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3_PEAO\"/>
    </mc:Choice>
  </mc:AlternateContent>
  <xr:revisionPtr revIDLastSave="0" documentId="13_ncr:1_{816FC018-1C93-4DB1-8645-0E049C3077AE}" xr6:coauthVersionLast="47" xr6:coauthVersionMax="47" xr10:uidLastSave="{00000000-0000-0000-0000-000000000000}"/>
  <bookViews>
    <workbookView xWindow="-108" yWindow="-108" windowWidth="23256" windowHeight="12576" xr2:uid="{C0B655AC-935A-4751-AB98-900727199BBF}"/>
  </bookViews>
  <sheets>
    <sheet name="simulacion 1" sheetId="1" r:id="rId1"/>
    <sheet name="simulacion 2" sheetId="2" r:id="rId2"/>
    <sheet name="simulacion 3" sheetId="3" r:id="rId3"/>
    <sheet name="simulacion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296" i="4" l="1"/>
  <c r="BY295" i="4"/>
  <c r="BY294" i="4"/>
  <c r="BY293" i="4"/>
  <c r="BY292" i="4"/>
  <c r="BY291" i="4"/>
  <c r="BY290" i="4"/>
  <c r="BY289" i="4"/>
  <c r="BY288" i="4"/>
  <c r="BY287" i="4"/>
  <c r="BY286" i="4"/>
  <c r="BY285" i="4"/>
  <c r="BY284" i="4"/>
  <c r="BY283" i="4"/>
  <c r="BY282" i="4"/>
  <c r="BY281" i="4"/>
  <c r="BY280" i="4"/>
  <c r="BY279" i="4"/>
  <c r="BY278" i="4"/>
  <c r="BY277" i="4"/>
  <c r="BY276" i="4"/>
  <c r="BY275" i="4"/>
  <c r="BY274" i="4"/>
  <c r="BY273" i="4"/>
  <c r="BY272" i="4"/>
  <c r="BY271" i="4"/>
  <c r="BY270" i="4"/>
  <c r="BY269" i="4"/>
  <c r="BY268" i="4"/>
  <c r="BY267" i="4"/>
  <c r="BY266" i="4"/>
  <c r="BY265" i="4"/>
  <c r="BY264" i="4"/>
  <c r="BY263" i="4"/>
  <c r="BY262" i="4"/>
  <c r="BY261" i="4"/>
  <c r="BY260" i="4"/>
  <c r="BY259" i="4"/>
  <c r="BY258" i="4"/>
  <c r="BY257" i="4"/>
  <c r="BY256" i="4"/>
  <c r="BY255" i="4"/>
  <c r="BY254" i="4"/>
  <c r="BY253" i="4"/>
  <c r="BY252" i="4"/>
  <c r="BY251" i="4"/>
  <c r="BY250" i="4"/>
  <c r="BY249" i="4"/>
  <c r="BY248" i="4"/>
  <c r="BY247" i="4"/>
  <c r="BY246" i="4"/>
  <c r="BY245" i="4"/>
  <c r="BY244" i="4"/>
  <c r="BY243" i="4"/>
  <c r="BY242" i="4"/>
  <c r="BY241" i="4"/>
  <c r="BY240" i="4"/>
  <c r="BY239" i="4"/>
  <c r="BY238" i="4"/>
  <c r="BY237" i="4"/>
  <c r="BY236" i="4"/>
  <c r="BY235" i="4"/>
  <c r="BY234" i="4"/>
  <c r="BY233" i="4"/>
  <c r="BY232" i="4"/>
  <c r="BY231" i="4"/>
  <c r="BY230" i="4"/>
  <c r="BY229" i="4"/>
  <c r="BY228" i="4"/>
  <c r="BY227" i="4"/>
  <c r="BY226" i="4"/>
  <c r="BY225" i="4"/>
  <c r="BY224" i="4"/>
  <c r="BY223" i="4"/>
  <c r="BY222" i="4"/>
  <c r="BY221" i="4"/>
  <c r="BY220" i="4"/>
  <c r="BY219" i="4"/>
  <c r="BY218" i="4"/>
  <c r="BY217" i="4"/>
  <c r="BY216" i="4"/>
  <c r="BY215" i="4"/>
  <c r="BY214" i="4"/>
  <c r="BY213" i="4"/>
  <c r="BY212" i="4"/>
  <c r="BY211" i="4"/>
  <c r="BY210" i="4"/>
  <c r="BY209" i="4"/>
  <c r="BY208" i="4"/>
  <c r="BY207" i="4"/>
  <c r="BY206" i="4"/>
  <c r="BY205" i="4"/>
  <c r="BY204" i="4"/>
  <c r="BY203" i="4"/>
  <c r="BY202" i="4"/>
  <c r="BY201" i="4"/>
  <c r="BY200" i="4"/>
  <c r="BY199" i="4"/>
  <c r="BY198" i="4"/>
  <c r="BY197" i="4"/>
  <c r="BY196" i="4"/>
  <c r="BY195" i="4"/>
  <c r="BY194" i="4"/>
  <c r="BY193" i="4"/>
  <c r="BY192" i="4"/>
  <c r="BY191" i="4"/>
  <c r="BY190" i="4"/>
  <c r="BY189" i="4"/>
  <c r="BY188" i="4"/>
  <c r="BY187" i="4"/>
  <c r="BY186" i="4"/>
  <c r="BY185" i="4"/>
  <c r="BY184" i="4"/>
  <c r="BY183" i="4"/>
  <c r="BY182" i="4"/>
  <c r="BY181" i="4"/>
  <c r="BY180" i="4"/>
  <c r="BY179" i="4"/>
  <c r="BY178" i="4"/>
  <c r="BY177" i="4"/>
  <c r="BY176" i="4"/>
  <c r="BY175" i="4"/>
  <c r="BY174" i="4"/>
  <c r="BY173" i="4"/>
  <c r="BY172" i="4"/>
  <c r="BY171" i="4"/>
  <c r="BY170" i="4"/>
  <c r="BY169" i="4"/>
  <c r="BY168" i="4"/>
  <c r="BY167" i="4"/>
  <c r="BY166" i="4"/>
  <c r="BY165" i="4"/>
  <c r="BY164" i="4"/>
  <c r="BY163" i="4"/>
  <c r="BY162" i="4"/>
  <c r="BY161" i="4"/>
  <c r="BY160" i="4"/>
  <c r="BY159" i="4"/>
  <c r="BY158" i="4"/>
  <c r="BY157" i="4"/>
  <c r="BY156" i="4"/>
  <c r="BY155" i="4"/>
  <c r="BY154" i="4"/>
  <c r="BY153" i="4"/>
  <c r="BY152" i="4"/>
  <c r="BY151" i="4"/>
  <c r="BY150" i="4"/>
  <c r="BY149" i="4"/>
  <c r="BY148" i="4"/>
  <c r="BY147" i="4"/>
  <c r="BY146" i="4"/>
  <c r="BY145" i="4"/>
  <c r="BY144" i="4"/>
  <c r="BY143" i="4"/>
  <c r="BY142" i="4"/>
  <c r="BY141" i="4"/>
  <c r="BY140" i="4"/>
  <c r="BY139" i="4"/>
  <c r="BY138" i="4"/>
  <c r="BY137" i="4"/>
  <c r="BY136" i="4"/>
  <c r="BY135" i="4"/>
  <c r="BY134" i="4"/>
  <c r="BY133" i="4"/>
  <c r="BY132" i="4"/>
  <c r="BY131" i="4"/>
  <c r="BY130" i="4"/>
  <c r="BY129" i="4"/>
  <c r="BY128" i="4"/>
  <c r="BY127" i="4"/>
  <c r="BY126" i="4"/>
  <c r="BY125" i="4"/>
  <c r="BY124" i="4"/>
  <c r="BY123" i="4"/>
  <c r="BY122" i="4"/>
  <c r="BY121" i="4"/>
  <c r="BY120" i="4"/>
  <c r="BY119" i="4"/>
  <c r="BY118" i="4"/>
  <c r="BY117" i="4"/>
  <c r="BY116" i="4"/>
  <c r="BY115" i="4"/>
  <c r="BY114" i="4"/>
  <c r="BY113" i="4"/>
  <c r="BY112" i="4"/>
  <c r="BY111" i="4"/>
  <c r="BY110" i="4"/>
  <c r="BY109" i="4"/>
  <c r="BY108" i="4"/>
  <c r="BY107" i="4"/>
  <c r="BY106" i="4"/>
  <c r="BY105" i="4"/>
  <c r="BY104" i="4"/>
  <c r="BY103" i="4"/>
  <c r="BY102" i="4"/>
  <c r="BY101" i="4"/>
  <c r="BY100" i="4"/>
  <c r="BY99" i="4"/>
  <c r="BY98" i="4"/>
  <c r="BY97" i="4"/>
  <c r="BY96" i="4"/>
  <c r="BY95" i="4"/>
  <c r="BY94" i="4"/>
  <c r="BY93" i="4"/>
  <c r="BY92" i="4"/>
  <c r="BY91" i="4"/>
  <c r="BY90" i="4"/>
  <c r="BY89" i="4"/>
  <c r="BY88" i="4"/>
  <c r="BY87" i="4"/>
  <c r="BY86" i="4"/>
  <c r="BY85" i="4"/>
  <c r="BY84" i="4"/>
  <c r="BY83" i="4"/>
  <c r="BY82" i="4"/>
  <c r="BY81" i="4"/>
  <c r="BY80" i="4"/>
  <c r="BY79" i="4"/>
  <c r="BY78" i="4"/>
  <c r="BY77" i="4"/>
  <c r="BY76" i="4"/>
  <c r="BY75" i="4"/>
  <c r="BY74" i="4"/>
  <c r="BY73" i="4"/>
  <c r="BY72" i="4"/>
  <c r="BY71" i="4"/>
  <c r="BY70" i="4"/>
  <c r="BY69" i="4"/>
  <c r="BY68" i="4"/>
  <c r="BY67" i="4"/>
  <c r="BY66" i="4"/>
  <c r="BY65" i="4"/>
  <c r="BY64" i="4"/>
  <c r="BY63" i="4"/>
  <c r="BY62" i="4"/>
  <c r="BY61" i="4"/>
  <c r="BY60" i="4"/>
  <c r="BY59" i="4"/>
  <c r="BY58" i="4"/>
  <c r="BY57" i="4"/>
  <c r="BY56" i="4"/>
  <c r="BY55" i="4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Y4" i="4"/>
  <c r="BY296" i="3"/>
  <c r="BY295" i="3"/>
  <c r="BY294" i="3"/>
  <c r="BY293" i="3"/>
  <c r="BY292" i="3"/>
  <c r="BY291" i="3"/>
  <c r="BY290" i="3"/>
  <c r="BY289" i="3"/>
  <c r="BY288" i="3"/>
  <c r="BY287" i="3"/>
  <c r="BY286" i="3"/>
  <c r="BY285" i="3"/>
  <c r="BY284" i="3"/>
  <c r="BY283" i="3"/>
  <c r="BY282" i="3"/>
  <c r="BY281" i="3"/>
  <c r="BY280" i="3"/>
  <c r="BY279" i="3"/>
  <c r="BY278" i="3"/>
  <c r="BY277" i="3"/>
  <c r="BY276" i="3"/>
  <c r="BY275" i="3"/>
  <c r="BY274" i="3"/>
  <c r="BY273" i="3"/>
  <c r="BY272" i="3"/>
  <c r="BY271" i="3"/>
  <c r="BY270" i="3"/>
  <c r="BY269" i="3"/>
  <c r="BY268" i="3"/>
  <c r="BY267" i="3"/>
  <c r="BY266" i="3"/>
  <c r="BY265" i="3"/>
  <c r="BY264" i="3"/>
  <c r="BY263" i="3"/>
  <c r="BY262" i="3"/>
  <c r="BY261" i="3"/>
  <c r="BY260" i="3"/>
  <c r="BY259" i="3"/>
  <c r="BY258" i="3"/>
  <c r="BY257" i="3"/>
  <c r="BY256" i="3"/>
  <c r="BY255" i="3"/>
  <c r="BY254" i="3"/>
  <c r="BY253" i="3"/>
  <c r="BY252" i="3"/>
  <c r="BY251" i="3"/>
  <c r="BY250" i="3"/>
  <c r="BY249" i="3"/>
  <c r="BY248" i="3"/>
  <c r="BY247" i="3"/>
  <c r="BY246" i="3"/>
  <c r="BY245" i="3"/>
  <c r="BY244" i="3"/>
  <c r="BY243" i="3"/>
  <c r="BY242" i="3"/>
  <c r="BY241" i="3"/>
  <c r="BY240" i="3"/>
  <c r="BY239" i="3"/>
  <c r="BY238" i="3"/>
  <c r="BY237" i="3"/>
  <c r="BY236" i="3"/>
  <c r="BY235" i="3"/>
  <c r="BY234" i="3"/>
  <c r="BY233" i="3"/>
  <c r="BY232" i="3"/>
  <c r="BY231" i="3"/>
  <c r="BY230" i="3"/>
  <c r="BY229" i="3"/>
  <c r="BY228" i="3"/>
  <c r="BY227" i="3"/>
  <c r="BY226" i="3"/>
  <c r="BY225" i="3"/>
  <c r="BY224" i="3"/>
  <c r="BY223" i="3"/>
  <c r="BY222" i="3"/>
  <c r="BY221" i="3"/>
  <c r="BY220" i="3"/>
  <c r="BY219" i="3"/>
  <c r="BY218" i="3"/>
  <c r="BY217" i="3"/>
  <c r="BY216" i="3"/>
  <c r="BY215" i="3"/>
  <c r="BY214" i="3"/>
  <c r="BY213" i="3"/>
  <c r="BY212" i="3"/>
  <c r="BY211" i="3"/>
  <c r="BY210" i="3"/>
  <c r="BY209" i="3"/>
  <c r="BY208" i="3"/>
  <c r="BY207" i="3"/>
  <c r="BY206" i="3"/>
  <c r="BY205" i="3"/>
  <c r="BY204" i="3"/>
  <c r="BY203" i="3"/>
  <c r="BY202" i="3"/>
  <c r="BY201" i="3"/>
  <c r="BY200" i="3"/>
  <c r="BY199" i="3"/>
  <c r="BY198" i="3"/>
  <c r="BY197" i="3"/>
  <c r="BY196" i="3"/>
  <c r="BY195" i="3"/>
  <c r="BY194" i="3"/>
  <c r="BY193" i="3"/>
  <c r="BY192" i="3"/>
  <c r="BY191" i="3"/>
  <c r="BY190" i="3"/>
  <c r="BY189" i="3"/>
  <c r="BY188" i="3"/>
  <c r="BY187" i="3"/>
  <c r="BY186" i="3"/>
  <c r="BY185" i="3"/>
  <c r="BY184" i="3"/>
  <c r="BY183" i="3"/>
  <c r="BY182" i="3"/>
  <c r="BY181" i="3"/>
  <c r="BY180" i="3"/>
  <c r="BY179" i="3"/>
  <c r="BY178" i="3"/>
  <c r="BY177" i="3"/>
  <c r="BY176" i="3"/>
  <c r="BY175" i="3"/>
  <c r="BY174" i="3"/>
  <c r="BY173" i="3"/>
  <c r="BY172" i="3"/>
  <c r="BY171" i="3"/>
  <c r="BY170" i="3"/>
  <c r="BY169" i="3"/>
  <c r="BY168" i="3"/>
  <c r="BY167" i="3"/>
  <c r="BY166" i="3"/>
  <c r="BY165" i="3"/>
  <c r="BY164" i="3"/>
  <c r="BY163" i="3"/>
  <c r="BY162" i="3"/>
  <c r="BY161" i="3"/>
  <c r="BY160" i="3"/>
  <c r="BY159" i="3"/>
  <c r="BY158" i="3"/>
  <c r="BY157" i="3"/>
  <c r="BY156" i="3"/>
  <c r="BY155" i="3"/>
  <c r="BY154" i="3"/>
  <c r="BY153" i="3"/>
  <c r="BY152" i="3"/>
  <c r="BY151" i="3"/>
  <c r="BY150" i="3"/>
  <c r="BY149" i="3"/>
  <c r="BY148" i="3"/>
  <c r="BY147" i="3"/>
  <c r="BY146" i="3"/>
  <c r="BY145" i="3"/>
  <c r="BY144" i="3"/>
  <c r="BY143" i="3"/>
  <c r="BY142" i="3"/>
  <c r="BY141" i="3"/>
  <c r="BY140" i="3"/>
  <c r="BY139" i="3"/>
  <c r="BY138" i="3"/>
  <c r="BY137" i="3"/>
  <c r="BY136" i="3"/>
  <c r="BY135" i="3"/>
  <c r="BY134" i="3"/>
  <c r="BY133" i="3"/>
  <c r="BY132" i="3"/>
  <c r="BY131" i="3"/>
  <c r="BY130" i="3"/>
  <c r="BY129" i="3"/>
  <c r="BY128" i="3"/>
  <c r="BY127" i="3"/>
  <c r="BY126" i="3"/>
  <c r="BY125" i="3"/>
  <c r="BY124" i="3"/>
  <c r="BY123" i="3"/>
  <c r="BY122" i="3"/>
  <c r="BY121" i="3"/>
  <c r="BY120" i="3"/>
  <c r="BY119" i="3"/>
  <c r="BY118" i="3"/>
  <c r="BY117" i="3"/>
  <c r="BY116" i="3"/>
  <c r="BY115" i="3"/>
  <c r="BY114" i="3"/>
  <c r="BY113" i="3"/>
  <c r="BY112" i="3"/>
  <c r="BY111" i="3"/>
  <c r="BY110" i="3"/>
  <c r="BY109" i="3"/>
  <c r="BY108" i="3"/>
  <c r="BY107" i="3"/>
  <c r="BY106" i="3"/>
  <c r="BY105" i="3"/>
  <c r="BY104" i="3"/>
  <c r="BY103" i="3"/>
  <c r="BY102" i="3"/>
  <c r="BY101" i="3"/>
  <c r="BY100" i="3"/>
  <c r="BY99" i="3"/>
  <c r="BY98" i="3"/>
  <c r="BY97" i="3"/>
  <c r="BY96" i="3"/>
  <c r="BY95" i="3"/>
  <c r="BY94" i="3"/>
  <c r="BY93" i="3"/>
  <c r="BY92" i="3"/>
  <c r="BY91" i="3"/>
  <c r="BY90" i="3"/>
  <c r="BY89" i="3"/>
  <c r="BY88" i="3"/>
  <c r="BY87" i="3"/>
  <c r="BY86" i="3"/>
  <c r="BY85" i="3"/>
  <c r="BY84" i="3"/>
  <c r="BY83" i="3"/>
  <c r="BY82" i="3"/>
  <c r="BY81" i="3"/>
  <c r="BY80" i="3"/>
  <c r="BY79" i="3"/>
  <c r="BY78" i="3"/>
  <c r="BY77" i="3"/>
  <c r="BY76" i="3"/>
  <c r="BY75" i="3"/>
  <c r="BY74" i="3"/>
  <c r="BY73" i="3"/>
  <c r="BY72" i="3"/>
  <c r="BY71" i="3"/>
  <c r="BY70" i="3"/>
  <c r="BY69" i="3"/>
  <c r="BY68" i="3"/>
  <c r="BY67" i="3"/>
  <c r="BY66" i="3"/>
  <c r="BY65" i="3"/>
  <c r="BY64" i="3"/>
  <c r="BY63" i="3"/>
  <c r="BY62" i="3"/>
  <c r="BY61" i="3"/>
  <c r="BY60" i="3"/>
  <c r="BY59" i="3"/>
  <c r="BY58" i="3"/>
  <c r="BY57" i="3"/>
  <c r="BY56" i="3"/>
  <c r="BY55" i="3"/>
  <c r="BY54" i="3"/>
  <c r="BY53" i="3"/>
  <c r="BY52" i="3"/>
  <c r="BY51" i="3"/>
  <c r="BY50" i="3"/>
  <c r="BY49" i="3"/>
  <c r="BY48" i="3"/>
  <c r="BY47" i="3"/>
  <c r="BY46" i="3"/>
  <c r="BY45" i="3"/>
  <c r="BY44" i="3"/>
  <c r="BY43" i="3"/>
  <c r="BY42" i="3"/>
  <c r="BY41" i="3"/>
  <c r="BY40" i="3"/>
  <c r="BY39" i="3"/>
  <c r="BY38" i="3"/>
  <c r="BY37" i="3"/>
  <c r="BY36" i="3"/>
  <c r="BY35" i="3"/>
  <c r="BY34" i="3"/>
  <c r="BY33" i="3"/>
  <c r="BY32" i="3"/>
  <c r="BY31" i="3"/>
  <c r="BY30" i="3"/>
  <c r="BY29" i="3"/>
  <c r="BY28" i="3"/>
  <c r="BY27" i="3"/>
  <c r="BY26" i="3"/>
  <c r="BY25" i="3"/>
  <c r="BY24" i="3"/>
  <c r="BY23" i="3"/>
  <c r="BY22" i="3"/>
  <c r="BY21" i="3"/>
  <c r="BY20" i="3"/>
  <c r="BY19" i="3"/>
  <c r="BY18" i="3"/>
  <c r="BY17" i="3"/>
  <c r="BY16" i="3"/>
  <c r="BY15" i="3"/>
  <c r="BY14" i="3"/>
  <c r="BY13" i="3"/>
  <c r="BY12" i="3"/>
  <c r="BY11" i="3"/>
  <c r="BY10" i="3"/>
  <c r="BY9" i="3"/>
  <c r="BY8" i="3"/>
  <c r="BY7" i="3"/>
  <c r="BY4" i="3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J529" i="4"/>
  <c r="QJ520" i="4"/>
  <c r="QJ511" i="4"/>
  <c r="QJ502" i="4"/>
  <c r="QJ493" i="4"/>
  <c r="QJ484" i="4"/>
  <c r="QJ475" i="4"/>
  <c r="QJ466" i="4"/>
  <c r="QJ457" i="4"/>
  <c r="QJ448" i="4"/>
  <c r="QJ439" i="4"/>
  <c r="QJ430" i="4"/>
  <c r="QJ421" i="4"/>
  <c r="QJ412" i="4"/>
  <c r="QJ403" i="4"/>
  <c r="QJ394" i="4"/>
  <c r="QJ385" i="4"/>
  <c r="QJ376" i="4"/>
  <c r="QJ367" i="4"/>
  <c r="QJ358" i="4"/>
  <c r="QQ355" i="4"/>
  <c r="QQ349" i="4"/>
  <c r="QJ349" i="4"/>
  <c r="QQ343" i="4"/>
  <c r="QJ340" i="4"/>
  <c r="QQ337" i="4"/>
  <c r="QQ331" i="4"/>
  <c r="QJ331" i="4"/>
  <c r="QQ325" i="4"/>
  <c r="QJ322" i="4"/>
  <c r="QQ319" i="4"/>
  <c r="QQ313" i="4"/>
  <c r="QJ313" i="4"/>
  <c r="QQ307" i="4"/>
  <c r="QJ304" i="4"/>
  <c r="QQ301" i="4"/>
  <c r="UV296" i="4"/>
  <c r="UJ296" i="4"/>
  <c r="UC296" i="4"/>
  <c r="TV296" i="4"/>
  <c r="TI296" i="4"/>
  <c r="SV296" i="4"/>
  <c r="SJ296" i="4"/>
  <c r="RX296" i="4"/>
  <c r="RL296" i="4"/>
  <c r="QX296" i="4"/>
  <c r="UV295" i="4"/>
  <c r="UJ295" i="4"/>
  <c r="UC295" i="4"/>
  <c r="TV295" i="4"/>
  <c r="TI295" i="4"/>
  <c r="SV295" i="4"/>
  <c r="SJ295" i="4"/>
  <c r="RX295" i="4"/>
  <c r="RL295" i="4"/>
  <c r="QX295" i="4"/>
  <c r="QQ295" i="4"/>
  <c r="QJ295" i="4"/>
  <c r="UV294" i="4"/>
  <c r="UJ294" i="4"/>
  <c r="UC294" i="4"/>
  <c r="TV294" i="4"/>
  <c r="TI294" i="4"/>
  <c r="SV294" i="4"/>
  <c r="SJ294" i="4"/>
  <c r="RX294" i="4"/>
  <c r="RL294" i="4"/>
  <c r="QX294" i="4"/>
  <c r="UV293" i="4"/>
  <c r="UJ293" i="4"/>
  <c r="UC293" i="4"/>
  <c r="TV293" i="4"/>
  <c r="TI293" i="4"/>
  <c r="SV293" i="4"/>
  <c r="SJ293" i="4"/>
  <c r="RX293" i="4"/>
  <c r="RL293" i="4"/>
  <c r="QX293" i="4"/>
  <c r="UV292" i="4"/>
  <c r="UJ292" i="4"/>
  <c r="UC292" i="4"/>
  <c r="TV292" i="4"/>
  <c r="TI292" i="4"/>
  <c r="SV292" i="4"/>
  <c r="SJ292" i="4"/>
  <c r="RX292" i="4"/>
  <c r="RL292" i="4"/>
  <c r="QX292" i="4"/>
  <c r="UV291" i="4"/>
  <c r="UJ291" i="4"/>
  <c r="UC291" i="4"/>
  <c r="TV291" i="4"/>
  <c r="TI291" i="4"/>
  <c r="SV291" i="4"/>
  <c r="SJ291" i="4"/>
  <c r="RX291" i="4"/>
  <c r="RL291" i="4"/>
  <c r="QX291" i="4"/>
  <c r="UV290" i="4"/>
  <c r="UJ290" i="4"/>
  <c r="UC290" i="4"/>
  <c r="TV290" i="4"/>
  <c r="TI290" i="4"/>
  <c r="SV290" i="4"/>
  <c r="SJ290" i="4"/>
  <c r="RX290" i="4"/>
  <c r="RL290" i="4"/>
  <c r="QX290" i="4"/>
  <c r="UV289" i="4"/>
  <c r="UJ289" i="4"/>
  <c r="UC289" i="4"/>
  <c r="TV289" i="4"/>
  <c r="TI289" i="4"/>
  <c r="SV289" i="4"/>
  <c r="SJ289" i="4"/>
  <c r="RX289" i="4"/>
  <c r="RL289" i="4"/>
  <c r="QX289" i="4"/>
  <c r="QQ289" i="4"/>
  <c r="UV288" i="4"/>
  <c r="UJ288" i="4"/>
  <c r="UC288" i="4"/>
  <c r="TV288" i="4"/>
  <c r="TI288" i="4"/>
  <c r="SV288" i="4"/>
  <c r="SJ288" i="4"/>
  <c r="RX288" i="4"/>
  <c r="RL288" i="4"/>
  <c r="QX288" i="4"/>
  <c r="UV287" i="4"/>
  <c r="UJ287" i="4"/>
  <c r="UC287" i="4"/>
  <c r="TV287" i="4"/>
  <c r="TI287" i="4"/>
  <c r="SV287" i="4"/>
  <c r="SJ287" i="4"/>
  <c r="RX287" i="4"/>
  <c r="RL287" i="4"/>
  <c r="QX287" i="4"/>
  <c r="UV286" i="4"/>
  <c r="UJ286" i="4"/>
  <c r="UC286" i="4"/>
  <c r="TV286" i="4"/>
  <c r="TI286" i="4"/>
  <c r="SV286" i="4"/>
  <c r="SJ286" i="4"/>
  <c r="RX286" i="4"/>
  <c r="RL286" i="4"/>
  <c r="QX286" i="4"/>
  <c r="QJ286" i="4"/>
  <c r="UV285" i="4"/>
  <c r="UJ285" i="4"/>
  <c r="UC285" i="4"/>
  <c r="TV285" i="4"/>
  <c r="TI285" i="4"/>
  <c r="SV285" i="4"/>
  <c r="SJ285" i="4"/>
  <c r="RX285" i="4"/>
  <c r="RL285" i="4"/>
  <c r="QX285" i="4"/>
  <c r="UV284" i="4"/>
  <c r="UJ284" i="4"/>
  <c r="UC284" i="4"/>
  <c r="TV284" i="4"/>
  <c r="TI284" i="4"/>
  <c r="SV284" i="4"/>
  <c r="SJ284" i="4"/>
  <c r="RX284" i="4"/>
  <c r="RL284" i="4"/>
  <c r="QX284" i="4"/>
  <c r="UV283" i="4"/>
  <c r="UJ283" i="4"/>
  <c r="UC283" i="4"/>
  <c r="TV283" i="4"/>
  <c r="TI283" i="4"/>
  <c r="SV283" i="4"/>
  <c r="SJ283" i="4"/>
  <c r="RX283" i="4"/>
  <c r="RL283" i="4"/>
  <c r="QX283" i="4"/>
  <c r="QQ283" i="4"/>
  <c r="UV282" i="4"/>
  <c r="UJ282" i="4"/>
  <c r="UC282" i="4"/>
  <c r="TV282" i="4"/>
  <c r="TI282" i="4"/>
  <c r="SV282" i="4"/>
  <c r="SJ282" i="4"/>
  <c r="RX282" i="4"/>
  <c r="RL282" i="4"/>
  <c r="QX282" i="4"/>
  <c r="UV281" i="4"/>
  <c r="UJ281" i="4"/>
  <c r="UC281" i="4"/>
  <c r="TV281" i="4"/>
  <c r="TI281" i="4"/>
  <c r="SV281" i="4"/>
  <c r="SJ281" i="4"/>
  <c r="RX281" i="4"/>
  <c r="RL281" i="4"/>
  <c r="QX281" i="4"/>
  <c r="UV280" i="4"/>
  <c r="UJ280" i="4"/>
  <c r="UC280" i="4"/>
  <c r="TV280" i="4"/>
  <c r="TI280" i="4"/>
  <c r="SV280" i="4"/>
  <c r="SJ280" i="4"/>
  <c r="RX280" i="4"/>
  <c r="RL280" i="4"/>
  <c r="QX280" i="4"/>
  <c r="UV279" i="4"/>
  <c r="UJ279" i="4"/>
  <c r="UC279" i="4"/>
  <c r="TV279" i="4"/>
  <c r="TI279" i="4"/>
  <c r="SV279" i="4"/>
  <c r="SJ279" i="4"/>
  <c r="RX279" i="4"/>
  <c r="RL279" i="4"/>
  <c r="QX279" i="4"/>
  <c r="UV278" i="4"/>
  <c r="UJ278" i="4"/>
  <c r="UC278" i="4"/>
  <c r="TV278" i="4"/>
  <c r="TI278" i="4"/>
  <c r="SV278" i="4"/>
  <c r="SJ278" i="4"/>
  <c r="RX278" i="4"/>
  <c r="RL278" i="4"/>
  <c r="QX278" i="4"/>
  <c r="UV277" i="4"/>
  <c r="UJ277" i="4"/>
  <c r="UC277" i="4"/>
  <c r="TV277" i="4"/>
  <c r="TI277" i="4"/>
  <c r="SV277" i="4"/>
  <c r="SJ277" i="4"/>
  <c r="RX277" i="4"/>
  <c r="RL277" i="4"/>
  <c r="QX277" i="4"/>
  <c r="QQ277" i="4"/>
  <c r="QJ277" i="4"/>
  <c r="UV276" i="4"/>
  <c r="UJ276" i="4"/>
  <c r="UC276" i="4"/>
  <c r="TV276" i="4"/>
  <c r="TI276" i="4"/>
  <c r="SV276" i="4"/>
  <c r="SJ276" i="4"/>
  <c r="RX276" i="4"/>
  <c r="RL276" i="4"/>
  <c r="QX276" i="4"/>
  <c r="UV275" i="4"/>
  <c r="UJ275" i="4"/>
  <c r="UC275" i="4"/>
  <c r="TV275" i="4"/>
  <c r="TI275" i="4"/>
  <c r="SV275" i="4"/>
  <c r="SJ275" i="4"/>
  <c r="RX275" i="4"/>
  <c r="RL275" i="4"/>
  <c r="QX275" i="4"/>
  <c r="UV274" i="4"/>
  <c r="UJ274" i="4"/>
  <c r="UC274" i="4"/>
  <c r="TV274" i="4"/>
  <c r="TI274" i="4"/>
  <c r="SV274" i="4"/>
  <c r="SJ274" i="4"/>
  <c r="RX274" i="4"/>
  <c r="RL274" i="4"/>
  <c r="QX274" i="4"/>
  <c r="UV273" i="4"/>
  <c r="UJ273" i="4"/>
  <c r="UC273" i="4"/>
  <c r="TV273" i="4"/>
  <c r="TI273" i="4"/>
  <c r="SV273" i="4"/>
  <c r="SJ273" i="4"/>
  <c r="RX273" i="4"/>
  <c r="RL273" i="4"/>
  <c r="QX273" i="4"/>
  <c r="UV272" i="4"/>
  <c r="UJ272" i="4"/>
  <c r="UC272" i="4"/>
  <c r="TV272" i="4"/>
  <c r="TI272" i="4"/>
  <c r="SV272" i="4"/>
  <c r="SJ272" i="4"/>
  <c r="RX272" i="4"/>
  <c r="RL272" i="4"/>
  <c r="QX272" i="4"/>
  <c r="UV271" i="4"/>
  <c r="UJ271" i="4"/>
  <c r="UC271" i="4"/>
  <c r="TV271" i="4"/>
  <c r="TI271" i="4"/>
  <c r="SV271" i="4"/>
  <c r="SJ271" i="4"/>
  <c r="RX271" i="4"/>
  <c r="RL271" i="4"/>
  <c r="QX271" i="4"/>
  <c r="QQ271" i="4"/>
  <c r="UV270" i="4"/>
  <c r="UJ270" i="4"/>
  <c r="UC270" i="4"/>
  <c r="TV270" i="4"/>
  <c r="TI270" i="4"/>
  <c r="SV270" i="4"/>
  <c r="SJ270" i="4"/>
  <c r="RX270" i="4"/>
  <c r="RL270" i="4"/>
  <c r="QX270" i="4"/>
  <c r="UV269" i="4"/>
  <c r="UJ269" i="4"/>
  <c r="UC269" i="4"/>
  <c r="TV269" i="4"/>
  <c r="TI269" i="4"/>
  <c r="SV269" i="4"/>
  <c r="SJ269" i="4"/>
  <c r="RX269" i="4"/>
  <c r="RL269" i="4"/>
  <c r="QX269" i="4"/>
  <c r="UV268" i="4"/>
  <c r="UJ268" i="4"/>
  <c r="UC268" i="4"/>
  <c r="TV268" i="4"/>
  <c r="TI268" i="4"/>
  <c r="SV268" i="4"/>
  <c r="SJ268" i="4"/>
  <c r="RX268" i="4"/>
  <c r="RL268" i="4"/>
  <c r="QX268" i="4"/>
  <c r="QJ268" i="4"/>
  <c r="UV267" i="4"/>
  <c r="UJ267" i="4"/>
  <c r="UC267" i="4"/>
  <c r="TV267" i="4"/>
  <c r="TI267" i="4"/>
  <c r="SV267" i="4"/>
  <c r="SJ267" i="4"/>
  <c r="RX267" i="4"/>
  <c r="RL267" i="4"/>
  <c r="QX267" i="4"/>
  <c r="UV266" i="4"/>
  <c r="UJ266" i="4"/>
  <c r="UC266" i="4"/>
  <c r="TV266" i="4"/>
  <c r="TI266" i="4"/>
  <c r="SV266" i="4"/>
  <c r="SJ266" i="4"/>
  <c r="RX266" i="4"/>
  <c r="RL266" i="4"/>
  <c r="QX266" i="4"/>
  <c r="UV265" i="4"/>
  <c r="UJ265" i="4"/>
  <c r="UC265" i="4"/>
  <c r="TV265" i="4"/>
  <c r="TI265" i="4"/>
  <c r="SV265" i="4"/>
  <c r="SJ265" i="4"/>
  <c r="RX265" i="4"/>
  <c r="RL265" i="4"/>
  <c r="QX265" i="4"/>
  <c r="QQ265" i="4"/>
  <c r="UV264" i="4"/>
  <c r="UJ264" i="4"/>
  <c r="UC264" i="4"/>
  <c r="TV264" i="4"/>
  <c r="TI264" i="4"/>
  <c r="SV264" i="4"/>
  <c r="SJ264" i="4"/>
  <c r="RX264" i="4"/>
  <c r="RL264" i="4"/>
  <c r="QX264" i="4"/>
  <c r="UV263" i="4"/>
  <c r="UJ263" i="4"/>
  <c r="UC263" i="4"/>
  <c r="TV263" i="4"/>
  <c r="TI263" i="4"/>
  <c r="SV263" i="4"/>
  <c r="SJ263" i="4"/>
  <c r="RX263" i="4"/>
  <c r="RL263" i="4"/>
  <c r="QX263" i="4"/>
  <c r="UV262" i="4"/>
  <c r="UJ262" i="4"/>
  <c r="UC262" i="4"/>
  <c r="TV262" i="4"/>
  <c r="TI262" i="4"/>
  <c r="SV262" i="4"/>
  <c r="SJ262" i="4"/>
  <c r="RX262" i="4"/>
  <c r="RL262" i="4"/>
  <c r="QX262" i="4"/>
  <c r="UV261" i="4"/>
  <c r="UJ261" i="4"/>
  <c r="UC261" i="4"/>
  <c r="TV261" i="4"/>
  <c r="TI261" i="4"/>
  <c r="SV261" i="4"/>
  <c r="SJ261" i="4"/>
  <c r="RX261" i="4"/>
  <c r="RL261" i="4"/>
  <c r="QX261" i="4"/>
  <c r="UV260" i="4"/>
  <c r="UJ260" i="4"/>
  <c r="UC260" i="4"/>
  <c r="TV260" i="4"/>
  <c r="TI260" i="4"/>
  <c r="SV260" i="4"/>
  <c r="SJ260" i="4"/>
  <c r="RX260" i="4"/>
  <c r="RL260" i="4"/>
  <c r="QX260" i="4"/>
  <c r="UV259" i="4"/>
  <c r="UJ259" i="4"/>
  <c r="UC259" i="4"/>
  <c r="TV259" i="4"/>
  <c r="TI259" i="4"/>
  <c r="SV259" i="4"/>
  <c r="SJ259" i="4"/>
  <c r="RX259" i="4"/>
  <c r="RL259" i="4"/>
  <c r="QX259" i="4"/>
  <c r="QQ259" i="4"/>
  <c r="QJ259" i="4"/>
  <c r="UV258" i="4"/>
  <c r="UJ258" i="4"/>
  <c r="UC258" i="4"/>
  <c r="TV258" i="4"/>
  <c r="TI258" i="4"/>
  <c r="SV258" i="4"/>
  <c r="SJ258" i="4"/>
  <c r="RX258" i="4"/>
  <c r="RL258" i="4"/>
  <c r="QX258" i="4"/>
  <c r="UV257" i="4"/>
  <c r="UJ257" i="4"/>
  <c r="UC257" i="4"/>
  <c r="TV257" i="4"/>
  <c r="TI257" i="4"/>
  <c r="SV257" i="4"/>
  <c r="SJ257" i="4"/>
  <c r="RX257" i="4"/>
  <c r="RL257" i="4"/>
  <c r="QX257" i="4"/>
  <c r="UV256" i="4"/>
  <c r="UJ256" i="4"/>
  <c r="UC256" i="4"/>
  <c r="TV256" i="4"/>
  <c r="TI256" i="4"/>
  <c r="SV256" i="4"/>
  <c r="SJ256" i="4"/>
  <c r="RX256" i="4"/>
  <c r="RL256" i="4"/>
  <c r="QX256" i="4"/>
  <c r="UV255" i="4"/>
  <c r="UJ255" i="4"/>
  <c r="UC255" i="4"/>
  <c r="TV255" i="4"/>
  <c r="TI255" i="4"/>
  <c r="SV255" i="4"/>
  <c r="SJ255" i="4"/>
  <c r="RX255" i="4"/>
  <c r="RL255" i="4"/>
  <c r="QX255" i="4"/>
  <c r="UV254" i="4"/>
  <c r="UJ254" i="4"/>
  <c r="UC254" i="4"/>
  <c r="TV254" i="4"/>
  <c r="TI254" i="4"/>
  <c r="SV254" i="4"/>
  <c r="SJ254" i="4"/>
  <c r="RX254" i="4"/>
  <c r="RL254" i="4"/>
  <c r="QX254" i="4"/>
  <c r="UV253" i="4"/>
  <c r="UJ253" i="4"/>
  <c r="UC253" i="4"/>
  <c r="TV253" i="4"/>
  <c r="TI253" i="4"/>
  <c r="SV253" i="4"/>
  <c r="SJ253" i="4"/>
  <c r="RX253" i="4"/>
  <c r="RL253" i="4"/>
  <c r="QX253" i="4"/>
  <c r="QQ253" i="4"/>
  <c r="UV252" i="4"/>
  <c r="UJ252" i="4"/>
  <c r="UC252" i="4"/>
  <c r="TV252" i="4"/>
  <c r="TI252" i="4"/>
  <c r="SV252" i="4"/>
  <c r="SJ252" i="4"/>
  <c r="RX252" i="4"/>
  <c r="RL252" i="4"/>
  <c r="QX252" i="4"/>
  <c r="UV251" i="4"/>
  <c r="UJ251" i="4"/>
  <c r="UC251" i="4"/>
  <c r="TV251" i="4"/>
  <c r="TI251" i="4"/>
  <c r="SV251" i="4"/>
  <c r="SJ251" i="4"/>
  <c r="RX251" i="4"/>
  <c r="RL251" i="4"/>
  <c r="QX251" i="4"/>
  <c r="UV250" i="4"/>
  <c r="UJ250" i="4"/>
  <c r="UC250" i="4"/>
  <c r="TV250" i="4"/>
  <c r="TI250" i="4"/>
  <c r="SV250" i="4"/>
  <c r="SJ250" i="4"/>
  <c r="RX250" i="4"/>
  <c r="RL250" i="4"/>
  <c r="QX250" i="4"/>
  <c r="QJ250" i="4"/>
  <c r="UV249" i="4"/>
  <c r="UJ249" i="4"/>
  <c r="UC249" i="4"/>
  <c r="TV249" i="4"/>
  <c r="TI249" i="4"/>
  <c r="SV249" i="4"/>
  <c r="SJ249" i="4"/>
  <c r="RX249" i="4"/>
  <c r="RL249" i="4"/>
  <c r="QX249" i="4"/>
  <c r="UV248" i="4"/>
  <c r="UJ248" i="4"/>
  <c r="UC248" i="4"/>
  <c r="TV248" i="4"/>
  <c r="TI248" i="4"/>
  <c r="SV248" i="4"/>
  <c r="SJ248" i="4"/>
  <c r="RX248" i="4"/>
  <c r="RL248" i="4"/>
  <c r="QX248" i="4"/>
  <c r="UV247" i="4"/>
  <c r="UJ247" i="4"/>
  <c r="UC247" i="4"/>
  <c r="TV247" i="4"/>
  <c r="TI247" i="4"/>
  <c r="SV247" i="4"/>
  <c r="SJ247" i="4"/>
  <c r="RX247" i="4"/>
  <c r="RL247" i="4"/>
  <c r="QX247" i="4"/>
  <c r="QQ247" i="4"/>
  <c r="UV246" i="4"/>
  <c r="UJ246" i="4"/>
  <c r="UC246" i="4"/>
  <c r="TV246" i="4"/>
  <c r="TI246" i="4"/>
  <c r="SV246" i="4"/>
  <c r="SJ246" i="4"/>
  <c r="RX246" i="4"/>
  <c r="RL246" i="4"/>
  <c r="QX246" i="4"/>
  <c r="UV245" i="4"/>
  <c r="UJ245" i="4"/>
  <c r="UC245" i="4"/>
  <c r="TV245" i="4"/>
  <c r="TI245" i="4"/>
  <c r="SV245" i="4"/>
  <c r="SJ245" i="4"/>
  <c r="RX245" i="4"/>
  <c r="RL245" i="4"/>
  <c r="QX245" i="4"/>
  <c r="UV244" i="4"/>
  <c r="UJ244" i="4"/>
  <c r="UC244" i="4"/>
  <c r="TV244" i="4"/>
  <c r="TI244" i="4"/>
  <c r="SV244" i="4"/>
  <c r="SJ244" i="4"/>
  <c r="RX244" i="4"/>
  <c r="RL244" i="4"/>
  <c r="QX244" i="4"/>
  <c r="UV243" i="4"/>
  <c r="UJ243" i="4"/>
  <c r="UC243" i="4"/>
  <c r="TV243" i="4"/>
  <c r="TI243" i="4"/>
  <c r="SV243" i="4"/>
  <c r="SJ243" i="4"/>
  <c r="RX243" i="4"/>
  <c r="RL243" i="4"/>
  <c r="QX243" i="4"/>
  <c r="UV242" i="4"/>
  <c r="UJ242" i="4"/>
  <c r="UC242" i="4"/>
  <c r="TV242" i="4"/>
  <c r="TI242" i="4"/>
  <c r="SV242" i="4"/>
  <c r="SJ242" i="4"/>
  <c r="RX242" i="4"/>
  <c r="RL242" i="4"/>
  <c r="QX242" i="4"/>
  <c r="UV241" i="4"/>
  <c r="UJ241" i="4"/>
  <c r="UC241" i="4"/>
  <c r="TV241" i="4"/>
  <c r="TI241" i="4"/>
  <c r="SV241" i="4"/>
  <c r="SJ241" i="4"/>
  <c r="RX241" i="4"/>
  <c r="RL241" i="4"/>
  <c r="QX241" i="4"/>
  <c r="QQ241" i="4"/>
  <c r="QJ241" i="4"/>
  <c r="UV240" i="4"/>
  <c r="UJ240" i="4"/>
  <c r="UC240" i="4"/>
  <c r="TV240" i="4"/>
  <c r="TI240" i="4"/>
  <c r="SV240" i="4"/>
  <c r="SJ240" i="4"/>
  <c r="RX240" i="4"/>
  <c r="RL240" i="4"/>
  <c r="QX240" i="4"/>
  <c r="UV239" i="4"/>
  <c r="UJ239" i="4"/>
  <c r="UC239" i="4"/>
  <c r="TV239" i="4"/>
  <c r="TI239" i="4"/>
  <c r="SV239" i="4"/>
  <c r="SJ239" i="4"/>
  <c r="RX239" i="4"/>
  <c r="RL239" i="4"/>
  <c r="QX239" i="4"/>
  <c r="UV238" i="4"/>
  <c r="UJ238" i="4"/>
  <c r="UC238" i="4"/>
  <c r="TV238" i="4"/>
  <c r="TI238" i="4"/>
  <c r="SV238" i="4"/>
  <c r="SJ238" i="4"/>
  <c r="RX238" i="4"/>
  <c r="RL238" i="4"/>
  <c r="QX238" i="4"/>
  <c r="UV237" i="4"/>
  <c r="UJ237" i="4"/>
  <c r="UC237" i="4"/>
  <c r="TV237" i="4"/>
  <c r="TI237" i="4"/>
  <c r="SV237" i="4"/>
  <c r="SJ237" i="4"/>
  <c r="RX237" i="4"/>
  <c r="RL237" i="4"/>
  <c r="QX237" i="4"/>
  <c r="UV236" i="4"/>
  <c r="UJ236" i="4"/>
  <c r="UC236" i="4"/>
  <c r="TV236" i="4"/>
  <c r="TI236" i="4"/>
  <c r="SV236" i="4"/>
  <c r="SJ236" i="4"/>
  <c r="RX236" i="4"/>
  <c r="RL236" i="4"/>
  <c r="QX236" i="4"/>
  <c r="UV235" i="4"/>
  <c r="UJ235" i="4"/>
  <c r="UC235" i="4"/>
  <c r="TV235" i="4"/>
  <c r="TI235" i="4"/>
  <c r="SV235" i="4"/>
  <c r="SJ235" i="4"/>
  <c r="RX235" i="4"/>
  <c r="RL235" i="4"/>
  <c r="QX235" i="4"/>
  <c r="QQ235" i="4"/>
  <c r="UV234" i="4"/>
  <c r="UJ234" i="4"/>
  <c r="UC234" i="4"/>
  <c r="TV234" i="4"/>
  <c r="TI234" i="4"/>
  <c r="SV234" i="4"/>
  <c r="SJ234" i="4"/>
  <c r="RX234" i="4"/>
  <c r="RL234" i="4"/>
  <c r="QX234" i="4"/>
  <c r="UV233" i="4"/>
  <c r="UJ233" i="4"/>
  <c r="UC233" i="4"/>
  <c r="TV233" i="4"/>
  <c r="TI233" i="4"/>
  <c r="SV233" i="4"/>
  <c r="SJ233" i="4"/>
  <c r="RX233" i="4"/>
  <c r="RL233" i="4"/>
  <c r="QX233" i="4"/>
  <c r="UV232" i="4"/>
  <c r="UJ232" i="4"/>
  <c r="UC232" i="4"/>
  <c r="TV232" i="4"/>
  <c r="TI232" i="4"/>
  <c r="SV232" i="4"/>
  <c r="SJ232" i="4"/>
  <c r="RX232" i="4"/>
  <c r="RL232" i="4"/>
  <c r="QX232" i="4"/>
  <c r="QJ232" i="4"/>
  <c r="UV231" i="4"/>
  <c r="UJ231" i="4"/>
  <c r="UC231" i="4"/>
  <c r="TV231" i="4"/>
  <c r="TI231" i="4"/>
  <c r="SV231" i="4"/>
  <c r="SJ231" i="4"/>
  <c r="RX231" i="4"/>
  <c r="RL231" i="4"/>
  <c r="QX231" i="4"/>
  <c r="UV230" i="4"/>
  <c r="UJ230" i="4"/>
  <c r="UC230" i="4"/>
  <c r="TV230" i="4"/>
  <c r="TI230" i="4"/>
  <c r="SV230" i="4"/>
  <c r="SJ230" i="4"/>
  <c r="RX230" i="4"/>
  <c r="RL230" i="4"/>
  <c r="QX230" i="4"/>
  <c r="UV229" i="4"/>
  <c r="UJ229" i="4"/>
  <c r="UC229" i="4"/>
  <c r="TV229" i="4"/>
  <c r="TI229" i="4"/>
  <c r="SV229" i="4"/>
  <c r="SJ229" i="4"/>
  <c r="RX229" i="4"/>
  <c r="RL229" i="4"/>
  <c r="QX229" i="4"/>
  <c r="QQ229" i="4"/>
  <c r="UV228" i="4"/>
  <c r="UJ228" i="4"/>
  <c r="UC228" i="4"/>
  <c r="TV228" i="4"/>
  <c r="TI228" i="4"/>
  <c r="SV228" i="4"/>
  <c r="SJ228" i="4"/>
  <c r="RX228" i="4"/>
  <c r="RL228" i="4"/>
  <c r="QX228" i="4"/>
  <c r="UV227" i="4"/>
  <c r="UJ227" i="4"/>
  <c r="UC227" i="4"/>
  <c r="TV227" i="4"/>
  <c r="TI227" i="4"/>
  <c r="SV227" i="4"/>
  <c r="SJ227" i="4"/>
  <c r="RX227" i="4"/>
  <c r="RL227" i="4"/>
  <c r="QX227" i="4"/>
  <c r="UV226" i="4"/>
  <c r="UJ226" i="4"/>
  <c r="UC226" i="4"/>
  <c r="TV226" i="4"/>
  <c r="TI226" i="4"/>
  <c r="SV226" i="4"/>
  <c r="SJ226" i="4"/>
  <c r="RX226" i="4"/>
  <c r="RL226" i="4"/>
  <c r="QX226" i="4"/>
  <c r="UV225" i="4"/>
  <c r="UJ225" i="4"/>
  <c r="UC225" i="4"/>
  <c r="TV225" i="4"/>
  <c r="TI225" i="4"/>
  <c r="SV225" i="4"/>
  <c r="SJ225" i="4"/>
  <c r="RX225" i="4"/>
  <c r="RL225" i="4"/>
  <c r="QX225" i="4"/>
  <c r="UV224" i="4"/>
  <c r="UJ224" i="4"/>
  <c r="UC224" i="4"/>
  <c r="TV224" i="4"/>
  <c r="TI224" i="4"/>
  <c r="SV224" i="4"/>
  <c r="SJ224" i="4"/>
  <c r="RX224" i="4"/>
  <c r="RL224" i="4"/>
  <c r="QX224" i="4"/>
  <c r="UV223" i="4"/>
  <c r="UJ223" i="4"/>
  <c r="UC223" i="4"/>
  <c r="TV223" i="4"/>
  <c r="TI223" i="4"/>
  <c r="SV223" i="4"/>
  <c r="SJ223" i="4"/>
  <c r="RX223" i="4"/>
  <c r="RL223" i="4"/>
  <c r="QX223" i="4"/>
  <c r="QQ223" i="4"/>
  <c r="QJ223" i="4"/>
  <c r="UV222" i="4"/>
  <c r="UJ222" i="4"/>
  <c r="UC222" i="4"/>
  <c r="TV222" i="4"/>
  <c r="TI222" i="4"/>
  <c r="SV222" i="4"/>
  <c r="SJ222" i="4"/>
  <c r="RX222" i="4"/>
  <c r="RL222" i="4"/>
  <c r="QX222" i="4"/>
  <c r="UV221" i="4"/>
  <c r="UJ221" i="4"/>
  <c r="UC221" i="4"/>
  <c r="TV221" i="4"/>
  <c r="TI221" i="4"/>
  <c r="SV221" i="4"/>
  <c r="SJ221" i="4"/>
  <c r="RX221" i="4"/>
  <c r="RL221" i="4"/>
  <c r="QX221" i="4"/>
  <c r="UV220" i="4"/>
  <c r="UJ220" i="4"/>
  <c r="UC220" i="4"/>
  <c r="TV220" i="4"/>
  <c r="TI220" i="4"/>
  <c r="SV220" i="4"/>
  <c r="SJ220" i="4"/>
  <c r="RX220" i="4"/>
  <c r="RL220" i="4"/>
  <c r="QX220" i="4"/>
  <c r="UV219" i="4"/>
  <c r="UJ219" i="4"/>
  <c r="UC219" i="4"/>
  <c r="TV219" i="4"/>
  <c r="TI219" i="4"/>
  <c r="SV219" i="4"/>
  <c r="SJ219" i="4"/>
  <c r="RX219" i="4"/>
  <c r="RL219" i="4"/>
  <c r="QX219" i="4"/>
  <c r="UV218" i="4"/>
  <c r="UJ218" i="4"/>
  <c r="UC218" i="4"/>
  <c r="TV218" i="4"/>
  <c r="TI218" i="4"/>
  <c r="SV218" i="4"/>
  <c r="SJ218" i="4"/>
  <c r="RX218" i="4"/>
  <c r="RL218" i="4"/>
  <c r="QX218" i="4"/>
  <c r="UV217" i="4"/>
  <c r="UJ217" i="4"/>
  <c r="UC217" i="4"/>
  <c r="TV217" i="4"/>
  <c r="TI217" i="4"/>
  <c r="SV217" i="4"/>
  <c r="SJ217" i="4"/>
  <c r="RX217" i="4"/>
  <c r="RL217" i="4"/>
  <c r="QX217" i="4"/>
  <c r="QQ217" i="4"/>
  <c r="UV216" i="4"/>
  <c r="UJ216" i="4"/>
  <c r="UC216" i="4"/>
  <c r="TV216" i="4"/>
  <c r="TI216" i="4"/>
  <c r="SV216" i="4"/>
  <c r="SJ216" i="4"/>
  <c r="RX216" i="4"/>
  <c r="RL216" i="4"/>
  <c r="QX216" i="4"/>
  <c r="UV215" i="4"/>
  <c r="UJ215" i="4"/>
  <c r="UC215" i="4"/>
  <c r="TV215" i="4"/>
  <c r="TI215" i="4"/>
  <c r="SV215" i="4"/>
  <c r="SJ215" i="4"/>
  <c r="RX215" i="4"/>
  <c r="RL215" i="4"/>
  <c r="QX215" i="4"/>
  <c r="UV214" i="4"/>
  <c r="UJ214" i="4"/>
  <c r="UC214" i="4"/>
  <c r="TV214" i="4"/>
  <c r="TI214" i="4"/>
  <c r="SV214" i="4"/>
  <c r="SJ214" i="4"/>
  <c r="RX214" i="4"/>
  <c r="RL214" i="4"/>
  <c r="QX214" i="4"/>
  <c r="QJ214" i="4"/>
  <c r="UV213" i="4"/>
  <c r="UJ213" i="4"/>
  <c r="UC213" i="4"/>
  <c r="TV213" i="4"/>
  <c r="TI213" i="4"/>
  <c r="SV213" i="4"/>
  <c r="SJ213" i="4"/>
  <c r="RX213" i="4"/>
  <c r="RL213" i="4"/>
  <c r="QX213" i="4"/>
  <c r="UV212" i="4"/>
  <c r="UJ212" i="4"/>
  <c r="UC212" i="4"/>
  <c r="TV212" i="4"/>
  <c r="TI212" i="4"/>
  <c r="SV212" i="4"/>
  <c r="SJ212" i="4"/>
  <c r="RX212" i="4"/>
  <c r="RL212" i="4"/>
  <c r="QX212" i="4"/>
  <c r="UV211" i="4"/>
  <c r="UJ211" i="4"/>
  <c r="UC211" i="4"/>
  <c r="TV211" i="4"/>
  <c r="TI211" i="4"/>
  <c r="SV211" i="4"/>
  <c r="SJ211" i="4"/>
  <c r="RX211" i="4"/>
  <c r="RL211" i="4"/>
  <c r="QX211" i="4"/>
  <c r="QQ211" i="4"/>
  <c r="UV210" i="4"/>
  <c r="UJ210" i="4"/>
  <c r="UC210" i="4"/>
  <c r="TV210" i="4"/>
  <c r="TI210" i="4"/>
  <c r="SV210" i="4"/>
  <c r="SJ210" i="4"/>
  <c r="RX210" i="4"/>
  <c r="RL210" i="4"/>
  <c r="QX210" i="4"/>
  <c r="UV209" i="4"/>
  <c r="UJ209" i="4"/>
  <c r="UC209" i="4"/>
  <c r="TV209" i="4"/>
  <c r="TI209" i="4"/>
  <c r="SV209" i="4"/>
  <c r="SJ209" i="4"/>
  <c r="RX209" i="4"/>
  <c r="RL209" i="4"/>
  <c r="QX209" i="4"/>
  <c r="UV208" i="4"/>
  <c r="UJ208" i="4"/>
  <c r="UC208" i="4"/>
  <c r="TV208" i="4"/>
  <c r="TI208" i="4"/>
  <c r="SV208" i="4"/>
  <c r="SJ208" i="4"/>
  <c r="RX208" i="4"/>
  <c r="RL208" i="4"/>
  <c r="QX208" i="4"/>
  <c r="UV207" i="4"/>
  <c r="UJ207" i="4"/>
  <c r="UC207" i="4"/>
  <c r="TV207" i="4"/>
  <c r="TI207" i="4"/>
  <c r="SV207" i="4"/>
  <c r="SJ207" i="4"/>
  <c r="RX207" i="4"/>
  <c r="RL207" i="4"/>
  <c r="QX207" i="4"/>
  <c r="UV206" i="4"/>
  <c r="UJ206" i="4"/>
  <c r="UC206" i="4"/>
  <c r="TV206" i="4"/>
  <c r="TI206" i="4"/>
  <c r="SV206" i="4"/>
  <c r="SJ206" i="4"/>
  <c r="RX206" i="4"/>
  <c r="RL206" i="4"/>
  <c r="QX206" i="4"/>
  <c r="UV205" i="4"/>
  <c r="UJ205" i="4"/>
  <c r="UC205" i="4"/>
  <c r="TV205" i="4"/>
  <c r="TI205" i="4"/>
  <c r="SV205" i="4"/>
  <c r="SJ205" i="4"/>
  <c r="RX205" i="4"/>
  <c r="RL205" i="4"/>
  <c r="QX205" i="4"/>
  <c r="QQ205" i="4"/>
  <c r="QJ205" i="4"/>
  <c r="UV204" i="4"/>
  <c r="UJ204" i="4"/>
  <c r="UC204" i="4"/>
  <c r="TV204" i="4"/>
  <c r="TI204" i="4"/>
  <c r="SV204" i="4"/>
  <c r="SJ204" i="4"/>
  <c r="RX204" i="4"/>
  <c r="RL204" i="4"/>
  <c r="QX204" i="4"/>
  <c r="UV203" i="4"/>
  <c r="UJ203" i="4"/>
  <c r="UC203" i="4"/>
  <c r="TV203" i="4"/>
  <c r="TI203" i="4"/>
  <c r="SV203" i="4"/>
  <c r="SJ203" i="4"/>
  <c r="RX203" i="4"/>
  <c r="RL203" i="4"/>
  <c r="QX203" i="4"/>
  <c r="UV202" i="4"/>
  <c r="UJ202" i="4"/>
  <c r="UC202" i="4"/>
  <c r="TV202" i="4"/>
  <c r="TI202" i="4"/>
  <c r="SV202" i="4"/>
  <c r="SJ202" i="4"/>
  <c r="RX202" i="4"/>
  <c r="RL202" i="4"/>
  <c r="QX202" i="4"/>
  <c r="UV201" i="4"/>
  <c r="UJ201" i="4"/>
  <c r="UC201" i="4"/>
  <c r="TV201" i="4"/>
  <c r="TI201" i="4"/>
  <c r="SV201" i="4"/>
  <c r="SJ201" i="4"/>
  <c r="RX201" i="4"/>
  <c r="RL201" i="4"/>
  <c r="QX201" i="4"/>
  <c r="UV200" i="4"/>
  <c r="UJ200" i="4"/>
  <c r="UC200" i="4"/>
  <c r="TV200" i="4"/>
  <c r="TI200" i="4"/>
  <c r="SV200" i="4"/>
  <c r="SJ200" i="4"/>
  <c r="RX200" i="4"/>
  <c r="RL200" i="4"/>
  <c r="QX200" i="4"/>
  <c r="UV199" i="4"/>
  <c r="UJ199" i="4"/>
  <c r="UC199" i="4"/>
  <c r="TV199" i="4"/>
  <c r="TI199" i="4"/>
  <c r="SV199" i="4"/>
  <c r="SJ199" i="4"/>
  <c r="RX199" i="4"/>
  <c r="RL199" i="4"/>
  <c r="QX199" i="4"/>
  <c r="QQ199" i="4"/>
  <c r="UV198" i="4"/>
  <c r="UJ198" i="4"/>
  <c r="UC198" i="4"/>
  <c r="TV198" i="4"/>
  <c r="TI198" i="4"/>
  <c r="SV198" i="4"/>
  <c r="SJ198" i="4"/>
  <c r="RX198" i="4"/>
  <c r="RL198" i="4"/>
  <c r="QX198" i="4"/>
  <c r="UV197" i="4"/>
  <c r="UJ197" i="4"/>
  <c r="UC197" i="4"/>
  <c r="TV197" i="4"/>
  <c r="TI197" i="4"/>
  <c r="SV197" i="4"/>
  <c r="SJ197" i="4"/>
  <c r="RX197" i="4"/>
  <c r="RL197" i="4"/>
  <c r="QX197" i="4"/>
  <c r="UV196" i="4"/>
  <c r="UJ196" i="4"/>
  <c r="UC196" i="4"/>
  <c r="TV196" i="4"/>
  <c r="TI196" i="4"/>
  <c r="SV196" i="4"/>
  <c r="SJ196" i="4"/>
  <c r="RX196" i="4"/>
  <c r="RL196" i="4"/>
  <c r="QX196" i="4"/>
  <c r="QJ196" i="4"/>
  <c r="UV195" i="4"/>
  <c r="UJ195" i="4"/>
  <c r="UC195" i="4"/>
  <c r="TV195" i="4"/>
  <c r="TI195" i="4"/>
  <c r="SV195" i="4"/>
  <c r="SJ195" i="4"/>
  <c r="RX195" i="4"/>
  <c r="RL195" i="4"/>
  <c r="QX195" i="4"/>
  <c r="UV194" i="4"/>
  <c r="UJ194" i="4"/>
  <c r="UC194" i="4"/>
  <c r="TV194" i="4"/>
  <c r="TI194" i="4"/>
  <c r="SV194" i="4"/>
  <c r="SJ194" i="4"/>
  <c r="RX194" i="4"/>
  <c r="RL194" i="4"/>
  <c r="QX194" i="4"/>
  <c r="UV193" i="4"/>
  <c r="UJ193" i="4"/>
  <c r="UC193" i="4"/>
  <c r="TV193" i="4"/>
  <c r="TI193" i="4"/>
  <c r="SV193" i="4"/>
  <c r="SJ193" i="4"/>
  <c r="RX193" i="4"/>
  <c r="RL193" i="4"/>
  <c r="QX193" i="4"/>
  <c r="QQ193" i="4"/>
  <c r="UV192" i="4"/>
  <c r="UJ192" i="4"/>
  <c r="UC192" i="4"/>
  <c r="TV192" i="4"/>
  <c r="TI192" i="4"/>
  <c r="SV192" i="4"/>
  <c r="SJ192" i="4"/>
  <c r="RX192" i="4"/>
  <c r="RL192" i="4"/>
  <c r="QX192" i="4"/>
  <c r="UV191" i="4"/>
  <c r="UJ191" i="4"/>
  <c r="UC191" i="4"/>
  <c r="TV191" i="4"/>
  <c r="TI191" i="4"/>
  <c r="SV191" i="4"/>
  <c r="SJ191" i="4"/>
  <c r="RX191" i="4"/>
  <c r="RL191" i="4"/>
  <c r="QX191" i="4"/>
  <c r="UV190" i="4"/>
  <c r="UJ190" i="4"/>
  <c r="UC190" i="4"/>
  <c r="TV190" i="4"/>
  <c r="TI190" i="4"/>
  <c r="SV190" i="4"/>
  <c r="SJ190" i="4"/>
  <c r="RX190" i="4"/>
  <c r="RL190" i="4"/>
  <c r="QX190" i="4"/>
  <c r="UV189" i="4"/>
  <c r="UJ189" i="4"/>
  <c r="UC189" i="4"/>
  <c r="TV189" i="4"/>
  <c r="TI189" i="4"/>
  <c r="SV189" i="4"/>
  <c r="SJ189" i="4"/>
  <c r="RX189" i="4"/>
  <c r="RL189" i="4"/>
  <c r="QX189" i="4"/>
  <c r="UV188" i="4"/>
  <c r="UJ188" i="4"/>
  <c r="UC188" i="4"/>
  <c r="TV188" i="4"/>
  <c r="TI188" i="4"/>
  <c r="SV188" i="4"/>
  <c r="SJ188" i="4"/>
  <c r="RX188" i="4"/>
  <c r="RL188" i="4"/>
  <c r="QX188" i="4"/>
  <c r="UV187" i="4"/>
  <c r="UJ187" i="4"/>
  <c r="UC187" i="4"/>
  <c r="TV187" i="4"/>
  <c r="TI187" i="4"/>
  <c r="SV187" i="4"/>
  <c r="SJ187" i="4"/>
  <c r="RX187" i="4"/>
  <c r="RL187" i="4"/>
  <c r="QX187" i="4"/>
  <c r="QQ187" i="4"/>
  <c r="QJ187" i="4"/>
  <c r="UV186" i="4"/>
  <c r="UJ186" i="4"/>
  <c r="UC186" i="4"/>
  <c r="TV186" i="4"/>
  <c r="TI186" i="4"/>
  <c r="SV186" i="4"/>
  <c r="SJ186" i="4"/>
  <c r="RX186" i="4"/>
  <c r="RL186" i="4"/>
  <c r="QX186" i="4"/>
  <c r="UV185" i="4"/>
  <c r="UJ185" i="4"/>
  <c r="UC185" i="4"/>
  <c r="TV185" i="4"/>
  <c r="TI185" i="4"/>
  <c r="SV185" i="4"/>
  <c r="SJ185" i="4"/>
  <c r="RX185" i="4"/>
  <c r="RL185" i="4"/>
  <c r="QX185" i="4"/>
  <c r="UV184" i="4"/>
  <c r="UJ184" i="4"/>
  <c r="UC184" i="4"/>
  <c r="TV184" i="4"/>
  <c r="TI184" i="4"/>
  <c r="SV184" i="4"/>
  <c r="SJ184" i="4"/>
  <c r="RX184" i="4"/>
  <c r="RL184" i="4"/>
  <c r="QX184" i="4"/>
  <c r="UV183" i="4"/>
  <c r="UJ183" i="4"/>
  <c r="UC183" i="4"/>
  <c r="TV183" i="4"/>
  <c r="TI183" i="4"/>
  <c r="SV183" i="4"/>
  <c r="SJ183" i="4"/>
  <c r="RX183" i="4"/>
  <c r="RL183" i="4"/>
  <c r="QX183" i="4"/>
  <c r="UV182" i="4"/>
  <c r="UJ182" i="4"/>
  <c r="UC182" i="4"/>
  <c r="TV182" i="4"/>
  <c r="TI182" i="4"/>
  <c r="SV182" i="4"/>
  <c r="SJ182" i="4"/>
  <c r="RX182" i="4"/>
  <c r="RL182" i="4"/>
  <c r="QX182" i="4"/>
  <c r="UV181" i="4"/>
  <c r="UJ181" i="4"/>
  <c r="UC181" i="4"/>
  <c r="TV181" i="4"/>
  <c r="TI181" i="4"/>
  <c r="SV181" i="4"/>
  <c r="SJ181" i="4"/>
  <c r="RX181" i="4"/>
  <c r="RL181" i="4"/>
  <c r="QX181" i="4"/>
  <c r="QQ181" i="4"/>
  <c r="UV180" i="4"/>
  <c r="UJ180" i="4"/>
  <c r="UC180" i="4"/>
  <c r="TV180" i="4"/>
  <c r="TI180" i="4"/>
  <c r="SV180" i="4"/>
  <c r="SJ180" i="4"/>
  <c r="RX180" i="4"/>
  <c r="RL180" i="4"/>
  <c r="QX180" i="4"/>
  <c r="UV179" i="4"/>
  <c r="UJ179" i="4"/>
  <c r="UC179" i="4"/>
  <c r="TV179" i="4"/>
  <c r="TI179" i="4"/>
  <c r="SV179" i="4"/>
  <c r="SJ179" i="4"/>
  <c r="RX179" i="4"/>
  <c r="RL179" i="4"/>
  <c r="QX179" i="4"/>
  <c r="UV178" i="4"/>
  <c r="UJ178" i="4"/>
  <c r="UC178" i="4"/>
  <c r="TV178" i="4"/>
  <c r="TI178" i="4"/>
  <c r="SV178" i="4"/>
  <c r="SJ178" i="4"/>
  <c r="RX178" i="4"/>
  <c r="RL178" i="4"/>
  <c r="QX178" i="4"/>
  <c r="QJ178" i="4"/>
  <c r="UV177" i="4"/>
  <c r="UJ177" i="4"/>
  <c r="UC177" i="4"/>
  <c r="TV177" i="4"/>
  <c r="TI177" i="4"/>
  <c r="SV177" i="4"/>
  <c r="SJ177" i="4"/>
  <c r="RX177" i="4"/>
  <c r="RL177" i="4"/>
  <c r="QX177" i="4"/>
  <c r="UV176" i="4"/>
  <c r="UJ176" i="4"/>
  <c r="UC176" i="4"/>
  <c r="TV176" i="4"/>
  <c r="TI176" i="4"/>
  <c r="SV176" i="4"/>
  <c r="SJ176" i="4"/>
  <c r="RX176" i="4"/>
  <c r="RL176" i="4"/>
  <c r="QX176" i="4"/>
  <c r="UV175" i="4"/>
  <c r="UJ175" i="4"/>
  <c r="UC175" i="4"/>
  <c r="TV175" i="4"/>
  <c r="TI175" i="4"/>
  <c r="SV175" i="4"/>
  <c r="SJ175" i="4"/>
  <c r="RX175" i="4"/>
  <c r="RL175" i="4"/>
  <c r="QX175" i="4"/>
  <c r="QQ175" i="4"/>
  <c r="UV174" i="4"/>
  <c r="UJ174" i="4"/>
  <c r="UC174" i="4"/>
  <c r="TV174" i="4"/>
  <c r="TI174" i="4"/>
  <c r="SV174" i="4"/>
  <c r="SJ174" i="4"/>
  <c r="RX174" i="4"/>
  <c r="RL174" i="4"/>
  <c r="QX174" i="4"/>
  <c r="UV173" i="4"/>
  <c r="UJ173" i="4"/>
  <c r="UC173" i="4"/>
  <c r="TV173" i="4"/>
  <c r="TI173" i="4"/>
  <c r="SV173" i="4"/>
  <c r="SJ173" i="4"/>
  <c r="RX173" i="4"/>
  <c r="RL173" i="4"/>
  <c r="QX173" i="4"/>
  <c r="UV172" i="4"/>
  <c r="UJ172" i="4"/>
  <c r="UC172" i="4"/>
  <c r="TV172" i="4"/>
  <c r="TI172" i="4"/>
  <c r="SV172" i="4"/>
  <c r="SJ172" i="4"/>
  <c r="RX172" i="4"/>
  <c r="RL172" i="4"/>
  <c r="QX172" i="4"/>
  <c r="UV171" i="4"/>
  <c r="UJ171" i="4"/>
  <c r="UC171" i="4"/>
  <c r="TV171" i="4"/>
  <c r="TI171" i="4"/>
  <c r="SV171" i="4"/>
  <c r="SJ171" i="4"/>
  <c r="RX171" i="4"/>
  <c r="RL171" i="4"/>
  <c r="QX171" i="4"/>
  <c r="UV170" i="4"/>
  <c r="UJ170" i="4"/>
  <c r="UC170" i="4"/>
  <c r="TV170" i="4"/>
  <c r="TI170" i="4"/>
  <c r="SV170" i="4"/>
  <c r="SJ170" i="4"/>
  <c r="RX170" i="4"/>
  <c r="RL170" i="4"/>
  <c r="QX170" i="4"/>
  <c r="UV169" i="4"/>
  <c r="UJ169" i="4"/>
  <c r="UC169" i="4"/>
  <c r="TV169" i="4"/>
  <c r="TI169" i="4"/>
  <c r="SV169" i="4"/>
  <c r="SJ169" i="4"/>
  <c r="RX169" i="4"/>
  <c r="RL169" i="4"/>
  <c r="QX169" i="4"/>
  <c r="QQ169" i="4"/>
  <c r="QJ169" i="4"/>
  <c r="UV168" i="4"/>
  <c r="UJ168" i="4"/>
  <c r="UC168" i="4"/>
  <c r="TV168" i="4"/>
  <c r="TI168" i="4"/>
  <c r="SV168" i="4"/>
  <c r="SJ168" i="4"/>
  <c r="RX168" i="4"/>
  <c r="RL168" i="4"/>
  <c r="QX168" i="4"/>
  <c r="UV167" i="4"/>
  <c r="UJ167" i="4"/>
  <c r="UC167" i="4"/>
  <c r="TV167" i="4"/>
  <c r="TI167" i="4"/>
  <c r="SV167" i="4"/>
  <c r="SJ167" i="4"/>
  <c r="RX167" i="4"/>
  <c r="RL167" i="4"/>
  <c r="QX167" i="4"/>
  <c r="UV166" i="4"/>
  <c r="UJ166" i="4"/>
  <c r="UC166" i="4"/>
  <c r="TV166" i="4"/>
  <c r="TI166" i="4"/>
  <c r="SV166" i="4"/>
  <c r="SJ166" i="4"/>
  <c r="RX166" i="4"/>
  <c r="RL166" i="4"/>
  <c r="QX166" i="4"/>
  <c r="UV165" i="4"/>
  <c r="UJ165" i="4"/>
  <c r="UC165" i="4"/>
  <c r="TV165" i="4"/>
  <c r="TI165" i="4"/>
  <c r="SV165" i="4"/>
  <c r="SJ165" i="4"/>
  <c r="RX165" i="4"/>
  <c r="RL165" i="4"/>
  <c r="QX165" i="4"/>
  <c r="UV164" i="4"/>
  <c r="UJ164" i="4"/>
  <c r="UC164" i="4"/>
  <c r="TV164" i="4"/>
  <c r="TI164" i="4"/>
  <c r="SV164" i="4"/>
  <c r="SJ164" i="4"/>
  <c r="RX164" i="4"/>
  <c r="RL164" i="4"/>
  <c r="QX164" i="4"/>
  <c r="UV163" i="4"/>
  <c r="UJ163" i="4"/>
  <c r="UC163" i="4"/>
  <c r="TV163" i="4"/>
  <c r="TI163" i="4"/>
  <c r="SV163" i="4"/>
  <c r="SJ163" i="4"/>
  <c r="RX163" i="4"/>
  <c r="RL163" i="4"/>
  <c r="QX163" i="4"/>
  <c r="QQ163" i="4"/>
  <c r="UV162" i="4"/>
  <c r="UJ162" i="4"/>
  <c r="UC162" i="4"/>
  <c r="TV162" i="4"/>
  <c r="TI162" i="4"/>
  <c r="SV162" i="4"/>
  <c r="SJ162" i="4"/>
  <c r="RX162" i="4"/>
  <c r="RL162" i="4"/>
  <c r="QX162" i="4"/>
  <c r="UV161" i="4"/>
  <c r="UJ161" i="4"/>
  <c r="UC161" i="4"/>
  <c r="TV161" i="4"/>
  <c r="TI161" i="4"/>
  <c r="SV161" i="4"/>
  <c r="SJ161" i="4"/>
  <c r="RX161" i="4"/>
  <c r="RL161" i="4"/>
  <c r="QX161" i="4"/>
  <c r="UV160" i="4"/>
  <c r="UJ160" i="4"/>
  <c r="UC160" i="4"/>
  <c r="TV160" i="4"/>
  <c r="TI160" i="4"/>
  <c r="SV160" i="4"/>
  <c r="SJ160" i="4"/>
  <c r="RX160" i="4"/>
  <c r="RL160" i="4"/>
  <c r="QX160" i="4"/>
  <c r="QJ160" i="4"/>
  <c r="UV159" i="4"/>
  <c r="UJ159" i="4"/>
  <c r="UC159" i="4"/>
  <c r="TV159" i="4"/>
  <c r="TI159" i="4"/>
  <c r="SV159" i="4"/>
  <c r="SJ159" i="4"/>
  <c r="RX159" i="4"/>
  <c r="RL159" i="4"/>
  <c r="QX159" i="4"/>
  <c r="UV158" i="4"/>
  <c r="UJ158" i="4"/>
  <c r="UC158" i="4"/>
  <c r="TV158" i="4"/>
  <c r="TI158" i="4"/>
  <c r="SV158" i="4"/>
  <c r="SJ158" i="4"/>
  <c r="RX158" i="4"/>
  <c r="RL158" i="4"/>
  <c r="QX158" i="4"/>
  <c r="UV157" i="4"/>
  <c r="UJ157" i="4"/>
  <c r="UC157" i="4"/>
  <c r="TV157" i="4"/>
  <c r="TI157" i="4"/>
  <c r="SV157" i="4"/>
  <c r="SJ157" i="4"/>
  <c r="RX157" i="4"/>
  <c r="RL157" i="4"/>
  <c r="QX157" i="4"/>
  <c r="QQ157" i="4"/>
  <c r="UV156" i="4"/>
  <c r="UJ156" i="4"/>
  <c r="UC156" i="4"/>
  <c r="TV156" i="4"/>
  <c r="TI156" i="4"/>
  <c r="SV156" i="4"/>
  <c r="SJ156" i="4"/>
  <c r="RX156" i="4"/>
  <c r="RL156" i="4"/>
  <c r="QX156" i="4"/>
  <c r="UV155" i="4"/>
  <c r="UJ155" i="4"/>
  <c r="UC155" i="4"/>
  <c r="TV155" i="4"/>
  <c r="TI155" i="4"/>
  <c r="SV155" i="4"/>
  <c r="SJ155" i="4"/>
  <c r="RX155" i="4"/>
  <c r="RL155" i="4"/>
  <c r="QX155" i="4"/>
  <c r="UV154" i="4"/>
  <c r="UJ154" i="4"/>
  <c r="UC154" i="4"/>
  <c r="TV154" i="4"/>
  <c r="TI154" i="4"/>
  <c r="SV154" i="4"/>
  <c r="SJ154" i="4"/>
  <c r="RX154" i="4"/>
  <c r="RL154" i="4"/>
  <c r="QX154" i="4"/>
  <c r="UV153" i="4"/>
  <c r="UJ153" i="4"/>
  <c r="UC153" i="4"/>
  <c r="TV153" i="4"/>
  <c r="TI153" i="4"/>
  <c r="SV153" i="4"/>
  <c r="SJ153" i="4"/>
  <c r="RX153" i="4"/>
  <c r="RL153" i="4"/>
  <c r="QX153" i="4"/>
  <c r="UV152" i="4"/>
  <c r="UJ152" i="4"/>
  <c r="UC152" i="4"/>
  <c r="TV152" i="4"/>
  <c r="TI152" i="4"/>
  <c r="SV152" i="4"/>
  <c r="SJ152" i="4"/>
  <c r="RX152" i="4"/>
  <c r="RL152" i="4"/>
  <c r="QX152" i="4"/>
  <c r="UV151" i="4"/>
  <c r="UJ151" i="4"/>
  <c r="UC151" i="4"/>
  <c r="TV151" i="4"/>
  <c r="TI151" i="4"/>
  <c r="SV151" i="4"/>
  <c r="SJ151" i="4"/>
  <c r="RX151" i="4"/>
  <c r="RL151" i="4"/>
  <c r="QX151" i="4"/>
  <c r="QQ151" i="4"/>
  <c r="QJ151" i="4"/>
  <c r="UV150" i="4"/>
  <c r="UJ150" i="4"/>
  <c r="UC150" i="4"/>
  <c r="TV150" i="4"/>
  <c r="TI150" i="4"/>
  <c r="SV150" i="4"/>
  <c r="SJ150" i="4"/>
  <c r="RX150" i="4"/>
  <c r="RL150" i="4"/>
  <c r="QX150" i="4"/>
  <c r="UV149" i="4"/>
  <c r="UJ149" i="4"/>
  <c r="UC149" i="4"/>
  <c r="TV149" i="4"/>
  <c r="TI149" i="4"/>
  <c r="SV149" i="4"/>
  <c r="SJ149" i="4"/>
  <c r="RX149" i="4"/>
  <c r="RL149" i="4"/>
  <c r="QX149" i="4"/>
  <c r="UV148" i="4"/>
  <c r="UJ148" i="4"/>
  <c r="UC148" i="4"/>
  <c r="TV148" i="4"/>
  <c r="TI148" i="4"/>
  <c r="SV148" i="4"/>
  <c r="SJ148" i="4"/>
  <c r="RX148" i="4"/>
  <c r="RL148" i="4"/>
  <c r="QX148" i="4"/>
  <c r="UV147" i="4"/>
  <c r="UJ147" i="4"/>
  <c r="UC147" i="4"/>
  <c r="TV147" i="4"/>
  <c r="TI147" i="4"/>
  <c r="SV147" i="4"/>
  <c r="SJ147" i="4"/>
  <c r="RX147" i="4"/>
  <c r="RL147" i="4"/>
  <c r="QX147" i="4"/>
  <c r="UV146" i="4"/>
  <c r="UJ146" i="4"/>
  <c r="UC146" i="4"/>
  <c r="TV146" i="4"/>
  <c r="TI146" i="4"/>
  <c r="SV146" i="4"/>
  <c r="SJ146" i="4"/>
  <c r="RX146" i="4"/>
  <c r="RL146" i="4"/>
  <c r="QX146" i="4"/>
  <c r="UV145" i="4"/>
  <c r="UJ145" i="4"/>
  <c r="UC145" i="4"/>
  <c r="TV145" i="4"/>
  <c r="TI145" i="4"/>
  <c r="SV145" i="4"/>
  <c r="SJ145" i="4"/>
  <c r="RX145" i="4"/>
  <c r="RL145" i="4"/>
  <c r="QX145" i="4"/>
  <c r="QQ145" i="4"/>
  <c r="UV144" i="4"/>
  <c r="UJ144" i="4"/>
  <c r="UC144" i="4"/>
  <c r="TV144" i="4"/>
  <c r="TI144" i="4"/>
  <c r="SV144" i="4"/>
  <c r="SJ144" i="4"/>
  <c r="RX144" i="4"/>
  <c r="RL144" i="4"/>
  <c r="QX144" i="4"/>
  <c r="UV143" i="4"/>
  <c r="UJ143" i="4"/>
  <c r="UC143" i="4"/>
  <c r="TV143" i="4"/>
  <c r="TI143" i="4"/>
  <c r="SV143" i="4"/>
  <c r="SJ143" i="4"/>
  <c r="RX143" i="4"/>
  <c r="RL143" i="4"/>
  <c r="QX143" i="4"/>
  <c r="UV142" i="4"/>
  <c r="UJ142" i="4"/>
  <c r="UC142" i="4"/>
  <c r="TV142" i="4"/>
  <c r="TI142" i="4"/>
  <c r="SV142" i="4"/>
  <c r="SJ142" i="4"/>
  <c r="RX142" i="4"/>
  <c r="RL142" i="4"/>
  <c r="QX142" i="4"/>
  <c r="QJ142" i="4"/>
  <c r="UV141" i="4"/>
  <c r="UJ141" i="4"/>
  <c r="UC141" i="4"/>
  <c r="TV141" i="4"/>
  <c r="TI141" i="4"/>
  <c r="SV141" i="4"/>
  <c r="SJ141" i="4"/>
  <c r="RX141" i="4"/>
  <c r="RL141" i="4"/>
  <c r="QX141" i="4"/>
  <c r="UV140" i="4"/>
  <c r="UJ140" i="4"/>
  <c r="UC140" i="4"/>
  <c r="TV140" i="4"/>
  <c r="TI140" i="4"/>
  <c r="SV140" i="4"/>
  <c r="SJ140" i="4"/>
  <c r="RX140" i="4"/>
  <c r="RL140" i="4"/>
  <c r="QX140" i="4"/>
  <c r="UV139" i="4"/>
  <c r="UJ139" i="4"/>
  <c r="UC139" i="4"/>
  <c r="TV139" i="4"/>
  <c r="TI139" i="4"/>
  <c r="SV139" i="4"/>
  <c r="SJ139" i="4"/>
  <c r="RX139" i="4"/>
  <c r="RL139" i="4"/>
  <c r="QX139" i="4"/>
  <c r="QQ139" i="4"/>
  <c r="UV138" i="4"/>
  <c r="UJ138" i="4"/>
  <c r="UC138" i="4"/>
  <c r="TV138" i="4"/>
  <c r="TI138" i="4"/>
  <c r="SV138" i="4"/>
  <c r="SJ138" i="4"/>
  <c r="RX138" i="4"/>
  <c r="RL138" i="4"/>
  <c r="QX138" i="4"/>
  <c r="UV137" i="4"/>
  <c r="UJ137" i="4"/>
  <c r="UC137" i="4"/>
  <c r="TV137" i="4"/>
  <c r="TI137" i="4"/>
  <c r="SV137" i="4"/>
  <c r="SJ137" i="4"/>
  <c r="RX137" i="4"/>
  <c r="RL137" i="4"/>
  <c r="QX137" i="4"/>
  <c r="UV136" i="4"/>
  <c r="UJ136" i="4"/>
  <c r="UC136" i="4"/>
  <c r="TV136" i="4"/>
  <c r="TI136" i="4"/>
  <c r="SV136" i="4"/>
  <c r="SJ136" i="4"/>
  <c r="RX136" i="4"/>
  <c r="RL136" i="4"/>
  <c r="QX136" i="4"/>
  <c r="UV135" i="4"/>
  <c r="UJ135" i="4"/>
  <c r="UC135" i="4"/>
  <c r="TV135" i="4"/>
  <c r="TI135" i="4"/>
  <c r="SV135" i="4"/>
  <c r="SJ135" i="4"/>
  <c r="RX135" i="4"/>
  <c r="RL135" i="4"/>
  <c r="QX135" i="4"/>
  <c r="UV134" i="4"/>
  <c r="UJ134" i="4"/>
  <c r="UC134" i="4"/>
  <c r="TV134" i="4"/>
  <c r="TI134" i="4"/>
  <c r="SV134" i="4"/>
  <c r="SJ134" i="4"/>
  <c r="RX134" i="4"/>
  <c r="RL134" i="4"/>
  <c r="QX134" i="4"/>
  <c r="UV133" i="4"/>
  <c r="UJ133" i="4"/>
  <c r="UC133" i="4"/>
  <c r="TV133" i="4"/>
  <c r="TI133" i="4"/>
  <c r="SV133" i="4"/>
  <c r="SJ133" i="4"/>
  <c r="RX133" i="4"/>
  <c r="RL133" i="4"/>
  <c r="QX133" i="4"/>
  <c r="QQ133" i="4"/>
  <c r="QJ133" i="4"/>
  <c r="UV132" i="4"/>
  <c r="UJ132" i="4"/>
  <c r="UC132" i="4"/>
  <c r="TV132" i="4"/>
  <c r="TI132" i="4"/>
  <c r="SV132" i="4"/>
  <c r="SJ132" i="4"/>
  <c r="RX132" i="4"/>
  <c r="RL132" i="4"/>
  <c r="QX132" i="4"/>
  <c r="UV131" i="4"/>
  <c r="UJ131" i="4"/>
  <c r="UC131" i="4"/>
  <c r="TV131" i="4"/>
  <c r="TI131" i="4"/>
  <c r="SV131" i="4"/>
  <c r="SJ131" i="4"/>
  <c r="RX131" i="4"/>
  <c r="RL131" i="4"/>
  <c r="QX131" i="4"/>
  <c r="UV130" i="4"/>
  <c r="UJ130" i="4"/>
  <c r="UC130" i="4"/>
  <c r="TV130" i="4"/>
  <c r="TI130" i="4"/>
  <c r="SV130" i="4"/>
  <c r="SJ130" i="4"/>
  <c r="RX130" i="4"/>
  <c r="RL130" i="4"/>
  <c r="QX130" i="4"/>
  <c r="UV129" i="4"/>
  <c r="UJ129" i="4"/>
  <c r="UC129" i="4"/>
  <c r="TV129" i="4"/>
  <c r="TI129" i="4"/>
  <c r="SV129" i="4"/>
  <c r="SJ129" i="4"/>
  <c r="RX129" i="4"/>
  <c r="RL129" i="4"/>
  <c r="QX129" i="4"/>
  <c r="UV128" i="4"/>
  <c r="UJ128" i="4"/>
  <c r="UC128" i="4"/>
  <c r="TV128" i="4"/>
  <c r="TI128" i="4"/>
  <c r="SV128" i="4"/>
  <c r="SJ128" i="4"/>
  <c r="RX128" i="4"/>
  <c r="RL128" i="4"/>
  <c r="QX128" i="4"/>
  <c r="UV127" i="4"/>
  <c r="UJ127" i="4"/>
  <c r="UC127" i="4"/>
  <c r="TV127" i="4"/>
  <c r="TI127" i="4"/>
  <c r="SV127" i="4"/>
  <c r="SJ127" i="4"/>
  <c r="RX127" i="4"/>
  <c r="RL127" i="4"/>
  <c r="QX127" i="4"/>
  <c r="QQ127" i="4"/>
  <c r="UV126" i="4"/>
  <c r="UJ126" i="4"/>
  <c r="UC126" i="4"/>
  <c r="TV126" i="4"/>
  <c r="TI126" i="4"/>
  <c r="SV126" i="4"/>
  <c r="SJ126" i="4"/>
  <c r="RX126" i="4"/>
  <c r="RL126" i="4"/>
  <c r="QX126" i="4"/>
  <c r="UV125" i="4"/>
  <c r="UJ125" i="4"/>
  <c r="UC125" i="4"/>
  <c r="TV125" i="4"/>
  <c r="TI125" i="4"/>
  <c r="SV125" i="4"/>
  <c r="SJ125" i="4"/>
  <c r="RX125" i="4"/>
  <c r="RL125" i="4"/>
  <c r="QX125" i="4"/>
  <c r="UV124" i="4"/>
  <c r="UJ124" i="4"/>
  <c r="UC124" i="4"/>
  <c r="TV124" i="4"/>
  <c r="TI124" i="4"/>
  <c r="SV124" i="4"/>
  <c r="SJ124" i="4"/>
  <c r="RX124" i="4"/>
  <c r="RL124" i="4"/>
  <c r="QX124" i="4"/>
  <c r="QJ124" i="4"/>
  <c r="UV123" i="4"/>
  <c r="UJ123" i="4"/>
  <c r="UC123" i="4"/>
  <c r="TV123" i="4"/>
  <c r="TI123" i="4"/>
  <c r="SV123" i="4"/>
  <c r="SJ123" i="4"/>
  <c r="RX123" i="4"/>
  <c r="RL123" i="4"/>
  <c r="QX123" i="4"/>
  <c r="UV122" i="4"/>
  <c r="UJ122" i="4"/>
  <c r="UC122" i="4"/>
  <c r="TV122" i="4"/>
  <c r="TI122" i="4"/>
  <c r="SV122" i="4"/>
  <c r="SJ122" i="4"/>
  <c r="RX122" i="4"/>
  <c r="RL122" i="4"/>
  <c r="QX122" i="4"/>
  <c r="UV121" i="4"/>
  <c r="UJ121" i="4"/>
  <c r="UC121" i="4"/>
  <c r="TV121" i="4"/>
  <c r="TI121" i="4"/>
  <c r="SV121" i="4"/>
  <c r="SJ121" i="4"/>
  <c r="RX121" i="4"/>
  <c r="RL121" i="4"/>
  <c r="QX121" i="4"/>
  <c r="QQ121" i="4"/>
  <c r="UV120" i="4"/>
  <c r="UJ120" i="4"/>
  <c r="UC120" i="4"/>
  <c r="TV120" i="4"/>
  <c r="TI120" i="4"/>
  <c r="SV120" i="4"/>
  <c r="SJ120" i="4"/>
  <c r="RX120" i="4"/>
  <c r="RL120" i="4"/>
  <c r="QX120" i="4"/>
  <c r="UV119" i="4"/>
  <c r="UJ119" i="4"/>
  <c r="UC119" i="4"/>
  <c r="TV119" i="4"/>
  <c r="TI119" i="4"/>
  <c r="SV119" i="4"/>
  <c r="SJ119" i="4"/>
  <c r="RX119" i="4"/>
  <c r="RL119" i="4"/>
  <c r="QX119" i="4"/>
  <c r="UV118" i="4"/>
  <c r="UJ118" i="4"/>
  <c r="UC118" i="4"/>
  <c r="TV118" i="4"/>
  <c r="TI118" i="4"/>
  <c r="SV118" i="4"/>
  <c r="SJ118" i="4"/>
  <c r="RX118" i="4"/>
  <c r="RL118" i="4"/>
  <c r="QX118" i="4"/>
  <c r="UV117" i="4"/>
  <c r="UJ117" i="4"/>
  <c r="UC117" i="4"/>
  <c r="TV117" i="4"/>
  <c r="TI117" i="4"/>
  <c r="SV117" i="4"/>
  <c r="SJ117" i="4"/>
  <c r="RX117" i="4"/>
  <c r="RL117" i="4"/>
  <c r="QX117" i="4"/>
  <c r="UV116" i="4"/>
  <c r="UJ116" i="4"/>
  <c r="UC116" i="4"/>
  <c r="TV116" i="4"/>
  <c r="TI116" i="4"/>
  <c r="SV116" i="4"/>
  <c r="SJ116" i="4"/>
  <c r="RX116" i="4"/>
  <c r="RL116" i="4"/>
  <c r="QX116" i="4"/>
  <c r="UV115" i="4"/>
  <c r="UJ115" i="4"/>
  <c r="UC115" i="4"/>
  <c r="TV115" i="4"/>
  <c r="TI115" i="4"/>
  <c r="SV115" i="4"/>
  <c r="SJ115" i="4"/>
  <c r="RX115" i="4"/>
  <c r="RL115" i="4"/>
  <c r="QX115" i="4"/>
  <c r="QQ115" i="4"/>
  <c r="QJ115" i="4"/>
  <c r="UV114" i="4"/>
  <c r="UJ114" i="4"/>
  <c r="UC114" i="4"/>
  <c r="TV114" i="4"/>
  <c r="TI114" i="4"/>
  <c r="SV114" i="4"/>
  <c r="SJ114" i="4"/>
  <c r="RX114" i="4"/>
  <c r="RL114" i="4"/>
  <c r="QX114" i="4"/>
  <c r="UV113" i="4"/>
  <c r="UJ113" i="4"/>
  <c r="UC113" i="4"/>
  <c r="TV113" i="4"/>
  <c r="TI113" i="4"/>
  <c r="SV113" i="4"/>
  <c r="SJ113" i="4"/>
  <c r="RX113" i="4"/>
  <c r="RL113" i="4"/>
  <c r="QX113" i="4"/>
  <c r="UV112" i="4"/>
  <c r="UJ112" i="4"/>
  <c r="UC112" i="4"/>
  <c r="TV112" i="4"/>
  <c r="TI112" i="4"/>
  <c r="SV112" i="4"/>
  <c r="SJ112" i="4"/>
  <c r="RX112" i="4"/>
  <c r="RL112" i="4"/>
  <c r="QX112" i="4"/>
  <c r="UV111" i="4"/>
  <c r="UJ111" i="4"/>
  <c r="UC111" i="4"/>
  <c r="TV111" i="4"/>
  <c r="TI111" i="4"/>
  <c r="SV111" i="4"/>
  <c r="SJ111" i="4"/>
  <c r="RX111" i="4"/>
  <c r="RL111" i="4"/>
  <c r="QX111" i="4"/>
  <c r="UV110" i="4"/>
  <c r="UJ110" i="4"/>
  <c r="UC110" i="4"/>
  <c r="TV110" i="4"/>
  <c r="TI110" i="4"/>
  <c r="SV110" i="4"/>
  <c r="SJ110" i="4"/>
  <c r="RX110" i="4"/>
  <c r="RL110" i="4"/>
  <c r="QX110" i="4"/>
  <c r="UV109" i="4"/>
  <c r="UJ109" i="4"/>
  <c r="UC109" i="4"/>
  <c r="TV109" i="4"/>
  <c r="TI109" i="4"/>
  <c r="SV109" i="4"/>
  <c r="SJ109" i="4"/>
  <c r="RX109" i="4"/>
  <c r="RL109" i="4"/>
  <c r="QX109" i="4"/>
  <c r="QQ109" i="4"/>
  <c r="UV108" i="4"/>
  <c r="UJ108" i="4"/>
  <c r="UC108" i="4"/>
  <c r="TV108" i="4"/>
  <c r="TI108" i="4"/>
  <c r="SV108" i="4"/>
  <c r="SJ108" i="4"/>
  <c r="RX108" i="4"/>
  <c r="RL108" i="4"/>
  <c r="QX108" i="4"/>
  <c r="UV107" i="4"/>
  <c r="UJ107" i="4"/>
  <c r="UC107" i="4"/>
  <c r="TV107" i="4"/>
  <c r="TI107" i="4"/>
  <c r="SV107" i="4"/>
  <c r="SJ107" i="4"/>
  <c r="RX107" i="4"/>
  <c r="RL107" i="4"/>
  <c r="QX107" i="4"/>
  <c r="UV106" i="4"/>
  <c r="UJ106" i="4"/>
  <c r="UC106" i="4"/>
  <c r="TV106" i="4"/>
  <c r="TI106" i="4"/>
  <c r="SV106" i="4"/>
  <c r="SJ106" i="4"/>
  <c r="RX106" i="4"/>
  <c r="RL106" i="4"/>
  <c r="QX106" i="4"/>
  <c r="QJ106" i="4"/>
  <c r="UV105" i="4"/>
  <c r="UJ105" i="4"/>
  <c r="UC105" i="4"/>
  <c r="TV105" i="4"/>
  <c r="TI105" i="4"/>
  <c r="SV105" i="4"/>
  <c r="SJ105" i="4"/>
  <c r="RX105" i="4"/>
  <c r="RL105" i="4"/>
  <c r="QX105" i="4"/>
  <c r="UV104" i="4"/>
  <c r="UJ104" i="4"/>
  <c r="UC104" i="4"/>
  <c r="TV104" i="4"/>
  <c r="TI104" i="4"/>
  <c r="SV104" i="4"/>
  <c r="SJ104" i="4"/>
  <c r="RX104" i="4"/>
  <c r="RL104" i="4"/>
  <c r="QX104" i="4"/>
  <c r="UV103" i="4"/>
  <c r="UJ103" i="4"/>
  <c r="UC103" i="4"/>
  <c r="TV103" i="4"/>
  <c r="TI103" i="4"/>
  <c r="SV103" i="4"/>
  <c r="SJ103" i="4"/>
  <c r="RX103" i="4"/>
  <c r="RL103" i="4"/>
  <c r="QX103" i="4"/>
  <c r="QQ103" i="4"/>
  <c r="UV102" i="4"/>
  <c r="UJ102" i="4"/>
  <c r="UC102" i="4"/>
  <c r="TV102" i="4"/>
  <c r="TI102" i="4"/>
  <c r="SV102" i="4"/>
  <c r="SJ102" i="4"/>
  <c r="RX102" i="4"/>
  <c r="RL102" i="4"/>
  <c r="QX102" i="4"/>
  <c r="UV101" i="4"/>
  <c r="UJ101" i="4"/>
  <c r="UC101" i="4"/>
  <c r="TV101" i="4"/>
  <c r="TI101" i="4"/>
  <c r="SV101" i="4"/>
  <c r="SJ101" i="4"/>
  <c r="RX101" i="4"/>
  <c r="RL101" i="4"/>
  <c r="QX101" i="4"/>
  <c r="UV100" i="4"/>
  <c r="UJ100" i="4"/>
  <c r="UC100" i="4"/>
  <c r="TV100" i="4"/>
  <c r="TI100" i="4"/>
  <c r="SV100" i="4"/>
  <c r="SJ100" i="4"/>
  <c r="RX100" i="4"/>
  <c r="RL100" i="4"/>
  <c r="QX100" i="4"/>
  <c r="UV99" i="4"/>
  <c r="UJ99" i="4"/>
  <c r="UC99" i="4"/>
  <c r="TV99" i="4"/>
  <c r="TI99" i="4"/>
  <c r="SV99" i="4"/>
  <c r="SJ99" i="4"/>
  <c r="RX99" i="4"/>
  <c r="RL99" i="4"/>
  <c r="QX99" i="4"/>
  <c r="UV98" i="4"/>
  <c r="UJ98" i="4"/>
  <c r="UC98" i="4"/>
  <c r="TV98" i="4"/>
  <c r="TI98" i="4"/>
  <c r="SV98" i="4"/>
  <c r="SJ98" i="4"/>
  <c r="RX98" i="4"/>
  <c r="RL98" i="4"/>
  <c r="QX98" i="4"/>
  <c r="UV97" i="4"/>
  <c r="UJ97" i="4"/>
  <c r="UC97" i="4"/>
  <c r="TV97" i="4"/>
  <c r="TI97" i="4"/>
  <c r="SV97" i="4"/>
  <c r="SJ97" i="4"/>
  <c r="RX97" i="4"/>
  <c r="RL97" i="4"/>
  <c r="QX97" i="4"/>
  <c r="QQ97" i="4"/>
  <c r="QJ97" i="4"/>
  <c r="UV96" i="4"/>
  <c r="UJ96" i="4"/>
  <c r="UC96" i="4"/>
  <c r="TV96" i="4"/>
  <c r="TI96" i="4"/>
  <c r="SV96" i="4"/>
  <c r="SJ96" i="4"/>
  <c r="RX96" i="4"/>
  <c r="RL96" i="4"/>
  <c r="QX96" i="4"/>
  <c r="UV95" i="4"/>
  <c r="UJ95" i="4"/>
  <c r="UC95" i="4"/>
  <c r="TV95" i="4"/>
  <c r="TI95" i="4"/>
  <c r="SV95" i="4"/>
  <c r="SJ95" i="4"/>
  <c r="RX95" i="4"/>
  <c r="RL95" i="4"/>
  <c r="QX95" i="4"/>
  <c r="UV94" i="4"/>
  <c r="UJ94" i="4"/>
  <c r="UC94" i="4"/>
  <c r="TV94" i="4"/>
  <c r="TI94" i="4"/>
  <c r="SV94" i="4"/>
  <c r="SJ94" i="4"/>
  <c r="RX94" i="4"/>
  <c r="RL94" i="4"/>
  <c r="QX94" i="4"/>
  <c r="UV93" i="4"/>
  <c r="UJ93" i="4"/>
  <c r="UC93" i="4"/>
  <c r="TV93" i="4"/>
  <c r="TI93" i="4"/>
  <c r="SV93" i="4"/>
  <c r="SJ93" i="4"/>
  <c r="RX93" i="4"/>
  <c r="RL93" i="4"/>
  <c r="QX93" i="4"/>
  <c r="UV92" i="4"/>
  <c r="UJ92" i="4"/>
  <c r="UC92" i="4"/>
  <c r="TV92" i="4"/>
  <c r="TI92" i="4"/>
  <c r="SV92" i="4"/>
  <c r="SJ92" i="4"/>
  <c r="RX92" i="4"/>
  <c r="RL92" i="4"/>
  <c r="QX92" i="4"/>
  <c r="UV91" i="4"/>
  <c r="UJ91" i="4"/>
  <c r="UC91" i="4"/>
  <c r="TV91" i="4"/>
  <c r="TI91" i="4"/>
  <c r="SV91" i="4"/>
  <c r="SJ91" i="4"/>
  <c r="RX91" i="4"/>
  <c r="RL91" i="4"/>
  <c r="QX91" i="4"/>
  <c r="QQ91" i="4"/>
  <c r="UV90" i="4"/>
  <c r="UJ90" i="4"/>
  <c r="UC90" i="4"/>
  <c r="TV90" i="4"/>
  <c r="TI90" i="4"/>
  <c r="SV90" i="4"/>
  <c r="SJ90" i="4"/>
  <c r="RX90" i="4"/>
  <c r="RL90" i="4"/>
  <c r="QX90" i="4"/>
  <c r="UV89" i="4"/>
  <c r="UJ89" i="4"/>
  <c r="UC89" i="4"/>
  <c r="TV89" i="4"/>
  <c r="TI89" i="4"/>
  <c r="SV89" i="4"/>
  <c r="SJ89" i="4"/>
  <c r="RX89" i="4"/>
  <c r="RL89" i="4"/>
  <c r="QX89" i="4"/>
  <c r="UV88" i="4"/>
  <c r="UJ88" i="4"/>
  <c r="UC88" i="4"/>
  <c r="TV88" i="4"/>
  <c r="TI88" i="4"/>
  <c r="SV88" i="4"/>
  <c r="SJ88" i="4"/>
  <c r="RX88" i="4"/>
  <c r="RL88" i="4"/>
  <c r="QX88" i="4"/>
  <c r="QJ88" i="4"/>
  <c r="UV87" i="4"/>
  <c r="UJ87" i="4"/>
  <c r="UC87" i="4"/>
  <c r="TV87" i="4"/>
  <c r="TI87" i="4"/>
  <c r="SV87" i="4"/>
  <c r="SJ87" i="4"/>
  <c r="RX87" i="4"/>
  <c r="RL87" i="4"/>
  <c r="QX87" i="4"/>
  <c r="UV86" i="4"/>
  <c r="UJ86" i="4"/>
  <c r="UC86" i="4"/>
  <c r="TV86" i="4"/>
  <c r="TI86" i="4"/>
  <c r="SV86" i="4"/>
  <c r="SJ86" i="4"/>
  <c r="RX86" i="4"/>
  <c r="RL86" i="4"/>
  <c r="QX86" i="4"/>
  <c r="UV85" i="4"/>
  <c r="UJ85" i="4"/>
  <c r="UC85" i="4"/>
  <c r="TV85" i="4"/>
  <c r="TI85" i="4"/>
  <c r="SV85" i="4"/>
  <c r="SJ85" i="4"/>
  <c r="RX85" i="4"/>
  <c r="RL85" i="4"/>
  <c r="QX85" i="4"/>
  <c r="QQ85" i="4"/>
  <c r="UV84" i="4"/>
  <c r="UJ84" i="4"/>
  <c r="UC84" i="4"/>
  <c r="TV84" i="4"/>
  <c r="TI84" i="4"/>
  <c r="SV84" i="4"/>
  <c r="SJ84" i="4"/>
  <c r="RX84" i="4"/>
  <c r="RL84" i="4"/>
  <c r="QX84" i="4"/>
  <c r="UV83" i="4"/>
  <c r="UJ83" i="4"/>
  <c r="UC83" i="4"/>
  <c r="TV83" i="4"/>
  <c r="TI83" i="4"/>
  <c r="SV83" i="4"/>
  <c r="SJ83" i="4"/>
  <c r="RX83" i="4"/>
  <c r="RL83" i="4"/>
  <c r="QX83" i="4"/>
  <c r="UV82" i="4"/>
  <c r="UJ82" i="4"/>
  <c r="UC82" i="4"/>
  <c r="TV82" i="4"/>
  <c r="TI82" i="4"/>
  <c r="SV82" i="4"/>
  <c r="SJ82" i="4"/>
  <c r="RX82" i="4"/>
  <c r="RL82" i="4"/>
  <c r="QX82" i="4"/>
  <c r="UV81" i="4"/>
  <c r="UJ81" i="4"/>
  <c r="UC81" i="4"/>
  <c r="TV81" i="4"/>
  <c r="TI81" i="4"/>
  <c r="SV81" i="4"/>
  <c r="SJ81" i="4"/>
  <c r="RX81" i="4"/>
  <c r="RL81" i="4"/>
  <c r="QX81" i="4"/>
  <c r="UV80" i="4"/>
  <c r="UJ80" i="4"/>
  <c r="UC80" i="4"/>
  <c r="TV80" i="4"/>
  <c r="TI80" i="4"/>
  <c r="SV80" i="4"/>
  <c r="SJ80" i="4"/>
  <c r="RX80" i="4"/>
  <c r="RL80" i="4"/>
  <c r="QX80" i="4"/>
  <c r="UV79" i="4"/>
  <c r="UJ79" i="4"/>
  <c r="UC79" i="4"/>
  <c r="TV79" i="4"/>
  <c r="TI79" i="4"/>
  <c r="SV79" i="4"/>
  <c r="SJ79" i="4"/>
  <c r="RX79" i="4"/>
  <c r="RL79" i="4"/>
  <c r="QX79" i="4"/>
  <c r="QQ79" i="4"/>
  <c r="QJ79" i="4"/>
  <c r="UV78" i="4"/>
  <c r="UJ78" i="4"/>
  <c r="UC78" i="4"/>
  <c r="TV78" i="4"/>
  <c r="TI78" i="4"/>
  <c r="SV78" i="4"/>
  <c r="SJ78" i="4"/>
  <c r="RX78" i="4"/>
  <c r="RL78" i="4"/>
  <c r="QX78" i="4"/>
  <c r="UV77" i="4"/>
  <c r="UJ77" i="4"/>
  <c r="UC77" i="4"/>
  <c r="TV77" i="4"/>
  <c r="TI77" i="4"/>
  <c r="SV77" i="4"/>
  <c r="SJ77" i="4"/>
  <c r="RX77" i="4"/>
  <c r="RL77" i="4"/>
  <c r="QX77" i="4"/>
  <c r="UV76" i="4"/>
  <c r="UJ76" i="4"/>
  <c r="UC76" i="4"/>
  <c r="TV76" i="4"/>
  <c r="TI76" i="4"/>
  <c r="SV76" i="4"/>
  <c r="SJ76" i="4"/>
  <c r="RX76" i="4"/>
  <c r="RL76" i="4"/>
  <c r="QX76" i="4"/>
  <c r="UV75" i="4"/>
  <c r="UJ75" i="4"/>
  <c r="UC75" i="4"/>
  <c r="TV75" i="4"/>
  <c r="TI75" i="4"/>
  <c r="SV75" i="4"/>
  <c r="SJ75" i="4"/>
  <c r="RX75" i="4"/>
  <c r="RL75" i="4"/>
  <c r="QX75" i="4"/>
  <c r="UV74" i="4"/>
  <c r="UJ74" i="4"/>
  <c r="UC74" i="4"/>
  <c r="TV74" i="4"/>
  <c r="TI74" i="4"/>
  <c r="SV74" i="4"/>
  <c r="SJ74" i="4"/>
  <c r="RX74" i="4"/>
  <c r="RL74" i="4"/>
  <c r="QX74" i="4"/>
  <c r="UV73" i="4"/>
  <c r="UJ73" i="4"/>
  <c r="UC73" i="4"/>
  <c r="TV73" i="4"/>
  <c r="TI73" i="4"/>
  <c r="SV73" i="4"/>
  <c r="SJ73" i="4"/>
  <c r="RX73" i="4"/>
  <c r="RL73" i="4"/>
  <c r="QX73" i="4"/>
  <c r="QQ73" i="4"/>
  <c r="UV72" i="4"/>
  <c r="UJ72" i="4"/>
  <c r="UC72" i="4"/>
  <c r="TV72" i="4"/>
  <c r="TI72" i="4"/>
  <c r="SV72" i="4"/>
  <c r="SJ72" i="4"/>
  <c r="RX72" i="4"/>
  <c r="RL72" i="4"/>
  <c r="QX72" i="4"/>
  <c r="UV71" i="4"/>
  <c r="UJ71" i="4"/>
  <c r="UC71" i="4"/>
  <c r="TV71" i="4"/>
  <c r="TI71" i="4"/>
  <c r="SV71" i="4"/>
  <c r="SJ71" i="4"/>
  <c r="RX71" i="4"/>
  <c r="RL71" i="4"/>
  <c r="QX71" i="4"/>
  <c r="UV70" i="4"/>
  <c r="UJ70" i="4"/>
  <c r="UC70" i="4"/>
  <c r="TV70" i="4"/>
  <c r="TI70" i="4"/>
  <c r="SV70" i="4"/>
  <c r="SJ70" i="4"/>
  <c r="RX70" i="4"/>
  <c r="RL70" i="4"/>
  <c r="QX70" i="4"/>
  <c r="QJ70" i="4"/>
  <c r="UV69" i="4"/>
  <c r="UJ69" i="4"/>
  <c r="UC69" i="4"/>
  <c r="TV69" i="4"/>
  <c r="TI69" i="4"/>
  <c r="SV69" i="4"/>
  <c r="SJ69" i="4"/>
  <c r="RX69" i="4"/>
  <c r="RL69" i="4"/>
  <c r="QX69" i="4"/>
  <c r="UV68" i="4"/>
  <c r="UJ68" i="4"/>
  <c r="UC68" i="4"/>
  <c r="TV68" i="4"/>
  <c r="TI68" i="4"/>
  <c r="SV68" i="4"/>
  <c r="SJ68" i="4"/>
  <c r="RX68" i="4"/>
  <c r="RL68" i="4"/>
  <c r="QX68" i="4"/>
  <c r="UV67" i="4"/>
  <c r="UJ67" i="4"/>
  <c r="UC67" i="4"/>
  <c r="TV67" i="4"/>
  <c r="TI67" i="4"/>
  <c r="SV67" i="4"/>
  <c r="SJ67" i="4"/>
  <c r="RX67" i="4"/>
  <c r="RL67" i="4"/>
  <c r="QX67" i="4"/>
  <c r="QQ67" i="4"/>
  <c r="UV66" i="4"/>
  <c r="UJ66" i="4"/>
  <c r="UC66" i="4"/>
  <c r="TV66" i="4"/>
  <c r="TI66" i="4"/>
  <c r="SV66" i="4"/>
  <c r="SJ66" i="4"/>
  <c r="RX66" i="4"/>
  <c r="RL66" i="4"/>
  <c r="QX66" i="4"/>
  <c r="UV65" i="4"/>
  <c r="UJ65" i="4"/>
  <c r="UC65" i="4"/>
  <c r="TV65" i="4"/>
  <c r="TI65" i="4"/>
  <c r="SV65" i="4"/>
  <c r="SJ65" i="4"/>
  <c r="RX65" i="4"/>
  <c r="RL65" i="4"/>
  <c r="QX65" i="4"/>
  <c r="UV64" i="4"/>
  <c r="UJ64" i="4"/>
  <c r="UC64" i="4"/>
  <c r="TV64" i="4"/>
  <c r="TI64" i="4"/>
  <c r="SV64" i="4"/>
  <c r="SJ64" i="4"/>
  <c r="RX64" i="4"/>
  <c r="RL64" i="4"/>
  <c r="QX64" i="4"/>
  <c r="UV63" i="4"/>
  <c r="UJ63" i="4"/>
  <c r="UC63" i="4"/>
  <c r="TV63" i="4"/>
  <c r="TI63" i="4"/>
  <c r="SV63" i="4"/>
  <c r="SJ63" i="4"/>
  <c r="RX63" i="4"/>
  <c r="RL63" i="4"/>
  <c r="QX63" i="4"/>
  <c r="UV62" i="4"/>
  <c r="UJ62" i="4"/>
  <c r="UC62" i="4"/>
  <c r="TV62" i="4"/>
  <c r="TI62" i="4"/>
  <c r="SV62" i="4"/>
  <c r="SJ62" i="4"/>
  <c r="RX62" i="4"/>
  <c r="RL62" i="4"/>
  <c r="QX62" i="4"/>
  <c r="UV61" i="4"/>
  <c r="UJ61" i="4"/>
  <c r="UC61" i="4"/>
  <c r="TV61" i="4"/>
  <c r="TI61" i="4"/>
  <c r="SV61" i="4"/>
  <c r="SJ61" i="4"/>
  <c r="RX61" i="4"/>
  <c r="RL61" i="4"/>
  <c r="QX61" i="4"/>
  <c r="QQ61" i="4"/>
  <c r="QJ61" i="4"/>
  <c r="UV60" i="4"/>
  <c r="UJ60" i="4"/>
  <c r="UC60" i="4"/>
  <c r="TV60" i="4"/>
  <c r="TI60" i="4"/>
  <c r="SV60" i="4"/>
  <c r="SJ60" i="4"/>
  <c r="RX60" i="4"/>
  <c r="RL60" i="4"/>
  <c r="QX60" i="4"/>
  <c r="QD60" i="4"/>
  <c r="QC60" i="4"/>
  <c r="QB60" i="4"/>
  <c r="PX60" i="4"/>
  <c r="PW60" i="4"/>
  <c r="PV60" i="4"/>
  <c r="PR60" i="4"/>
  <c r="PQ60" i="4"/>
  <c r="PP60" i="4"/>
  <c r="PK60" i="4"/>
  <c r="PJ60" i="4"/>
  <c r="PI60" i="4"/>
  <c r="OV60" i="4"/>
  <c r="OF60" i="4"/>
  <c r="NR60" i="4"/>
  <c r="MX60" i="4"/>
  <c r="MH60" i="4"/>
  <c r="LS60" i="4"/>
  <c r="LE60" i="4"/>
  <c r="KO60" i="4"/>
  <c r="KA60" i="4"/>
  <c r="JN60" i="4"/>
  <c r="IX60" i="4"/>
  <c r="IJ60" i="4"/>
  <c r="HV60" i="4"/>
  <c r="HF60" i="4"/>
  <c r="GR60" i="4"/>
  <c r="GD60" i="4"/>
  <c r="FN60" i="4"/>
  <c r="EZ60" i="4"/>
  <c r="AN60" i="4"/>
  <c r="AI60" i="4"/>
  <c r="AC60" i="4"/>
  <c r="X60" i="4"/>
  <c r="T60" i="4"/>
  <c r="O60" i="4"/>
  <c r="UV59" i="4"/>
  <c r="UJ59" i="4"/>
  <c r="UC59" i="4"/>
  <c r="TV59" i="4"/>
  <c r="TI59" i="4"/>
  <c r="SV59" i="4"/>
  <c r="SJ59" i="4"/>
  <c r="RX59" i="4"/>
  <c r="RL59" i="4"/>
  <c r="QX59" i="4"/>
  <c r="QD59" i="4"/>
  <c r="QC59" i="4"/>
  <c r="QB59" i="4"/>
  <c r="PX59" i="4"/>
  <c r="PW59" i="4"/>
  <c r="PV59" i="4"/>
  <c r="PR59" i="4"/>
  <c r="PQ59" i="4"/>
  <c r="PP59" i="4"/>
  <c r="PK59" i="4"/>
  <c r="PJ59" i="4"/>
  <c r="PI59" i="4"/>
  <c r="OV59" i="4"/>
  <c r="OF59" i="4"/>
  <c r="NR59" i="4"/>
  <c r="MX59" i="4"/>
  <c r="MH59" i="4"/>
  <c r="LS59" i="4"/>
  <c r="LE59" i="4"/>
  <c r="KO59" i="4"/>
  <c r="KA59" i="4"/>
  <c r="JN59" i="4"/>
  <c r="IX59" i="4"/>
  <c r="IJ59" i="4"/>
  <c r="HV59" i="4"/>
  <c r="HF59" i="4"/>
  <c r="GR59" i="4"/>
  <c r="GD59" i="4"/>
  <c r="FN59" i="4"/>
  <c r="EZ59" i="4"/>
  <c r="AN59" i="4"/>
  <c r="AI59" i="4"/>
  <c r="AC59" i="4"/>
  <c r="X59" i="4"/>
  <c r="T59" i="4"/>
  <c r="O59" i="4"/>
  <c r="UV58" i="4"/>
  <c r="UJ58" i="4"/>
  <c r="UC58" i="4"/>
  <c r="TV58" i="4"/>
  <c r="TI58" i="4"/>
  <c r="SV58" i="4"/>
  <c r="SJ58" i="4"/>
  <c r="RX58" i="4"/>
  <c r="RL58" i="4"/>
  <c r="QX58" i="4"/>
  <c r="QD58" i="4"/>
  <c r="QC58" i="4"/>
  <c r="QB58" i="4"/>
  <c r="PX58" i="4"/>
  <c r="PW58" i="4"/>
  <c r="PV58" i="4"/>
  <c r="PR58" i="4"/>
  <c r="PQ58" i="4"/>
  <c r="PP58" i="4"/>
  <c r="PK58" i="4"/>
  <c r="PJ58" i="4"/>
  <c r="PI58" i="4"/>
  <c r="OV58" i="4"/>
  <c r="OF58" i="4"/>
  <c r="NR58" i="4"/>
  <c r="MX58" i="4"/>
  <c r="MH58" i="4"/>
  <c r="LS58" i="4"/>
  <c r="LE58" i="4"/>
  <c r="KO58" i="4"/>
  <c r="KA58" i="4"/>
  <c r="JN58" i="4"/>
  <c r="IX58" i="4"/>
  <c r="IJ58" i="4"/>
  <c r="HV58" i="4"/>
  <c r="HF58" i="4"/>
  <c r="GR58" i="4"/>
  <c r="GD58" i="4"/>
  <c r="FN58" i="4"/>
  <c r="EZ58" i="4"/>
  <c r="AN58" i="4"/>
  <c r="AI58" i="4"/>
  <c r="AC58" i="4"/>
  <c r="X58" i="4"/>
  <c r="T58" i="4"/>
  <c r="O58" i="4"/>
  <c r="UV57" i="4"/>
  <c r="UJ57" i="4"/>
  <c r="UC57" i="4"/>
  <c r="TV57" i="4"/>
  <c r="TI57" i="4"/>
  <c r="SV57" i="4"/>
  <c r="SJ57" i="4"/>
  <c r="RX57" i="4"/>
  <c r="RL57" i="4"/>
  <c r="QX57" i="4"/>
  <c r="QD57" i="4"/>
  <c r="QC57" i="4"/>
  <c r="QB57" i="4"/>
  <c r="PX57" i="4"/>
  <c r="PW57" i="4"/>
  <c r="PV57" i="4"/>
  <c r="PR57" i="4"/>
  <c r="PQ57" i="4"/>
  <c r="PP57" i="4"/>
  <c r="PK57" i="4"/>
  <c r="PJ57" i="4"/>
  <c r="PI57" i="4"/>
  <c r="OV57" i="4"/>
  <c r="OF57" i="4"/>
  <c r="NR57" i="4"/>
  <c r="MX57" i="4"/>
  <c r="MH57" i="4"/>
  <c r="LS57" i="4"/>
  <c r="LE57" i="4"/>
  <c r="KO57" i="4"/>
  <c r="KA57" i="4"/>
  <c r="JN57" i="4"/>
  <c r="IX57" i="4"/>
  <c r="IJ57" i="4"/>
  <c r="HV57" i="4"/>
  <c r="HF57" i="4"/>
  <c r="GR57" i="4"/>
  <c r="GD57" i="4"/>
  <c r="FN57" i="4"/>
  <c r="EZ57" i="4"/>
  <c r="AN57" i="4"/>
  <c r="AI57" i="4"/>
  <c r="AC57" i="4"/>
  <c r="X57" i="4"/>
  <c r="T57" i="4"/>
  <c r="O57" i="4"/>
  <c r="UV56" i="4"/>
  <c r="UJ56" i="4"/>
  <c r="UC56" i="4"/>
  <c r="TV56" i="4"/>
  <c r="TI56" i="4"/>
  <c r="SV56" i="4"/>
  <c r="SJ56" i="4"/>
  <c r="RX56" i="4"/>
  <c r="RL56" i="4"/>
  <c r="QX56" i="4"/>
  <c r="QD56" i="4"/>
  <c r="QC56" i="4"/>
  <c r="QB56" i="4"/>
  <c r="PX56" i="4"/>
  <c r="PW56" i="4"/>
  <c r="PV56" i="4"/>
  <c r="PR56" i="4"/>
  <c r="PQ56" i="4"/>
  <c r="PP56" i="4"/>
  <c r="PK56" i="4"/>
  <c r="PJ56" i="4"/>
  <c r="PI56" i="4"/>
  <c r="OV56" i="4"/>
  <c r="OF56" i="4"/>
  <c r="NR56" i="4"/>
  <c r="MX56" i="4"/>
  <c r="MH56" i="4"/>
  <c r="LS56" i="4"/>
  <c r="LE56" i="4"/>
  <c r="KO56" i="4"/>
  <c r="KA56" i="4"/>
  <c r="JN56" i="4"/>
  <c r="IX56" i="4"/>
  <c r="IJ56" i="4"/>
  <c r="HV56" i="4"/>
  <c r="HF56" i="4"/>
  <c r="GR56" i="4"/>
  <c r="GD56" i="4"/>
  <c r="FN56" i="4"/>
  <c r="EZ56" i="4"/>
  <c r="AN56" i="4"/>
  <c r="AI56" i="4"/>
  <c r="AC56" i="4"/>
  <c r="X56" i="4"/>
  <c r="T56" i="4"/>
  <c r="O56" i="4"/>
  <c r="UV55" i="4"/>
  <c r="UJ55" i="4"/>
  <c r="UC55" i="4"/>
  <c r="TV55" i="4"/>
  <c r="TI55" i="4"/>
  <c r="SV55" i="4"/>
  <c r="SJ55" i="4"/>
  <c r="RX55" i="4"/>
  <c r="RL55" i="4"/>
  <c r="QX55" i="4"/>
  <c r="QQ55" i="4"/>
  <c r="QD55" i="4"/>
  <c r="QC55" i="4"/>
  <c r="QB55" i="4"/>
  <c r="PX55" i="4"/>
  <c r="PW55" i="4"/>
  <c r="PV55" i="4"/>
  <c r="PR55" i="4"/>
  <c r="PQ55" i="4"/>
  <c r="PP55" i="4"/>
  <c r="PK55" i="4"/>
  <c r="PJ55" i="4"/>
  <c r="PI55" i="4"/>
  <c r="OV55" i="4"/>
  <c r="OF55" i="4"/>
  <c r="NR55" i="4"/>
  <c r="MX55" i="4"/>
  <c r="MH55" i="4"/>
  <c r="LS55" i="4"/>
  <c r="LE55" i="4"/>
  <c r="KO55" i="4"/>
  <c r="KA55" i="4"/>
  <c r="JN55" i="4"/>
  <c r="IX55" i="4"/>
  <c r="IJ55" i="4"/>
  <c r="HV55" i="4"/>
  <c r="HF55" i="4"/>
  <c r="GR55" i="4"/>
  <c r="GD55" i="4"/>
  <c r="FN55" i="4"/>
  <c r="EZ55" i="4"/>
  <c r="AN55" i="4"/>
  <c r="AI55" i="4"/>
  <c r="AC55" i="4"/>
  <c r="X55" i="4"/>
  <c r="T55" i="4"/>
  <c r="O55" i="4"/>
  <c r="UV54" i="4"/>
  <c r="UJ54" i="4"/>
  <c r="UC54" i="4"/>
  <c r="TV54" i="4"/>
  <c r="TI54" i="4"/>
  <c r="SV54" i="4"/>
  <c r="SJ54" i="4"/>
  <c r="RX54" i="4"/>
  <c r="RL54" i="4"/>
  <c r="QX54" i="4"/>
  <c r="QD54" i="4"/>
  <c r="QC54" i="4"/>
  <c r="QB54" i="4"/>
  <c r="PX54" i="4"/>
  <c r="PW54" i="4"/>
  <c r="PV54" i="4"/>
  <c r="PR54" i="4"/>
  <c r="PQ54" i="4"/>
  <c r="PP54" i="4"/>
  <c r="PK54" i="4"/>
  <c r="PJ54" i="4"/>
  <c r="PI54" i="4"/>
  <c r="OV54" i="4"/>
  <c r="OF54" i="4"/>
  <c r="NR54" i="4"/>
  <c r="MX54" i="4"/>
  <c r="MH54" i="4"/>
  <c r="LS54" i="4"/>
  <c r="LE54" i="4"/>
  <c r="KO54" i="4"/>
  <c r="KA54" i="4"/>
  <c r="JN54" i="4"/>
  <c r="IX54" i="4"/>
  <c r="IJ54" i="4"/>
  <c r="HV54" i="4"/>
  <c r="HF54" i="4"/>
  <c r="GR54" i="4"/>
  <c r="GD54" i="4"/>
  <c r="FN54" i="4"/>
  <c r="EZ54" i="4"/>
  <c r="AN54" i="4"/>
  <c r="AI54" i="4"/>
  <c r="AC54" i="4"/>
  <c r="X54" i="4"/>
  <c r="T54" i="4"/>
  <c r="O54" i="4"/>
  <c r="UV53" i="4"/>
  <c r="UJ53" i="4"/>
  <c r="UC53" i="4"/>
  <c r="TV53" i="4"/>
  <c r="TI53" i="4"/>
  <c r="SV53" i="4"/>
  <c r="SJ53" i="4"/>
  <c r="RX53" i="4"/>
  <c r="RL53" i="4"/>
  <c r="QX53" i="4"/>
  <c r="QD53" i="4"/>
  <c r="QC53" i="4"/>
  <c r="QB53" i="4"/>
  <c r="PX53" i="4"/>
  <c r="PW53" i="4"/>
  <c r="PV53" i="4"/>
  <c r="PR53" i="4"/>
  <c r="PQ53" i="4"/>
  <c r="PP53" i="4"/>
  <c r="PK53" i="4"/>
  <c r="PJ53" i="4"/>
  <c r="PI53" i="4"/>
  <c r="OV53" i="4"/>
  <c r="OF53" i="4"/>
  <c r="NR53" i="4"/>
  <c r="MX53" i="4"/>
  <c r="MH53" i="4"/>
  <c r="LS53" i="4"/>
  <c r="LE53" i="4"/>
  <c r="KO53" i="4"/>
  <c r="KA53" i="4"/>
  <c r="JN53" i="4"/>
  <c r="IX53" i="4"/>
  <c r="IJ53" i="4"/>
  <c r="HV53" i="4"/>
  <c r="HF53" i="4"/>
  <c r="GR53" i="4"/>
  <c r="GD53" i="4"/>
  <c r="FN53" i="4"/>
  <c r="EZ53" i="4"/>
  <c r="AN53" i="4"/>
  <c r="AI53" i="4"/>
  <c r="AC53" i="4"/>
  <c r="X53" i="4"/>
  <c r="T53" i="4"/>
  <c r="O53" i="4"/>
  <c r="UV52" i="4"/>
  <c r="UJ52" i="4"/>
  <c r="UC52" i="4"/>
  <c r="TV52" i="4"/>
  <c r="TI52" i="4"/>
  <c r="SV52" i="4"/>
  <c r="SJ52" i="4"/>
  <c r="RX52" i="4"/>
  <c r="RL52" i="4"/>
  <c r="QX52" i="4"/>
  <c r="QJ52" i="4"/>
  <c r="QD52" i="4"/>
  <c r="QC52" i="4"/>
  <c r="QB52" i="4"/>
  <c r="PX52" i="4"/>
  <c r="PW52" i="4"/>
  <c r="PV52" i="4"/>
  <c r="PR52" i="4"/>
  <c r="PQ52" i="4"/>
  <c r="PP52" i="4"/>
  <c r="PK52" i="4"/>
  <c r="PJ52" i="4"/>
  <c r="PI52" i="4"/>
  <c r="OV52" i="4"/>
  <c r="OF52" i="4"/>
  <c r="NR52" i="4"/>
  <c r="MX52" i="4"/>
  <c r="MH52" i="4"/>
  <c r="LS52" i="4"/>
  <c r="LE52" i="4"/>
  <c r="KO52" i="4"/>
  <c r="KA52" i="4"/>
  <c r="JN52" i="4"/>
  <c r="IX52" i="4"/>
  <c r="IJ52" i="4"/>
  <c r="HV52" i="4"/>
  <c r="HF52" i="4"/>
  <c r="GR52" i="4"/>
  <c r="GD52" i="4"/>
  <c r="FN52" i="4"/>
  <c r="EZ52" i="4"/>
  <c r="AN52" i="4"/>
  <c r="AI52" i="4"/>
  <c r="AC52" i="4"/>
  <c r="X52" i="4"/>
  <c r="T52" i="4"/>
  <c r="O52" i="4"/>
  <c r="UV51" i="4"/>
  <c r="UJ51" i="4"/>
  <c r="UC51" i="4"/>
  <c r="TV51" i="4"/>
  <c r="TI51" i="4"/>
  <c r="SV51" i="4"/>
  <c r="SJ51" i="4"/>
  <c r="RX51" i="4"/>
  <c r="RL51" i="4"/>
  <c r="QX51" i="4"/>
  <c r="QD51" i="4"/>
  <c r="QC51" i="4"/>
  <c r="QB51" i="4"/>
  <c r="PX51" i="4"/>
  <c r="PW51" i="4"/>
  <c r="PV51" i="4"/>
  <c r="PR51" i="4"/>
  <c r="PQ51" i="4"/>
  <c r="PP51" i="4"/>
  <c r="PK51" i="4"/>
  <c r="PJ51" i="4"/>
  <c r="PI51" i="4"/>
  <c r="OV51" i="4"/>
  <c r="OF51" i="4"/>
  <c r="NR51" i="4"/>
  <c r="MX51" i="4"/>
  <c r="MH51" i="4"/>
  <c r="LS51" i="4"/>
  <c r="LE51" i="4"/>
  <c r="KO51" i="4"/>
  <c r="KA51" i="4"/>
  <c r="JN51" i="4"/>
  <c r="IX51" i="4"/>
  <c r="IJ51" i="4"/>
  <c r="HV51" i="4"/>
  <c r="HF51" i="4"/>
  <c r="GR51" i="4"/>
  <c r="GD51" i="4"/>
  <c r="FN51" i="4"/>
  <c r="EZ51" i="4"/>
  <c r="AN51" i="4"/>
  <c r="AI51" i="4"/>
  <c r="AC51" i="4"/>
  <c r="X51" i="4"/>
  <c r="T51" i="4"/>
  <c r="O51" i="4"/>
  <c r="UV50" i="4"/>
  <c r="UJ50" i="4"/>
  <c r="UC50" i="4"/>
  <c r="TV50" i="4"/>
  <c r="TI50" i="4"/>
  <c r="SV50" i="4"/>
  <c r="SJ50" i="4"/>
  <c r="RX50" i="4"/>
  <c r="RL50" i="4"/>
  <c r="QX50" i="4"/>
  <c r="QD50" i="4"/>
  <c r="QC50" i="4"/>
  <c r="QB50" i="4"/>
  <c r="PX50" i="4"/>
  <c r="PW50" i="4"/>
  <c r="PV50" i="4"/>
  <c r="PR50" i="4"/>
  <c r="PQ50" i="4"/>
  <c r="PP50" i="4"/>
  <c r="PK50" i="4"/>
  <c r="PJ50" i="4"/>
  <c r="PI50" i="4"/>
  <c r="OV50" i="4"/>
  <c r="OF50" i="4"/>
  <c r="NR50" i="4"/>
  <c r="MX50" i="4"/>
  <c r="MH50" i="4"/>
  <c r="LS50" i="4"/>
  <c r="LE50" i="4"/>
  <c r="KO50" i="4"/>
  <c r="KA50" i="4"/>
  <c r="JN50" i="4"/>
  <c r="IX50" i="4"/>
  <c r="IJ50" i="4"/>
  <c r="HV50" i="4"/>
  <c r="HF50" i="4"/>
  <c r="GR50" i="4"/>
  <c r="GD50" i="4"/>
  <c r="FN50" i="4"/>
  <c r="EZ50" i="4"/>
  <c r="AN50" i="4"/>
  <c r="AI50" i="4"/>
  <c r="AC50" i="4"/>
  <c r="X50" i="4"/>
  <c r="T50" i="4"/>
  <c r="O50" i="4"/>
  <c r="UV49" i="4"/>
  <c r="UJ49" i="4"/>
  <c r="UC49" i="4"/>
  <c r="TV49" i="4"/>
  <c r="TI49" i="4"/>
  <c r="SV49" i="4"/>
  <c r="SJ49" i="4"/>
  <c r="RX49" i="4"/>
  <c r="RL49" i="4"/>
  <c r="QX49" i="4"/>
  <c r="QQ49" i="4"/>
  <c r="QD49" i="4"/>
  <c r="QC49" i="4"/>
  <c r="QB49" i="4"/>
  <c r="PX49" i="4"/>
  <c r="PW49" i="4"/>
  <c r="PV49" i="4"/>
  <c r="PR49" i="4"/>
  <c r="PQ49" i="4"/>
  <c r="PP49" i="4"/>
  <c r="PK49" i="4"/>
  <c r="PJ49" i="4"/>
  <c r="PI49" i="4"/>
  <c r="OV49" i="4"/>
  <c r="OF49" i="4"/>
  <c r="NR49" i="4"/>
  <c r="MX49" i="4"/>
  <c r="MH49" i="4"/>
  <c r="LS49" i="4"/>
  <c r="LE49" i="4"/>
  <c r="KO49" i="4"/>
  <c r="KA49" i="4"/>
  <c r="JN49" i="4"/>
  <c r="IX49" i="4"/>
  <c r="IJ49" i="4"/>
  <c r="HV49" i="4"/>
  <c r="HF49" i="4"/>
  <c r="GR49" i="4"/>
  <c r="GD49" i="4"/>
  <c r="FN49" i="4"/>
  <c r="EZ49" i="4"/>
  <c r="AN49" i="4"/>
  <c r="AI49" i="4"/>
  <c r="AC49" i="4"/>
  <c r="X49" i="4"/>
  <c r="T49" i="4"/>
  <c r="O49" i="4"/>
  <c r="UV48" i="4"/>
  <c r="UJ48" i="4"/>
  <c r="UC48" i="4"/>
  <c r="TV48" i="4"/>
  <c r="TI48" i="4"/>
  <c r="SV48" i="4"/>
  <c r="SJ48" i="4"/>
  <c r="RX48" i="4"/>
  <c r="RL48" i="4"/>
  <c r="QX48" i="4"/>
  <c r="QD48" i="4"/>
  <c r="QC48" i="4"/>
  <c r="QB48" i="4"/>
  <c r="PX48" i="4"/>
  <c r="PW48" i="4"/>
  <c r="PV48" i="4"/>
  <c r="PR48" i="4"/>
  <c r="PQ48" i="4"/>
  <c r="PP48" i="4"/>
  <c r="PK48" i="4"/>
  <c r="PJ48" i="4"/>
  <c r="PI48" i="4"/>
  <c r="OV48" i="4"/>
  <c r="OF48" i="4"/>
  <c r="NR48" i="4"/>
  <c r="MX48" i="4"/>
  <c r="MH48" i="4"/>
  <c r="LS48" i="4"/>
  <c r="LE48" i="4"/>
  <c r="KO48" i="4"/>
  <c r="KA48" i="4"/>
  <c r="JN48" i="4"/>
  <c r="IX48" i="4"/>
  <c r="IJ48" i="4"/>
  <c r="HV48" i="4"/>
  <c r="HF48" i="4"/>
  <c r="GR48" i="4"/>
  <c r="GD48" i="4"/>
  <c r="FN48" i="4"/>
  <c r="EZ48" i="4"/>
  <c r="AN48" i="4"/>
  <c r="AI48" i="4"/>
  <c r="AC48" i="4"/>
  <c r="X48" i="4"/>
  <c r="T48" i="4"/>
  <c r="O48" i="4"/>
  <c r="UV47" i="4"/>
  <c r="UJ47" i="4"/>
  <c r="UC47" i="4"/>
  <c r="TV47" i="4"/>
  <c r="TI47" i="4"/>
  <c r="SV47" i="4"/>
  <c r="SJ47" i="4"/>
  <c r="RX47" i="4"/>
  <c r="RL47" i="4"/>
  <c r="QX47" i="4"/>
  <c r="QD47" i="4"/>
  <c r="QC47" i="4"/>
  <c r="QB47" i="4"/>
  <c r="PX47" i="4"/>
  <c r="PW47" i="4"/>
  <c r="PV47" i="4"/>
  <c r="PR47" i="4"/>
  <c r="PQ47" i="4"/>
  <c r="PP47" i="4"/>
  <c r="PK47" i="4"/>
  <c r="PJ47" i="4"/>
  <c r="PI47" i="4"/>
  <c r="OV47" i="4"/>
  <c r="OF47" i="4"/>
  <c r="NR47" i="4"/>
  <c r="MX47" i="4"/>
  <c r="MH47" i="4"/>
  <c r="LS47" i="4"/>
  <c r="LE47" i="4"/>
  <c r="KO47" i="4"/>
  <c r="KA47" i="4"/>
  <c r="JN47" i="4"/>
  <c r="IX47" i="4"/>
  <c r="IJ47" i="4"/>
  <c r="HV47" i="4"/>
  <c r="HF47" i="4"/>
  <c r="GR47" i="4"/>
  <c r="GD47" i="4"/>
  <c r="FN47" i="4"/>
  <c r="EZ47" i="4"/>
  <c r="AN47" i="4"/>
  <c r="AI47" i="4"/>
  <c r="AC47" i="4"/>
  <c r="X47" i="4"/>
  <c r="T47" i="4"/>
  <c r="O47" i="4"/>
  <c r="UV46" i="4"/>
  <c r="UJ46" i="4"/>
  <c r="UC46" i="4"/>
  <c r="TV46" i="4"/>
  <c r="TI46" i="4"/>
  <c r="SV46" i="4"/>
  <c r="SJ46" i="4"/>
  <c r="RX46" i="4"/>
  <c r="RL46" i="4"/>
  <c r="QX46" i="4"/>
  <c r="QD46" i="4"/>
  <c r="QC46" i="4"/>
  <c r="QB46" i="4"/>
  <c r="PX46" i="4"/>
  <c r="PW46" i="4"/>
  <c r="PV46" i="4"/>
  <c r="PR46" i="4"/>
  <c r="PQ46" i="4"/>
  <c r="PP46" i="4"/>
  <c r="PK46" i="4"/>
  <c r="PJ46" i="4"/>
  <c r="PI46" i="4"/>
  <c r="OV46" i="4"/>
  <c r="OF46" i="4"/>
  <c r="NR46" i="4"/>
  <c r="MX46" i="4"/>
  <c r="MH46" i="4"/>
  <c r="LS46" i="4"/>
  <c r="LE46" i="4"/>
  <c r="KO46" i="4"/>
  <c r="KA46" i="4"/>
  <c r="JN46" i="4"/>
  <c r="IX46" i="4"/>
  <c r="IJ46" i="4"/>
  <c r="HV46" i="4"/>
  <c r="HF46" i="4"/>
  <c r="GR46" i="4"/>
  <c r="GD46" i="4"/>
  <c r="FN46" i="4"/>
  <c r="EZ46" i="4"/>
  <c r="AN46" i="4"/>
  <c r="AI46" i="4"/>
  <c r="AC46" i="4"/>
  <c r="X46" i="4"/>
  <c r="T46" i="4"/>
  <c r="O46" i="4"/>
  <c r="UV45" i="4"/>
  <c r="UJ45" i="4"/>
  <c r="UC45" i="4"/>
  <c r="TV45" i="4"/>
  <c r="TI45" i="4"/>
  <c r="SV45" i="4"/>
  <c r="SJ45" i="4"/>
  <c r="RX45" i="4"/>
  <c r="RL45" i="4"/>
  <c r="QX45" i="4"/>
  <c r="QD45" i="4"/>
  <c r="QC45" i="4"/>
  <c r="QB45" i="4"/>
  <c r="PX45" i="4"/>
  <c r="PW45" i="4"/>
  <c r="PV45" i="4"/>
  <c r="PR45" i="4"/>
  <c r="PQ45" i="4"/>
  <c r="PP45" i="4"/>
  <c r="PK45" i="4"/>
  <c r="PJ45" i="4"/>
  <c r="PI45" i="4"/>
  <c r="OV45" i="4"/>
  <c r="OF45" i="4"/>
  <c r="NR45" i="4"/>
  <c r="MX45" i="4"/>
  <c r="MH45" i="4"/>
  <c r="LS45" i="4"/>
  <c r="LE45" i="4"/>
  <c r="KO45" i="4"/>
  <c r="KA45" i="4"/>
  <c r="JN45" i="4"/>
  <c r="IX45" i="4"/>
  <c r="IJ45" i="4"/>
  <c r="HV45" i="4"/>
  <c r="HF45" i="4"/>
  <c r="GR45" i="4"/>
  <c r="GD45" i="4"/>
  <c r="FN45" i="4"/>
  <c r="EZ45" i="4"/>
  <c r="AN45" i="4"/>
  <c r="AI45" i="4"/>
  <c r="AC45" i="4"/>
  <c r="X45" i="4"/>
  <c r="T45" i="4"/>
  <c r="O45" i="4"/>
  <c r="UV44" i="4"/>
  <c r="UJ44" i="4"/>
  <c r="UC44" i="4"/>
  <c r="TV44" i="4"/>
  <c r="TI44" i="4"/>
  <c r="SV44" i="4"/>
  <c r="SJ44" i="4"/>
  <c r="RX44" i="4"/>
  <c r="RL44" i="4"/>
  <c r="QX44" i="4"/>
  <c r="QD44" i="4"/>
  <c r="QC44" i="4"/>
  <c r="QB44" i="4"/>
  <c r="PX44" i="4"/>
  <c r="PW44" i="4"/>
  <c r="PV44" i="4"/>
  <c r="PR44" i="4"/>
  <c r="PQ44" i="4"/>
  <c r="PP44" i="4"/>
  <c r="PK44" i="4"/>
  <c r="PJ44" i="4"/>
  <c r="PI44" i="4"/>
  <c r="OV44" i="4"/>
  <c r="OF44" i="4"/>
  <c r="NR44" i="4"/>
  <c r="MX44" i="4"/>
  <c r="MH44" i="4"/>
  <c r="LS44" i="4"/>
  <c r="LE44" i="4"/>
  <c r="KO44" i="4"/>
  <c r="KA44" i="4"/>
  <c r="JN44" i="4"/>
  <c r="IX44" i="4"/>
  <c r="IJ44" i="4"/>
  <c r="HV44" i="4"/>
  <c r="HF44" i="4"/>
  <c r="GR44" i="4"/>
  <c r="GD44" i="4"/>
  <c r="FN44" i="4"/>
  <c r="EZ44" i="4"/>
  <c r="AN44" i="4"/>
  <c r="AI44" i="4"/>
  <c r="AC44" i="4"/>
  <c r="X44" i="4"/>
  <c r="T44" i="4"/>
  <c r="O44" i="4"/>
  <c r="UV43" i="4"/>
  <c r="UJ43" i="4"/>
  <c r="UC43" i="4"/>
  <c r="TV43" i="4"/>
  <c r="TI43" i="4"/>
  <c r="SV43" i="4"/>
  <c r="SJ43" i="4"/>
  <c r="RX43" i="4"/>
  <c r="RL43" i="4"/>
  <c r="QX43" i="4"/>
  <c r="QQ43" i="4"/>
  <c r="QJ43" i="4"/>
  <c r="QD43" i="4"/>
  <c r="QC43" i="4"/>
  <c r="QB43" i="4"/>
  <c r="PX43" i="4"/>
  <c r="PW43" i="4"/>
  <c r="PV43" i="4"/>
  <c r="PR43" i="4"/>
  <c r="PQ43" i="4"/>
  <c r="PP43" i="4"/>
  <c r="PK43" i="4"/>
  <c r="PJ43" i="4"/>
  <c r="PI43" i="4"/>
  <c r="OV43" i="4"/>
  <c r="OF43" i="4"/>
  <c r="NR43" i="4"/>
  <c r="MX43" i="4"/>
  <c r="MH43" i="4"/>
  <c r="LS43" i="4"/>
  <c r="LE43" i="4"/>
  <c r="KO43" i="4"/>
  <c r="KA43" i="4"/>
  <c r="JN43" i="4"/>
  <c r="IX43" i="4"/>
  <c r="IJ43" i="4"/>
  <c r="HV43" i="4"/>
  <c r="HF43" i="4"/>
  <c r="GR43" i="4"/>
  <c r="GD43" i="4"/>
  <c r="FN43" i="4"/>
  <c r="EZ43" i="4"/>
  <c r="AN43" i="4"/>
  <c r="AI43" i="4"/>
  <c r="AC43" i="4"/>
  <c r="X43" i="4"/>
  <c r="T43" i="4"/>
  <c r="O43" i="4"/>
  <c r="UV42" i="4"/>
  <c r="UJ42" i="4"/>
  <c r="UC42" i="4"/>
  <c r="TV42" i="4"/>
  <c r="TI42" i="4"/>
  <c r="SV42" i="4"/>
  <c r="SJ42" i="4"/>
  <c r="RX42" i="4"/>
  <c r="RL42" i="4"/>
  <c r="QX42" i="4"/>
  <c r="QD42" i="4"/>
  <c r="QC42" i="4"/>
  <c r="QB42" i="4"/>
  <c r="PX42" i="4"/>
  <c r="PW42" i="4"/>
  <c r="PV42" i="4"/>
  <c r="PR42" i="4"/>
  <c r="PQ42" i="4"/>
  <c r="PP42" i="4"/>
  <c r="PK42" i="4"/>
  <c r="PJ42" i="4"/>
  <c r="PI42" i="4"/>
  <c r="OV42" i="4"/>
  <c r="OF42" i="4"/>
  <c r="NR42" i="4"/>
  <c r="MX42" i="4"/>
  <c r="MH42" i="4"/>
  <c r="LS42" i="4"/>
  <c r="LE42" i="4"/>
  <c r="KO42" i="4"/>
  <c r="KA42" i="4"/>
  <c r="JN42" i="4"/>
  <c r="IX42" i="4"/>
  <c r="IJ42" i="4"/>
  <c r="HV42" i="4"/>
  <c r="HF42" i="4"/>
  <c r="GR42" i="4"/>
  <c r="GD42" i="4"/>
  <c r="FN42" i="4"/>
  <c r="EZ42" i="4"/>
  <c r="AN42" i="4"/>
  <c r="AI42" i="4"/>
  <c r="AC42" i="4"/>
  <c r="X42" i="4"/>
  <c r="T42" i="4"/>
  <c r="O42" i="4"/>
  <c r="UV41" i="4"/>
  <c r="UJ41" i="4"/>
  <c r="UC41" i="4"/>
  <c r="TV41" i="4"/>
  <c r="TI41" i="4"/>
  <c r="SV41" i="4"/>
  <c r="SJ41" i="4"/>
  <c r="RX41" i="4"/>
  <c r="RL41" i="4"/>
  <c r="QX41" i="4"/>
  <c r="QD41" i="4"/>
  <c r="QC41" i="4"/>
  <c r="QB41" i="4"/>
  <c r="PX41" i="4"/>
  <c r="PW41" i="4"/>
  <c r="PV41" i="4"/>
  <c r="PR41" i="4"/>
  <c r="PQ41" i="4"/>
  <c r="PP41" i="4"/>
  <c r="PK41" i="4"/>
  <c r="PJ41" i="4"/>
  <c r="PI41" i="4"/>
  <c r="OV41" i="4"/>
  <c r="OF41" i="4"/>
  <c r="NR41" i="4"/>
  <c r="MX41" i="4"/>
  <c r="MH41" i="4"/>
  <c r="LS41" i="4"/>
  <c r="LE41" i="4"/>
  <c r="KO41" i="4"/>
  <c r="KA41" i="4"/>
  <c r="JN41" i="4"/>
  <c r="IX41" i="4"/>
  <c r="IJ41" i="4"/>
  <c r="HV41" i="4"/>
  <c r="HF41" i="4"/>
  <c r="GR41" i="4"/>
  <c r="GD41" i="4"/>
  <c r="FN41" i="4"/>
  <c r="EZ41" i="4"/>
  <c r="AN41" i="4"/>
  <c r="AI41" i="4"/>
  <c r="AC41" i="4"/>
  <c r="X41" i="4"/>
  <c r="T41" i="4"/>
  <c r="O41" i="4"/>
  <c r="UV40" i="4"/>
  <c r="UJ40" i="4"/>
  <c r="UC40" i="4"/>
  <c r="TV40" i="4"/>
  <c r="TI40" i="4"/>
  <c r="SV40" i="4"/>
  <c r="SJ40" i="4"/>
  <c r="RX40" i="4"/>
  <c r="RL40" i="4"/>
  <c r="QX40" i="4"/>
  <c r="QD40" i="4"/>
  <c r="QC40" i="4"/>
  <c r="QB40" i="4"/>
  <c r="PX40" i="4"/>
  <c r="PW40" i="4"/>
  <c r="PV40" i="4"/>
  <c r="PR40" i="4"/>
  <c r="PQ40" i="4"/>
  <c r="PP40" i="4"/>
  <c r="PK40" i="4"/>
  <c r="PJ40" i="4"/>
  <c r="PI40" i="4"/>
  <c r="OV40" i="4"/>
  <c r="OF40" i="4"/>
  <c r="NR40" i="4"/>
  <c r="MX40" i="4"/>
  <c r="MH40" i="4"/>
  <c r="LS40" i="4"/>
  <c r="LE40" i="4"/>
  <c r="KO40" i="4"/>
  <c r="KA40" i="4"/>
  <c r="JN40" i="4"/>
  <c r="IX40" i="4"/>
  <c r="IJ40" i="4"/>
  <c r="HV40" i="4"/>
  <c r="HF40" i="4"/>
  <c r="GR40" i="4"/>
  <c r="GD40" i="4"/>
  <c r="FN40" i="4"/>
  <c r="EZ40" i="4"/>
  <c r="AN40" i="4"/>
  <c r="AI40" i="4"/>
  <c r="AC40" i="4"/>
  <c r="X40" i="4"/>
  <c r="T40" i="4"/>
  <c r="O40" i="4"/>
  <c r="UV39" i="4"/>
  <c r="UJ39" i="4"/>
  <c r="UC39" i="4"/>
  <c r="TV39" i="4"/>
  <c r="TI39" i="4"/>
  <c r="SV39" i="4"/>
  <c r="SJ39" i="4"/>
  <c r="RX39" i="4"/>
  <c r="RL39" i="4"/>
  <c r="QX39" i="4"/>
  <c r="QD39" i="4"/>
  <c r="QC39" i="4"/>
  <c r="QB39" i="4"/>
  <c r="PX39" i="4"/>
  <c r="PW39" i="4"/>
  <c r="PV39" i="4"/>
  <c r="PR39" i="4"/>
  <c r="PQ39" i="4"/>
  <c r="PP39" i="4"/>
  <c r="PK39" i="4"/>
  <c r="PJ39" i="4"/>
  <c r="PI39" i="4"/>
  <c r="OV39" i="4"/>
  <c r="OF39" i="4"/>
  <c r="NR39" i="4"/>
  <c r="MX39" i="4"/>
  <c r="MH39" i="4"/>
  <c r="LS39" i="4"/>
  <c r="LE39" i="4"/>
  <c r="KO39" i="4"/>
  <c r="KA39" i="4"/>
  <c r="JN39" i="4"/>
  <c r="IX39" i="4"/>
  <c r="IJ39" i="4"/>
  <c r="HV39" i="4"/>
  <c r="HF39" i="4"/>
  <c r="GR39" i="4"/>
  <c r="GD39" i="4"/>
  <c r="FN39" i="4"/>
  <c r="EZ39" i="4"/>
  <c r="AN39" i="4"/>
  <c r="AI39" i="4"/>
  <c r="AC39" i="4"/>
  <c r="X39" i="4"/>
  <c r="T39" i="4"/>
  <c r="O39" i="4"/>
  <c r="UV38" i="4"/>
  <c r="UJ38" i="4"/>
  <c r="UC38" i="4"/>
  <c r="TV38" i="4"/>
  <c r="TI38" i="4"/>
  <c r="SV38" i="4"/>
  <c r="SJ38" i="4"/>
  <c r="RX38" i="4"/>
  <c r="RL38" i="4"/>
  <c r="QX38" i="4"/>
  <c r="QD38" i="4"/>
  <c r="QC38" i="4"/>
  <c r="QB38" i="4"/>
  <c r="PX38" i="4"/>
  <c r="PW38" i="4"/>
  <c r="PV38" i="4"/>
  <c r="PR38" i="4"/>
  <c r="PQ38" i="4"/>
  <c r="PP38" i="4"/>
  <c r="PK38" i="4"/>
  <c r="PJ38" i="4"/>
  <c r="PI38" i="4"/>
  <c r="OV38" i="4"/>
  <c r="OF38" i="4"/>
  <c r="NR38" i="4"/>
  <c r="MX38" i="4"/>
  <c r="MH38" i="4"/>
  <c r="LS38" i="4"/>
  <c r="LE38" i="4"/>
  <c r="KO38" i="4"/>
  <c r="KA38" i="4"/>
  <c r="JN38" i="4"/>
  <c r="IX38" i="4"/>
  <c r="IJ38" i="4"/>
  <c r="HV38" i="4"/>
  <c r="HF38" i="4"/>
  <c r="GR38" i="4"/>
  <c r="GD38" i="4"/>
  <c r="FN38" i="4"/>
  <c r="EZ38" i="4"/>
  <c r="AN38" i="4"/>
  <c r="AI38" i="4"/>
  <c r="AC38" i="4"/>
  <c r="X38" i="4"/>
  <c r="T38" i="4"/>
  <c r="O38" i="4"/>
  <c r="UV37" i="4"/>
  <c r="UJ37" i="4"/>
  <c r="UC37" i="4"/>
  <c r="TV37" i="4"/>
  <c r="TI37" i="4"/>
  <c r="SV37" i="4"/>
  <c r="SJ37" i="4"/>
  <c r="RX37" i="4"/>
  <c r="RL37" i="4"/>
  <c r="QX37" i="4"/>
  <c r="QQ37" i="4"/>
  <c r="QD37" i="4"/>
  <c r="QC37" i="4"/>
  <c r="QB37" i="4"/>
  <c r="PX37" i="4"/>
  <c r="PW37" i="4"/>
  <c r="PV37" i="4"/>
  <c r="PR37" i="4"/>
  <c r="PQ37" i="4"/>
  <c r="PP37" i="4"/>
  <c r="PK37" i="4"/>
  <c r="PJ37" i="4"/>
  <c r="PI37" i="4"/>
  <c r="OV37" i="4"/>
  <c r="OF37" i="4"/>
  <c r="NR37" i="4"/>
  <c r="MX37" i="4"/>
  <c r="MH37" i="4"/>
  <c r="LS37" i="4"/>
  <c r="LE37" i="4"/>
  <c r="KO37" i="4"/>
  <c r="KA37" i="4"/>
  <c r="JN37" i="4"/>
  <c r="IX37" i="4"/>
  <c r="IJ37" i="4"/>
  <c r="HV37" i="4"/>
  <c r="HF37" i="4"/>
  <c r="GR37" i="4"/>
  <c r="GD37" i="4"/>
  <c r="FN37" i="4"/>
  <c r="EZ37" i="4"/>
  <c r="AN37" i="4"/>
  <c r="AI37" i="4"/>
  <c r="AC37" i="4"/>
  <c r="X37" i="4"/>
  <c r="T37" i="4"/>
  <c r="O37" i="4"/>
  <c r="UV36" i="4"/>
  <c r="UJ36" i="4"/>
  <c r="UC36" i="4"/>
  <c r="TV36" i="4"/>
  <c r="TI36" i="4"/>
  <c r="SV36" i="4"/>
  <c r="SJ36" i="4"/>
  <c r="RX36" i="4"/>
  <c r="RL36" i="4"/>
  <c r="QX36" i="4"/>
  <c r="QD36" i="4"/>
  <c r="QC36" i="4"/>
  <c r="QB36" i="4"/>
  <c r="PX36" i="4"/>
  <c r="PW36" i="4"/>
  <c r="PV36" i="4"/>
  <c r="PR36" i="4"/>
  <c r="PQ36" i="4"/>
  <c r="PP36" i="4"/>
  <c r="PK36" i="4"/>
  <c r="PJ36" i="4"/>
  <c r="PI36" i="4"/>
  <c r="OV36" i="4"/>
  <c r="OF36" i="4"/>
  <c r="NR36" i="4"/>
  <c r="MX36" i="4"/>
  <c r="MH36" i="4"/>
  <c r="LS36" i="4"/>
  <c r="LE36" i="4"/>
  <c r="KO36" i="4"/>
  <c r="KA36" i="4"/>
  <c r="JN36" i="4"/>
  <c r="IX36" i="4"/>
  <c r="IJ36" i="4"/>
  <c r="HV36" i="4"/>
  <c r="HF36" i="4"/>
  <c r="GR36" i="4"/>
  <c r="GD36" i="4"/>
  <c r="FN36" i="4"/>
  <c r="EZ36" i="4"/>
  <c r="AN36" i="4"/>
  <c r="AI36" i="4"/>
  <c r="AC36" i="4"/>
  <c r="X36" i="4"/>
  <c r="T36" i="4"/>
  <c r="O36" i="4"/>
  <c r="UV35" i="4"/>
  <c r="UJ35" i="4"/>
  <c r="UC35" i="4"/>
  <c r="TV35" i="4"/>
  <c r="TI35" i="4"/>
  <c r="SV35" i="4"/>
  <c r="SJ35" i="4"/>
  <c r="RX35" i="4"/>
  <c r="RL35" i="4"/>
  <c r="QX35" i="4"/>
  <c r="QD35" i="4"/>
  <c r="QC35" i="4"/>
  <c r="QB35" i="4"/>
  <c r="PX35" i="4"/>
  <c r="PW35" i="4"/>
  <c r="PV35" i="4"/>
  <c r="PR35" i="4"/>
  <c r="PQ35" i="4"/>
  <c r="PP35" i="4"/>
  <c r="PK35" i="4"/>
  <c r="PJ35" i="4"/>
  <c r="PI35" i="4"/>
  <c r="OV35" i="4"/>
  <c r="OF35" i="4"/>
  <c r="NR35" i="4"/>
  <c r="MX35" i="4"/>
  <c r="MH35" i="4"/>
  <c r="LS35" i="4"/>
  <c r="LE35" i="4"/>
  <c r="KO35" i="4"/>
  <c r="KA35" i="4"/>
  <c r="JN35" i="4"/>
  <c r="IX35" i="4"/>
  <c r="IJ35" i="4"/>
  <c r="HV35" i="4"/>
  <c r="HF35" i="4"/>
  <c r="GR35" i="4"/>
  <c r="GD35" i="4"/>
  <c r="FN35" i="4"/>
  <c r="EZ35" i="4"/>
  <c r="AN35" i="4"/>
  <c r="AI35" i="4"/>
  <c r="AC35" i="4"/>
  <c r="X35" i="4"/>
  <c r="T35" i="4"/>
  <c r="O35" i="4"/>
  <c r="UV34" i="4"/>
  <c r="UJ34" i="4"/>
  <c r="UC34" i="4"/>
  <c r="TV34" i="4"/>
  <c r="TI34" i="4"/>
  <c r="SV34" i="4"/>
  <c r="SJ34" i="4"/>
  <c r="RX34" i="4"/>
  <c r="RL34" i="4"/>
  <c r="QX34" i="4"/>
  <c r="QJ34" i="4"/>
  <c r="QD34" i="4"/>
  <c r="QC34" i="4"/>
  <c r="QB34" i="4"/>
  <c r="PX34" i="4"/>
  <c r="PW34" i="4"/>
  <c r="PV34" i="4"/>
  <c r="PR34" i="4"/>
  <c r="PQ34" i="4"/>
  <c r="PP34" i="4"/>
  <c r="PK34" i="4"/>
  <c r="PJ34" i="4"/>
  <c r="PI34" i="4"/>
  <c r="OV34" i="4"/>
  <c r="OF34" i="4"/>
  <c r="NR34" i="4"/>
  <c r="MX34" i="4"/>
  <c r="MH34" i="4"/>
  <c r="LS34" i="4"/>
  <c r="LE34" i="4"/>
  <c r="KO34" i="4"/>
  <c r="KA34" i="4"/>
  <c r="JN34" i="4"/>
  <c r="IX34" i="4"/>
  <c r="IJ34" i="4"/>
  <c r="HV34" i="4"/>
  <c r="HF34" i="4"/>
  <c r="GR34" i="4"/>
  <c r="GD34" i="4"/>
  <c r="FN34" i="4"/>
  <c r="EZ34" i="4"/>
  <c r="AN34" i="4"/>
  <c r="AI34" i="4"/>
  <c r="AC34" i="4"/>
  <c r="X34" i="4"/>
  <c r="T34" i="4"/>
  <c r="O34" i="4"/>
  <c r="UV33" i="4"/>
  <c r="UJ33" i="4"/>
  <c r="UC33" i="4"/>
  <c r="TV33" i="4"/>
  <c r="TI33" i="4"/>
  <c r="SV33" i="4"/>
  <c r="SJ33" i="4"/>
  <c r="RX33" i="4"/>
  <c r="RL33" i="4"/>
  <c r="QX33" i="4"/>
  <c r="QD33" i="4"/>
  <c r="QC33" i="4"/>
  <c r="QB33" i="4"/>
  <c r="PX33" i="4"/>
  <c r="PW33" i="4"/>
  <c r="PV33" i="4"/>
  <c r="PR33" i="4"/>
  <c r="PQ33" i="4"/>
  <c r="PP33" i="4"/>
  <c r="PK33" i="4"/>
  <c r="PJ33" i="4"/>
  <c r="PI33" i="4"/>
  <c r="OV33" i="4"/>
  <c r="OF33" i="4"/>
  <c r="NR33" i="4"/>
  <c r="MX33" i="4"/>
  <c r="MH33" i="4"/>
  <c r="LS33" i="4"/>
  <c r="LE33" i="4"/>
  <c r="KO33" i="4"/>
  <c r="KA33" i="4"/>
  <c r="JN33" i="4"/>
  <c r="IX33" i="4"/>
  <c r="IJ33" i="4"/>
  <c r="HV33" i="4"/>
  <c r="HF33" i="4"/>
  <c r="GR33" i="4"/>
  <c r="GD33" i="4"/>
  <c r="FN33" i="4"/>
  <c r="EZ33" i="4"/>
  <c r="AN33" i="4"/>
  <c r="AI33" i="4"/>
  <c r="AC33" i="4"/>
  <c r="X33" i="4"/>
  <c r="T33" i="4"/>
  <c r="O33" i="4"/>
  <c r="UV32" i="4"/>
  <c r="UJ32" i="4"/>
  <c r="UC32" i="4"/>
  <c r="TV32" i="4"/>
  <c r="TI32" i="4"/>
  <c r="SV32" i="4"/>
  <c r="SJ32" i="4"/>
  <c r="RX32" i="4"/>
  <c r="RL32" i="4"/>
  <c r="QX32" i="4"/>
  <c r="QD32" i="4"/>
  <c r="QC32" i="4"/>
  <c r="QB32" i="4"/>
  <c r="PX32" i="4"/>
  <c r="PW32" i="4"/>
  <c r="PV32" i="4"/>
  <c r="PR32" i="4"/>
  <c r="PQ32" i="4"/>
  <c r="PP32" i="4"/>
  <c r="PK32" i="4"/>
  <c r="PJ32" i="4"/>
  <c r="PI32" i="4"/>
  <c r="OV32" i="4"/>
  <c r="OF32" i="4"/>
  <c r="NR32" i="4"/>
  <c r="MX32" i="4"/>
  <c r="MH32" i="4"/>
  <c r="LS32" i="4"/>
  <c r="LE32" i="4"/>
  <c r="KO32" i="4"/>
  <c r="KA32" i="4"/>
  <c r="JN32" i="4"/>
  <c r="IX32" i="4"/>
  <c r="IJ32" i="4"/>
  <c r="HV32" i="4"/>
  <c r="HF32" i="4"/>
  <c r="GR32" i="4"/>
  <c r="GD32" i="4"/>
  <c r="FN32" i="4"/>
  <c r="EZ32" i="4"/>
  <c r="AN32" i="4"/>
  <c r="AI32" i="4"/>
  <c r="AC32" i="4"/>
  <c r="X32" i="4"/>
  <c r="T32" i="4"/>
  <c r="O32" i="4"/>
  <c r="UV31" i="4"/>
  <c r="UJ31" i="4"/>
  <c r="UC31" i="4"/>
  <c r="TV31" i="4"/>
  <c r="TI31" i="4"/>
  <c r="SV31" i="4"/>
  <c r="SJ31" i="4"/>
  <c r="RX31" i="4"/>
  <c r="RL31" i="4"/>
  <c r="QX31" i="4"/>
  <c r="QQ31" i="4"/>
  <c r="QD31" i="4"/>
  <c r="QC31" i="4"/>
  <c r="QB31" i="4"/>
  <c r="PX31" i="4"/>
  <c r="PW31" i="4"/>
  <c r="PV31" i="4"/>
  <c r="PR31" i="4"/>
  <c r="PQ31" i="4"/>
  <c r="PP31" i="4"/>
  <c r="PK31" i="4"/>
  <c r="PJ31" i="4"/>
  <c r="PI31" i="4"/>
  <c r="OV31" i="4"/>
  <c r="OF31" i="4"/>
  <c r="NR31" i="4"/>
  <c r="MX31" i="4"/>
  <c r="MH31" i="4"/>
  <c r="LS31" i="4"/>
  <c r="LE31" i="4"/>
  <c r="KO31" i="4"/>
  <c r="KA31" i="4"/>
  <c r="JN31" i="4"/>
  <c r="IX31" i="4"/>
  <c r="IJ31" i="4"/>
  <c r="HV31" i="4"/>
  <c r="HF31" i="4"/>
  <c r="GR31" i="4"/>
  <c r="GD31" i="4"/>
  <c r="FN31" i="4"/>
  <c r="EZ31" i="4"/>
  <c r="AN31" i="4"/>
  <c r="AI31" i="4"/>
  <c r="AC31" i="4"/>
  <c r="X31" i="4"/>
  <c r="T31" i="4"/>
  <c r="O31" i="4"/>
  <c r="UV30" i="4"/>
  <c r="UJ30" i="4"/>
  <c r="UC30" i="4"/>
  <c r="TV30" i="4"/>
  <c r="TI30" i="4"/>
  <c r="SV30" i="4"/>
  <c r="SJ30" i="4"/>
  <c r="RX30" i="4"/>
  <c r="RL30" i="4"/>
  <c r="QX30" i="4"/>
  <c r="QD30" i="4"/>
  <c r="QC30" i="4"/>
  <c r="QB30" i="4"/>
  <c r="PX30" i="4"/>
  <c r="PW30" i="4"/>
  <c r="PV30" i="4"/>
  <c r="PR30" i="4"/>
  <c r="PQ30" i="4"/>
  <c r="PP30" i="4"/>
  <c r="PK30" i="4"/>
  <c r="PJ30" i="4"/>
  <c r="PI30" i="4"/>
  <c r="OV30" i="4"/>
  <c r="OF30" i="4"/>
  <c r="NR30" i="4"/>
  <c r="MX30" i="4"/>
  <c r="MH30" i="4"/>
  <c r="LS30" i="4"/>
  <c r="LE30" i="4"/>
  <c r="KO30" i="4"/>
  <c r="KA30" i="4"/>
  <c r="JN30" i="4"/>
  <c r="IX30" i="4"/>
  <c r="IJ30" i="4"/>
  <c r="HV30" i="4"/>
  <c r="HF30" i="4"/>
  <c r="GR30" i="4"/>
  <c r="GD30" i="4"/>
  <c r="FN30" i="4"/>
  <c r="EZ30" i="4"/>
  <c r="AN30" i="4"/>
  <c r="AI30" i="4"/>
  <c r="AC30" i="4"/>
  <c r="X30" i="4"/>
  <c r="T30" i="4"/>
  <c r="O30" i="4"/>
  <c r="UV29" i="4"/>
  <c r="UJ29" i="4"/>
  <c r="UC29" i="4"/>
  <c r="TV29" i="4"/>
  <c r="TI29" i="4"/>
  <c r="SV29" i="4"/>
  <c r="SJ29" i="4"/>
  <c r="RX29" i="4"/>
  <c r="RL29" i="4"/>
  <c r="QX29" i="4"/>
  <c r="QD29" i="4"/>
  <c r="QC29" i="4"/>
  <c r="QB29" i="4"/>
  <c r="PX29" i="4"/>
  <c r="PW29" i="4"/>
  <c r="PV29" i="4"/>
  <c r="PR29" i="4"/>
  <c r="PQ29" i="4"/>
  <c r="PP29" i="4"/>
  <c r="PK29" i="4"/>
  <c r="PJ29" i="4"/>
  <c r="PI29" i="4"/>
  <c r="OV29" i="4"/>
  <c r="OF29" i="4"/>
  <c r="NR29" i="4"/>
  <c r="MX29" i="4"/>
  <c r="MH29" i="4"/>
  <c r="LS29" i="4"/>
  <c r="LE29" i="4"/>
  <c r="KO29" i="4"/>
  <c r="KA29" i="4"/>
  <c r="JN29" i="4"/>
  <c r="IX29" i="4"/>
  <c r="IJ29" i="4"/>
  <c r="HV29" i="4"/>
  <c r="HF29" i="4"/>
  <c r="GR29" i="4"/>
  <c r="GD29" i="4"/>
  <c r="FN29" i="4"/>
  <c r="EZ29" i="4"/>
  <c r="AN29" i="4"/>
  <c r="AI29" i="4"/>
  <c r="AC29" i="4"/>
  <c r="X29" i="4"/>
  <c r="T29" i="4"/>
  <c r="O29" i="4"/>
  <c r="UV28" i="4"/>
  <c r="UJ28" i="4"/>
  <c r="UC28" i="4"/>
  <c r="TV28" i="4"/>
  <c r="TI28" i="4"/>
  <c r="SV28" i="4"/>
  <c r="SJ28" i="4"/>
  <c r="RX28" i="4"/>
  <c r="RL28" i="4"/>
  <c r="QX28" i="4"/>
  <c r="QD28" i="4"/>
  <c r="QC28" i="4"/>
  <c r="QB28" i="4"/>
  <c r="PX28" i="4"/>
  <c r="PW28" i="4"/>
  <c r="PV28" i="4"/>
  <c r="PR28" i="4"/>
  <c r="PQ28" i="4"/>
  <c r="PP28" i="4"/>
  <c r="PK28" i="4"/>
  <c r="PJ28" i="4"/>
  <c r="PI28" i="4"/>
  <c r="OV28" i="4"/>
  <c r="OF28" i="4"/>
  <c r="NR28" i="4"/>
  <c r="MX28" i="4"/>
  <c r="MH28" i="4"/>
  <c r="LS28" i="4"/>
  <c r="LE28" i="4"/>
  <c r="KO28" i="4"/>
  <c r="KA28" i="4"/>
  <c r="JN28" i="4"/>
  <c r="IX28" i="4"/>
  <c r="IJ28" i="4"/>
  <c r="HV28" i="4"/>
  <c r="HF28" i="4"/>
  <c r="GR28" i="4"/>
  <c r="GD28" i="4"/>
  <c r="FN28" i="4"/>
  <c r="EZ28" i="4"/>
  <c r="AN28" i="4"/>
  <c r="AI28" i="4"/>
  <c r="AC28" i="4"/>
  <c r="X28" i="4"/>
  <c r="T28" i="4"/>
  <c r="O28" i="4"/>
  <c r="UV27" i="4"/>
  <c r="UJ27" i="4"/>
  <c r="UC27" i="4"/>
  <c r="TV27" i="4"/>
  <c r="TI27" i="4"/>
  <c r="SV27" i="4"/>
  <c r="SJ27" i="4"/>
  <c r="RX27" i="4"/>
  <c r="RL27" i="4"/>
  <c r="QX27" i="4"/>
  <c r="QD27" i="4"/>
  <c r="QC27" i="4"/>
  <c r="QB27" i="4"/>
  <c r="PX27" i="4"/>
  <c r="PW27" i="4"/>
  <c r="PV27" i="4"/>
  <c r="PR27" i="4"/>
  <c r="PQ27" i="4"/>
  <c r="PP27" i="4"/>
  <c r="PK27" i="4"/>
  <c r="PJ27" i="4"/>
  <c r="PI27" i="4"/>
  <c r="OV27" i="4"/>
  <c r="OF27" i="4"/>
  <c r="NR27" i="4"/>
  <c r="MX27" i="4"/>
  <c r="MH27" i="4"/>
  <c r="LS27" i="4"/>
  <c r="LE27" i="4"/>
  <c r="KO27" i="4"/>
  <c r="KA27" i="4"/>
  <c r="JN27" i="4"/>
  <c r="IX27" i="4"/>
  <c r="IJ27" i="4"/>
  <c r="HV27" i="4"/>
  <c r="HF27" i="4"/>
  <c r="GR27" i="4"/>
  <c r="GD27" i="4"/>
  <c r="FN27" i="4"/>
  <c r="EZ27" i="4"/>
  <c r="AN27" i="4"/>
  <c r="AI27" i="4"/>
  <c r="AC27" i="4"/>
  <c r="X27" i="4"/>
  <c r="T27" i="4"/>
  <c r="O27" i="4"/>
  <c r="UV26" i="4"/>
  <c r="UJ26" i="4"/>
  <c r="UC26" i="4"/>
  <c r="TV26" i="4"/>
  <c r="TI26" i="4"/>
  <c r="SV26" i="4"/>
  <c r="SJ26" i="4"/>
  <c r="RX26" i="4"/>
  <c r="RL26" i="4"/>
  <c r="QX26" i="4"/>
  <c r="QD26" i="4"/>
  <c r="QC26" i="4"/>
  <c r="QB26" i="4"/>
  <c r="PX26" i="4"/>
  <c r="PW26" i="4"/>
  <c r="PV26" i="4"/>
  <c r="PR26" i="4"/>
  <c r="PQ26" i="4"/>
  <c r="PP26" i="4"/>
  <c r="PK26" i="4"/>
  <c r="PJ26" i="4"/>
  <c r="PI26" i="4"/>
  <c r="OV26" i="4"/>
  <c r="OF26" i="4"/>
  <c r="NR26" i="4"/>
  <c r="MX26" i="4"/>
  <c r="MH26" i="4"/>
  <c r="LS26" i="4"/>
  <c r="LE26" i="4"/>
  <c r="KO26" i="4"/>
  <c r="KA26" i="4"/>
  <c r="JN26" i="4"/>
  <c r="IX26" i="4"/>
  <c r="IJ26" i="4"/>
  <c r="HV26" i="4"/>
  <c r="HF26" i="4"/>
  <c r="GR26" i="4"/>
  <c r="GD26" i="4"/>
  <c r="FN26" i="4"/>
  <c r="EZ26" i="4"/>
  <c r="AN26" i="4"/>
  <c r="AI26" i="4"/>
  <c r="AC26" i="4"/>
  <c r="X26" i="4"/>
  <c r="T26" i="4"/>
  <c r="O26" i="4"/>
  <c r="UV25" i="4"/>
  <c r="UJ25" i="4"/>
  <c r="UC25" i="4"/>
  <c r="TV25" i="4"/>
  <c r="TI25" i="4"/>
  <c r="SV25" i="4"/>
  <c r="SJ25" i="4"/>
  <c r="RX25" i="4"/>
  <c r="RL25" i="4"/>
  <c r="QX25" i="4"/>
  <c r="QQ25" i="4"/>
  <c r="QJ25" i="4"/>
  <c r="QD25" i="4"/>
  <c r="QC25" i="4"/>
  <c r="QB25" i="4"/>
  <c r="PX25" i="4"/>
  <c r="PW25" i="4"/>
  <c r="PV25" i="4"/>
  <c r="PR25" i="4"/>
  <c r="PQ25" i="4"/>
  <c r="PP25" i="4"/>
  <c r="PK25" i="4"/>
  <c r="PJ25" i="4"/>
  <c r="PI25" i="4"/>
  <c r="OV25" i="4"/>
  <c r="OF25" i="4"/>
  <c r="NR25" i="4"/>
  <c r="MX25" i="4"/>
  <c r="MH25" i="4"/>
  <c r="LS25" i="4"/>
  <c r="LE25" i="4"/>
  <c r="KO25" i="4"/>
  <c r="KA25" i="4"/>
  <c r="JN25" i="4"/>
  <c r="IX25" i="4"/>
  <c r="IJ25" i="4"/>
  <c r="HV25" i="4"/>
  <c r="HF25" i="4"/>
  <c r="GR25" i="4"/>
  <c r="GD25" i="4"/>
  <c r="FN25" i="4"/>
  <c r="EZ25" i="4"/>
  <c r="AN25" i="4"/>
  <c r="AI25" i="4"/>
  <c r="AC25" i="4"/>
  <c r="X25" i="4"/>
  <c r="T25" i="4"/>
  <c r="O25" i="4"/>
  <c r="UV24" i="4"/>
  <c r="UJ24" i="4"/>
  <c r="UC24" i="4"/>
  <c r="TV24" i="4"/>
  <c r="TI24" i="4"/>
  <c r="SV24" i="4"/>
  <c r="SJ24" i="4"/>
  <c r="RX24" i="4"/>
  <c r="RL24" i="4"/>
  <c r="QX24" i="4"/>
  <c r="QD24" i="4"/>
  <c r="QC24" i="4"/>
  <c r="QB24" i="4"/>
  <c r="PX24" i="4"/>
  <c r="PW24" i="4"/>
  <c r="PV24" i="4"/>
  <c r="PR24" i="4"/>
  <c r="PQ24" i="4"/>
  <c r="PP24" i="4"/>
  <c r="PK24" i="4"/>
  <c r="PJ24" i="4"/>
  <c r="PI24" i="4"/>
  <c r="OV24" i="4"/>
  <c r="OF24" i="4"/>
  <c r="NR24" i="4"/>
  <c r="MX24" i="4"/>
  <c r="MH24" i="4"/>
  <c r="LS24" i="4"/>
  <c r="LE24" i="4"/>
  <c r="KO24" i="4"/>
  <c r="KA24" i="4"/>
  <c r="JN24" i="4"/>
  <c r="IX24" i="4"/>
  <c r="IJ24" i="4"/>
  <c r="HV24" i="4"/>
  <c r="HF24" i="4"/>
  <c r="GR24" i="4"/>
  <c r="GD24" i="4"/>
  <c r="FN24" i="4"/>
  <c r="EZ24" i="4"/>
  <c r="AN24" i="4"/>
  <c r="AI24" i="4"/>
  <c r="AC24" i="4"/>
  <c r="X24" i="4"/>
  <c r="T24" i="4"/>
  <c r="O24" i="4"/>
  <c r="UV23" i="4"/>
  <c r="UJ23" i="4"/>
  <c r="UC23" i="4"/>
  <c r="TV23" i="4"/>
  <c r="TI23" i="4"/>
  <c r="SV23" i="4"/>
  <c r="SJ23" i="4"/>
  <c r="RX23" i="4"/>
  <c r="RL23" i="4"/>
  <c r="QX23" i="4"/>
  <c r="QD23" i="4"/>
  <c r="QC23" i="4"/>
  <c r="QB23" i="4"/>
  <c r="PX23" i="4"/>
  <c r="PW23" i="4"/>
  <c r="PV23" i="4"/>
  <c r="PR23" i="4"/>
  <c r="PQ23" i="4"/>
  <c r="PP23" i="4"/>
  <c r="PK23" i="4"/>
  <c r="PJ23" i="4"/>
  <c r="PI23" i="4"/>
  <c r="OV23" i="4"/>
  <c r="OF23" i="4"/>
  <c r="NR23" i="4"/>
  <c r="MX23" i="4"/>
  <c r="MH23" i="4"/>
  <c r="LS23" i="4"/>
  <c r="LE23" i="4"/>
  <c r="KO23" i="4"/>
  <c r="KA23" i="4"/>
  <c r="JN23" i="4"/>
  <c r="IX23" i="4"/>
  <c r="IJ23" i="4"/>
  <c r="HV23" i="4"/>
  <c r="HF23" i="4"/>
  <c r="GR23" i="4"/>
  <c r="GD23" i="4"/>
  <c r="FN23" i="4"/>
  <c r="EZ23" i="4"/>
  <c r="AN23" i="4"/>
  <c r="AI23" i="4"/>
  <c r="AC23" i="4"/>
  <c r="X23" i="4"/>
  <c r="T23" i="4"/>
  <c r="O23" i="4"/>
  <c r="UV22" i="4"/>
  <c r="UJ22" i="4"/>
  <c r="UC22" i="4"/>
  <c r="TV22" i="4"/>
  <c r="TI22" i="4"/>
  <c r="SV22" i="4"/>
  <c r="SJ22" i="4"/>
  <c r="RX22" i="4"/>
  <c r="RL22" i="4"/>
  <c r="QX22" i="4"/>
  <c r="QD22" i="4"/>
  <c r="QC22" i="4"/>
  <c r="QB22" i="4"/>
  <c r="PX22" i="4"/>
  <c r="PW22" i="4"/>
  <c r="PV22" i="4"/>
  <c r="PR22" i="4"/>
  <c r="PQ22" i="4"/>
  <c r="PP22" i="4"/>
  <c r="PK22" i="4"/>
  <c r="PJ22" i="4"/>
  <c r="PI22" i="4"/>
  <c r="OV22" i="4"/>
  <c r="OF22" i="4"/>
  <c r="NR22" i="4"/>
  <c r="MX22" i="4"/>
  <c r="MH22" i="4"/>
  <c r="LS22" i="4"/>
  <c r="LE22" i="4"/>
  <c r="KO22" i="4"/>
  <c r="KA22" i="4"/>
  <c r="JN22" i="4"/>
  <c r="IX22" i="4"/>
  <c r="IJ22" i="4"/>
  <c r="HV22" i="4"/>
  <c r="HF22" i="4"/>
  <c r="GR22" i="4"/>
  <c r="GD22" i="4"/>
  <c r="FN22" i="4"/>
  <c r="EZ22" i="4"/>
  <c r="AN22" i="4"/>
  <c r="AI22" i="4"/>
  <c r="AC22" i="4"/>
  <c r="X22" i="4"/>
  <c r="T22" i="4"/>
  <c r="O22" i="4"/>
  <c r="UV21" i="4"/>
  <c r="UJ21" i="4"/>
  <c r="UC21" i="4"/>
  <c r="TV21" i="4"/>
  <c r="TI21" i="4"/>
  <c r="SV21" i="4"/>
  <c r="SJ21" i="4"/>
  <c r="RX21" i="4"/>
  <c r="RL21" i="4"/>
  <c r="QX21" i="4"/>
  <c r="QD21" i="4"/>
  <c r="QC21" i="4"/>
  <c r="QB21" i="4"/>
  <c r="PX21" i="4"/>
  <c r="PW21" i="4"/>
  <c r="PV21" i="4"/>
  <c r="PR21" i="4"/>
  <c r="PQ21" i="4"/>
  <c r="PP21" i="4"/>
  <c r="PK21" i="4"/>
  <c r="PJ21" i="4"/>
  <c r="PI21" i="4"/>
  <c r="OV21" i="4"/>
  <c r="OF21" i="4"/>
  <c r="NR21" i="4"/>
  <c r="MX21" i="4"/>
  <c r="MH21" i="4"/>
  <c r="LS21" i="4"/>
  <c r="LE21" i="4"/>
  <c r="KO21" i="4"/>
  <c r="KA21" i="4"/>
  <c r="JN21" i="4"/>
  <c r="IX21" i="4"/>
  <c r="IJ21" i="4"/>
  <c r="HV21" i="4"/>
  <c r="HF21" i="4"/>
  <c r="GR21" i="4"/>
  <c r="GD21" i="4"/>
  <c r="FN21" i="4"/>
  <c r="EZ21" i="4"/>
  <c r="AN21" i="4"/>
  <c r="AI21" i="4"/>
  <c r="AC21" i="4"/>
  <c r="X21" i="4"/>
  <c r="T21" i="4"/>
  <c r="O21" i="4"/>
  <c r="UV20" i="4"/>
  <c r="UJ20" i="4"/>
  <c r="UC20" i="4"/>
  <c r="TV20" i="4"/>
  <c r="TI20" i="4"/>
  <c r="SV20" i="4"/>
  <c r="SJ20" i="4"/>
  <c r="RX20" i="4"/>
  <c r="RL20" i="4"/>
  <c r="QX20" i="4"/>
  <c r="QD20" i="4"/>
  <c r="QC20" i="4"/>
  <c r="QB20" i="4"/>
  <c r="PX20" i="4"/>
  <c r="PW20" i="4"/>
  <c r="PV20" i="4"/>
  <c r="PR20" i="4"/>
  <c r="PQ20" i="4"/>
  <c r="PP20" i="4"/>
  <c r="PK20" i="4"/>
  <c r="PJ20" i="4"/>
  <c r="PI20" i="4"/>
  <c r="OV20" i="4"/>
  <c r="OF20" i="4"/>
  <c r="NR20" i="4"/>
  <c r="MX20" i="4"/>
  <c r="MH20" i="4"/>
  <c r="LS20" i="4"/>
  <c r="LE20" i="4"/>
  <c r="KO20" i="4"/>
  <c r="KA20" i="4"/>
  <c r="JN20" i="4"/>
  <c r="IX20" i="4"/>
  <c r="IJ20" i="4"/>
  <c r="HV20" i="4"/>
  <c r="HF20" i="4"/>
  <c r="GR20" i="4"/>
  <c r="GD20" i="4"/>
  <c r="FN20" i="4"/>
  <c r="EZ20" i="4"/>
  <c r="AN20" i="4"/>
  <c r="AI20" i="4"/>
  <c r="AC20" i="4"/>
  <c r="X20" i="4"/>
  <c r="T20" i="4"/>
  <c r="O20" i="4"/>
  <c r="UV19" i="4"/>
  <c r="UJ19" i="4"/>
  <c r="UC19" i="4"/>
  <c r="TV19" i="4"/>
  <c r="TI19" i="4"/>
  <c r="SV19" i="4"/>
  <c r="SJ19" i="4"/>
  <c r="RX19" i="4"/>
  <c r="RL19" i="4"/>
  <c r="QX19" i="4"/>
  <c r="QQ19" i="4"/>
  <c r="QD19" i="4"/>
  <c r="QC19" i="4"/>
  <c r="QB19" i="4"/>
  <c r="PX19" i="4"/>
  <c r="PW19" i="4"/>
  <c r="PV19" i="4"/>
  <c r="PR19" i="4"/>
  <c r="PQ19" i="4"/>
  <c r="PP19" i="4"/>
  <c r="PK19" i="4"/>
  <c r="PJ19" i="4"/>
  <c r="PI19" i="4"/>
  <c r="OV19" i="4"/>
  <c r="OF19" i="4"/>
  <c r="NR19" i="4"/>
  <c r="MX19" i="4"/>
  <c r="MH19" i="4"/>
  <c r="LS19" i="4"/>
  <c r="LE19" i="4"/>
  <c r="KO19" i="4"/>
  <c r="KA19" i="4"/>
  <c r="JN19" i="4"/>
  <c r="IX19" i="4"/>
  <c r="IJ19" i="4"/>
  <c r="HV19" i="4"/>
  <c r="HF19" i="4"/>
  <c r="GR19" i="4"/>
  <c r="GD19" i="4"/>
  <c r="FN19" i="4"/>
  <c r="EZ19" i="4"/>
  <c r="AN19" i="4"/>
  <c r="AI19" i="4"/>
  <c r="AC19" i="4"/>
  <c r="X19" i="4"/>
  <c r="T19" i="4"/>
  <c r="O19" i="4"/>
  <c r="UV18" i="4"/>
  <c r="UJ18" i="4"/>
  <c r="UC18" i="4"/>
  <c r="TV18" i="4"/>
  <c r="TI18" i="4"/>
  <c r="SV18" i="4"/>
  <c r="SJ18" i="4"/>
  <c r="RX18" i="4"/>
  <c r="RL18" i="4"/>
  <c r="QX18" i="4"/>
  <c r="QD18" i="4"/>
  <c r="QC18" i="4"/>
  <c r="QB18" i="4"/>
  <c r="PX18" i="4"/>
  <c r="PW18" i="4"/>
  <c r="PV18" i="4"/>
  <c r="PR18" i="4"/>
  <c r="PQ18" i="4"/>
  <c r="PP18" i="4"/>
  <c r="PK18" i="4"/>
  <c r="PJ18" i="4"/>
  <c r="PI18" i="4"/>
  <c r="OV18" i="4"/>
  <c r="OF18" i="4"/>
  <c r="NR18" i="4"/>
  <c r="MX18" i="4"/>
  <c r="MH18" i="4"/>
  <c r="LS18" i="4"/>
  <c r="LE18" i="4"/>
  <c r="KO18" i="4"/>
  <c r="KA18" i="4"/>
  <c r="JN18" i="4"/>
  <c r="IX18" i="4"/>
  <c r="IJ18" i="4"/>
  <c r="HV18" i="4"/>
  <c r="HF18" i="4"/>
  <c r="GR18" i="4"/>
  <c r="GD18" i="4"/>
  <c r="FN18" i="4"/>
  <c r="EZ18" i="4"/>
  <c r="AN18" i="4"/>
  <c r="AI18" i="4"/>
  <c r="AC18" i="4"/>
  <c r="X18" i="4"/>
  <c r="T18" i="4"/>
  <c r="O18" i="4"/>
  <c r="UV17" i="4"/>
  <c r="UJ17" i="4"/>
  <c r="UC17" i="4"/>
  <c r="TV17" i="4"/>
  <c r="TI17" i="4"/>
  <c r="SV17" i="4"/>
  <c r="SJ17" i="4"/>
  <c r="RX17" i="4"/>
  <c r="RL17" i="4"/>
  <c r="QX17" i="4"/>
  <c r="QD17" i="4"/>
  <c r="QC17" i="4"/>
  <c r="QB17" i="4"/>
  <c r="PX17" i="4"/>
  <c r="PW17" i="4"/>
  <c r="PV17" i="4"/>
  <c r="PR17" i="4"/>
  <c r="PQ17" i="4"/>
  <c r="PP17" i="4"/>
  <c r="PK17" i="4"/>
  <c r="PJ17" i="4"/>
  <c r="PI17" i="4"/>
  <c r="OV17" i="4"/>
  <c r="OF17" i="4"/>
  <c r="NR17" i="4"/>
  <c r="MX17" i="4"/>
  <c r="MH17" i="4"/>
  <c r="LS17" i="4"/>
  <c r="LE17" i="4"/>
  <c r="KO17" i="4"/>
  <c r="KA17" i="4"/>
  <c r="JN17" i="4"/>
  <c r="IX17" i="4"/>
  <c r="IJ17" i="4"/>
  <c r="HV17" i="4"/>
  <c r="HF17" i="4"/>
  <c r="GR17" i="4"/>
  <c r="GD17" i="4"/>
  <c r="FN17" i="4"/>
  <c r="EZ17" i="4"/>
  <c r="AN17" i="4"/>
  <c r="AI17" i="4"/>
  <c r="AC17" i="4"/>
  <c r="X17" i="4"/>
  <c r="T17" i="4"/>
  <c r="O17" i="4"/>
  <c r="UV16" i="4"/>
  <c r="UJ16" i="4"/>
  <c r="UC16" i="4"/>
  <c r="TV16" i="4"/>
  <c r="TI16" i="4"/>
  <c r="SV16" i="4"/>
  <c r="SJ16" i="4"/>
  <c r="RX16" i="4"/>
  <c r="RL16" i="4"/>
  <c r="QX16" i="4"/>
  <c r="QJ16" i="4"/>
  <c r="QD16" i="4"/>
  <c r="QC16" i="4"/>
  <c r="QB16" i="4"/>
  <c r="PX16" i="4"/>
  <c r="PW16" i="4"/>
  <c r="PV16" i="4"/>
  <c r="PR16" i="4"/>
  <c r="PQ16" i="4"/>
  <c r="PP16" i="4"/>
  <c r="PK16" i="4"/>
  <c r="PJ16" i="4"/>
  <c r="PI16" i="4"/>
  <c r="OV16" i="4"/>
  <c r="OF16" i="4"/>
  <c r="NR16" i="4"/>
  <c r="MX16" i="4"/>
  <c r="MH16" i="4"/>
  <c r="LS16" i="4"/>
  <c r="LE16" i="4"/>
  <c r="KO16" i="4"/>
  <c r="KA16" i="4"/>
  <c r="JN16" i="4"/>
  <c r="IX16" i="4"/>
  <c r="IJ16" i="4"/>
  <c r="HV16" i="4"/>
  <c r="HF16" i="4"/>
  <c r="GR16" i="4"/>
  <c r="GD16" i="4"/>
  <c r="FN16" i="4"/>
  <c r="EZ16" i="4"/>
  <c r="AN16" i="4"/>
  <c r="AI16" i="4"/>
  <c r="AC16" i="4"/>
  <c r="X16" i="4"/>
  <c r="T16" i="4"/>
  <c r="O16" i="4"/>
  <c r="UV15" i="4"/>
  <c r="UJ15" i="4"/>
  <c r="UC15" i="4"/>
  <c r="TV15" i="4"/>
  <c r="TI15" i="4"/>
  <c r="SV15" i="4"/>
  <c r="SJ15" i="4"/>
  <c r="RX15" i="4"/>
  <c r="RL15" i="4"/>
  <c r="QX15" i="4"/>
  <c r="QD15" i="4"/>
  <c r="QC15" i="4"/>
  <c r="QB15" i="4"/>
  <c r="PX15" i="4"/>
  <c r="PW15" i="4"/>
  <c r="PV15" i="4"/>
  <c r="PR15" i="4"/>
  <c r="PQ15" i="4"/>
  <c r="PP15" i="4"/>
  <c r="PK15" i="4"/>
  <c r="PJ15" i="4"/>
  <c r="PI15" i="4"/>
  <c r="OV15" i="4"/>
  <c r="OF15" i="4"/>
  <c r="NR15" i="4"/>
  <c r="MX15" i="4"/>
  <c r="MH15" i="4"/>
  <c r="LS15" i="4"/>
  <c r="LE15" i="4"/>
  <c r="KO15" i="4"/>
  <c r="KA15" i="4"/>
  <c r="JN15" i="4"/>
  <c r="IX15" i="4"/>
  <c r="IJ15" i="4"/>
  <c r="HV15" i="4"/>
  <c r="HF15" i="4"/>
  <c r="GR15" i="4"/>
  <c r="GD15" i="4"/>
  <c r="FN15" i="4"/>
  <c r="EZ15" i="4"/>
  <c r="AN15" i="4"/>
  <c r="AI15" i="4"/>
  <c r="AC15" i="4"/>
  <c r="X15" i="4"/>
  <c r="T15" i="4"/>
  <c r="O15" i="4"/>
  <c r="UV14" i="4"/>
  <c r="UJ14" i="4"/>
  <c r="UC14" i="4"/>
  <c r="TV14" i="4"/>
  <c r="TI14" i="4"/>
  <c r="SV14" i="4"/>
  <c r="SJ14" i="4"/>
  <c r="RX14" i="4"/>
  <c r="RL14" i="4"/>
  <c r="QX14" i="4"/>
  <c r="QD14" i="4"/>
  <c r="QC14" i="4"/>
  <c r="QB14" i="4"/>
  <c r="PX14" i="4"/>
  <c r="PW14" i="4"/>
  <c r="PV14" i="4"/>
  <c r="PR14" i="4"/>
  <c r="PQ14" i="4"/>
  <c r="PP14" i="4"/>
  <c r="PK14" i="4"/>
  <c r="PJ14" i="4"/>
  <c r="PI14" i="4"/>
  <c r="OV14" i="4"/>
  <c r="OF14" i="4"/>
  <c r="NR14" i="4"/>
  <c r="MX14" i="4"/>
  <c r="MH14" i="4"/>
  <c r="LS14" i="4"/>
  <c r="LE14" i="4"/>
  <c r="KO14" i="4"/>
  <c r="KA14" i="4"/>
  <c r="JN14" i="4"/>
  <c r="IX14" i="4"/>
  <c r="IJ14" i="4"/>
  <c r="HV14" i="4"/>
  <c r="HF14" i="4"/>
  <c r="GR14" i="4"/>
  <c r="GD14" i="4"/>
  <c r="FN14" i="4"/>
  <c r="EZ14" i="4"/>
  <c r="AN14" i="4"/>
  <c r="AI14" i="4"/>
  <c r="AC14" i="4"/>
  <c r="X14" i="4"/>
  <c r="T14" i="4"/>
  <c r="O14" i="4"/>
  <c r="UV13" i="4"/>
  <c r="UJ13" i="4"/>
  <c r="UC13" i="4"/>
  <c r="TV13" i="4"/>
  <c r="TI13" i="4"/>
  <c r="SV13" i="4"/>
  <c r="SJ13" i="4"/>
  <c r="RX13" i="4"/>
  <c r="RL13" i="4"/>
  <c r="QX13" i="4"/>
  <c r="QQ13" i="4"/>
  <c r="QD13" i="4"/>
  <c r="QC13" i="4"/>
  <c r="QB13" i="4"/>
  <c r="PX13" i="4"/>
  <c r="PW13" i="4"/>
  <c r="PV13" i="4"/>
  <c r="PR13" i="4"/>
  <c r="PQ13" i="4"/>
  <c r="PP13" i="4"/>
  <c r="PK13" i="4"/>
  <c r="PJ13" i="4"/>
  <c r="PI13" i="4"/>
  <c r="OV13" i="4"/>
  <c r="OF13" i="4"/>
  <c r="NR13" i="4"/>
  <c r="MX13" i="4"/>
  <c r="MH13" i="4"/>
  <c r="LS13" i="4"/>
  <c r="LE13" i="4"/>
  <c r="KO13" i="4"/>
  <c r="KA13" i="4"/>
  <c r="JN13" i="4"/>
  <c r="IX13" i="4"/>
  <c r="IJ13" i="4"/>
  <c r="HV13" i="4"/>
  <c r="HF13" i="4"/>
  <c r="GR13" i="4"/>
  <c r="GD13" i="4"/>
  <c r="FN13" i="4"/>
  <c r="EZ13" i="4"/>
  <c r="AN13" i="4"/>
  <c r="AI13" i="4"/>
  <c r="AC13" i="4"/>
  <c r="X13" i="4"/>
  <c r="T13" i="4"/>
  <c r="O13" i="4"/>
  <c r="UV12" i="4"/>
  <c r="UJ12" i="4"/>
  <c r="UC12" i="4"/>
  <c r="TV12" i="4"/>
  <c r="TI12" i="4"/>
  <c r="SV12" i="4"/>
  <c r="SJ12" i="4"/>
  <c r="RX12" i="4"/>
  <c r="RL12" i="4"/>
  <c r="QX12" i="4"/>
  <c r="QD12" i="4"/>
  <c r="QC12" i="4"/>
  <c r="QB12" i="4"/>
  <c r="PX12" i="4"/>
  <c r="PW12" i="4"/>
  <c r="PV12" i="4"/>
  <c r="PR12" i="4"/>
  <c r="PQ12" i="4"/>
  <c r="PP12" i="4"/>
  <c r="PK12" i="4"/>
  <c r="PJ12" i="4"/>
  <c r="PI12" i="4"/>
  <c r="OV12" i="4"/>
  <c r="OF12" i="4"/>
  <c r="NR12" i="4"/>
  <c r="MX12" i="4"/>
  <c r="MH12" i="4"/>
  <c r="LS12" i="4"/>
  <c r="LE12" i="4"/>
  <c r="KO12" i="4"/>
  <c r="KA12" i="4"/>
  <c r="JN12" i="4"/>
  <c r="IX12" i="4"/>
  <c r="IJ12" i="4"/>
  <c r="HV12" i="4"/>
  <c r="HF12" i="4"/>
  <c r="GR12" i="4"/>
  <c r="GD12" i="4"/>
  <c r="FN12" i="4"/>
  <c r="EZ12" i="4"/>
  <c r="AN12" i="4"/>
  <c r="AI12" i="4"/>
  <c r="AC12" i="4"/>
  <c r="X12" i="4"/>
  <c r="T12" i="4"/>
  <c r="O12" i="4"/>
  <c r="UV11" i="4"/>
  <c r="UJ11" i="4"/>
  <c r="UC11" i="4"/>
  <c r="TV11" i="4"/>
  <c r="TI11" i="4"/>
  <c r="SV11" i="4"/>
  <c r="SJ11" i="4"/>
  <c r="RX11" i="4"/>
  <c r="RL11" i="4"/>
  <c r="QX11" i="4"/>
  <c r="QD11" i="4"/>
  <c r="QC11" i="4"/>
  <c r="QB11" i="4"/>
  <c r="PX11" i="4"/>
  <c r="PW11" i="4"/>
  <c r="PV11" i="4"/>
  <c r="PR11" i="4"/>
  <c r="PQ11" i="4"/>
  <c r="PP11" i="4"/>
  <c r="PK11" i="4"/>
  <c r="PJ11" i="4"/>
  <c r="PI11" i="4"/>
  <c r="OV11" i="4"/>
  <c r="OF11" i="4"/>
  <c r="NR11" i="4"/>
  <c r="MX11" i="4"/>
  <c r="MH11" i="4"/>
  <c r="LS11" i="4"/>
  <c r="LE11" i="4"/>
  <c r="KO11" i="4"/>
  <c r="KA11" i="4"/>
  <c r="JN11" i="4"/>
  <c r="IX11" i="4"/>
  <c r="IJ11" i="4"/>
  <c r="HV11" i="4"/>
  <c r="HF11" i="4"/>
  <c r="GR11" i="4"/>
  <c r="GD11" i="4"/>
  <c r="FN11" i="4"/>
  <c r="EZ11" i="4"/>
  <c r="AN11" i="4"/>
  <c r="AI11" i="4"/>
  <c r="AC11" i="4"/>
  <c r="X11" i="4"/>
  <c r="T11" i="4"/>
  <c r="O11" i="4"/>
  <c r="UV10" i="4"/>
  <c r="UJ10" i="4"/>
  <c r="UC10" i="4"/>
  <c r="TV10" i="4"/>
  <c r="TI10" i="4"/>
  <c r="SV10" i="4"/>
  <c r="SJ10" i="4"/>
  <c r="RX10" i="4"/>
  <c r="RL10" i="4"/>
  <c r="QX10" i="4"/>
  <c r="QD10" i="4"/>
  <c r="QC10" i="4"/>
  <c r="QB10" i="4"/>
  <c r="PX10" i="4"/>
  <c r="PW10" i="4"/>
  <c r="PV10" i="4"/>
  <c r="PR10" i="4"/>
  <c r="PQ10" i="4"/>
  <c r="PP10" i="4"/>
  <c r="PK10" i="4"/>
  <c r="PJ10" i="4"/>
  <c r="PI10" i="4"/>
  <c r="OV10" i="4"/>
  <c r="OF10" i="4"/>
  <c r="NR10" i="4"/>
  <c r="MX10" i="4"/>
  <c r="MH10" i="4"/>
  <c r="LS10" i="4"/>
  <c r="LE10" i="4"/>
  <c r="KO10" i="4"/>
  <c r="KA10" i="4"/>
  <c r="JN10" i="4"/>
  <c r="IX10" i="4"/>
  <c r="IJ10" i="4"/>
  <c r="HV10" i="4"/>
  <c r="HF10" i="4"/>
  <c r="GR10" i="4"/>
  <c r="GD10" i="4"/>
  <c r="FN10" i="4"/>
  <c r="EZ10" i="4"/>
  <c r="AN10" i="4"/>
  <c r="AI10" i="4"/>
  <c r="AC10" i="4"/>
  <c r="X10" i="4"/>
  <c r="T10" i="4"/>
  <c r="O10" i="4"/>
  <c r="UV9" i="4"/>
  <c r="UJ9" i="4"/>
  <c r="UC9" i="4"/>
  <c r="TV9" i="4"/>
  <c r="TI9" i="4"/>
  <c r="SV9" i="4"/>
  <c r="SJ9" i="4"/>
  <c r="RX9" i="4"/>
  <c r="RL9" i="4"/>
  <c r="QX9" i="4"/>
  <c r="QD9" i="4"/>
  <c r="QC9" i="4"/>
  <c r="QB9" i="4"/>
  <c r="PX9" i="4"/>
  <c r="PW9" i="4"/>
  <c r="PV9" i="4"/>
  <c r="PR9" i="4"/>
  <c r="PQ9" i="4"/>
  <c r="PP9" i="4"/>
  <c r="PK9" i="4"/>
  <c r="PJ9" i="4"/>
  <c r="PI9" i="4"/>
  <c r="OV9" i="4"/>
  <c r="OF9" i="4"/>
  <c r="NR9" i="4"/>
  <c r="MX9" i="4"/>
  <c r="MH9" i="4"/>
  <c r="LS9" i="4"/>
  <c r="LE9" i="4"/>
  <c r="KO9" i="4"/>
  <c r="KA9" i="4"/>
  <c r="JN9" i="4"/>
  <c r="IX9" i="4"/>
  <c r="IJ9" i="4"/>
  <c r="HV9" i="4"/>
  <c r="HF9" i="4"/>
  <c r="GR9" i="4"/>
  <c r="GD9" i="4"/>
  <c r="FN9" i="4"/>
  <c r="EZ9" i="4"/>
  <c r="AN9" i="4"/>
  <c r="AI9" i="4"/>
  <c r="AC9" i="4"/>
  <c r="X9" i="4"/>
  <c r="T9" i="4"/>
  <c r="O9" i="4"/>
  <c r="UV8" i="4"/>
  <c r="UJ8" i="4"/>
  <c r="UC8" i="4"/>
  <c r="TV8" i="4"/>
  <c r="TI8" i="4"/>
  <c r="SV8" i="4"/>
  <c r="SJ8" i="4"/>
  <c r="RX8" i="4"/>
  <c r="RL8" i="4"/>
  <c r="QX8" i="4"/>
  <c r="QD8" i="4"/>
  <c r="QC8" i="4"/>
  <c r="QB8" i="4"/>
  <c r="PX8" i="4"/>
  <c r="PW8" i="4"/>
  <c r="PV8" i="4"/>
  <c r="PR8" i="4"/>
  <c r="PQ8" i="4"/>
  <c r="PP8" i="4"/>
  <c r="PK8" i="4"/>
  <c r="PJ8" i="4"/>
  <c r="PI8" i="4"/>
  <c r="OV8" i="4"/>
  <c r="OF8" i="4"/>
  <c r="NR8" i="4"/>
  <c r="MX8" i="4"/>
  <c r="MH8" i="4"/>
  <c r="LS8" i="4"/>
  <c r="LE8" i="4"/>
  <c r="KO8" i="4"/>
  <c r="KA8" i="4"/>
  <c r="JN8" i="4"/>
  <c r="IX8" i="4"/>
  <c r="IJ8" i="4"/>
  <c r="HV8" i="4"/>
  <c r="HF8" i="4"/>
  <c r="GR8" i="4"/>
  <c r="GD8" i="4"/>
  <c r="FN8" i="4"/>
  <c r="EZ8" i="4"/>
  <c r="AN8" i="4"/>
  <c r="AI8" i="4"/>
  <c r="AC8" i="4"/>
  <c r="X8" i="4"/>
  <c r="T8" i="4"/>
  <c r="O8" i="4"/>
  <c r="UV7" i="4"/>
  <c r="UJ7" i="4"/>
  <c r="UC7" i="4"/>
  <c r="TV7" i="4"/>
  <c r="TI7" i="4"/>
  <c r="SV7" i="4"/>
  <c r="SJ7" i="4"/>
  <c r="RX7" i="4"/>
  <c r="RL7" i="4"/>
  <c r="QX7" i="4"/>
  <c r="QQ7" i="4"/>
  <c r="QJ7" i="4"/>
  <c r="QD7" i="4"/>
  <c r="QC7" i="4"/>
  <c r="QB7" i="4"/>
  <c r="PX7" i="4"/>
  <c r="PW7" i="4"/>
  <c r="PV7" i="4"/>
  <c r="PR7" i="4"/>
  <c r="PQ7" i="4"/>
  <c r="PP7" i="4"/>
  <c r="PK7" i="4"/>
  <c r="PJ7" i="4"/>
  <c r="PI7" i="4"/>
  <c r="OV7" i="4"/>
  <c r="OF7" i="4"/>
  <c r="NR7" i="4"/>
  <c r="MX7" i="4"/>
  <c r="MH7" i="4"/>
  <c r="LS7" i="4"/>
  <c r="LE7" i="4"/>
  <c r="KO7" i="4"/>
  <c r="KA7" i="4"/>
  <c r="JN7" i="4"/>
  <c r="IX7" i="4"/>
  <c r="IJ7" i="4"/>
  <c r="HV7" i="4"/>
  <c r="HF7" i="4"/>
  <c r="GR7" i="4"/>
  <c r="GD7" i="4"/>
  <c r="FN7" i="4"/>
  <c r="EZ7" i="4"/>
  <c r="AN7" i="4"/>
  <c r="AI7" i="4"/>
  <c r="AC7" i="4"/>
  <c r="X7" i="4"/>
  <c r="T7" i="4"/>
  <c r="O7" i="4"/>
  <c r="UV6" i="4"/>
  <c r="UJ6" i="4"/>
  <c r="UC6" i="4"/>
  <c r="TV6" i="4"/>
  <c r="TI6" i="4"/>
  <c r="SV6" i="4"/>
  <c r="SJ6" i="4"/>
  <c r="RX6" i="4"/>
  <c r="RL6" i="4"/>
  <c r="QX6" i="4"/>
  <c r="QD6" i="4"/>
  <c r="QC6" i="4"/>
  <c r="QB6" i="4"/>
  <c r="PX6" i="4"/>
  <c r="PW6" i="4"/>
  <c r="PV6" i="4"/>
  <c r="PR6" i="4"/>
  <c r="PQ6" i="4"/>
  <c r="PP6" i="4"/>
  <c r="PK6" i="4"/>
  <c r="PJ6" i="4"/>
  <c r="PI6" i="4"/>
  <c r="OV6" i="4"/>
  <c r="OF6" i="4"/>
  <c r="NR6" i="4"/>
  <c r="MX6" i="4"/>
  <c r="MH6" i="4"/>
  <c r="LS6" i="4"/>
  <c r="LE6" i="4"/>
  <c r="KO6" i="4"/>
  <c r="KA6" i="4"/>
  <c r="JN6" i="4"/>
  <c r="IX6" i="4"/>
  <c r="IJ6" i="4"/>
  <c r="HV6" i="4"/>
  <c r="HF6" i="4"/>
  <c r="GR6" i="4"/>
  <c r="GD6" i="4"/>
  <c r="FN6" i="4"/>
  <c r="EZ6" i="4"/>
  <c r="AN6" i="4"/>
  <c r="AI6" i="4"/>
  <c r="AC6" i="4"/>
  <c r="X6" i="4"/>
  <c r="T6" i="4"/>
  <c r="O6" i="4"/>
  <c r="UV5" i="4"/>
  <c r="UJ5" i="4"/>
  <c r="UC5" i="4"/>
  <c r="TV5" i="4"/>
  <c r="TI5" i="4"/>
  <c r="SV5" i="4"/>
  <c r="SJ5" i="4"/>
  <c r="RX5" i="4"/>
  <c r="RL5" i="4"/>
  <c r="QX5" i="4"/>
  <c r="QD5" i="4"/>
  <c r="QC5" i="4"/>
  <c r="QB5" i="4"/>
  <c r="PX5" i="4"/>
  <c r="PW5" i="4"/>
  <c r="PV5" i="4"/>
  <c r="PR5" i="4"/>
  <c r="PQ5" i="4"/>
  <c r="PP5" i="4"/>
  <c r="PK5" i="4"/>
  <c r="PJ5" i="4"/>
  <c r="PI5" i="4"/>
  <c r="OV5" i="4"/>
  <c r="OF5" i="4"/>
  <c r="NR5" i="4"/>
  <c r="MX5" i="4"/>
  <c r="MH5" i="4"/>
  <c r="LS5" i="4"/>
  <c r="LE5" i="4"/>
  <c r="KO5" i="4"/>
  <c r="KA5" i="4"/>
  <c r="JN5" i="4"/>
  <c r="IX5" i="4"/>
  <c r="IJ5" i="4"/>
  <c r="HV5" i="4"/>
  <c r="HF5" i="4"/>
  <c r="GR5" i="4"/>
  <c r="GD5" i="4"/>
  <c r="FN5" i="4"/>
  <c r="EZ5" i="4"/>
  <c r="AN5" i="4"/>
  <c r="AI5" i="4"/>
  <c r="AC5" i="4"/>
  <c r="X5" i="4"/>
  <c r="T5" i="4"/>
  <c r="O5" i="4"/>
  <c r="UV4" i="4"/>
  <c r="UJ4" i="4"/>
  <c r="UC4" i="4"/>
  <c r="TV4" i="4"/>
  <c r="TI4" i="4"/>
  <c r="SV4" i="4"/>
  <c r="SJ4" i="4"/>
  <c r="RX4" i="4"/>
  <c r="RL4" i="4"/>
  <c r="QX4" i="4"/>
  <c r="QD4" i="4"/>
  <c r="QC4" i="4"/>
  <c r="QB4" i="4"/>
  <c r="PX4" i="4"/>
  <c r="PW4" i="4"/>
  <c r="PV4" i="4"/>
  <c r="PR4" i="4"/>
  <c r="PQ4" i="4"/>
  <c r="PP4" i="4"/>
  <c r="PK4" i="4"/>
  <c r="PJ4" i="4"/>
  <c r="PI4" i="4"/>
  <c r="OV4" i="4"/>
  <c r="OF4" i="4"/>
  <c r="NR4" i="4"/>
  <c r="MX4" i="4"/>
  <c r="MH4" i="4"/>
  <c r="LS4" i="4"/>
  <c r="LE4" i="4"/>
  <c r="KO4" i="4"/>
  <c r="KA4" i="4"/>
  <c r="JN4" i="4"/>
  <c r="IX4" i="4"/>
  <c r="IJ4" i="4"/>
  <c r="HV4" i="4"/>
  <c r="HF4" i="4"/>
  <c r="GR4" i="4"/>
  <c r="GD4" i="4"/>
  <c r="FN4" i="4"/>
  <c r="EZ4" i="4"/>
  <c r="AN4" i="4"/>
  <c r="AI4" i="4"/>
  <c r="AC4" i="4"/>
  <c r="X4" i="4"/>
  <c r="T4" i="4"/>
  <c r="O4" i="4"/>
  <c r="UV3" i="4"/>
  <c r="UJ3" i="4"/>
  <c r="UC3" i="4"/>
  <c r="TV3" i="4"/>
  <c r="TI3" i="4"/>
  <c r="SV3" i="4"/>
  <c r="SJ3" i="4"/>
  <c r="RX3" i="4"/>
  <c r="RL3" i="4"/>
  <c r="QX3" i="4"/>
  <c r="QD3" i="4"/>
  <c r="QC3" i="4"/>
  <c r="QB3" i="4"/>
  <c r="PX3" i="4"/>
  <c r="PW3" i="4"/>
  <c r="PV3" i="4"/>
  <c r="PR3" i="4"/>
  <c r="PQ3" i="4"/>
  <c r="PP3" i="4"/>
  <c r="PK3" i="4"/>
  <c r="PJ3" i="4"/>
  <c r="PI3" i="4"/>
  <c r="OV3" i="4"/>
  <c r="OF3" i="4"/>
  <c r="NR3" i="4"/>
  <c r="MX3" i="4"/>
  <c r="MH3" i="4"/>
  <c r="LS3" i="4"/>
  <c r="LE3" i="4"/>
  <c r="KO3" i="4"/>
  <c r="KA3" i="4"/>
  <c r="JN3" i="4"/>
  <c r="IX3" i="4"/>
  <c r="IJ3" i="4"/>
  <c r="HV3" i="4"/>
  <c r="HF3" i="4"/>
  <c r="GR3" i="4"/>
  <c r="GD3" i="4"/>
  <c r="FN3" i="4"/>
  <c r="EZ3" i="4"/>
  <c r="AN3" i="4"/>
  <c r="AI3" i="4"/>
  <c r="AC3" i="4"/>
  <c r="X3" i="4"/>
  <c r="T3" i="4"/>
  <c r="O3" i="4"/>
  <c r="UV2" i="4"/>
  <c r="UJ2" i="4"/>
  <c r="UC2" i="4"/>
  <c r="TV2" i="4"/>
  <c r="TI2" i="4"/>
  <c r="SV2" i="4"/>
  <c r="SJ2" i="4"/>
  <c r="RX2" i="4"/>
  <c r="RL2" i="4"/>
  <c r="QX2" i="4"/>
  <c r="QD2" i="4"/>
  <c r="QC2" i="4"/>
  <c r="QB2" i="4"/>
  <c r="PX2" i="4"/>
  <c r="PW2" i="4"/>
  <c r="PV2" i="4"/>
  <c r="PR2" i="4"/>
  <c r="PQ2" i="4"/>
  <c r="PP2" i="4"/>
  <c r="PK2" i="4"/>
  <c r="PJ2" i="4"/>
  <c r="PI2" i="4"/>
  <c r="OV2" i="4"/>
  <c r="OF2" i="4"/>
  <c r="NR2" i="4"/>
  <c r="MX2" i="4"/>
  <c r="MH2" i="4"/>
  <c r="LS2" i="4"/>
  <c r="LE2" i="4"/>
  <c r="KO2" i="4"/>
  <c r="KA2" i="4"/>
  <c r="JN2" i="4"/>
  <c r="IX2" i="4"/>
  <c r="IJ2" i="4"/>
  <c r="HV2" i="4"/>
  <c r="HF2" i="4"/>
  <c r="GR2" i="4"/>
  <c r="GD2" i="4"/>
  <c r="FN2" i="4"/>
  <c r="EZ2" i="4"/>
  <c r="AN2" i="4"/>
  <c r="AI2" i="4"/>
  <c r="AC2" i="4"/>
  <c r="X2" i="4"/>
  <c r="T2" i="4"/>
  <c r="O2" i="4"/>
  <c r="QJ532" i="4"/>
  <c r="QJ531" i="4"/>
  <c r="QJ530" i="4"/>
  <c r="QJ527" i="4"/>
  <c r="QJ526" i="4"/>
  <c r="QJ525" i="4"/>
  <c r="QJ523" i="4"/>
  <c r="QJ522" i="4"/>
  <c r="QJ521" i="4"/>
  <c r="QJ518" i="4"/>
  <c r="QJ517" i="4"/>
  <c r="QJ516" i="4"/>
  <c r="QJ514" i="4"/>
  <c r="QJ513" i="4"/>
  <c r="QJ512" i="4"/>
  <c r="QJ509" i="4"/>
  <c r="QJ508" i="4"/>
  <c r="QJ507" i="4"/>
  <c r="QJ505" i="4"/>
  <c r="QJ504" i="4"/>
  <c r="QJ503" i="4"/>
  <c r="QJ500" i="4"/>
  <c r="QJ499" i="4"/>
  <c r="QJ498" i="4"/>
  <c r="QJ496" i="4"/>
  <c r="QJ495" i="4"/>
  <c r="QJ494" i="4"/>
  <c r="QJ491" i="4"/>
  <c r="QJ490" i="4"/>
  <c r="QJ489" i="4"/>
  <c r="QJ487" i="4"/>
  <c r="QJ486" i="4"/>
  <c r="QJ485" i="4"/>
  <c r="QJ482" i="4"/>
  <c r="QJ481" i="4"/>
  <c r="QJ480" i="4"/>
  <c r="QJ478" i="4"/>
  <c r="QJ477" i="4"/>
  <c r="QJ476" i="4"/>
  <c r="QJ473" i="4"/>
  <c r="QJ472" i="4"/>
  <c r="EB472" i="4"/>
  <c r="QJ471" i="4"/>
  <c r="EB471" i="4"/>
  <c r="EB470" i="4"/>
  <c r="QJ469" i="4"/>
  <c r="EB469" i="4"/>
  <c r="QJ468" i="4"/>
  <c r="EB468" i="4"/>
  <c r="QJ467" i="4"/>
  <c r="EB466" i="4"/>
  <c r="QJ464" i="4"/>
  <c r="EB464" i="4"/>
  <c r="QJ463" i="4"/>
  <c r="EB463" i="4"/>
  <c r="QJ462" i="4"/>
  <c r="EB462" i="4"/>
  <c r="EB461" i="4"/>
  <c r="QJ460" i="4"/>
  <c r="EB460" i="4"/>
  <c r="QJ459" i="4"/>
  <c r="QJ458" i="4"/>
  <c r="EB458" i="4"/>
  <c r="EB456" i="4"/>
  <c r="QJ455" i="4"/>
  <c r="EB455" i="4"/>
  <c r="QJ454" i="4"/>
  <c r="EB454" i="4"/>
  <c r="QJ453" i="4"/>
  <c r="EB453" i="4"/>
  <c r="EB452" i="4"/>
  <c r="QJ451" i="4"/>
  <c r="QJ450" i="4"/>
  <c r="EB450" i="4"/>
  <c r="QJ449" i="4"/>
  <c r="EB448" i="4"/>
  <c r="EB447" i="4"/>
  <c r="QJ446" i="4"/>
  <c r="EB446" i="4"/>
  <c r="QJ445" i="4"/>
  <c r="EB445" i="4"/>
  <c r="QJ444" i="4"/>
  <c r="EB444" i="4"/>
  <c r="QJ442" i="4"/>
  <c r="EB442" i="4"/>
  <c r="QJ441" i="4"/>
  <c r="QJ440" i="4"/>
  <c r="EB440" i="4"/>
  <c r="EB439" i="4"/>
  <c r="EB438" i="4"/>
  <c r="QJ437" i="4"/>
  <c r="EB437" i="4"/>
  <c r="QJ436" i="4"/>
  <c r="EB436" i="4"/>
  <c r="QJ435" i="4"/>
  <c r="EB434" i="4"/>
  <c r="QJ433" i="4"/>
  <c r="QJ432" i="4"/>
  <c r="EB432" i="4"/>
  <c r="QJ431" i="4"/>
  <c r="EB431" i="4"/>
  <c r="EB430" i="4"/>
  <c r="EB429" i="4"/>
  <c r="QJ428" i="4"/>
  <c r="EB428" i="4"/>
  <c r="QJ427" i="4"/>
  <c r="QJ426" i="4"/>
  <c r="EB426" i="4"/>
  <c r="QJ424" i="4"/>
  <c r="EB424" i="4"/>
  <c r="QJ423" i="4"/>
  <c r="EB423" i="4"/>
  <c r="QJ422" i="4"/>
  <c r="EB422" i="4"/>
  <c r="EB421" i="4"/>
  <c r="EB420" i="4"/>
  <c r="QJ419" i="4"/>
  <c r="QJ418" i="4"/>
  <c r="EB418" i="4"/>
  <c r="QJ417" i="4"/>
  <c r="EB416" i="4"/>
  <c r="QJ415" i="4"/>
  <c r="EB415" i="4"/>
  <c r="QJ414" i="4"/>
  <c r="EB414" i="4"/>
  <c r="QJ413" i="4"/>
  <c r="EB413" i="4"/>
  <c r="EB412" i="4"/>
  <c r="QJ410" i="4"/>
  <c r="EB410" i="4"/>
  <c r="QJ409" i="4"/>
  <c r="QJ408" i="4"/>
  <c r="EB408" i="4"/>
  <c r="EB407" i="4"/>
  <c r="QJ406" i="4"/>
  <c r="EB406" i="4"/>
  <c r="QJ405" i="4"/>
  <c r="EB405" i="4"/>
  <c r="QJ404" i="4"/>
  <c r="EB404" i="4"/>
  <c r="EB402" i="4"/>
  <c r="QJ401" i="4"/>
  <c r="QJ400" i="4"/>
  <c r="EB400" i="4"/>
  <c r="QJ399" i="4"/>
  <c r="EB399" i="4"/>
  <c r="EB398" i="4"/>
  <c r="QJ397" i="4"/>
  <c r="EB397" i="4"/>
  <c r="QJ396" i="4"/>
  <c r="EB396" i="4"/>
  <c r="QJ395" i="4"/>
  <c r="EB394" i="4"/>
  <c r="QJ392" i="4"/>
  <c r="EB392" i="4"/>
  <c r="QJ391" i="4"/>
  <c r="EB391" i="4"/>
  <c r="QJ390" i="4"/>
  <c r="EB390" i="4"/>
  <c r="EB389" i="4"/>
  <c r="QJ388" i="4"/>
  <c r="EB388" i="4"/>
  <c r="QJ387" i="4"/>
  <c r="QJ386" i="4"/>
  <c r="EB386" i="4"/>
  <c r="EB384" i="4"/>
  <c r="QJ383" i="4"/>
  <c r="EB383" i="4"/>
  <c r="QJ382" i="4"/>
  <c r="EB382" i="4"/>
  <c r="QJ381" i="4"/>
  <c r="EB381" i="4"/>
  <c r="EB380" i="4"/>
  <c r="QJ379" i="4"/>
  <c r="QJ378" i="4"/>
  <c r="EB378" i="4"/>
  <c r="QJ377" i="4"/>
  <c r="EB376" i="4"/>
  <c r="EB375" i="4"/>
  <c r="QJ374" i="4"/>
  <c r="EB374" i="4"/>
  <c r="QJ373" i="4"/>
  <c r="EB373" i="4"/>
  <c r="QJ372" i="4"/>
  <c r="EB372" i="4"/>
  <c r="QJ370" i="4"/>
  <c r="EB370" i="4"/>
  <c r="QJ369" i="4"/>
  <c r="QJ368" i="4"/>
  <c r="EB368" i="4"/>
  <c r="EB367" i="4"/>
  <c r="EB366" i="4"/>
  <c r="QJ365" i="4"/>
  <c r="EB365" i="4"/>
  <c r="QJ364" i="4"/>
  <c r="EB364" i="4"/>
  <c r="QJ363" i="4"/>
  <c r="EB362" i="4"/>
  <c r="QJ361" i="4"/>
  <c r="QJ360" i="4"/>
  <c r="EB360" i="4"/>
  <c r="QJ359" i="4"/>
  <c r="EB359" i="4"/>
  <c r="EB358" i="4"/>
  <c r="EB357" i="4"/>
  <c r="QJ356" i="4"/>
  <c r="EB356" i="4"/>
  <c r="QJ355" i="4"/>
  <c r="QJ354" i="4"/>
  <c r="EB354" i="4"/>
  <c r="QJ352" i="4"/>
  <c r="EB352" i="4"/>
  <c r="QQ351" i="4"/>
  <c r="QJ351" i="4"/>
  <c r="EB351" i="4"/>
  <c r="QJ350" i="4"/>
  <c r="EB350" i="4"/>
  <c r="EB349" i="4"/>
  <c r="EB348" i="4"/>
  <c r="QJ347" i="4"/>
  <c r="QJ346" i="4"/>
  <c r="EB346" i="4"/>
  <c r="QQ345" i="4"/>
  <c r="QJ345" i="4"/>
  <c r="EB344" i="4"/>
  <c r="QJ343" i="4"/>
  <c r="EB343" i="4"/>
  <c r="QJ342" i="4"/>
  <c r="EB342" i="4"/>
  <c r="QJ341" i="4"/>
  <c r="EB341" i="4"/>
  <c r="EB340" i="4"/>
  <c r="QQ339" i="4"/>
  <c r="QJ338" i="4"/>
  <c r="EB338" i="4"/>
  <c r="QJ337" i="4"/>
  <c r="QJ336" i="4"/>
  <c r="EB336" i="4"/>
  <c r="EB335" i="4"/>
  <c r="QJ334" i="4"/>
  <c r="EB334" i="4"/>
  <c r="QQ333" i="4"/>
  <c r="QJ333" i="4"/>
  <c r="EB333" i="4"/>
  <c r="QJ332" i="4"/>
  <c r="EB332" i="4"/>
  <c r="EB330" i="4"/>
  <c r="QJ329" i="4"/>
  <c r="QJ328" i="4"/>
  <c r="EB328" i="4"/>
  <c r="QQ327" i="4"/>
  <c r="QJ327" i="4"/>
  <c r="EB327" i="4"/>
  <c r="EB326" i="4"/>
  <c r="QJ325" i="4"/>
  <c r="EB325" i="4"/>
  <c r="QJ324" i="4"/>
  <c r="EB324" i="4"/>
  <c r="QJ323" i="4"/>
  <c r="EB322" i="4"/>
  <c r="QQ321" i="4"/>
  <c r="QJ320" i="4"/>
  <c r="EB320" i="4"/>
  <c r="QJ319" i="4"/>
  <c r="EB319" i="4"/>
  <c r="QJ318" i="4"/>
  <c r="EB318" i="4"/>
  <c r="EB317" i="4"/>
  <c r="QJ316" i="4"/>
  <c r="EB316" i="4"/>
  <c r="QQ315" i="4"/>
  <c r="QJ315" i="4"/>
  <c r="QJ314" i="4"/>
  <c r="EB314" i="4"/>
  <c r="EB312" i="4"/>
  <c r="QJ311" i="4"/>
  <c r="EB311" i="4"/>
  <c r="QJ310" i="4"/>
  <c r="EB310" i="4"/>
  <c r="QQ309" i="4"/>
  <c r="QJ309" i="4"/>
  <c r="EB309" i="4"/>
  <c r="EB308" i="4"/>
  <c r="QJ307" i="4"/>
  <c r="QJ306" i="4"/>
  <c r="EB306" i="4"/>
  <c r="QJ305" i="4"/>
  <c r="EB304" i="4"/>
  <c r="QQ303" i="4"/>
  <c r="EB303" i="4"/>
  <c r="QJ302" i="4"/>
  <c r="EB302" i="4"/>
  <c r="QJ301" i="4"/>
  <c r="EB301" i="4"/>
  <c r="QJ300" i="4"/>
  <c r="EB300" i="4"/>
  <c r="QJ298" i="4"/>
  <c r="EB298" i="4"/>
  <c r="QQ297" i="4"/>
  <c r="QJ297" i="4"/>
  <c r="QJ296" i="4"/>
  <c r="EB296" i="4"/>
  <c r="CK296" i="4"/>
  <c r="CE296" i="4"/>
  <c r="BS296" i="4"/>
  <c r="EB295" i="4"/>
  <c r="CK295" i="4"/>
  <c r="CE295" i="4"/>
  <c r="BS295" i="4"/>
  <c r="EB294" i="4"/>
  <c r="CK294" i="4"/>
  <c r="CE294" i="4"/>
  <c r="BS294" i="4"/>
  <c r="BM294" i="4"/>
  <c r="QJ293" i="4"/>
  <c r="EB293" i="4"/>
  <c r="CK293" i="4"/>
  <c r="CE293" i="4"/>
  <c r="BS293" i="4"/>
  <c r="BM293" i="4"/>
  <c r="QJ292" i="4"/>
  <c r="EB292" i="4"/>
  <c r="CK292" i="4"/>
  <c r="CE292" i="4"/>
  <c r="BS292" i="4"/>
  <c r="BM292" i="4"/>
  <c r="QQ291" i="4"/>
  <c r="QJ291" i="4"/>
  <c r="CK291" i="4"/>
  <c r="CE291" i="4"/>
  <c r="BS291" i="4"/>
  <c r="EB290" i="4"/>
  <c r="CK290" i="4"/>
  <c r="CE290" i="4"/>
  <c r="BS290" i="4"/>
  <c r="QJ289" i="4"/>
  <c r="CK289" i="4"/>
  <c r="CE289" i="4"/>
  <c r="BS289" i="4"/>
  <c r="BM289" i="4"/>
  <c r="QJ288" i="4"/>
  <c r="EB288" i="4"/>
  <c r="CK288" i="4"/>
  <c r="CE288" i="4"/>
  <c r="BS288" i="4"/>
  <c r="BM288" i="4"/>
  <c r="QJ287" i="4"/>
  <c r="EB287" i="4"/>
  <c r="CK287" i="4"/>
  <c r="CE287" i="4"/>
  <c r="BS287" i="4"/>
  <c r="BM287" i="4"/>
  <c r="EB286" i="4"/>
  <c r="CK286" i="4"/>
  <c r="CE286" i="4"/>
  <c r="BS286" i="4"/>
  <c r="QQ285" i="4"/>
  <c r="EB285" i="4"/>
  <c r="CK285" i="4"/>
  <c r="CE285" i="4"/>
  <c r="BS285" i="4"/>
  <c r="QJ284" i="4"/>
  <c r="EB284" i="4"/>
  <c r="CK284" i="4"/>
  <c r="CE284" i="4"/>
  <c r="BS284" i="4"/>
  <c r="BM284" i="4"/>
  <c r="QJ283" i="4"/>
  <c r="CK283" i="4"/>
  <c r="CE283" i="4"/>
  <c r="BS283" i="4"/>
  <c r="BM283" i="4"/>
  <c r="QJ282" i="4"/>
  <c r="EB282" i="4"/>
  <c r="CK282" i="4"/>
  <c r="CE282" i="4"/>
  <c r="BS282" i="4"/>
  <c r="BM282" i="4"/>
  <c r="CK281" i="4"/>
  <c r="CE281" i="4"/>
  <c r="BS281" i="4"/>
  <c r="QJ280" i="4"/>
  <c r="EB280" i="4"/>
  <c r="CK280" i="4"/>
  <c r="CE280" i="4"/>
  <c r="BS280" i="4"/>
  <c r="QQ279" i="4"/>
  <c r="QJ279" i="4"/>
  <c r="EB279" i="4"/>
  <c r="CK279" i="4"/>
  <c r="CE279" i="4"/>
  <c r="BS279" i="4"/>
  <c r="BM279" i="4"/>
  <c r="QJ278" i="4"/>
  <c r="EB278" i="4"/>
  <c r="CK278" i="4"/>
  <c r="CE278" i="4"/>
  <c r="BS278" i="4"/>
  <c r="BM278" i="4"/>
  <c r="EB277" i="4"/>
  <c r="CK277" i="4"/>
  <c r="CE277" i="4"/>
  <c r="BS277" i="4"/>
  <c r="BM277" i="4"/>
  <c r="EB276" i="4"/>
  <c r="CK276" i="4"/>
  <c r="CE276" i="4"/>
  <c r="BS276" i="4"/>
  <c r="QJ275" i="4"/>
  <c r="CK275" i="4"/>
  <c r="CE275" i="4"/>
  <c r="BS275" i="4"/>
  <c r="QJ274" i="4"/>
  <c r="EB274" i="4"/>
  <c r="CK274" i="4"/>
  <c r="CE274" i="4"/>
  <c r="BS274" i="4"/>
  <c r="BM274" i="4"/>
  <c r="QQ273" i="4"/>
  <c r="QJ273" i="4"/>
  <c r="CK273" i="4"/>
  <c r="CE273" i="4"/>
  <c r="BS273" i="4"/>
  <c r="BM273" i="4"/>
  <c r="EB272" i="4"/>
  <c r="CK272" i="4"/>
  <c r="CE272" i="4"/>
  <c r="BS272" i="4"/>
  <c r="BM272" i="4"/>
  <c r="QJ271" i="4"/>
  <c r="EB271" i="4"/>
  <c r="CK271" i="4"/>
  <c r="CE271" i="4"/>
  <c r="BS271" i="4"/>
  <c r="QJ270" i="4"/>
  <c r="EB270" i="4"/>
  <c r="CK270" i="4"/>
  <c r="CE270" i="4"/>
  <c r="BS270" i="4"/>
  <c r="QJ269" i="4"/>
  <c r="EB269" i="4"/>
  <c r="CK269" i="4"/>
  <c r="CE269" i="4"/>
  <c r="BS269" i="4"/>
  <c r="BM269" i="4"/>
  <c r="EB268" i="4"/>
  <c r="CK268" i="4"/>
  <c r="CE268" i="4"/>
  <c r="BS268" i="4"/>
  <c r="BM268" i="4"/>
  <c r="QQ267" i="4"/>
  <c r="CK267" i="4"/>
  <c r="CE267" i="4"/>
  <c r="BS267" i="4"/>
  <c r="BM267" i="4"/>
  <c r="QJ266" i="4"/>
  <c r="EB266" i="4"/>
  <c r="CK266" i="4"/>
  <c r="CE266" i="4"/>
  <c r="BS266" i="4"/>
  <c r="QJ265" i="4"/>
  <c r="CK265" i="4"/>
  <c r="CE265" i="4"/>
  <c r="BS265" i="4"/>
  <c r="QJ264" i="4"/>
  <c r="EB264" i="4"/>
  <c r="CK264" i="4"/>
  <c r="CE264" i="4"/>
  <c r="BS264" i="4"/>
  <c r="BM264" i="4"/>
  <c r="EB263" i="4"/>
  <c r="CK263" i="4"/>
  <c r="CE263" i="4"/>
  <c r="BS263" i="4"/>
  <c r="BM263" i="4"/>
  <c r="QJ262" i="4"/>
  <c r="EB262" i="4"/>
  <c r="CK262" i="4"/>
  <c r="CE262" i="4"/>
  <c r="BS262" i="4"/>
  <c r="BM262" i="4"/>
  <c r="QQ261" i="4"/>
  <c r="QJ261" i="4"/>
  <c r="EB261" i="4"/>
  <c r="CK261" i="4"/>
  <c r="CE261" i="4"/>
  <c r="BS261" i="4"/>
  <c r="QJ260" i="4"/>
  <c r="EB260" i="4"/>
  <c r="CK260" i="4"/>
  <c r="CE260" i="4"/>
  <c r="BS260" i="4"/>
  <c r="CK259" i="4"/>
  <c r="CE259" i="4"/>
  <c r="BS259" i="4"/>
  <c r="BM259" i="4"/>
  <c r="EB258" i="4"/>
  <c r="CK258" i="4"/>
  <c r="CE258" i="4"/>
  <c r="BS258" i="4"/>
  <c r="BM258" i="4"/>
  <c r="QJ257" i="4"/>
  <c r="CK257" i="4"/>
  <c r="CE257" i="4"/>
  <c r="BS257" i="4"/>
  <c r="BM257" i="4"/>
  <c r="QJ256" i="4"/>
  <c r="EB256" i="4"/>
  <c r="CK256" i="4"/>
  <c r="CE256" i="4"/>
  <c r="BS256" i="4"/>
  <c r="QQ255" i="4"/>
  <c r="QJ255" i="4"/>
  <c r="EB255" i="4"/>
  <c r="CK255" i="4"/>
  <c r="CE255" i="4"/>
  <c r="BS255" i="4"/>
  <c r="EB254" i="4"/>
  <c r="CK254" i="4"/>
  <c r="CE254" i="4"/>
  <c r="BS254" i="4"/>
  <c r="BM254" i="4"/>
  <c r="QJ253" i="4"/>
  <c r="EB253" i="4"/>
  <c r="CK253" i="4"/>
  <c r="CE253" i="4"/>
  <c r="BS253" i="4"/>
  <c r="BM253" i="4"/>
  <c r="QJ252" i="4"/>
  <c r="EB252" i="4"/>
  <c r="CK252" i="4"/>
  <c r="CE252" i="4"/>
  <c r="BS252" i="4"/>
  <c r="BM252" i="4"/>
  <c r="QJ251" i="4"/>
  <c r="CK251" i="4"/>
  <c r="CE251" i="4"/>
  <c r="BS251" i="4"/>
  <c r="EB250" i="4"/>
  <c r="CK250" i="4"/>
  <c r="CE250" i="4"/>
  <c r="BS250" i="4"/>
  <c r="QQ249" i="4"/>
  <c r="CK249" i="4"/>
  <c r="CE249" i="4"/>
  <c r="BS249" i="4"/>
  <c r="BM249" i="4"/>
  <c r="QJ248" i="4"/>
  <c r="EB248" i="4"/>
  <c r="CK248" i="4"/>
  <c r="CE248" i="4"/>
  <c r="BS248" i="4"/>
  <c r="BM248" i="4"/>
  <c r="QJ247" i="4"/>
  <c r="EB247" i="4"/>
  <c r="CK247" i="4"/>
  <c r="CE247" i="4"/>
  <c r="BS247" i="4"/>
  <c r="BM247" i="4"/>
  <c r="QJ246" i="4"/>
  <c r="EB246" i="4"/>
  <c r="CK246" i="4"/>
  <c r="CE246" i="4"/>
  <c r="BS246" i="4"/>
  <c r="EB245" i="4"/>
  <c r="CK245" i="4"/>
  <c r="CE245" i="4"/>
  <c r="BS245" i="4"/>
  <c r="QJ244" i="4"/>
  <c r="EB244" i="4"/>
  <c r="CK244" i="4"/>
  <c r="CE244" i="4"/>
  <c r="BS244" i="4"/>
  <c r="BM244" i="4"/>
  <c r="QQ243" i="4"/>
  <c r="QJ243" i="4"/>
  <c r="CK243" i="4"/>
  <c r="CE243" i="4"/>
  <c r="BS243" i="4"/>
  <c r="BM243" i="4"/>
  <c r="QJ242" i="4"/>
  <c r="EB242" i="4"/>
  <c r="CK242" i="4"/>
  <c r="CE242" i="4"/>
  <c r="BS242" i="4"/>
  <c r="BM242" i="4"/>
  <c r="CK241" i="4"/>
  <c r="CE241" i="4"/>
  <c r="BS241" i="4"/>
  <c r="EB240" i="4"/>
  <c r="CK240" i="4"/>
  <c r="CE240" i="4"/>
  <c r="BS240" i="4"/>
  <c r="QJ239" i="4"/>
  <c r="EB239" i="4"/>
  <c r="CK239" i="4"/>
  <c r="CE239" i="4"/>
  <c r="BS239" i="4"/>
  <c r="BM239" i="4"/>
  <c r="QJ238" i="4"/>
  <c r="EB238" i="4"/>
  <c r="CK238" i="4"/>
  <c r="CE238" i="4"/>
  <c r="BS238" i="4"/>
  <c r="BM238" i="4"/>
  <c r="QQ237" i="4"/>
  <c r="QJ237" i="4"/>
  <c r="EB237" i="4"/>
  <c r="CK237" i="4"/>
  <c r="CE237" i="4"/>
  <c r="BS237" i="4"/>
  <c r="BM237" i="4"/>
  <c r="EB236" i="4"/>
  <c r="CK236" i="4"/>
  <c r="CE236" i="4"/>
  <c r="BS236" i="4"/>
  <c r="QJ235" i="4"/>
  <c r="CK235" i="4"/>
  <c r="CE235" i="4"/>
  <c r="BS235" i="4"/>
  <c r="QJ234" i="4"/>
  <c r="EB234" i="4"/>
  <c r="CK234" i="4"/>
  <c r="CE234" i="4"/>
  <c r="BS234" i="4"/>
  <c r="BM234" i="4"/>
  <c r="QJ233" i="4"/>
  <c r="CK233" i="4"/>
  <c r="CE233" i="4"/>
  <c r="BS233" i="4"/>
  <c r="BM233" i="4"/>
  <c r="EB232" i="4"/>
  <c r="CK232" i="4"/>
  <c r="CE232" i="4"/>
  <c r="BS232" i="4"/>
  <c r="BM232" i="4"/>
  <c r="QQ231" i="4"/>
  <c r="EB231" i="4"/>
  <c r="CK231" i="4"/>
  <c r="CE231" i="4"/>
  <c r="BS231" i="4"/>
  <c r="QJ230" i="4"/>
  <c r="EB230" i="4"/>
  <c r="CK230" i="4"/>
  <c r="CE230" i="4"/>
  <c r="BS230" i="4"/>
  <c r="QJ229" i="4"/>
  <c r="EB229" i="4"/>
  <c r="CK229" i="4"/>
  <c r="CE229" i="4"/>
  <c r="BS229" i="4"/>
  <c r="BM229" i="4"/>
  <c r="QJ228" i="4"/>
  <c r="EB228" i="4"/>
  <c r="CK228" i="4"/>
  <c r="CE228" i="4"/>
  <c r="BS228" i="4"/>
  <c r="BM228" i="4"/>
  <c r="CK227" i="4"/>
  <c r="CE227" i="4"/>
  <c r="BS227" i="4"/>
  <c r="BM227" i="4"/>
  <c r="QJ226" i="4"/>
  <c r="EB226" i="4"/>
  <c r="CK226" i="4"/>
  <c r="CE226" i="4"/>
  <c r="BS226" i="4"/>
  <c r="QQ225" i="4"/>
  <c r="QJ225" i="4"/>
  <c r="CK225" i="4"/>
  <c r="CE225" i="4"/>
  <c r="BS225" i="4"/>
  <c r="QJ224" i="4"/>
  <c r="EB224" i="4"/>
  <c r="CK224" i="4"/>
  <c r="CE224" i="4"/>
  <c r="BS224" i="4"/>
  <c r="BM224" i="4"/>
  <c r="EB223" i="4"/>
  <c r="CK223" i="4"/>
  <c r="CE223" i="4"/>
  <c r="BS223" i="4"/>
  <c r="BM223" i="4"/>
  <c r="EB222" i="4"/>
  <c r="CK222" i="4"/>
  <c r="CE222" i="4"/>
  <c r="BS222" i="4"/>
  <c r="BM222" i="4"/>
  <c r="QJ221" i="4"/>
  <c r="EB221" i="4"/>
  <c r="CK221" i="4"/>
  <c r="CE221" i="4"/>
  <c r="BS221" i="4"/>
  <c r="QJ220" i="4"/>
  <c r="EB220" i="4"/>
  <c r="CK220" i="4"/>
  <c r="CE220" i="4"/>
  <c r="BS220" i="4"/>
  <c r="QQ219" i="4"/>
  <c r="QJ219" i="4"/>
  <c r="CK219" i="4"/>
  <c r="CE219" i="4"/>
  <c r="BS219" i="4"/>
  <c r="BM219" i="4"/>
  <c r="EB218" i="4"/>
  <c r="CK218" i="4"/>
  <c r="CE218" i="4"/>
  <c r="BS218" i="4"/>
  <c r="BM218" i="4"/>
  <c r="QJ217" i="4"/>
  <c r="CK217" i="4"/>
  <c r="CE217" i="4"/>
  <c r="BS217" i="4"/>
  <c r="BM217" i="4"/>
  <c r="QJ216" i="4"/>
  <c r="EB216" i="4"/>
  <c r="CK216" i="4"/>
  <c r="CE216" i="4"/>
  <c r="BS216" i="4"/>
  <c r="QJ215" i="4"/>
  <c r="EB215" i="4"/>
  <c r="CK215" i="4"/>
  <c r="CE215" i="4"/>
  <c r="BS215" i="4"/>
  <c r="EB214" i="4"/>
  <c r="CK214" i="4"/>
  <c r="CE214" i="4"/>
  <c r="BS214" i="4"/>
  <c r="BM214" i="4"/>
  <c r="QQ213" i="4"/>
  <c r="EB213" i="4"/>
  <c r="CK213" i="4"/>
  <c r="CE213" i="4"/>
  <c r="BS213" i="4"/>
  <c r="BM213" i="4"/>
  <c r="QJ212" i="4"/>
  <c r="EB212" i="4"/>
  <c r="CK212" i="4"/>
  <c r="CE212" i="4"/>
  <c r="BS212" i="4"/>
  <c r="BM212" i="4"/>
  <c r="QJ211" i="4"/>
  <c r="CK211" i="4"/>
  <c r="CE211" i="4"/>
  <c r="BS211" i="4"/>
  <c r="QJ210" i="4"/>
  <c r="EB210" i="4"/>
  <c r="CK210" i="4"/>
  <c r="CE210" i="4"/>
  <c r="BS210" i="4"/>
  <c r="CK209" i="4"/>
  <c r="CE209" i="4"/>
  <c r="BS209" i="4"/>
  <c r="BM209" i="4"/>
  <c r="QJ208" i="4"/>
  <c r="EB208" i="4"/>
  <c r="CK208" i="4"/>
  <c r="CE208" i="4"/>
  <c r="BS208" i="4"/>
  <c r="BM208" i="4"/>
  <c r="QQ207" i="4"/>
  <c r="QJ207" i="4"/>
  <c r="EB207" i="4"/>
  <c r="CK207" i="4"/>
  <c r="CE207" i="4"/>
  <c r="BS207" i="4"/>
  <c r="BM207" i="4"/>
  <c r="QJ206" i="4"/>
  <c r="EB206" i="4"/>
  <c r="CK206" i="4"/>
  <c r="CE206" i="4"/>
  <c r="BS206" i="4"/>
  <c r="EB205" i="4"/>
  <c r="CK205" i="4"/>
  <c r="CE205" i="4"/>
  <c r="BS205" i="4"/>
  <c r="EB204" i="4"/>
  <c r="CK204" i="4"/>
  <c r="CE204" i="4"/>
  <c r="BS204" i="4"/>
  <c r="BM204" i="4"/>
  <c r="QJ203" i="4"/>
  <c r="CK203" i="4"/>
  <c r="CE203" i="4"/>
  <c r="BS203" i="4"/>
  <c r="BM203" i="4"/>
  <c r="QJ202" i="4"/>
  <c r="EB202" i="4"/>
  <c r="CK202" i="4"/>
  <c r="CE202" i="4"/>
  <c r="BS202" i="4"/>
  <c r="BM202" i="4"/>
  <c r="QQ201" i="4"/>
  <c r="QJ201" i="4"/>
  <c r="CK201" i="4"/>
  <c r="CE201" i="4"/>
  <c r="BS201" i="4"/>
  <c r="EB200" i="4"/>
  <c r="CK200" i="4"/>
  <c r="CE200" i="4"/>
  <c r="BS200" i="4"/>
  <c r="QJ199" i="4"/>
  <c r="EB199" i="4"/>
  <c r="CK199" i="4"/>
  <c r="CE199" i="4"/>
  <c r="BS199" i="4"/>
  <c r="BM199" i="4"/>
  <c r="QJ198" i="4"/>
  <c r="EB198" i="4"/>
  <c r="CK198" i="4"/>
  <c r="CE198" i="4"/>
  <c r="BS198" i="4"/>
  <c r="BM198" i="4"/>
  <c r="QJ197" i="4"/>
  <c r="EB197" i="4"/>
  <c r="CK197" i="4"/>
  <c r="CE197" i="4"/>
  <c r="BS197" i="4"/>
  <c r="BM197" i="4"/>
  <c r="EB196" i="4"/>
  <c r="CK196" i="4"/>
  <c r="CE196" i="4"/>
  <c r="BS196" i="4"/>
  <c r="QQ195" i="4"/>
  <c r="CK195" i="4"/>
  <c r="CE195" i="4"/>
  <c r="BS195" i="4"/>
  <c r="QJ194" i="4"/>
  <c r="EB194" i="4"/>
  <c r="CK194" i="4"/>
  <c r="CE194" i="4"/>
  <c r="BS194" i="4"/>
  <c r="BM194" i="4"/>
  <c r="QJ193" i="4"/>
  <c r="CK193" i="4"/>
  <c r="CE193" i="4"/>
  <c r="BS193" i="4"/>
  <c r="BM193" i="4"/>
  <c r="QJ192" i="4"/>
  <c r="EB192" i="4"/>
  <c r="CK192" i="4"/>
  <c r="CE192" i="4"/>
  <c r="BS192" i="4"/>
  <c r="BM192" i="4"/>
  <c r="EB191" i="4"/>
  <c r="CK191" i="4"/>
  <c r="CE191" i="4"/>
  <c r="BS191" i="4"/>
  <c r="QJ190" i="4"/>
  <c r="EB190" i="4"/>
  <c r="CK190" i="4"/>
  <c r="CE190" i="4"/>
  <c r="BS190" i="4"/>
  <c r="QQ189" i="4"/>
  <c r="QJ189" i="4"/>
  <c r="EB189" i="4"/>
  <c r="CK189" i="4"/>
  <c r="CE189" i="4"/>
  <c r="BS189" i="4"/>
  <c r="BM189" i="4"/>
  <c r="QJ188" i="4"/>
  <c r="EB188" i="4"/>
  <c r="CK188" i="4"/>
  <c r="CE188" i="4"/>
  <c r="BS188" i="4"/>
  <c r="BM188" i="4"/>
  <c r="CK187" i="4"/>
  <c r="CE187" i="4"/>
  <c r="BS187" i="4"/>
  <c r="BM187" i="4"/>
  <c r="EB186" i="4"/>
  <c r="CK186" i="4"/>
  <c r="CE186" i="4"/>
  <c r="BS186" i="4"/>
  <c r="QJ185" i="4"/>
  <c r="CK185" i="4"/>
  <c r="CE185" i="4"/>
  <c r="BS185" i="4"/>
  <c r="QJ184" i="4"/>
  <c r="EB184" i="4"/>
  <c r="CK184" i="4"/>
  <c r="CE184" i="4"/>
  <c r="BS184" i="4"/>
  <c r="BM184" i="4"/>
  <c r="QQ183" i="4"/>
  <c r="QJ183" i="4"/>
  <c r="EB183" i="4"/>
  <c r="CK183" i="4"/>
  <c r="CE183" i="4"/>
  <c r="BS183" i="4"/>
  <c r="BM183" i="4"/>
  <c r="EB182" i="4"/>
  <c r="CK182" i="4"/>
  <c r="CE182" i="4"/>
  <c r="BS182" i="4"/>
  <c r="BM182" i="4"/>
  <c r="QJ181" i="4"/>
  <c r="EB181" i="4"/>
  <c r="CK181" i="4"/>
  <c r="CE181" i="4"/>
  <c r="BS181" i="4"/>
  <c r="QJ180" i="4"/>
  <c r="EB180" i="4"/>
  <c r="CK180" i="4"/>
  <c r="CE180" i="4"/>
  <c r="BS180" i="4"/>
  <c r="QJ179" i="4"/>
  <c r="CK179" i="4"/>
  <c r="CE179" i="4"/>
  <c r="BS179" i="4"/>
  <c r="BM179" i="4"/>
  <c r="EB178" i="4"/>
  <c r="CK178" i="4"/>
  <c r="CE178" i="4"/>
  <c r="BS178" i="4"/>
  <c r="BM178" i="4"/>
  <c r="QQ177" i="4"/>
  <c r="CK177" i="4"/>
  <c r="CE177" i="4"/>
  <c r="BS177" i="4"/>
  <c r="BM177" i="4"/>
  <c r="QJ176" i="4"/>
  <c r="EB176" i="4"/>
  <c r="CK176" i="4"/>
  <c r="CE176" i="4"/>
  <c r="BS176" i="4"/>
  <c r="QJ175" i="4"/>
  <c r="EB175" i="4"/>
  <c r="CK175" i="4"/>
  <c r="CE175" i="4"/>
  <c r="BS175" i="4"/>
  <c r="QJ174" i="4"/>
  <c r="EB174" i="4"/>
  <c r="CK174" i="4"/>
  <c r="CE174" i="4"/>
  <c r="BS174" i="4"/>
  <c r="BM174" i="4"/>
  <c r="EB173" i="4"/>
  <c r="CK173" i="4"/>
  <c r="CE173" i="4"/>
  <c r="BS173" i="4"/>
  <c r="BM173" i="4"/>
  <c r="QJ172" i="4"/>
  <c r="EB172" i="4"/>
  <c r="CK172" i="4"/>
  <c r="CE172" i="4"/>
  <c r="BS172" i="4"/>
  <c r="BM172" i="4"/>
  <c r="QQ171" i="4"/>
  <c r="QJ171" i="4"/>
  <c r="CK171" i="4"/>
  <c r="CE171" i="4"/>
  <c r="BS171" i="4"/>
  <c r="QJ170" i="4"/>
  <c r="EB170" i="4"/>
  <c r="CK170" i="4"/>
  <c r="CE170" i="4"/>
  <c r="BS170" i="4"/>
  <c r="CK169" i="4"/>
  <c r="CE169" i="4"/>
  <c r="BS169" i="4"/>
  <c r="BM169" i="4"/>
  <c r="EB168" i="4"/>
  <c r="CK168" i="4"/>
  <c r="CE168" i="4"/>
  <c r="BS168" i="4"/>
  <c r="BM168" i="4"/>
  <c r="QJ167" i="4"/>
  <c r="EB167" i="4"/>
  <c r="CK167" i="4"/>
  <c r="CE167" i="4"/>
  <c r="BS167" i="4"/>
  <c r="BM167" i="4"/>
  <c r="QJ166" i="4"/>
  <c r="EB166" i="4"/>
  <c r="CK166" i="4"/>
  <c r="CE166" i="4"/>
  <c r="BS166" i="4"/>
  <c r="QQ165" i="4"/>
  <c r="QJ165" i="4"/>
  <c r="EB165" i="4"/>
  <c r="CK165" i="4"/>
  <c r="CE165" i="4"/>
  <c r="BS165" i="4"/>
  <c r="EB164" i="4"/>
  <c r="CK164" i="4"/>
  <c r="CE164" i="4"/>
  <c r="BS164" i="4"/>
  <c r="BM164" i="4"/>
  <c r="QJ163" i="4"/>
  <c r="CK163" i="4"/>
  <c r="CE163" i="4"/>
  <c r="BS163" i="4"/>
  <c r="BM163" i="4"/>
  <c r="QJ162" i="4"/>
  <c r="EB162" i="4"/>
  <c r="CK162" i="4"/>
  <c r="CE162" i="4"/>
  <c r="BS162" i="4"/>
  <c r="BM162" i="4"/>
  <c r="QJ161" i="4"/>
  <c r="CK161" i="4"/>
  <c r="CE161" i="4"/>
  <c r="BS161" i="4"/>
  <c r="EB160" i="4"/>
  <c r="CK160" i="4"/>
  <c r="CE160" i="4"/>
  <c r="BS160" i="4"/>
  <c r="QQ159" i="4"/>
  <c r="EB159" i="4"/>
  <c r="CK159" i="4"/>
  <c r="CE159" i="4"/>
  <c r="BS159" i="4"/>
  <c r="BM159" i="4"/>
  <c r="QJ158" i="4"/>
  <c r="EB158" i="4"/>
  <c r="CK158" i="4"/>
  <c r="CE158" i="4"/>
  <c r="BS158" i="4"/>
  <c r="BM158" i="4"/>
  <c r="QJ157" i="4"/>
  <c r="EB157" i="4"/>
  <c r="CK157" i="4"/>
  <c r="CE157" i="4"/>
  <c r="BS157" i="4"/>
  <c r="BM157" i="4"/>
  <c r="QJ156" i="4"/>
  <c r="EB156" i="4"/>
  <c r="CK156" i="4"/>
  <c r="CE156" i="4"/>
  <c r="BS156" i="4"/>
  <c r="CK155" i="4"/>
  <c r="CE155" i="4"/>
  <c r="BS155" i="4"/>
  <c r="QJ154" i="4"/>
  <c r="EB154" i="4"/>
  <c r="CK154" i="4"/>
  <c r="CE154" i="4"/>
  <c r="BS154" i="4"/>
  <c r="BM154" i="4"/>
  <c r="QQ153" i="4"/>
  <c r="QJ153" i="4"/>
  <c r="CK153" i="4"/>
  <c r="CE153" i="4"/>
  <c r="BS153" i="4"/>
  <c r="BM153" i="4"/>
  <c r="QJ152" i="4"/>
  <c r="EB152" i="4"/>
  <c r="CK152" i="4"/>
  <c r="CE152" i="4"/>
  <c r="BS152" i="4"/>
  <c r="BM152" i="4"/>
  <c r="EB151" i="4"/>
  <c r="CK151" i="4"/>
  <c r="CE151" i="4"/>
  <c r="BS151" i="4"/>
  <c r="EB150" i="4"/>
  <c r="CK150" i="4"/>
  <c r="CE150" i="4"/>
  <c r="BS150" i="4"/>
  <c r="QJ149" i="4"/>
  <c r="EB149" i="4"/>
  <c r="CK149" i="4"/>
  <c r="CE149" i="4"/>
  <c r="BS149" i="4"/>
  <c r="BM149" i="4"/>
  <c r="QJ148" i="4"/>
  <c r="EB148" i="4"/>
  <c r="CK148" i="4"/>
  <c r="CE148" i="4"/>
  <c r="BS148" i="4"/>
  <c r="BM148" i="4"/>
  <c r="QQ147" i="4"/>
  <c r="QJ147" i="4"/>
  <c r="CK147" i="4"/>
  <c r="CE147" i="4"/>
  <c r="BS147" i="4"/>
  <c r="BM147" i="4"/>
  <c r="EB146" i="4"/>
  <c r="CK146" i="4"/>
  <c r="CE146" i="4"/>
  <c r="BS146" i="4"/>
  <c r="QJ145" i="4"/>
  <c r="CK145" i="4"/>
  <c r="CE145" i="4"/>
  <c r="BS145" i="4"/>
  <c r="QJ144" i="4"/>
  <c r="EB144" i="4"/>
  <c r="CK144" i="4"/>
  <c r="CE144" i="4"/>
  <c r="BS144" i="4"/>
  <c r="BM144" i="4"/>
  <c r="QJ143" i="4"/>
  <c r="EB143" i="4"/>
  <c r="CK143" i="4"/>
  <c r="CE143" i="4"/>
  <c r="BS143" i="4"/>
  <c r="BM143" i="4"/>
  <c r="EB142" i="4"/>
  <c r="CK142" i="4"/>
  <c r="CE142" i="4"/>
  <c r="BS142" i="4"/>
  <c r="BM142" i="4"/>
  <c r="QQ141" i="4"/>
  <c r="EB141" i="4"/>
  <c r="CK141" i="4"/>
  <c r="CE141" i="4"/>
  <c r="BS141" i="4"/>
  <c r="QJ140" i="4"/>
  <c r="EB140" i="4"/>
  <c r="CK140" i="4"/>
  <c r="CE140" i="4"/>
  <c r="BS140" i="4"/>
  <c r="QJ139" i="4"/>
  <c r="CK139" i="4"/>
  <c r="CE139" i="4"/>
  <c r="BS139" i="4"/>
  <c r="BM139" i="4"/>
  <c r="QJ138" i="4"/>
  <c r="EB138" i="4"/>
  <c r="CK138" i="4"/>
  <c r="CE138" i="4"/>
  <c r="BS138" i="4"/>
  <c r="BM138" i="4"/>
  <c r="CK137" i="4"/>
  <c r="CE137" i="4"/>
  <c r="BS137" i="4"/>
  <c r="BM137" i="4"/>
  <c r="QJ136" i="4"/>
  <c r="EB136" i="4"/>
  <c r="CK136" i="4"/>
  <c r="CE136" i="4"/>
  <c r="BS136" i="4"/>
  <c r="QQ135" i="4"/>
  <c r="QJ135" i="4"/>
  <c r="EB135" i="4"/>
  <c r="CK135" i="4"/>
  <c r="CE135" i="4"/>
  <c r="BS135" i="4"/>
  <c r="QJ134" i="4"/>
  <c r="EB134" i="4"/>
  <c r="CK134" i="4"/>
  <c r="CE134" i="4"/>
  <c r="BS134" i="4"/>
  <c r="BM134" i="4"/>
  <c r="EB133" i="4"/>
  <c r="CK133" i="4"/>
  <c r="CE133" i="4"/>
  <c r="BS133" i="4"/>
  <c r="BM133" i="4"/>
  <c r="EB132" i="4"/>
  <c r="CK132" i="4"/>
  <c r="CE132" i="4"/>
  <c r="BS132" i="4"/>
  <c r="BM132" i="4"/>
  <c r="QJ131" i="4"/>
  <c r="CK131" i="4"/>
  <c r="CE131" i="4"/>
  <c r="BS131" i="4"/>
  <c r="QJ130" i="4"/>
  <c r="EB130" i="4"/>
  <c r="CK130" i="4"/>
  <c r="CE130" i="4"/>
  <c r="BS130" i="4"/>
  <c r="QQ129" i="4"/>
  <c r="QJ129" i="4"/>
  <c r="CK129" i="4"/>
  <c r="CE129" i="4"/>
  <c r="BS129" i="4"/>
  <c r="BM129" i="4"/>
  <c r="EB128" i="4"/>
  <c r="CK128" i="4"/>
  <c r="CE128" i="4"/>
  <c r="BS128" i="4"/>
  <c r="BM128" i="4"/>
  <c r="QJ127" i="4"/>
  <c r="EB127" i="4"/>
  <c r="CK127" i="4"/>
  <c r="CE127" i="4"/>
  <c r="BS127" i="4"/>
  <c r="BM127" i="4"/>
  <c r="QJ126" i="4"/>
  <c r="EB126" i="4"/>
  <c r="CK126" i="4"/>
  <c r="CE126" i="4"/>
  <c r="BS126" i="4"/>
  <c r="QJ125" i="4"/>
  <c r="EB125" i="4"/>
  <c r="CK125" i="4"/>
  <c r="CE125" i="4"/>
  <c r="BS125" i="4"/>
  <c r="EB124" i="4"/>
  <c r="CK124" i="4"/>
  <c r="CE124" i="4"/>
  <c r="BS124" i="4"/>
  <c r="BM124" i="4"/>
  <c r="QQ123" i="4"/>
  <c r="CK123" i="4"/>
  <c r="CE123" i="4"/>
  <c r="BS123" i="4"/>
  <c r="BM123" i="4"/>
  <c r="QJ122" i="4"/>
  <c r="EB122" i="4"/>
  <c r="CK122" i="4"/>
  <c r="CE122" i="4"/>
  <c r="BS122" i="4"/>
  <c r="BM122" i="4"/>
  <c r="QJ121" i="4"/>
  <c r="CK121" i="4"/>
  <c r="CE121" i="4"/>
  <c r="BS121" i="4"/>
  <c r="QJ120" i="4"/>
  <c r="EB120" i="4"/>
  <c r="CK120" i="4"/>
  <c r="CE120" i="4"/>
  <c r="BS120" i="4"/>
  <c r="EB119" i="4"/>
  <c r="CK119" i="4"/>
  <c r="CE119" i="4"/>
  <c r="BS119" i="4"/>
  <c r="BM119" i="4"/>
  <c r="QJ118" i="4"/>
  <c r="EB118" i="4"/>
  <c r="CK118" i="4"/>
  <c r="CE118" i="4"/>
  <c r="BS118" i="4"/>
  <c r="BM118" i="4"/>
  <c r="QQ117" i="4"/>
  <c r="QJ117" i="4"/>
  <c r="EB117" i="4"/>
  <c r="CK117" i="4"/>
  <c r="CE117" i="4"/>
  <c r="BS117" i="4"/>
  <c r="BM117" i="4"/>
  <c r="QJ116" i="4"/>
  <c r="EB116" i="4"/>
  <c r="CK116" i="4"/>
  <c r="CE116" i="4"/>
  <c r="BS116" i="4"/>
  <c r="CK115" i="4"/>
  <c r="CE115" i="4"/>
  <c r="BS115" i="4"/>
  <c r="EB114" i="4"/>
  <c r="CK114" i="4"/>
  <c r="CE114" i="4"/>
  <c r="BS114" i="4"/>
  <c r="BM114" i="4"/>
  <c r="QJ113" i="4"/>
  <c r="CK113" i="4"/>
  <c r="CE113" i="4"/>
  <c r="BS113" i="4"/>
  <c r="BM113" i="4"/>
  <c r="QJ112" i="4"/>
  <c r="EB112" i="4"/>
  <c r="CK112" i="4"/>
  <c r="CE112" i="4"/>
  <c r="BS112" i="4"/>
  <c r="BM112" i="4"/>
  <c r="QQ111" i="4"/>
  <c r="QJ111" i="4"/>
  <c r="EB111" i="4"/>
  <c r="CK111" i="4"/>
  <c r="CE111" i="4"/>
  <c r="BS111" i="4"/>
  <c r="EB110" i="4"/>
  <c r="CK110" i="4"/>
  <c r="CE110" i="4"/>
  <c r="BS110" i="4"/>
  <c r="QJ109" i="4"/>
  <c r="EB109" i="4"/>
  <c r="CK109" i="4"/>
  <c r="CE109" i="4"/>
  <c r="BS109" i="4"/>
  <c r="BM109" i="4"/>
  <c r="QJ108" i="4"/>
  <c r="EB108" i="4"/>
  <c r="CK108" i="4"/>
  <c r="CE108" i="4"/>
  <c r="BS108" i="4"/>
  <c r="BM108" i="4"/>
  <c r="QJ107" i="4"/>
  <c r="CK107" i="4"/>
  <c r="CE107" i="4"/>
  <c r="BS107" i="4"/>
  <c r="BM107" i="4"/>
  <c r="EB106" i="4"/>
  <c r="CK106" i="4"/>
  <c r="CE106" i="4"/>
  <c r="BS106" i="4"/>
  <c r="QQ105" i="4"/>
  <c r="CK105" i="4"/>
  <c r="CE105" i="4"/>
  <c r="BS105" i="4"/>
  <c r="QJ104" i="4"/>
  <c r="EB104" i="4"/>
  <c r="CK104" i="4"/>
  <c r="CE104" i="4"/>
  <c r="BS104" i="4"/>
  <c r="BM104" i="4"/>
  <c r="QJ103" i="4"/>
  <c r="EB103" i="4"/>
  <c r="CK103" i="4"/>
  <c r="CE103" i="4"/>
  <c r="BS103" i="4"/>
  <c r="BM103" i="4"/>
  <c r="QJ102" i="4"/>
  <c r="EB102" i="4"/>
  <c r="CK102" i="4"/>
  <c r="CE102" i="4"/>
  <c r="BS102" i="4"/>
  <c r="BM102" i="4"/>
  <c r="EB101" i="4"/>
  <c r="CK101" i="4"/>
  <c r="CE101" i="4"/>
  <c r="BS101" i="4"/>
  <c r="QJ100" i="4"/>
  <c r="EB100" i="4"/>
  <c r="CK100" i="4"/>
  <c r="CE100" i="4"/>
  <c r="BS100" i="4"/>
  <c r="QQ99" i="4"/>
  <c r="QJ99" i="4"/>
  <c r="CK99" i="4"/>
  <c r="CE99" i="4"/>
  <c r="BS99" i="4"/>
  <c r="BM99" i="4"/>
  <c r="QJ98" i="4"/>
  <c r="EB98" i="4"/>
  <c r="CK98" i="4"/>
  <c r="CE98" i="4"/>
  <c r="BS98" i="4"/>
  <c r="BM98" i="4"/>
  <c r="CK97" i="4"/>
  <c r="CE97" i="4"/>
  <c r="BS97" i="4"/>
  <c r="BM97" i="4"/>
  <c r="EB96" i="4"/>
  <c r="CK96" i="4"/>
  <c r="CE96" i="4"/>
  <c r="BS96" i="4"/>
  <c r="QJ95" i="4"/>
  <c r="EB95" i="4"/>
  <c r="CK95" i="4"/>
  <c r="CE95" i="4"/>
  <c r="BS95" i="4"/>
  <c r="QJ94" i="4"/>
  <c r="EB94" i="4"/>
  <c r="CK94" i="4"/>
  <c r="CE94" i="4"/>
  <c r="BS94" i="4"/>
  <c r="BM94" i="4"/>
  <c r="QQ93" i="4"/>
  <c r="QJ93" i="4"/>
  <c r="EB93" i="4"/>
  <c r="CK93" i="4"/>
  <c r="CE93" i="4"/>
  <c r="BS93" i="4"/>
  <c r="BM93" i="4"/>
  <c r="EB92" i="4"/>
  <c r="CK92" i="4"/>
  <c r="CE92" i="4"/>
  <c r="BS92" i="4"/>
  <c r="BM92" i="4"/>
  <c r="QJ91" i="4"/>
  <c r="CK91" i="4"/>
  <c r="CE91" i="4"/>
  <c r="BS91" i="4"/>
  <c r="QJ90" i="4"/>
  <c r="EB90" i="4"/>
  <c r="CK90" i="4"/>
  <c r="CE90" i="4"/>
  <c r="BS90" i="4"/>
  <c r="QJ89" i="4"/>
  <c r="CK89" i="4"/>
  <c r="CE89" i="4"/>
  <c r="BS89" i="4"/>
  <c r="BM89" i="4"/>
  <c r="EB88" i="4"/>
  <c r="CK88" i="4"/>
  <c r="CE88" i="4"/>
  <c r="BS88" i="4"/>
  <c r="BM88" i="4"/>
  <c r="QQ87" i="4"/>
  <c r="EB87" i="4"/>
  <c r="CK87" i="4"/>
  <c r="CE87" i="4"/>
  <c r="BS87" i="4"/>
  <c r="BM87" i="4"/>
  <c r="QJ86" i="4"/>
  <c r="EB86" i="4"/>
  <c r="CK86" i="4"/>
  <c r="CE86" i="4"/>
  <c r="BS86" i="4"/>
  <c r="QJ85" i="4"/>
  <c r="EB85" i="4"/>
  <c r="CK85" i="4"/>
  <c r="CE85" i="4"/>
  <c r="BS85" i="4"/>
  <c r="QJ84" i="4"/>
  <c r="EB84" i="4"/>
  <c r="CK84" i="4"/>
  <c r="CE84" i="4"/>
  <c r="BS84" i="4"/>
  <c r="BM84" i="4"/>
  <c r="CK83" i="4"/>
  <c r="CE83" i="4"/>
  <c r="BS83" i="4"/>
  <c r="BM83" i="4"/>
  <c r="QJ82" i="4"/>
  <c r="EB82" i="4"/>
  <c r="CK82" i="4"/>
  <c r="CE82" i="4"/>
  <c r="BS82" i="4"/>
  <c r="BM82" i="4"/>
  <c r="QQ81" i="4"/>
  <c r="QJ81" i="4"/>
  <c r="CK81" i="4"/>
  <c r="CE81" i="4"/>
  <c r="BS81" i="4"/>
  <c r="QJ80" i="4"/>
  <c r="EB80" i="4"/>
  <c r="CK80" i="4"/>
  <c r="CE80" i="4"/>
  <c r="BS80" i="4"/>
  <c r="EB79" i="4"/>
  <c r="CK79" i="4"/>
  <c r="CE79" i="4"/>
  <c r="BS79" i="4"/>
  <c r="BM79" i="4"/>
  <c r="EB78" i="4"/>
  <c r="CK78" i="4"/>
  <c r="CE78" i="4"/>
  <c r="BS78" i="4"/>
  <c r="BM78" i="4"/>
  <c r="QJ77" i="4"/>
  <c r="EB77" i="4"/>
  <c r="CK77" i="4"/>
  <c r="CE77" i="4"/>
  <c r="BS77" i="4"/>
  <c r="BM77" i="4"/>
  <c r="QJ76" i="4"/>
  <c r="EB76" i="4"/>
  <c r="CK76" i="4"/>
  <c r="CE76" i="4"/>
  <c r="BS76" i="4"/>
  <c r="QQ75" i="4"/>
  <c r="QJ75" i="4"/>
  <c r="CK75" i="4"/>
  <c r="CE75" i="4"/>
  <c r="BS75" i="4"/>
  <c r="EB74" i="4"/>
  <c r="CK74" i="4"/>
  <c r="CE74" i="4"/>
  <c r="BS74" i="4"/>
  <c r="BM74" i="4"/>
  <c r="QJ73" i="4"/>
  <c r="CK73" i="4"/>
  <c r="CE73" i="4"/>
  <c r="BS73" i="4"/>
  <c r="BM73" i="4"/>
  <c r="QJ72" i="4"/>
  <c r="EB72" i="4"/>
  <c r="CK72" i="4"/>
  <c r="CE72" i="4"/>
  <c r="BS72" i="4"/>
  <c r="BM72" i="4"/>
  <c r="QJ71" i="4"/>
  <c r="EB71" i="4"/>
  <c r="CK71" i="4"/>
  <c r="CE71" i="4"/>
  <c r="BS71" i="4"/>
  <c r="EB70" i="4"/>
  <c r="CK70" i="4"/>
  <c r="CE70" i="4"/>
  <c r="BS70" i="4"/>
  <c r="QQ69" i="4"/>
  <c r="EB69" i="4"/>
  <c r="CK69" i="4"/>
  <c r="CE69" i="4"/>
  <c r="BS69" i="4"/>
  <c r="BM69" i="4"/>
  <c r="QJ68" i="4"/>
  <c r="EB68" i="4"/>
  <c r="CK68" i="4"/>
  <c r="CE68" i="4"/>
  <c r="BS68" i="4"/>
  <c r="BM68" i="4"/>
  <c r="QJ67" i="4"/>
  <c r="CK67" i="4"/>
  <c r="CE67" i="4"/>
  <c r="BS67" i="4"/>
  <c r="BM67" i="4"/>
  <c r="QJ66" i="4"/>
  <c r="EB66" i="4"/>
  <c r="CK66" i="4"/>
  <c r="CE66" i="4"/>
  <c r="BS66" i="4"/>
  <c r="CK65" i="4"/>
  <c r="CE65" i="4"/>
  <c r="BS65" i="4"/>
  <c r="QJ64" i="4"/>
  <c r="EB64" i="4"/>
  <c r="CK64" i="4"/>
  <c r="CE64" i="4"/>
  <c r="BS64" i="4"/>
  <c r="BM64" i="4"/>
  <c r="QQ63" i="4"/>
  <c r="QJ63" i="4"/>
  <c r="EB63" i="4"/>
  <c r="CK63" i="4"/>
  <c r="CE63" i="4"/>
  <c r="BS63" i="4"/>
  <c r="BM63" i="4"/>
  <c r="QJ62" i="4"/>
  <c r="EB62" i="4"/>
  <c r="CK62" i="4"/>
  <c r="CE62" i="4"/>
  <c r="BS62" i="4"/>
  <c r="BM62" i="4"/>
  <c r="EB61" i="4"/>
  <c r="CK61" i="4"/>
  <c r="CE61" i="4"/>
  <c r="BS61" i="4"/>
  <c r="EV60" i="4"/>
  <c r="EQ60" i="4"/>
  <c r="EL60" i="4"/>
  <c r="EB60" i="4"/>
  <c r="DQ60" i="4"/>
  <c r="DK60" i="4"/>
  <c r="CK60" i="4"/>
  <c r="CE60" i="4"/>
  <c r="BS60" i="4"/>
  <c r="BF60" i="4"/>
  <c r="BA60" i="4"/>
  <c r="AW60" i="4"/>
  <c r="AS60" i="4"/>
  <c r="E60" i="4"/>
  <c r="QJ59" i="4"/>
  <c r="EV59" i="4"/>
  <c r="EQ59" i="4"/>
  <c r="EL59" i="4"/>
  <c r="DQ59" i="4"/>
  <c r="DK59" i="4"/>
  <c r="CK59" i="4"/>
  <c r="CE59" i="4"/>
  <c r="BS59" i="4"/>
  <c r="BM59" i="4"/>
  <c r="BF59" i="4"/>
  <c r="BA59" i="4"/>
  <c r="AW59" i="4"/>
  <c r="AS59" i="4"/>
  <c r="E59" i="4"/>
  <c r="QJ58" i="4"/>
  <c r="EV58" i="4"/>
  <c r="EQ58" i="4"/>
  <c r="EL58" i="4"/>
  <c r="EB58" i="4"/>
  <c r="DQ58" i="4"/>
  <c r="DK58" i="4"/>
  <c r="CK58" i="4"/>
  <c r="CE58" i="4"/>
  <c r="BS58" i="4"/>
  <c r="BM58" i="4"/>
  <c r="BF58" i="4"/>
  <c r="BA58" i="4"/>
  <c r="AW58" i="4"/>
  <c r="AS58" i="4"/>
  <c r="E58" i="4"/>
  <c r="QQ57" i="4"/>
  <c r="QJ57" i="4"/>
  <c r="EV57" i="4"/>
  <c r="EQ57" i="4"/>
  <c r="EL57" i="4"/>
  <c r="DQ57" i="4"/>
  <c r="DK57" i="4"/>
  <c r="CK57" i="4"/>
  <c r="CE57" i="4"/>
  <c r="BS57" i="4"/>
  <c r="BM57" i="4"/>
  <c r="BF57" i="4"/>
  <c r="BA57" i="4"/>
  <c r="AW57" i="4"/>
  <c r="AS57" i="4"/>
  <c r="E57" i="4"/>
  <c r="EV56" i="4"/>
  <c r="EQ56" i="4"/>
  <c r="EL56" i="4"/>
  <c r="EB56" i="4"/>
  <c r="DQ56" i="4"/>
  <c r="DK56" i="4"/>
  <c r="CK56" i="4"/>
  <c r="CE56" i="4"/>
  <c r="BS56" i="4"/>
  <c r="BF56" i="4"/>
  <c r="BA56" i="4"/>
  <c r="AW56" i="4"/>
  <c r="AS56" i="4"/>
  <c r="E56" i="4"/>
  <c r="QJ55" i="4"/>
  <c r="EV55" i="4"/>
  <c r="EQ55" i="4"/>
  <c r="EL55" i="4"/>
  <c r="EB55" i="4"/>
  <c r="DQ55" i="4"/>
  <c r="DK55" i="4"/>
  <c r="CK55" i="4"/>
  <c r="CE55" i="4"/>
  <c r="BS55" i="4"/>
  <c r="BF55" i="4"/>
  <c r="BA55" i="4"/>
  <c r="AW55" i="4"/>
  <c r="AS55" i="4"/>
  <c r="E55" i="4"/>
  <c r="QJ54" i="4"/>
  <c r="EV54" i="4"/>
  <c r="EQ54" i="4"/>
  <c r="EL54" i="4"/>
  <c r="EB54" i="4"/>
  <c r="DQ54" i="4"/>
  <c r="DK54" i="4"/>
  <c r="CK54" i="4"/>
  <c r="CE54" i="4"/>
  <c r="BS54" i="4"/>
  <c r="BM54" i="4"/>
  <c r="BF54" i="4"/>
  <c r="BA54" i="4"/>
  <c r="AW54" i="4"/>
  <c r="AS54" i="4"/>
  <c r="E54" i="4"/>
  <c r="QJ53" i="4"/>
  <c r="EV53" i="4"/>
  <c r="EQ53" i="4"/>
  <c r="EL53" i="4"/>
  <c r="EB53" i="4"/>
  <c r="DQ53" i="4"/>
  <c r="DK53" i="4"/>
  <c r="CK53" i="4"/>
  <c r="CE53" i="4"/>
  <c r="BS53" i="4"/>
  <c r="BM53" i="4"/>
  <c r="BF53" i="4"/>
  <c r="BA53" i="4"/>
  <c r="AW53" i="4"/>
  <c r="AS53" i="4"/>
  <c r="E53" i="4"/>
  <c r="EV52" i="4"/>
  <c r="EQ52" i="4"/>
  <c r="EL52" i="4"/>
  <c r="EB52" i="4"/>
  <c r="DQ52" i="4"/>
  <c r="DK52" i="4"/>
  <c r="CK52" i="4"/>
  <c r="CE52" i="4"/>
  <c r="BS52" i="4"/>
  <c r="BM52" i="4"/>
  <c r="BF52" i="4"/>
  <c r="BA52" i="4"/>
  <c r="AW52" i="4"/>
  <c r="AS52" i="4"/>
  <c r="E52" i="4"/>
  <c r="QQ51" i="4"/>
  <c r="EV51" i="4"/>
  <c r="EQ51" i="4"/>
  <c r="EL51" i="4"/>
  <c r="DQ51" i="4"/>
  <c r="DK51" i="4"/>
  <c r="CK51" i="4"/>
  <c r="CE51" i="4"/>
  <c r="BS51" i="4"/>
  <c r="BF51" i="4"/>
  <c r="BA51" i="4"/>
  <c r="AW51" i="4"/>
  <c r="AS51" i="4"/>
  <c r="E51" i="4"/>
  <c r="QJ50" i="4"/>
  <c r="EV50" i="4"/>
  <c r="EQ50" i="4"/>
  <c r="EL50" i="4"/>
  <c r="EB50" i="4"/>
  <c r="DQ50" i="4"/>
  <c r="DK50" i="4"/>
  <c r="CK50" i="4"/>
  <c r="CE50" i="4"/>
  <c r="BS50" i="4"/>
  <c r="BF50" i="4"/>
  <c r="BA50" i="4"/>
  <c r="AW50" i="4"/>
  <c r="AS50" i="4"/>
  <c r="E50" i="4"/>
  <c r="QJ49" i="4"/>
  <c r="EV49" i="4"/>
  <c r="EQ49" i="4"/>
  <c r="EL49" i="4"/>
  <c r="DQ49" i="4"/>
  <c r="DK49" i="4"/>
  <c r="CK49" i="4"/>
  <c r="CE49" i="4"/>
  <c r="BS49" i="4"/>
  <c r="BM49" i="4"/>
  <c r="BF49" i="4"/>
  <c r="BA49" i="4"/>
  <c r="AW49" i="4"/>
  <c r="AS49" i="4"/>
  <c r="E49" i="4"/>
  <c r="QJ48" i="4"/>
  <c r="EV48" i="4"/>
  <c r="EQ48" i="4"/>
  <c r="EL48" i="4"/>
  <c r="EB48" i="4"/>
  <c r="DQ48" i="4"/>
  <c r="DK48" i="4"/>
  <c r="CK48" i="4"/>
  <c r="CE48" i="4"/>
  <c r="BS48" i="4"/>
  <c r="BM48" i="4"/>
  <c r="BF48" i="4"/>
  <c r="BA48" i="4"/>
  <c r="AW48" i="4"/>
  <c r="AS48" i="4"/>
  <c r="E48" i="4"/>
  <c r="EV47" i="4"/>
  <c r="EQ47" i="4"/>
  <c r="EL47" i="4"/>
  <c r="EB47" i="4"/>
  <c r="DQ47" i="4"/>
  <c r="DK47" i="4"/>
  <c r="CK47" i="4"/>
  <c r="CE47" i="4"/>
  <c r="BS47" i="4"/>
  <c r="BM47" i="4"/>
  <c r="BF47" i="4"/>
  <c r="BA47" i="4"/>
  <c r="AW47" i="4"/>
  <c r="AS47" i="4"/>
  <c r="E47" i="4"/>
  <c r="QJ46" i="4"/>
  <c r="EV46" i="4"/>
  <c r="EQ46" i="4"/>
  <c r="EL46" i="4"/>
  <c r="EB46" i="4"/>
  <c r="DQ46" i="4"/>
  <c r="DK46" i="4"/>
  <c r="CK46" i="4"/>
  <c r="CE46" i="4"/>
  <c r="BS46" i="4"/>
  <c r="BF46" i="4"/>
  <c r="BA46" i="4"/>
  <c r="AW46" i="4"/>
  <c r="AS46" i="4"/>
  <c r="E46" i="4"/>
  <c r="QQ45" i="4"/>
  <c r="QJ45" i="4"/>
  <c r="EV45" i="4"/>
  <c r="EQ45" i="4"/>
  <c r="EL45" i="4"/>
  <c r="EB45" i="4"/>
  <c r="DQ45" i="4"/>
  <c r="DK45" i="4"/>
  <c r="CK45" i="4"/>
  <c r="CE45" i="4"/>
  <c r="BS45" i="4"/>
  <c r="BF45" i="4"/>
  <c r="BA45" i="4"/>
  <c r="AW45" i="4"/>
  <c r="AS45" i="4"/>
  <c r="E45" i="4"/>
  <c r="QJ44" i="4"/>
  <c r="EV44" i="4"/>
  <c r="EQ44" i="4"/>
  <c r="EL44" i="4"/>
  <c r="EB44" i="4"/>
  <c r="DQ44" i="4"/>
  <c r="DK44" i="4"/>
  <c r="CK44" i="4"/>
  <c r="CE44" i="4"/>
  <c r="BS44" i="4"/>
  <c r="BM44" i="4"/>
  <c r="BF44" i="4"/>
  <c r="BA44" i="4"/>
  <c r="AW44" i="4"/>
  <c r="AS44" i="4"/>
  <c r="E44" i="4"/>
  <c r="EV43" i="4"/>
  <c r="EQ43" i="4"/>
  <c r="EL43" i="4"/>
  <c r="DQ43" i="4"/>
  <c r="DK43" i="4"/>
  <c r="CK43" i="4"/>
  <c r="CE43" i="4"/>
  <c r="BS43" i="4"/>
  <c r="BM43" i="4"/>
  <c r="BF43" i="4"/>
  <c r="BA43" i="4"/>
  <c r="AW43" i="4"/>
  <c r="AS43" i="4"/>
  <c r="E43" i="4"/>
  <c r="EV42" i="4"/>
  <c r="EQ42" i="4"/>
  <c r="EL42" i="4"/>
  <c r="EB42" i="4"/>
  <c r="DQ42" i="4"/>
  <c r="DK42" i="4"/>
  <c r="CK42" i="4"/>
  <c r="CE42" i="4"/>
  <c r="BS42" i="4"/>
  <c r="BM42" i="4"/>
  <c r="BF42" i="4"/>
  <c r="BA42" i="4"/>
  <c r="AW42" i="4"/>
  <c r="AS42" i="4"/>
  <c r="E42" i="4"/>
  <c r="QJ41" i="4"/>
  <c r="EV41" i="4"/>
  <c r="EQ41" i="4"/>
  <c r="EL41" i="4"/>
  <c r="DQ41" i="4"/>
  <c r="DK41" i="4"/>
  <c r="CK41" i="4"/>
  <c r="CE41" i="4"/>
  <c r="BS41" i="4"/>
  <c r="BF41" i="4"/>
  <c r="BA41" i="4"/>
  <c r="AW41" i="4"/>
  <c r="AS41" i="4"/>
  <c r="E41" i="4"/>
  <c r="QJ40" i="4"/>
  <c r="EV40" i="4"/>
  <c r="EQ40" i="4"/>
  <c r="EL40" i="4"/>
  <c r="EB40" i="4"/>
  <c r="DQ40" i="4"/>
  <c r="DK40" i="4"/>
  <c r="CK40" i="4"/>
  <c r="CE40" i="4"/>
  <c r="BS40" i="4"/>
  <c r="BF40" i="4"/>
  <c r="BA40" i="4"/>
  <c r="AW40" i="4"/>
  <c r="AS40" i="4"/>
  <c r="E40" i="4"/>
  <c r="QQ39" i="4"/>
  <c r="QJ39" i="4"/>
  <c r="EV39" i="4"/>
  <c r="EQ39" i="4"/>
  <c r="EL39" i="4"/>
  <c r="EB39" i="4"/>
  <c r="DQ39" i="4"/>
  <c r="DK39" i="4"/>
  <c r="CK39" i="4"/>
  <c r="CE39" i="4"/>
  <c r="BS39" i="4"/>
  <c r="BM39" i="4"/>
  <c r="BF39" i="4"/>
  <c r="BA39" i="4"/>
  <c r="AW39" i="4"/>
  <c r="AS39" i="4"/>
  <c r="E39" i="4"/>
  <c r="EV38" i="4"/>
  <c r="EQ38" i="4"/>
  <c r="EL38" i="4"/>
  <c r="EB38" i="4"/>
  <c r="DQ38" i="4"/>
  <c r="DK38" i="4"/>
  <c r="CK38" i="4"/>
  <c r="CE38" i="4"/>
  <c r="BS38" i="4"/>
  <c r="BM38" i="4"/>
  <c r="BF38" i="4"/>
  <c r="BA38" i="4"/>
  <c r="AW38" i="4"/>
  <c r="AS38" i="4"/>
  <c r="E38" i="4"/>
  <c r="QJ37" i="4"/>
  <c r="EV37" i="4"/>
  <c r="EQ37" i="4"/>
  <c r="EL37" i="4"/>
  <c r="EB37" i="4"/>
  <c r="DQ37" i="4"/>
  <c r="DK37" i="4"/>
  <c r="CK37" i="4"/>
  <c r="CE37" i="4"/>
  <c r="BS37" i="4"/>
  <c r="BM37" i="4"/>
  <c r="BF37" i="4"/>
  <c r="BA37" i="4"/>
  <c r="AW37" i="4"/>
  <c r="AS37" i="4"/>
  <c r="E37" i="4"/>
  <c r="QJ36" i="4"/>
  <c r="EV36" i="4"/>
  <c r="EQ36" i="4"/>
  <c r="EL36" i="4"/>
  <c r="EB36" i="4"/>
  <c r="DQ36" i="4"/>
  <c r="DK36" i="4"/>
  <c r="CK36" i="4"/>
  <c r="CE36" i="4"/>
  <c r="BS36" i="4"/>
  <c r="BF36" i="4"/>
  <c r="BA36" i="4"/>
  <c r="AW36" i="4"/>
  <c r="AS36" i="4"/>
  <c r="E36" i="4"/>
  <c r="QJ35" i="4"/>
  <c r="EV35" i="4"/>
  <c r="EQ35" i="4"/>
  <c r="EL35" i="4"/>
  <c r="DQ35" i="4"/>
  <c r="DK35" i="4"/>
  <c r="CK35" i="4"/>
  <c r="CE35" i="4"/>
  <c r="BS35" i="4"/>
  <c r="BF35" i="4"/>
  <c r="BA35" i="4"/>
  <c r="AW35" i="4"/>
  <c r="AS35" i="4"/>
  <c r="E35" i="4"/>
  <c r="EV34" i="4"/>
  <c r="EQ34" i="4"/>
  <c r="EL34" i="4"/>
  <c r="EB34" i="4"/>
  <c r="DQ34" i="4"/>
  <c r="DK34" i="4"/>
  <c r="CK34" i="4"/>
  <c r="CE34" i="4"/>
  <c r="BS34" i="4"/>
  <c r="BM34" i="4"/>
  <c r="BF34" i="4"/>
  <c r="BA34" i="4"/>
  <c r="AW34" i="4"/>
  <c r="AS34" i="4"/>
  <c r="E34" i="4"/>
  <c r="QQ33" i="4"/>
  <c r="EV33" i="4"/>
  <c r="EQ33" i="4"/>
  <c r="EL33" i="4"/>
  <c r="DQ33" i="4"/>
  <c r="DK33" i="4"/>
  <c r="CK33" i="4"/>
  <c r="CE33" i="4"/>
  <c r="BS33" i="4"/>
  <c r="BM33" i="4"/>
  <c r="BF33" i="4"/>
  <c r="BA33" i="4"/>
  <c r="AW33" i="4"/>
  <c r="AS33" i="4"/>
  <c r="E33" i="4"/>
  <c r="QJ32" i="4"/>
  <c r="EV32" i="4"/>
  <c r="EQ32" i="4"/>
  <c r="EL32" i="4"/>
  <c r="EB32" i="4"/>
  <c r="DQ32" i="4"/>
  <c r="DK32" i="4"/>
  <c r="CK32" i="4"/>
  <c r="CE32" i="4"/>
  <c r="BS32" i="4"/>
  <c r="BM32" i="4"/>
  <c r="BF32" i="4"/>
  <c r="BA32" i="4"/>
  <c r="AW32" i="4"/>
  <c r="AS32" i="4"/>
  <c r="E32" i="4"/>
  <c r="QJ31" i="4"/>
  <c r="EV31" i="4"/>
  <c r="EQ31" i="4"/>
  <c r="EL31" i="4"/>
  <c r="EB31" i="4"/>
  <c r="DQ31" i="4"/>
  <c r="DK31" i="4"/>
  <c r="CK31" i="4"/>
  <c r="CE31" i="4"/>
  <c r="BS31" i="4"/>
  <c r="BF31" i="4"/>
  <c r="BA31" i="4"/>
  <c r="AW31" i="4"/>
  <c r="AS31" i="4"/>
  <c r="E31" i="4"/>
  <c r="QJ30" i="4"/>
  <c r="EV30" i="4"/>
  <c r="EQ30" i="4"/>
  <c r="EL30" i="4"/>
  <c r="EB30" i="4"/>
  <c r="DQ30" i="4"/>
  <c r="DK30" i="4"/>
  <c r="CK30" i="4"/>
  <c r="CE30" i="4"/>
  <c r="BS30" i="4"/>
  <c r="BF30" i="4"/>
  <c r="BA30" i="4"/>
  <c r="AW30" i="4"/>
  <c r="AS30" i="4"/>
  <c r="E30" i="4"/>
  <c r="EV29" i="4"/>
  <c r="EQ29" i="4"/>
  <c r="EL29" i="4"/>
  <c r="EB29" i="4"/>
  <c r="DQ29" i="4"/>
  <c r="DK29" i="4"/>
  <c r="CK29" i="4"/>
  <c r="CE29" i="4"/>
  <c r="BS29" i="4"/>
  <c r="BM29" i="4"/>
  <c r="BF29" i="4"/>
  <c r="BA29" i="4"/>
  <c r="AW29" i="4"/>
  <c r="AS29" i="4"/>
  <c r="E29" i="4"/>
  <c r="QJ28" i="4"/>
  <c r="EV28" i="4"/>
  <c r="EQ28" i="4"/>
  <c r="EL28" i="4"/>
  <c r="EB28" i="4"/>
  <c r="DQ28" i="4"/>
  <c r="DK28" i="4"/>
  <c r="CK28" i="4"/>
  <c r="CE28" i="4"/>
  <c r="BS28" i="4"/>
  <c r="BM28" i="4"/>
  <c r="BF28" i="4"/>
  <c r="BA28" i="4"/>
  <c r="AW28" i="4"/>
  <c r="AS28" i="4"/>
  <c r="E28" i="4"/>
  <c r="QQ27" i="4"/>
  <c r="QJ27" i="4"/>
  <c r="EV27" i="4"/>
  <c r="EQ27" i="4"/>
  <c r="EL27" i="4"/>
  <c r="DQ27" i="4"/>
  <c r="DK27" i="4"/>
  <c r="CK27" i="4"/>
  <c r="CE27" i="4"/>
  <c r="BS27" i="4"/>
  <c r="BM27" i="4"/>
  <c r="BF27" i="4"/>
  <c r="BA27" i="4"/>
  <c r="AW27" i="4"/>
  <c r="AS27" i="4"/>
  <c r="E27" i="4"/>
  <c r="QJ26" i="4"/>
  <c r="EV26" i="4"/>
  <c r="EQ26" i="4"/>
  <c r="EL26" i="4"/>
  <c r="EB26" i="4"/>
  <c r="DQ26" i="4"/>
  <c r="DK26" i="4"/>
  <c r="CK26" i="4"/>
  <c r="CE26" i="4"/>
  <c r="BS26" i="4"/>
  <c r="BF26" i="4"/>
  <c r="BA26" i="4"/>
  <c r="AW26" i="4"/>
  <c r="AS26" i="4"/>
  <c r="E26" i="4"/>
  <c r="EV25" i="4"/>
  <c r="EQ25" i="4"/>
  <c r="EL25" i="4"/>
  <c r="DQ25" i="4"/>
  <c r="DK25" i="4"/>
  <c r="CK25" i="4"/>
  <c r="CE25" i="4"/>
  <c r="BS25" i="4"/>
  <c r="BF25" i="4"/>
  <c r="BA25" i="4"/>
  <c r="AW25" i="4"/>
  <c r="AS25" i="4"/>
  <c r="E25" i="4"/>
  <c r="EV24" i="4"/>
  <c r="EQ24" i="4"/>
  <c r="EL24" i="4"/>
  <c r="EB24" i="4"/>
  <c r="DQ24" i="4"/>
  <c r="DK24" i="4"/>
  <c r="CK24" i="4"/>
  <c r="CE24" i="4"/>
  <c r="BS24" i="4"/>
  <c r="BM24" i="4"/>
  <c r="BF24" i="4"/>
  <c r="BA24" i="4"/>
  <c r="AW24" i="4"/>
  <c r="AS24" i="4"/>
  <c r="E24" i="4"/>
  <c r="QJ23" i="4"/>
  <c r="EV23" i="4"/>
  <c r="EQ23" i="4"/>
  <c r="EL23" i="4"/>
  <c r="EB23" i="4"/>
  <c r="DQ23" i="4"/>
  <c r="DK23" i="4"/>
  <c r="CK23" i="4"/>
  <c r="CE23" i="4"/>
  <c r="BS23" i="4"/>
  <c r="BM23" i="4"/>
  <c r="BF23" i="4"/>
  <c r="BA23" i="4"/>
  <c r="AW23" i="4"/>
  <c r="AS23" i="4"/>
  <c r="E23" i="4"/>
  <c r="QJ22" i="4"/>
  <c r="EV22" i="4"/>
  <c r="EQ22" i="4"/>
  <c r="EL22" i="4"/>
  <c r="EB22" i="4"/>
  <c r="DQ22" i="4"/>
  <c r="DK22" i="4"/>
  <c r="CK22" i="4"/>
  <c r="CE22" i="4"/>
  <c r="BS22" i="4"/>
  <c r="BM22" i="4"/>
  <c r="BF22" i="4"/>
  <c r="BA22" i="4"/>
  <c r="AW22" i="4"/>
  <c r="AS22" i="4"/>
  <c r="E22" i="4"/>
  <c r="QQ21" i="4"/>
  <c r="QJ21" i="4"/>
  <c r="EV21" i="4"/>
  <c r="EQ21" i="4"/>
  <c r="EL21" i="4"/>
  <c r="EB21" i="4"/>
  <c r="DQ21" i="4"/>
  <c r="DK21" i="4"/>
  <c r="CK21" i="4"/>
  <c r="CE21" i="4"/>
  <c r="BS21" i="4"/>
  <c r="BF21" i="4"/>
  <c r="BA21" i="4"/>
  <c r="AW21" i="4"/>
  <c r="AS21" i="4"/>
  <c r="E21" i="4"/>
  <c r="EV20" i="4"/>
  <c r="EQ20" i="4"/>
  <c r="EL20" i="4"/>
  <c r="EB20" i="4"/>
  <c r="DQ20" i="4"/>
  <c r="DK20" i="4"/>
  <c r="CK20" i="4"/>
  <c r="CE20" i="4"/>
  <c r="BS20" i="4"/>
  <c r="BF20" i="4"/>
  <c r="BA20" i="4"/>
  <c r="AW20" i="4"/>
  <c r="AS20" i="4"/>
  <c r="E20" i="4"/>
  <c r="QJ19" i="4"/>
  <c r="EV19" i="4"/>
  <c r="EQ19" i="4"/>
  <c r="EL19" i="4"/>
  <c r="DQ19" i="4"/>
  <c r="DK19" i="4"/>
  <c r="CK19" i="4"/>
  <c r="CE19" i="4"/>
  <c r="BS19" i="4"/>
  <c r="BM19" i="4"/>
  <c r="BF19" i="4"/>
  <c r="BA19" i="4"/>
  <c r="AW19" i="4"/>
  <c r="AS19" i="4"/>
  <c r="E19" i="4"/>
  <c r="QJ18" i="4"/>
  <c r="EV18" i="4"/>
  <c r="EQ18" i="4"/>
  <c r="EL18" i="4"/>
  <c r="EB18" i="4"/>
  <c r="DQ18" i="4"/>
  <c r="DK18" i="4"/>
  <c r="CK18" i="4"/>
  <c r="CE18" i="4"/>
  <c r="BS18" i="4"/>
  <c r="BM18" i="4"/>
  <c r="BF18" i="4"/>
  <c r="BA18" i="4"/>
  <c r="AW18" i="4"/>
  <c r="AS18" i="4"/>
  <c r="E18" i="4"/>
  <c r="QJ17" i="4"/>
  <c r="EV17" i="4"/>
  <c r="EQ17" i="4"/>
  <c r="EL17" i="4"/>
  <c r="DQ17" i="4"/>
  <c r="DK17" i="4"/>
  <c r="CK17" i="4"/>
  <c r="CE17" i="4"/>
  <c r="BS17" i="4"/>
  <c r="BM17" i="4"/>
  <c r="BF17" i="4"/>
  <c r="BA17" i="4"/>
  <c r="AW17" i="4"/>
  <c r="AS17" i="4"/>
  <c r="E17" i="4"/>
  <c r="EV16" i="4"/>
  <c r="EQ16" i="4"/>
  <c r="EL16" i="4"/>
  <c r="EB16" i="4"/>
  <c r="DQ16" i="4"/>
  <c r="DK16" i="4"/>
  <c r="CK16" i="4"/>
  <c r="CE16" i="4"/>
  <c r="BS16" i="4"/>
  <c r="BF16" i="4"/>
  <c r="BA16" i="4"/>
  <c r="AW16" i="4"/>
  <c r="AS16" i="4"/>
  <c r="E16" i="4"/>
  <c r="QQ15" i="4"/>
  <c r="EV15" i="4"/>
  <c r="EQ15" i="4"/>
  <c r="EL15" i="4"/>
  <c r="EB15" i="4"/>
  <c r="DQ15" i="4"/>
  <c r="DK15" i="4"/>
  <c r="CK15" i="4"/>
  <c r="CE15" i="4"/>
  <c r="BS15" i="4"/>
  <c r="BF15" i="4"/>
  <c r="BA15" i="4"/>
  <c r="AW15" i="4"/>
  <c r="AS15" i="4"/>
  <c r="E15" i="4"/>
  <c r="QJ14" i="4"/>
  <c r="EV14" i="4"/>
  <c r="EQ14" i="4"/>
  <c r="EL14" i="4"/>
  <c r="EB14" i="4"/>
  <c r="DQ14" i="4"/>
  <c r="DK14" i="4"/>
  <c r="CK14" i="4"/>
  <c r="CE14" i="4"/>
  <c r="BS14" i="4"/>
  <c r="BM14" i="4"/>
  <c r="BF14" i="4"/>
  <c r="BA14" i="4"/>
  <c r="AW14" i="4"/>
  <c r="AS14" i="4"/>
  <c r="E14" i="4"/>
  <c r="QJ13" i="4"/>
  <c r="EV13" i="4"/>
  <c r="EQ13" i="4"/>
  <c r="EL13" i="4"/>
  <c r="EB13" i="4"/>
  <c r="DQ13" i="4"/>
  <c r="DK13" i="4"/>
  <c r="CK13" i="4"/>
  <c r="CE13" i="4"/>
  <c r="BS13" i="4"/>
  <c r="BM13" i="4"/>
  <c r="BF13" i="4"/>
  <c r="BA13" i="4"/>
  <c r="AW13" i="4"/>
  <c r="AS13" i="4"/>
  <c r="E13" i="4"/>
  <c r="QJ12" i="4"/>
  <c r="EV12" i="4"/>
  <c r="EQ12" i="4"/>
  <c r="EL12" i="4"/>
  <c r="EB12" i="4"/>
  <c r="DQ12" i="4"/>
  <c r="DK12" i="4"/>
  <c r="CK12" i="4"/>
  <c r="CE12" i="4"/>
  <c r="BS12" i="4"/>
  <c r="BM12" i="4"/>
  <c r="BF12" i="4"/>
  <c r="BA12" i="4"/>
  <c r="AW12" i="4"/>
  <c r="AS12" i="4"/>
  <c r="E12" i="4"/>
  <c r="EV11" i="4"/>
  <c r="EQ11" i="4"/>
  <c r="EL11" i="4"/>
  <c r="DQ11" i="4"/>
  <c r="DK11" i="4"/>
  <c r="CK11" i="4"/>
  <c r="CE11" i="4"/>
  <c r="BS11" i="4"/>
  <c r="BF11" i="4"/>
  <c r="BA11" i="4"/>
  <c r="AW11" i="4"/>
  <c r="AS11" i="4"/>
  <c r="E11" i="4"/>
  <c r="QJ10" i="4"/>
  <c r="EV10" i="4"/>
  <c r="EQ10" i="4"/>
  <c r="EL10" i="4"/>
  <c r="EB10" i="4"/>
  <c r="DQ10" i="4"/>
  <c r="DK10" i="4"/>
  <c r="CK10" i="4"/>
  <c r="CE10" i="4"/>
  <c r="BS10" i="4"/>
  <c r="BF10" i="4"/>
  <c r="BA10" i="4"/>
  <c r="AW10" i="4"/>
  <c r="AS10" i="4"/>
  <c r="E10" i="4"/>
  <c r="QQ9" i="4"/>
  <c r="QJ9" i="4"/>
  <c r="EV9" i="4"/>
  <c r="EQ9" i="4"/>
  <c r="EL9" i="4"/>
  <c r="DQ9" i="4"/>
  <c r="DK9" i="4"/>
  <c r="CK9" i="4"/>
  <c r="CE9" i="4"/>
  <c r="BS9" i="4"/>
  <c r="BM9" i="4"/>
  <c r="BF9" i="4"/>
  <c r="BA9" i="4"/>
  <c r="AW9" i="4"/>
  <c r="AS9" i="4"/>
  <c r="E9" i="4"/>
  <c r="QJ8" i="4"/>
  <c r="EV8" i="4"/>
  <c r="EQ8" i="4"/>
  <c r="EL8" i="4"/>
  <c r="EB8" i="4"/>
  <c r="DQ8" i="4"/>
  <c r="DK8" i="4"/>
  <c r="CK8" i="4"/>
  <c r="CE8" i="4"/>
  <c r="BS8" i="4"/>
  <c r="BM8" i="4"/>
  <c r="BF8" i="4"/>
  <c r="BA8" i="4"/>
  <c r="AW8" i="4"/>
  <c r="AS8" i="4"/>
  <c r="E8" i="4"/>
  <c r="EV7" i="4"/>
  <c r="EQ7" i="4"/>
  <c r="EL7" i="4"/>
  <c r="EB7" i="4"/>
  <c r="DQ7" i="4"/>
  <c r="DK7" i="4"/>
  <c r="CK7" i="4"/>
  <c r="CE7" i="4"/>
  <c r="BS7" i="4"/>
  <c r="BM7" i="4"/>
  <c r="BF7" i="4"/>
  <c r="BA7" i="4"/>
  <c r="AW7" i="4"/>
  <c r="AS7" i="4"/>
  <c r="E7" i="4"/>
  <c r="EV6" i="4"/>
  <c r="EQ6" i="4"/>
  <c r="EL6" i="4"/>
  <c r="EB6" i="4"/>
  <c r="DQ6" i="4"/>
  <c r="DK6" i="4"/>
  <c r="CK6" i="4"/>
  <c r="CE6" i="4"/>
  <c r="BY6" i="4"/>
  <c r="BS6" i="4"/>
  <c r="BF6" i="4"/>
  <c r="BA6" i="4"/>
  <c r="AW6" i="4"/>
  <c r="AS6" i="4"/>
  <c r="E6" i="4"/>
  <c r="QJ5" i="4"/>
  <c r="EV5" i="4"/>
  <c r="EQ5" i="4"/>
  <c r="EL5" i="4"/>
  <c r="EB5" i="4"/>
  <c r="DQ5" i="4"/>
  <c r="DK5" i="4"/>
  <c r="CK5" i="4"/>
  <c r="CE5" i="4"/>
  <c r="BY5" i="4"/>
  <c r="BS5" i="4"/>
  <c r="BF5" i="4"/>
  <c r="BA5" i="4"/>
  <c r="AW5" i="4"/>
  <c r="AS5" i="4"/>
  <c r="E5" i="4"/>
  <c r="QJ4" i="4"/>
  <c r="EV4" i="4"/>
  <c r="EQ4" i="4"/>
  <c r="EL4" i="4"/>
  <c r="EB4" i="4"/>
  <c r="DQ4" i="4"/>
  <c r="DK4" i="4"/>
  <c r="CK4" i="4"/>
  <c r="CE4" i="4"/>
  <c r="BS4" i="4"/>
  <c r="BM4" i="4"/>
  <c r="BF4" i="4"/>
  <c r="BA4" i="4"/>
  <c r="AW4" i="4"/>
  <c r="AS4" i="4"/>
  <c r="E4" i="4"/>
  <c r="QQ3" i="4"/>
  <c r="QJ3" i="4"/>
  <c r="EV3" i="4"/>
  <c r="EQ3" i="4"/>
  <c r="EL3" i="4"/>
  <c r="DQ3" i="4"/>
  <c r="DK3" i="4"/>
  <c r="CK3" i="4"/>
  <c r="CE3" i="4"/>
  <c r="BY3" i="4"/>
  <c r="BS3" i="4"/>
  <c r="BM3" i="4"/>
  <c r="BF3" i="4"/>
  <c r="BA3" i="4"/>
  <c r="AW3" i="4"/>
  <c r="AS3" i="4"/>
  <c r="E3" i="4"/>
  <c r="EV2" i="4"/>
  <c r="EQ2" i="4"/>
  <c r="EL2" i="4"/>
  <c r="EB2" i="4"/>
  <c r="DQ2" i="4"/>
  <c r="DK2" i="4"/>
  <c r="CK2" i="4"/>
  <c r="CE2" i="4"/>
  <c r="BY2" i="4"/>
  <c r="BS2" i="4"/>
  <c r="BM2" i="4"/>
  <c r="BF2" i="4"/>
  <c r="BA2" i="4"/>
  <c r="AW2" i="4"/>
  <c r="AS2" i="4"/>
  <c r="E2" i="4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QJ529" i="3"/>
  <c r="QJ520" i="3"/>
  <c r="QJ511" i="3"/>
  <c r="QJ502" i="3"/>
  <c r="QJ493" i="3"/>
  <c r="QJ484" i="3"/>
  <c r="QJ475" i="3"/>
  <c r="QJ466" i="3"/>
  <c r="QJ457" i="3"/>
  <c r="QJ448" i="3"/>
  <c r="QJ439" i="3"/>
  <c r="QJ430" i="3"/>
  <c r="QJ421" i="3"/>
  <c r="QJ412" i="3"/>
  <c r="QJ403" i="3"/>
  <c r="QJ394" i="3"/>
  <c r="QJ385" i="3"/>
  <c r="QJ376" i="3"/>
  <c r="QJ367" i="3"/>
  <c r="QJ358" i="3"/>
  <c r="QQ355" i="3"/>
  <c r="QQ349" i="3"/>
  <c r="QJ349" i="3"/>
  <c r="QQ343" i="3"/>
  <c r="QJ340" i="3"/>
  <c r="QQ337" i="3"/>
  <c r="QQ331" i="3"/>
  <c r="QJ331" i="3"/>
  <c r="QQ325" i="3"/>
  <c r="QJ322" i="3"/>
  <c r="QQ319" i="3"/>
  <c r="QQ313" i="3"/>
  <c r="QJ313" i="3"/>
  <c r="QQ307" i="3"/>
  <c r="QJ304" i="3"/>
  <c r="QQ301" i="3"/>
  <c r="UV296" i="3"/>
  <c r="UJ296" i="3"/>
  <c r="UC296" i="3"/>
  <c r="TV296" i="3"/>
  <c r="TI296" i="3"/>
  <c r="SV296" i="3"/>
  <c r="SJ296" i="3"/>
  <c r="RX296" i="3"/>
  <c r="RL296" i="3"/>
  <c r="QX296" i="3"/>
  <c r="UV295" i="3"/>
  <c r="UJ295" i="3"/>
  <c r="UC295" i="3"/>
  <c r="TV295" i="3"/>
  <c r="TI295" i="3"/>
  <c r="SV295" i="3"/>
  <c r="SJ295" i="3"/>
  <c r="RX295" i="3"/>
  <c r="RL295" i="3"/>
  <c r="QX295" i="3"/>
  <c r="QQ295" i="3"/>
  <c r="QJ295" i="3"/>
  <c r="UV294" i="3"/>
  <c r="UJ294" i="3"/>
  <c r="UC294" i="3"/>
  <c r="TV294" i="3"/>
  <c r="TI294" i="3"/>
  <c r="SV294" i="3"/>
  <c r="SJ294" i="3"/>
  <c r="RX294" i="3"/>
  <c r="RL294" i="3"/>
  <c r="QX294" i="3"/>
  <c r="UV293" i="3"/>
  <c r="UJ293" i="3"/>
  <c r="UC293" i="3"/>
  <c r="TV293" i="3"/>
  <c r="TI293" i="3"/>
  <c r="SV293" i="3"/>
  <c r="SJ293" i="3"/>
  <c r="RX293" i="3"/>
  <c r="RL293" i="3"/>
  <c r="QX293" i="3"/>
  <c r="UV292" i="3"/>
  <c r="UJ292" i="3"/>
  <c r="UC292" i="3"/>
  <c r="TV292" i="3"/>
  <c r="TI292" i="3"/>
  <c r="SV292" i="3"/>
  <c r="SJ292" i="3"/>
  <c r="RX292" i="3"/>
  <c r="RL292" i="3"/>
  <c r="QX292" i="3"/>
  <c r="UV291" i="3"/>
  <c r="UJ291" i="3"/>
  <c r="UC291" i="3"/>
  <c r="TV291" i="3"/>
  <c r="TI291" i="3"/>
  <c r="SV291" i="3"/>
  <c r="SJ291" i="3"/>
  <c r="RX291" i="3"/>
  <c r="RL291" i="3"/>
  <c r="QX291" i="3"/>
  <c r="UV290" i="3"/>
  <c r="UJ290" i="3"/>
  <c r="UC290" i="3"/>
  <c r="TV290" i="3"/>
  <c r="TI290" i="3"/>
  <c r="SV290" i="3"/>
  <c r="SJ290" i="3"/>
  <c r="RX290" i="3"/>
  <c r="RL290" i="3"/>
  <c r="QX290" i="3"/>
  <c r="UV289" i="3"/>
  <c r="UJ289" i="3"/>
  <c r="UC289" i="3"/>
  <c r="TV289" i="3"/>
  <c r="TI289" i="3"/>
  <c r="SV289" i="3"/>
  <c r="SJ289" i="3"/>
  <c r="RX289" i="3"/>
  <c r="RL289" i="3"/>
  <c r="QX289" i="3"/>
  <c r="QQ289" i="3"/>
  <c r="UV288" i="3"/>
  <c r="UJ288" i="3"/>
  <c r="UC288" i="3"/>
  <c r="TV288" i="3"/>
  <c r="TI288" i="3"/>
  <c r="SV288" i="3"/>
  <c r="SJ288" i="3"/>
  <c r="RX288" i="3"/>
  <c r="RL288" i="3"/>
  <c r="QX288" i="3"/>
  <c r="UV287" i="3"/>
  <c r="UJ287" i="3"/>
  <c r="UC287" i="3"/>
  <c r="TV287" i="3"/>
  <c r="TI287" i="3"/>
  <c r="SV287" i="3"/>
  <c r="SJ287" i="3"/>
  <c r="RX287" i="3"/>
  <c r="RL287" i="3"/>
  <c r="QX287" i="3"/>
  <c r="UV286" i="3"/>
  <c r="UJ286" i="3"/>
  <c r="UC286" i="3"/>
  <c r="TV286" i="3"/>
  <c r="TI286" i="3"/>
  <c r="SV286" i="3"/>
  <c r="SJ286" i="3"/>
  <c r="RX286" i="3"/>
  <c r="RL286" i="3"/>
  <c r="QX286" i="3"/>
  <c r="QJ286" i="3"/>
  <c r="UV285" i="3"/>
  <c r="UJ285" i="3"/>
  <c r="UC285" i="3"/>
  <c r="TV285" i="3"/>
  <c r="TI285" i="3"/>
  <c r="SV285" i="3"/>
  <c r="SJ285" i="3"/>
  <c r="RX285" i="3"/>
  <c r="RL285" i="3"/>
  <c r="QX285" i="3"/>
  <c r="UV284" i="3"/>
  <c r="UJ284" i="3"/>
  <c r="UC284" i="3"/>
  <c r="TV284" i="3"/>
  <c r="TI284" i="3"/>
  <c r="SV284" i="3"/>
  <c r="SJ284" i="3"/>
  <c r="RX284" i="3"/>
  <c r="RL284" i="3"/>
  <c r="QX284" i="3"/>
  <c r="UV283" i="3"/>
  <c r="UJ283" i="3"/>
  <c r="UC283" i="3"/>
  <c r="TV283" i="3"/>
  <c r="TI283" i="3"/>
  <c r="SV283" i="3"/>
  <c r="SJ283" i="3"/>
  <c r="RX283" i="3"/>
  <c r="RL283" i="3"/>
  <c r="QX283" i="3"/>
  <c r="QQ283" i="3"/>
  <c r="UV282" i="3"/>
  <c r="UJ282" i="3"/>
  <c r="UC282" i="3"/>
  <c r="TV282" i="3"/>
  <c r="TI282" i="3"/>
  <c r="SV282" i="3"/>
  <c r="SJ282" i="3"/>
  <c r="RX282" i="3"/>
  <c r="RL282" i="3"/>
  <c r="QX282" i="3"/>
  <c r="UV281" i="3"/>
  <c r="UJ281" i="3"/>
  <c r="UC281" i="3"/>
  <c r="TV281" i="3"/>
  <c r="TI281" i="3"/>
  <c r="SV281" i="3"/>
  <c r="SJ281" i="3"/>
  <c r="RX281" i="3"/>
  <c r="RL281" i="3"/>
  <c r="QX281" i="3"/>
  <c r="UV280" i="3"/>
  <c r="UJ280" i="3"/>
  <c r="UC280" i="3"/>
  <c r="TV280" i="3"/>
  <c r="TI280" i="3"/>
  <c r="SV280" i="3"/>
  <c r="SJ280" i="3"/>
  <c r="RX280" i="3"/>
  <c r="RL280" i="3"/>
  <c r="QX280" i="3"/>
  <c r="UV279" i="3"/>
  <c r="UJ279" i="3"/>
  <c r="UC279" i="3"/>
  <c r="TV279" i="3"/>
  <c r="TI279" i="3"/>
  <c r="SV279" i="3"/>
  <c r="SJ279" i="3"/>
  <c r="RX279" i="3"/>
  <c r="RL279" i="3"/>
  <c r="QX279" i="3"/>
  <c r="UV278" i="3"/>
  <c r="UJ278" i="3"/>
  <c r="UC278" i="3"/>
  <c r="TV278" i="3"/>
  <c r="TI278" i="3"/>
  <c r="SV278" i="3"/>
  <c r="SJ278" i="3"/>
  <c r="RX278" i="3"/>
  <c r="RL278" i="3"/>
  <c r="QX278" i="3"/>
  <c r="UV277" i="3"/>
  <c r="UJ277" i="3"/>
  <c r="UC277" i="3"/>
  <c r="TV277" i="3"/>
  <c r="TI277" i="3"/>
  <c r="SV277" i="3"/>
  <c r="SJ277" i="3"/>
  <c r="RX277" i="3"/>
  <c r="RL277" i="3"/>
  <c r="QX277" i="3"/>
  <c r="QQ277" i="3"/>
  <c r="QJ277" i="3"/>
  <c r="UV276" i="3"/>
  <c r="UJ276" i="3"/>
  <c r="UC276" i="3"/>
  <c r="TV276" i="3"/>
  <c r="TI276" i="3"/>
  <c r="SV276" i="3"/>
  <c r="SJ276" i="3"/>
  <c r="RX276" i="3"/>
  <c r="RL276" i="3"/>
  <c r="QX276" i="3"/>
  <c r="UV275" i="3"/>
  <c r="UJ275" i="3"/>
  <c r="UC275" i="3"/>
  <c r="TV275" i="3"/>
  <c r="TI275" i="3"/>
  <c r="SV275" i="3"/>
  <c r="SJ275" i="3"/>
  <c r="RX275" i="3"/>
  <c r="RL275" i="3"/>
  <c r="QX275" i="3"/>
  <c r="UV274" i="3"/>
  <c r="UJ274" i="3"/>
  <c r="UC274" i="3"/>
  <c r="TV274" i="3"/>
  <c r="TI274" i="3"/>
  <c r="SV274" i="3"/>
  <c r="SJ274" i="3"/>
  <c r="RX274" i="3"/>
  <c r="RL274" i="3"/>
  <c r="QX274" i="3"/>
  <c r="UV273" i="3"/>
  <c r="UJ273" i="3"/>
  <c r="UC273" i="3"/>
  <c r="TV273" i="3"/>
  <c r="TI273" i="3"/>
  <c r="SV273" i="3"/>
  <c r="SJ273" i="3"/>
  <c r="RX273" i="3"/>
  <c r="RL273" i="3"/>
  <c r="QX273" i="3"/>
  <c r="UV272" i="3"/>
  <c r="UJ272" i="3"/>
  <c r="UC272" i="3"/>
  <c r="TV272" i="3"/>
  <c r="TI272" i="3"/>
  <c r="SV272" i="3"/>
  <c r="SJ272" i="3"/>
  <c r="RX272" i="3"/>
  <c r="RL272" i="3"/>
  <c r="QX272" i="3"/>
  <c r="UV271" i="3"/>
  <c r="UJ271" i="3"/>
  <c r="UC271" i="3"/>
  <c r="TV271" i="3"/>
  <c r="TI271" i="3"/>
  <c r="SV271" i="3"/>
  <c r="SJ271" i="3"/>
  <c r="RX271" i="3"/>
  <c r="RL271" i="3"/>
  <c r="QX271" i="3"/>
  <c r="QQ271" i="3"/>
  <c r="UV270" i="3"/>
  <c r="UJ270" i="3"/>
  <c r="UC270" i="3"/>
  <c r="TV270" i="3"/>
  <c r="TI270" i="3"/>
  <c r="SV270" i="3"/>
  <c r="SJ270" i="3"/>
  <c r="RX270" i="3"/>
  <c r="RL270" i="3"/>
  <c r="QX270" i="3"/>
  <c r="UV269" i="3"/>
  <c r="UJ269" i="3"/>
  <c r="UC269" i="3"/>
  <c r="TV269" i="3"/>
  <c r="TI269" i="3"/>
  <c r="SV269" i="3"/>
  <c r="SJ269" i="3"/>
  <c r="RX269" i="3"/>
  <c r="RL269" i="3"/>
  <c r="QX269" i="3"/>
  <c r="UV268" i="3"/>
  <c r="UJ268" i="3"/>
  <c r="UC268" i="3"/>
  <c r="TV268" i="3"/>
  <c r="TI268" i="3"/>
  <c r="SV268" i="3"/>
  <c r="SJ268" i="3"/>
  <c r="RX268" i="3"/>
  <c r="RL268" i="3"/>
  <c r="QX268" i="3"/>
  <c r="QJ268" i="3"/>
  <c r="UV267" i="3"/>
  <c r="UJ267" i="3"/>
  <c r="UC267" i="3"/>
  <c r="TV267" i="3"/>
  <c r="TI267" i="3"/>
  <c r="SV267" i="3"/>
  <c r="SJ267" i="3"/>
  <c r="RX267" i="3"/>
  <c r="RL267" i="3"/>
  <c r="QX267" i="3"/>
  <c r="UV266" i="3"/>
  <c r="UJ266" i="3"/>
  <c r="UC266" i="3"/>
  <c r="TV266" i="3"/>
  <c r="TI266" i="3"/>
  <c r="SV266" i="3"/>
  <c r="SJ266" i="3"/>
  <c r="RX266" i="3"/>
  <c r="RL266" i="3"/>
  <c r="QX266" i="3"/>
  <c r="UV265" i="3"/>
  <c r="UJ265" i="3"/>
  <c r="UC265" i="3"/>
  <c r="TV265" i="3"/>
  <c r="TI265" i="3"/>
  <c r="SV265" i="3"/>
  <c r="SJ265" i="3"/>
  <c r="RX265" i="3"/>
  <c r="RL265" i="3"/>
  <c r="QX265" i="3"/>
  <c r="QQ265" i="3"/>
  <c r="UV264" i="3"/>
  <c r="UJ264" i="3"/>
  <c r="UC264" i="3"/>
  <c r="TV264" i="3"/>
  <c r="TI264" i="3"/>
  <c r="SV264" i="3"/>
  <c r="SJ264" i="3"/>
  <c r="RX264" i="3"/>
  <c r="RL264" i="3"/>
  <c r="QX264" i="3"/>
  <c r="UV263" i="3"/>
  <c r="UJ263" i="3"/>
  <c r="UC263" i="3"/>
  <c r="TV263" i="3"/>
  <c r="TI263" i="3"/>
  <c r="SV263" i="3"/>
  <c r="SJ263" i="3"/>
  <c r="RX263" i="3"/>
  <c r="RL263" i="3"/>
  <c r="QX263" i="3"/>
  <c r="UV262" i="3"/>
  <c r="UJ262" i="3"/>
  <c r="UC262" i="3"/>
  <c r="TV262" i="3"/>
  <c r="TI262" i="3"/>
  <c r="SV262" i="3"/>
  <c r="SJ262" i="3"/>
  <c r="RX262" i="3"/>
  <c r="RL262" i="3"/>
  <c r="QX262" i="3"/>
  <c r="UV261" i="3"/>
  <c r="UJ261" i="3"/>
  <c r="UC261" i="3"/>
  <c r="TV261" i="3"/>
  <c r="TI261" i="3"/>
  <c r="SV261" i="3"/>
  <c r="SJ261" i="3"/>
  <c r="RX261" i="3"/>
  <c r="RL261" i="3"/>
  <c r="QX261" i="3"/>
  <c r="UV260" i="3"/>
  <c r="UJ260" i="3"/>
  <c r="UC260" i="3"/>
  <c r="TV260" i="3"/>
  <c r="TI260" i="3"/>
  <c r="SV260" i="3"/>
  <c r="SJ260" i="3"/>
  <c r="RX260" i="3"/>
  <c r="RL260" i="3"/>
  <c r="QX260" i="3"/>
  <c r="UV259" i="3"/>
  <c r="UJ259" i="3"/>
  <c r="UC259" i="3"/>
  <c r="TV259" i="3"/>
  <c r="TI259" i="3"/>
  <c r="SV259" i="3"/>
  <c r="SJ259" i="3"/>
  <c r="RX259" i="3"/>
  <c r="RL259" i="3"/>
  <c r="QX259" i="3"/>
  <c r="QQ259" i="3"/>
  <c r="QJ259" i="3"/>
  <c r="UV258" i="3"/>
  <c r="UJ258" i="3"/>
  <c r="UC258" i="3"/>
  <c r="TV258" i="3"/>
  <c r="TI258" i="3"/>
  <c r="SV258" i="3"/>
  <c r="SJ258" i="3"/>
  <c r="RX258" i="3"/>
  <c r="RL258" i="3"/>
  <c r="QX258" i="3"/>
  <c r="UV257" i="3"/>
  <c r="UJ257" i="3"/>
  <c r="UC257" i="3"/>
  <c r="TV257" i="3"/>
  <c r="TI257" i="3"/>
  <c r="SV257" i="3"/>
  <c r="SJ257" i="3"/>
  <c r="RX257" i="3"/>
  <c r="RL257" i="3"/>
  <c r="QX257" i="3"/>
  <c r="UV256" i="3"/>
  <c r="UJ256" i="3"/>
  <c r="UC256" i="3"/>
  <c r="TV256" i="3"/>
  <c r="TI256" i="3"/>
  <c r="SV256" i="3"/>
  <c r="SJ256" i="3"/>
  <c r="RX256" i="3"/>
  <c r="RL256" i="3"/>
  <c r="QX256" i="3"/>
  <c r="UV255" i="3"/>
  <c r="UJ255" i="3"/>
  <c r="UC255" i="3"/>
  <c r="TV255" i="3"/>
  <c r="TI255" i="3"/>
  <c r="SV255" i="3"/>
  <c r="SJ255" i="3"/>
  <c r="RX255" i="3"/>
  <c r="RL255" i="3"/>
  <c r="QX255" i="3"/>
  <c r="UV254" i="3"/>
  <c r="UJ254" i="3"/>
  <c r="UC254" i="3"/>
  <c r="TV254" i="3"/>
  <c r="TI254" i="3"/>
  <c r="SV254" i="3"/>
  <c r="SJ254" i="3"/>
  <c r="RX254" i="3"/>
  <c r="RL254" i="3"/>
  <c r="QX254" i="3"/>
  <c r="UV253" i="3"/>
  <c r="UJ253" i="3"/>
  <c r="UC253" i="3"/>
  <c r="TV253" i="3"/>
  <c r="TI253" i="3"/>
  <c r="SV253" i="3"/>
  <c r="SJ253" i="3"/>
  <c r="RX253" i="3"/>
  <c r="RL253" i="3"/>
  <c r="QX253" i="3"/>
  <c r="QQ253" i="3"/>
  <c r="UV252" i="3"/>
  <c r="UJ252" i="3"/>
  <c r="UC252" i="3"/>
  <c r="TV252" i="3"/>
  <c r="TI252" i="3"/>
  <c r="SV252" i="3"/>
  <c r="SJ252" i="3"/>
  <c r="RX252" i="3"/>
  <c r="RL252" i="3"/>
  <c r="QX252" i="3"/>
  <c r="UV251" i="3"/>
  <c r="UJ251" i="3"/>
  <c r="UC251" i="3"/>
  <c r="TV251" i="3"/>
  <c r="TI251" i="3"/>
  <c r="SV251" i="3"/>
  <c r="SJ251" i="3"/>
  <c r="RX251" i="3"/>
  <c r="RL251" i="3"/>
  <c r="QX251" i="3"/>
  <c r="UV250" i="3"/>
  <c r="UJ250" i="3"/>
  <c r="UC250" i="3"/>
  <c r="TV250" i="3"/>
  <c r="TI250" i="3"/>
  <c r="SV250" i="3"/>
  <c r="SJ250" i="3"/>
  <c r="RX250" i="3"/>
  <c r="RL250" i="3"/>
  <c r="QX250" i="3"/>
  <c r="QJ250" i="3"/>
  <c r="UV249" i="3"/>
  <c r="UJ249" i="3"/>
  <c r="UC249" i="3"/>
  <c r="TV249" i="3"/>
  <c r="TI249" i="3"/>
  <c r="SV249" i="3"/>
  <c r="SJ249" i="3"/>
  <c r="RX249" i="3"/>
  <c r="RL249" i="3"/>
  <c r="QX249" i="3"/>
  <c r="UV248" i="3"/>
  <c r="UJ248" i="3"/>
  <c r="UC248" i="3"/>
  <c r="TV248" i="3"/>
  <c r="TI248" i="3"/>
  <c r="SV248" i="3"/>
  <c r="SJ248" i="3"/>
  <c r="RX248" i="3"/>
  <c r="RL248" i="3"/>
  <c r="QX248" i="3"/>
  <c r="UV247" i="3"/>
  <c r="UJ247" i="3"/>
  <c r="UC247" i="3"/>
  <c r="TV247" i="3"/>
  <c r="TI247" i="3"/>
  <c r="SV247" i="3"/>
  <c r="SJ247" i="3"/>
  <c r="RX247" i="3"/>
  <c r="RL247" i="3"/>
  <c r="QX247" i="3"/>
  <c r="QQ247" i="3"/>
  <c r="UV246" i="3"/>
  <c r="UJ246" i="3"/>
  <c r="UC246" i="3"/>
  <c r="TV246" i="3"/>
  <c r="TI246" i="3"/>
  <c r="SV246" i="3"/>
  <c r="SJ246" i="3"/>
  <c r="RX246" i="3"/>
  <c r="RL246" i="3"/>
  <c r="QX246" i="3"/>
  <c r="UV245" i="3"/>
  <c r="UJ245" i="3"/>
  <c r="UC245" i="3"/>
  <c r="TV245" i="3"/>
  <c r="TI245" i="3"/>
  <c r="SV245" i="3"/>
  <c r="SJ245" i="3"/>
  <c r="RX245" i="3"/>
  <c r="RL245" i="3"/>
  <c r="QX245" i="3"/>
  <c r="UV244" i="3"/>
  <c r="UJ244" i="3"/>
  <c r="UC244" i="3"/>
  <c r="TV244" i="3"/>
  <c r="TI244" i="3"/>
  <c r="SV244" i="3"/>
  <c r="SJ244" i="3"/>
  <c r="RX244" i="3"/>
  <c r="RL244" i="3"/>
  <c r="QX244" i="3"/>
  <c r="UV243" i="3"/>
  <c r="UJ243" i="3"/>
  <c r="UC243" i="3"/>
  <c r="TV243" i="3"/>
  <c r="TI243" i="3"/>
  <c r="SV243" i="3"/>
  <c r="SJ243" i="3"/>
  <c r="RX243" i="3"/>
  <c r="RL243" i="3"/>
  <c r="QX243" i="3"/>
  <c r="UV242" i="3"/>
  <c r="UJ242" i="3"/>
  <c r="UC242" i="3"/>
  <c r="TV242" i="3"/>
  <c r="TI242" i="3"/>
  <c r="SV242" i="3"/>
  <c r="SJ242" i="3"/>
  <c r="RX242" i="3"/>
  <c r="RL242" i="3"/>
  <c r="QX242" i="3"/>
  <c r="UV241" i="3"/>
  <c r="UJ241" i="3"/>
  <c r="UC241" i="3"/>
  <c r="TV241" i="3"/>
  <c r="TI241" i="3"/>
  <c r="SV241" i="3"/>
  <c r="SJ241" i="3"/>
  <c r="RX241" i="3"/>
  <c r="RL241" i="3"/>
  <c r="QX241" i="3"/>
  <c r="QQ241" i="3"/>
  <c r="QJ241" i="3"/>
  <c r="UV240" i="3"/>
  <c r="UJ240" i="3"/>
  <c r="UC240" i="3"/>
  <c r="TV240" i="3"/>
  <c r="TI240" i="3"/>
  <c r="SV240" i="3"/>
  <c r="SJ240" i="3"/>
  <c r="RX240" i="3"/>
  <c r="RL240" i="3"/>
  <c r="QX240" i="3"/>
  <c r="UV239" i="3"/>
  <c r="UJ239" i="3"/>
  <c r="UC239" i="3"/>
  <c r="TV239" i="3"/>
  <c r="TI239" i="3"/>
  <c r="SV239" i="3"/>
  <c r="SJ239" i="3"/>
  <c r="RX239" i="3"/>
  <c r="RL239" i="3"/>
  <c r="QX239" i="3"/>
  <c r="UV238" i="3"/>
  <c r="UJ238" i="3"/>
  <c r="UC238" i="3"/>
  <c r="TV238" i="3"/>
  <c r="TI238" i="3"/>
  <c r="SV238" i="3"/>
  <c r="SJ238" i="3"/>
  <c r="RX238" i="3"/>
  <c r="RL238" i="3"/>
  <c r="QX238" i="3"/>
  <c r="UV237" i="3"/>
  <c r="UJ237" i="3"/>
  <c r="UC237" i="3"/>
  <c r="TV237" i="3"/>
  <c r="TI237" i="3"/>
  <c r="SV237" i="3"/>
  <c r="SJ237" i="3"/>
  <c r="RX237" i="3"/>
  <c r="RL237" i="3"/>
  <c r="QX237" i="3"/>
  <c r="UV236" i="3"/>
  <c r="UJ236" i="3"/>
  <c r="UC236" i="3"/>
  <c r="TV236" i="3"/>
  <c r="TI236" i="3"/>
  <c r="SV236" i="3"/>
  <c r="SJ236" i="3"/>
  <c r="RX236" i="3"/>
  <c r="RL236" i="3"/>
  <c r="QX236" i="3"/>
  <c r="UV235" i="3"/>
  <c r="UJ235" i="3"/>
  <c r="UC235" i="3"/>
  <c r="TV235" i="3"/>
  <c r="TI235" i="3"/>
  <c r="SV235" i="3"/>
  <c r="SJ235" i="3"/>
  <c r="RX235" i="3"/>
  <c r="RL235" i="3"/>
  <c r="QX235" i="3"/>
  <c r="QQ235" i="3"/>
  <c r="UV234" i="3"/>
  <c r="UJ234" i="3"/>
  <c r="UC234" i="3"/>
  <c r="TV234" i="3"/>
  <c r="TI234" i="3"/>
  <c r="SV234" i="3"/>
  <c r="SJ234" i="3"/>
  <c r="RX234" i="3"/>
  <c r="RL234" i="3"/>
  <c r="QX234" i="3"/>
  <c r="UV233" i="3"/>
  <c r="UJ233" i="3"/>
  <c r="UC233" i="3"/>
  <c r="TV233" i="3"/>
  <c r="TI233" i="3"/>
  <c r="SV233" i="3"/>
  <c r="SJ233" i="3"/>
  <c r="RX233" i="3"/>
  <c r="RL233" i="3"/>
  <c r="QX233" i="3"/>
  <c r="UV232" i="3"/>
  <c r="UJ232" i="3"/>
  <c r="UC232" i="3"/>
  <c r="TV232" i="3"/>
  <c r="TI232" i="3"/>
  <c r="SV232" i="3"/>
  <c r="SJ232" i="3"/>
  <c r="RX232" i="3"/>
  <c r="RL232" i="3"/>
  <c r="QX232" i="3"/>
  <c r="QJ232" i="3"/>
  <c r="UV231" i="3"/>
  <c r="UJ231" i="3"/>
  <c r="UC231" i="3"/>
  <c r="TV231" i="3"/>
  <c r="TI231" i="3"/>
  <c r="SV231" i="3"/>
  <c r="SJ231" i="3"/>
  <c r="RX231" i="3"/>
  <c r="RL231" i="3"/>
  <c r="QX231" i="3"/>
  <c r="UV230" i="3"/>
  <c r="UJ230" i="3"/>
  <c r="UC230" i="3"/>
  <c r="TV230" i="3"/>
  <c r="TI230" i="3"/>
  <c r="SV230" i="3"/>
  <c r="SJ230" i="3"/>
  <c r="RX230" i="3"/>
  <c r="RL230" i="3"/>
  <c r="QX230" i="3"/>
  <c r="UV229" i="3"/>
  <c r="UJ229" i="3"/>
  <c r="UC229" i="3"/>
  <c r="TV229" i="3"/>
  <c r="TI229" i="3"/>
  <c r="SV229" i="3"/>
  <c r="SJ229" i="3"/>
  <c r="RX229" i="3"/>
  <c r="RL229" i="3"/>
  <c r="QX229" i="3"/>
  <c r="QQ229" i="3"/>
  <c r="UV228" i="3"/>
  <c r="UJ228" i="3"/>
  <c r="UC228" i="3"/>
  <c r="TV228" i="3"/>
  <c r="TI228" i="3"/>
  <c r="SV228" i="3"/>
  <c r="SJ228" i="3"/>
  <c r="RX228" i="3"/>
  <c r="RL228" i="3"/>
  <c r="QX228" i="3"/>
  <c r="UV227" i="3"/>
  <c r="UJ227" i="3"/>
  <c r="UC227" i="3"/>
  <c r="TV227" i="3"/>
  <c r="TI227" i="3"/>
  <c r="SV227" i="3"/>
  <c r="SJ227" i="3"/>
  <c r="RX227" i="3"/>
  <c r="RL227" i="3"/>
  <c r="QX227" i="3"/>
  <c r="UV226" i="3"/>
  <c r="UJ226" i="3"/>
  <c r="UC226" i="3"/>
  <c r="TV226" i="3"/>
  <c r="TI226" i="3"/>
  <c r="SV226" i="3"/>
  <c r="SJ226" i="3"/>
  <c r="RX226" i="3"/>
  <c r="RL226" i="3"/>
  <c r="QX226" i="3"/>
  <c r="UV225" i="3"/>
  <c r="UJ225" i="3"/>
  <c r="UC225" i="3"/>
  <c r="TV225" i="3"/>
  <c r="TI225" i="3"/>
  <c r="SV225" i="3"/>
  <c r="SJ225" i="3"/>
  <c r="RX225" i="3"/>
  <c r="RL225" i="3"/>
  <c r="QX225" i="3"/>
  <c r="UV224" i="3"/>
  <c r="UJ224" i="3"/>
  <c r="UC224" i="3"/>
  <c r="TV224" i="3"/>
  <c r="TI224" i="3"/>
  <c r="SV224" i="3"/>
  <c r="SJ224" i="3"/>
  <c r="RX224" i="3"/>
  <c r="RL224" i="3"/>
  <c r="QX224" i="3"/>
  <c r="UV223" i="3"/>
  <c r="UJ223" i="3"/>
  <c r="UC223" i="3"/>
  <c r="TV223" i="3"/>
  <c r="TI223" i="3"/>
  <c r="SV223" i="3"/>
  <c r="SJ223" i="3"/>
  <c r="RX223" i="3"/>
  <c r="RL223" i="3"/>
  <c r="QX223" i="3"/>
  <c r="QQ223" i="3"/>
  <c r="QJ223" i="3"/>
  <c r="UV222" i="3"/>
  <c r="UJ222" i="3"/>
  <c r="UC222" i="3"/>
  <c r="TV222" i="3"/>
  <c r="TI222" i="3"/>
  <c r="SV222" i="3"/>
  <c r="SJ222" i="3"/>
  <c r="RX222" i="3"/>
  <c r="RL222" i="3"/>
  <c r="QX222" i="3"/>
  <c r="UV221" i="3"/>
  <c r="UJ221" i="3"/>
  <c r="UC221" i="3"/>
  <c r="TV221" i="3"/>
  <c r="TI221" i="3"/>
  <c r="SV221" i="3"/>
  <c r="SJ221" i="3"/>
  <c r="RX221" i="3"/>
  <c r="RL221" i="3"/>
  <c r="QX221" i="3"/>
  <c r="UV220" i="3"/>
  <c r="UJ220" i="3"/>
  <c r="UC220" i="3"/>
  <c r="TV220" i="3"/>
  <c r="TI220" i="3"/>
  <c r="SV220" i="3"/>
  <c r="SJ220" i="3"/>
  <c r="RX220" i="3"/>
  <c r="RL220" i="3"/>
  <c r="QX220" i="3"/>
  <c r="UV219" i="3"/>
  <c r="UJ219" i="3"/>
  <c r="UC219" i="3"/>
  <c r="TV219" i="3"/>
  <c r="TI219" i="3"/>
  <c r="SV219" i="3"/>
  <c r="SJ219" i="3"/>
  <c r="RX219" i="3"/>
  <c r="RL219" i="3"/>
  <c r="QX219" i="3"/>
  <c r="UV218" i="3"/>
  <c r="UJ218" i="3"/>
  <c r="UC218" i="3"/>
  <c r="TV218" i="3"/>
  <c r="TI218" i="3"/>
  <c r="SV218" i="3"/>
  <c r="SJ218" i="3"/>
  <c r="RX218" i="3"/>
  <c r="RL218" i="3"/>
  <c r="QX218" i="3"/>
  <c r="UV217" i="3"/>
  <c r="UJ217" i="3"/>
  <c r="UC217" i="3"/>
  <c r="TV217" i="3"/>
  <c r="TI217" i="3"/>
  <c r="SV217" i="3"/>
  <c r="SJ217" i="3"/>
  <c r="RX217" i="3"/>
  <c r="RL217" i="3"/>
  <c r="QX217" i="3"/>
  <c r="QQ217" i="3"/>
  <c r="UV216" i="3"/>
  <c r="UJ216" i="3"/>
  <c r="UC216" i="3"/>
  <c r="TV216" i="3"/>
  <c r="TI216" i="3"/>
  <c r="SV216" i="3"/>
  <c r="SJ216" i="3"/>
  <c r="RX216" i="3"/>
  <c r="RL216" i="3"/>
  <c r="QX216" i="3"/>
  <c r="UV215" i="3"/>
  <c r="UJ215" i="3"/>
  <c r="UC215" i="3"/>
  <c r="TV215" i="3"/>
  <c r="TI215" i="3"/>
  <c r="SV215" i="3"/>
  <c r="SJ215" i="3"/>
  <c r="RX215" i="3"/>
  <c r="RL215" i="3"/>
  <c r="QX215" i="3"/>
  <c r="UV214" i="3"/>
  <c r="UJ214" i="3"/>
  <c r="UC214" i="3"/>
  <c r="TV214" i="3"/>
  <c r="TI214" i="3"/>
  <c r="SV214" i="3"/>
  <c r="SJ214" i="3"/>
  <c r="RX214" i="3"/>
  <c r="RL214" i="3"/>
  <c r="QX214" i="3"/>
  <c r="QJ214" i="3"/>
  <c r="UV213" i="3"/>
  <c r="UJ213" i="3"/>
  <c r="UC213" i="3"/>
  <c r="TV213" i="3"/>
  <c r="TI213" i="3"/>
  <c r="SV213" i="3"/>
  <c r="SJ213" i="3"/>
  <c r="RX213" i="3"/>
  <c r="RL213" i="3"/>
  <c r="QX213" i="3"/>
  <c r="UV212" i="3"/>
  <c r="UJ212" i="3"/>
  <c r="UC212" i="3"/>
  <c r="TV212" i="3"/>
  <c r="TI212" i="3"/>
  <c r="SV212" i="3"/>
  <c r="SJ212" i="3"/>
  <c r="RX212" i="3"/>
  <c r="RL212" i="3"/>
  <c r="QX212" i="3"/>
  <c r="UV211" i="3"/>
  <c r="UJ211" i="3"/>
  <c r="UC211" i="3"/>
  <c r="TV211" i="3"/>
  <c r="TI211" i="3"/>
  <c r="SV211" i="3"/>
  <c r="SJ211" i="3"/>
  <c r="RX211" i="3"/>
  <c r="RL211" i="3"/>
  <c r="QX211" i="3"/>
  <c r="QQ211" i="3"/>
  <c r="UV210" i="3"/>
  <c r="UJ210" i="3"/>
  <c r="UC210" i="3"/>
  <c r="TV210" i="3"/>
  <c r="TI210" i="3"/>
  <c r="SV210" i="3"/>
  <c r="SJ210" i="3"/>
  <c r="RX210" i="3"/>
  <c r="RL210" i="3"/>
  <c r="QX210" i="3"/>
  <c r="UV209" i="3"/>
  <c r="UJ209" i="3"/>
  <c r="UC209" i="3"/>
  <c r="TV209" i="3"/>
  <c r="TI209" i="3"/>
  <c r="SV209" i="3"/>
  <c r="SJ209" i="3"/>
  <c r="RX209" i="3"/>
  <c r="RL209" i="3"/>
  <c r="QX209" i="3"/>
  <c r="UV208" i="3"/>
  <c r="UJ208" i="3"/>
  <c r="UC208" i="3"/>
  <c r="TV208" i="3"/>
  <c r="TI208" i="3"/>
  <c r="SV208" i="3"/>
  <c r="SJ208" i="3"/>
  <c r="RX208" i="3"/>
  <c r="RL208" i="3"/>
  <c r="QX208" i="3"/>
  <c r="UV207" i="3"/>
  <c r="UJ207" i="3"/>
  <c r="UC207" i="3"/>
  <c r="TV207" i="3"/>
  <c r="TI207" i="3"/>
  <c r="SV207" i="3"/>
  <c r="SJ207" i="3"/>
  <c r="RX207" i="3"/>
  <c r="RL207" i="3"/>
  <c r="QX207" i="3"/>
  <c r="UV206" i="3"/>
  <c r="UJ206" i="3"/>
  <c r="UC206" i="3"/>
  <c r="TV206" i="3"/>
  <c r="TI206" i="3"/>
  <c r="SV206" i="3"/>
  <c r="SJ206" i="3"/>
  <c r="RX206" i="3"/>
  <c r="RL206" i="3"/>
  <c r="QX206" i="3"/>
  <c r="UV205" i="3"/>
  <c r="UJ205" i="3"/>
  <c r="UC205" i="3"/>
  <c r="TV205" i="3"/>
  <c r="TI205" i="3"/>
  <c r="SV205" i="3"/>
  <c r="SJ205" i="3"/>
  <c r="RX205" i="3"/>
  <c r="RL205" i="3"/>
  <c r="QX205" i="3"/>
  <c r="QQ205" i="3"/>
  <c r="QJ205" i="3"/>
  <c r="UV204" i="3"/>
  <c r="UJ204" i="3"/>
  <c r="UC204" i="3"/>
  <c r="TV204" i="3"/>
  <c r="TI204" i="3"/>
  <c r="SV204" i="3"/>
  <c r="SJ204" i="3"/>
  <c r="RX204" i="3"/>
  <c r="RL204" i="3"/>
  <c r="QX204" i="3"/>
  <c r="UV203" i="3"/>
  <c r="UJ203" i="3"/>
  <c r="UC203" i="3"/>
  <c r="TV203" i="3"/>
  <c r="TI203" i="3"/>
  <c r="SV203" i="3"/>
  <c r="SJ203" i="3"/>
  <c r="RX203" i="3"/>
  <c r="RL203" i="3"/>
  <c r="QX203" i="3"/>
  <c r="UV202" i="3"/>
  <c r="UJ202" i="3"/>
  <c r="UC202" i="3"/>
  <c r="TV202" i="3"/>
  <c r="TI202" i="3"/>
  <c r="SV202" i="3"/>
  <c r="SJ202" i="3"/>
  <c r="RX202" i="3"/>
  <c r="RL202" i="3"/>
  <c r="QX202" i="3"/>
  <c r="UV201" i="3"/>
  <c r="UJ201" i="3"/>
  <c r="UC201" i="3"/>
  <c r="TV201" i="3"/>
  <c r="TI201" i="3"/>
  <c r="SV201" i="3"/>
  <c r="SJ201" i="3"/>
  <c r="RX201" i="3"/>
  <c r="RL201" i="3"/>
  <c r="QX201" i="3"/>
  <c r="UV200" i="3"/>
  <c r="UJ200" i="3"/>
  <c r="UC200" i="3"/>
  <c r="TV200" i="3"/>
  <c r="TI200" i="3"/>
  <c r="SV200" i="3"/>
  <c r="SJ200" i="3"/>
  <c r="RX200" i="3"/>
  <c r="RL200" i="3"/>
  <c r="QX200" i="3"/>
  <c r="UV199" i="3"/>
  <c r="UJ199" i="3"/>
  <c r="UC199" i="3"/>
  <c r="TV199" i="3"/>
  <c r="TI199" i="3"/>
  <c r="SV199" i="3"/>
  <c r="SJ199" i="3"/>
  <c r="RX199" i="3"/>
  <c r="RL199" i="3"/>
  <c r="QX199" i="3"/>
  <c r="QQ199" i="3"/>
  <c r="UV198" i="3"/>
  <c r="UJ198" i="3"/>
  <c r="UC198" i="3"/>
  <c r="TV198" i="3"/>
  <c r="TI198" i="3"/>
  <c r="SV198" i="3"/>
  <c r="SJ198" i="3"/>
  <c r="RX198" i="3"/>
  <c r="RL198" i="3"/>
  <c r="QX198" i="3"/>
  <c r="UV197" i="3"/>
  <c r="UJ197" i="3"/>
  <c r="UC197" i="3"/>
  <c r="TV197" i="3"/>
  <c r="TI197" i="3"/>
  <c r="SV197" i="3"/>
  <c r="SJ197" i="3"/>
  <c r="RX197" i="3"/>
  <c r="RL197" i="3"/>
  <c r="QX197" i="3"/>
  <c r="UV196" i="3"/>
  <c r="UJ196" i="3"/>
  <c r="UC196" i="3"/>
  <c r="TV196" i="3"/>
  <c r="TI196" i="3"/>
  <c r="SV196" i="3"/>
  <c r="SJ196" i="3"/>
  <c r="RX196" i="3"/>
  <c r="RL196" i="3"/>
  <c r="QX196" i="3"/>
  <c r="QJ196" i="3"/>
  <c r="UV195" i="3"/>
  <c r="UJ195" i="3"/>
  <c r="UC195" i="3"/>
  <c r="TV195" i="3"/>
  <c r="TI195" i="3"/>
  <c r="SV195" i="3"/>
  <c r="SJ195" i="3"/>
  <c r="RX195" i="3"/>
  <c r="RL195" i="3"/>
  <c r="QX195" i="3"/>
  <c r="UV194" i="3"/>
  <c r="UJ194" i="3"/>
  <c r="UC194" i="3"/>
  <c r="TV194" i="3"/>
  <c r="TI194" i="3"/>
  <c r="SV194" i="3"/>
  <c r="SJ194" i="3"/>
  <c r="RX194" i="3"/>
  <c r="RL194" i="3"/>
  <c r="QX194" i="3"/>
  <c r="UV193" i="3"/>
  <c r="UJ193" i="3"/>
  <c r="UC193" i="3"/>
  <c r="TV193" i="3"/>
  <c r="TI193" i="3"/>
  <c r="SV193" i="3"/>
  <c r="SJ193" i="3"/>
  <c r="RX193" i="3"/>
  <c r="RL193" i="3"/>
  <c r="QX193" i="3"/>
  <c r="QQ193" i="3"/>
  <c r="UV192" i="3"/>
  <c r="UJ192" i="3"/>
  <c r="UC192" i="3"/>
  <c r="TV192" i="3"/>
  <c r="TI192" i="3"/>
  <c r="SV192" i="3"/>
  <c r="SJ192" i="3"/>
  <c r="RX192" i="3"/>
  <c r="RL192" i="3"/>
  <c r="QX192" i="3"/>
  <c r="UV191" i="3"/>
  <c r="UJ191" i="3"/>
  <c r="UC191" i="3"/>
  <c r="TV191" i="3"/>
  <c r="TI191" i="3"/>
  <c r="SV191" i="3"/>
  <c r="SJ191" i="3"/>
  <c r="RX191" i="3"/>
  <c r="RL191" i="3"/>
  <c r="QX191" i="3"/>
  <c r="UV190" i="3"/>
  <c r="UJ190" i="3"/>
  <c r="UC190" i="3"/>
  <c r="TV190" i="3"/>
  <c r="TI190" i="3"/>
  <c r="SV190" i="3"/>
  <c r="SJ190" i="3"/>
  <c r="RX190" i="3"/>
  <c r="RL190" i="3"/>
  <c r="QX190" i="3"/>
  <c r="UV189" i="3"/>
  <c r="UJ189" i="3"/>
  <c r="UC189" i="3"/>
  <c r="TV189" i="3"/>
  <c r="TI189" i="3"/>
  <c r="SV189" i="3"/>
  <c r="SJ189" i="3"/>
  <c r="RX189" i="3"/>
  <c r="RL189" i="3"/>
  <c r="QX189" i="3"/>
  <c r="UV188" i="3"/>
  <c r="UJ188" i="3"/>
  <c r="UC188" i="3"/>
  <c r="TV188" i="3"/>
  <c r="TI188" i="3"/>
  <c r="SV188" i="3"/>
  <c r="SJ188" i="3"/>
  <c r="RX188" i="3"/>
  <c r="RL188" i="3"/>
  <c r="QX188" i="3"/>
  <c r="UV187" i="3"/>
  <c r="UJ187" i="3"/>
  <c r="UC187" i="3"/>
  <c r="TV187" i="3"/>
  <c r="TI187" i="3"/>
  <c r="SV187" i="3"/>
  <c r="SJ187" i="3"/>
  <c r="RX187" i="3"/>
  <c r="RL187" i="3"/>
  <c r="QX187" i="3"/>
  <c r="QQ187" i="3"/>
  <c r="QJ187" i="3"/>
  <c r="UV186" i="3"/>
  <c r="UJ186" i="3"/>
  <c r="UC186" i="3"/>
  <c r="TV186" i="3"/>
  <c r="TI186" i="3"/>
  <c r="SV186" i="3"/>
  <c r="SJ186" i="3"/>
  <c r="RX186" i="3"/>
  <c r="RL186" i="3"/>
  <c r="QX186" i="3"/>
  <c r="UV185" i="3"/>
  <c r="UJ185" i="3"/>
  <c r="UC185" i="3"/>
  <c r="TV185" i="3"/>
  <c r="TI185" i="3"/>
  <c r="SV185" i="3"/>
  <c r="SJ185" i="3"/>
  <c r="RX185" i="3"/>
  <c r="RL185" i="3"/>
  <c r="QX185" i="3"/>
  <c r="UV184" i="3"/>
  <c r="UJ184" i="3"/>
  <c r="UC184" i="3"/>
  <c r="TV184" i="3"/>
  <c r="TI184" i="3"/>
  <c r="SV184" i="3"/>
  <c r="SJ184" i="3"/>
  <c r="RX184" i="3"/>
  <c r="RL184" i="3"/>
  <c r="QX184" i="3"/>
  <c r="UV183" i="3"/>
  <c r="UJ183" i="3"/>
  <c r="UC183" i="3"/>
  <c r="TV183" i="3"/>
  <c r="TI183" i="3"/>
  <c r="SV183" i="3"/>
  <c r="SJ183" i="3"/>
  <c r="RX183" i="3"/>
  <c r="RL183" i="3"/>
  <c r="QX183" i="3"/>
  <c r="UV182" i="3"/>
  <c r="UJ182" i="3"/>
  <c r="UC182" i="3"/>
  <c r="TV182" i="3"/>
  <c r="TI182" i="3"/>
  <c r="SV182" i="3"/>
  <c r="SJ182" i="3"/>
  <c r="RX182" i="3"/>
  <c r="RL182" i="3"/>
  <c r="QX182" i="3"/>
  <c r="UV181" i="3"/>
  <c r="UJ181" i="3"/>
  <c r="UC181" i="3"/>
  <c r="TV181" i="3"/>
  <c r="TI181" i="3"/>
  <c r="SV181" i="3"/>
  <c r="SJ181" i="3"/>
  <c r="RX181" i="3"/>
  <c r="RL181" i="3"/>
  <c r="QX181" i="3"/>
  <c r="QQ181" i="3"/>
  <c r="UV180" i="3"/>
  <c r="UJ180" i="3"/>
  <c r="UC180" i="3"/>
  <c r="TV180" i="3"/>
  <c r="TI180" i="3"/>
  <c r="SV180" i="3"/>
  <c r="SJ180" i="3"/>
  <c r="RX180" i="3"/>
  <c r="RL180" i="3"/>
  <c r="QX180" i="3"/>
  <c r="UV179" i="3"/>
  <c r="UJ179" i="3"/>
  <c r="UC179" i="3"/>
  <c r="TV179" i="3"/>
  <c r="TI179" i="3"/>
  <c r="SV179" i="3"/>
  <c r="SJ179" i="3"/>
  <c r="RX179" i="3"/>
  <c r="RL179" i="3"/>
  <c r="QX179" i="3"/>
  <c r="UV178" i="3"/>
  <c r="UJ178" i="3"/>
  <c r="UC178" i="3"/>
  <c r="TV178" i="3"/>
  <c r="TI178" i="3"/>
  <c r="SV178" i="3"/>
  <c r="SJ178" i="3"/>
  <c r="RX178" i="3"/>
  <c r="RL178" i="3"/>
  <c r="QX178" i="3"/>
  <c r="QJ178" i="3"/>
  <c r="UV177" i="3"/>
  <c r="UJ177" i="3"/>
  <c r="UC177" i="3"/>
  <c r="TV177" i="3"/>
  <c r="TI177" i="3"/>
  <c r="SV177" i="3"/>
  <c r="SJ177" i="3"/>
  <c r="RX177" i="3"/>
  <c r="RL177" i="3"/>
  <c r="QX177" i="3"/>
  <c r="UV176" i="3"/>
  <c r="UJ176" i="3"/>
  <c r="UC176" i="3"/>
  <c r="TV176" i="3"/>
  <c r="TI176" i="3"/>
  <c r="SV176" i="3"/>
  <c r="SJ176" i="3"/>
  <c r="RX176" i="3"/>
  <c r="RL176" i="3"/>
  <c r="QX176" i="3"/>
  <c r="UV175" i="3"/>
  <c r="UJ175" i="3"/>
  <c r="UC175" i="3"/>
  <c r="TV175" i="3"/>
  <c r="TI175" i="3"/>
  <c r="SV175" i="3"/>
  <c r="SJ175" i="3"/>
  <c r="RX175" i="3"/>
  <c r="RL175" i="3"/>
  <c r="QX175" i="3"/>
  <c r="QQ175" i="3"/>
  <c r="UV174" i="3"/>
  <c r="UJ174" i="3"/>
  <c r="UC174" i="3"/>
  <c r="TV174" i="3"/>
  <c r="TI174" i="3"/>
  <c r="SV174" i="3"/>
  <c r="SJ174" i="3"/>
  <c r="RX174" i="3"/>
  <c r="RL174" i="3"/>
  <c r="QX174" i="3"/>
  <c r="UV173" i="3"/>
  <c r="UJ173" i="3"/>
  <c r="UC173" i="3"/>
  <c r="TV173" i="3"/>
  <c r="TI173" i="3"/>
  <c r="SV173" i="3"/>
  <c r="SJ173" i="3"/>
  <c r="RX173" i="3"/>
  <c r="RL173" i="3"/>
  <c r="QX173" i="3"/>
  <c r="UV172" i="3"/>
  <c r="UJ172" i="3"/>
  <c r="UC172" i="3"/>
  <c r="TV172" i="3"/>
  <c r="TI172" i="3"/>
  <c r="SV172" i="3"/>
  <c r="SJ172" i="3"/>
  <c r="RX172" i="3"/>
  <c r="RL172" i="3"/>
  <c r="QX172" i="3"/>
  <c r="UV171" i="3"/>
  <c r="UJ171" i="3"/>
  <c r="UC171" i="3"/>
  <c r="TV171" i="3"/>
  <c r="TI171" i="3"/>
  <c r="SV171" i="3"/>
  <c r="SJ171" i="3"/>
  <c r="RX171" i="3"/>
  <c r="RL171" i="3"/>
  <c r="QX171" i="3"/>
  <c r="UV170" i="3"/>
  <c r="UJ170" i="3"/>
  <c r="UC170" i="3"/>
  <c r="TV170" i="3"/>
  <c r="TI170" i="3"/>
  <c r="SV170" i="3"/>
  <c r="SJ170" i="3"/>
  <c r="RX170" i="3"/>
  <c r="RL170" i="3"/>
  <c r="QX170" i="3"/>
  <c r="UV169" i="3"/>
  <c r="UJ169" i="3"/>
  <c r="UC169" i="3"/>
  <c r="TV169" i="3"/>
  <c r="TI169" i="3"/>
  <c r="SV169" i="3"/>
  <c r="SJ169" i="3"/>
  <c r="RX169" i="3"/>
  <c r="RL169" i="3"/>
  <c r="QX169" i="3"/>
  <c r="QQ169" i="3"/>
  <c r="QJ169" i="3"/>
  <c r="UV168" i="3"/>
  <c r="UJ168" i="3"/>
  <c r="UC168" i="3"/>
  <c r="TV168" i="3"/>
  <c r="TI168" i="3"/>
  <c r="SV168" i="3"/>
  <c r="SJ168" i="3"/>
  <c r="RX168" i="3"/>
  <c r="RL168" i="3"/>
  <c r="QX168" i="3"/>
  <c r="UV167" i="3"/>
  <c r="UJ167" i="3"/>
  <c r="UC167" i="3"/>
  <c r="TV167" i="3"/>
  <c r="TI167" i="3"/>
  <c r="SV167" i="3"/>
  <c r="SJ167" i="3"/>
  <c r="RX167" i="3"/>
  <c r="RL167" i="3"/>
  <c r="QX167" i="3"/>
  <c r="UV166" i="3"/>
  <c r="UJ166" i="3"/>
  <c r="UC166" i="3"/>
  <c r="TV166" i="3"/>
  <c r="TI166" i="3"/>
  <c r="SV166" i="3"/>
  <c r="SJ166" i="3"/>
  <c r="RX166" i="3"/>
  <c r="RL166" i="3"/>
  <c r="QX166" i="3"/>
  <c r="UV165" i="3"/>
  <c r="UJ165" i="3"/>
  <c r="UC165" i="3"/>
  <c r="TV165" i="3"/>
  <c r="TI165" i="3"/>
  <c r="SV165" i="3"/>
  <c r="SJ165" i="3"/>
  <c r="RX165" i="3"/>
  <c r="RL165" i="3"/>
  <c r="QX165" i="3"/>
  <c r="UV164" i="3"/>
  <c r="UJ164" i="3"/>
  <c r="UC164" i="3"/>
  <c r="TV164" i="3"/>
  <c r="TI164" i="3"/>
  <c r="SV164" i="3"/>
  <c r="SJ164" i="3"/>
  <c r="RX164" i="3"/>
  <c r="RL164" i="3"/>
  <c r="QX164" i="3"/>
  <c r="UV163" i="3"/>
  <c r="UJ163" i="3"/>
  <c r="UC163" i="3"/>
  <c r="TV163" i="3"/>
  <c r="TI163" i="3"/>
  <c r="SV163" i="3"/>
  <c r="SJ163" i="3"/>
  <c r="RX163" i="3"/>
  <c r="RL163" i="3"/>
  <c r="QX163" i="3"/>
  <c r="QQ163" i="3"/>
  <c r="UV162" i="3"/>
  <c r="UJ162" i="3"/>
  <c r="UC162" i="3"/>
  <c r="TV162" i="3"/>
  <c r="TI162" i="3"/>
  <c r="SV162" i="3"/>
  <c r="SJ162" i="3"/>
  <c r="RX162" i="3"/>
  <c r="RL162" i="3"/>
  <c r="QX162" i="3"/>
  <c r="UV161" i="3"/>
  <c r="UJ161" i="3"/>
  <c r="UC161" i="3"/>
  <c r="TV161" i="3"/>
  <c r="TI161" i="3"/>
  <c r="SV161" i="3"/>
  <c r="SJ161" i="3"/>
  <c r="RX161" i="3"/>
  <c r="RL161" i="3"/>
  <c r="QX161" i="3"/>
  <c r="UV160" i="3"/>
  <c r="UJ160" i="3"/>
  <c r="UC160" i="3"/>
  <c r="TV160" i="3"/>
  <c r="TI160" i="3"/>
  <c r="SV160" i="3"/>
  <c r="SJ160" i="3"/>
  <c r="RX160" i="3"/>
  <c r="RL160" i="3"/>
  <c r="QX160" i="3"/>
  <c r="QJ160" i="3"/>
  <c r="UV159" i="3"/>
  <c r="UJ159" i="3"/>
  <c r="UC159" i="3"/>
  <c r="TV159" i="3"/>
  <c r="TI159" i="3"/>
  <c r="SV159" i="3"/>
  <c r="SJ159" i="3"/>
  <c r="RX159" i="3"/>
  <c r="RL159" i="3"/>
  <c r="QX159" i="3"/>
  <c r="UV158" i="3"/>
  <c r="UJ158" i="3"/>
  <c r="UC158" i="3"/>
  <c r="TV158" i="3"/>
  <c r="TI158" i="3"/>
  <c r="SV158" i="3"/>
  <c r="SJ158" i="3"/>
  <c r="RX158" i="3"/>
  <c r="RL158" i="3"/>
  <c r="QX158" i="3"/>
  <c r="UV157" i="3"/>
  <c r="UJ157" i="3"/>
  <c r="UC157" i="3"/>
  <c r="TV157" i="3"/>
  <c r="TI157" i="3"/>
  <c r="SV157" i="3"/>
  <c r="SJ157" i="3"/>
  <c r="RX157" i="3"/>
  <c r="RL157" i="3"/>
  <c r="QX157" i="3"/>
  <c r="QQ157" i="3"/>
  <c r="UV156" i="3"/>
  <c r="UJ156" i="3"/>
  <c r="UC156" i="3"/>
  <c r="TV156" i="3"/>
  <c r="TI156" i="3"/>
  <c r="SV156" i="3"/>
  <c r="SJ156" i="3"/>
  <c r="RX156" i="3"/>
  <c r="RL156" i="3"/>
  <c r="QX156" i="3"/>
  <c r="UV155" i="3"/>
  <c r="UJ155" i="3"/>
  <c r="UC155" i="3"/>
  <c r="TV155" i="3"/>
  <c r="TI155" i="3"/>
  <c r="SV155" i="3"/>
  <c r="SJ155" i="3"/>
  <c r="RX155" i="3"/>
  <c r="RL155" i="3"/>
  <c r="QX155" i="3"/>
  <c r="UV154" i="3"/>
  <c r="UJ154" i="3"/>
  <c r="UC154" i="3"/>
  <c r="TV154" i="3"/>
  <c r="TI154" i="3"/>
  <c r="SV154" i="3"/>
  <c r="SJ154" i="3"/>
  <c r="RX154" i="3"/>
  <c r="RL154" i="3"/>
  <c r="QX154" i="3"/>
  <c r="UV153" i="3"/>
  <c r="UJ153" i="3"/>
  <c r="UC153" i="3"/>
  <c r="TV153" i="3"/>
  <c r="TI153" i="3"/>
  <c r="SV153" i="3"/>
  <c r="SJ153" i="3"/>
  <c r="RX153" i="3"/>
  <c r="RL153" i="3"/>
  <c r="QX153" i="3"/>
  <c r="UV152" i="3"/>
  <c r="UJ152" i="3"/>
  <c r="UC152" i="3"/>
  <c r="TV152" i="3"/>
  <c r="TI152" i="3"/>
  <c r="SV152" i="3"/>
  <c r="SJ152" i="3"/>
  <c r="RX152" i="3"/>
  <c r="RL152" i="3"/>
  <c r="QX152" i="3"/>
  <c r="UV151" i="3"/>
  <c r="UJ151" i="3"/>
  <c r="UC151" i="3"/>
  <c r="TV151" i="3"/>
  <c r="TI151" i="3"/>
  <c r="SV151" i="3"/>
  <c r="SJ151" i="3"/>
  <c r="RX151" i="3"/>
  <c r="RL151" i="3"/>
  <c r="QX151" i="3"/>
  <c r="QQ151" i="3"/>
  <c r="QJ151" i="3"/>
  <c r="UV150" i="3"/>
  <c r="UJ150" i="3"/>
  <c r="UC150" i="3"/>
  <c r="TV150" i="3"/>
  <c r="TI150" i="3"/>
  <c r="SV150" i="3"/>
  <c r="SJ150" i="3"/>
  <c r="RX150" i="3"/>
  <c r="RL150" i="3"/>
  <c r="QX150" i="3"/>
  <c r="UV149" i="3"/>
  <c r="UJ149" i="3"/>
  <c r="UC149" i="3"/>
  <c r="TV149" i="3"/>
  <c r="TI149" i="3"/>
  <c r="SV149" i="3"/>
  <c r="SJ149" i="3"/>
  <c r="RX149" i="3"/>
  <c r="RL149" i="3"/>
  <c r="QX149" i="3"/>
  <c r="UV148" i="3"/>
  <c r="UJ148" i="3"/>
  <c r="UC148" i="3"/>
  <c r="TV148" i="3"/>
  <c r="TI148" i="3"/>
  <c r="SV148" i="3"/>
  <c r="SJ148" i="3"/>
  <c r="RX148" i="3"/>
  <c r="RL148" i="3"/>
  <c r="QX148" i="3"/>
  <c r="UV147" i="3"/>
  <c r="UJ147" i="3"/>
  <c r="UC147" i="3"/>
  <c r="TV147" i="3"/>
  <c r="TI147" i="3"/>
  <c r="SV147" i="3"/>
  <c r="SJ147" i="3"/>
  <c r="RX147" i="3"/>
  <c r="RL147" i="3"/>
  <c r="QX147" i="3"/>
  <c r="UV146" i="3"/>
  <c r="UJ146" i="3"/>
  <c r="UC146" i="3"/>
  <c r="TV146" i="3"/>
  <c r="TI146" i="3"/>
  <c r="SV146" i="3"/>
  <c r="SJ146" i="3"/>
  <c r="RX146" i="3"/>
  <c r="RL146" i="3"/>
  <c r="QX146" i="3"/>
  <c r="UV145" i="3"/>
  <c r="UJ145" i="3"/>
  <c r="UC145" i="3"/>
  <c r="TV145" i="3"/>
  <c r="TI145" i="3"/>
  <c r="SV145" i="3"/>
  <c r="SJ145" i="3"/>
  <c r="RX145" i="3"/>
  <c r="RL145" i="3"/>
  <c r="QX145" i="3"/>
  <c r="QQ145" i="3"/>
  <c r="UV144" i="3"/>
  <c r="UJ144" i="3"/>
  <c r="UC144" i="3"/>
  <c r="TV144" i="3"/>
  <c r="TI144" i="3"/>
  <c r="SV144" i="3"/>
  <c r="SJ144" i="3"/>
  <c r="RX144" i="3"/>
  <c r="RL144" i="3"/>
  <c r="QX144" i="3"/>
  <c r="UV143" i="3"/>
  <c r="UJ143" i="3"/>
  <c r="UC143" i="3"/>
  <c r="TV143" i="3"/>
  <c r="TI143" i="3"/>
  <c r="SV143" i="3"/>
  <c r="SJ143" i="3"/>
  <c r="RX143" i="3"/>
  <c r="RL143" i="3"/>
  <c r="QX143" i="3"/>
  <c r="UV142" i="3"/>
  <c r="UJ142" i="3"/>
  <c r="UC142" i="3"/>
  <c r="TV142" i="3"/>
  <c r="TI142" i="3"/>
  <c r="SV142" i="3"/>
  <c r="SJ142" i="3"/>
  <c r="RX142" i="3"/>
  <c r="RL142" i="3"/>
  <c r="QX142" i="3"/>
  <c r="QJ142" i="3"/>
  <c r="UV141" i="3"/>
  <c r="UJ141" i="3"/>
  <c r="UC141" i="3"/>
  <c r="TV141" i="3"/>
  <c r="TI141" i="3"/>
  <c r="SV141" i="3"/>
  <c r="SJ141" i="3"/>
  <c r="RX141" i="3"/>
  <c r="RL141" i="3"/>
  <c r="QX141" i="3"/>
  <c r="UV140" i="3"/>
  <c r="UJ140" i="3"/>
  <c r="UC140" i="3"/>
  <c r="TV140" i="3"/>
  <c r="TI140" i="3"/>
  <c r="SV140" i="3"/>
  <c r="SJ140" i="3"/>
  <c r="RX140" i="3"/>
  <c r="RL140" i="3"/>
  <c r="QX140" i="3"/>
  <c r="UV139" i="3"/>
  <c r="UJ139" i="3"/>
  <c r="UC139" i="3"/>
  <c r="TV139" i="3"/>
  <c r="TI139" i="3"/>
  <c r="SV139" i="3"/>
  <c r="SJ139" i="3"/>
  <c r="RX139" i="3"/>
  <c r="RL139" i="3"/>
  <c r="QX139" i="3"/>
  <c r="QQ139" i="3"/>
  <c r="UV138" i="3"/>
  <c r="UJ138" i="3"/>
  <c r="UC138" i="3"/>
  <c r="TV138" i="3"/>
  <c r="TI138" i="3"/>
  <c r="SV138" i="3"/>
  <c r="SJ138" i="3"/>
  <c r="RX138" i="3"/>
  <c r="RL138" i="3"/>
  <c r="QX138" i="3"/>
  <c r="UV137" i="3"/>
  <c r="UJ137" i="3"/>
  <c r="UC137" i="3"/>
  <c r="TV137" i="3"/>
  <c r="TI137" i="3"/>
  <c r="SV137" i="3"/>
  <c r="SJ137" i="3"/>
  <c r="RX137" i="3"/>
  <c r="RL137" i="3"/>
  <c r="QX137" i="3"/>
  <c r="UV136" i="3"/>
  <c r="UJ136" i="3"/>
  <c r="UC136" i="3"/>
  <c r="TV136" i="3"/>
  <c r="TI136" i="3"/>
  <c r="SV136" i="3"/>
  <c r="SJ136" i="3"/>
  <c r="RX136" i="3"/>
  <c r="RL136" i="3"/>
  <c r="QX136" i="3"/>
  <c r="UV135" i="3"/>
  <c r="UJ135" i="3"/>
  <c r="UC135" i="3"/>
  <c r="TV135" i="3"/>
  <c r="TI135" i="3"/>
  <c r="SV135" i="3"/>
  <c r="SJ135" i="3"/>
  <c r="RX135" i="3"/>
  <c r="RL135" i="3"/>
  <c r="QX135" i="3"/>
  <c r="UV134" i="3"/>
  <c r="UJ134" i="3"/>
  <c r="UC134" i="3"/>
  <c r="TV134" i="3"/>
  <c r="TI134" i="3"/>
  <c r="SV134" i="3"/>
  <c r="SJ134" i="3"/>
  <c r="RX134" i="3"/>
  <c r="RL134" i="3"/>
  <c r="QX134" i="3"/>
  <c r="UV133" i="3"/>
  <c r="UJ133" i="3"/>
  <c r="UC133" i="3"/>
  <c r="TV133" i="3"/>
  <c r="TI133" i="3"/>
  <c r="SV133" i="3"/>
  <c r="SJ133" i="3"/>
  <c r="RX133" i="3"/>
  <c r="RL133" i="3"/>
  <c r="QX133" i="3"/>
  <c r="QQ133" i="3"/>
  <c r="QJ133" i="3"/>
  <c r="UV132" i="3"/>
  <c r="UJ132" i="3"/>
  <c r="UC132" i="3"/>
  <c r="TV132" i="3"/>
  <c r="TI132" i="3"/>
  <c r="SV132" i="3"/>
  <c r="SJ132" i="3"/>
  <c r="RX132" i="3"/>
  <c r="RL132" i="3"/>
  <c r="QX132" i="3"/>
  <c r="UV131" i="3"/>
  <c r="UJ131" i="3"/>
  <c r="UC131" i="3"/>
  <c r="TV131" i="3"/>
  <c r="TI131" i="3"/>
  <c r="SV131" i="3"/>
  <c r="SJ131" i="3"/>
  <c r="RX131" i="3"/>
  <c r="RL131" i="3"/>
  <c r="QX131" i="3"/>
  <c r="UV130" i="3"/>
  <c r="UJ130" i="3"/>
  <c r="UC130" i="3"/>
  <c r="TV130" i="3"/>
  <c r="TI130" i="3"/>
  <c r="SV130" i="3"/>
  <c r="SJ130" i="3"/>
  <c r="RX130" i="3"/>
  <c r="RL130" i="3"/>
  <c r="QX130" i="3"/>
  <c r="UV129" i="3"/>
  <c r="UJ129" i="3"/>
  <c r="UC129" i="3"/>
  <c r="TV129" i="3"/>
  <c r="TI129" i="3"/>
  <c r="SV129" i="3"/>
  <c r="SJ129" i="3"/>
  <c r="RX129" i="3"/>
  <c r="RL129" i="3"/>
  <c r="QX129" i="3"/>
  <c r="UV128" i="3"/>
  <c r="UJ128" i="3"/>
  <c r="UC128" i="3"/>
  <c r="TV128" i="3"/>
  <c r="TI128" i="3"/>
  <c r="SV128" i="3"/>
  <c r="SJ128" i="3"/>
  <c r="RX128" i="3"/>
  <c r="RL128" i="3"/>
  <c r="QX128" i="3"/>
  <c r="UV127" i="3"/>
  <c r="UJ127" i="3"/>
  <c r="UC127" i="3"/>
  <c r="TV127" i="3"/>
  <c r="TI127" i="3"/>
  <c r="SV127" i="3"/>
  <c r="SJ127" i="3"/>
  <c r="RX127" i="3"/>
  <c r="RL127" i="3"/>
  <c r="QX127" i="3"/>
  <c r="QQ127" i="3"/>
  <c r="UV126" i="3"/>
  <c r="UJ126" i="3"/>
  <c r="UC126" i="3"/>
  <c r="TV126" i="3"/>
  <c r="TI126" i="3"/>
  <c r="SV126" i="3"/>
  <c r="SJ126" i="3"/>
  <c r="RX126" i="3"/>
  <c r="RL126" i="3"/>
  <c r="QX126" i="3"/>
  <c r="UV125" i="3"/>
  <c r="UJ125" i="3"/>
  <c r="UC125" i="3"/>
  <c r="TV125" i="3"/>
  <c r="TI125" i="3"/>
  <c r="SV125" i="3"/>
  <c r="SJ125" i="3"/>
  <c r="RX125" i="3"/>
  <c r="RL125" i="3"/>
  <c r="QX125" i="3"/>
  <c r="UV124" i="3"/>
  <c r="UJ124" i="3"/>
  <c r="UC124" i="3"/>
  <c r="TV124" i="3"/>
  <c r="TI124" i="3"/>
  <c r="SV124" i="3"/>
  <c r="SJ124" i="3"/>
  <c r="RX124" i="3"/>
  <c r="RL124" i="3"/>
  <c r="QX124" i="3"/>
  <c r="QJ124" i="3"/>
  <c r="UV123" i="3"/>
  <c r="UJ123" i="3"/>
  <c r="UC123" i="3"/>
  <c r="TV123" i="3"/>
  <c r="TI123" i="3"/>
  <c r="SV123" i="3"/>
  <c r="SJ123" i="3"/>
  <c r="RX123" i="3"/>
  <c r="RL123" i="3"/>
  <c r="QX123" i="3"/>
  <c r="UV122" i="3"/>
  <c r="UJ122" i="3"/>
  <c r="UC122" i="3"/>
  <c r="TV122" i="3"/>
  <c r="TI122" i="3"/>
  <c r="SV122" i="3"/>
  <c r="SJ122" i="3"/>
  <c r="RX122" i="3"/>
  <c r="RL122" i="3"/>
  <c r="QX122" i="3"/>
  <c r="UV121" i="3"/>
  <c r="UJ121" i="3"/>
  <c r="UC121" i="3"/>
  <c r="TV121" i="3"/>
  <c r="TI121" i="3"/>
  <c r="SV121" i="3"/>
  <c r="SJ121" i="3"/>
  <c r="RX121" i="3"/>
  <c r="RL121" i="3"/>
  <c r="QX121" i="3"/>
  <c r="QQ121" i="3"/>
  <c r="UV120" i="3"/>
  <c r="UJ120" i="3"/>
  <c r="UC120" i="3"/>
  <c r="TV120" i="3"/>
  <c r="TI120" i="3"/>
  <c r="SV120" i="3"/>
  <c r="SJ120" i="3"/>
  <c r="RX120" i="3"/>
  <c r="RL120" i="3"/>
  <c r="QX120" i="3"/>
  <c r="UV119" i="3"/>
  <c r="UJ119" i="3"/>
  <c r="UC119" i="3"/>
  <c r="TV119" i="3"/>
  <c r="TI119" i="3"/>
  <c r="SV119" i="3"/>
  <c r="SJ119" i="3"/>
  <c r="RX119" i="3"/>
  <c r="RL119" i="3"/>
  <c r="QX119" i="3"/>
  <c r="UV118" i="3"/>
  <c r="UJ118" i="3"/>
  <c r="UC118" i="3"/>
  <c r="TV118" i="3"/>
  <c r="TI118" i="3"/>
  <c r="SV118" i="3"/>
  <c r="SJ118" i="3"/>
  <c r="RX118" i="3"/>
  <c r="RL118" i="3"/>
  <c r="QX118" i="3"/>
  <c r="UV117" i="3"/>
  <c r="UJ117" i="3"/>
  <c r="UC117" i="3"/>
  <c r="TV117" i="3"/>
  <c r="TI117" i="3"/>
  <c r="SV117" i="3"/>
  <c r="SJ117" i="3"/>
  <c r="RX117" i="3"/>
  <c r="RL117" i="3"/>
  <c r="QX117" i="3"/>
  <c r="UV116" i="3"/>
  <c r="UJ116" i="3"/>
  <c r="UC116" i="3"/>
  <c r="TV116" i="3"/>
  <c r="TI116" i="3"/>
  <c r="SV116" i="3"/>
  <c r="SJ116" i="3"/>
  <c r="RX116" i="3"/>
  <c r="RL116" i="3"/>
  <c r="QX116" i="3"/>
  <c r="UV115" i="3"/>
  <c r="UJ115" i="3"/>
  <c r="UC115" i="3"/>
  <c r="TV115" i="3"/>
  <c r="TI115" i="3"/>
  <c r="SV115" i="3"/>
  <c r="SJ115" i="3"/>
  <c r="RX115" i="3"/>
  <c r="RL115" i="3"/>
  <c r="QX115" i="3"/>
  <c r="QQ115" i="3"/>
  <c r="QJ115" i="3"/>
  <c r="UV114" i="3"/>
  <c r="UJ114" i="3"/>
  <c r="UC114" i="3"/>
  <c r="TV114" i="3"/>
  <c r="TI114" i="3"/>
  <c r="SV114" i="3"/>
  <c r="SJ114" i="3"/>
  <c r="RX114" i="3"/>
  <c r="RL114" i="3"/>
  <c r="QX114" i="3"/>
  <c r="UV113" i="3"/>
  <c r="UJ113" i="3"/>
  <c r="UC113" i="3"/>
  <c r="TV113" i="3"/>
  <c r="TI113" i="3"/>
  <c r="SV113" i="3"/>
  <c r="SJ113" i="3"/>
  <c r="RX113" i="3"/>
  <c r="RL113" i="3"/>
  <c r="QX113" i="3"/>
  <c r="UV112" i="3"/>
  <c r="UJ112" i="3"/>
  <c r="UC112" i="3"/>
  <c r="TV112" i="3"/>
  <c r="TI112" i="3"/>
  <c r="SV112" i="3"/>
  <c r="SJ112" i="3"/>
  <c r="RX112" i="3"/>
  <c r="RL112" i="3"/>
  <c r="QX112" i="3"/>
  <c r="UV111" i="3"/>
  <c r="UJ111" i="3"/>
  <c r="UC111" i="3"/>
  <c r="TV111" i="3"/>
  <c r="TI111" i="3"/>
  <c r="SV111" i="3"/>
  <c r="SJ111" i="3"/>
  <c r="RX111" i="3"/>
  <c r="RL111" i="3"/>
  <c r="QX111" i="3"/>
  <c r="UV110" i="3"/>
  <c r="UJ110" i="3"/>
  <c r="UC110" i="3"/>
  <c r="TV110" i="3"/>
  <c r="TI110" i="3"/>
  <c r="SV110" i="3"/>
  <c r="SJ110" i="3"/>
  <c r="RX110" i="3"/>
  <c r="RL110" i="3"/>
  <c r="QX110" i="3"/>
  <c r="UV109" i="3"/>
  <c r="UJ109" i="3"/>
  <c r="UC109" i="3"/>
  <c r="TV109" i="3"/>
  <c r="TI109" i="3"/>
  <c r="SV109" i="3"/>
  <c r="SJ109" i="3"/>
  <c r="RX109" i="3"/>
  <c r="RL109" i="3"/>
  <c r="QX109" i="3"/>
  <c r="QQ109" i="3"/>
  <c r="UV108" i="3"/>
  <c r="UJ108" i="3"/>
  <c r="UC108" i="3"/>
  <c r="TV108" i="3"/>
  <c r="TI108" i="3"/>
  <c r="SV108" i="3"/>
  <c r="SJ108" i="3"/>
  <c r="RX108" i="3"/>
  <c r="RL108" i="3"/>
  <c r="QX108" i="3"/>
  <c r="UV107" i="3"/>
  <c r="UJ107" i="3"/>
  <c r="UC107" i="3"/>
  <c r="TV107" i="3"/>
  <c r="TI107" i="3"/>
  <c r="SV107" i="3"/>
  <c r="SJ107" i="3"/>
  <c r="RX107" i="3"/>
  <c r="RL107" i="3"/>
  <c r="QX107" i="3"/>
  <c r="UV106" i="3"/>
  <c r="UJ106" i="3"/>
  <c r="UC106" i="3"/>
  <c r="TV106" i="3"/>
  <c r="TI106" i="3"/>
  <c r="SV106" i="3"/>
  <c r="SJ106" i="3"/>
  <c r="RX106" i="3"/>
  <c r="RL106" i="3"/>
  <c r="QX106" i="3"/>
  <c r="QJ106" i="3"/>
  <c r="UV105" i="3"/>
  <c r="UJ105" i="3"/>
  <c r="UC105" i="3"/>
  <c r="TV105" i="3"/>
  <c r="TI105" i="3"/>
  <c r="SV105" i="3"/>
  <c r="SJ105" i="3"/>
  <c r="RX105" i="3"/>
  <c r="RL105" i="3"/>
  <c r="QX105" i="3"/>
  <c r="UV104" i="3"/>
  <c r="UJ104" i="3"/>
  <c r="UC104" i="3"/>
  <c r="TV104" i="3"/>
  <c r="TI104" i="3"/>
  <c r="SV104" i="3"/>
  <c r="SJ104" i="3"/>
  <c r="RX104" i="3"/>
  <c r="RL104" i="3"/>
  <c r="QX104" i="3"/>
  <c r="UV103" i="3"/>
  <c r="UJ103" i="3"/>
  <c r="UC103" i="3"/>
  <c r="TV103" i="3"/>
  <c r="TI103" i="3"/>
  <c r="SV103" i="3"/>
  <c r="SJ103" i="3"/>
  <c r="RX103" i="3"/>
  <c r="RL103" i="3"/>
  <c r="QX103" i="3"/>
  <c r="QQ103" i="3"/>
  <c r="UV102" i="3"/>
  <c r="UJ102" i="3"/>
  <c r="UC102" i="3"/>
  <c r="TV102" i="3"/>
  <c r="TI102" i="3"/>
  <c r="SV102" i="3"/>
  <c r="SJ102" i="3"/>
  <c r="RX102" i="3"/>
  <c r="RL102" i="3"/>
  <c r="QX102" i="3"/>
  <c r="UV101" i="3"/>
  <c r="UJ101" i="3"/>
  <c r="UC101" i="3"/>
  <c r="TV101" i="3"/>
  <c r="TI101" i="3"/>
  <c r="SV101" i="3"/>
  <c r="SJ101" i="3"/>
  <c r="RX101" i="3"/>
  <c r="RL101" i="3"/>
  <c r="QX101" i="3"/>
  <c r="UV100" i="3"/>
  <c r="UJ100" i="3"/>
  <c r="UC100" i="3"/>
  <c r="TV100" i="3"/>
  <c r="TI100" i="3"/>
  <c r="SV100" i="3"/>
  <c r="SJ100" i="3"/>
  <c r="RX100" i="3"/>
  <c r="RL100" i="3"/>
  <c r="QX100" i="3"/>
  <c r="UV99" i="3"/>
  <c r="UJ99" i="3"/>
  <c r="UC99" i="3"/>
  <c r="TV99" i="3"/>
  <c r="TI99" i="3"/>
  <c r="SV99" i="3"/>
  <c r="SJ99" i="3"/>
  <c r="RX99" i="3"/>
  <c r="RL99" i="3"/>
  <c r="QX99" i="3"/>
  <c r="UV98" i="3"/>
  <c r="UJ98" i="3"/>
  <c r="UC98" i="3"/>
  <c r="TV98" i="3"/>
  <c r="TI98" i="3"/>
  <c r="SV98" i="3"/>
  <c r="SJ98" i="3"/>
  <c r="RX98" i="3"/>
  <c r="RL98" i="3"/>
  <c r="QX98" i="3"/>
  <c r="UV97" i="3"/>
  <c r="UJ97" i="3"/>
  <c r="UC97" i="3"/>
  <c r="TV97" i="3"/>
  <c r="TI97" i="3"/>
  <c r="SV97" i="3"/>
  <c r="SJ97" i="3"/>
  <c r="RX97" i="3"/>
  <c r="RL97" i="3"/>
  <c r="QX97" i="3"/>
  <c r="QQ97" i="3"/>
  <c r="QJ97" i="3"/>
  <c r="UV96" i="3"/>
  <c r="UJ96" i="3"/>
  <c r="UC96" i="3"/>
  <c r="TV96" i="3"/>
  <c r="TI96" i="3"/>
  <c r="SV96" i="3"/>
  <c r="SJ96" i="3"/>
  <c r="RX96" i="3"/>
  <c r="RL96" i="3"/>
  <c r="QX96" i="3"/>
  <c r="UV95" i="3"/>
  <c r="UJ95" i="3"/>
  <c r="UC95" i="3"/>
  <c r="TV95" i="3"/>
  <c r="TI95" i="3"/>
  <c r="SV95" i="3"/>
  <c r="SJ95" i="3"/>
  <c r="RX95" i="3"/>
  <c r="RL95" i="3"/>
  <c r="QX95" i="3"/>
  <c r="UV94" i="3"/>
  <c r="UJ94" i="3"/>
  <c r="UC94" i="3"/>
  <c r="TV94" i="3"/>
  <c r="TI94" i="3"/>
  <c r="SV94" i="3"/>
  <c r="SJ94" i="3"/>
  <c r="RX94" i="3"/>
  <c r="RL94" i="3"/>
  <c r="QX94" i="3"/>
  <c r="UV93" i="3"/>
  <c r="UJ93" i="3"/>
  <c r="UC93" i="3"/>
  <c r="TV93" i="3"/>
  <c r="TI93" i="3"/>
  <c r="SV93" i="3"/>
  <c r="SJ93" i="3"/>
  <c r="RX93" i="3"/>
  <c r="RL93" i="3"/>
  <c r="QX93" i="3"/>
  <c r="UV92" i="3"/>
  <c r="UJ92" i="3"/>
  <c r="UC92" i="3"/>
  <c r="TV92" i="3"/>
  <c r="TI92" i="3"/>
  <c r="SV92" i="3"/>
  <c r="SJ92" i="3"/>
  <c r="RX92" i="3"/>
  <c r="RL92" i="3"/>
  <c r="QX92" i="3"/>
  <c r="UV91" i="3"/>
  <c r="UJ91" i="3"/>
  <c r="UC91" i="3"/>
  <c r="TV91" i="3"/>
  <c r="TI91" i="3"/>
  <c r="SV91" i="3"/>
  <c r="SJ91" i="3"/>
  <c r="RX91" i="3"/>
  <c r="RL91" i="3"/>
  <c r="QX91" i="3"/>
  <c r="QQ91" i="3"/>
  <c r="UV90" i="3"/>
  <c r="UJ90" i="3"/>
  <c r="UC90" i="3"/>
  <c r="TV90" i="3"/>
  <c r="TI90" i="3"/>
  <c r="SV90" i="3"/>
  <c r="SJ90" i="3"/>
  <c r="RX90" i="3"/>
  <c r="RL90" i="3"/>
  <c r="QX90" i="3"/>
  <c r="UV89" i="3"/>
  <c r="UJ89" i="3"/>
  <c r="UC89" i="3"/>
  <c r="TV89" i="3"/>
  <c r="TI89" i="3"/>
  <c r="SV89" i="3"/>
  <c r="SJ89" i="3"/>
  <c r="RX89" i="3"/>
  <c r="RL89" i="3"/>
  <c r="QX89" i="3"/>
  <c r="UV88" i="3"/>
  <c r="UJ88" i="3"/>
  <c r="UC88" i="3"/>
  <c r="TV88" i="3"/>
  <c r="TI88" i="3"/>
  <c r="SV88" i="3"/>
  <c r="SJ88" i="3"/>
  <c r="RX88" i="3"/>
  <c r="RL88" i="3"/>
  <c r="QX88" i="3"/>
  <c r="QJ88" i="3"/>
  <c r="UV87" i="3"/>
  <c r="UJ87" i="3"/>
  <c r="UC87" i="3"/>
  <c r="TV87" i="3"/>
  <c r="TI87" i="3"/>
  <c r="SV87" i="3"/>
  <c r="SJ87" i="3"/>
  <c r="RX87" i="3"/>
  <c r="RL87" i="3"/>
  <c r="QX87" i="3"/>
  <c r="UV86" i="3"/>
  <c r="UJ86" i="3"/>
  <c r="UC86" i="3"/>
  <c r="TV86" i="3"/>
  <c r="TI86" i="3"/>
  <c r="SV86" i="3"/>
  <c r="SJ86" i="3"/>
  <c r="RX86" i="3"/>
  <c r="RL86" i="3"/>
  <c r="QX86" i="3"/>
  <c r="UV85" i="3"/>
  <c r="UJ85" i="3"/>
  <c r="UC85" i="3"/>
  <c r="TV85" i="3"/>
  <c r="TI85" i="3"/>
  <c r="SV85" i="3"/>
  <c r="SJ85" i="3"/>
  <c r="RX85" i="3"/>
  <c r="RL85" i="3"/>
  <c r="QX85" i="3"/>
  <c r="QQ85" i="3"/>
  <c r="UV84" i="3"/>
  <c r="UJ84" i="3"/>
  <c r="UC84" i="3"/>
  <c r="TV84" i="3"/>
  <c r="TI84" i="3"/>
  <c r="SV84" i="3"/>
  <c r="SJ84" i="3"/>
  <c r="RX84" i="3"/>
  <c r="RL84" i="3"/>
  <c r="QX84" i="3"/>
  <c r="UV83" i="3"/>
  <c r="UJ83" i="3"/>
  <c r="UC83" i="3"/>
  <c r="TV83" i="3"/>
  <c r="TI83" i="3"/>
  <c r="SV83" i="3"/>
  <c r="SJ83" i="3"/>
  <c r="RX83" i="3"/>
  <c r="RL83" i="3"/>
  <c r="QX83" i="3"/>
  <c r="UV82" i="3"/>
  <c r="UJ82" i="3"/>
  <c r="UC82" i="3"/>
  <c r="TV82" i="3"/>
  <c r="TI82" i="3"/>
  <c r="SV82" i="3"/>
  <c r="SJ82" i="3"/>
  <c r="RX82" i="3"/>
  <c r="RL82" i="3"/>
  <c r="QX82" i="3"/>
  <c r="UV81" i="3"/>
  <c r="UJ81" i="3"/>
  <c r="UC81" i="3"/>
  <c r="TV81" i="3"/>
  <c r="TI81" i="3"/>
  <c r="SV81" i="3"/>
  <c r="SJ81" i="3"/>
  <c r="RX81" i="3"/>
  <c r="RL81" i="3"/>
  <c r="QX81" i="3"/>
  <c r="UV80" i="3"/>
  <c r="UJ80" i="3"/>
  <c r="UC80" i="3"/>
  <c r="TV80" i="3"/>
  <c r="TI80" i="3"/>
  <c r="SV80" i="3"/>
  <c r="SJ80" i="3"/>
  <c r="RX80" i="3"/>
  <c r="RL80" i="3"/>
  <c r="QX80" i="3"/>
  <c r="UV79" i="3"/>
  <c r="UJ79" i="3"/>
  <c r="UC79" i="3"/>
  <c r="TV79" i="3"/>
  <c r="TI79" i="3"/>
  <c r="SV79" i="3"/>
  <c r="SJ79" i="3"/>
  <c r="RX79" i="3"/>
  <c r="RL79" i="3"/>
  <c r="QX79" i="3"/>
  <c r="QQ79" i="3"/>
  <c r="QJ79" i="3"/>
  <c r="UV78" i="3"/>
  <c r="UJ78" i="3"/>
  <c r="UC78" i="3"/>
  <c r="TV78" i="3"/>
  <c r="TI78" i="3"/>
  <c r="SV78" i="3"/>
  <c r="SJ78" i="3"/>
  <c r="RX78" i="3"/>
  <c r="RL78" i="3"/>
  <c r="QX78" i="3"/>
  <c r="UV77" i="3"/>
  <c r="UJ77" i="3"/>
  <c r="UC77" i="3"/>
  <c r="TV77" i="3"/>
  <c r="TI77" i="3"/>
  <c r="SV77" i="3"/>
  <c r="SJ77" i="3"/>
  <c r="RX77" i="3"/>
  <c r="RL77" i="3"/>
  <c r="QX77" i="3"/>
  <c r="UV76" i="3"/>
  <c r="UJ76" i="3"/>
  <c r="UC76" i="3"/>
  <c r="TV76" i="3"/>
  <c r="TI76" i="3"/>
  <c r="SV76" i="3"/>
  <c r="SJ76" i="3"/>
  <c r="RX76" i="3"/>
  <c r="RL76" i="3"/>
  <c r="QX76" i="3"/>
  <c r="UV75" i="3"/>
  <c r="UJ75" i="3"/>
  <c r="UC75" i="3"/>
  <c r="TV75" i="3"/>
  <c r="TI75" i="3"/>
  <c r="SV75" i="3"/>
  <c r="SJ75" i="3"/>
  <c r="RX75" i="3"/>
  <c r="RL75" i="3"/>
  <c r="QX75" i="3"/>
  <c r="UV74" i="3"/>
  <c r="UJ74" i="3"/>
  <c r="UC74" i="3"/>
  <c r="TV74" i="3"/>
  <c r="TI74" i="3"/>
  <c r="SV74" i="3"/>
  <c r="SJ74" i="3"/>
  <c r="RX74" i="3"/>
  <c r="RL74" i="3"/>
  <c r="QX74" i="3"/>
  <c r="UV73" i="3"/>
  <c r="UJ73" i="3"/>
  <c r="UC73" i="3"/>
  <c r="TV73" i="3"/>
  <c r="TI73" i="3"/>
  <c r="SV73" i="3"/>
  <c r="SJ73" i="3"/>
  <c r="RX73" i="3"/>
  <c r="RL73" i="3"/>
  <c r="QX73" i="3"/>
  <c r="QQ73" i="3"/>
  <c r="UV72" i="3"/>
  <c r="UJ72" i="3"/>
  <c r="UC72" i="3"/>
  <c r="TV72" i="3"/>
  <c r="TI72" i="3"/>
  <c r="SV72" i="3"/>
  <c r="SJ72" i="3"/>
  <c r="RX72" i="3"/>
  <c r="RL72" i="3"/>
  <c r="QX72" i="3"/>
  <c r="UV71" i="3"/>
  <c r="UJ71" i="3"/>
  <c r="UC71" i="3"/>
  <c r="TV71" i="3"/>
  <c r="TI71" i="3"/>
  <c r="SV71" i="3"/>
  <c r="SJ71" i="3"/>
  <c r="RX71" i="3"/>
  <c r="RL71" i="3"/>
  <c r="QX71" i="3"/>
  <c r="UV70" i="3"/>
  <c r="UJ70" i="3"/>
  <c r="UC70" i="3"/>
  <c r="TV70" i="3"/>
  <c r="TI70" i="3"/>
  <c r="SV70" i="3"/>
  <c r="SJ70" i="3"/>
  <c r="RX70" i="3"/>
  <c r="RL70" i="3"/>
  <c r="QX70" i="3"/>
  <c r="QJ70" i="3"/>
  <c r="UV69" i="3"/>
  <c r="UJ69" i="3"/>
  <c r="UC69" i="3"/>
  <c r="TV69" i="3"/>
  <c r="TI69" i="3"/>
  <c r="SV69" i="3"/>
  <c r="SJ69" i="3"/>
  <c r="RX69" i="3"/>
  <c r="RL69" i="3"/>
  <c r="QX69" i="3"/>
  <c r="UV68" i="3"/>
  <c r="UJ68" i="3"/>
  <c r="UC68" i="3"/>
  <c r="TV68" i="3"/>
  <c r="TI68" i="3"/>
  <c r="SV68" i="3"/>
  <c r="SJ68" i="3"/>
  <c r="RX68" i="3"/>
  <c r="RL68" i="3"/>
  <c r="QX68" i="3"/>
  <c r="UV67" i="3"/>
  <c r="UJ67" i="3"/>
  <c r="UC67" i="3"/>
  <c r="TV67" i="3"/>
  <c r="TI67" i="3"/>
  <c r="SV67" i="3"/>
  <c r="SJ67" i="3"/>
  <c r="RX67" i="3"/>
  <c r="RL67" i="3"/>
  <c r="QX67" i="3"/>
  <c r="QQ67" i="3"/>
  <c r="UV66" i="3"/>
  <c r="UJ66" i="3"/>
  <c r="UC66" i="3"/>
  <c r="TV66" i="3"/>
  <c r="TI66" i="3"/>
  <c r="SV66" i="3"/>
  <c r="SJ66" i="3"/>
  <c r="RX66" i="3"/>
  <c r="RL66" i="3"/>
  <c r="QX66" i="3"/>
  <c r="UV65" i="3"/>
  <c r="UJ65" i="3"/>
  <c r="UC65" i="3"/>
  <c r="TV65" i="3"/>
  <c r="TI65" i="3"/>
  <c r="SV65" i="3"/>
  <c r="SJ65" i="3"/>
  <c r="RX65" i="3"/>
  <c r="RL65" i="3"/>
  <c r="QX65" i="3"/>
  <c r="UV64" i="3"/>
  <c r="UJ64" i="3"/>
  <c r="UC64" i="3"/>
  <c r="TV64" i="3"/>
  <c r="TI64" i="3"/>
  <c r="SV64" i="3"/>
  <c r="SJ64" i="3"/>
  <c r="RX64" i="3"/>
  <c r="RL64" i="3"/>
  <c r="QX64" i="3"/>
  <c r="UV63" i="3"/>
  <c r="UJ63" i="3"/>
  <c r="UC63" i="3"/>
  <c r="TV63" i="3"/>
  <c r="TI63" i="3"/>
  <c r="SV63" i="3"/>
  <c r="SJ63" i="3"/>
  <c r="RX63" i="3"/>
  <c r="RL63" i="3"/>
  <c r="QX63" i="3"/>
  <c r="UV62" i="3"/>
  <c r="UJ62" i="3"/>
  <c r="UC62" i="3"/>
  <c r="TV62" i="3"/>
  <c r="TI62" i="3"/>
  <c r="SV62" i="3"/>
  <c r="SJ62" i="3"/>
  <c r="RX62" i="3"/>
  <c r="RL62" i="3"/>
  <c r="QX62" i="3"/>
  <c r="UV61" i="3"/>
  <c r="UJ61" i="3"/>
  <c r="UC61" i="3"/>
  <c r="TV61" i="3"/>
  <c r="TI61" i="3"/>
  <c r="SV61" i="3"/>
  <c r="SJ61" i="3"/>
  <c r="RX61" i="3"/>
  <c r="RL61" i="3"/>
  <c r="QX61" i="3"/>
  <c r="QQ61" i="3"/>
  <c r="QJ61" i="3"/>
  <c r="UV60" i="3"/>
  <c r="UJ60" i="3"/>
  <c r="UC60" i="3"/>
  <c r="TV60" i="3"/>
  <c r="TI60" i="3"/>
  <c r="SV60" i="3"/>
  <c r="SJ60" i="3"/>
  <c r="RX60" i="3"/>
  <c r="RL60" i="3"/>
  <c r="QX60" i="3"/>
  <c r="QD60" i="3"/>
  <c r="QC60" i="3"/>
  <c r="QB60" i="3"/>
  <c r="PX60" i="3"/>
  <c r="PW60" i="3"/>
  <c r="PV60" i="3"/>
  <c r="PR60" i="3"/>
  <c r="PQ60" i="3"/>
  <c r="PP60" i="3"/>
  <c r="PK60" i="3"/>
  <c r="PJ60" i="3"/>
  <c r="PI60" i="3"/>
  <c r="OV60" i="3"/>
  <c r="OF60" i="3"/>
  <c r="NR60" i="3"/>
  <c r="MX60" i="3"/>
  <c r="MH60" i="3"/>
  <c r="LS60" i="3"/>
  <c r="LE60" i="3"/>
  <c r="KO60" i="3"/>
  <c r="KA60" i="3"/>
  <c r="JN60" i="3"/>
  <c r="IX60" i="3"/>
  <c r="IJ60" i="3"/>
  <c r="HV60" i="3"/>
  <c r="HF60" i="3"/>
  <c r="GR60" i="3"/>
  <c r="GD60" i="3"/>
  <c r="FN60" i="3"/>
  <c r="EZ60" i="3"/>
  <c r="AN60" i="3"/>
  <c r="AI60" i="3"/>
  <c r="AC60" i="3"/>
  <c r="X60" i="3"/>
  <c r="T60" i="3"/>
  <c r="O60" i="3"/>
  <c r="UV59" i="3"/>
  <c r="UJ59" i="3"/>
  <c r="UC59" i="3"/>
  <c r="TV59" i="3"/>
  <c r="TI59" i="3"/>
  <c r="SV59" i="3"/>
  <c r="SJ59" i="3"/>
  <c r="RX59" i="3"/>
  <c r="RL59" i="3"/>
  <c r="QX59" i="3"/>
  <c r="QD59" i="3"/>
  <c r="QC59" i="3"/>
  <c r="QB59" i="3"/>
  <c r="PX59" i="3"/>
  <c r="PW59" i="3"/>
  <c r="PV59" i="3"/>
  <c r="PR59" i="3"/>
  <c r="PQ59" i="3"/>
  <c r="PP59" i="3"/>
  <c r="PK59" i="3"/>
  <c r="PJ59" i="3"/>
  <c r="PI59" i="3"/>
  <c r="OV59" i="3"/>
  <c r="OF59" i="3"/>
  <c r="NR59" i="3"/>
  <c r="MX59" i="3"/>
  <c r="MH59" i="3"/>
  <c r="LS59" i="3"/>
  <c r="LE59" i="3"/>
  <c r="KO59" i="3"/>
  <c r="KA59" i="3"/>
  <c r="JN59" i="3"/>
  <c r="IX59" i="3"/>
  <c r="IJ59" i="3"/>
  <c r="HV59" i="3"/>
  <c r="HF59" i="3"/>
  <c r="GR59" i="3"/>
  <c r="GD59" i="3"/>
  <c r="FN59" i="3"/>
  <c r="EZ59" i="3"/>
  <c r="AN59" i="3"/>
  <c r="AI59" i="3"/>
  <c r="AC59" i="3"/>
  <c r="X59" i="3"/>
  <c r="T59" i="3"/>
  <c r="O59" i="3"/>
  <c r="UV58" i="3"/>
  <c r="UJ58" i="3"/>
  <c r="UC58" i="3"/>
  <c r="TV58" i="3"/>
  <c r="TI58" i="3"/>
  <c r="SV58" i="3"/>
  <c r="SJ58" i="3"/>
  <c r="RX58" i="3"/>
  <c r="RL58" i="3"/>
  <c r="QX58" i="3"/>
  <c r="QD58" i="3"/>
  <c r="QC58" i="3"/>
  <c r="QB58" i="3"/>
  <c r="PX58" i="3"/>
  <c r="PW58" i="3"/>
  <c r="PV58" i="3"/>
  <c r="PR58" i="3"/>
  <c r="PQ58" i="3"/>
  <c r="PP58" i="3"/>
  <c r="PK58" i="3"/>
  <c r="PJ58" i="3"/>
  <c r="PI58" i="3"/>
  <c r="OV58" i="3"/>
  <c r="OF58" i="3"/>
  <c r="NR58" i="3"/>
  <c r="MX58" i="3"/>
  <c r="MH58" i="3"/>
  <c r="LS58" i="3"/>
  <c r="LE58" i="3"/>
  <c r="KO58" i="3"/>
  <c r="KA58" i="3"/>
  <c r="JN58" i="3"/>
  <c r="IX58" i="3"/>
  <c r="IJ58" i="3"/>
  <c r="HV58" i="3"/>
  <c r="HF58" i="3"/>
  <c r="GR58" i="3"/>
  <c r="GD58" i="3"/>
  <c r="FN58" i="3"/>
  <c r="EZ58" i="3"/>
  <c r="AN58" i="3"/>
  <c r="AI58" i="3"/>
  <c r="AC58" i="3"/>
  <c r="X58" i="3"/>
  <c r="T58" i="3"/>
  <c r="O58" i="3"/>
  <c r="UV57" i="3"/>
  <c r="UJ57" i="3"/>
  <c r="UC57" i="3"/>
  <c r="TV57" i="3"/>
  <c r="TI57" i="3"/>
  <c r="SV57" i="3"/>
  <c r="SJ57" i="3"/>
  <c r="RX57" i="3"/>
  <c r="RL57" i="3"/>
  <c r="QX57" i="3"/>
  <c r="QD57" i="3"/>
  <c r="QC57" i="3"/>
  <c r="QB57" i="3"/>
  <c r="PX57" i="3"/>
  <c r="PW57" i="3"/>
  <c r="PV57" i="3"/>
  <c r="PR57" i="3"/>
  <c r="PQ57" i="3"/>
  <c r="PP57" i="3"/>
  <c r="PK57" i="3"/>
  <c r="PJ57" i="3"/>
  <c r="PI57" i="3"/>
  <c r="OV57" i="3"/>
  <c r="OF57" i="3"/>
  <c r="NR57" i="3"/>
  <c r="MX57" i="3"/>
  <c r="MH57" i="3"/>
  <c r="LS57" i="3"/>
  <c r="LE57" i="3"/>
  <c r="KO57" i="3"/>
  <c r="KA57" i="3"/>
  <c r="JN57" i="3"/>
  <c r="IX57" i="3"/>
  <c r="IJ57" i="3"/>
  <c r="HV57" i="3"/>
  <c r="HF57" i="3"/>
  <c r="GR57" i="3"/>
  <c r="GD57" i="3"/>
  <c r="FN57" i="3"/>
  <c r="EZ57" i="3"/>
  <c r="AN57" i="3"/>
  <c r="AI57" i="3"/>
  <c r="AC57" i="3"/>
  <c r="X57" i="3"/>
  <c r="T57" i="3"/>
  <c r="O57" i="3"/>
  <c r="UV56" i="3"/>
  <c r="UJ56" i="3"/>
  <c r="UC56" i="3"/>
  <c r="TV56" i="3"/>
  <c r="TI56" i="3"/>
  <c r="SV56" i="3"/>
  <c r="SJ56" i="3"/>
  <c r="RX56" i="3"/>
  <c r="RL56" i="3"/>
  <c r="QX56" i="3"/>
  <c r="QD56" i="3"/>
  <c r="QC56" i="3"/>
  <c r="QB56" i="3"/>
  <c r="PX56" i="3"/>
  <c r="PW56" i="3"/>
  <c r="PV56" i="3"/>
  <c r="PR56" i="3"/>
  <c r="PQ56" i="3"/>
  <c r="PP56" i="3"/>
  <c r="PK56" i="3"/>
  <c r="PJ56" i="3"/>
  <c r="PI56" i="3"/>
  <c r="OV56" i="3"/>
  <c r="OF56" i="3"/>
  <c r="NR56" i="3"/>
  <c r="MX56" i="3"/>
  <c r="MH56" i="3"/>
  <c r="LS56" i="3"/>
  <c r="LE56" i="3"/>
  <c r="KO56" i="3"/>
  <c r="KA56" i="3"/>
  <c r="JN56" i="3"/>
  <c r="IX56" i="3"/>
  <c r="IJ56" i="3"/>
  <c r="HV56" i="3"/>
  <c r="HF56" i="3"/>
  <c r="GR56" i="3"/>
  <c r="GD56" i="3"/>
  <c r="FN56" i="3"/>
  <c r="EZ56" i="3"/>
  <c r="AN56" i="3"/>
  <c r="AI56" i="3"/>
  <c r="AC56" i="3"/>
  <c r="X56" i="3"/>
  <c r="T56" i="3"/>
  <c r="O56" i="3"/>
  <c r="UV55" i="3"/>
  <c r="UJ55" i="3"/>
  <c r="UC55" i="3"/>
  <c r="TV55" i="3"/>
  <c r="TI55" i="3"/>
  <c r="SV55" i="3"/>
  <c r="SJ55" i="3"/>
  <c r="RX55" i="3"/>
  <c r="RL55" i="3"/>
  <c r="QX55" i="3"/>
  <c r="QQ55" i="3"/>
  <c r="QD55" i="3"/>
  <c r="QC55" i="3"/>
  <c r="QB55" i="3"/>
  <c r="PX55" i="3"/>
  <c r="PW55" i="3"/>
  <c r="PV55" i="3"/>
  <c r="PR55" i="3"/>
  <c r="PQ55" i="3"/>
  <c r="PP55" i="3"/>
  <c r="PK55" i="3"/>
  <c r="PJ55" i="3"/>
  <c r="PI55" i="3"/>
  <c r="OV55" i="3"/>
  <c r="OF55" i="3"/>
  <c r="NR55" i="3"/>
  <c r="MX55" i="3"/>
  <c r="MH55" i="3"/>
  <c r="LS55" i="3"/>
  <c r="LE55" i="3"/>
  <c r="KO55" i="3"/>
  <c r="KA55" i="3"/>
  <c r="JN55" i="3"/>
  <c r="IX55" i="3"/>
  <c r="IJ55" i="3"/>
  <c r="HV55" i="3"/>
  <c r="HF55" i="3"/>
  <c r="GR55" i="3"/>
  <c r="GD55" i="3"/>
  <c r="FN55" i="3"/>
  <c r="EZ55" i="3"/>
  <c r="AN55" i="3"/>
  <c r="AI55" i="3"/>
  <c r="AC55" i="3"/>
  <c r="X55" i="3"/>
  <c r="T55" i="3"/>
  <c r="O55" i="3"/>
  <c r="UV54" i="3"/>
  <c r="UJ54" i="3"/>
  <c r="UC54" i="3"/>
  <c r="TV54" i="3"/>
  <c r="TI54" i="3"/>
  <c r="SV54" i="3"/>
  <c r="SJ54" i="3"/>
  <c r="RX54" i="3"/>
  <c r="RL54" i="3"/>
  <c r="QX54" i="3"/>
  <c r="QD54" i="3"/>
  <c r="QC54" i="3"/>
  <c r="QB54" i="3"/>
  <c r="PX54" i="3"/>
  <c r="PW54" i="3"/>
  <c r="PV54" i="3"/>
  <c r="PR54" i="3"/>
  <c r="PQ54" i="3"/>
  <c r="PP54" i="3"/>
  <c r="PK54" i="3"/>
  <c r="PJ54" i="3"/>
  <c r="PI54" i="3"/>
  <c r="OV54" i="3"/>
  <c r="OF54" i="3"/>
  <c r="NR54" i="3"/>
  <c r="MX54" i="3"/>
  <c r="MH54" i="3"/>
  <c r="LS54" i="3"/>
  <c r="LE54" i="3"/>
  <c r="KO54" i="3"/>
  <c r="KA54" i="3"/>
  <c r="JN54" i="3"/>
  <c r="IX54" i="3"/>
  <c r="IJ54" i="3"/>
  <c r="HV54" i="3"/>
  <c r="HF54" i="3"/>
  <c r="GR54" i="3"/>
  <c r="GD54" i="3"/>
  <c r="FN54" i="3"/>
  <c r="EZ54" i="3"/>
  <c r="AN54" i="3"/>
  <c r="AI54" i="3"/>
  <c r="AC54" i="3"/>
  <c r="X54" i="3"/>
  <c r="T54" i="3"/>
  <c r="O54" i="3"/>
  <c r="UV53" i="3"/>
  <c r="UJ53" i="3"/>
  <c r="UC53" i="3"/>
  <c r="TV53" i="3"/>
  <c r="TI53" i="3"/>
  <c r="SV53" i="3"/>
  <c r="SJ53" i="3"/>
  <c r="RX53" i="3"/>
  <c r="RL53" i="3"/>
  <c r="QX53" i="3"/>
  <c r="QD53" i="3"/>
  <c r="QC53" i="3"/>
  <c r="QB53" i="3"/>
  <c r="PX53" i="3"/>
  <c r="PW53" i="3"/>
  <c r="PV53" i="3"/>
  <c r="PR53" i="3"/>
  <c r="PQ53" i="3"/>
  <c r="PP53" i="3"/>
  <c r="PK53" i="3"/>
  <c r="PJ53" i="3"/>
  <c r="PI53" i="3"/>
  <c r="OV53" i="3"/>
  <c r="OF53" i="3"/>
  <c r="NR53" i="3"/>
  <c r="MX53" i="3"/>
  <c r="MH53" i="3"/>
  <c r="LS53" i="3"/>
  <c r="LE53" i="3"/>
  <c r="KO53" i="3"/>
  <c r="KA53" i="3"/>
  <c r="JN53" i="3"/>
  <c r="IX53" i="3"/>
  <c r="IJ53" i="3"/>
  <c r="HV53" i="3"/>
  <c r="HF53" i="3"/>
  <c r="GR53" i="3"/>
  <c r="GD53" i="3"/>
  <c r="FN53" i="3"/>
  <c r="EZ53" i="3"/>
  <c r="AN53" i="3"/>
  <c r="AI53" i="3"/>
  <c r="AC53" i="3"/>
  <c r="X53" i="3"/>
  <c r="T53" i="3"/>
  <c r="O53" i="3"/>
  <c r="UV52" i="3"/>
  <c r="UJ52" i="3"/>
  <c r="UC52" i="3"/>
  <c r="TV52" i="3"/>
  <c r="TI52" i="3"/>
  <c r="SV52" i="3"/>
  <c r="SJ52" i="3"/>
  <c r="RX52" i="3"/>
  <c r="RL52" i="3"/>
  <c r="QX52" i="3"/>
  <c r="QJ52" i="3"/>
  <c r="QD52" i="3"/>
  <c r="QC52" i="3"/>
  <c r="QB52" i="3"/>
  <c r="PX52" i="3"/>
  <c r="PW52" i="3"/>
  <c r="PV52" i="3"/>
  <c r="PR52" i="3"/>
  <c r="PQ52" i="3"/>
  <c r="PP52" i="3"/>
  <c r="PK52" i="3"/>
  <c r="PJ52" i="3"/>
  <c r="PI52" i="3"/>
  <c r="OV52" i="3"/>
  <c r="OF52" i="3"/>
  <c r="NR52" i="3"/>
  <c r="MX52" i="3"/>
  <c r="MH52" i="3"/>
  <c r="LS52" i="3"/>
  <c r="LE52" i="3"/>
  <c r="KO52" i="3"/>
  <c r="KA52" i="3"/>
  <c r="JN52" i="3"/>
  <c r="IX52" i="3"/>
  <c r="IJ52" i="3"/>
  <c r="HV52" i="3"/>
  <c r="HF52" i="3"/>
  <c r="GR52" i="3"/>
  <c r="GD52" i="3"/>
  <c r="FN52" i="3"/>
  <c r="EZ52" i="3"/>
  <c r="AN52" i="3"/>
  <c r="AI52" i="3"/>
  <c r="AC52" i="3"/>
  <c r="X52" i="3"/>
  <c r="T52" i="3"/>
  <c r="O52" i="3"/>
  <c r="UV51" i="3"/>
  <c r="UJ51" i="3"/>
  <c r="UC51" i="3"/>
  <c r="TV51" i="3"/>
  <c r="TI51" i="3"/>
  <c r="SV51" i="3"/>
  <c r="SJ51" i="3"/>
  <c r="RX51" i="3"/>
  <c r="RL51" i="3"/>
  <c r="QX51" i="3"/>
  <c r="QD51" i="3"/>
  <c r="QC51" i="3"/>
  <c r="QB51" i="3"/>
  <c r="PX51" i="3"/>
  <c r="PW51" i="3"/>
  <c r="PV51" i="3"/>
  <c r="PR51" i="3"/>
  <c r="PQ51" i="3"/>
  <c r="PP51" i="3"/>
  <c r="PK51" i="3"/>
  <c r="PJ51" i="3"/>
  <c r="PI51" i="3"/>
  <c r="OV51" i="3"/>
  <c r="OF51" i="3"/>
  <c r="NR51" i="3"/>
  <c r="MX51" i="3"/>
  <c r="MH51" i="3"/>
  <c r="LS51" i="3"/>
  <c r="LE51" i="3"/>
  <c r="KO51" i="3"/>
  <c r="KA51" i="3"/>
  <c r="JN51" i="3"/>
  <c r="IX51" i="3"/>
  <c r="IJ51" i="3"/>
  <c r="HV51" i="3"/>
  <c r="HF51" i="3"/>
  <c r="GR51" i="3"/>
  <c r="GD51" i="3"/>
  <c r="FN51" i="3"/>
  <c r="EZ51" i="3"/>
  <c r="AN51" i="3"/>
  <c r="AI51" i="3"/>
  <c r="AC51" i="3"/>
  <c r="X51" i="3"/>
  <c r="T51" i="3"/>
  <c r="O51" i="3"/>
  <c r="UV50" i="3"/>
  <c r="UJ50" i="3"/>
  <c r="UC50" i="3"/>
  <c r="TV50" i="3"/>
  <c r="TI50" i="3"/>
  <c r="SV50" i="3"/>
  <c r="SJ50" i="3"/>
  <c r="RX50" i="3"/>
  <c r="RL50" i="3"/>
  <c r="QX50" i="3"/>
  <c r="QD50" i="3"/>
  <c r="QC50" i="3"/>
  <c r="QB50" i="3"/>
  <c r="PX50" i="3"/>
  <c r="PW50" i="3"/>
  <c r="PV50" i="3"/>
  <c r="PR50" i="3"/>
  <c r="PQ50" i="3"/>
  <c r="PP50" i="3"/>
  <c r="PK50" i="3"/>
  <c r="PJ50" i="3"/>
  <c r="PI50" i="3"/>
  <c r="OV50" i="3"/>
  <c r="OF50" i="3"/>
  <c r="NR50" i="3"/>
  <c r="MX50" i="3"/>
  <c r="MH50" i="3"/>
  <c r="LS50" i="3"/>
  <c r="LE50" i="3"/>
  <c r="KO50" i="3"/>
  <c r="KA50" i="3"/>
  <c r="JN50" i="3"/>
  <c r="IX50" i="3"/>
  <c r="IJ50" i="3"/>
  <c r="HV50" i="3"/>
  <c r="HF50" i="3"/>
  <c r="GR50" i="3"/>
  <c r="GD50" i="3"/>
  <c r="FN50" i="3"/>
  <c r="EZ50" i="3"/>
  <c r="AN50" i="3"/>
  <c r="AI50" i="3"/>
  <c r="AC50" i="3"/>
  <c r="X50" i="3"/>
  <c r="T50" i="3"/>
  <c r="O50" i="3"/>
  <c r="UV49" i="3"/>
  <c r="UJ49" i="3"/>
  <c r="UC49" i="3"/>
  <c r="TV49" i="3"/>
  <c r="TI49" i="3"/>
  <c r="SV49" i="3"/>
  <c r="SJ49" i="3"/>
  <c r="RX49" i="3"/>
  <c r="RL49" i="3"/>
  <c r="QX49" i="3"/>
  <c r="QQ49" i="3"/>
  <c r="QD49" i="3"/>
  <c r="QC49" i="3"/>
  <c r="QB49" i="3"/>
  <c r="PX49" i="3"/>
  <c r="PW49" i="3"/>
  <c r="PV49" i="3"/>
  <c r="PR49" i="3"/>
  <c r="PQ49" i="3"/>
  <c r="PP49" i="3"/>
  <c r="PK49" i="3"/>
  <c r="PJ49" i="3"/>
  <c r="PI49" i="3"/>
  <c r="OV49" i="3"/>
  <c r="OF49" i="3"/>
  <c r="NR49" i="3"/>
  <c r="MX49" i="3"/>
  <c r="MH49" i="3"/>
  <c r="LS49" i="3"/>
  <c r="LE49" i="3"/>
  <c r="KO49" i="3"/>
  <c r="KA49" i="3"/>
  <c r="JN49" i="3"/>
  <c r="IX49" i="3"/>
  <c r="IJ49" i="3"/>
  <c r="HV49" i="3"/>
  <c r="HF49" i="3"/>
  <c r="GR49" i="3"/>
  <c r="GD49" i="3"/>
  <c r="FN49" i="3"/>
  <c r="EZ49" i="3"/>
  <c r="AN49" i="3"/>
  <c r="AI49" i="3"/>
  <c r="AC49" i="3"/>
  <c r="X49" i="3"/>
  <c r="T49" i="3"/>
  <c r="O49" i="3"/>
  <c r="UV48" i="3"/>
  <c r="UJ48" i="3"/>
  <c r="UC48" i="3"/>
  <c r="TV48" i="3"/>
  <c r="TI48" i="3"/>
  <c r="SV48" i="3"/>
  <c r="SJ48" i="3"/>
  <c r="RX48" i="3"/>
  <c r="RL48" i="3"/>
  <c r="QX48" i="3"/>
  <c r="QD48" i="3"/>
  <c r="QC48" i="3"/>
  <c r="QB48" i="3"/>
  <c r="PX48" i="3"/>
  <c r="PW48" i="3"/>
  <c r="PV48" i="3"/>
  <c r="PR48" i="3"/>
  <c r="PQ48" i="3"/>
  <c r="PP48" i="3"/>
  <c r="PK48" i="3"/>
  <c r="PJ48" i="3"/>
  <c r="PI48" i="3"/>
  <c r="OV48" i="3"/>
  <c r="OF48" i="3"/>
  <c r="NR48" i="3"/>
  <c r="MX48" i="3"/>
  <c r="MH48" i="3"/>
  <c r="LS48" i="3"/>
  <c r="LE48" i="3"/>
  <c r="KO48" i="3"/>
  <c r="KA48" i="3"/>
  <c r="JN48" i="3"/>
  <c r="IX48" i="3"/>
  <c r="IJ48" i="3"/>
  <c r="HV48" i="3"/>
  <c r="HF48" i="3"/>
  <c r="GR48" i="3"/>
  <c r="GD48" i="3"/>
  <c r="FN48" i="3"/>
  <c r="EZ48" i="3"/>
  <c r="AN48" i="3"/>
  <c r="AI48" i="3"/>
  <c r="AC48" i="3"/>
  <c r="X48" i="3"/>
  <c r="T48" i="3"/>
  <c r="O48" i="3"/>
  <c r="UV47" i="3"/>
  <c r="UJ47" i="3"/>
  <c r="UC47" i="3"/>
  <c r="TV47" i="3"/>
  <c r="TI47" i="3"/>
  <c r="SV47" i="3"/>
  <c r="SJ47" i="3"/>
  <c r="RX47" i="3"/>
  <c r="RL47" i="3"/>
  <c r="QX47" i="3"/>
  <c r="QD47" i="3"/>
  <c r="QC47" i="3"/>
  <c r="QB47" i="3"/>
  <c r="PX47" i="3"/>
  <c r="PW47" i="3"/>
  <c r="PV47" i="3"/>
  <c r="PR47" i="3"/>
  <c r="PQ47" i="3"/>
  <c r="PP47" i="3"/>
  <c r="PK47" i="3"/>
  <c r="PJ47" i="3"/>
  <c r="PI47" i="3"/>
  <c r="OV47" i="3"/>
  <c r="OF47" i="3"/>
  <c r="NR47" i="3"/>
  <c r="MX47" i="3"/>
  <c r="MH47" i="3"/>
  <c r="LS47" i="3"/>
  <c r="LE47" i="3"/>
  <c r="KO47" i="3"/>
  <c r="KA47" i="3"/>
  <c r="JN47" i="3"/>
  <c r="IX47" i="3"/>
  <c r="IJ47" i="3"/>
  <c r="HV47" i="3"/>
  <c r="HF47" i="3"/>
  <c r="GR47" i="3"/>
  <c r="GD47" i="3"/>
  <c r="FN47" i="3"/>
  <c r="EZ47" i="3"/>
  <c r="AN47" i="3"/>
  <c r="AI47" i="3"/>
  <c r="AC47" i="3"/>
  <c r="X47" i="3"/>
  <c r="T47" i="3"/>
  <c r="O47" i="3"/>
  <c r="UV46" i="3"/>
  <c r="UJ46" i="3"/>
  <c r="UC46" i="3"/>
  <c r="TV46" i="3"/>
  <c r="TI46" i="3"/>
  <c r="SV46" i="3"/>
  <c r="SJ46" i="3"/>
  <c r="RX46" i="3"/>
  <c r="RL46" i="3"/>
  <c r="QX46" i="3"/>
  <c r="QD46" i="3"/>
  <c r="QC46" i="3"/>
  <c r="QB46" i="3"/>
  <c r="PX46" i="3"/>
  <c r="PW46" i="3"/>
  <c r="PV46" i="3"/>
  <c r="PR46" i="3"/>
  <c r="PQ46" i="3"/>
  <c r="PP46" i="3"/>
  <c r="PK46" i="3"/>
  <c r="PJ46" i="3"/>
  <c r="PI46" i="3"/>
  <c r="OV46" i="3"/>
  <c r="OF46" i="3"/>
  <c r="NR46" i="3"/>
  <c r="MX46" i="3"/>
  <c r="MH46" i="3"/>
  <c r="LS46" i="3"/>
  <c r="LE46" i="3"/>
  <c r="KO46" i="3"/>
  <c r="KA46" i="3"/>
  <c r="JN46" i="3"/>
  <c r="IX46" i="3"/>
  <c r="IJ46" i="3"/>
  <c r="HV46" i="3"/>
  <c r="HF46" i="3"/>
  <c r="GR46" i="3"/>
  <c r="GD46" i="3"/>
  <c r="FN46" i="3"/>
  <c r="EZ46" i="3"/>
  <c r="AN46" i="3"/>
  <c r="AI46" i="3"/>
  <c r="AC46" i="3"/>
  <c r="X46" i="3"/>
  <c r="T46" i="3"/>
  <c r="O46" i="3"/>
  <c r="UV45" i="3"/>
  <c r="UJ45" i="3"/>
  <c r="UC45" i="3"/>
  <c r="TV45" i="3"/>
  <c r="TI45" i="3"/>
  <c r="SV45" i="3"/>
  <c r="SJ45" i="3"/>
  <c r="RX45" i="3"/>
  <c r="RL45" i="3"/>
  <c r="QX45" i="3"/>
  <c r="QD45" i="3"/>
  <c r="QC45" i="3"/>
  <c r="QB45" i="3"/>
  <c r="PX45" i="3"/>
  <c r="PW45" i="3"/>
  <c r="PV45" i="3"/>
  <c r="PR45" i="3"/>
  <c r="PQ45" i="3"/>
  <c r="PP45" i="3"/>
  <c r="PK45" i="3"/>
  <c r="PJ45" i="3"/>
  <c r="PI45" i="3"/>
  <c r="OV45" i="3"/>
  <c r="OF45" i="3"/>
  <c r="NR45" i="3"/>
  <c r="MX45" i="3"/>
  <c r="MH45" i="3"/>
  <c r="LS45" i="3"/>
  <c r="LE45" i="3"/>
  <c r="KO45" i="3"/>
  <c r="KA45" i="3"/>
  <c r="JN45" i="3"/>
  <c r="IX45" i="3"/>
  <c r="IJ45" i="3"/>
  <c r="HV45" i="3"/>
  <c r="HF45" i="3"/>
  <c r="GR45" i="3"/>
  <c r="GD45" i="3"/>
  <c r="FN45" i="3"/>
  <c r="EZ45" i="3"/>
  <c r="AN45" i="3"/>
  <c r="AI45" i="3"/>
  <c r="AC45" i="3"/>
  <c r="X45" i="3"/>
  <c r="T45" i="3"/>
  <c r="O45" i="3"/>
  <c r="UV44" i="3"/>
  <c r="UJ44" i="3"/>
  <c r="UC44" i="3"/>
  <c r="TV44" i="3"/>
  <c r="TI44" i="3"/>
  <c r="SV44" i="3"/>
  <c r="SJ44" i="3"/>
  <c r="RX44" i="3"/>
  <c r="RL44" i="3"/>
  <c r="QX44" i="3"/>
  <c r="QD44" i="3"/>
  <c r="QC44" i="3"/>
  <c r="QB44" i="3"/>
  <c r="PX44" i="3"/>
  <c r="PW44" i="3"/>
  <c r="PV44" i="3"/>
  <c r="PR44" i="3"/>
  <c r="PQ44" i="3"/>
  <c r="PP44" i="3"/>
  <c r="PK44" i="3"/>
  <c r="PJ44" i="3"/>
  <c r="PI44" i="3"/>
  <c r="OV44" i="3"/>
  <c r="OF44" i="3"/>
  <c r="NR44" i="3"/>
  <c r="MX44" i="3"/>
  <c r="MH44" i="3"/>
  <c r="LS44" i="3"/>
  <c r="LE44" i="3"/>
  <c r="KO44" i="3"/>
  <c r="KA44" i="3"/>
  <c r="JN44" i="3"/>
  <c r="IX44" i="3"/>
  <c r="IJ44" i="3"/>
  <c r="HV44" i="3"/>
  <c r="HF44" i="3"/>
  <c r="GR44" i="3"/>
  <c r="GD44" i="3"/>
  <c r="FN44" i="3"/>
  <c r="EZ44" i="3"/>
  <c r="AN44" i="3"/>
  <c r="AI44" i="3"/>
  <c r="AC44" i="3"/>
  <c r="X44" i="3"/>
  <c r="T44" i="3"/>
  <c r="O44" i="3"/>
  <c r="UV43" i="3"/>
  <c r="UJ43" i="3"/>
  <c r="UC43" i="3"/>
  <c r="TV43" i="3"/>
  <c r="TI43" i="3"/>
  <c r="SV43" i="3"/>
  <c r="SJ43" i="3"/>
  <c r="RX43" i="3"/>
  <c r="RL43" i="3"/>
  <c r="QX43" i="3"/>
  <c r="QQ43" i="3"/>
  <c r="QJ43" i="3"/>
  <c r="QD43" i="3"/>
  <c r="QC43" i="3"/>
  <c r="QB43" i="3"/>
  <c r="PX43" i="3"/>
  <c r="PW43" i="3"/>
  <c r="PV43" i="3"/>
  <c r="PR43" i="3"/>
  <c r="PQ43" i="3"/>
  <c r="PP43" i="3"/>
  <c r="PK43" i="3"/>
  <c r="PJ43" i="3"/>
  <c r="PI43" i="3"/>
  <c r="OV43" i="3"/>
  <c r="OF43" i="3"/>
  <c r="NR43" i="3"/>
  <c r="MX43" i="3"/>
  <c r="MH43" i="3"/>
  <c r="LS43" i="3"/>
  <c r="LE43" i="3"/>
  <c r="KO43" i="3"/>
  <c r="KA43" i="3"/>
  <c r="JN43" i="3"/>
  <c r="IX43" i="3"/>
  <c r="IJ43" i="3"/>
  <c r="HV43" i="3"/>
  <c r="HF43" i="3"/>
  <c r="GR43" i="3"/>
  <c r="GD43" i="3"/>
  <c r="FN43" i="3"/>
  <c r="EZ43" i="3"/>
  <c r="AN43" i="3"/>
  <c r="AI43" i="3"/>
  <c r="AC43" i="3"/>
  <c r="X43" i="3"/>
  <c r="T43" i="3"/>
  <c r="O43" i="3"/>
  <c r="UV42" i="3"/>
  <c r="UJ42" i="3"/>
  <c r="UC42" i="3"/>
  <c r="TV42" i="3"/>
  <c r="TI42" i="3"/>
  <c r="SV42" i="3"/>
  <c r="SJ42" i="3"/>
  <c r="RX42" i="3"/>
  <c r="RL42" i="3"/>
  <c r="QX42" i="3"/>
  <c r="QD42" i="3"/>
  <c r="QC42" i="3"/>
  <c r="QB42" i="3"/>
  <c r="PX42" i="3"/>
  <c r="PW42" i="3"/>
  <c r="PV42" i="3"/>
  <c r="PR42" i="3"/>
  <c r="PQ42" i="3"/>
  <c r="PP42" i="3"/>
  <c r="PK42" i="3"/>
  <c r="PJ42" i="3"/>
  <c r="PI42" i="3"/>
  <c r="OV42" i="3"/>
  <c r="OF42" i="3"/>
  <c r="NR42" i="3"/>
  <c r="MX42" i="3"/>
  <c r="MH42" i="3"/>
  <c r="LS42" i="3"/>
  <c r="LE42" i="3"/>
  <c r="KO42" i="3"/>
  <c r="KA42" i="3"/>
  <c r="JN42" i="3"/>
  <c r="IX42" i="3"/>
  <c r="IJ42" i="3"/>
  <c r="HV42" i="3"/>
  <c r="HF42" i="3"/>
  <c r="GR42" i="3"/>
  <c r="GD42" i="3"/>
  <c r="FN42" i="3"/>
  <c r="EZ42" i="3"/>
  <c r="AN42" i="3"/>
  <c r="AI42" i="3"/>
  <c r="AC42" i="3"/>
  <c r="X42" i="3"/>
  <c r="T42" i="3"/>
  <c r="O42" i="3"/>
  <c r="UV41" i="3"/>
  <c r="UJ41" i="3"/>
  <c r="UC41" i="3"/>
  <c r="TV41" i="3"/>
  <c r="TI41" i="3"/>
  <c r="SV41" i="3"/>
  <c r="SJ41" i="3"/>
  <c r="RX41" i="3"/>
  <c r="RL41" i="3"/>
  <c r="QX41" i="3"/>
  <c r="QD41" i="3"/>
  <c r="QC41" i="3"/>
  <c r="QB41" i="3"/>
  <c r="PX41" i="3"/>
  <c r="PW41" i="3"/>
  <c r="PV41" i="3"/>
  <c r="PR41" i="3"/>
  <c r="PQ41" i="3"/>
  <c r="PP41" i="3"/>
  <c r="PK41" i="3"/>
  <c r="PJ41" i="3"/>
  <c r="PI41" i="3"/>
  <c r="OV41" i="3"/>
  <c r="OF41" i="3"/>
  <c r="NR41" i="3"/>
  <c r="MX41" i="3"/>
  <c r="MH41" i="3"/>
  <c r="LS41" i="3"/>
  <c r="LE41" i="3"/>
  <c r="KO41" i="3"/>
  <c r="KA41" i="3"/>
  <c r="JN41" i="3"/>
  <c r="IX41" i="3"/>
  <c r="IJ41" i="3"/>
  <c r="HV41" i="3"/>
  <c r="HF41" i="3"/>
  <c r="GR41" i="3"/>
  <c r="GD41" i="3"/>
  <c r="FN41" i="3"/>
  <c r="EZ41" i="3"/>
  <c r="AN41" i="3"/>
  <c r="AI41" i="3"/>
  <c r="AC41" i="3"/>
  <c r="X41" i="3"/>
  <c r="T41" i="3"/>
  <c r="O41" i="3"/>
  <c r="UV40" i="3"/>
  <c r="UJ40" i="3"/>
  <c r="UC40" i="3"/>
  <c r="TV40" i="3"/>
  <c r="TI40" i="3"/>
  <c r="SV40" i="3"/>
  <c r="SJ40" i="3"/>
  <c r="RX40" i="3"/>
  <c r="RL40" i="3"/>
  <c r="QX40" i="3"/>
  <c r="QD40" i="3"/>
  <c r="QC40" i="3"/>
  <c r="QB40" i="3"/>
  <c r="PX40" i="3"/>
  <c r="PW40" i="3"/>
  <c r="PV40" i="3"/>
  <c r="PR40" i="3"/>
  <c r="PQ40" i="3"/>
  <c r="PP40" i="3"/>
  <c r="PK40" i="3"/>
  <c r="PJ40" i="3"/>
  <c r="PI40" i="3"/>
  <c r="OV40" i="3"/>
  <c r="OF40" i="3"/>
  <c r="NR40" i="3"/>
  <c r="MX40" i="3"/>
  <c r="MH40" i="3"/>
  <c r="LS40" i="3"/>
  <c r="LE40" i="3"/>
  <c r="KO40" i="3"/>
  <c r="KA40" i="3"/>
  <c r="JN40" i="3"/>
  <c r="IX40" i="3"/>
  <c r="IJ40" i="3"/>
  <c r="HV40" i="3"/>
  <c r="HF40" i="3"/>
  <c r="GR40" i="3"/>
  <c r="GD40" i="3"/>
  <c r="FN40" i="3"/>
  <c r="EZ40" i="3"/>
  <c r="AN40" i="3"/>
  <c r="AI40" i="3"/>
  <c r="AC40" i="3"/>
  <c r="X40" i="3"/>
  <c r="T40" i="3"/>
  <c r="O40" i="3"/>
  <c r="UV39" i="3"/>
  <c r="UJ39" i="3"/>
  <c r="UC39" i="3"/>
  <c r="TV39" i="3"/>
  <c r="TI39" i="3"/>
  <c r="SV39" i="3"/>
  <c r="SJ39" i="3"/>
  <c r="RX39" i="3"/>
  <c r="RL39" i="3"/>
  <c r="QX39" i="3"/>
  <c r="QD39" i="3"/>
  <c r="QC39" i="3"/>
  <c r="QB39" i="3"/>
  <c r="PX39" i="3"/>
  <c r="PW39" i="3"/>
  <c r="PV39" i="3"/>
  <c r="PR39" i="3"/>
  <c r="PQ39" i="3"/>
  <c r="PP39" i="3"/>
  <c r="PK39" i="3"/>
  <c r="PJ39" i="3"/>
  <c r="PI39" i="3"/>
  <c r="OV39" i="3"/>
  <c r="OF39" i="3"/>
  <c r="NR39" i="3"/>
  <c r="MX39" i="3"/>
  <c r="MH39" i="3"/>
  <c r="LS39" i="3"/>
  <c r="LE39" i="3"/>
  <c r="KO39" i="3"/>
  <c r="KA39" i="3"/>
  <c r="JN39" i="3"/>
  <c r="IX39" i="3"/>
  <c r="IJ39" i="3"/>
  <c r="HV39" i="3"/>
  <c r="HF39" i="3"/>
  <c r="GR39" i="3"/>
  <c r="GD39" i="3"/>
  <c r="FN39" i="3"/>
  <c r="EZ39" i="3"/>
  <c r="AN39" i="3"/>
  <c r="AI39" i="3"/>
  <c r="AC39" i="3"/>
  <c r="X39" i="3"/>
  <c r="T39" i="3"/>
  <c r="O39" i="3"/>
  <c r="UV38" i="3"/>
  <c r="UJ38" i="3"/>
  <c r="UC38" i="3"/>
  <c r="TV38" i="3"/>
  <c r="TI38" i="3"/>
  <c r="SV38" i="3"/>
  <c r="SJ38" i="3"/>
  <c r="RX38" i="3"/>
  <c r="RL38" i="3"/>
  <c r="QX38" i="3"/>
  <c r="QD38" i="3"/>
  <c r="QC38" i="3"/>
  <c r="QB38" i="3"/>
  <c r="PX38" i="3"/>
  <c r="PW38" i="3"/>
  <c r="PV38" i="3"/>
  <c r="PR38" i="3"/>
  <c r="PQ38" i="3"/>
  <c r="PP38" i="3"/>
  <c r="PK38" i="3"/>
  <c r="PJ38" i="3"/>
  <c r="PI38" i="3"/>
  <c r="OV38" i="3"/>
  <c r="OF38" i="3"/>
  <c r="NR38" i="3"/>
  <c r="MX38" i="3"/>
  <c r="MH38" i="3"/>
  <c r="LS38" i="3"/>
  <c r="LE38" i="3"/>
  <c r="KO38" i="3"/>
  <c r="KA38" i="3"/>
  <c r="JN38" i="3"/>
  <c r="IX38" i="3"/>
  <c r="IJ38" i="3"/>
  <c r="HV38" i="3"/>
  <c r="HF38" i="3"/>
  <c r="GR38" i="3"/>
  <c r="GD38" i="3"/>
  <c r="FN38" i="3"/>
  <c r="EZ38" i="3"/>
  <c r="AN38" i="3"/>
  <c r="AI38" i="3"/>
  <c r="AC38" i="3"/>
  <c r="X38" i="3"/>
  <c r="T38" i="3"/>
  <c r="O38" i="3"/>
  <c r="UV37" i="3"/>
  <c r="UJ37" i="3"/>
  <c r="UC37" i="3"/>
  <c r="TV37" i="3"/>
  <c r="TI37" i="3"/>
  <c r="SV37" i="3"/>
  <c r="SJ37" i="3"/>
  <c r="RX37" i="3"/>
  <c r="RL37" i="3"/>
  <c r="QX37" i="3"/>
  <c r="QQ37" i="3"/>
  <c r="QD37" i="3"/>
  <c r="QC37" i="3"/>
  <c r="QB37" i="3"/>
  <c r="PX37" i="3"/>
  <c r="PW37" i="3"/>
  <c r="PV37" i="3"/>
  <c r="PR37" i="3"/>
  <c r="PQ37" i="3"/>
  <c r="PP37" i="3"/>
  <c r="PK37" i="3"/>
  <c r="PJ37" i="3"/>
  <c r="PI37" i="3"/>
  <c r="OV37" i="3"/>
  <c r="OF37" i="3"/>
  <c r="NR37" i="3"/>
  <c r="MX37" i="3"/>
  <c r="MH37" i="3"/>
  <c r="LS37" i="3"/>
  <c r="LE37" i="3"/>
  <c r="KO37" i="3"/>
  <c r="KA37" i="3"/>
  <c r="JN37" i="3"/>
  <c r="IX37" i="3"/>
  <c r="IJ37" i="3"/>
  <c r="HV37" i="3"/>
  <c r="HF37" i="3"/>
  <c r="GR37" i="3"/>
  <c r="GD37" i="3"/>
  <c r="FN37" i="3"/>
  <c r="EZ37" i="3"/>
  <c r="AN37" i="3"/>
  <c r="AI37" i="3"/>
  <c r="AC37" i="3"/>
  <c r="X37" i="3"/>
  <c r="T37" i="3"/>
  <c r="O37" i="3"/>
  <c r="UV36" i="3"/>
  <c r="UJ36" i="3"/>
  <c r="UC36" i="3"/>
  <c r="TV36" i="3"/>
  <c r="TI36" i="3"/>
  <c r="SV36" i="3"/>
  <c r="SJ36" i="3"/>
  <c r="RX36" i="3"/>
  <c r="RL36" i="3"/>
  <c r="QX36" i="3"/>
  <c r="QD36" i="3"/>
  <c r="QC36" i="3"/>
  <c r="QB36" i="3"/>
  <c r="PX36" i="3"/>
  <c r="PW36" i="3"/>
  <c r="PV36" i="3"/>
  <c r="PR36" i="3"/>
  <c r="PQ36" i="3"/>
  <c r="PP36" i="3"/>
  <c r="PK36" i="3"/>
  <c r="PJ36" i="3"/>
  <c r="PI36" i="3"/>
  <c r="OV36" i="3"/>
  <c r="OF36" i="3"/>
  <c r="NR36" i="3"/>
  <c r="MX36" i="3"/>
  <c r="MH36" i="3"/>
  <c r="LS36" i="3"/>
  <c r="LE36" i="3"/>
  <c r="KO36" i="3"/>
  <c r="KA36" i="3"/>
  <c r="JN36" i="3"/>
  <c r="IX36" i="3"/>
  <c r="IJ36" i="3"/>
  <c r="HV36" i="3"/>
  <c r="HF36" i="3"/>
  <c r="GR36" i="3"/>
  <c r="GD36" i="3"/>
  <c r="FN36" i="3"/>
  <c r="EZ36" i="3"/>
  <c r="AN36" i="3"/>
  <c r="AI36" i="3"/>
  <c r="AC36" i="3"/>
  <c r="X36" i="3"/>
  <c r="T36" i="3"/>
  <c r="O36" i="3"/>
  <c r="UV35" i="3"/>
  <c r="UJ35" i="3"/>
  <c r="UC35" i="3"/>
  <c r="TV35" i="3"/>
  <c r="TI35" i="3"/>
  <c r="SV35" i="3"/>
  <c r="SJ35" i="3"/>
  <c r="RX35" i="3"/>
  <c r="RL35" i="3"/>
  <c r="QX35" i="3"/>
  <c r="QD35" i="3"/>
  <c r="QC35" i="3"/>
  <c r="QB35" i="3"/>
  <c r="PX35" i="3"/>
  <c r="PW35" i="3"/>
  <c r="PV35" i="3"/>
  <c r="PR35" i="3"/>
  <c r="PQ35" i="3"/>
  <c r="PP35" i="3"/>
  <c r="PK35" i="3"/>
  <c r="PJ35" i="3"/>
  <c r="PI35" i="3"/>
  <c r="OV35" i="3"/>
  <c r="OF35" i="3"/>
  <c r="NR35" i="3"/>
  <c r="MX35" i="3"/>
  <c r="MH35" i="3"/>
  <c r="LS35" i="3"/>
  <c r="LE35" i="3"/>
  <c r="KO35" i="3"/>
  <c r="KA35" i="3"/>
  <c r="JN35" i="3"/>
  <c r="IX35" i="3"/>
  <c r="IJ35" i="3"/>
  <c r="HV35" i="3"/>
  <c r="HF35" i="3"/>
  <c r="GR35" i="3"/>
  <c r="GD35" i="3"/>
  <c r="FN35" i="3"/>
  <c r="EZ35" i="3"/>
  <c r="AN35" i="3"/>
  <c r="AI35" i="3"/>
  <c r="AC35" i="3"/>
  <c r="X35" i="3"/>
  <c r="T35" i="3"/>
  <c r="O35" i="3"/>
  <c r="UV34" i="3"/>
  <c r="UJ34" i="3"/>
  <c r="UC34" i="3"/>
  <c r="TV34" i="3"/>
  <c r="TI34" i="3"/>
  <c r="SV34" i="3"/>
  <c r="SJ34" i="3"/>
  <c r="RX34" i="3"/>
  <c r="RL34" i="3"/>
  <c r="QX34" i="3"/>
  <c r="QJ34" i="3"/>
  <c r="QD34" i="3"/>
  <c r="QC34" i="3"/>
  <c r="QB34" i="3"/>
  <c r="PX34" i="3"/>
  <c r="PW34" i="3"/>
  <c r="PV34" i="3"/>
  <c r="PR34" i="3"/>
  <c r="PQ34" i="3"/>
  <c r="PP34" i="3"/>
  <c r="PK34" i="3"/>
  <c r="PJ34" i="3"/>
  <c r="PI34" i="3"/>
  <c r="OV34" i="3"/>
  <c r="OF34" i="3"/>
  <c r="NR34" i="3"/>
  <c r="MX34" i="3"/>
  <c r="MH34" i="3"/>
  <c r="LS34" i="3"/>
  <c r="LE34" i="3"/>
  <c r="KO34" i="3"/>
  <c r="KA34" i="3"/>
  <c r="JN34" i="3"/>
  <c r="IX34" i="3"/>
  <c r="IJ34" i="3"/>
  <c r="HV34" i="3"/>
  <c r="HF34" i="3"/>
  <c r="GR34" i="3"/>
  <c r="GD34" i="3"/>
  <c r="FN34" i="3"/>
  <c r="EZ34" i="3"/>
  <c r="AN34" i="3"/>
  <c r="AI34" i="3"/>
  <c r="AC34" i="3"/>
  <c r="X34" i="3"/>
  <c r="T34" i="3"/>
  <c r="O34" i="3"/>
  <c r="UV33" i="3"/>
  <c r="UJ33" i="3"/>
  <c r="UC33" i="3"/>
  <c r="TV33" i="3"/>
  <c r="TI33" i="3"/>
  <c r="SV33" i="3"/>
  <c r="SJ33" i="3"/>
  <c r="RX33" i="3"/>
  <c r="RL33" i="3"/>
  <c r="QX33" i="3"/>
  <c r="QD33" i="3"/>
  <c r="QC33" i="3"/>
  <c r="QB33" i="3"/>
  <c r="PX33" i="3"/>
  <c r="PW33" i="3"/>
  <c r="PV33" i="3"/>
  <c r="PR33" i="3"/>
  <c r="PQ33" i="3"/>
  <c r="PP33" i="3"/>
  <c r="PK33" i="3"/>
  <c r="PJ33" i="3"/>
  <c r="PI33" i="3"/>
  <c r="OV33" i="3"/>
  <c r="OF33" i="3"/>
  <c r="NR33" i="3"/>
  <c r="MX33" i="3"/>
  <c r="MH33" i="3"/>
  <c r="LS33" i="3"/>
  <c r="LE33" i="3"/>
  <c r="KO33" i="3"/>
  <c r="KA33" i="3"/>
  <c r="JN33" i="3"/>
  <c r="IX33" i="3"/>
  <c r="IJ33" i="3"/>
  <c r="HV33" i="3"/>
  <c r="HF33" i="3"/>
  <c r="GR33" i="3"/>
  <c r="GD33" i="3"/>
  <c r="FN33" i="3"/>
  <c r="EZ33" i="3"/>
  <c r="AN33" i="3"/>
  <c r="AI33" i="3"/>
  <c r="AC33" i="3"/>
  <c r="X33" i="3"/>
  <c r="T33" i="3"/>
  <c r="O33" i="3"/>
  <c r="UV32" i="3"/>
  <c r="UJ32" i="3"/>
  <c r="UC32" i="3"/>
  <c r="TV32" i="3"/>
  <c r="TI32" i="3"/>
  <c r="SV32" i="3"/>
  <c r="SJ32" i="3"/>
  <c r="RX32" i="3"/>
  <c r="RL32" i="3"/>
  <c r="QX32" i="3"/>
  <c r="QD32" i="3"/>
  <c r="QC32" i="3"/>
  <c r="QB32" i="3"/>
  <c r="PX32" i="3"/>
  <c r="PW32" i="3"/>
  <c r="PV32" i="3"/>
  <c r="PR32" i="3"/>
  <c r="PQ32" i="3"/>
  <c r="PP32" i="3"/>
  <c r="PK32" i="3"/>
  <c r="PJ32" i="3"/>
  <c r="PI32" i="3"/>
  <c r="OV32" i="3"/>
  <c r="OF32" i="3"/>
  <c r="NR32" i="3"/>
  <c r="MX32" i="3"/>
  <c r="MH32" i="3"/>
  <c r="LS32" i="3"/>
  <c r="LE32" i="3"/>
  <c r="KO32" i="3"/>
  <c r="KA32" i="3"/>
  <c r="JN32" i="3"/>
  <c r="IX32" i="3"/>
  <c r="IJ32" i="3"/>
  <c r="HV32" i="3"/>
  <c r="HF32" i="3"/>
  <c r="GR32" i="3"/>
  <c r="GD32" i="3"/>
  <c r="FN32" i="3"/>
  <c r="EZ32" i="3"/>
  <c r="AN32" i="3"/>
  <c r="AI32" i="3"/>
  <c r="AC32" i="3"/>
  <c r="X32" i="3"/>
  <c r="T32" i="3"/>
  <c r="O32" i="3"/>
  <c r="UV31" i="3"/>
  <c r="UJ31" i="3"/>
  <c r="UC31" i="3"/>
  <c r="TV31" i="3"/>
  <c r="TI31" i="3"/>
  <c r="SV31" i="3"/>
  <c r="SJ31" i="3"/>
  <c r="RX31" i="3"/>
  <c r="RL31" i="3"/>
  <c r="QX31" i="3"/>
  <c r="QQ31" i="3"/>
  <c r="QD31" i="3"/>
  <c r="QC31" i="3"/>
  <c r="QB31" i="3"/>
  <c r="PX31" i="3"/>
  <c r="PW31" i="3"/>
  <c r="PV31" i="3"/>
  <c r="PR31" i="3"/>
  <c r="PQ31" i="3"/>
  <c r="PP31" i="3"/>
  <c r="PK31" i="3"/>
  <c r="PJ31" i="3"/>
  <c r="PI31" i="3"/>
  <c r="OV31" i="3"/>
  <c r="OF31" i="3"/>
  <c r="NR31" i="3"/>
  <c r="MX31" i="3"/>
  <c r="MH31" i="3"/>
  <c r="LS31" i="3"/>
  <c r="LE31" i="3"/>
  <c r="KO31" i="3"/>
  <c r="KA31" i="3"/>
  <c r="JN31" i="3"/>
  <c r="IX31" i="3"/>
  <c r="IJ31" i="3"/>
  <c r="HV31" i="3"/>
  <c r="HF31" i="3"/>
  <c r="GR31" i="3"/>
  <c r="GD31" i="3"/>
  <c r="FN31" i="3"/>
  <c r="EZ31" i="3"/>
  <c r="AN31" i="3"/>
  <c r="AI31" i="3"/>
  <c r="AC31" i="3"/>
  <c r="X31" i="3"/>
  <c r="T31" i="3"/>
  <c r="O31" i="3"/>
  <c r="UV30" i="3"/>
  <c r="UJ30" i="3"/>
  <c r="UC30" i="3"/>
  <c r="TV30" i="3"/>
  <c r="TI30" i="3"/>
  <c r="SV30" i="3"/>
  <c r="SJ30" i="3"/>
  <c r="RX30" i="3"/>
  <c r="RL30" i="3"/>
  <c r="QX30" i="3"/>
  <c r="QD30" i="3"/>
  <c r="QC30" i="3"/>
  <c r="QB30" i="3"/>
  <c r="PX30" i="3"/>
  <c r="PW30" i="3"/>
  <c r="PV30" i="3"/>
  <c r="PR30" i="3"/>
  <c r="PQ30" i="3"/>
  <c r="PP30" i="3"/>
  <c r="PK30" i="3"/>
  <c r="PJ30" i="3"/>
  <c r="PI30" i="3"/>
  <c r="OV30" i="3"/>
  <c r="OF30" i="3"/>
  <c r="NR30" i="3"/>
  <c r="MX30" i="3"/>
  <c r="MH30" i="3"/>
  <c r="LS30" i="3"/>
  <c r="LE30" i="3"/>
  <c r="KO30" i="3"/>
  <c r="KA30" i="3"/>
  <c r="JN30" i="3"/>
  <c r="IX30" i="3"/>
  <c r="IJ30" i="3"/>
  <c r="HV30" i="3"/>
  <c r="HF30" i="3"/>
  <c r="GR30" i="3"/>
  <c r="GD30" i="3"/>
  <c r="FN30" i="3"/>
  <c r="EZ30" i="3"/>
  <c r="AN30" i="3"/>
  <c r="AI30" i="3"/>
  <c r="AC30" i="3"/>
  <c r="X30" i="3"/>
  <c r="T30" i="3"/>
  <c r="O30" i="3"/>
  <c r="UV29" i="3"/>
  <c r="UJ29" i="3"/>
  <c r="UC29" i="3"/>
  <c r="TV29" i="3"/>
  <c r="TI29" i="3"/>
  <c r="SV29" i="3"/>
  <c r="SJ29" i="3"/>
  <c r="RX29" i="3"/>
  <c r="RL29" i="3"/>
  <c r="QX29" i="3"/>
  <c r="QD29" i="3"/>
  <c r="QC29" i="3"/>
  <c r="QB29" i="3"/>
  <c r="PX29" i="3"/>
  <c r="PW29" i="3"/>
  <c r="PV29" i="3"/>
  <c r="PR29" i="3"/>
  <c r="PQ29" i="3"/>
  <c r="PP29" i="3"/>
  <c r="PK29" i="3"/>
  <c r="PJ29" i="3"/>
  <c r="PI29" i="3"/>
  <c r="OV29" i="3"/>
  <c r="OF29" i="3"/>
  <c r="NR29" i="3"/>
  <c r="MX29" i="3"/>
  <c r="MH29" i="3"/>
  <c r="LS29" i="3"/>
  <c r="LE29" i="3"/>
  <c r="KO29" i="3"/>
  <c r="KA29" i="3"/>
  <c r="JN29" i="3"/>
  <c r="IX29" i="3"/>
  <c r="IJ29" i="3"/>
  <c r="HV29" i="3"/>
  <c r="HF29" i="3"/>
  <c r="GR29" i="3"/>
  <c r="GD29" i="3"/>
  <c r="FN29" i="3"/>
  <c r="EZ29" i="3"/>
  <c r="AN29" i="3"/>
  <c r="AI29" i="3"/>
  <c r="AC29" i="3"/>
  <c r="X29" i="3"/>
  <c r="T29" i="3"/>
  <c r="O29" i="3"/>
  <c r="UV28" i="3"/>
  <c r="UJ28" i="3"/>
  <c r="UC28" i="3"/>
  <c r="TV28" i="3"/>
  <c r="TI28" i="3"/>
  <c r="SV28" i="3"/>
  <c r="SJ28" i="3"/>
  <c r="RX28" i="3"/>
  <c r="RL28" i="3"/>
  <c r="QX28" i="3"/>
  <c r="QD28" i="3"/>
  <c r="QC28" i="3"/>
  <c r="QB28" i="3"/>
  <c r="PX28" i="3"/>
  <c r="PW28" i="3"/>
  <c r="PV28" i="3"/>
  <c r="PR28" i="3"/>
  <c r="PQ28" i="3"/>
  <c r="PP28" i="3"/>
  <c r="PK28" i="3"/>
  <c r="PJ28" i="3"/>
  <c r="PI28" i="3"/>
  <c r="OV28" i="3"/>
  <c r="OF28" i="3"/>
  <c r="NR28" i="3"/>
  <c r="MX28" i="3"/>
  <c r="MH28" i="3"/>
  <c r="LS28" i="3"/>
  <c r="LE28" i="3"/>
  <c r="KO28" i="3"/>
  <c r="KA28" i="3"/>
  <c r="JN28" i="3"/>
  <c r="IX28" i="3"/>
  <c r="IJ28" i="3"/>
  <c r="HV28" i="3"/>
  <c r="HF28" i="3"/>
  <c r="GR28" i="3"/>
  <c r="GD28" i="3"/>
  <c r="FN28" i="3"/>
  <c r="EZ28" i="3"/>
  <c r="AN28" i="3"/>
  <c r="AI28" i="3"/>
  <c r="AC28" i="3"/>
  <c r="X28" i="3"/>
  <c r="T28" i="3"/>
  <c r="O28" i="3"/>
  <c r="UV27" i="3"/>
  <c r="UJ27" i="3"/>
  <c r="UC27" i="3"/>
  <c r="TV27" i="3"/>
  <c r="TI27" i="3"/>
  <c r="SV27" i="3"/>
  <c r="SJ27" i="3"/>
  <c r="RX27" i="3"/>
  <c r="RL27" i="3"/>
  <c r="QX27" i="3"/>
  <c r="QD27" i="3"/>
  <c r="QC27" i="3"/>
  <c r="QB27" i="3"/>
  <c r="PX27" i="3"/>
  <c r="PW27" i="3"/>
  <c r="PV27" i="3"/>
  <c r="PR27" i="3"/>
  <c r="PQ27" i="3"/>
  <c r="PP27" i="3"/>
  <c r="PK27" i="3"/>
  <c r="PJ27" i="3"/>
  <c r="PI27" i="3"/>
  <c r="OV27" i="3"/>
  <c r="OF27" i="3"/>
  <c r="NR27" i="3"/>
  <c r="MX27" i="3"/>
  <c r="MH27" i="3"/>
  <c r="LS27" i="3"/>
  <c r="LE27" i="3"/>
  <c r="KO27" i="3"/>
  <c r="KA27" i="3"/>
  <c r="JN27" i="3"/>
  <c r="IX27" i="3"/>
  <c r="IJ27" i="3"/>
  <c r="HV27" i="3"/>
  <c r="HF27" i="3"/>
  <c r="GR27" i="3"/>
  <c r="GD27" i="3"/>
  <c r="FN27" i="3"/>
  <c r="EZ27" i="3"/>
  <c r="AN27" i="3"/>
  <c r="AI27" i="3"/>
  <c r="AC27" i="3"/>
  <c r="X27" i="3"/>
  <c r="T27" i="3"/>
  <c r="O27" i="3"/>
  <c r="UV26" i="3"/>
  <c r="UJ26" i="3"/>
  <c r="UC26" i="3"/>
  <c r="TV26" i="3"/>
  <c r="TI26" i="3"/>
  <c r="SV26" i="3"/>
  <c r="SJ26" i="3"/>
  <c r="RX26" i="3"/>
  <c r="RL26" i="3"/>
  <c r="QX26" i="3"/>
  <c r="QD26" i="3"/>
  <c r="QC26" i="3"/>
  <c r="QB26" i="3"/>
  <c r="PX26" i="3"/>
  <c r="PW26" i="3"/>
  <c r="PV26" i="3"/>
  <c r="PR26" i="3"/>
  <c r="PQ26" i="3"/>
  <c r="PP26" i="3"/>
  <c r="PK26" i="3"/>
  <c r="PJ26" i="3"/>
  <c r="PI26" i="3"/>
  <c r="OV26" i="3"/>
  <c r="OF26" i="3"/>
  <c r="NR26" i="3"/>
  <c r="MX26" i="3"/>
  <c r="MH26" i="3"/>
  <c r="LS26" i="3"/>
  <c r="LE26" i="3"/>
  <c r="KO26" i="3"/>
  <c r="KA26" i="3"/>
  <c r="JN26" i="3"/>
  <c r="IX26" i="3"/>
  <c r="IJ26" i="3"/>
  <c r="HV26" i="3"/>
  <c r="HF26" i="3"/>
  <c r="GR26" i="3"/>
  <c r="GD26" i="3"/>
  <c r="FN26" i="3"/>
  <c r="EZ26" i="3"/>
  <c r="AN26" i="3"/>
  <c r="AI26" i="3"/>
  <c r="AC26" i="3"/>
  <c r="X26" i="3"/>
  <c r="T26" i="3"/>
  <c r="O26" i="3"/>
  <c r="UV25" i="3"/>
  <c r="UJ25" i="3"/>
  <c r="UC25" i="3"/>
  <c r="TV25" i="3"/>
  <c r="TI25" i="3"/>
  <c r="SV25" i="3"/>
  <c r="SJ25" i="3"/>
  <c r="RX25" i="3"/>
  <c r="RL25" i="3"/>
  <c r="QX25" i="3"/>
  <c r="QQ25" i="3"/>
  <c r="QJ25" i="3"/>
  <c r="QD25" i="3"/>
  <c r="QC25" i="3"/>
  <c r="QB25" i="3"/>
  <c r="PX25" i="3"/>
  <c r="PW25" i="3"/>
  <c r="PV25" i="3"/>
  <c r="PR25" i="3"/>
  <c r="PQ25" i="3"/>
  <c r="PP25" i="3"/>
  <c r="PK25" i="3"/>
  <c r="PJ25" i="3"/>
  <c r="PI25" i="3"/>
  <c r="OV25" i="3"/>
  <c r="OF25" i="3"/>
  <c r="NR25" i="3"/>
  <c r="MX25" i="3"/>
  <c r="MH25" i="3"/>
  <c r="LS25" i="3"/>
  <c r="LE25" i="3"/>
  <c r="KO25" i="3"/>
  <c r="KA25" i="3"/>
  <c r="JN25" i="3"/>
  <c r="IX25" i="3"/>
  <c r="IJ25" i="3"/>
  <c r="HV25" i="3"/>
  <c r="HF25" i="3"/>
  <c r="GR25" i="3"/>
  <c r="GD25" i="3"/>
  <c r="FN25" i="3"/>
  <c r="EZ25" i="3"/>
  <c r="AN25" i="3"/>
  <c r="AI25" i="3"/>
  <c r="AC25" i="3"/>
  <c r="X25" i="3"/>
  <c r="T25" i="3"/>
  <c r="O25" i="3"/>
  <c r="UV24" i="3"/>
  <c r="UJ24" i="3"/>
  <c r="UC24" i="3"/>
  <c r="TV24" i="3"/>
  <c r="TI24" i="3"/>
  <c r="SV24" i="3"/>
  <c r="SJ24" i="3"/>
  <c r="RX24" i="3"/>
  <c r="RL24" i="3"/>
  <c r="QX24" i="3"/>
  <c r="QD24" i="3"/>
  <c r="QC24" i="3"/>
  <c r="QB24" i="3"/>
  <c r="PX24" i="3"/>
  <c r="PW24" i="3"/>
  <c r="PV24" i="3"/>
  <c r="PR24" i="3"/>
  <c r="PQ24" i="3"/>
  <c r="PP24" i="3"/>
  <c r="PK24" i="3"/>
  <c r="PJ24" i="3"/>
  <c r="PI24" i="3"/>
  <c r="OV24" i="3"/>
  <c r="OF24" i="3"/>
  <c r="NR24" i="3"/>
  <c r="MX24" i="3"/>
  <c r="MH24" i="3"/>
  <c r="LS24" i="3"/>
  <c r="LE24" i="3"/>
  <c r="KO24" i="3"/>
  <c r="KA24" i="3"/>
  <c r="JN24" i="3"/>
  <c r="IX24" i="3"/>
  <c r="IJ24" i="3"/>
  <c r="HV24" i="3"/>
  <c r="HF24" i="3"/>
  <c r="GR24" i="3"/>
  <c r="GD24" i="3"/>
  <c r="FN24" i="3"/>
  <c r="EZ24" i="3"/>
  <c r="AN24" i="3"/>
  <c r="AI24" i="3"/>
  <c r="AC24" i="3"/>
  <c r="X24" i="3"/>
  <c r="T24" i="3"/>
  <c r="O24" i="3"/>
  <c r="UV23" i="3"/>
  <c r="UJ23" i="3"/>
  <c r="UC23" i="3"/>
  <c r="TV23" i="3"/>
  <c r="TI23" i="3"/>
  <c r="SV23" i="3"/>
  <c r="SJ23" i="3"/>
  <c r="RX23" i="3"/>
  <c r="RL23" i="3"/>
  <c r="QX23" i="3"/>
  <c r="QD23" i="3"/>
  <c r="QC23" i="3"/>
  <c r="QB23" i="3"/>
  <c r="PX23" i="3"/>
  <c r="PW23" i="3"/>
  <c r="PV23" i="3"/>
  <c r="PR23" i="3"/>
  <c r="PQ23" i="3"/>
  <c r="PP23" i="3"/>
  <c r="PK23" i="3"/>
  <c r="PJ23" i="3"/>
  <c r="PI23" i="3"/>
  <c r="OV23" i="3"/>
  <c r="OF23" i="3"/>
  <c r="NR23" i="3"/>
  <c r="MX23" i="3"/>
  <c r="MH23" i="3"/>
  <c r="LS23" i="3"/>
  <c r="LE23" i="3"/>
  <c r="KO23" i="3"/>
  <c r="KA23" i="3"/>
  <c r="JN23" i="3"/>
  <c r="IX23" i="3"/>
  <c r="IJ23" i="3"/>
  <c r="HV23" i="3"/>
  <c r="HF23" i="3"/>
  <c r="GR23" i="3"/>
  <c r="GD23" i="3"/>
  <c r="FN23" i="3"/>
  <c r="EZ23" i="3"/>
  <c r="AN23" i="3"/>
  <c r="AI23" i="3"/>
  <c r="AC23" i="3"/>
  <c r="X23" i="3"/>
  <c r="T23" i="3"/>
  <c r="O23" i="3"/>
  <c r="UV22" i="3"/>
  <c r="UJ22" i="3"/>
  <c r="UC22" i="3"/>
  <c r="TV22" i="3"/>
  <c r="TI22" i="3"/>
  <c r="SV22" i="3"/>
  <c r="SJ22" i="3"/>
  <c r="RX22" i="3"/>
  <c r="RL22" i="3"/>
  <c r="QX22" i="3"/>
  <c r="QD22" i="3"/>
  <c r="QC22" i="3"/>
  <c r="QB22" i="3"/>
  <c r="PX22" i="3"/>
  <c r="PW22" i="3"/>
  <c r="PV22" i="3"/>
  <c r="PR22" i="3"/>
  <c r="PQ22" i="3"/>
  <c r="PP22" i="3"/>
  <c r="PK22" i="3"/>
  <c r="PJ22" i="3"/>
  <c r="PI22" i="3"/>
  <c r="OV22" i="3"/>
  <c r="OF22" i="3"/>
  <c r="NR22" i="3"/>
  <c r="MX22" i="3"/>
  <c r="MH22" i="3"/>
  <c r="LS22" i="3"/>
  <c r="LE22" i="3"/>
  <c r="KO22" i="3"/>
  <c r="KA22" i="3"/>
  <c r="JN22" i="3"/>
  <c r="IX22" i="3"/>
  <c r="IJ22" i="3"/>
  <c r="HV22" i="3"/>
  <c r="HF22" i="3"/>
  <c r="GR22" i="3"/>
  <c r="GD22" i="3"/>
  <c r="FN22" i="3"/>
  <c r="EZ22" i="3"/>
  <c r="AN22" i="3"/>
  <c r="AI22" i="3"/>
  <c r="AC22" i="3"/>
  <c r="X22" i="3"/>
  <c r="T22" i="3"/>
  <c r="O22" i="3"/>
  <c r="UV21" i="3"/>
  <c r="UJ21" i="3"/>
  <c r="UC21" i="3"/>
  <c r="TV21" i="3"/>
  <c r="TI21" i="3"/>
  <c r="SV21" i="3"/>
  <c r="SJ21" i="3"/>
  <c r="RX21" i="3"/>
  <c r="RL21" i="3"/>
  <c r="QX21" i="3"/>
  <c r="QD21" i="3"/>
  <c r="QC21" i="3"/>
  <c r="QB21" i="3"/>
  <c r="PX21" i="3"/>
  <c r="PW21" i="3"/>
  <c r="PV21" i="3"/>
  <c r="PR21" i="3"/>
  <c r="PQ21" i="3"/>
  <c r="PP21" i="3"/>
  <c r="PK21" i="3"/>
  <c r="PJ21" i="3"/>
  <c r="PI21" i="3"/>
  <c r="OV21" i="3"/>
  <c r="OF21" i="3"/>
  <c r="NR21" i="3"/>
  <c r="MX21" i="3"/>
  <c r="MH21" i="3"/>
  <c r="LS21" i="3"/>
  <c r="LE21" i="3"/>
  <c r="KO21" i="3"/>
  <c r="KA21" i="3"/>
  <c r="JN21" i="3"/>
  <c r="IX21" i="3"/>
  <c r="IJ21" i="3"/>
  <c r="HV21" i="3"/>
  <c r="HF21" i="3"/>
  <c r="GR21" i="3"/>
  <c r="GD21" i="3"/>
  <c r="FN21" i="3"/>
  <c r="EZ21" i="3"/>
  <c r="AN21" i="3"/>
  <c r="AI21" i="3"/>
  <c r="AC21" i="3"/>
  <c r="X21" i="3"/>
  <c r="T21" i="3"/>
  <c r="O21" i="3"/>
  <c r="UV20" i="3"/>
  <c r="UJ20" i="3"/>
  <c r="UC20" i="3"/>
  <c r="TV20" i="3"/>
  <c r="TI20" i="3"/>
  <c r="SV20" i="3"/>
  <c r="SJ20" i="3"/>
  <c r="RX20" i="3"/>
  <c r="RL20" i="3"/>
  <c r="QX20" i="3"/>
  <c r="QD20" i="3"/>
  <c r="QC20" i="3"/>
  <c r="QB20" i="3"/>
  <c r="PX20" i="3"/>
  <c r="PW20" i="3"/>
  <c r="PV20" i="3"/>
  <c r="PR20" i="3"/>
  <c r="PQ20" i="3"/>
  <c r="PP20" i="3"/>
  <c r="PK20" i="3"/>
  <c r="PJ20" i="3"/>
  <c r="PI20" i="3"/>
  <c r="OV20" i="3"/>
  <c r="OF20" i="3"/>
  <c r="NR20" i="3"/>
  <c r="MX20" i="3"/>
  <c r="MH20" i="3"/>
  <c r="LS20" i="3"/>
  <c r="LE20" i="3"/>
  <c r="KO20" i="3"/>
  <c r="KA20" i="3"/>
  <c r="JN20" i="3"/>
  <c r="IX20" i="3"/>
  <c r="IJ20" i="3"/>
  <c r="HV20" i="3"/>
  <c r="HF20" i="3"/>
  <c r="GR20" i="3"/>
  <c r="GD20" i="3"/>
  <c r="FN20" i="3"/>
  <c r="EZ20" i="3"/>
  <c r="AN20" i="3"/>
  <c r="AI20" i="3"/>
  <c r="AC20" i="3"/>
  <c r="X20" i="3"/>
  <c r="T20" i="3"/>
  <c r="O20" i="3"/>
  <c r="UV19" i="3"/>
  <c r="UJ19" i="3"/>
  <c r="UC19" i="3"/>
  <c r="TV19" i="3"/>
  <c r="TI19" i="3"/>
  <c r="SV19" i="3"/>
  <c r="SJ19" i="3"/>
  <c r="RX19" i="3"/>
  <c r="RL19" i="3"/>
  <c r="QX19" i="3"/>
  <c r="QQ19" i="3"/>
  <c r="QD19" i="3"/>
  <c r="QC19" i="3"/>
  <c r="QB19" i="3"/>
  <c r="PX19" i="3"/>
  <c r="PW19" i="3"/>
  <c r="PV19" i="3"/>
  <c r="PR19" i="3"/>
  <c r="PQ19" i="3"/>
  <c r="PP19" i="3"/>
  <c r="PK19" i="3"/>
  <c r="PJ19" i="3"/>
  <c r="PI19" i="3"/>
  <c r="OV19" i="3"/>
  <c r="OF19" i="3"/>
  <c r="NR19" i="3"/>
  <c r="MX19" i="3"/>
  <c r="MH19" i="3"/>
  <c r="LS19" i="3"/>
  <c r="LE19" i="3"/>
  <c r="KO19" i="3"/>
  <c r="KA19" i="3"/>
  <c r="JN19" i="3"/>
  <c r="IX19" i="3"/>
  <c r="IJ19" i="3"/>
  <c r="HV19" i="3"/>
  <c r="HF19" i="3"/>
  <c r="GR19" i="3"/>
  <c r="GD19" i="3"/>
  <c r="FN19" i="3"/>
  <c r="EZ19" i="3"/>
  <c r="AN19" i="3"/>
  <c r="AI19" i="3"/>
  <c r="AC19" i="3"/>
  <c r="X19" i="3"/>
  <c r="T19" i="3"/>
  <c r="O19" i="3"/>
  <c r="UV18" i="3"/>
  <c r="UJ18" i="3"/>
  <c r="UC18" i="3"/>
  <c r="TV18" i="3"/>
  <c r="TI18" i="3"/>
  <c r="SV18" i="3"/>
  <c r="SJ18" i="3"/>
  <c r="RX18" i="3"/>
  <c r="RL18" i="3"/>
  <c r="QX18" i="3"/>
  <c r="QD18" i="3"/>
  <c r="QC18" i="3"/>
  <c r="QB18" i="3"/>
  <c r="PX18" i="3"/>
  <c r="PW18" i="3"/>
  <c r="PV18" i="3"/>
  <c r="PR18" i="3"/>
  <c r="PQ18" i="3"/>
  <c r="PP18" i="3"/>
  <c r="PK18" i="3"/>
  <c r="PJ18" i="3"/>
  <c r="PI18" i="3"/>
  <c r="OV18" i="3"/>
  <c r="OF18" i="3"/>
  <c r="NR18" i="3"/>
  <c r="MX18" i="3"/>
  <c r="MH18" i="3"/>
  <c r="LS18" i="3"/>
  <c r="LE18" i="3"/>
  <c r="KO18" i="3"/>
  <c r="KA18" i="3"/>
  <c r="JN18" i="3"/>
  <c r="IX18" i="3"/>
  <c r="IJ18" i="3"/>
  <c r="HV18" i="3"/>
  <c r="HF18" i="3"/>
  <c r="GR18" i="3"/>
  <c r="GD18" i="3"/>
  <c r="FN18" i="3"/>
  <c r="EZ18" i="3"/>
  <c r="AN18" i="3"/>
  <c r="AI18" i="3"/>
  <c r="AC18" i="3"/>
  <c r="X18" i="3"/>
  <c r="T18" i="3"/>
  <c r="O18" i="3"/>
  <c r="UV17" i="3"/>
  <c r="UJ17" i="3"/>
  <c r="UC17" i="3"/>
  <c r="TV17" i="3"/>
  <c r="TI17" i="3"/>
  <c r="SV17" i="3"/>
  <c r="SJ17" i="3"/>
  <c r="RX17" i="3"/>
  <c r="RL17" i="3"/>
  <c r="QX17" i="3"/>
  <c r="QD17" i="3"/>
  <c r="QC17" i="3"/>
  <c r="QB17" i="3"/>
  <c r="PX17" i="3"/>
  <c r="PW17" i="3"/>
  <c r="PV17" i="3"/>
  <c r="PR17" i="3"/>
  <c r="PQ17" i="3"/>
  <c r="PP17" i="3"/>
  <c r="PK17" i="3"/>
  <c r="PJ17" i="3"/>
  <c r="PI17" i="3"/>
  <c r="OV17" i="3"/>
  <c r="OF17" i="3"/>
  <c r="NR17" i="3"/>
  <c r="MX17" i="3"/>
  <c r="MH17" i="3"/>
  <c r="LS17" i="3"/>
  <c r="LE17" i="3"/>
  <c r="KO17" i="3"/>
  <c r="KA17" i="3"/>
  <c r="JN17" i="3"/>
  <c r="IX17" i="3"/>
  <c r="IJ17" i="3"/>
  <c r="HV17" i="3"/>
  <c r="HF17" i="3"/>
  <c r="GR17" i="3"/>
  <c r="GD17" i="3"/>
  <c r="FN17" i="3"/>
  <c r="EZ17" i="3"/>
  <c r="AN17" i="3"/>
  <c r="AI17" i="3"/>
  <c r="AC17" i="3"/>
  <c r="X17" i="3"/>
  <c r="T17" i="3"/>
  <c r="O17" i="3"/>
  <c r="UV16" i="3"/>
  <c r="UJ16" i="3"/>
  <c r="UC16" i="3"/>
  <c r="TV16" i="3"/>
  <c r="TI16" i="3"/>
  <c r="SV16" i="3"/>
  <c r="SJ16" i="3"/>
  <c r="RX16" i="3"/>
  <c r="RL16" i="3"/>
  <c r="QX16" i="3"/>
  <c r="QJ16" i="3"/>
  <c r="QD16" i="3"/>
  <c r="QC16" i="3"/>
  <c r="QB16" i="3"/>
  <c r="PX16" i="3"/>
  <c r="PW16" i="3"/>
  <c r="PV16" i="3"/>
  <c r="PR16" i="3"/>
  <c r="PQ16" i="3"/>
  <c r="PP16" i="3"/>
  <c r="PK16" i="3"/>
  <c r="PJ16" i="3"/>
  <c r="PI16" i="3"/>
  <c r="OV16" i="3"/>
  <c r="OF16" i="3"/>
  <c r="NR16" i="3"/>
  <c r="MX16" i="3"/>
  <c r="MH16" i="3"/>
  <c r="LS16" i="3"/>
  <c r="LE16" i="3"/>
  <c r="KO16" i="3"/>
  <c r="KA16" i="3"/>
  <c r="JN16" i="3"/>
  <c r="IX16" i="3"/>
  <c r="IJ16" i="3"/>
  <c r="HV16" i="3"/>
  <c r="HF16" i="3"/>
  <c r="GR16" i="3"/>
  <c r="GD16" i="3"/>
  <c r="FN16" i="3"/>
  <c r="EZ16" i="3"/>
  <c r="AN16" i="3"/>
  <c r="AI16" i="3"/>
  <c r="AC16" i="3"/>
  <c r="X16" i="3"/>
  <c r="T16" i="3"/>
  <c r="O16" i="3"/>
  <c r="UV15" i="3"/>
  <c r="UJ15" i="3"/>
  <c r="UC15" i="3"/>
  <c r="TV15" i="3"/>
  <c r="TI15" i="3"/>
  <c r="SV15" i="3"/>
  <c r="SJ15" i="3"/>
  <c r="RX15" i="3"/>
  <c r="RL15" i="3"/>
  <c r="QX15" i="3"/>
  <c r="QD15" i="3"/>
  <c r="QC15" i="3"/>
  <c r="QB15" i="3"/>
  <c r="PX15" i="3"/>
  <c r="PW15" i="3"/>
  <c r="PV15" i="3"/>
  <c r="PR15" i="3"/>
  <c r="PQ15" i="3"/>
  <c r="PP15" i="3"/>
  <c r="PK15" i="3"/>
  <c r="PJ15" i="3"/>
  <c r="PI15" i="3"/>
  <c r="OV15" i="3"/>
  <c r="OF15" i="3"/>
  <c r="NR15" i="3"/>
  <c r="MX15" i="3"/>
  <c r="MH15" i="3"/>
  <c r="LS15" i="3"/>
  <c r="LE15" i="3"/>
  <c r="KO15" i="3"/>
  <c r="KA15" i="3"/>
  <c r="JN15" i="3"/>
  <c r="IX15" i="3"/>
  <c r="IJ15" i="3"/>
  <c r="HV15" i="3"/>
  <c r="HF15" i="3"/>
  <c r="GR15" i="3"/>
  <c r="GD15" i="3"/>
  <c r="FN15" i="3"/>
  <c r="EZ15" i="3"/>
  <c r="AN15" i="3"/>
  <c r="AI15" i="3"/>
  <c r="AC15" i="3"/>
  <c r="X15" i="3"/>
  <c r="T15" i="3"/>
  <c r="O15" i="3"/>
  <c r="UV14" i="3"/>
  <c r="UJ14" i="3"/>
  <c r="UC14" i="3"/>
  <c r="TV14" i="3"/>
  <c r="TI14" i="3"/>
  <c r="SV14" i="3"/>
  <c r="SJ14" i="3"/>
  <c r="RX14" i="3"/>
  <c r="RL14" i="3"/>
  <c r="QX14" i="3"/>
  <c r="QD14" i="3"/>
  <c r="QC14" i="3"/>
  <c r="QB14" i="3"/>
  <c r="PX14" i="3"/>
  <c r="PW14" i="3"/>
  <c r="PV14" i="3"/>
  <c r="PR14" i="3"/>
  <c r="PQ14" i="3"/>
  <c r="PP14" i="3"/>
  <c r="PK14" i="3"/>
  <c r="PJ14" i="3"/>
  <c r="PI14" i="3"/>
  <c r="OV14" i="3"/>
  <c r="OF14" i="3"/>
  <c r="NR14" i="3"/>
  <c r="MX14" i="3"/>
  <c r="MH14" i="3"/>
  <c r="LS14" i="3"/>
  <c r="LE14" i="3"/>
  <c r="KO14" i="3"/>
  <c r="KA14" i="3"/>
  <c r="JN14" i="3"/>
  <c r="IX14" i="3"/>
  <c r="IJ14" i="3"/>
  <c r="HV14" i="3"/>
  <c r="HF14" i="3"/>
  <c r="GR14" i="3"/>
  <c r="GD14" i="3"/>
  <c r="FN14" i="3"/>
  <c r="EZ14" i="3"/>
  <c r="AN14" i="3"/>
  <c r="AI14" i="3"/>
  <c r="AC14" i="3"/>
  <c r="X14" i="3"/>
  <c r="T14" i="3"/>
  <c r="O14" i="3"/>
  <c r="UV13" i="3"/>
  <c r="UJ13" i="3"/>
  <c r="UC13" i="3"/>
  <c r="TV13" i="3"/>
  <c r="TI13" i="3"/>
  <c r="SV13" i="3"/>
  <c r="SJ13" i="3"/>
  <c r="RX13" i="3"/>
  <c r="RL13" i="3"/>
  <c r="QX13" i="3"/>
  <c r="QQ13" i="3"/>
  <c r="QD13" i="3"/>
  <c r="QC13" i="3"/>
  <c r="QB13" i="3"/>
  <c r="PX13" i="3"/>
  <c r="PW13" i="3"/>
  <c r="PV13" i="3"/>
  <c r="PR13" i="3"/>
  <c r="PQ13" i="3"/>
  <c r="PP13" i="3"/>
  <c r="PK13" i="3"/>
  <c r="PJ13" i="3"/>
  <c r="PI13" i="3"/>
  <c r="OV13" i="3"/>
  <c r="OF13" i="3"/>
  <c r="NR13" i="3"/>
  <c r="MX13" i="3"/>
  <c r="MH13" i="3"/>
  <c r="LS13" i="3"/>
  <c r="LE13" i="3"/>
  <c r="KO13" i="3"/>
  <c r="KA13" i="3"/>
  <c r="JN13" i="3"/>
  <c r="IX13" i="3"/>
  <c r="IJ13" i="3"/>
  <c r="HV13" i="3"/>
  <c r="HF13" i="3"/>
  <c r="GR13" i="3"/>
  <c r="GD13" i="3"/>
  <c r="FN13" i="3"/>
  <c r="EZ13" i="3"/>
  <c r="AN13" i="3"/>
  <c r="AI13" i="3"/>
  <c r="AC13" i="3"/>
  <c r="X13" i="3"/>
  <c r="T13" i="3"/>
  <c r="O13" i="3"/>
  <c r="UV12" i="3"/>
  <c r="UJ12" i="3"/>
  <c r="UC12" i="3"/>
  <c r="TV12" i="3"/>
  <c r="TI12" i="3"/>
  <c r="SV12" i="3"/>
  <c r="SJ12" i="3"/>
  <c r="RX12" i="3"/>
  <c r="RL12" i="3"/>
  <c r="QX12" i="3"/>
  <c r="QD12" i="3"/>
  <c r="QC12" i="3"/>
  <c r="QB12" i="3"/>
  <c r="PX12" i="3"/>
  <c r="PW12" i="3"/>
  <c r="PV12" i="3"/>
  <c r="PR12" i="3"/>
  <c r="PQ12" i="3"/>
  <c r="PP12" i="3"/>
  <c r="PK12" i="3"/>
  <c r="PJ12" i="3"/>
  <c r="PI12" i="3"/>
  <c r="OV12" i="3"/>
  <c r="OF12" i="3"/>
  <c r="NR12" i="3"/>
  <c r="MX12" i="3"/>
  <c r="MH12" i="3"/>
  <c r="LS12" i="3"/>
  <c r="LE12" i="3"/>
  <c r="KO12" i="3"/>
  <c r="KA12" i="3"/>
  <c r="JN12" i="3"/>
  <c r="IX12" i="3"/>
  <c r="IJ12" i="3"/>
  <c r="HV12" i="3"/>
  <c r="HF12" i="3"/>
  <c r="GR12" i="3"/>
  <c r="GD12" i="3"/>
  <c r="FN12" i="3"/>
  <c r="EZ12" i="3"/>
  <c r="AN12" i="3"/>
  <c r="AI12" i="3"/>
  <c r="AC12" i="3"/>
  <c r="X12" i="3"/>
  <c r="T12" i="3"/>
  <c r="O12" i="3"/>
  <c r="UV11" i="3"/>
  <c r="UJ11" i="3"/>
  <c r="UC11" i="3"/>
  <c r="TV11" i="3"/>
  <c r="TI11" i="3"/>
  <c r="SV11" i="3"/>
  <c r="SJ11" i="3"/>
  <c r="RX11" i="3"/>
  <c r="RL11" i="3"/>
  <c r="QX11" i="3"/>
  <c r="QD11" i="3"/>
  <c r="QC11" i="3"/>
  <c r="QB11" i="3"/>
  <c r="PX11" i="3"/>
  <c r="PW11" i="3"/>
  <c r="PV11" i="3"/>
  <c r="PR11" i="3"/>
  <c r="PQ11" i="3"/>
  <c r="PP11" i="3"/>
  <c r="PK11" i="3"/>
  <c r="PJ11" i="3"/>
  <c r="PI11" i="3"/>
  <c r="OV11" i="3"/>
  <c r="OF11" i="3"/>
  <c r="NR11" i="3"/>
  <c r="MX11" i="3"/>
  <c r="MH11" i="3"/>
  <c r="LS11" i="3"/>
  <c r="LE11" i="3"/>
  <c r="KO11" i="3"/>
  <c r="KA11" i="3"/>
  <c r="JN11" i="3"/>
  <c r="IX11" i="3"/>
  <c r="IJ11" i="3"/>
  <c r="HV11" i="3"/>
  <c r="HF11" i="3"/>
  <c r="GR11" i="3"/>
  <c r="GD11" i="3"/>
  <c r="FN11" i="3"/>
  <c r="EZ11" i="3"/>
  <c r="AN11" i="3"/>
  <c r="AI11" i="3"/>
  <c r="AC11" i="3"/>
  <c r="X11" i="3"/>
  <c r="T11" i="3"/>
  <c r="O11" i="3"/>
  <c r="UV10" i="3"/>
  <c r="UJ10" i="3"/>
  <c r="UC10" i="3"/>
  <c r="TV10" i="3"/>
  <c r="TI10" i="3"/>
  <c r="SV10" i="3"/>
  <c r="SJ10" i="3"/>
  <c r="RX10" i="3"/>
  <c r="RL10" i="3"/>
  <c r="QX10" i="3"/>
  <c r="QD10" i="3"/>
  <c r="QC10" i="3"/>
  <c r="QB10" i="3"/>
  <c r="PX10" i="3"/>
  <c r="PW10" i="3"/>
  <c r="PV10" i="3"/>
  <c r="PR10" i="3"/>
  <c r="PQ10" i="3"/>
  <c r="PP10" i="3"/>
  <c r="PK10" i="3"/>
  <c r="PJ10" i="3"/>
  <c r="PI10" i="3"/>
  <c r="OV10" i="3"/>
  <c r="OF10" i="3"/>
  <c r="NR10" i="3"/>
  <c r="MX10" i="3"/>
  <c r="MH10" i="3"/>
  <c r="LS10" i="3"/>
  <c r="LE10" i="3"/>
  <c r="KO10" i="3"/>
  <c r="KA10" i="3"/>
  <c r="JN10" i="3"/>
  <c r="IX10" i="3"/>
  <c r="IJ10" i="3"/>
  <c r="HV10" i="3"/>
  <c r="HF10" i="3"/>
  <c r="GR10" i="3"/>
  <c r="GD10" i="3"/>
  <c r="FN10" i="3"/>
  <c r="EZ10" i="3"/>
  <c r="AN10" i="3"/>
  <c r="AI10" i="3"/>
  <c r="AC10" i="3"/>
  <c r="X10" i="3"/>
  <c r="T10" i="3"/>
  <c r="O10" i="3"/>
  <c r="UV9" i="3"/>
  <c r="UJ9" i="3"/>
  <c r="UC9" i="3"/>
  <c r="TV9" i="3"/>
  <c r="TI9" i="3"/>
  <c r="SV9" i="3"/>
  <c r="SJ9" i="3"/>
  <c r="RX9" i="3"/>
  <c r="RL9" i="3"/>
  <c r="QX9" i="3"/>
  <c r="QD9" i="3"/>
  <c r="QC9" i="3"/>
  <c r="QB9" i="3"/>
  <c r="PX9" i="3"/>
  <c r="PW9" i="3"/>
  <c r="PV9" i="3"/>
  <c r="PR9" i="3"/>
  <c r="PQ9" i="3"/>
  <c r="PP9" i="3"/>
  <c r="PK9" i="3"/>
  <c r="PJ9" i="3"/>
  <c r="PI9" i="3"/>
  <c r="OV9" i="3"/>
  <c r="OF9" i="3"/>
  <c r="NR9" i="3"/>
  <c r="MX9" i="3"/>
  <c r="MH9" i="3"/>
  <c r="LS9" i="3"/>
  <c r="LE9" i="3"/>
  <c r="KO9" i="3"/>
  <c r="KA9" i="3"/>
  <c r="JN9" i="3"/>
  <c r="IX9" i="3"/>
  <c r="IJ9" i="3"/>
  <c r="HV9" i="3"/>
  <c r="HF9" i="3"/>
  <c r="GR9" i="3"/>
  <c r="GD9" i="3"/>
  <c r="FN9" i="3"/>
  <c r="EZ9" i="3"/>
  <c r="AN9" i="3"/>
  <c r="AI9" i="3"/>
  <c r="AC9" i="3"/>
  <c r="X9" i="3"/>
  <c r="T9" i="3"/>
  <c r="O9" i="3"/>
  <c r="UV8" i="3"/>
  <c r="UJ8" i="3"/>
  <c r="UC8" i="3"/>
  <c r="TV8" i="3"/>
  <c r="TI8" i="3"/>
  <c r="SV8" i="3"/>
  <c r="SJ8" i="3"/>
  <c r="RX8" i="3"/>
  <c r="RL8" i="3"/>
  <c r="QX8" i="3"/>
  <c r="QD8" i="3"/>
  <c r="QC8" i="3"/>
  <c r="QB8" i="3"/>
  <c r="PX8" i="3"/>
  <c r="PW8" i="3"/>
  <c r="PV8" i="3"/>
  <c r="PR8" i="3"/>
  <c r="PQ8" i="3"/>
  <c r="PP8" i="3"/>
  <c r="PK8" i="3"/>
  <c r="PJ8" i="3"/>
  <c r="PI8" i="3"/>
  <c r="OV8" i="3"/>
  <c r="OF8" i="3"/>
  <c r="NR8" i="3"/>
  <c r="MX8" i="3"/>
  <c r="MH8" i="3"/>
  <c r="LS8" i="3"/>
  <c r="LE8" i="3"/>
  <c r="KO8" i="3"/>
  <c r="KA8" i="3"/>
  <c r="JN8" i="3"/>
  <c r="IX8" i="3"/>
  <c r="IJ8" i="3"/>
  <c r="HV8" i="3"/>
  <c r="HF8" i="3"/>
  <c r="GR8" i="3"/>
  <c r="GD8" i="3"/>
  <c r="FN8" i="3"/>
  <c r="EZ8" i="3"/>
  <c r="AN8" i="3"/>
  <c r="AI8" i="3"/>
  <c r="AC8" i="3"/>
  <c r="X8" i="3"/>
  <c r="T8" i="3"/>
  <c r="O8" i="3"/>
  <c r="UV7" i="3"/>
  <c r="UJ7" i="3"/>
  <c r="UC7" i="3"/>
  <c r="TV7" i="3"/>
  <c r="TI7" i="3"/>
  <c r="SV7" i="3"/>
  <c r="SJ7" i="3"/>
  <c r="RX7" i="3"/>
  <c r="RL7" i="3"/>
  <c r="QX7" i="3"/>
  <c r="QQ7" i="3"/>
  <c r="QJ7" i="3"/>
  <c r="QD7" i="3"/>
  <c r="QC7" i="3"/>
  <c r="QB7" i="3"/>
  <c r="PX7" i="3"/>
  <c r="PW7" i="3"/>
  <c r="PV7" i="3"/>
  <c r="PR7" i="3"/>
  <c r="PQ7" i="3"/>
  <c r="PP7" i="3"/>
  <c r="PK7" i="3"/>
  <c r="PJ7" i="3"/>
  <c r="PI7" i="3"/>
  <c r="OV7" i="3"/>
  <c r="OF7" i="3"/>
  <c r="NR7" i="3"/>
  <c r="MX7" i="3"/>
  <c r="MH7" i="3"/>
  <c r="LS7" i="3"/>
  <c r="LE7" i="3"/>
  <c r="KO7" i="3"/>
  <c r="KA7" i="3"/>
  <c r="JN7" i="3"/>
  <c r="IX7" i="3"/>
  <c r="IJ7" i="3"/>
  <c r="HV7" i="3"/>
  <c r="HF7" i="3"/>
  <c r="GR7" i="3"/>
  <c r="GD7" i="3"/>
  <c r="FN7" i="3"/>
  <c r="EZ7" i="3"/>
  <c r="AN7" i="3"/>
  <c r="AI7" i="3"/>
  <c r="AC7" i="3"/>
  <c r="X7" i="3"/>
  <c r="T7" i="3"/>
  <c r="O7" i="3"/>
  <c r="UV6" i="3"/>
  <c r="UJ6" i="3"/>
  <c r="UC6" i="3"/>
  <c r="TV6" i="3"/>
  <c r="TI6" i="3"/>
  <c r="SV6" i="3"/>
  <c r="SJ6" i="3"/>
  <c r="RX6" i="3"/>
  <c r="RL6" i="3"/>
  <c r="QX6" i="3"/>
  <c r="QD6" i="3"/>
  <c r="QC6" i="3"/>
  <c r="QB6" i="3"/>
  <c r="PX6" i="3"/>
  <c r="PW6" i="3"/>
  <c r="PV6" i="3"/>
  <c r="PR6" i="3"/>
  <c r="PQ6" i="3"/>
  <c r="PP6" i="3"/>
  <c r="PK6" i="3"/>
  <c r="PJ6" i="3"/>
  <c r="PI6" i="3"/>
  <c r="OV6" i="3"/>
  <c r="OF6" i="3"/>
  <c r="NR6" i="3"/>
  <c r="MX6" i="3"/>
  <c r="MH6" i="3"/>
  <c r="LS6" i="3"/>
  <c r="LE6" i="3"/>
  <c r="KO6" i="3"/>
  <c r="KA6" i="3"/>
  <c r="JN6" i="3"/>
  <c r="IX6" i="3"/>
  <c r="IJ6" i="3"/>
  <c r="HV6" i="3"/>
  <c r="HF6" i="3"/>
  <c r="GR6" i="3"/>
  <c r="GD6" i="3"/>
  <c r="FN6" i="3"/>
  <c r="EZ6" i="3"/>
  <c r="AN6" i="3"/>
  <c r="AI6" i="3"/>
  <c r="AC6" i="3"/>
  <c r="X6" i="3"/>
  <c r="T6" i="3"/>
  <c r="O6" i="3"/>
  <c r="UV5" i="3"/>
  <c r="UJ5" i="3"/>
  <c r="UC5" i="3"/>
  <c r="TV5" i="3"/>
  <c r="TI5" i="3"/>
  <c r="SV5" i="3"/>
  <c r="SJ5" i="3"/>
  <c r="RX5" i="3"/>
  <c r="RL5" i="3"/>
  <c r="QX5" i="3"/>
  <c r="QD5" i="3"/>
  <c r="QC5" i="3"/>
  <c r="QB5" i="3"/>
  <c r="PX5" i="3"/>
  <c r="PW5" i="3"/>
  <c r="PV5" i="3"/>
  <c r="PR5" i="3"/>
  <c r="PQ5" i="3"/>
  <c r="PP5" i="3"/>
  <c r="PK5" i="3"/>
  <c r="PJ5" i="3"/>
  <c r="PI5" i="3"/>
  <c r="OV5" i="3"/>
  <c r="OF5" i="3"/>
  <c r="NR5" i="3"/>
  <c r="MX5" i="3"/>
  <c r="MH5" i="3"/>
  <c r="LS5" i="3"/>
  <c r="LE5" i="3"/>
  <c r="KO5" i="3"/>
  <c r="KA5" i="3"/>
  <c r="JN5" i="3"/>
  <c r="IX5" i="3"/>
  <c r="IJ5" i="3"/>
  <c r="HV5" i="3"/>
  <c r="HF5" i="3"/>
  <c r="GR5" i="3"/>
  <c r="GD5" i="3"/>
  <c r="FN5" i="3"/>
  <c r="EZ5" i="3"/>
  <c r="AN5" i="3"/>
  <c r="AI5" i="3"/>
  <c r="AC5" i="3"/>
  <c r="X5" i="3"/>
  <c r="T5" i="3"/>
  <c r="O5" i="3"/>
  <c r="UV4" i="3"/>
  <c r="UJ4" i="3"/>
  <c r="UC4" i="3"/>
  <c r="TV4" i="3"/>
  <c r="TI4" i="3"/>
  <c r="SV4" i="3"/>
  <c r="SJ4" i="3"/>
  <c r="RX4" i="3"/>
  <c r="RL4" i="3"/>
  <c r="QX4" i="3"/>
  <c r="QD4" i="3"/>
  <c r="QC4" i="3"/>
  <c r="QB4" i="3"/>
  <c r="PX4" i="3"/>
  <c r="PW4" i="3"/>
  <c r="PV4" i="3"/>
  <c r="PR4" i="3"/>
  <c r="PQ4" i="3"/>
  <c r="PP4" i="3"/>
  <c r="PK4" i="3"/>
  <c r="PJ4" i="3"/>
  <c r="PI4" i="3"/>
  <c r="OV4" i="3"/>
  <c r="OF4" i="3"/>
  <c r="NR4" i="3"/>
  <c r="MX4" i="3"/>
  <c r="MH4" i="3"/>
  <c r="LS4" i="3"/>
  <c r="LE4" i="3"/>
  <c r="KO4" i="3"/>
  <c r="KA4" i="3"/>
  <c r="JN4" i="3"/>
  <c r="IX4" i="3"/>
  <c r="IJ4" i="3"/>
  <c r="HV4" i="3"/>
  <c r="HF4" i="3"/>
  <c r="GR4" i="3"/>
  <c r="GD4" i="3"/>
  <c r="FN4" i="3"/>
  <c r="EZ4" i="3"/>
  <c r="AN4" i="3"/>
  <c r="AI4" i="3"/>
  <c r="AC4" i="3"/>
  <c r="X4" i="3"/>
  <c r="T4" i="3"/>
  <c r="O4" i="3"/>
  <c r="UV3" i="3"/>
  <c r="UJ3" i="3"/>
  <c r="UC3" i="3"/>
  <c r="TV3" i="3"/>
  <c r="TI3" i="3"/>
  <c r="SV3" i="3"/>
  <c r="SJ3" i="3"/>
  <c r="RX3" i="3"/>
  <c r="RL3" i="3"/>
  <c r="QX3" i="3"/>
  <c r="QD3" i="3"/>
  <c r="QC3" i="3"/>
  <c r="QB3" i="3"/>
  <c r="PX3" i="3"/>
  <c r="PW3" i="3"/>
  <c r="PV3" i="3"/>
  <c r="PR3" i="3"/>
  <c r="PQ3" i="3"/>
  <c r="PP3" i="3"/>
  <c r="PK3" i="3"/>
  <c r="PJ3" i="3"/>
  <c r="PI3" i="3"/>
  <c r="OV3" i="3"/>
  <c r="OF3" i="3"/>
  <c r="NR3" i="3"/>
  <c r="MX3" i="3"/>
  <c r="MH3" i="3"/>
  <c r="LS3" i="3"/>
  <c r="LE3" i="3"/>
  <c r="KO3" i="3"/>
  <c r="KA3" i="3"/>
  <c r="JN3" i="3"/>
  <c r="IX3" i="3"/>
  <c r="IJ3" i="3"/>
  <c r="HV3" i="3"/>
  <c r="HF3" i="3"/>
  <c r="GR3" i="3"/>
  <c r="GD3" i="3"/>
  <c r="FN3" i="3"/>
  <c r="EZ3" i="3"/>
  <c r="AN3" i="3"/>
  <c r="AI3" i="3"/>
  <c r="AC3" i="3"/>
  <c r="X3" i="3"/>
  <c r="T3" i="3"/>
  <c r="O3" i="3"/>
  <c r="UV2" i="3"/>
  <c r="UJ2" i="3"/>
  <c r="UC2" i="3"/>
  <c r="TV2" i="3"/>
  <c r="TI2" i="3"/>
  <c r="SV2" i="3"/>
  <c r="SJ2" i="3"/>
  <c r="RX2" i="3"/>
  <c r="RL2" i="3"/>
  <c r="QX2" i="3"/>
  <c r="QD2" i="3"/>
  <c r="QC2" i="3"/>
  <c r="QB2" i="3"/>
  <c r="PX2" i="3"/>
  <c r="PW2" i="3"/>
  <c r="PV2" i="3"/>
  <c r="PR2" i="3"/>
  <c r="PQ2" i="3"/>
  <c r="PP2" i="3"/>
  <c r="PK2" i="3"/>
  <c r="PJ2" i="3"/>
  <c r="PI2" i="3"/>
  <c r="OV2" i="3"/>
  <c r="OF2" i="3"/>
  <c r="NR2" i="3"/>
  <c r="MX2" i="3"/>
  <c r="MH2" i="3"/>
  <c r="LS2" i="3"/>
  <c r="LE2" i="3"/>
  <c r="KO2" i="3"/>
  <c r="KA2" i="3"/>
  <c r="JN2" i="3"/>
  <c r="IX2" i="3"/>
  <c r="IJ2" i="3"/>
  <c r="HV2" i="3"/>
  <c r="HF2" i="3"/>
  <c r="GR2" i="3"/>
  <c r="GD2" i="3"/>
  <c r="FN2" i="3"/>
  <c r="EZ2" i="3"/>
  <c r="AN2" i="3"/>
  <c r="AI2" i="3"/>
  <c r="AC2" i="3"/>
  <c r="X2" i="3"/>
  <c r="T2" i="3"/>
  <c r="O2" i="3"/>
  <c r="QJ532" i="3"/>
  <c r="QJ531" i="3"/>
  <c r="QJ530" i="3"/>
  <c r="QJ527" i="3"/>
  <c r="QJ526" i="3"/>
  <c r="QJ525" i="3"/>
  <c r="QJ523" i="3"/>
  <c r="QJ522" i="3"/>
  <c r="QJ521" i="3"/>
  <c r="QJ518" i="3"/>
  <c r="QJ517" i="3"/>
  <c r="QJ516" i="3"/>
  <c r="QJ514" i="3"/>
  <c r="QJ513" i="3"/>
  <c r="QJ512" i="3"/>
  <c r="QJ509" i="3"/>
  <c r="QJ508" i="3"/>
  <c r="QJ507" i="3"/>
  <c r="QJ505" i="3"/>
  <c r="QJ504" i="3"/>
  <c r="QJ503" i="3"/>
  <c r="QJ500" i="3"/>
  <c r="QJ499" i="3"/>
  <c r="QJ498" i="3"/>
  <c r="QJ496" i="3"/>
  <c r="QJ495" i="3"/>
  <c r="QJ494" i="3"/>
  <c r="QJ491" i="3"/>
  <c r="QJ490" i="3"/>
  <c r="QJ489" i="3"/>
  <c r="QJ487" i="3"/>
  <c r="QJ486" i="3"/>
  <c r="QJ485" i="3"/>
  <c r="QJ482" i="3"/>
  <c r="QJ481" i="3"/>
  <c r="QJ480" i="3"/>
  <c r="QJ478" i="3"/>
  <c r="QJ477" i="3"/>
  <c r="QJ476" i="3"/>
  <c r="QJ473" i="3"/>
  <c r="QJ472" i="3"/>
  <c r="EB472" i="3"/>
  <c r="QJ471" i="3"/>
  <c r="EB471" i="3"/>
  <c r="EB470" i="3"/>
  <c r="QJ469" i="3"/>
  <c r="EB469" i="3"/>
  <c r="QJ468" i="3"/>
  <c r="EB468" i="3"/>
  <c r="QJ467" i="3"/>
  <c r="EB466" i="3"/>
  <c r="QJ464" i="3"/>
  <c r="EB464" i="3"/>
  <c r="QJ463" i="3"/>
  <c r="EB463" i="3"/>
  <c r="QJ462" i="3"/>
  <c r="EB462" i="3"/>
  <c r="EB461" i="3"/>
  <c r="QJ460" i="3"/>
  <c r="EB460" i="3"/>
  <c r="QJ459" i="3"/>
  <c r="QJ458" i="3"/>
  <c r="EB458" i="3"/>
  <c r="EB456" i="3"/>
  <c r="QJ455" i="3"/>
  <c r="EB455" i="3"/>
  <c r="QJ454" i="3"/>
  <c r="EB454" i="3"/>
  <c r="QJ453" i="3"/>
  <c r="EB453" i="3"/>
  <c r="EB452" i="3"/>
  <c r="QJ451" i="3"/>
  <c r="QJ450" i="3"/>
  <c r="EB450" i="3"/>
  <c r="QJ449" i="3"/>
  <c r="EB448" i="3"/>
  <c r="EB447" i="3"/>
  <c r="QJ446" i="3"/>
  <c r="EB446" i="3"/>
  <c r="QJ445" i="3"/>
  <c r="EB445" i="3"/>
  <c r="QJ444" i="3"/>
  <c r="EB444" i="3"/>
  <c r="QJ442" i="3"/>
  <c r="EB442" i="3"/>
  <c r="QJ441" i="3"/>
  <c r="QJ440" i="3"/>
  <c r="EB440" i="3"/>
  <c r="EB439" i="3"/>
  <c r="EB438" i="3"/>
  <c r="QJ437" i="3"/>
  <c r="EB437" i="3"/>
  <c r="QJ436" i="3"/>
  <c r="EB436" i="3"/>
  <c r="QJ435" i="3"/>
  <c r="EB434" i="3"/>
  <c r="QJ433" i="3"/>
  <c r="QJ432" i="3"/>
  <c r="EB432" i="3"/>
  <c r="QJ431" i="3"/>
  <c r="EB431" i="3"/>
  <c r="EB430" i="3"/>
  <c r="EB429" i="3"/>
  <c r="QJ428" i="3"/>
  <c r="EB428" i="3"/>
  <c r="QJ427" i="3"/>
  <c r="QJ426" i="3"/>
  <c r="EB426" i="3"/>
  <c r="QJ424" i="3"/>
  <c r="EB424" i="3"/>
  <c r="QJ423" i="3"/>
  <c r="EB423" i="3"/>
  <c r="QJ422" i="3"/>
  <c r="EB422" i="3"/>
  <c r="EB421" i="3"/>
  <c r="EB420" i="3"/>
  <c r="QJ419" i="3"/>
  <c r="QJ418" i="3"/>
  <c r="EB418" i="3"/>
  <c r="QJ417" i="3"/>
  <c r="EB416" i="3"/>
  <c r="QJ415" i="3"/>
  <c r="EB415" i="3"/>
  <c r="QJ414" i="3"/>
  <c r="EB414" i="3"/>
  <c r="QJ413" i="3"/>
  <c r="EB413" i="3"/>
  <c r="EB412" i="3"/>
  <c r="QJ410" i="3"/>
  <c r="EB410" i="3"/>
  <c r="QJ409" i="3"/>
  <c r="QJ408" i="3"/>
  <c r="EB408" i="3"/>
  <c r="EB407" i="3"/>
  <c r="QJ406" i="3"/>
  <c r="EB406" i="3"/>
  <c r="QJ405" i="3"/>
  <c r="EB405" i="3"/>
  <c r="QJ404" i="3"/>
  <c r="EB404" i="3"/>
  <c r="EB402" i="3"/>
  <c r="QJ401" i="3"/>
  <c r="QJ400" i="3"/>
  <c r="EB400" i="3"/>
  <c r="QJ399" i="3"/>
  <c r="EB399" i="3"/>
  <c r="EB398" i="3"/>
  <c r="QJ397" i="3"/>
  <c r="EB397" i="3"/>
  <c r="QJ396" i="3"/>
  <c r="EB396" i="3"/>
  <c r="QJ395" i="3"/>
  <c r="EB394" i="3"/>
  <c r="QJ392" i="3"/>
  <c r="EB392" i="3"/>
  <c r="QJ391" i="3"/>
  <c r="EB391" i="3"/>
  <c r="QJ390" i="3"/>
  <c r="EB390" i="3"/>
  <c r="EB389" i="3"/>
  <c r="QJ388" i="3"/>
  <c r="EB388" i="3"/>
  <c r="QJ387" i="3"/>
  <c r="QJ386" i="3"/>
  <c r="EB386" i="3"/>
  <c r="EB384" i="3"/>
  <c r="QJ383" i="3"/>
  <c r="EB383" i="3"/>
  <c r="QJ382" i="3"/>
  <c r="EB382" i="3"/>
  <c r="QJ381" i="3"/>
  <c r="EB381" i="3"/>
  <c r="EB380" i="3"/>
  <c r="QJ379" i="3"/>
  <c r="QJ378" i="3"/>
  <c r="EB378" i="3"/>
  <c r="QJ377" i="3"/>
  <c r="EB376" i="3"/>
  <c r="EB375" i="3"/>
  <c r="QJ374" i="3"/>
  <c r="EB374" i="3"/>
  <c r="QJ373" i="3"/>
  <c r="EB373" i="3"/>
  <c r="QJ372" i="3"/>
  <c r="EB372" i="3"/>
  <c r="QJ370" i="3"/>
  <c r="EB370" i="3"/>
  <c r="QJ369" i="3"/>
  <c r="QJ368" i="3"/>
  <c r="EB368" i="3"/>
  <c r="EB367" i="3"/>
  <c r="EB366" i="3"/>
  <c r="QJ365" i="3"/>
  <c r="EB365" i="3"/>
  <c r="QJ364" i="3"/>
  <c r="EB364" i="3"/>
  <c r="QJ363" i="3"/>
  <c r="EB362" i="3"/>
  <c r="QJ361" i="3"/>
  <c r="QJ360" i="3"/>
  <c r="EB360" i="3"/>
  <c r="QJ359" i="3"/>
  <c r="EB359" i="3"/>
  <c r="EB358" i="3"/>
  <c r="EB357" i="3"/>
  <c r="QJ356" i="3"/>
  <c r="EB356" i="3"/>
  <c r="QJ355" i="3"/>
  <c r="QJ354" i="3"/>
  <c r="EB354" i="3"/>
  <c r="QJ352" i="3"/>
  <c r="EB352" i="3"/>
  <c r="QQ351" i="3"/>
  <c r="QJ351" i="3"/>
  <c r="EB351" i="3"/>
  <c r="QJ350" i="3"/>
  <c r="EB350" i="3"/>
  <c r="EB349" i="3"/>
  <c r="EB348" i="3"/>
  <c r="QJ347" i="3"/>
  <c r="QJ346" i="3"/>
  <c r="EB346" i="3"/>
  <c r="QQ345" i="3"/>
  <c r="QJ345" i="3"/>
  <c r="EB344" i="3"/>
  <c r="QJ343" i="3"/>
  <c r="EB343" i="3"/>
  <c r="QJ342" i="3"/>
  <c r="EB342" i="3"/>
  <c r="QJ341" i="3"/>
  <c r="EB341" i="3"/>
  <c r="EB340" i="3"/>
  <c r="QQ339" i="3"/>
  <c r="QJ338" i="3"/>
  <c r="EB338" i="3"/>
  <c r="QJ337" i="3"/>
  <c r="QJ336" i="3"/>
  <c r="EB336" i="3"/>
  <c r="EB335" i="3"/>
  <c r="QJ334" i="3"/>
  <c r="EB334" i="3"/>
  <c r="QQ333" i="3"/>
  <c r="QJ333" i="3"/>
  <c r="EB333" i="3"/>
  <c r="QJ332" i="3"/>
  <c r="EB332" i="3"/>
  <c r="EB330" i="3"/>
  <c r="QJ329" i="3"/>
  <c r="QJ328" i="3"/>
  <c r="EB328" i="3"/>
  <c r="QQ327" i="3"/>
  <c r="QJ327" i="3"/>
  <c r="EB327" i="3"/>
  <c r="EB326" i="3"/>
  <c r="QJ325" i="3"/>
  <c r="EB325" i="3"/>
  <c r="QJ324" i="3"/>
  <c r="EB324" i="3"/>
  <c r="QJ323" i="3"/>
  <c r="EB322" i="3"/>
  <c r="QQ321" i="3"/>
  <c r="QJ320" i="3"/>
  <c r="EB320" i="3"/>
  <c r="QJ319" i="3"/>
  <c r="EB319" i="3"/>
  <c r="QJ318" i="3"/>
  <c r="EB318" i="3"/>
  <c r="EB317" i="3"/>
  <c r="QJ316" i="3"/>
  <c r="EB316" i="3"/>
  <c r="QQ315" i="3"/>
  <c r="QJ315" i="3"/>
  <c r="QJ314" i="3"/>
  <c r="EB314" i="3"/>
  <c r="EB312" i="3"/>
  <c r="QJ311" i="3"/>
  <c r="EB311" i="3"/>
  <c r="QJ310" i="3"/>
  <c r="EB310" i="3"/>
  <c r="QQ309" i="3"/>
  <c r="QJ309" i="3"/>
  <c r="EB309" i="3"/>
  <c r="EB308" i="3"/>
  <c r="QJ307" i="3"/>
  <c r="QJ306" i="3"/>
  <c r="EB306" i="3"/>
  <c r="QJ305" i="3"/>
  <c r="EB304" i="3"/>
  <c r="QQ303" i="3"/>
  <c r="EB303" i="3"/>
  <c r="QJ302" i="3"/>
  <c r="EB302" i="3"/>
  <c r="QJ301" i="3"/>
  <c r="EB301" i="3"/>
  <c r="QJ300" i="3"/>
  <c r="EB300" i="3"/>
  <c r="QJ298" i="3"/>
  <c r="EB298" i="3"/>
  <c r="QQ297" i="3"/>
  <c r="QJ297" i="3"/>
  <c r="QJ296" i="3"/>
  <c r="EB296" i="3"/>
  <c r="CK296" i="3"/>
  <c r="CE296" i="3"/>
  <c r="BS296" i="3"/>
  <c r="EB295" i="3"/>
  <c r="CK295" i="3"/>
  <c r="CE295" i="3"/>
  <c r="BS295" i="3"/>
  <c r="EB294" i="3"/>
  <c r="CK294" i="3"/>
  <c r="CE294" i="3"/>
  <c r="BS294" i="3"/>
  <c r="BM294" i="3"/>
  <c r="QJ293" i="3"/>
  <c r="EB293" i="3"/>
  <c r="CK293" i="3"/>
  <c r="CE293" i="3"/>
  <c r="BS293" i="3"/>
  <c r="BM293" i="3"/>
  <c r="QJ292" i="3"/>
  <c r="EB292" i="3"/>
  <c r="CK292" i="3"/>
  <c r="CE292" i="3"/>
  <c r="BS292" i="3"/>
  <c r="BM292" i="3"/>
  <c r="QQ291" i="3"/>
  <c r="QJ291" i="3"/>
  <c r="CK291" i="3"/>
  <c r="CE291" i="3"/>
  <c r="BS291" i="3"/>
  <c r="EB290" i="3"/>
  <c r="CK290" i="3"/>
  <c r="CE290" i="3"/>
  <c r="BS290" i="3"/>
  <c r="QJ289" i="3"/>
  <c r="CK289" i="3"/>
  <c r="CE289" i="3"/>
  <c r="BS289" i="3"/>
  <c r="BM289" i="3"/>
  <c r="QJ288" i="3"/>
  <c r="EB288" i="3"/>
  <c r="CK288" i="3"/>
  <c r="CE288" i="3"/>
  <c r="BS288" i="3"/>
  <c r="BM288" i="3"/>
  <c r="QJ287" i="3"/>
  <c r="EB287" i="3"/>
  <c r="CK287" i="3"/>
  <c r="CE287" i="3"/>
  <c r="BS287" i="3"/>
  <c r="BM287" i="3"/>
  <c r="EB286" i="3"/>
  <c r="CK286" i="3"/>
  <c r="CE286" i="3"/>
  <c r="BS286" i="3"/>
  <c r="QQ285" i="3"/>
  <c r="EB285" i="3"/>
  <c r="CK285" i="3"/>
  <c r="CE285" i="3"/>
  <c r="BS285" i="3"/>
  <c r="QJ284" i="3"/>
  <c r="EB284" i="3"/>
  <c r="CK284" i="3"/>
  <c r="CE284" i="3"/>
  <c r="BS284" i="3"/>
  <c r="BM284" i="3"/>
  <c r="QJ283" i="3"/>
  <c r="CK283" i="3"/>
  <c r="CE283" i="3"/>
  <c r="BS283" i="3"/>
  <c r="BM283" i="3"/>
  <c r="QJ282" i="3"/>
  <c r="EB282" i="3"/>
  <c r="CK282" i="3"/>
  <c r="CE282" i="3"/>
  <c r="BS282" i="3"/>
  <c r="BM282" i="3"/>
  <c r="CK281" i="3"/>
  <c r="CE281" i="3"/>
  <c r="BS281" i="3"/>
  <c r="QJ280" i="3"/>
  <c r="EB280" i="3"/>
  <c r="CK280" i="3"/>
  <c r="CE280" i="3"/>
  <c r="BS280" i="3"/>
  <c r="QQ279" i="3"/>
  <c r="QJ279" i="3"/>
  <c r="EB279" i="3"/>
  <c r="CK279" i="3"/>
  <c r="CE279" i="3"/>
  <c r="BS279" i="3"/>
  <c r="BM279" i="3"/>
  <c r="QJ278" i="3"/>
  <c r="EB278" i="3"/>
  <c r="CK278" i="3"/>
  <c r="CE278" i="3"/>
  <c r="BS278" i="3"/>
  <c r="BM278" i="3"/>
  <c r="EB277" i="3"/>
  <c r="CK277" i="3"/>
  <c r="CE277" i="3"/>
  <c r="BS277" i="3"/>
  <c r="BM277" i="3"/>
  <c r="EB276" i="3"/>
  <c r="CK276" i="3"/>
  <c r="CE276" i="3"/>
  <c r="BS276" i="3"/>
  <c r="QJ275" i="3"/>
  <c r="CK275" i="3"/>
  <c r="CE275" i="3"/>
  <c r="BS275" i="3"/>
  <c r="QJ274" i="3"/>
  <c r="EB274" i="3"/>
  <c r="CK274" i="3"/>
  <c r="CE274" i="3"/>
  <c r="BS274" i="3"/>
  <c r="BM274" i="3"/>
  <c r="QQ273" i="3"/>
  <c r="QJ273" i="3"/>
  <c r="CK273" i="3"/>
  <c r="CE273" i="3"/>
  <c r="BS273" i="3"/>
  <c r="BM273" i="3"/>
  <c r="EB272" i="3"/>
  <c r="CK272" i="3"/>
  <c r="CE272" i="3"/>
  <c r="BS272" i="3"/>
  <c r="BM272" i="3"/>
  <c r="QJ271" i="3"/>
  <c r="EB271" i="3"/>
  <c r="CK271" i="3"/>
  <c r="CE271" i="3"/>
  <c r="BS271" i="3"/>
  <c r="QJ270" i="3"/>
  <c r="EB270" i="3"/>
  <c r="CK270" i="3"/>
  <c r="CE270" i="3"/>
  <c r="BS270" i="3"/>
  <c r="QJ269" i="3"/>
  <c r="EB269" i="3"/>
  <c r="CK269" i="3"/>
  <c r="CE269" i="3"/>
  <c r="BS269" i="3"/>
  <c r="BM269" i="3"/>
  <c r="EB268" i="3"/>
  <c r="CK268" i="3"/>
  <c r="CE268" i="3"/>
  <c r="BS268" i="3"/>
  <c r="BM268" i="3"/>
  <c r="QQ267" i="3"/>
  <c r="CK267" i="3"/>
  <c r="CE267" i="3"/>
  <c r="BS267" i="3"/>
  <c r="BM267" i="3"/>
  <c r="QJ266" i="3"/>
  <c r="EB266" i="3"/>
  <c r="CK266" i="3"/>
  <c r="CE266" i="3"/>
  <c r="BS266" i="3"/>
  <c r="QJ265" i="3"/>
  <c r="CK265" i="3"/>
  <c r="CE265" i="3"/>
  <c r="BS265" i="3"/>
  <c r="QJ264" i="3"/>
  <c r="EB264" i="3"/>
  <c r="CK264" i="3"/>
  <c r="CE264" i="3"/>
  <c r="BS264" i="3"/>
  <c r="BM264" i="3"/>
  <c r="EB263" i="3"/>
  <c r="CK263" i="3"/>
  <c r="CE263" i="3"/>
  <c r="BS263" i="3"/>
  <c r="BM263" i="3"/>
  <c r="QJ262" i="3"/>
  <c r="EB262" i="3"/>
  <c r="CK262" i="3"/>
  <c r="CE262" i="3"/>
  <c r="BS262" i="3"/>
  <c r="BM262" i="3"/>
  <c r="QQ261" i="3"/>
  <c r="QJ261" i="3"/>
  <c r="EB261" i="3"/>
  <c r="CK261" i="3"/>
  <c r="CE261" i="3"/>
  <c r="BS261" i="3"/>
  <c r="QJ260" i="3"/>
  <c r="EB260" i="3"/>
  <c r="CK260" i="3"/>
  <c r="CE260" i="3"/>
  <c r="BS260" i="3"/>
  <c r="CK259" i="3"/>
  <c r="CE259" i="3"/>
  <c r="BS259" i="3"/>
  <c r="BM259" i="3"/>
  <c r="EB258" i="3"/>
  <c r="CK258" i="3"/>
  <c r="CE258" i="3"/>
  <c r="BS258" i="3"/>
  <c r="BM258" i="3"/>
  <c r="QJ257" i="3"/>
  <c r="CK257" i="3"/>
  <c r="CE257" i="3"/>
  <c r="BS257" i="3"/>
  <c r="BM257" i="3"/>
  <c r="QJ256" i="3"/>
  <c r="EB256" i="3"/>
  <c r="CK256" i="3"/>
  <c r="CE256" i="3"/>
  <c r="BS256" i="3"/>
  <c r="QQ255" i="3"/>
  <c r="QJ255" i="3"/>
  <c r="EB255" i="3"/>
  <c r="CK255" i="3"/>
  <c r="CE255" i="3"/>
  <c r="BS255" i="3"/>
  <c r="EB254" i="3"/>
  <c r="CK254" i="3"/>
  <c r="CE254" i="3"/>
  <c r="BS254" i="3"/>
  <c r="BM254" i="3"/>
  <c r="QJ253" i="3"/>
  <c r="EB253" i="3"/>
  <c r="CK253" i="3"/>
  <c r="CE253" i="3"/>
  <c r="BS253" i="3"/>
  <c r="BM253" i="3"/>
  <c r="QJ252" i="3"/>
  <c r="EB252" i="3"/>
  <c r="CK252" i="3"/>
  <c r="CE252" i="3"/>
  <c r="BS252" i="3"/>
  <c r="BM252" i="3"/>
  <c r="QJ251" i="3"/>
  <c r="CK251" i="3"/>
  <c r="CE251" i="3"/>
  <c r="BS251" i="3"/>
  <c r="EB250" i="3"/>
  <c r="CK250" i="3"/>
  <c r="CE250" i="3"/>
  <c r="BS250" i="3"/>
  <c r="QQ249" i="3"/>
  <c r="CK249" i="3"/>
  <c r="CE249" i="3"/>
  <c r="BS249" i="3"/>
  <c r="BM249" i="3"/>
  <c r="QJ248" i="3"/>
  <c r="EB248" i="3"/>
  <c r="CK248" i="3"/>
  <c r="CE248" i="3"/>
  <c r="BS248" i="3"/>
  <c r="BM248" i="3"/>
  <c r="QJ247" i="3"/>
  <c r="EB247" i="3"/>
  <c r="CK247" i="3"/>
  <c r="CE247" i="3"/>
  <c r="BS247" i="3"/>
  <c r="BM247" i="3"/>
  <c r="QJ246" i="3"/>
  <c r="EB246" i="3"/>
  <c r="CK246" i="3"/>
  <c r="CE246" i="3"/>
  <c r="BS246" i="3"/>
  <c r="EB245" i="3"/>
  <c r="CK245" i="3"/>
  <c r="CE245" i="3"/>
  <c r="BS245" i="3"/>
  <c r="QJ244" i="3"/>
  <c r="EB244" i="3"/>
  <c r="CK244" i="3"/>
  <c r="CE244" i="3"/>
  <c r="BS244" i="3"/>
  <c r="BM244" i="3"/>
  <c r="QQ243" i="3"/>
  <c r="QJ243" i="3"/>
  <c r="CK243" i="3"/>
  <c r="CE243" i="3"/>
  <c r="BS243" i="3"/>
  <c r="BM243" i="3"/>
  <c r="QJ242" i="3"/>
  <c r="EB242" i="3"/>
  <c r="CK242" i="3"/>
  <c r="CE242" i="3"/>
  <c r="BS242" i="3"/>
  <c r="BM242" i="3"/>
  <c r="CK241" i="3"/>
  <c r="CE241" i="3"/>
  <c r="BS241" i="3"/>
  <c r="EB240" i="3"/>
  <c r="CK240" i="3"/>
  <c r="CE240" i="3"/>
  <c r="BS240" i="3"/>
  <c r="QJ239" i="3"/>
  <c r="EB239" i="3"/>
  <c r="CK239" i="3"/>
  <c r="CE239" i="3"/>
  <c r="BS239" i="3"/>
  <c r="BM239" i="3"/>
  <c r="QJ238" i="3"/>
  <c r="EB238" i="3"/>
  <c r="CK238" i="3"/>
  <c r="CE238" i="3"/>
  <c r="BS238" i="3"/>
  <c r="BM238" i="3"/>
  <c r="QQ237" i="3"/>
  <c r="QJ237" i="3"/>
  <c r="EB237" i="3"/>
  <c r="CK237" i="3"/>
  <c r="CE237" i="3"/>
  <c r="BS237" i="3"/>
  <c r="BM237" i="3"/>
  <c r="EB236" i="3"/>
  <c r="CK236" i="3"/>
  <c r="CE236" i="3"/>
  <c r="BS236" i="3"/>
  <c r="QJ235" i="3"/>
  <c r="CK235" i="3"/>
  <c r="CE235" i="3"/>
  <c r="BS235" i="3"/>
  <c r="QJ234" i="3"/>
  <c r="EB234" i="3"/>
  <c r="CK234" i="3"/>
  <c r="CE234" i="3"/>
  <c r="BS234" i="3"/>
  <c r="BM234" i="3"/>
  <c r="QJ233" i="3"/>
  <c r="CK233" i="3"/>
  <c r="CE233" i="3"/>
  <c r="BS233" i="3"/>
  <c r="BM233" i="3"/>
  <c r="EB232" i="3"/>
  <c r="CK232" i="3"/>
  <c r="CE232" i="3"/>
  <c r="BS232" i="3"/>
  <c r="BM232" i="3"/>
  <c r="QQ231" i="3"/>
  <c r="EB231" i="3"/>
  <c r="CK231" i="3"/>
  <c r="CE231" i="3"/>
  <c r="BS231" i="3"/>
  <c r="QJ230" i="3"/>
  <c r="EB230" i="3"/>
  <c r="CK230" i="3"/>
  <c r="CE230" i="3"/>
  <c r="BS230" i="3"/>
  <c r="QJ229" i="3"/>
  <c r="EB229" i="3"/>
  <c r="CK229" i="3"/>
  <c r="CE229" i="3"/>
  <c r="BS229" i="3"/>
  <c r="BM229" i="3"/>
  <c r="QJ228" i="3"/>
  <c r="EB228" i="3"/>
  <c r="CK228" i="3"/>
  <c r="CE228" i="3"/>
  <c r="BS228" i="3"/>
  <c r="BM228" i="3"/>
  <c r="CK227" i="3"/>
  <c r="CE227" i="3"/>
  <c r="BS227" i="3"/>
  <c r="BM227" i="3"/>
  <c r="QJ226" i="3"/>
  <c r="EB226" i="3"/>
  <c r="CK226" i="3"/>
  <c r="CE226" i="3"/>
  <c r="BS226" i="3"/>
  <c r="QQ225" i="3"/>
  <c r="QJ225" i="3"/>
  <c r="CK225" i="3"/>
  <c r="CE225" i="3"/>
  <c r="BS225" i="3"/>
  <c r="QJ224" i="3"/>
  <c r="EB224" i="3"/>
  <c r="CK224" i="3"/>
  <c r="CE224" i="3"/>
  <c r="BS224" i="3"/>
  <c r="BM224" i="3"/>
  <c r="EB223" i="3"/>
  <c r="CK223" i="3"/>
  <c r="CE223" i="3"/>
  <c r="BS223" i="3"/>
  <c r="BM223" i="3"/>
  <c r="EB222" i="3"/>
  <c r="CK222" i="3"/>
  <c r="CE222" i="3"/>
  <c r="BS222" i="3"/>
  <c r="BM222" i="3"/>
  <c r="QJ221" i="3"/>
  <c r="EB221" i="3"/>
  <c r="CK221" i="3"/>
  <c r="CE221" i="3"/>
  <c r="BS221" i="3"/>
  <c r="QJ220" i="3"/>
  <c r="EB220" i="3"/>
  <c r="CK220" i="3"/>
  <c r="CE220" i="3"/>
  <c r="BS220" i="3"/>
  <c r="QQ219" i="3"/>
  <c r="QJ219" i="3"/>
  <c r="CK219" i="3"/>
  <c r="CE219" i="3"/>
  <c r="BS219" i="3"/>
  <c r="BM219" i="3"/>
  <c r="EB218" i="3"/>
  <c r="CK218" i="3"/>
  <c r="CE218" i="3"/>
  <c r="BS218" i="3"/>
  <c r="BM218" i="3"/>
  <c r="QJ217" i="3"/>
  <c r="CK217" i="3"/>
  <c r="CE217" i="3"/>
  <c r="BS217" i="3"/>
  <c r="BM217" i="3"/>
  <c r="QJ216" i="3"/>
  <c r="EB216" i="3"/>
  <c r="CK216" i="3"/>
  <c r="CE216" i="3"/>
  <c r="BS216" i="3"/>
  <c r="QJ215" i="3"/>
  <c r="EB215" i="3"/>
  <c r="CK215" i="3"/>
  <c r="CE215" i="3"/>
  <c r="BS215" i="3"/>
  <c r="EB214" i="3"/>
  <c r="CK214" i="3"/>
  <c r="CE214" i="3"/>
  <c r="BS214" i="3"/>
  <c r="BM214" i="3"/>
  <c r="QQ213" i="3"/>
  <c r="EB213" i="3"/>
  <c r="CK213" i="3"/>
  <c r="CE213" i="3"/>
  <c r="BS213" i="3"/>
  <c r="BM213" i="3"/>
  <c r="QJ212" i="3"/>
  <c r="EB212" i="3"/>
  <c r="CK212" i="3"/>
  <c r="CE212" i="3"/>
  <c r="BS212" i="3"/>
  <c r="BM212" i="3"/>
  <c r="QJ211" i="3"/>
  <c r="CK211" i="3"/>
  <c r="CE211" i="3"/>
  <c r="BS211" i="3"/>
  <c r="QJ210" i="3"/>
  <c r="EB210" i="3"/>
  <c r="CK210" i="3"/>
  <c r="CE210" i="3"/>
  <c r="BS210" i="3"/>
  <c r="CK209" i="3"/>
  <c r="CE209" i="3"/>
  <c r="BS209" i="3"/>
  <c r="BM209" i="3"/>
  <c r="QJ208" i="3"/>
  <c r="EB208" i="3"/>
  <c r="CK208" i="3"/>
  <c r="CE208" i="3"/>
  <c r="BS208" i="3"/>
  <c r="BM208" i="3"/>
  <c r="QQ207" i="3"/>
  <c r="QJ207" i="3"/>
  <c r="EB207" i="3"/>
  <c r="CK207" i="3"/>
  <c r="CE207" i="3"/>
  <c r="BS207" i="3"/>
  <c r="BM207" i="3"/>
  <c r="QJ206" i="3"/>
  <c r="EB206" i="3"/>
  <c r="CK206" i="3"/>
  <c r="CE206" i="3"/>
  <c r="BS206" i="3"/>
  <c r="EB205" i="3"/>
  <c r="CK205" i="3"/>
  <c r="CE205" i="3"/>
  <c r="BS205" i="3"/>
  <c r="EB204" i="3"/>
  <c r="CK204" i="3"/>
  <c r="CE204" i="3"/>
  <c r="BS204" i="3"/>
  <c r="BM204" i="3"/>
  <c r="QJ203" i="3"/>
  <c r="CK203" i="3"/>
  <c r="CE203" i="3"/>
  <c r="BS203" i="3"/>
  <c r="BM203" i="3"/>
  <c r="QJ202" i="3"/>
  <c r="EB202" i="3"/>
  <c r="CK202" i="3"/>
  <c r="CE202" i="3"/>
  <c r="BS202" i="3"/>
  <c r="BM202" i="3"/>
  <c r="QQ201" i="3"/>
  <c r="QJ201" i="3"/>
  <c r="CK201" i="3"/>
  <c r="CE201" i="3"/>
  <c r="BS201" i="3"/>
  <c r="EB200" i="3"/>
  <c r="CK200" i="3"/>
  <c r="CE200" i="3"/>
  <c r="BS200" i="3"/>
  <c r="QJ199" i="3"/>
  <c r="EB199" i="3"/>
  <c r="CK199" i="3"/>
  <c r="CE199" i="3"/>
  <c r="BS199" i="3"/>
  <c r="BM199" i="3"/>
  <c r="QJ198" i="3"/>
  <c r="EB198" i="3"/>
  <c r="CK198" i="3"/>
  <c r="CE198" i="3"/>
  <c r="BS198" i="3"/>
  <c r="BM198" i="3"/>
  <c r="QJ197" i="3"/>
  <c r="EB197" i="3"/>
  <c r="CK197" i="3"/>
  <c r="CE197" i="3"/>
  <c r="BS197" i="3"/>
  <c r="BM197" i="3"/>
  <c r="EB196" i="3"/>
  <c r="CK196" i="3"/>
  <c r="CE196" i="3"/>
  <c r="BS196" i="3"/>
  <c r="QQ195" i="3"/>
  <c r="CK195" i="3"/>
  <c r="CE195" i="3"/>
  <c r="BS195" i="3"/>
  <c r="QJ194" i="3"/>
  <c r="EB194" i="3"/>
  <c r="CK194" i="3"/>
  <c r="CE194" i="3"/>
  <c r="BS194" i="3"/>
  <c r="BM194" i="3"/>
  <c r="QJ193" i="3"/>
  <c r="CK193" i="3"/>
  <c r="CE193" i="3"/>
  <c r="BS193" i="3"/>
  <c r="BM193" i="3"/>
  <c r="QJ192" i="3"/>
  <c r="EB192" i="3"/>
  <c r="CK192" i="3"/>
  <c r="CE192" i="3"/>
  <c r="BS192" i="3"/>
  <c r="BM192" i="3"/>
  <c r="EB191" i="3"/>
  <c r="CK191" i="3"/>
  <c r="CE191" i="3"/>
  <c r="BS191" i="3"/>
  <c r="QJ190" i="3"/>
  <c r="EB190" i="3"/>
  <c r="CK190" i="3"/>
  <c r="CE190" i="3"/>
  <c r="BS190" i="3"/>
  <c r="QQ189" i="3"/>
  <c r="QJ189" i="3"/>
  <c r="EB189" i="3"/>
  <c r="CK189" i="3"/>
  <c r="CE189" i="3"/>
  <c r="BS189" i="3"/>
  <c r="BM189" i="3"/>
  <c r="QJ188" i="3"/>
  <c r="EB188" i="3"/>
  <c r="CK188" i="3"/>
  <c r="CE188" i="3"/>
  <c r="BS188" i="3"/>
  <c r="BM188" i="3"/>
  <c r="CK187" i="3"/>
  <c r="CE187" i="3"/>
  <c r="BS187" i="3"/>
  <c r="BM187" i="3"/>
  <c r="EB186" i="3"/>
  <c r="CK186" i="3"/>
  <c r="CE186" i="3"/>
  <c r="BS186" i="3"/>
  <c r="QJ185" i="3"/>
  <c r="CK185" i="3"/>
  <c r="CE185" i="3"/>
  <c r="BS185" i="3"/>
  <c r="QJ184" i="3"/>
  <c r="EB184" i="3"/>
  <c r="CK184" i="3"/>
  <c r="CE184" i="3"/>
  <c r="BS184" i="3"/>
  <c r="BM184" i="3"/>
  <c r="QQ183" i="3"/>
  <c r="QJ183" i="3"/>
  <c r="EB183" i="3"/>
  <c r="CK183" i="3"/>
  <c r="CE183" i="3"/>
  <c r="BS183" i="3"/>
  <c r="BM183" i="3"/>
  <c r="EB182" i="3"/>
  <c r="CK182" i="3"/>
  <c r="CE182" i="3"/>
  <c r="BS182" i="3"/>
  <c r="BM182" i="3"/>
  <c r="QJ181" i="3"/>
  <c r="EB181" i="3"/>
  <c r="CK181" i="3"/>
  <c r="CE181" i="3"/>
  <c r="BS181" i="3"/>
  <c r="QJ180" i="3"/>
  <c r="EB180" i="3"/>
  <c r="CK180" i="3"/>
  <c r="CE180" i="3"/>
  <c r="BS180" i="3"/>
  <c r="QJ179" i="3"/>
  <c r="CK179" i="3"/>
  <c r="CE179" i="3"/>
  <c r="BS179" i="3"/>
  <c r="BM179" i="3"/>
  <c r="EB178" i="3"/>
  <c r="CK178" i="3"/>
  <c r="CE178" i="3"/>
  <c r="BS178" i="3"/>
  <c r="BM178" i="3"/>
  <c r="QQ177" i="3"/>
  <c r="CK177" i="3"/>
  <c r="CE177" i="3"/>
  <c r="BS177" i="3"/>
  <c r="BM177" i="3"/>
  <c r="QJ176" i="3"/>
  <c r="EB176" i="3"/>
  <c r="CK176" i="3"/>
  <c r="CE176" i="3"/>
  <c r="BS176" i="3"/>
  <c r="QJ175" i="3"/>
  <c r="EB175" i="3"/>
  <c r="CK175" i="3"/>
  <c r="CE175" i="3"/>
  <c r="BS175" i="3"/>
  <c r="QJ174" i="3"/>
  <c r="EB174" i="3"/>
  <c r="CK174" i="3"/>
  <c r="CE174" i="3"/>
  <c r="BS174" i="3"/>
  <c r="BM174" i="3"/>
  <c r="EB173" i="3"/>
  <c r="CK173" i="3"/>
  <c r="CE173" i="3"/>
  <c r="BS173" i="3"/>
  <c r="BM173" i="3"/>
  <c r="QJ172" i="3"/>
  <c r="EB172" i="3"/>
  <c r="CK172" i="3"/>
  <c r="CE172" i="3"/>
  <c r="BS172" i="3"/>
  <c r="BM172" i="3"/>
  <c r="QQ171" i="3"/>
  <c r="QJ171" i="3"/>
  <c r="CK171" i="3"/>
  <c r="CE171" i="3"/>
  <c r="BS171" i="3"/>
  <c r="QJ170" i="3"/>
  <c r="EB170" i="3"/>
  <c r="CK170" i="3"/>
  <c r="CE170" i="3"/>
  <c r="BS170" i="3"/>
  <c r="CK169" i="3"/>
  <c r="CE169" i="3"/>
  <c r="BS169" i="3"/>
  <c r="BM169" i="3"/>
  <c r="EB168" i="3"/>
  <c r="CK168" i="3"/>
  <c r="CE168" i="3"/>
  <c r="BS168" i="3"/>
  <c r="BM168" i="3"/>
  <c r="QJ167" i="3"/>
  <c r="EB167" i="3"/>
  <c r="CK167" i="3"/>
  <c r="CE167" i="3"/>
  <c r="BS167" i="3"/>
  <c r="BM167" i="3"/>
  <c r="QJ166" i="3"/>
  <c r="EB166" i="3"/>
  <c r="CK166" i="3"/>
  <c r="CE166" i="3"/>
  <c r="BS166" i="3"/>
  <c r="QQ165" i="3"/>
  <c r="QJ165" i="3"/>
  <c r="EB165" i="3"/>
  <c r="CK165" i="3"/>
  <c r="CE165" i="3"/>
  <c r="BS165" i="3"/>
  <c r="EB164" i="3"/>
  <c r="CK164" i="3"/>
  <c r="CE164" i="3"/>
  <c r="BS164" i="3"/>
  <c r="BM164" i="3"/>
  <c r="QJ163" i="3"/>
  <c r="CK163" i="3"/>
  <c r="CE163" i="3"/>
  <c r="BS163" i="3"/>
  <c r="BM163" i="3"/>
  <c r="QJ162" i="3"/>
  <c r="EB162" i="3"/>
  <c r="CK162" i="3"/>
  <c r="CE162" i="3"/>
  <c r="BS162" i="3"/>
  <c r="BM162" i="3"/>
  <c r="QJ161" i="3"/>
  <c r="CK161" i="3"/>
  <c r="CE161" i="3"/>
  <c r="BS161" i="3"/>
  <c r="EB160" i="3"/>
  <c r="CK160" i="3"/>
  <c r="CE160" i="3"/>
  <c r="BS160" i="3"/>
  <c r="QQ159" i="3"/>
  <c r="EB159" i="3"/>
  <c r="CK159" i="3"/>
  <c r="CE159" i="3"/>
  <c r="BS159" i="3"/>
  <c r="BM159" i="3"/>
  <c r="QJ158" i="3"/>
  <c r="EB158" i="3"/>
  <c r="CK158" i="3"/>
  <c r="CE158" i="3"/>
  <c r="BS158" i="3"/>
  <c r="BM158" i="3"/>
  <c r="QJ157" i="3"/>
  <c r="EB157" i="3"/>
  <c r="CK157" i="3"/>
  <c r="CE157" i="3"/>
  <c r="BS157" i="3"/>
  <c r="BM157" i="3"/>
  <c r="QJ156" i="3"/>
  <c r="EB156" i="3"/>
  <c r="CK156" i="3"/>
  <c r="CE156" i="3"/>
  <c r="BS156" i="3"/>
  <c r="CK155" i="3"/>
  <c r="CE155" i="3"/>
  <c r="BS155" i="3"/>
  <c r="QJ154" i="3"/>
  <c r="EB154" i="3"/>
  <c r="CK154" i="3"/>
  <c r="CE154" i="3"/>
  <c r="BS154" i="3"/>
  <c r="BM154" i="3"/>
  <c r="QQ153" i="3"/>
  <c r="QJ153" i="3"/>
  <c r="CK153" i="3"/>
  <c r="CE153" i="3"/>
  <c r="BS153" i="3"/>
  <c r="BM153" i="3"/>
  <c r="QJ152" i="3"/>
  <c r="EB152" i="3"/>
  <c r="CK152" i="3"/>
  <c r="CE152" i="3"/>
  <c r="BS152" i="3"/>
  <c r="BM152" i="3"/>
  <c r="EB151" i="3"/>
  <c r="CK151" i="3"/>
  <c r="CE151" i="3"/>
  <c r="BS151" i="3"/>
  <c r="EB150" i="3"/>
  <c r="CK150" i="3"/>
  <c r="CE150" i="3"/>
  <c r="BS150" i="3"/>
  <c r="QJ149" i="3"/>
  <c r="EB149" i="3"/>
  <c r="CK149" i="3"/>
  <c r="CE149" i="3"/>
  <c r="BS149" i="3"/>
  <c r="BM149" i="3"/>
  <c r="QJ148" i="3"/>
  <c r="EB148" i="3"/>
  <c r="CK148" i="3"/>
  <c r="CE148" i="3"/>
  <c r="BS148" i="3"/>
  <c r="BM148" i="3"/>
  <c r="QQ147" i="3"/>
  <c r="QJ147" i="3"/>
  <c r="CK147" i="3"/>
  <c r="CE147" i="3"/>
  <c r="BS147" i="3"/>
  <c r="BM147" i="3"/>
  <c r="EB146" i="3"/>
  <c r="CK146" i="3"/>
  <c r="CE146" i="3"/>
  <c r="BS146" i="3"/>
  <c r="QJ145" i="3"/>
  <c r="CK145" i="3"/>
  <c r="CE145" i="3"/>
  <c r="BS145" i="3"/>
  <c r="QJ144" i="3"/>
  <c r="EB144" i="3"/>
  <c r="CK144" i="3"/>
  <c r="CE144" i="3"/>
  <c r="BS144" i="3"/>
  <c r="BM144" i="3"/>
  <c r="QJ143" i="3"/>
  <c r="EB143" i="3"/>
  <c r="CK143" i="3"/>
  <c r="CE143" i="3"/>
  <c r="BS143" i="3"/>
  <c r="BM143" i="3"/>
  <c r="EB142" i="3"/>
  <c r="CK142" i="3"/>
  <c r="CE142" i="3"/>
  <c r="BS142" i="3"/>
  <c r="BM142" i="3"/>
  <c r="QQ141" i="3"/>
  <c r="EB141" i="3"/>
  <c r="CK141" i="3"/>
  <c r="CE141" i="3"/>
  <c r="BS141" i="3"/>
  <c r="QJ140" i="3"/>
  <c r="EB140" i="3"/>
  <c r="CK140" i="3"/>
  <c r="CE140" i="3"/>
  <c r="BS140" i="3"/>
  <c r="QJ139" i="3"/>
  <c r="CK139" i="3"/>
  <c r="CE139" i="3"/>
  <c r="BS139" i="3"/>
  <c r="BM139" i="3"/>
  <c r="QJ138" i="3"/>
  <c r="EB138" i="3"/>
  <c r="CK138" i="3"/>
  <c r="CE138" i="3"/>
  <c r="BS138" i="3"/>
  <c r="BM138" i="3"/>
  <c r="CK137" i="3"/>
  <c r="CE137" i="3"/>
  <c r="BS137" i="3"/>
  <c r="BM137" i="3"/>
  <c r="QJ136" i="3"/>
  <c r="EB136" i="3"/>
  <c r="CK136" i="3"/>
  <c r="CE136" i="3"/>
  <c r="BS136" i="3"/>
  <c r="QQ135" i="3"/>
  <c r="QJ135" i="3"/>
  <c r="EB135" i="3"/>
  <c r="CK135" i="3"/>
  <c r="CE135" i="3"/>
  <c r="BS135" i="3"/>
  <c r="QJ134" i="3"/>
  <c r="EB134" i="3"/>
  <c r="CK134" i="3"/>
  <c r="CE134" i="3"/>
  <c r="BS134" i="3"/>
  <c r="BM134" i="3"/>
  <c r="EB133" i="3"/>
  <c r="CK133" i="3"/>
  <c r="CE133" i="3"/>
  <c r="BS133" i="3"/>
  <c r="BM133" i="3"/>
  <c r="EB132" i="3"/>
  <c r="CK132" i="3"/>
  <c r="CE132" i="3"/>
  <c r="BS132" i="3"/>
  <c r="BM132" i="3"/>
  <c r="QJ131" i="3"/>
  <c r="CK131" i="3"/>
  <c r="CE131" i="3"/>
  <c r="BS131" i="3"/>
  <c r="QJ130" i="3"/>
  <c r="EB130" i="3"/>
  <c r="CK130" i="3"/>
  <c r="CE130" i="3"/>
  <c r="BS130" i="3"/>
  <c r="QQ129" i="3"/>
  <c r="QJ129" i="3"/>
  <c r="CK129" i="3"/>
  <c r="CE129" i="3"/>
  <c r="BS129" i="3"/>
  <c r="BM129" i="3"/>
  <c r="EB128" i="3"/>
  <c r="CK128" i="3"/>
  <c r="CE128" i="3"/>
  <c r="BS128" i="3"/>
  <c r="BM128" i="3"/>
  <c r="QJ127" i="3"/>
  <c r="EB127" i="3"/>
  <c r="CK127" i="3"/>
  <c r="CE127" i="3"/>
  <c r="BS127" i="3"/>
  <c r="BM127" i="3"/>
  <c r="QJ126" i="3"/>
  <c r="EB126" i="3"/>
  <c r="CK126" i="3"/>
  <c r="CE126" i="3"/>
  <c r="BS126" i="3"/>
  <c r="QJ125" i="3"/>
  <c r="EB125" i="3"/>
  <c r="CK125" i="3"/>
  <c r="CE125" i="3"/>
  <c r="BS125" i="3"/>
  <c r="EB124" i="3"/>
  <c r="CK124" i="3"/>
  <c r="CE124" i="3"/>
  <c r="BS124" i="3"/>
  <c r="BM124" i="3"/>
  <c r="QQ123" i="3"/>
  <c r="CK123" i="3"/>
  <c r="CE123" i="3"/>
  <c r="BS123" i="3"/>
  <c r="BM123" i="3"/>
  <c r="QJ122" i="3"/>
  <c r="EB122" i="3"/>
  <c r="CK122" i="3"/>
  <c r="CE122" i="3"/>
  <c r="BS122" i="3"/>
  <c r="BM122" i="3"/>
  <c r="QJ121" i="3"/>
  <c r="CK121" i="3"/>
  <c r="CE121" i="3"/>
  <c r="BS121" i="3"/>
  <c r="QJ120" i="3"/>
  <c r="EB120" i="3"/>
  <c r="CK120" i="3"/>
  <c r="CE120" i="3"/>
  <c r="BS120" i="3"/>
  <c r="EB119" i="3"/>
  <c r="CK119" i="3"/>
  <c r="CE119" i="3"/>
  <c r="BS119" i="3"/>
  <c r="BM119" i="3"/>
  <c r="QJ118" i="3"/>
  <c r="EB118" i="3"/>
  <c r="CK118" i="3"/>
  <c r="CE118" i="3"/>
  <c r="BS118" i="3"/>
  <c r="BM118" i="3"/>
  <c r="QQ117" i="3"/>
  <c r="QJ117" i="3"/>
  <c r="EB117" i="3"/>
  <c r="CK117" i="3"/>
  <c r="CE117" i="3"/>
  <c r="BS117" i="3"/>
  <c r="BM117" i="3"/>
  <c r="QJ116" i="3"/>
  <c r="EB116" i="3"/>
  <c r="CK116" i="3"/>
  <c r="CE116" i="3"/>
  <c r="BS116" i="3"/>
  <c r="CK115" i="3"/>
  <c r="CE115" i="3"/>
  <c r="BS115" i="3"/>
  <c r="EB114" i="3"/>
  <c r="CK114" i="3"/>
  <c r="CE114" i="3"/>
  <c r="BS114" i="3"/>
  <c r="BM114" i="3"/>
  <c r="QJ113" i="3"/>
  <c r="CK113" i="3"/>
  <c r="CE113" i="3"/>
  <c r="BS113" i="3"/>
  <c r="BM113" i="3"/>
  <c r="QJ112" i="3"/>
  <c r="EB112" i="3"/>
  <c r="CK112" i="3"/>
  <c r="CE112" i="3"/>
  <c r="BS112" i="3"/>
  <c r="BM112" i="3"/>
  <c r="QQ111" i="3"/>
  <c r="QJ111" i="3"/>
  <c r="EB111" i="3"/>
  <c r="CK111" i="3"/>
  <c r="CE111" i="3"/>
  <c r="BS111" i="3"/>
  <c r="EB110" i="3"/>
  <c r="CK110" i="3"/>
  <c r="CE110" i="3"/>
  <c r="BS110" i="3"/>
  <c r="QJ109" i="3"/>
  <c r="EB109" i="3"/>
  <c r="CK109" i="3"/>
  <c r="CE109" i="3"/>
  <c r="BS109" i="3"/>
  <c r="BM109" i="3"/>
  <c r="QJ108" i="3"/>
  <c r="EB108" i="3"/>
  <c r="CK108" i="3"/>
  <c r="CE108" i="3"/>
  <c r="BS108" i="3"/>
  <c r="BM108" i="3"/>
  <c r="QJ107" i="3"/>
  <c r="CK107" i="3"/>
  <c r="CE107" i="3"/>
  <c r="BS107" i="3"/>
  <c r="BM107" i="3"/>
  <c r="EB106" i="3"/>
  <c r="CK106" i="3"/>
  <c r="CE106" i="3"/>
  <c r="BS106" i="3"/>
  <c r="QQ105" i="3"/>
  <c r="CK105" i="3"/>
  <c r="CE105" i="3"/>
  <c r="BS105" i="3"/>
  <c r="QJ104" i="3"/>
  <c r="EB104" i="3"/>
  <c r="CK104" i="3"/>
  <c r="CE104" i="3"/>
  <c r="BS104" i="3"/>
  <c r="BM104" i="3"/>
  <c r="QJ103" i="3"/>
  <c r="EB103" i="3"/>
  <c r="CK103" i="3"/>
  <c r="CE103" i="3"/>
  <c r="BS103" i="3"/>
  <c r="BM103" i="3"/>
  <c r="QJ102" i="3"/>
  <c r="EB102" i="3"/>
  <c r="CK102" i="3"/>
  <c r="CE102" i="3"/>
  <c r="BS102" i="3"/>
  <c r="BM102" i="3"/>
  <c r="EB101" i="3"/>
  <c r="CK101" i="3"/>
  <c r="CE101" i="3"/>
  <c r="BS101" i="3"/>
  <c r="QJ100" i="3"/>
  <c r="EB100" i="3"/>
  <c r="CK100" i="3"/>
  <c r="CE100" i="3"/>
  <c r="BS100" i="3"/>
  <c r="QQ99" i="3"/>
  <c r="QJ99" i="3"/>
  <c r="CK99" i="3"/>
  <c r="CE99" i="3"/>
  <c r="BS99" i="3"/>
  <c r="BM99" i="3"/>
  <c r="QJ98" i="3"/>
  <c r="EB98" i="3"/>
  <c r="CK98" i="3"/>
  <c r="CE98" i="3"/>
  <c r="BS98" i="3"/>
  <c r="BM98" i="3"/>
  <c r="CK97" i="3"/>
  <c r="CE97" i="3"/>
  <c r="BS97" i="3"/>
  <c r="BM97" i="3"/>
  <c r="EB96" i="3"/>
  <c r="CK96" i="3"/>
  <c r="CE96" i="3"/>
  <c r="BS96" i="3"/>
  <c r="QJ95" i="3"/>
  <c r="EB95" i="3"/>
  <c r="CK95" i="3"/>
  <c r="CE95" i="3"/>
  <c r="BS95" i="3"/>
  <c r="QJ94" i="3"/>
  <c r="EB94" i="3"/>
  <c r="CK94" i="3"/>
  <c r="CE94" i="3"/>
  <c r="BS94" i="3"/>
  <c r="BM94" i="3"/>
  <c r="QQ93" i="3"/>
  <c r="QJ93" i="3"/>
  <c r="EB93" i="3"/>
  <c r="CK93" i="3"/>
  <c r="CE93" i="3"/>
  <c r="BS93" i="3"/>
  <c r="BM93" i="3"/>
  <c r="EB92" i="3"/>
  <c r="CK92" i="3"/>
  <c r="CE92" i="3"/>
  <c r="BS92" i="3"/>
  <c r="BM92" i="3"/>
  <c r="QJ91" i="3"/>
  <c r="CK91" i="3"/>
  <c r="CE91" i="3"/>
  <c r="BS91" i="3"/>
  <c r="QJ90" i="3"/>
  <c r="EB90" i="3"/>
  <c r="CK90" i="3"/>
  <c r="CE90" i="3"/>
  <c r="BS90" i="3"/>
  <c r="QJ89" i="3"/>
  <c r="CK89" i="3"/>
  <c r="CE89" i="3"/>
  <c r="BS89" i="3"/>
  <c r="BM89" i="3"/>
  <c r="EB88" i="3"/>
  <c r="CK88" i="3"/>
  <c r="CE88" i="3"/>
  <c r="BS88" i="3"/>
  <c r="BM88" i="3"/>
  <c r="QQ87" i="3"/>
  <c r="EB87" i="3"/>
  <c r="CK87" i="3"/>
  <c r="CE87" i="3"/>
  <c r="BS87" i="3"/>
  <c r="BM87" i="3"/>
  <c r="QJ86" i="3"/>
  <c r="EB86" i="3"/>
  <c r="CK86" i="3"/>
  <c r="CE86" i="3"/>
  <c r="BS86" i="3"/>
  <c r="QJ85" i="3"/>
  <c r="EB85" i="3"/>
  <c r="CK85" i="3"/>
  <c r="CE85" i="3"/>
  <c r="BS85" i="3"/>
  <c r="QJ84" i="3"/>
  <c r="EB84" i="3"/>
  <c r="CK84" i="3"/>
  <c r="CE84" i="3"/>
  <c r="BS84" i="3"/>
  <c r="BM84" i="3"/>
  <c r="CK83" i="3"/>
  <c r="CE83" i="3"/>
  <c r="BS83" i="3"/>
  <c r="BM83" i="3"/>
  <c r="QJ82" i="3"/>
  <c r="EB82" i="3"/>
  <c r="CK82" i="3"/>
  <c r="CE82" i="3"/>
  <c r="BS82" i="3"/>
  <c r="BM82" i="3"/>
  <c r="QQ81" i="3"/>
  <c r="QJ81" i="3"/>
  <c r="CK81" i="3"/>
  <c r="CE81" i="3"/>
  <c r="BS81" i="3"/>
  <c r="QJ80" i="3"/>
  <c r="EB80" i="3"/>
  <c r="CK80" i="3"/>
  <c r="CE80" i="3"/>
  <c r="BS80" i="3"/>
  <c r="EB79" i="3"/>
  <c r="CK79" i="3"/>
  <c r="CE79" i="3"/>
  <c r="BS79" i="3"/>
  <c r="BM79" i="3"/>
  <c r="EB78" i="3"/>
  <c r="CK78" i="3"/>
  <c r="CE78" i="3"/>
  <c r="BS78" i="3"/>
  <c r="BM78" i="3"/>
  <c r="QJ77" i="3"/>
  <c r="EB77" i="3"/>
  <c r="CK77" i="3"/>
  <c r="CE77" i="3"/>
  <c r="BS77" i="3"/>
  <c r="BM77" i="3"/>
  <c r="QJ76" i="3"/>
  <c r="EB76" i="3"/>
  <c r="CK76" i="3"/>
  <c r="CE76" i="3"/>
  <c r="BS76" i="3"/>
  <c r="QQ75" i="3"/>
  <c r="QJ75" i="3"/>
  <c r="CK75" i="3"/>
  <c r="CE75" i="3"/>
  <c r="BS75" i="3"/>
  <c r="EB74" i="3"/>
  <c r="CK74" i="3"/>
  <c r="CE74" i="3"/>
  <c r="BS74" i="3"/>
  <c r="BM74" i="3"/>
  <c r="QJ73" i="3"/>
  <c r="CK73" i="3"/>
  <c r="CE73" i="3"/>
  <c r="BS73" i="3"/>
  <c r="BM73" i="3"/>
  <c r="QJ72" i="3"/>
  <c r="EB72" i="3"/>
  <c r="CK72" i="3"/>
  <c r="CE72" i="3"/>
  <c r="BS72" i="3"/>
  <c r="BM72" i="3"/>
  <c r="QJ71" i="3"/>
  <c r="EB71" i="3"/>
  <c r="CK71" i="3"/>
  <c r="CE71" i="3"/>
  <c r="BS71" i="3"/>
  <c r="EB70" i="3"/>
  <c r="CK70" i="3"/>
  <c r="CE70" i="3"/>
  <c r="BS70" i="3"/>
  <c r="QQ69" i="3"/>
  <c r="EB69" i="3"/>
  <c r="CK69" i="3"/>
  <c r="CE69" i="3"/>
  <c r="BS69" i="3"/>
  <c r="BM69" i="3"/>
  <c r="QJ68" i="3"/>
  <c r="EB68" i="3"/>
  <c r="CK68" i="3"/>
  <c r="CE68" i="3"/>
  <c r="BS68" i="3"/>
  <c r="BM68" i="3"/>
  <c r="QJ67" i="3"/>
  <c r="CK67" i="3"/>
  <c r="CE67" i="3"/>
  <c r="BS67" i="3"/>
  <c r="BM67" i="3"/>
  <c r="QJ66" i="3"/>
  <c r="EB66" i="3"/>
  <c r="CK66" i="3"/>
  <c r="CE66" i="3"/>
  <c r="BS66" i="3"/>
  <c r="CK65" i="3"/>
  <c r="CE65" i="3"/>
  <c r="BS65" i="3"/>
  <c r="QJ64" i="3"/>
  <c r="EB64" i="3"/>
  <c r="CK64" i="3"/>
  <c r="CE64" i="3"/>
  <c r="BS64" i="3"/>
  <c r="BM64" i="3"/>
  <c r="QQ63" i="3"/>
  <c r="QJ63" i="3"/>
  <c r="EB63" i="3"/>
  <c r="CK63" i="3"/>
  <c r="CE63" i="3"/>
  <c r="BS63" i="3"/>
  <c r="BM63" i="3"/>
  <c r="QJ62" i="3"/>
  <c r="EB62" i="3"/>
  <c r="CK62" i="3"/>
  <c r="CE62" i="3"/>
  <c r="BS62" i="3"/>
  <c r="BM62" i="3"/>
  <c r="EB61" i="3"/>
  <c r="CK61" i="3"/>
  <c r="CE61" i="3"/>
  <c r="BS61" i="3"/>
  <c r="EV60" i="3"/>
  <c r="EQ60" i="3"/>
  <c r="EL60" i="3"/>
  <c r="EB60" i="3"/>
  <c r="DQ60" i="3"/>
  <c r="DK60" i="3"/>
  <c r="CK60" i="3"/>
  <c r="CE60" i="3"/>
  <c r="BS60" i="3"/>
  <c r="BF60" i="3"/>
  <c r="BA60" i="3"/>
  <c r="AW60" i="3"/>
  <c r="AS60" i="3"/>
  <c r="E60" i="3"/>
  <c r="QJ59" i="3"/>
  <c r="EV59" i="3"/>
  <c r="EQ59" i="3"/>
  <c r="EL59" i="3"/>
  <c r="DQ59" i="3"/>
  <c r="DK59" i="3"/>
  <c r="CK59" i="3"/>
  <c r="CE59" i="3"/>
  <c r="BS59" i="3"/>
  <c r="BM59" i="3"/>
  <c r="BF59" i="3"/>
  <c r="BA59" i="3"/>
  <c r="AW59" i="3"/>
  <c r="AS59" i="3"/>
  <c r="E59" i="3"/>
  <c r="QJ58" i="3"/>
  <c r="EV58" i="3"/>
  <c r="EQ58" i="3"/>
  <c r="EL58" i="3"/>
  <c r="EB58" i="3"/>
  <c r="DQ58" i="3"/>
  <c r="DK58" i="3"/>
  <c r="CK58" i="3"/>
  <c r="CE58" i="3"/>
  <c r="BS58" i="3"/>
  <c r="BM58" i="3"/>
  <c r="BF58" i="3"/>
  <c r="BA58" i="3"/>
  <c r="AW58" i="3"/>
  <c r="AS58" i="3"/>
  <c r="E58" i="3"/>
  <c r="QQ57" i="3"/>
  <c r="QJ57" i="3"/>
  <c r="EV57" i="3"/>
  <c r="EQ57" i="3"/>
  <c r="EL57" i="3"/>
  <c r="DQ57" i="3"/>
  <c r="DK57" i="3"/>
  <c r="CK57" i="3"/>
  <c r="CE57" i="3"/>
  <c r="BS57" i="3"/>
  <c r="BM57" i="3"/>
  <c r="BF57" i="3"/>
  <c r="BA57" i="3"/>
  <c r="AW57" i="3"/>
  <c r="AS57" i="3"/>
  <c r="E57" i="3"/>
  <c r="EV56" i="3"/>
  <c r="EQ56" i="3"/>
  <c r="EL56" i="3"/>
  <c r="EB56" i="3"/>
  <c r="DQ56" i="3"/>
  <c r="DK56" i="3"/>
  <c r="CK56" i="3"/>
  <c r="CE56" i="3"/>
  <c r="BS56" i="3"/>
  <c r="BF56" i="3"/>
  <c r="BA56" i="3"/>
  <c r="AW56" i="3"/>
  <c r="AS56" i="3"/>
  <c r="E56" i="3"/>
  <c r="QJ55" i="3"/>
  <c r="EV55" i="3"/>
  <c r="EQ55" i="3"/>
  <c r="EL55" i="3"/>
  <c r="EB55" i="3"/>
  <c r="DQ55" i="3"/>
  <c r="DK55" i="3"/>
  <c r="CK55" i="3"/>
  <c r="CE55" i="3"/>
  <c r="BS55" i="3"/>
  <c r="BF55" i="3"/>
  <c r="BA55" i="3"/>
  <c r="AW55" i="3"/>
  <c r="AS55" i="3"/>
  <c r="E55" i="3"/>
  <c r="QJ54" i="3"/>
  <c r="EV54" i="3"/>
  <c r="EQ54" i="3"/>
  <c r="EL54" i="3"/>
  <c r="EB54" i="3"/>
  <c r="DQ54" i="3"/>
  <c r="DK54" i="3"/>
  <c r="CK54" i="3"/>
  <c r="CE54" i="3"/>
  <c r="BS54" i="3"/>
  <c r="BM54" i="3"/>
  <c r="BF54" i="3"/>
  <c r="BA54" i="3"/>
  <c r="AW54" i="3"/>
  <c r="AS54" i="3"/>
  <c r="E54" i="3"/>
  <c r="QJ53" i="3"/>
  <c r="EV53" i="3"/>
  <c r="EQ53" i="3"/>
  <c r="EL53" i="3"/>
  <c r="EB53" i="3"/>
  <c r="DQ53" i="3"/>
  <c r="DK53" i="3"/>
  <c r="CK53" i="3"/>
  <c r="CE53" i="3"/>
  <c r="BS53" i="3"/>
  <c r="BM53" i="3"/>
  <c r="BF53" i="3"/>
  <c r="BA53" i="3"/>
  <c r="AW53" i="3"/>
  <c r="AS53" i="3"/>
  <c r="E53" i="3"/>
  <c r="EV52" i="3"/>
  <c r="EQ52" i="3"/>
  <c r="EL52" i="3"/>
  <c r="EB52" i="3"/>
  <c r="DQ52" i="3"/>
  <c r="DK52" i="3"/>
  <c r="CK52" i="3"/>
  <c r="CE52" i="3"/>
  <c r="BS52" i="3"/>
  <c r="BM52" i="3"/>
  <c r="BF52" i="3"/>
  <c r="BA52" i="3"/>
  <c r="AW52" i="3"/>
  <c r="AS52" i="3"/>
  <c r="E52" i="3"/>
  <c r="QQ51" i="3"/>
  <c r="EV51" i="3"/>
  <c r="EQ51" i="3"/>
  <c r="EL51" i="3"/>
  <c r="DQ51" i="3"/>
  <c r="DK51" i="3"/>
  <c r="CK51" i="3"/>
  <c r="CE51" i="3"/>
  <c r="BS51" i="3"/>
  <c r="BF51" i="3"/>
  <c r="BA51" i="3"/>
  <c r="AW51" i="3"/>
  <c r="AS51" i="3"/>
  <c r="E51" i="3"/>
  <c r="QJ50" i="3"/>
  <c r="EV50" i="3"/>
  <c r="EQ50" i="3"/>
  <c r="EL50" i="3"/>
  <c r="EB50" i="3"/>
  <c r="DQ50" i="3"/>
  <c r="DK50" i="3"/>
  <c r="CK50" i="3"/>
  <c r="CE50" i="3"/>
  <c r="BS50" i="3"/>
  <c r="BF50" i="3"/>
  <c r="BA50" i="3"/>
  <c r="AW50" i="3"/>
  <c r="AS50" i="3"/>
  <c r="E50" i="3"/>
  <c r="QJ49" i="3"/>
  <c r="EV49" i="3"/>
  <c r="EQ49" i="3"/>
  <c r="EL49" i="3"/>
  <c r="DQ49" i="3"/>
  <c r="DK49" i="3"/>
  <c r="CK49" i="3"/>
  <c r="CE49" i="3"/>
  <c r="BS49" i="3"/>
  <c r="BM49" i="3"/>
  <c r="BF49" i="3"/>
  <c r="BA49" i="3"/>
  <c r="AW49" i="3"/>
  <c r="AS49" i="3"/>
  <c r="E49" i="3"/>
  <c r="QJ48" i="3"/>
  <c r="EV48" i="3"/>
  <c r="EQ48" i="3"/>
  <c r="EL48" i="3"/>
  <c r="EB48" i="3"/>
  <c r="DQ48" i="3"/>
  <c r="DK48" i="3"/>
  <c r="CK48" i="3"/>
  <c r="CE48" i="3"/>
  <c r="BS48" i="3"/>
  <c r="BM48" i="3"/>
  <c r="BF48" i="3"/>
  <c r="BA48" i="3"/>
  <c r="AW48" i="3"/>
  <c r="AS48" i="3"/>
  <c r="E48" i="3"/>
  <c r="EV47" i="3"/>
  <c r="EQ47" i="3"/>
  <c r="EL47" i="3"/>
  <c r="EB47" i="3"/>
  <c r="DQ47" i="3"/>
  <c r="DK47" i="3"/>
  <c r="CK47" i="3"/>
  <c r="CE47" i="3"/>
  <c r="BS47" i="3"/>
  <c r="BM47" i="3"/>
  <c r="BF47" i="3"/>
  <c r="BA47" i="3"/>
  <c r="AW47" i="3"/>
  <c r="AS47" i="3"/>
  <c r="E47" i="3"/>
  <c r="QJ46" i="3"/>
  <c r="EV46" i="3"/>
  <c r="EQ46" i="3"/>
  <c r="EL46" i="3"/>
  <c r="EB46" i="3"/>
  <c r="DQ46" i="3"/>
  <c r="DK46" i="3"/>
  <c r="CK46" i="3"/>
  <c r="CE46" i="3"/>
  <c r="BS46" i="3"/>
  <c r="BF46" i="3"/>
  <c r="BA46" i="3"/>
  <c r="AW46" i="3"/>
  <c r="AS46" i="3"/>
  <c r="E46" i="3"/>
  <c r="QQ45" i="3"/>
  <c r="QJ45" i="3"/>
  <c r="EV45" i="3"/>
  <c r="EQ45" i="3"/>
  <c r="EL45" i="3"/>
  <c r="EB45" i="3"/>
  <c r="DQ45" i="3"/>
  <c r="DK45" i="3"/>
  <c r="CK45" i="3"/>
  <c r="CE45" i="3"/>
  <c r="BS45" i="3"/>
  <c r="BF45" i="3"/>
  <c r="BA45" i="3"/>
  <c r="AW45" i="3"/>
  <c r="AS45" i="3"/>
  <c r="E45" i="3"/>
  <c r="QJ44" i="3"/>
  <c r="EV44" i="3"/>
  <c r="EQ44" i="3"/>
  <c r="EL44" i="3"/>
  <c r="EB44" i="3"/>
  <c r="DQ44" i="3"/>
  <c r="DK44" i="3"/>
  <c r="CK44" i="3"/>
  <c r="CE44" i="3"/>
  <c r="BS44" i="3"/>
  <c r="BM44" i="3"/>
  <c r="BF44" i="3"/>
  <c r="BA44" i="3"/>
  <c r="AW44" i="3"/>
  <c r="AS44" i="3"/>
  <c r="E44" i="3"/>
  <c r="EV43" i="3"/>
  <c r="EQ43" i="3"/>
  <c r="EL43" i="3"/>
  <c r="DQ43" i="3"/>
  <c r="DK43" i="3"/>
  <c r="CK43" i="3"/>
  <c r="CE43" i="3"/>
  <c r="BS43" i="3"/>
  <c r="BM43" i="3"/>
  <c r="BF43" i="3"/>
  <c r="BA43" i="3"/>
  <c r="AW43" i="3"/>
  <c r="AS43" i="3"/>
  <c r="E43" i="3"/>
  <c r="EV42" i="3"/>
  <c r="EQ42" i="3"/>
  <c r="EL42" i="3"/>
  <c r="EB42" i="3"/>
  <c r="DQ42" i="3"/>
  <c r="DK42" i="3"/>
  <c r="CK42" i="3"/>
  <c r="CE42" i="3"/>
  <c r="BS42" i="3"/>
  <c r="BM42" i="3"/>
  <c r="BF42" i="3"/>
  <c r="BA42" i="3"/>
  <c r="AW42" i="3"/>
  <c r="AS42" i="3"/>
  <c r="E42" i="3"/>
  <c r="QJ41" i="3"/>
  <c r="EV41" i="3"/>
  <c r="EQ41" i="3"/>
  <c r="EL41" i="3"/>
  <c r="DQ41" i="3"/>
  <c r="DK41" i="3"/>
  <c r="CK41" i="3"/>
  <c r="CE41" i="3"/>
  <c r="BS41" i="3"/>
  <c r="BF41" i="3"/>
  <c r="BA41" i="3"/>
  <c r="AW41" i="3"/>
  <c r="AS41" i="3"/>
  <c r="E41" i="3"/>
  <c r="QJ40" i="3"/>
  <c r="EV40" i="3"/>
  <c r="EQ40" i="3"/>
  <c r="EL40" i="3"/>
  <c r="EB40" i="3"/>
  <c r="DQ40" i="3"/>
  <c r="DK40" i="3"/>
  <c r="CK40" i="3"/>
  <c r="CE40" i="3"/>
  <c r="BS40" i="3"/>
  <c r="BF40" i="3"/>
  <c r="BA40" i="3"/>
  <c r="AW40" i="3"/>
  <c r="AS40" i="3"/>
  <c r="E40" i="3"/>
  <c r="QQ39" i="3"/>
  <c r="QJ39" i="3"/>
  <c r="EV39" i="3"/>
  <c r="EQ39" i="3"/>
  <c r="EL39" i="3"/>
  <c r="EB39" i="3"/>
  <c r="DQ39" i="3"/>
  <c r="DK39" i="3"/>
  <c r="CK39" i="3"/>
  <c r="CE39" i="3"/>
  <c r="BS39" i="3"/>
  <c r="BM39" i="3"/>
  <c r="BF39" i="3"/>
  <c r="BA39" i="3"/>
  <c r="AW39" i="3"/>
  <c r="AS39" i="3"/>
  <c r="E39" i="3"/>
  <c r="EV38" i="3"/>
  <c r="EQ38" i="3"/>
  <c r="EL38" i="3"/>
  <c r="EB38" i="3"/>
  <c r="DQ38" i="3"/>
  <c r="DK38" i="3"/>
  <c r="CK38" i="3"/>
  <c r="CE38" i="3"/>
  <c r="BS38" i="3"/>
  <c r="BM38" i="3"/>
  <c r="BF38" i="3"/>
  <c r="BA38" i="3"/>
  <c r="AW38" i="3"/>
  <c r="AS38" i="3"/>
  <c r="E38" i="3"/>
  <c r="QJ37" i="3"/>
  <c r="EV37" i="3"/>
  <c r="EQ37" i="3"/>
  <c r="EL37" i="3"/>
  <c r="EB37" i="3"/>
  <c r="DQ37" i="3"/>
  <c r="DK37" i="3"/>
  <c r="CK37" i="3"/>
  <c r="CE37" i="3"/>
  <c r="BS37" i="3"/>
  <c r="BM37" i="3"/>
  <c r="BF37" i="3"/>
  <c r="BA37" i="3"/>
  <c r="AW37" i="3"/>
  <c r="AS37" i="3"/>
  <c r="E37" i="3"/>
  <c r="QJ36" i="3"/>
  <c r="EV36" i="3"/>
  <c r="EQ36" i="3"/>
  <c r="EL36" i="3"/>
  <c r="EB36" i="3"/>
  <c r="DQ36" i="3"/>
  <c r="DK36" i="3"/>
  <c r="CK36" i="3"/>
  <c r="CE36" i="3"/>
  <c r="BS36" i="3"/>
  <c r="BF36" i="3"/>
  <c r="BA36" i="3"/>
  <c r="AW36" i="3"/>
  <c r="AS36" i="3"/>
  <c r="E36" i="3"/>
  <c r="QJ35" i="3"/>
  <c r="EV35" i="3"/>
  <c r="EQ35" i="3"/>
  <c r="EL35" i="3"/>
  <c r="DQ35" i="3"/>
  <c r="DK35" i="3"/>
  <c r="CK35" i="3"/>
  <c r="CE35" i="3"/>
  <c r="BS35" i="3"/>
  <c r="BF35" i="3"/>
  <c r="BA35" i="3"/>
  <c r="AW35" i="3"/>
  <c r="AS35" i="3"/>
  <c r="E35" i="3"/>
  <c r="EV34" i="3"/>
  <c r="EQ34" i="3"/>
  <c r="EL34" i="3"/>
  <c r="EB34" i="3"/>
  <c r="DQ34" i="3"/>
  <c r="DK34" i="3"/>
  <c r="CK34" i="3"/>
  <c r="CE34" i="3"/>
  <c r="BS34" i="3"/>
  <c r="BM34" i="3"/>
  <c r="BF34" i="3"/>
  <c r="BA34" i="3"/>
  <c r="AW34" i="3"/>
  <c r="AS34" i="3"/>
  <c r="E34" i="3"/>
  <c r="QQ33" i="3"/>
  <c r="EV33" i="3"/>
  <c r="EQ33" i="3"/>
  <c r="EL33" i="3"/>
  <c r="DQ33" i="3"/>
  <c r="DK33" i="3"/>
  <c r="CK33" i="3"/>
  <c r="CE33" i="3"/>
  <c r="BS33" i="3"/>
  <c r="BM33" i="3"/>
  <c r="BF33" i="3"/>
  <c r="BA33" i="3"/>
  <c r="AW33" i="3"/>
  <c r="AS33" i="3"/>
  <c r="E33" i="3"/>
  <c r="QJ32" i="3"/>
  <c r="EV32" i="3"/>
  <c r="EQ32" i="3"/>
  <c r="EL32" i="3"/>
  <c r="EB32" i="3"/>
  <c r="DQ32" i="3"/>
  <c r="DK32" i="3"/>
  <c r="CK32" i="3"/>
  <c r="CE32" i="3"/>
  <c r="BS32" i="3"/>
  <c r="BM32" i="3"/>
  <c r="BF32" i="3"/>
  <c r="BA32" i="3"/>
  <c r="AW32" i="3"/>
  <c r="AS32" i="3"/>
  <c r="E32" i="3"/>
  <c r="QJ31" i="3"/>
  <c r="EV31" i="3"/>
  <c r="EQ31" i="3"/>
  <c r="EL31" i="3"/>
  <c r="EB31" i="3"/>
  <c r="DQ31" i="3"/>
  <c r="DK31" i="3"/>
  <c r="CK31" i="3"/>
  <c r="CE31" i="3"/>
  <c r="BS31" i="3"/>
  <c r="BF31" i="3"/>
  <c r="BA31" i="3"/>
  <c r="AW31" i="3"/>
  <c r="AS31" i="3"/>
  <c r="E31" i="3"/>
  <c r="QJ30" i="3"/>
  <c r="EV30" i="3"/>
  <c r="EQ30" i="3"/>
  <c r="EL30" i="3"/>
  <c r="EB30" i="3"/>
  <c r="DQ30" i="3"/>
  <c r="DK30" i="3"/>
  <c r="CK30" i="3"/>
  <c r="CE30" i="3"/>
  <c r="BS30" i="3"/>
  <c r="BF30" i="3"/>
  <c r="BA30" i="3"/>
  <c r="AW30" i="3"/>
  <c r="AS30" i="3"/>
  <c r="E30" i="3"/>
  <c r="EV29" i="3"/>
  <c r="EQ29" i="3"/>
  <c r="EL29" i="3"/>
  <c r="EB29" i="3"/>
  <c r="DQ29" i="3"/>
  <c r="DK29" i="3"/>
  <c r="CK29" i="3"/>
  <c r="CE29" i="3"/>
  <c r="BS29" i="3"/>
  <c r="BM29" i="3"/>
  <c r="BF29" i="3"/>
  <c r="BA29" i="3"/>
  <c r="AW29" i="3"/>
  <c r="AS29" i="3"/>
  <c r="E29" i="3"/>
  <c r="QJ28" i="3"/>
  <c r="EV28" i="3"/>
  <c r="EQ28" i="3"/>
  <c r="EL28" i="3"/>
  <c r="EB28" i="3"/>
  <c r="DQ28" i="3"/>
  <c r="DK28" i="3"/>
  <c r="CK28" i="3"/>
  <c r="CE28" i="3"/>
  <c r="BS28" i="3"/>
  <c r="BM28" i="3"/>
  <c r="BF28" i="3"/>
  <c r="BA28" i="3"/>
  <c r="AW28" i="3"/>
  <c r="AS28" i="3"/>
  <c r="E28" i="3"/>
  <c r="QQ27" i="3"/>
  <c r="QJ27" i="3"/>
  <c r="EV27" i="3"/>
  <c r="EQ27" i="3"/>
  <c r="EL27" i="3"/>
  <c r="DQ27" i="3"/>
  <c r="DK27" i="3"/>
  <c r="CK27" i="3"/>
  <c r="CE27" i="3"/>
  <c r="BS27" i="3"/>
  <c r="BM27" i="3"/>
  <c r="BF27" i="3"/>
  <c r="BA27" i="3"/>
  <c r="AW27" i="3"/>
  <c r="AS27" i="3"/>
  <c r="E27" i="3"/>
  <c r="QJ26" i="3"/>
  <c r="EV26" i="3"/>
  <c r="EQ26" i="3"/>
  <c r="EL26" i="3"/>
  <c r="EB26" i="3"/>
  <c r="DQ26" i="3"/>
  <c r="DK26" i="3"/>
  <c r="CK26" i="3"/>
  <c r="CE26" i="3"/>
  <c r="BS26" i="3"/>
  <c r="BF26" i="3"/>
  <c r="BA26" i="3"/>
  <c r="AW26" i="3"/>
  <c r="AS26" i="3"/>
  <c r="E26" i="3"/>
  <c r="EV25" i="3"/>
  <c r="EQ25" i="3"/>
  <c r="EL25" i="3"/>
  <c r="DQ25" i="3"/>
  <c r="DK25" i="3"/>
  <c r="CK25" i="3"/>
  <c r="CE25" i="3"/>
  <c r="BS25" i="3"/>
  <c r="BF25" i="3"/>
  <c r="BA25" i="3"/>
  <c r="AW25" i="3"/>
  <c r="AS25" i="3"/>
  <c r="E25" i="3"/>
  <c r="EV24" i="3"/>
  <c r="EQ24" i="3"/>
  <c r="EL24" i="3"/>
  <c r="EB24" i="3"/>
  <c r="DQ24" i="3"/>
  <c r="DK24" i="3"/>
  <c r="CK24" i="3"/>
  <c r="CE24" i="3"/>
  <c r="BS24" i="3"/>
  <c r="BM24" i="3"/>
  <c r="BF24" i="3"/>
  <c r="BA24" i="3"/>
  <c r="AW24" i="3"/>
  <c r="AS24" i="3"/>
  <c r="E24" i="3"/>
  <c r="QJ23" i="3"/>
  <c r="EV23" i="3"/>
  <c r="EQ23" i="3"/>
  <c r="EL23" i="3"/>
  <c r="EB23" i="3"/>
  <c r="DQ23" i="3"/>
  <c r="DK23" i="3"/>
  <c r="CK23" i="3"/>
  <c r="CE23" i="3"/>
  <c r="BS23" i="3"/>
  <c r="BM23" i="3"/>
  <c r="BF23" i="3"/>
  <c r="BA23" i="3"/>
  <c r="AW23" i="3"/>
  <c r="AS23" i="3"/>
  <c r="E23" i="3"/>
  <c r="QJ22" i="3"/>
  <c r="EV22" i="3"/>
  <c r="EQ22" i="3"/>
  <c r="EL22" i="3"/>
  <c r="EB22" i="3"/>
  <c r="DQ22" i="3"/>
  <c r="DK22" i="3"/>
  <c r="CK22" i="3"/>
  <c r="CE22" i="3"/>
  <c r="BS22" i="3"/>
  <c r="BM22" i="3"/>
  <c r="BF22" i="3"/>
  <c r="BA22" i="3"/>
  <c r="AW22" i="3"/>
  <c r="AS22" i="3"/>
  <c r="E22" i="3"/>
  <c r="QQ21" i="3"/>
  <c r="QJ21" i="3"/>
  <c r="EV21" i="3"/>
  <c r="EQ21" i="3"/>
  <c r="EL21" i="3"/>
  <c r="EB21" i="3"/>
  <c r="DQ21" i="3"/>
  <c r="DK21" i="3"/>
  <c r="CK21" i="3"/>
  <c r="CE21" i="3"/>
  <c r="BS21" i="3"/>
  <c r="BF21" i="3"/>
  <c r="BA21" i="3"/>
  <c r="AW21" i="3"/>
  <c r="AS21" i="3"/>
  <c r="E21" i="3"/>
  <c r="EV20" i="3"/>
  <c r="EQ20" i="3"/>
  <c r="EL20" i="3"/>
  <c r="EB20" i="3"/>
  <c r="DQ20" i="3"/>
  <c r="DK20" i="3"/>
  <c r="CK20" i="3"/>
  <c r="CE20" i="3"/>
  <c r="BS20" i="3"/>
  <c r="BF20" i="3"/>
  <c r="BA20" i="3"/>
  <c r="AW20" i="3"/>
  <c r="AS20" i="3"/>
  <c r="E20" i="3"/>
  <c r="QJ19" i="3"/>
  <c r="EV19" i="3"/>
  <c r="EQ19" i="3"/>
  <c r="EL19" i="3"/>
  <c r="DQ19" i="3"/>
  <c r="DK19" i="3"/>
  <c r="CK19" i="3"/>
  <c r="CE19" i="3"/>
  <c r="BS19" i="3"/>
  <c r="BM19" i="3"/>
  <c r="BF19" i="3"/>
  <c r="BA19" i="3"/>
  <c r="AW19" i="3"/>
  <c r="AS19" i="3"/>
  <c r="E19" i="3"/>
  <c r="QJ18" i="3"/>
  <c r="EV18" i="3"/>
  <c r="EQ18" i="3"/>
  <c r="EL18" i="3"/>
  <c r="EB18" i="3"/>
  <c r="DQ18" i="3"/>
  <c r="DK18" i="3"/>
  <c r="CK18" i="3"/>
  <c r="CE18" i="3"/>
  <c r="BS18" i="3"/>
  <c r="BM18" i="3"/>
  <c r="BF18" i="3"/>
  <c r="BA18" i="3"/>
  <c r="AW18" i="3"/>
  <c r="AS18" i="3"/>
  <c r="E18" i="3"/>
  <c r="QJ17" i="3"/>
  <c r="EV17" i="3"/>
  <c r="EQ17" i="3"/>
  <c r="EL17" i="3"/>
  <c r="DQ17" i="3"/>
  <c r="DK17" i="3"/>
  <c r="CK17" i="3"/>
  <c r="CE17" i="3"/>
  <c r="BS17" i="3"/>
  <c r="BM17" i="3"/>
  <c r="BF17" i="3"/>
  <c r="BA17" i="3"/>
  <c r="AW17" i="3"/>
  <c r="AS17" i="3"/>
  <c r="E17" i="3"/>
  <c r="EV16" i="3"/>
  <c r="EQ16" i="3"/>
  <c r="EL16" i="3"/>
  <c r="EB16" i="3"/>
  <c r="DQ16" i="3"/>
  <c r="DK16" i="3"/>
  <c r="CK16" i="3"/>
  <c r="CE16" i="3"/>
  <c r="BS16" i="3"/>
  <c r="BF16" i="3"/>
  <c r="BA16" i="3"/>
  <c r="AW16" i="3"/>
  <c r="AS16" i="3"/>
  <c r="E16" i="3"/>
  <c r="QQ15" i="3"/>
  <c r="EV15" i="3"/>
  <c r="EQ15" i="3"/>
  <c r="EL15" i="3"/>
  <c r="EB15" i="3"/>
  <c r="DQ15" i="3"/>
  <c r="DK15" i="3"/>
  <c r="CK15" i="3"/>
  <c r="CE15" i="3"/>
  <c r="BS15" i="3"/>
  <c r="BF15" i="3"/>
  <c r="BA15" i="3"/>
  <c r="AW15" i="3"/>
  <c r="AS15" i="3"/>
  <c r="E15" i="3"/>
  <c r="QJ14" i="3"/>
  <c r="EV14" i="3"/>
  <c r="EQ14" i="3"/>
  <c r="EL14" i="3"/>
  <c r="EB14" i="3"/>
  <c r="DQ14" i="3"/>
  <c r="DK14" i="3"/>
  <c r="CK14" i="3"/>
  <c r="CE14" i="3"/>
  <c r="BS14" i="3"/>
  <c r="BM14" i="3"/>
  <c r="BF14" i="3"/>
  <c r="BA14" i="3"/>
  <c r="AW14" i="3"/>
  <c r="AS14" i="3"/>
  <c r="E14" i="3"/>
  <c r="QJ13" i="3"/>
  <c r="EV13" i="3"/>
  <c r="EQ13" i="3"/>
  <c r="EL13" i="3"/>
  <c r="EB13" i="3"/>
  <c r="DQ13" i="3"/>
  <c r="DK13" i="3"/>
  <c r="CK13" i="3"/>
  <c r="CE13" i="3"/>
  <c r="BS13" i="3"/>
  <c r="BM13" i="3"/>
  <c r="BF13" i="3"/>
  <c r="BA13" i="3"/>
  <c r="AW13" i="3"/>
  <c r="AS13" i="3"/>
  <c r="E13" i="3"/>
  <c r="QJ12" i="3"/>
  <c r="EV12" i="3"/>
  <c r="EQ12" i="3"/>
  <c r="EL12" i="3"/>
  <c r="EB12" i="3"/>
  <c r="DQ12" i="3"/>
  <c r="DK12" i="3"/>
  <c r="CK12" i="3"/>
  <c r="CE12" i="3"/>
  <c r="BS12" i="3"/>
  <c r="BM12" i="3"/>
  <c r="BF12" i="3"/>
  <c r="BA12" i="3"/>
  <c r="AW12" i="3"/>
  <c r="AS12" i="3"/>
  <c r="E12" i="3"/>
  <c r="EV11" i="3"/>
  <c r="EQ11" i="3"/>
  <c r="EL11" i="3"/>
  <c r="DQ11" i="3"/>
  <c r="DK11" i="3"/>
  <c r="CK11" i="3"/>
  <c r="CE11" i="3"/>
  <c r="BS11" i="3"/>
  <c r="BF11" i="3"/>
  <c r="BA11" i="3"/>
  <c r="AW11" i="3"/>
  <c r="AS11" i="3"/>
  <c r="E11" i="3"/>
  <c r="QJ10" i="3"/>
  <c r="EV10" i="3"/>
  <c r="EQ10" i="3"/>
  <c r="EL10" i="3"/>
  <c r="EB10" i="3"/>
  <c r="DQ10" i="3"/>
  <c r="DK10" i="3"/>
  <c r="CK10" i="3"/>
  <c r="CE10" i="3"/>
  <c r="BS10" i="3"/>
  <c r="BF10" i="3"/>
  <c r="BA10" i="3"/>
  <c r="AW10" i="3"/>
  <c r="AS10" i="3"/>
  <c r="E10" i="3"/>
  <c r="QQ9" i="3"/>
  <c r="QJ9" i="3"/>
  <c r="EV9" i="3"/>
  <c r="EQ9" i="3"/>
  <c r="EL9" i="3"/>
  <c r="DQ9" i="3"/>
  <c r="DK9" i="3"/>
  <c r="CK9" i="3"/>
  <c r="CE9" i="3"/>
  <c r="BS9" i="3"/>
  <c r="BM9" i="3"/>
  <c r="BF9" i="3"/>
  <c r="BA9" i="3"/>
  <c r="AW9" i="3"/>
  <c r="AS9" i="3"/>
  <c r="E9" i="3"/>
  <c r="QJ8" i="3"/>
  <c r="EV8" i="3"/>
  <c r="EQ8" i="3"/>
  <c r="EL8" i="3"/>
  <c r="EB8" i="3"/>
  <c r="DQ8" i="3"/>
  <c r="DK8" i="3"/>
  <c r="CK8" i="3"/>
  <c r="CE8" i="3"/>
  <c r="BS8" i="3"/>
  <c r="BM8" i="3"/>
  <c r="BF8" i="3"/>
  <c r="BA8" i="3"/>
  <c r="AW8" i="3"/>
  <c r="AS8" i="3"/>
  <c r="E8" i="3"/>
  <c r="EV7" i="3"/>
  <c r="EQ7" i="3"/>
  <c r="EL7" i="3"/>
  <c r="EB7" i="3"/>
  <c r="DQ7" i="3"/>
  <c r="DK7" i="3"/>
  <c r="CK7" i="3"/>
  <c r="CE7" i="3"/>
  <c r="BS7" i="3"/>
  <c r="BM7" i="3"/>
  <c r="BF7" i="3"/>
  <c r="BA7" i="3"/>
  <c r="AW7" i="3"/>
  <c r="AS7" i="3"/>
  <c r="E7" i="3"/>
  <c r="EV6" i="3"/>
  <c r="EQ6" i="3"/>
  <c r="EL6" i="3"/>
  <c r="EB6" i="3"/>
  <c r="DQ6" i="3"/>
  <c r="DK6" i="3"/>
  <c r="CK6" i="3"/>
  <c r="CE6" i="3"/>
  <c r="BY6" i="3"/>
  <c r="BS6" i="3"/>
  <c r="BF6" i="3"/>
  <c r="BA6" i="3"/>
  <c r="AW6" i="3"/>
  <c r="AS6" i="3"/>
  <c r="E6" i="3"/>
  <c r="QJ5" i="3"/>
  <c r="EV5" i="3"/>
  <c r="EQ5" i="3"/>
  <c r="EL5" i="3"/>
  <c r="EB5" i="3"/>
  <c r="DQ5" i="3"/>
  <c r="DK5" i="3"/>
  <c r="CK5" i="3"/>
  <c r="CE5" i="3"/>
  <c r="BY5" i="3"/>
  <c r="BS5" i="3"/>
  <c r="BF5" i="3"/>
  <c r="BA5" i="3"/>
  <c r="AW5" i="3"/>
  <c r="AS5" i="3"/>
  <c r="E5" i="3"/>
  <c r="QJ4" i="3"/>
  <c r="EV4" i="3"/>
  <c r="EQ4" i="3"/>
  <c r="EL4" i="3"/>
  <c r="EB4" i="3"/>
  <c r="DQ4" i="3"/>
  <c r="DK4" i="3"/>
  <c r="CK4" i="3"/>
  <c r="CE4" i="3"/>
  <c r="BS4" i="3"/>
  <c r="BM4" i="3"/>
  <c r="BF4" i="3"/>
  <c r="BA4" i="3"/>
  <c r="AW4" i="3"/>
  <c r="AS4" i="3"/>
  <c r="E4" i="3"/>
  <c r="QQ3" i="3"/>
  <c r="QJ3" i="3"/>
  <c r="EV3" i="3"/>
  <c r="EQ3" i="3"/>
  <c r="EL3" i="3"/>
  <c r="DQ3" i="3"/>
  <c r="DK3" i="3"/>
  <c r="CK3" i="3"/>
  <c r="CE3" i="3"/>
  <c r="BY3" i="3"/>
  <c r="BS3" i="3"/>
  <c r="BM3" i="3"/>
  <c r="BF3" i="3"/>
  <c r="BA3" i="3"/>
  <c r="AW3" i="3"/>
  <c r="AS3" i="3"/>
  <c r="E3" i="3"/>
  <c r="EV2" i="3"/>
  <c r="EQ2" i="3"/>
  <c r="EL2" i="3"/>
  <c r="EB2" i="3"/>
  <c r="DQ2" i="3"/>
  <c r="DK2" i="3"/>
  <c r="CK2" i="3"/>
  <c r="CE2" i="3"/>
  <c r="BY2" i="3"/>
  <c r="BS2" i="3"/>
  <c r="BM2" i="3"/>
  <c r="BF2" i="3"/>
  <c r="BA2" i="3"/>
  <c r="AW2" i="3"/>
  <c r="AS2" i="3"/>
  <c r="E2" i="3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J529" i="2"/>
  <c r="QJ520" i="2"/>
  <c r="QJ511" i="2"/>
  <c r="QJ502" i="2"/>
  <c r="QJ493" i="2"/>
  <c r="QJ484" i="2"/>
  <c r="QJ475" i="2"/>
  <c r="QJ466" i="2"/>
  <c r="QJ457" i="2"/>
  <c r="QJ448" i="2"/>
  <c r="QJ439" i="2"/>
  <c r="QJ430" i="2"/>
  <c r="QJ421" i="2"/>
  <c r="QJ412" i="2"/>
  <c r="QJ403" i="2"/>
  <c r="QJ394" i="2"/>
  <c r="QJ385" i="2"/>
  <c r="QJ376" i="2"/>
  <c r="QJ367" i="2"/>
  <c r="QJ358" i="2"/>
  <c r="QQ355" i="2"/>
  <c r="QQ349" i="2"/>
  <c r="QJ349" i="2"/>
  <c r="QQ343" i="2"/>
  <c r="QJ340" i="2"/>
  <c r="QQ337" i="2"/>
  <c r="QQ331" i="2"/>
  <c r="QJ331" i="2"/>
  <c r="QQ325" i="2"/>
  <c r="QJ322" i="2"/>
  <c r="QQ319" i="2"/>
  <c r="QQ313" i="2"/>
  <c r="QJ313" i="2"/>
  <c r="QQ307" i="2"/>
  <c r="QJ304" i="2"/>
  <c r="QQ301" i="2"/>
  <c r="UV296" i="2"/>
  <c r="UJ296" i="2"/>
  <c r="UC296" i="2"/>
  <c r="TV296" i="2"/>
  <c r="TI296" i="2"/>
  <c r="SV296" i="2"/>
  <c r="SJ296" i="2"/>
  <c r="RX296" i="2"/>
  <c r="RL296" i="2"/>
  <c r="QX296" i="2"/>
  <c r="UV295" i="2"/>
  <c r="UJ295" i="2"/>
  <c r="UC295" i="2"/>
  <c r="TV295" i="2"/>
  <c r="TI295" i="2"/>
  <c r="SV295" i="2"/>
  <c r="SJ295" i="2"/>
  <c r="RX295" i="2"/>
  <c r="RL295" i="2"/>
  <c r="QX295" i="2"/>
  <c r="QQ295" i="2"/>
  <c r="QJ295" i="2"/>
  <c r="UV294" i="2"/>
  <c r="UJ294" i="2"/>
  <c r="UC294" i="2"/>
  <c r="TV294" i="2"/>
  <c r="TI294" i="2"/>
  <c r="SV294" i="2"/>
  <c r="SJ294" i="2"/>
  <c r="RX294" i="2"/>
  <c r="RL294" i="2"/>
  <c r="QX294" i="2"/>
  <c r="UV293" i="2"/>
  <c r="UJ293" i="2"/>
  <c r="UC293" i="2"/>
  <c r="TV293" i="2"/>
  <c r="TI293" i="2"/>
  <c r="SV293" i="2"/>
  <c r="SJ293" i="2"/>
  <c r="RX293" i="2"/>
  <c r="RL293" i="2"/>
  <c r="QX293" i="2"/>
  <c r="UV292" i="2"/>
  <c r="UJ292" i="2"/>
  <c r="UC292" i="2"/>
  <c r="TV292" i="2"/>
  <c r="TI292" i="2"/>
  <c r="SV292" i="2"/>
  <c r="SJ292" i="2"/>
  <c r="RX292" i="2"/>
  <c r="RL292" i="2"/>
  <c r="QX292" i="2"/>
  <c r="UV291" i="2"/>
  <c r="UJ291" i="2"/>
  <c r="UC291" i="2"/>
  <c r="TV291" i="2"/>
  <c r="TI291" i="2"/>
  <c r="SV291" i="2"/>
  <c r="SJ291" i="2"/>
  <c r="RX291" i="2"/>
  <c r="RL291" i="2"/>
  <c r="QX291" i="2"/>
  <c r="UV290" i="2"/>
  <c r="UJ290" i="2"/>
  <c r="UC290" i="2"/>
  <c r="TV290" i="2"/>
  <c r="TI290" i="2"/>
  <c r="SV290" i="2"/>
  <c r="SJ290" i="2"/>
  <c r="RX290" i="2"/>
  <c r="RL290" i="2"/>
  <c r="QX290" i="2"/>
  <c r="UV289" i="2"/>
  <c r="UJ289" i="2"/>
  <c r="UC289" i="2"/>
  <c r="TV289" i="2"/>
  <c r="TI289" i="2"/>
  <c r="SV289" i="2"/>
  <c r="SJ289" i="2"/>
  <c r="RX289" i="2"/>
  <c r="RL289" i="2"/>
  <c r="QX289" i="2"/>
  <c r="QQ289" i="2"/>
  <c r="UV288" i="2"/>
  <c r="UJ288" i="2"/>
  <c r="UC288" i="2"/>
  <c r="TV288" i="2"/>
  <c r="TI288" i="2"/>
  <c r="SV288" i="2"/>
  <c r="SJ288" i="2"/>
  <c r="RX288" i="2"/>
  <c r="RL288" i="2"/>
  <c r="QX288" i="2"/>
  <c r="UV287" i="2"/>
  <c r="UJ287" i="2"/>
  <c r="UC287" i="2"/>
  <c r="TV287" i="2"/>
  <c r="TI287" i="2"/>
  <c r="SV287" i="2"/>
  <c r="SJ287" i="2"/>
  <c r="RX287" i="2"/>
  <c r="RL287" i="2"/>
  <c r="QX287" i="2"/>
  <c r="UV286" i="2"/>
  <c r="UJ286" i="2"/>
  <c r="UC286" i="2"/>
  <c r="TV286" i="2"/>
  <c r="TI286" i="2"/>
  <c r="SV286" i="2"/>
  <c r="SJ286" i="2"/>
  <c r="RX286" i="2"/>
  <c r="RL286" i="2"/>
  <c r="QX286" i="2"/>
  <c r="QJ286" i="2"/>
  <c r="UV285" i="2"/>
  <c r="UJ285" i="2"/>
  <c r="UC285" i="2"/>
  <c r="TV285" i="2"/>
  <c r="TI285" i="2"/>
  <c r="SV285" i="2"/>
  <c r="SJ285" i="2"/>
  <c r="RX285" i="2"/>
  <c r="RL285" i="2"/>
  <c r="QX285" i="2"/>
  <c r="UV284" i="2"/>
  <c r="UJ284" i="2"/>
  <c r="UC284" i="2"/>
  <c r="TV284" i="2"/>
  <c r="TI284" i="2"/>
  <c r="SV284" i="2"/>
  <c r="SJ284" i="2"/>
  <c r="RX284" i="2"/>
  <c r="RL284" i="2"/>
  <c r="QX284" i="2"/>
  <c r="UV283" i="2"/>
  <c r="UJ283" i="2"/>
  <c r="UC283" i="2"/>
  <c r="TV283" i="2"/>
  <c r="TI283" i="2"/>
  <c r="SV283" i="2"/>
  <c r="SJ283" i="2"/>
  <c r="RX283" i="2"/>
  <c r="RL283" i="2"/>
  <c r="QX283" i="2"/>
  <c r="QQ283" i="2"/>
  <c r="UV282" i="2"/>
  <c r="UJ282" i="2"/>
  <c r="UC282" i="2"/>
  <c r="TV282" i="2"/>
  <c r="TI282" i="2"/>
  <c r="SV282" i="2"/>
  <c r="SJ282" i="2"/>
  <c r="RX282" i="2"/>
  <c r="RL282" i="2"/>
  <c r="QX282" i="2"/>
  <c r="UV281" i="2"/>
  <c r="UJ281" i="2"/>
  <c r="UC281" i="2"/>
  <c r="TV281" i="2"/>
  <c r="TI281" i="2"/>
  <c r="SV281" i="2"/>
  <c r="SJ281" i="2"/>
  <c r="RX281" i="2"/>
  <c r="RL281" i="2"/>
  <c r="QX281" i="2"/>
  <c r="UV280" i="2"/>
  <c r="UJ280" i="2"/>
  <c r="UC280" i="2"/>
  <c r="TV280" i="2"/>
  <c r="TI280" i="2"/>
  <c r="SV280" i="2"/>
  <c r="SJ280" i="2"/>
  <c r="RX280" i="2"/>
  <c r="RL280" i="2"/>
  <c r="QX280" i="2"/>
  <c r="UV279" i="2"/>
  <c r="UJ279" i="2"/>
  <c r="UC279" i="2"/>
  <c r="TV279" i="2"/>
  <c r="TI279" i="2"/>
  <c r="SV279" i="2"/>
  <c r="SJ279" i="2"/>
  <c r="RX279" i="2"/>
  <c r="RL279" i="2"/>
  <c r="QX279" i="2"/>
  <c r="UV278" i="2"/>
  <c r="UJ278" i="2"/>
  <c r="UC278" i="2"/>
  <c r="TV278" i="2"/>
  <c r="TI278" i="2"/>
  <c r="SV278" i="2"/>
  <c r="SJ278" i="2"/>
  <c r="RX278" i="2"/>
  <c r="RL278" i="2"/>
  <c r="QX278" i="2"/>
  <c r="UV277" i="2"/>
  <c r="UJ277" i="2"/>
  <c r="UC277" i="2"/>
  <c r="TV277" i="2"/>
  <c r="TI277" i="2"/>
  <c r="SV277" i="2"/>
  <c r="SJ277" i="2"/>
  <c r="RX277" i="2"/>
  <c r="RL277" i="2"/>
  <c r="QX277" i="2"/>
  <c r="QQ277" i="2"/>
  <c r="QJ277" i="2"/>
  <c r="UV276" i="2"/>
  <c r="UJ276" i="2"/>
  <c r="UC276" i="2"/>
  <c r="TV276" i="2"/>
  <c r="TI276" i="2"/>
  <c r="SV276" i="2"/>
  <c r="SJ276" i="2"/>
  <c r="RX276" i="2"/>
  <c r="RL276" i="2"/>
  <c r="QX276" i="2"/>
  <c r="UV275" i="2"/>
  <c r="UJ275" i="2"/>
  <c r="UC275" i="2"/>
  <c r="TV275" i="2"/>
  <c r="TI275" i="2"/>
  <c r="SV275" i="2"/>
  <c r="SJ275" i="2"/>
  <c r="RX275" i="2"/>
  <c r="RL275" i="2"/>
  <c r="QX275" i="2"/>
  <c r="UV274" i="2"/>
  <c r="UJ274" i="2"/>
  <c r="UC274" i="2"/>
  <c r="TV274" i="2"/>
  <c r="TI274" i="2"/>
  <c r="SV274" i="2"/>
  <c r="SJ274" i="2"/>
  <c r="RX274" i="2"/>
  <c r="RL274" i="2"/>
  <c r="QX274" i="2"/>
  <c r="UV273" i="2"/>
  <c r="UJ273" i="2"/>
  <c r="UC273" i="2"/>
  <c r="TV273" i="2"/>
  <c r="TI273" i="2"/>
  <c r="SV273" i="2"/>
  <c r="SJ273" i="2"/>
  <c r="RX273" i="2"/>
  <c r="RL273" i="2"/>
  <c r="QX273" i="2"/>
  <c r="UV272" i="2"/>
  <c r="UJ272" i="2"/>
  <c r="UC272" i="2"/>
  <c r="TV272" i="2"/>
  <c r="TI272" i="2"/>
  <c r="SV272" i="2"/>
  <c r="SJ272" i="2"/>
  <c r="RX272" i="2"/>
  <c r="RL272" i="2"/>
  <c r="QX272" i="2"/>
  <c r="UV271" i="2"/>
  <c r="UJ271" i="2"/>
  <c r="UC271" i="2"/>
  <c r="TV271" i="2"/>
  <c r="TI271" i="2"/>
  <c r="SV271" i="2"/>
  <c r="SJ271" i="2"/>
  <c r="RX271" i="2"/>
  <c r="RL271" i="2"/>
  <c r="QX271" i="2"/>
  <c r="QQ271" i="2"/>
  <c r="UV270" i="2"/>
  <c r="UJ270" i="2"/>
  <c r="UC270" i="2"/>
  <c r="TV270" i="2"/>
  <c r="TI270" i="2"/>
  <c r="SV270" i="2"/>
  <c r="SJ270" i="2"/>
  <c r="RX270" i="2"/>
  <c r="RL270" i="2"/>
  <c r="QX270" i="2"/>
  <c r="UV269" i="2"/>
  <c r="UJ269" i="2"/>
  <c r="UC269" i="2"/>
  <c r="TV269" i="2"/>
  <c r="TI269" i="2"/>
  <c r="SV269" i="2"/>
  <c r="SJ269" i="2"/>
  <c r="RX269" i="2"/>
  <c r="RL269" i="2"/>
  <c r="QX269" i="2"/>
  <c r="UV268" i="2"/>
  <c r="UJ268" i="2"/>
  <c r="UC268" i="2"/>
  <c r="TV268" i="2"/>
  <c r="TI268" i="2"/>
  <c r="SV268" i="2"/>
  <c r="SJ268" i="2"/>
  <c r="RX268" i="2"/>
  <c r="RL268" i="2"/>
  <c r="QX268" i="2"/>
  <c r="QJ268" i="2"/>
  <c r="UV267" i="2"/>
  <c r="UJ267" i="2"/>
  <c r="UC267" i="2"/>
  <c r="TV267" i="2"/>
  <c r="TI267" i="2"/>
  <c r="SV267" i="2"/>
  <c r="SJ267" i="2"/>
  <c r="RX267" i="2"/>
  <c r="RL267" i="2"/>
  <c r="QX267" i="2"/>
  <c r="UV266" i="2"/>
  <c r="UJ266" i="2"/>
  <c r="UC266" i="2"/>
  <c r="TV266" i="2"/>
  <c r="TI266" i="2"/>
  <c r="SV266" i="2"/>
  <c r="SJ266" i="2"/>
  <c r="RX266" i="2"/>
  <c r="RL266" i="2"/>
  <c r="QX266" i="2"/>
  <c r="UV265" i="2"/>
  <c r="UJ265" i="2"/>
  <c r="UC265" i="2"/>
  <c r="TV265" i="2"/>
  <c r="TI265" i="2"/>
  <c r="SV265" i="2"/>
  <c r="SJ265" i="2"/>
  <c r="RX265" i="2"/>
  <c r="RL265" i="2"/>
  <c r="QX265" i="2"/>
  <c r="QQ265" i="2"/>
  <c r="UV264" i="2"/>
  <c r="UJ264" i="2"/>
  <c r="UC264" i="2"/>
  <c r="TV264" i="2"/>
  <c r="TI264" i="2"/>
  <c r="SV264" i="2"/>
  <c r="SJ264" i="2"/>
  <c r="RX264" i="2"/>
  <c r="RL264" i="2"/>
  <c r="QX264" i="2"/>
  <c r="UV263" i="2"/>
  <c r="UJ263" i="2"/>
  <c r="UC263" i="2"/>
  <c r="TV263" i="2"/>
  <c r="TI263" i="2"/>
  <c r="SV263" i="2"/>
  <c r="SJ263" i="2"/>
  <c r="RX263" i="2"/>
  <c r="RL263" i="2"/>
  <c r="QX263" i="2"/>
  <c r="UV262" i="2"/>
  <c r="UJ262" i="2"/>
  <c r="UC262" i="2"/>
  <c r="TV262" i="2"/>
  <c r="TI262" i="2"/>
  <c r="SV262" i="2"/>
  <c r="SJ262" i="2"/>
  <c r="RX262" i="2"/>
  <c r="RL262" i="2"/>
  <c r="QX262" i="2"/>
  <c r="UV261" i="2"/>
  <c r="UJ261" i="2"/>
  <c r="UC261" i="2"/>
  <c r="TV261" i="2"/>
  <c r="TI261" i="2"/>
  <c r="SV261" i="2"/>
  <c r="SJ261" i="2"/>
  <c r="RX261" i="2"/>
  <c r="RL261" i="2"/>
  <c r="QX261" i="2"/>
  <c r="UV260" i="2"/>
  <c r="UJ260" i="2"/>
  <c r="UC260" i="2"/>
  <c r="TV260" i="2"/>
  <c r="TI260" i="2"/>
  <c r="SV260" i="2"/>
  <c r="SJ260" i="2"/>
  <c r="RX260" i="2"/>
  <c r="RL260" i="2"/>
  <c r="QX260" i="2"/>
  <c r="UV259" i="2"/>
  <c r="UJ259" i="2"/>
  <c r="UC259" i="2"/>
  <c r="TV259" i="2"/>
  <c r="TI259" i="2"/>
  <c r="SV259" i="2"/>
  <c r="SJ259" i="2"/>
  <c r="RX259" i="2"/>
  <c r="RL259" i="2"/>
  <c r="QX259" i="2"/>
  <c r="QQ259" i="2"/>
  <c r="QJ259" i="2"/>
  <c r="UV258" i="2"/>
  <c r="UJ258" i="2"/>
  <c r="UC258" i="2"/>
  <c r="TV258" i="2"/>
  <c r="TI258" i="2"/>
  <c r="SV258" i="2"/>
  <c r="SJ258" i="2"/>
  <c r="RX258" i="2"/>
  <c r="RL258" i="2"/>
  <c r="QX258" i="2"/>
  <c r="UV257" i="2"/>
  <c r="UJ257" i="2"/>
  <c r="UC257" i="2"/>
  <c r="TV257" i="2"/>
  <c r="TI257" i="2"/>
  <c r="SV257" i="2"/>
  <c r="SJ257" i="2"/>
  <c r="RX257" i="2"/>
  <c r="RL257" i="2"/>
  <c r="QX257" i="2"/>
  <c r="UV256" i="2"/>
  <c r="UJ256" i="2"/>
  <c r="UC256" i="2"/>
  <c r="TV256" i="2"/>
  <c r="TI256" i="2"/>
  <c r="SV256" i="2"/>
  <c r="SJ256" i="2"/>
  <c r="RX256" i="2"/>
  <c r="RL256" i="2"/>
  <c r="QX256" i="2"/>
  <c r="UV255" i="2"/>
  <c r="UJ255" i="2"/>
  <c r="UC255" i="2"/>
  <c r="TV255" i="2"/>
  <c r="TI255" i="2"/>
  <c r="SV255" i="2"/>
  <c r="SJ255" i="2"/>
  <c r="RX255" i="2"/>
  <c r="RL255" i="2"/>
  <c r="QX255" i="2"/>
  <c r="UV254" i="2"/>
  <c r="UJ254" i="2"/>
  <c r="UC254" i="2"/>
  <c r="TV254" i="2"/>
  <c r="TI254" i="2"/>
  <c r="SV254" i="2"/>
  <c r="SJ254" i="2"/>
  <c r="RX254" i="2"/>
  <c r="RL254" i="2"/>
  <c r="QX254" i="2"/>
  <c r="UV253" i="2"/>
  <c r="UJ253" i="2"/>
  <c r="UC253" i="2"/>
  <c r="TV253" i="2"/>
  <c r="TI253" i="2"/>
  <c r="SV253" i="2"/>
  <c r="SJ253" i="2"/>
  <c r="RX253" i="2"/>
  <c r="RL253" i="2"/>
  <c r="QX253" i="2"/>
  <c r="QQ253" i="2"/>
  <c r="UV252" i="2"/>
  <c r="UJ252" i="2"/>
  <c r="UC252" i="2"/>
  <c r="TV252" i="2"/>
  <c r="TI252" i="2"/>
  <c r="SV252" i="2"/>
  <c r="SJ252" i="2"/>
  <c r="RX252" i="2"/>
  <c r="RL252" i="2"/>
  <c r="QX252" i="2"/>
  <c r="UV251" i="2"/>
  <c r="UJ251" i="2"/>
  <c r="UC251" i="2"/>
  <c r="TV251" i="2"/>
  <c r="TI251" i="2"/>
  <c r="SV251" i="2"/>
  <c r="SJ251" i="2"/>
  <c r="RX251" i="2"/>
  <c r="RL251" i="2"/>
  <c r="QX251" i="2"/>
  <c r="UV250" i="2"/>
  <c r="UJ250" i="2"/>
  <c r="UC250" i="2"/>
  <c r="TV250" i="2"/>
  <c r="TI250" i="2"/>
  <c r="SV250" i="2"/>
  <c r="SJ250" i="2"/>
  <c r="RX250" i="2"/>
  <c r="RL250" i="2"/>
  <c r="QX250" i="2"/>
  <c r="QJ250" i="2"/>
  <c r="UV249" i="2"/>
  <c r="UJ249" i="2"/>
  <c r="UC249" i="2"/>
  <c r="TV249" i="2"/>
  <c r="TI249" i="2"/>
  <c r="SV249" i="2"/>
  <c r="SJ249" i="2"/>
  <c r="RX249" i="2"/>
  <c r="RL249" i="2"/>
  <c r="QX249" i="2"/>
  <c r="UV248" i="2"/>
  <c r="UJ248" i="2"/>
  <c r="UC248" i="2"/>
  <c r="TV248" i="2"/>
  <c r="TI248" i="2"/>
  <c r="SV248" i="2"/>
  <c r="SJ248" i="2"/>
  <c r="RX248" i="2"/>
  <c r="RL248" i="2"/>
  <c r="QX248" i="2"/>
  <c r="UV247" i="2"/>
  <c r="UJ247" i="2"/>
  <c r="UC247" i="2"/>
  <c r="TV247" i="2"/>
  <c r="TI247" i="2"/>
  <c r="SV247" i="2"/>
  <c r="SJ247" i="2"/>
  <c r="RX247" i="2"/>
  <c r="RL247" i="2"/>
  <c r="QX247" i="2"/>
  <c r="QQ247" i="2"/>
  <c r="UV246" i="2"/>
  <c r="UJ246" i="2"/>
  <c r="UC246" i="2"/>
  <c r="TV246" i="2"/>
  <c r="TI246" i="2"/>
  <c r="SV246" i="2"/>
  <c r="SJ246" i="2"/>
  <c r="RX246" i="2"/>
  <c r="RL246" i="2"/>
  <c r="QX246" i="2"/>
  <c r="UV245" i="2"/>
  <c r="UJ245" i="2"/>
  <c r="UC245" i="2"/>
  <c r="TV245" i="2"/>
  <c r="TI245" i="2"/>
  <c r="SV245" i="2"/>
  <c r="SJ245" i="2"/>
  <c r="RX245" i="2"/>
  <c r="RL245" i="2"/>
  <c r="QX245" i="2"/>
  <c r="UV244" i="2"/>
  <c r="UJ244" i="2"/>
  <c r="UC244" i="2"/>
  <c r="TV244" i="2"/>
  <c r="TI244" i="2"/>
  <c r="SV244" i="2"/>
  <c r="SJ244" i="2"/>
  <c r="RX244" i="2"/>
  <c r="RL244" i="2"/>
  <c r="QX244" i="2"/>
  <c r="UV243" i="2"/>
  <c r="UJ243" i="2"/>
  <c r="UC243" i="2"/>
  <c r="TV243" i="2"/>
  <c r="TI243" i="2"/>
  <c r="SV243" i="2"/>
  <c r="SJ243" i="2"/>
  <c r="RX243" i="2"/>
  <c r="RL243" i="2"/>
  <c r="QX243" i="2"/>
  <c r="UV242" i="2"/>
  <c r="UJ242" i="2"/>
  <c r="UC242" i="2"/>
  <c r="TV242" i="2"/>
  <c r="TI242" i="2"/>
  <c r="SV242" i="2"/>
  <c r="SJ242" i="2"/>
  <c r="RX242" i="2"/>
  <c r="RL242" i="2"/>
  <c r="QX242" i="2"/>
  <c r="UV241" i="2"/>
  <c r="UJ241" i="2"/>
  <c r="UC241" i="2"/>
  <c r="TV241" i="2"/>
  <c r="TI241" i="2"/>
  <c r="SV241" i="2"/>
  <c r="SJ241" i="2"/>
  <c r="RX241" i="2"/>
  <c r="RL241" i="2"/>
  <c r="QX241" i="2"/>
  <c r="QQ241" i="2"/>
  <c r="QJ241" i="2"/>
  <c r="UV240" i="2"/>
  <c r="UJ240" i="2"/>
  <c r="UC240" i="2"/>
  <c r="TV240" i="2"/>
  <c r="TI240" i="2"/>
  <c r="SV240" i="2"/>
  <c r="SJ240" i="2"/>
  <c r="RX240" i="2"/>
  <c r="RL240" i="2"/>
  <c r="QX240" i="2"/>
  <c r="UV239" i="2"/>
  <c r="UJ239" i="2"/>
  <c r="UC239" i="2"/>
  <c r="TV239" i="2"/>
  <c r="TI239" i="2"/>
  <c r="SV239" i="2"/>
  <c r="SJ239" i="2"/>
  <c r="RX239" i="2"/>
  <c r="RL239" i="2"/>
  <c r="QX239" i="2"/>
  <c r="UV238" i="2"/>
  <c r="UJ238" i="2"/>
  <c r="UC238" i="2"/>
  <c r="TV238" i="2"/>
  <c r="TI238" i="2"/>
  <c r="SV238" i="2"/>
  <c r="SJ238" i="2"/>
  <c r="RX238" i="2"/>
  <c r="RL238" i="2"/>
  <c r="QX238" i="2"/>
  <c r="UV237" i="2"/>
  <c r="UJ237" i="2"/>
  <c r="UC237" i="2"/>
  <c r="TV237" i="2"/>
  <c r="TI237" i="2"/>
  <c r="SV237" i="2"/>
  <c r="SJ237" i="2"/>
  <c r="RX237" i="2"/>
  <c r="RL237" i="2"/>
  <c r="QX237" i="2"/>
  <c r="UV236" i="2"/>
  <c r="UJ236" i="2"/>
  <c r="UC236" i="2"/>
  <c r="TV236" i="2"/>
  <c r="TI236" i="2"/>
  <c r="SV236" i="2"/>
  <c r="SJ236" i="2"/>
  <c r="RX236" i="2"/>
  <c r="RL236" i="2"/>
  <c r="QX236" i="2"/>
  <c r="UV235" i="2"/>
  <c r="UJ235" i="2"/>
  <c r="UC235" i="2"/>
  <c r="TV235" i="2"/>
  <c r="TI235" i="2"/>
  <c r="SV235" i="2"/>
  <c r="SJ235" i="2"/>
  <c r="RX235" i="2"/>
  <c r="RL235" i="2"/>
  <c r="QX235" i="2"/>
  <c r="QQ235" i="2"/>
  <c r="UV234" i="2"/>
  <c r="UJ234" i="2"/>
  <c r="UC234" i="2"/>
  <c r="TV234" i="2"/>
  <c r="TI234" i="2"/>
  <c r="SV234" i="2"/>
  <c r="SJ234" i="2"/>
  <c r="RX234" i="2"/>
  <c r="RL234" i="2"/>
  <c r="QX234" i="2"/>
  <c r="UV233" i="2"/>
  <c r="UJ233" i="2"/>
  <c r="UC233" i="2"/>
  <c r="TV233" i="2"/>
  <c r="TI233" i="2"/>
  <c r="SV233" i="2"/>
  <c r="SJ233" i="2"/>
  <c r="RX233" i="2"/>
  <c r="RL233" i="2"/>
  <c r="QX233" i="2"/>
  <c r="UV232" i="2"/>
  <c r="UJ232" i="2"/>
  <c r="UC232" i="2"/>
  <c r="TV232" i="2"/>
  <c r="TI232" i="2"/>
  <c r="SV232" i="2"/>
  <c r="SJ232" i="2"/>
  <c r="RX232" i="2"/>
  <c r="RL232" i="2"/>
  <c r="QX232" i="2"/>
  <c r="QJ232" i="2"/>
  <c r="UV231" i="2"/>
  <c r="UJ231" i="2"/>
  <c r="UC231" i="2"/>
  <c r="TV231" i="2"/>
  <c r="TI231" i="2"/>
  <c r="SV231" i="2"/>
  <c r="SJ231" i="2"/>
  <c r="RX231" i="2"/>
  <c r="RL231" i="2"/>
  <c r="QX231" i="2"/>
  <c r="UV230" i="2"/>
  <c r="UJ230" i="2"/>
  <c r="UC230" i="2"/>
  <c r="TV230" i="2"/>
  <c r="TI230" i="2"/>
  <c r="SV230" i="2"/>
  <c r="SJ230" i="2"/>
  <c r="RX230" i="2"/>
  <c r="RL230" i="2"/>
  <c r="QX230" i="2"/>
  <c r="UV229" i="2"/>
  <c r="UJ229" i="2"/>
  <c r="UC229" i="2"/>
  <c r="TV229" i="2"/>
  <c r="TI229" i="2"/>
  <c r="SV229" i="2"/>
  <c r="SJ229" i="2"/>
  <c r="RX229" i="2"/>
  <c r="RL229" i="2"/>
  <c r="QX229" i="2"/>
  <c r="QQ229" i="2"/>
  <c r="UV228" i="2"/>
  <c r="UJ228" i="2"/>
  <c r="UC228" i="2"/>
  <c r="TV228" i="2"/>
  <c r="TI228" i="2"/>
  <c r="SV228" i="2"/>
  <c r="SJ228" i="2"/>
  <c r="RX228" i="2"/>
  <c r="RL228" i="2"/>
  <c r="QX228" i="2"/>
  <c r="UV227" i="2"/>
  <c r="UJ227" i="2"/>
  <c r="UC227" i="2"/>
  <c r="TV227" i="2"/>
  <c r="TI227" i="2"/>
  <c r="SV227" i="2"/>
  <c r="SJ227" i="2"/>
  <c r="RX227" i="2"/>
  <c r="RL227" i="2"/>
  <c r="QX227" i="2"/>
  <c r="UV226" i="2"/>
  <c r="UJ226" i="2"/>
  <c r="UC226" i="2"/>
  <c r="TV226" i="2"/>
  <c r="TI226" i="2"/>
  <c r="SV226" i="2"/>
  <c r="SJ226" i="2"/>
  <c r="RX226" i="2"/>
  <c r="RL226" i="2"/>
  <c r="QX226" i="2"/>
  <c r="UV225" i="2"/>
  <c r="UJ225" i="2"/>
  <c r="UC225" i="2"/>
  <c r="TV225" i="2"/>
  <c r="TI225" i="2"/>
  <c r="SV225" i="2"/>
  <c r="SJ225" i="2"/>
  <c r="RX225" i="2"/>
  <c r="RL225" i="2"/>
  <c r="QX225" i="2"/>
  <c r="UV224" i="2"/>
  <c r="UJ224" i="2"/>
  <c r="UC224" i="2"/>
  <c r="TV224" i="2"/>
  <c r="TI224" i="2"/>
  <c r="SV224" i="2"/>
  <c r="SJ224" i="2"/>
  <c r="RX224" i="2"/>
  <c r="RL224" i="2"/>
  <c r="QX224" i="2"/>
  <c r="UV223" i="2"/>
  <c r="UJ223" i="2"/>
  <c r="UC223" i="2"/>
  <c r="TV223" i="2"/>
  <c r="TI223" i="2"/>
  <c r="SV223" i="2"/>
  <c r="SJ223" i="2"/>
  <c r="RX223" i="2"/>
  <c r="RL223" i="2"/>
  <c r="QX223" i="2"/>
  <c r="QQ223" i="2"/>
  <c r="QJ223" i="2"/>
  <c r="UV222" i="2"/>
  <c r="UJ222" i="2"/>
  <c r="UC222" i="2"/>
  <c r="TV222" i="2"/>
  <c r="TI222" i="2"/>
  <c r="SV222" i="2"/>
  <c r="SJ222" i="2"/>
  <c r="RX222" i="2"/>
  <c r="RL222" i="2"/>
  <c r="QX222" i="2"/>
  <c r="UV221" i="2"/>
  <c r="UJ221" i="2"/>
  <c r="UC221" i="2"/>
  <c r="TV221" i="2"/>
  <c r="TI221" i="2"/>
  <c r="SV221" i="2"/>
  <c r="SJ221" i="2"/>
  <c r="RX221" i="2"/>
  <c r="RL221" i="2"/>
  <c r="QX221" i="2"/>
  <c r="UV220" i="2"/>
  <c r="UJ220" i="2"/>
  <c r="UC220" i="2"/>
  <c r="TV220" i="2"/>
  <c r="TI220" i="2"/>
  <c r="SV220" i="2"/>
  <c r="SJ220" i="2"/>
  <c r="RX220" i="2"/>
  <c r="RL220" i="2"/>
  <c r="QX220" i="2"/>
  <c r="UV219" i="2"/>
  <c r="UJ219" i="2"/>
  <c r="UC219" i="2"/>
  <c r="TV219" i="2"/>
  <c r="TI219" i="2"/>
  <c r="SV219" i="2"/>
  <c r="SJ219" i="2"/>
  <c r="RX219" i="2"/>
  <c r="RL219" i="2"/>
  <c r="QX219" i="2"/>
  <c r="UV218" i="2"/>
  <c r="UJ218" i="2"/>
  <c r="UC218" i="2"/>
  <c r="TV218" i="2"/>
  <c r="TI218" i="2"/>
  <c r="SV218" i="2"/>
  <c r="SJ218" i="2"/>
  <c r="RX218" i="2"/>
  <c r="RL218" i="2"/>
  <c r="QX218" i="2"/>
  <c r="UV217" i="2"/>
  <c r="UJ217" i="2"/>
  <c r="UC217" i="2"/>
  <c r="TV217" i="2"/>
  <c r="TI217" i="2"/>
  <c r="SV217" i="2"/>
  <c r="SJ217" i="2"/>
  <c r="RX217" i="2"/>
  <c r="RL217" i="2"/>
  <c r="QX217" i="2"/>
  <c r="QQ217" i="2"/>
  <c r="UV216" i="2"/>
  <c r="UJ216" i="2"/>
  <c r="UC216" i="2"/>
  <c r="TV216" i="2"/>
  <c r="TI216" i="2"/>
  <c r="SV216" i="2"/>
  <c r="SJ216" i="2"/>
  <c r="RX216" i="2"/>
  <c r="RL216" i="2"/>
  <c r="QX216" i="2"/>
  <c r="UV215" i="2"/>
  <c r="UJ215" i="2"/>
  <c r="UC215" i="2"/>
  <c r="TV215" i="2"/>
  <c r="TI215" i="2"/>
  <c r="SV215" i="2"/>
  <c r="SJ215" i="2"/>
  <c r="RX215" i="2"/>
  <c r="RL215" i="2"/>
  <c r="QX215" i="2"/>
  <c r="UV214" i="2"/>
  <c r="UJ214" i="2"/>
  <c r="UC214" i="2"/>
  <c r="TV214" i="2"/>
  <c r="TI214" i="2"/>
  <c r="SV214" i="2"/>
  <c r="SJ214" i="2"/>
  <c r="RX214" i="2"/>
  <c r="RL214" i="2"/>
  <c r="QX214" i="2"/>
  <c r="QJ214" i="2"/>
  <c r="UV213" i="2"/>
  <c r="UJ213" i="2"/>
  <c r="UC213" i="2"/>
  <c r="TV213" i="2"/>
  <c r="TI213" i="2"/>
  <c r="SV213" i="2"/>
  <c r="SJ213" i="2"/>
  <c r="RX213" i="2"/>
  <c r="RL213" i="2"/>
  <c r="QX213" i="2"/>
  <c r="UV212" i="2"/>
  <c r="UJ212" i="2"/>
  <c r="UC212" i="2"/>
  <c r="TV212" i="2"/>
  <c r="TI212" i="2"/>
  <c r="SV212" i="2"/>
  <c r="SJ212" i="2"/>
  <c r="RX212" i="2"/>
  <c r="RL212" i="2"/>
  <c r="QX212" i="2"/>
  <c r="UV211" i="2"/>
  <c r="UJ211" i="2"/>
  <c r="UC211" i="2"/>
  <c r="TV211" i="2"/>
  <c r="TI211" i="2"/>
  <c r="SV211" i="2"/>
  <c r="SJ211" i="2"/>
  <c r="RX211" i="2"/>
  <c r="RL211" i="2"/>
  <c r="QX211" i="2"/>
  <c r="QQ211" i="2"/>
  <c r="UV210" i="2"/>
  <c r="UJ210" i="2"/>
  <c r="UC210" i="2"/>
  <c r="TV210" i="2"/>
  <c r="TI210" i="2"/>
  <c r="SV210" i="2"/>
  <c r="SJ210" i="2"/>
  <c r="RX210" i="2"/>
  <c r="RL210" i="2"/>
  <c r="QX210" i="2"/>
  <c r="UV209" i="2"/>
  <c r="UJ209" i="2"/>
  <c r="UC209" i="2"/>
  <c r="TV209" i="2"/>
  <c r="TI209" i="2"/>
  <c r="SV209" i="2"/>
  <c r="SJ209" i="2"/>
  <c r="RX209" i="2"/>
  <c r="RL209" i="2"/>
  <c r="QX209" i="2"/>
  <c r="UV208" i="2"/>
  <c r="UJ208" i="2"/>
  <c r="UC208" i="2"/>
  <c r="TV208" i="2"/>
  <c r="TI208" i="2"/>
  <c r="SV208" i="2"/>
  <c r="SJ208" i="2"/>
  <c r="RX208" i="2"/>
  <c r="RL208" i="2"/>
  <c r="QX208" i="2"/>
  <c r="UV207" i="2"/>
  <c r="UJ207" i="2"/>
  <c r="UC207" i="2"/>
  <c r="TV207" i="2"/>
  <c r="TI207" i="2"/>
  <c r="SV207" i="2"/>
  <c r="SJ207" i="2"/>
  <c r="RX207" i="2"/>
  <c r="RL207" i="2"/>
  <c r="QX207" i="2"/>
  <c r="UV206" i="2"/>
  <c r="UJ206" i="2"/>
  <c r="UC206" i="2"/>
  <c r="TV206" i="2"/>
  <c r="TI206" i="2"/>
  <c r="SV206" i="2"/>
  <c r="SJ206" i="2"/>
  <c r="RX206" i="2"/>
  <c r="RL206" i="2"/>
  <c r="QX206" i="2"/>
  <c r="UV205" i="2"/>
  <c r="UJ205" i="2"/>
  <c r="UC205" i="2"/>
  <c r="TV205" i="2"/>
  <c r="TI205" i="2"/>
  <c r="SV205" i="2"/>
  <c r="SJ205" i="2"/>
  <c r="RX205" i="2"/>
  <c r="RL205" i="2"/>
  <c r="QX205" i="2"/>
  <c r="QQ205" i="2"/>
  <c r="QJ205" i="2"/>
  <c r="UV204" i="2"/>
  <c r="UJ204" i="2"/>
  <c r="UC204" i="2"/>
  <c r="TV204" i="2"/>
  <c r="TI204" i="2"/>
  <c r="SV204" i="2"/>
  <c r="SJ204" i="2"/>
  <c r="RX204" i="2"/>
  <c r="RL204" i="2"/>
  <c r="QX204" i="2"/>
  <c r="UV203" i="2"/>
  <c r="UJ203" i="2"/>
  <c r="UC203" i="2"/>
  <c r="TV203" i="2"/>
  <c r="TI203" i="2"/>
  <c r="SV203" i="2"/>
  <c r="SJ203" i="2"/>
  <c r="RX203" i="2"/>
  <c r="RL203" i="2"/>
  <c r="QX203" i="2"/>
  <c r="UV202" i="2"/>
  <c r="UJ202" i="2"/>
  <c r="UC202" i="2"/>
  <c r="TV202" i="2"/>
  <c r="TI202" i="2"/>
  <c r="SV202" i="2"/>
  <c r="SJ202" i="2"/>
  <c r="RX202" i="2"/>
  <c r="RL202" i="2"/>
  <c r="QX202" i="2"/>
  <c r="UV201" i="2"/>
  <c r="UJ201" i="2"/>
  <c r="UC201" i="2"/>
  <c r="TV201" i="2"/>
  <c r="TI201" i="2"/>
  <c r="SV201" i="2"/>
  <c r="SJ201" i="2"/>
  <c r="RX201" i="2"/>
  <c r="RL201" i="2"/>
  <c r="QX201" i="2"/>
  <c r="UV200" i="2"/>
  <c r="UJ200" i="2"/>
  <c r="UC200" i="2"/>
  <c r="TV200" i="2"/>
  <c r="TI200" i="2"/>
  <c r="SV200" i="2"/>
  <c r="SJ200" i="2"/>
  <c r="RX200" i="2"/>
  <c r="RL200" i="2"/>
  <c r="QX200" i="2"/>
  <c r="UV199" i="2"/>
  <c r="UJ199" i="2"/>
  <c r="UC199" i="2"/>
  <c r="TV199" i="2"/>
  <c r="TI199" i="2"/>
  <c r="SV199" i="2"/>
  <c r="SJ199" i="2"/>
  <c r="RX199" i="2"/>
  <c r="RL199" i="2"/>
  <c r="QX199" i="2"/>
  <c r="QQ199" i="2"/>
  <c r="UV198" i="2"/>
  <c r="UJ198" i="2"/>
  <c r="UC198" i="2"/>
  <c r="TV198" i="2"/>
  <c r="TI198" i="2"/>
  <c r="SV198" i="2"/>
  <c r="SJ198" i="2"/>
  <c r="RX198" i="2"/>
  <c r="RL198" i="2"/>
  <c r="QX198" i="2"/>
  <c r="UV197" i="2"/>
  <c r="UJ197" i="2"/>
  <c r="UC197" i="2"/>
  <c r="TV197" i="2"/>
  <c r="TI197" i="2"/>
  <c r="SV197" i="2"/>
  <c r="SJ197" i="2"/>
  <c r="RX197" i="2"/>
  <c r="RL197" i="2"/>
  <c r="QX197" i="2"/>
  <c r="UV196" i="2"/>
  <c r="UJ196" i="2"/>
  <c r="UC196" i="2"/>
  <c r="TV196" i="2"/>
  <c r="TI196" i="2"/>
  <c r="SV196" i="2"/>
  <c r="SJ196" i="2"/>
  <c r="RX196" i="2"/>
  <c r="RL196" i="2"/>
  <c r="QX196" i="2"/>
  <c r="QJ196" i="2"/>
  <c r="UV195" i="2"/>
  <c r="UJ195" i="2"/>
  <c r="UC195" i="2"/>
  <c r="TV195" i="2"/>
  <c r="TI195" i="2"/>
  <c r="SV195" i="2"/>
  <c r="SJ195" i="2"/>
  <c r="RX195" i="2"/>
  <c r="RL195" i="2"/>
  <c r="QX195" i="2"/>
  <c r="UV194" i="2"/>
  <c r="UJ194" i="2"/>
  <c r="UC194" i="2"/>
  <c r="TV194" i="2"/>
  <c r="TI194" i="2"/>
  <c r="SV194" i="2"/>
  <c r="SJ194" i="2"/>
  <c r="RX194" i="2"/>
  <c r="RL194" i="2"/>
  <c r="QX194" i="2"/>
  <c r="UV193" i="2"/>
  <c r="UJ193" i="2"/>
  <c r="UC193" i="2"/>
  <c r="TV193" i="2"/>
  <c r="TI193" i="2"/>
  <c r="SV193" i="2"/>
  <c r="SJ193" i="2"/>
  <c r="RX193" i="2"/>
  <c r="RL193" i="2"/>
  <c r="QX193" i="2"/>
  <c r="QQ193" i="2"/>
  <c r="UV192" i="2"/>
  <c r="UJ192" i="2"/>
  <c r="UC192" i="2"/>
  <c r="TV192" i="2"/>
  <c r="TI192" i="2"/>
  <c r="SV192" i="2"/>
  <c r="SJ192" i="2"/>
  <c r="RX192" i="2"/>
  <c r="RL192" i="2"/>
  <c r="QX192" i="2"/>
  <c r="UV191" i="2"/>
  <c r="UJ191" i="2"/>
  <c r="UC191" i="2"/>
  <c r="TV191" i="2"/>
  <c r="TI191" i="2"/>
  <c r="SV191" i="2"/>
  <c r="SJ191" i="2"/>
  <c r="RX191" i="2"/>
  <c r="RL191" i="2"/>
  <c r="QX191" i="2"/>
  <c r="UV190" i="2"/>
  <c r="UJ190" i="2"/>
  <c r="UC190" i="2"/>
  <c r="TV190" i="2"/>
  <c r="TI190" i="2"/>
  <c r="SV190" i="2"/>
  <c r="SJ190" i="2"/>
  <c r="RX190" i="2"/>
  <c r="RL190" i="2"/>
  <c r="QX190" i="2"/>
  <c r="UV189" i="2"/>
  <c r="UJ189" i="2"/>
  <c r="UC189" i="2"/>
  <c r="TV189" i="2"/>
  <c r="TI189" i="2"/>
  <c r="SV189" i="2"/>
  <c r="SJ189" i="2"/>
  <c r="RX189" i="2"/>
  <c r="RL189" i="2"/>
  <c r="QX189" i="2"/>
  <c r="UV188" i="2"/>
  <c r="UJ188" i="2"/>
  <c r="UC188" i="2"/>
  <c r="TV188" i="2"/>
  <c r="TI188" i="2"/>
  <c r="SV188" i="2"/>
  <c r="SJ188" i="2"/>
  <c r="RX188" i="2"/>
  <c r="RL188" i="2"/>
  <c r="QX188" i="2"/>
  <c r="UV187" i="2"/>
  <c r="UJ187" i="2"/>
  <c r="UC187" i="2"/>
  <c r="TV187" i="2"/>
  <c r="TI187" i="2"/>
  <c r="SV187" i="2"/>
  <c r="SJ187" i="2"/>
  <c r="RX187" i="2"/>
  <c r="RL187" i="2"/>
  <c r="QX187" i="2"/>
  <c r="QQ187" i="2"/>
  <c r="QJ187" i="2"/>
  <c r="UV186" i="2"/>
  <c r="UJ186" i="2"/>
  <c r="UC186" i="2"/>
  <c r="TV186" i="2"/>
  <c r="TI186" i="2"/>
  <c r="SV186" i="2"/>
  <c r="SJ186" i="2"/>
  <c r="RX186" i="2"/>
  <c r="RL186" i="2"/>
  <c r="QX186" i="2"/>
  <c r="UV185" i="2"/>
  <c r="UJ185" i="2"/>
  <c r="UC185" i="2"/>
  <c r="TV185" i="2"/>
  <c r="TI185" i="2"/>
  <c r="SV185" i="2"/>
  <c r="SJ185" i="2"/>
  <c r="RX185" i="2"/>
  <c r="RL185" i="2"/>
  <c r="QX185" i="2"/>
  <c r="UV184" i="2"/>
  <c r="UJ184" i="2"/>
  <c r="UC184" i="2"/>
  <c r="TV184" i="2"/>
  <c r="TI184" i="2"/>
  <c r="SV184" i="2"/>
  <c r="SJ184" i="2"/>
  <c r="RX184" i="2"/>
  <c r="RL184" i="2"/>
  <c r="QX184" i="2"/>
  <c r="UV183" i="2"/>
  <c r="UJ183" i="2"/>
  <c r="UC183" i="2"/>
  <c r="TV183" i="2"/>
  <c r="TI183" i="2"/>
  <c r="SV183" i="2"/>
  <c r="SJ183" i="2"/>
  <c r="RX183" i="2"/>
  <c r="RL183" i="2"/>
  <c r="QX183" i="2"/>
  <c r="UV182" i="2"/>
  <c r="UJ182" i="2"/>
  <c r="UC182" i="2"/>
  <c r="TV182" i="2"/>
  <c r="TI182" i="2"/>
  <c r="SV182" i="2"/>
  <c r="SJ182" i="2"/>
  <c r="RX182" i="2"/>
  <c r="RL182" i="2"/>
  <c r="QX182" i="2"/>
  <c r="UV181" i="2"/>
  <c r="UJ181" i="2"/>
  <c r="UC181" i="2"/>
  <c r="TV181" i="2"/>
  <c r="TI181" i="2"/>
  <c r="SV181" i="2"/>
  <c r="SJ181" i="2"/>
  <c r="RX181" i="2"/>
  <c r="RL181" i="2"/>
  <c r="QX181" i="2"/>
  <c r="QQ181" i="2"/>
  <c r="UV180" i="2"/>
  <c r="UJ180" i="2"/>
  <c r="UC180" i="2"/>
  <c r="TV180" i="2"/>
  <c r="TI180" i="2"/>
  <c r="SV180" i="2"/>
  <c r="SJ180" i="2"/>
  <c r="RX180" i="2"/>
  <c r="RL180" i="2"/>
  <c r="QX180" i="2"/>
  <c r="UV179" i="2"/>
  <c r="UJ179" i="2"/>
  <c r="UC179" i="2"/>
  <c r="TV179" i="2"/>
  <c r="TI179" i="2"/>
  <c r="SV179" i="2"/>
  <c r="SJ179" i="2"/>
  <c r="RX179" i="2"/>
  <c r="RL179" i="2"/>
  <c r="QX179" i="2"/>
  <c r="UV178" i="2"/>
  <c r="UJ178" i="2"/>
  <c r="UC178" i="2"/>
  <c r="TV178" i="2"/>
  <c r="TI178" i="2"/>
  <c r="SV178" i="2"/>
  <c r="SJ178" i="2"/>
  <c r="RX178" i="2"/>
  <c r="RL178" i="2"/>
  <c r="QX178" i="2"/>
  <c r="QJ178" i="2"/>
  <c r="UV177" i="2"/>
  <c r="UJ177" i="2"/>
  <c r="UC177" i="2"/>
  <c r="TV177" i="2"/>
  <c r="TI177" i="2"/>
  <c r="SV177" i="2"/>
  <c r="SJ177" i="2"/>
  <c r="RX177" i="2"/>
  <c r="RL177" i="2"/>
  <c r="QX177" i="2"/>
  <c r="UV176" i="2"/>
  <c r="UJ176" i="2"/>
  <c r="UC176" i="2"/>
  <c r="TV176" i="2"/>
  <c r="TI176" i="2"/>
  <c r="SV176" i="2"/>
  <c r="SJ176" i="2"/>
  <c r="RX176" i="2"/>
  <c r="RL176" i="2"/>
  <c r="QX176" i="2"/>
  <c r="UV175" i="2"/>
  <c r="UJ175" i="2"/>
  <c r="UC175" i="2"/>
  <c r="TV175" i="2"/>
  <c r="TI175" i="2"/>
  <c r="SV175" i="2"/>
  <c r="SJ175" i="2"/>
  <c r="RX175" i="2"/>
  <c r="RL175" i="2"/>
  <c r="QX175" i="2"/>
  <c r="QQ175" i="2"/>
  <c r="UV174" i="2"/>
  <c r="UJ174" i="2"/>
  <c r="UC174" i="2"/>
  <c r="TV174" i="2"/>
  <c r="TI174" i="2"/>
  <c r="SV174" i="2"/>
  <c r="SJ174" i="2"/>
  <c r="RX174" i="2"/>
  <c r="RL174" i="2"/>
  <c r="QX174" i="2"/>
  <c r="UV173" i="2"/>
  <c r="UJ173" i="2"/>
  <c r="UC173" i="2"/>
  <c r="TV173" i="2"/>
  <c r="TI173" i="2"/>
  <c r="SV173" i="2"/>
  <c r="SJ173" i="2"/>
  <c r="RX173" i="2"/>
  <c r="RL173" i="2"/>
  <c r="QX173" i="2"/>
  <c r="UV172" i="2"/>
  <c r="UJ172" i="2"/>
  <c r="UC172" i="2"/>
  <c r="TV172" i="2"/>
  <c r="TI172" i="2"/>
  <c r="SV172" i="2"/>
  <c r="SJ172" i="2"/>
  <c r="RX172" i="2"/>
  <c r="RL172" i="2"/>
  <c r="QX172" i="2"/>
  <c r="UV171" i="2"/>
  <c r="UJ171" i="2"/>
  <c r="UC171" i="2"/>
  <c r="TV171" i="2"/>
  <c r="TI171" i="2"/>
  <c r="SV171" i="2"/>
  <c r="SJ171" i="2"/>
  <c r="RX171" i="2"/>
  <c r="RL171" i="2"/>
  <c r="QX171" i="2"/>
  <c r="UV170" i="2"/>
  <c r="UJ170" i="2"/>
  <c r="UC170" i="2"/>
  <c r="TV170" i="2"/>
  <c r="TI170" i="2"/>
  <c r="SV170" i="2"/>
  <c r="SJ170" i="2"/>
  <c r="RX170" i="2"/>
  <c r="RL170" i="2"/>
  <c r="QX170" i="2"/>
  <c r="UV169" i="2"/>
  <c r="UJ169" i="2"/>
  <c r="UC169" i="2"/>
  <c r="TV169" i="2"/>
  <c r="TI169" i="2"/>
  <c r="SV169" i="2"/>
  <c r="SJ169" i="2"/>
  <c r="RX169" i="2"/>
  <c r="RL169" i="2"/>
  <c r="QX169" i="2"/>
  <c r="QQ169" i="2"/>
  <c r="QJ169" i="2"/>
  <c r="UV168" i="2"/>
  <c r="UJ168" i="2"/>
  <c r="UC168" i="2"/>
  <c r="TV168" i="2"/>
  <c r="TI168" i="2"/>
  <c r="SV168" i="2"/>
  <c r="SJ168" i="2"/>
  <c r="RX168" i="2"/>
  <c r="RL168" i="2"/>
  <c r="QX168" i="2"/>
  <c r="UV167" i="2"/>
  <c r="UJ167" i="2"/>
  <c r="UC167" i="2"/>
  <c r="TV167" i="2"/>
  <c r="TI167" i="2"/>
  <c r="SV167" i="2"/>
  <c r="SJ167" i="2"/>
  <c r="RX167" i="2"/>
  <c r="RL167" i="2"/>
  <c r="QX167" i="2"/>
  <c r="UV166" i="2"/>
  <c r="UJ166" i="2"/>
  <c r="UC166" i="2"/>
  <c r="TV166" i="2"/>
  <c r="TI166" i="2"/>
  <c r="SV166" i="2"/>
  <c r="SJ166" i="2"/>
  <c r="RX166" i="2"/>
  <c r="RL166" i="2"/>
  <c r="QX166" i="2"/>
  <c r="UV165" i="2"/>
  <c r="UJ165" i="2"/>
  <c r="UC165" i="2"/>
  <c r="TV165" i="2"/>
  <c r="TI165" i="2"/>
  <c r="SV165" i="2"/>
  <c r="SJ165" i="2"/>
  <c r="RX165" i="2"/>
  <c r="RL165" i="2"/>
  <c r="QX165" i="2"/>
  <c r="UV164" i="2"/>
  <c r="UJ164" i="2"/>
  <c r="UC164" i="2"/>
  <c r="TV164" i="2"/>
  <c r="TI164" i="2"/>
  <c r="SV164" i="2"/>
  <c r="SJ164" i="2"/>
  <c r="RX164" i="2"/>
  <c r="RL164" i="2"/>
  <c r="QX164" i="2"/>
  <c r="UV163" i="2"/>
  <c r="UJ163" i="2"/>
  <c r="UC163" i="2"/>
  <c r="TV163" i="2"/>
  <c r="TI163" i="2"/>
  <c r="SV163" i="2"/>
  <c r="SJ163" i="2"/>
  <c r="RX163" i="2"/>
  <c r="RL163" i="2"/>
  <c r="QX163" i="2"/>
  <c r="QQ163" i="2"/>
  <c r="UV162" i="2"/>
  <c r="UJ162" i="2"/>
  <c r="UC162" i="2"/>
  <c r="TV162" i="2"/>
  <c r="TI162" i="2"/>
  <c r="SV162" i="2"/>
  <c r="SJ162" i="2"/>
  <c r="RX162" i="2"/>
  <c r="RL162" i="2"/>
  <c r="QX162" i="2"/>
  <c r="UV161" i="2"/>
  <c r="UJ161" i="2"/>
  <c r="UC161" i="2"/>
  <c r="TV161" i="2"/>
  <c r="TI161" i="2"/>
  <c r="SV161" i="2"/>
  <c r="SJ161" i="2"/>
  <c r="RX161" i="2"/>
  <c r="RL161" i="2"/>
  <c r="QX161" i="2"/>
  <c r="UV160" i="2"/>
  <c r="UJ160" i="2"/>
  <c r="UC160" i="2"/>
  <c r="TV160" i="2"/>
  <c r="TI160" i="2"/>
  <c r="SV160" i="2"/>
  <c r="SJ160" i="2"/>
  <c r="RX160" i="2"/>
  <c r="RL160" i="2"/>
  <c r="QX160" i="2"/>
  <c r="QJ160" i="2"/>
  <c r="UV159" i="2"/>
  <c r="UJ159" i="2"/>
  <c r="UC159" i="2"/>
  <c r="TV159" i="2"/>
  <c r="TI159" i="2"/>
  <c r="SV159" i="2"/>
  <c r="SJ159" i="2"/>
  <c r="RX159" i="2"/>
  <c r="RL159" i="2"/>
  <c r="QX159" i="2"/>
  <c r="UV158" i="2"/>
  <c r="UJ158" i="2"/>
  <c r="UC158" i="2"/>
  <c r="TV158" i="2"/>
  <c r="TI158" i="2"/>
  <c r="SV158" i="2"/>
  <c r="SJ158" i="2"/>
  <c r="RX158" i="2"/>
  <c r="RL158" i="2"/>
  <c r="QX158" i="2"/>
  <c r="UV157" i="2"/>
  <c r="UJ157" i="2"/>
  <c r="UC157" i="2"/>
  <c r="TV157" i="2"/>
  <c r="TI157" i="2"/>
  <c r="SV157" i="2"/>
  <c r="SJ157" i="2"/>
  <c r="RX157" i="2"/>
  <c r="RL157" i="2"/>
  <c r="QX157" i="2"/>
  <c r="QQ157" i="2"/>
  <c r="UV156" i="2"/>
  <c r="UJ156" i="2"/>
  <c r="UC156" i="2"/>
  <c r="TV156" i="2"/>
  <c r="TI156" i="2"/>
  <c r="SV156" i="2"/>
  <c r="SJ156" i="2"/>
  <c r="RX156" i="2"/>
  <c r="RL156" i="2"/>
  <c r="QX156" i="2"/>
  <c r="UV155" i="2"/>
  <c r="UJ155" i="2"/>
  <c r="UC155" i="2"/>
  <c r="TV155" i="2"/>
  <c r="TI155" i="2"/>
  <c r="SV155" i="2"/>
  <c r="SJ155" i="2"/>
  <c r="RX155" i="2"/>
  <c r="RL155" i="2"/>
  <c r="QX155" i="2"/>
  <c r="UV154" i="2"/>
  <c r="UJ154" i="2"/>
  <c r="UC154" i="2"/>
  <c r="TV154" i="2"/>
  <c r="TI154" i="2"/>
  <c r="SV154" i="2"/>
  <c r="SJ154" i="2"/>
  <c r="RX154" i="2"/>
  <c r="RL154" i="2"/>
  <c r="QX154" i="2"/>
  <c r="UV153" i="2"/>
  <c r="UJ153" i="2"/>
  <c r="UC153" i="2"/>
  <c r="TV153" i="2"/>
  <c r="TI153" i="2"/>
  <c r="SV153" i="2"/>
  <c r="SJ153" i="2"/>
  <c r="RX153" i="2"/>
  <c r="RL153" i="2"/>
  <c r="QX153" i="2"/>
  <c r="UV152" i="2"/>
  <c r="UJ152" i="2"/>
  <c r="UC152" i="2"/>
  <c r="TV152" i="2"/>
  <c r="TI152" i="2"/>
  <c r="SV152" i="2"/>
  <c r="SJ152" i="2"/>
  <c r="RX152" i="2"/>
  <c r="RL152" i="2"/>
  <c r="QX152" i="2"/>
  <c r="UV151" i="2"/>
  <c r="UJ151" i="2"/>
  <c r="UC151" i="2"/>
  <c r="TV151" i="2"/>
  <c r="TI151" i="2"/>
  <c r="SV151" i="2"/>
  <c r="SJ151" i="2"/>
  <c r="RX151" i="2"/>
  <c r="RL151" i="2"/>
  <c r="QX151" i="2"/>
  <c r="QQ151" i="2"/>
  <c r="QJ151" i="2"/>
  <c r="UV150" i="2"/>
  <c r="UJ150" i="2"/>
  <c r="UC150" i="2"/>
  <c r="TV150" i="2"/>
  <c r="TI150" i="2"/>
  <c r="SV150" i="2"/>
  <c r="SJ150" i="2"/>
  <c r="RX150" i="2"/>
  <c r="RL150" i="2"/>
  <c r="QX150" i="2"/>
  <c r="UV149" i="2"/>
  <c r="UJ149" i="2"/>
  <c r="UC149" i="2"/>
  <c r="TV149" i="2"/>
  <c r="TI149" i="2"/>
  <c r="SV149" i="2"/>
  <c r="SJ149" i="2"/>
  <c r="RX149" i="2"/>
  <c r="RL149" i="2"/>
  <c r="QX149" i="2"/>
  <c r="UV148" i="2"/>
  <c r="UJ148" i="2"/>
  <c r="UC148" i="2"/>
  <c r="TV148" i="2"/>
  <c r="TI148" i="2"/>
  <c r="SV148" i="2"/>
  <c r="SJ148" i="2"/>
  <c r="RX148" i="2"/>
  <c r="RL148" i="2"/>
  <c r="QX148" i="2"/>
  <c r="UV147" i="2"/>
  <c r="UJ147" i="2"/>
  <c r="UC147" i="2"/>
  <c r="TV147" i="2"/>
  <c r="TI147" i="2"/>
  <c r="SV147" i="2"/>
  <c r="SJ147" i="2"/>
  <c r="RX147" i="2"/>
  <c r="RL147" i="2"/>
  <c r="QX147" i="2"/>
  <c r="UV146" i="2"/>
  <c r="UJ146" i="2"/>
  <c r="UC146" i="2"/>
  <c r="TV146" i="2"/>
  <c r="TI146" i="2"/>
  <c r="SV146" i="2"/>
  <c r="SJ146" i="2"/>
  <c r="RX146" i="2"/>
  <c r="RL146" i="2"/>
  <c r="QX146" i="2"/>
  <c r="UV145" i="2"/>
  <c r="UJ145" i="2"/>
  <c r="UC145" i="2"/>
  <c r="TV145" i="2"/>
  <c r="TI145" i="2"/>
  <c r="SV145" i="2"/>
  <c r="SJ145" i="2"/>
  <c r="RX145" i="2"/>
  <c r="RL145" i="2"/>
  <c r="QX145" i="2"/>
  <c r="QQ145" i="2"/>
  <c r="UV144" i="2"/>
  <c r="UJ144" i="2"/>
  <c r="UC144" i="2"/>
  <c r="TV144" i="2"/>
  <c r="TI144" i="2"/>
  <c r="SV144" i="2"/>
  <c r="SJ144" i="2"/>
  <c r="RX144" i="2"/>
  <c r="RL144" i="2"/>
  <c r="QX144" i="2"/>
  <c r="UV143" i="2"/>
  <c r="UJ143" i="2"/>
  <c r="UC143" i="2"/>
  <c r="TV143" i="2"/>
  <c r="TI143" i="2"/>
  <c r="SV143" i="2"/>
  <c r="SJ143" i="2"/>
  <c r="RX143" i="2"/>
  <c r="RL143" i="2"/>
  <c r="QX143" i="2"/>
  <c r="UV142" i="2"/>
  <c r="UJ142" i="2"/>
  <c r="UC142" i="2"/>
  <c r="TV142" i="2"/>
  <c r="TI142" i="2"/>
  <c r="SV142" i="2"/>
  <c r="SJ142" i="2"/>
  <c r="RX142" i="2"/>
  <c r="RL142" i="2"/>
  <c r="QX142" i="2"/>
  <c r="QJ142" i="2"/>
  <c r="UV141" i="2"/>
  <c r="UJ141" i="2"/>
  <c r="UC141" i="2"/>
  <c r="TV141" i="2"/>
  <c r="TI141" i="2"/>
  <c r="SV141" i="2"/>
  <c r="SJ141" i="2"/>
  <c r="RX141" i="2"/>
  <c r="RL141" i="2"/>
  <c r="QX141" i="2"/>
  <c r="UV140" i="2"/>
  <c r="UJ140" i="2"/>
  <c r="UC140" i="2"/>
  <c r="TV140" i="2"/>
  <c r="TI140" i="2"/>
  <c r="SV140" i="2"/>
  <c r="SJ140" i="2"/>
  <c r="RX140" i="2"/>
  <c r="RL140" i="2"/>
  <c r="QX140" i="2"/>
  <c r="UV139" i="2"/>
  <c r="UJ139" i="2"/>
  <c r="UC139" i="2"/>
  <c r="TV139" i="2"/>
  <c r="TI139" i="2"/>
  <c r="SV139" i="2"/>
  <c r="SJ139" i="2"/>
  <c r="RX139" i="2"/>
  <c r="RL139" i="2"/>
  <c r="QX139" i="2"/>
  <c r="QQ139" i="2"/>
  <c r="UV138" i="2"/>
  <c r="UJ138" i="2"/>
  <c r="UC138" i="2"/>
  <c r="TV138" i="2"/>
  <c r="TI138" i="2"/>
  <c r="SV138" i="2"/>
  <c r="SJ138" i="2"/>
  <c r="RX138" i="2"/>
  <c r="RL138" i="2"/>
  <c r="QX138" i="2"/>
  <c r="UV137" i="2"/>
  <c r="UJ137" i="2"/>
  <c r="UC137" i="2"/>
  <c r="TV137" i="2"/>
  <c r="TI137" i="2"/>
  <c r="SV137" i="2"/>
  <c r="SJ137" i="2"/>
  <c r="RX137" i="2"/>
  <c r="RL137" i="2"/>
  <c r="QX137" i="2"/>
  <c r="UV136" i="2"/>
  <c r="UJ136" i="2"/>
  <c r="UC136" i="2"/>
  <c r="TV136" i="2"/>
  <c r="TI136" i="2"/>
  <c r="SV136" i="2"/>
  <c r="SJ136" i="2"/>
  <c r="RX136" i="2"/>
  <c r="RL136" i="2"/>
  <c r="QX136" i="2"/>
  <c r="UV135" i="2"/>
  <c r="UJ135" i="2"/>
  <c r="UC135" i="2"/>
  <c r="TV135" i="2"/>
  <c r="TI135" i="2"/>
  <c r="SV135" i="2"/>
  <c r="SJ135" i="2"/>
  <c r="RX135" i="2"/>
  <c r="RL135" i="2"/>
  <c r="QX135" i="2"/>
  <c r="UV134" i="2"/>
  <c r="UJ134" i="2"/>
  <c r="UC134" i="2"/>
  <c r="TV134" i="2"/>
  <c r="TI134" i="2"/>
  <c r="SV134" i="2"/>
  <c r="SJ134" i="2"/>
  <c r="RX134" i="2"/>
  <c r="RL134" i="2"/>
  <c r="QX134" i="2"/>
  <c r="UV133" i="2"/>
  <c r="UJ133" i="2"/>
  <c r="UC133" i="2"/>
  <c r="TV133" i="2"/>
  <c r="TI133" i="2"/>
  <c r="SV133" i="2"/>
  <c r="SJ133" i="2"/>
  <c r="RX133" i="2"/>
  <c r="RL133" i="2"/>
  <c r="QX133" i="2"/>
  <c r="QQ133" i="2"/>
  <c r="QJ133" i="2"/>
  <c r="UV132" i="2"/>
  <c r="UJ132" i="2"/>
  <c r="UC132" i="2"/>
  <c r="TV132" i="2"/>
  <c r="TI132" i="2"/>
  <c r="SV132" i="2"/>
  <c r="SJ132" i="2"/>
  <c r="RX132" i="2"/>
  <c r="RL132" i="2"/>
  <c r="QX132" i="2"/>
  <c r="UV131" i="2"/>
  <c r="UJ131" i="2"/>
  <c r="UC131" i="2"/>
  <c r="TV131" i="2"/>
  <c r="TI131" i="2"/>
  <c r="SV131" i="2"/>
  <c r="SJ131" i="2"/>
  <c r="RX131" i="2"/>
  <c r="RL131" i="2"/>
  <c r="QX131" i="2"/>
  <c r="UV130" i="2"/>
  <c r="UJ130" i="2"/>
  <c r="UC130" i="2"/>
  <c r="TV130" i="2"/>
  <c r="TI130" i="2"/>
  <c r="SV130" i="2"/>
  <c r="SJ130" i="2"/>
  <c r="RX130" i="2"/>
  <c r="RL130" i="2"/>
  <c r="QX130" i="2"/>
  <c r="UV129" i="2"/>
  <c r="UJ129" i="2"/>
  <c r="UC129" i="2"/>
  <c r="TV129" i="2"/>
  <c r="TI129" i="2"/>
  <c r="SV129" i="2"/>
  <c r="SJ129" i="2"/>
  <c r="RX129" i="2"/>
  <c r="RL129" i="2"/>
  <c r="QX129" i="2"/>
  <c r="UV128" i="2"/>
  <c r="UJ128" i="2"/>
  <c r="UC128" i="2"/>
  <c r="TV128" i="2"/>
  <c r="TI128" i="2"/>
  <c r="SV128" i="2"/>
  <c r="SJ128" i="2"/>
  <c r="RX128" i="2"/>
  <c r="RL128" i="2"/>
  <c r="QX128" i="2"/>
  <c r="UV127" i="2"/>
  <c r="UJ127" i="2"/>
  <c r="UC127" i="2"/>
  <c r="TV127" i="2"/>
  <c r="TI127" i="2"/>
  <c r="SV127" i="2"/>
  <c r="SJ127" i="2"/>
  <c r="RX127" i="2"/>
  <c r="RL127" i="2"/>
  <c r="QX127" i="2"/>
  <c r="QQ127" i="2"/>
  <c r="UV126" i="2"/>
  <c r="UJ126" i="2"/>
  <c r="UC126" i="2"/>
  <c r="TV126" i="2"/>
  <c r="TI126" i="2"/>
  <c r="SV126" i="2"/>
  <c r="SJ126" i="2"/>
  <c r="RX126" i="2"/>
  <c r="RL126" i="2"/>
  <c r="QX126" i="2"/>
  <c r="UV125" i="2"/>
  <c r="UJ125" i="2"/>
  <c r="UC125" i="2"/>
  <c r="TV125" i="2"/>
  <c r="TI125" i="2"/>
  <c r="SV125" i="2"/>
  <c r="SJ125" i="2"/>
  <c r="RX125" i="2"/>
  <c r="RL125" i="2"/>
  <c r="QX125" i="2"/>
  <c r="UV124" i="2"/>
  <c r="UJ124" i="2"/>
  <c r="UC124" i="2"/>
  <c r="TV124" i="2"/>
  <c r="TI124" i="2"/>
  <c r="SV124" i="2"/>
  <c r="SJ124" i="2"/>
  <c r="RX124" i="2"/>
  <c r="RL124" i="2"/>
  <c r="QX124" i="2"/>
  <c r="QJ124" i="2"/>
  <c r="UV123" i="2"/>
  <c r="UJ123" i="2"/>
  <c r="UC123" i="2"/>
  <c r="TV123" i="2"/>
  <c r="TI123" i="2"/>
  <c r="SV123" i="2"/>
  <c r="SJ123" i="2"/>
  <c r="RX123" i="2"/>
  <c r="RL123" i="2"/>
  <c r="QX123" i="2"/>
  <c r="UV122" i="2"/>
  <c r="UJ122" i="2"/>
  <c r="UC122" i="2"/>
  <c r="TV122" i="2"/>
  <c r="TI122" i="2"/>
  <c r="SV122" i="2"/>
  <c r="SJ122" i="2"/>
  <c r="RX122" i="2"/>
  <c r="RL122" i="2"/>
  <c r="QX122" i="2"/>
  <c r="UV121" i="2"/>
  <c r="UJ121" i="2"/>
  <c r="UC121" i="2"/>
  <c r="TV121" i="2"/>
  <c r="TI121" i="2"/>
  <c r="SV121" i="2"/>
  <c r="SJ121" i="2"/>
  <c r="RX121" i="2"/>
  <c r="RL121" i="2"/>
  <c r="QX121" i="2"/>
  <c r="QQ121" i="2"/>
  <c r="UV120" i="2"/>
  <c r="UJ120" i="2"/>
  <c r="UC120" i="2"/>
  <c r="TV120" i="2"/>
  <c r="TI120" i="2"/>
  <c r="SV120" i="2"/>
  <c r="SJ120" i="2"/>
  <c r="RX120" i="2"/>
  <c r="RL120" i="2"/>
  <c r="QX120" i="2"/>
  <c r="UV119" i="2"/>
  <c r="UJ119" i="2"/>
  <c r="UC119" i="2"/>
  <c r="TV119" i="2"/>
  <c r="TI119" i="2"/>
  <c r="SV119" i="2"/>
  <c r="SJ119" i="2"/>
  <c r="RX119" i="2"/>
  <c r="RL119" i="2"/>
  <c r="QX119" i="2"/>
  <c r="UV118" i="2"/>
  <c r="UJ118" i="2"/>
  <c r="UC118" i="2"/>
  <c r="TV118" i="2"/>
  <c r="TI118" i="2"/>
  <c r="SV118" i="2"/>
  <c r="SJ118" i="2"/>
  <c r="RX118" i="2"/>
  <c r="RL118" i="2"/>
  <c r="QX118" i="2"/>
  <c r="UV117" i="2"/>
  <c r="UJ117" i="2"/>
  <c r="UC117" i="2"/>
  <c r="TV117" i="2"/>
  <c r="TI117" i="2"/>
  <c r="SV117" i="2"/>
  <c r="SJ117" i="2"/>
  <c r="RX117" i="2"/>
  <c r="RL117" i="2"/>
  <c r="QX117" i="2"/>
  <c r="UV116" i="2"/>
  <c r="UJ116" i="2"/>
  <c r="UC116" i="2"/>
  <c r="TV116" i="2"/>
  <c r="TI116" i="2"/>
  <c r="SV116" i="2"/>
  <c r="SJ116" i="2"/>
  <c r="RX116" i="2"/>
  <c r="RL116" i="2"/>
  <c r="QX116" i="2"/>
  <c r="UV115" i="2"/>
  <c r="UJ115" i="2"/>
  <c r="UC115" i="2"/>
  <c r="TV115" i="2"/>
  <c r="TI115" i="2"/>
  <c r="SV115" i="2"/>
  <c r="SJ115" i="2"/>
  <c r="RX115" i="2"/>
  <c r="RL115" i="2"/>
  <c r="QX115" i="2"/>
  <c r="QQ115" i="2"/>
  <c r="QJ115" i="2"/>
  <c r="UV114" i="2"/>
  <c r="UJ114" i="2"/>
  <c r="UC114" i="2"/>
  <c r="TV114" i="2"/>
  <c r="TI114" i="2"/>
  <c r="SV114" i="2"/>
  <c r="SJ114" i="2"/>
  <c r="RX114" i="2"/>
  <c r="RL114" i="2"/>
  <c r="QX114" i="2"/>
  <c r="UV113" i="2"/>
  <c r="UJ113" i="2"/>
  <c r="UC113" i="2"/>
  <c r="TV113" i="2"/>
  <c r="TI113" i="2"/>
  <c r="SV113" i="2"/>
  <c r="SJ113" i="2"/>
  <c r="RX113" i="2"/>
  <c r="RL113" i="2"/>
  <c r="QX113" i="2"/>
  <c r="UV112" i="2"/>
  <c r="UJ112" i="2"/>
  <c r="UC112" i="2"/>
  <c r="TV112" i="2"/>
  <c r="TI112" i="2"/>
  <c r="SV112" i="2"/>
  <c r="SJ112" i="2"/>
  <c r="RX112" i="2"/>
  <c r="RL112" i="2"/>
  <c r="QX112" i="2"/>
  <c r="UV111" i="2"/>
  <c r="UJ111" i="2"/>
  <c r="UC111" i="2"/>
  <c r="TV111" i="2"/>
  <c r="TI111" i="2"/>
  <c r="SV111" i="2"/>
  <c r="SJ111" i="2"/>
  <c r="RX111" i="2"/>
  <c r="RL111" i="2"/>
  <c r="QX111" i="2"/>
  <c r="UV110" i="2"/>
  <c r="UJ110" i="2"/>
  <c r="UC110" i="2"/>
  <c r="TV110" i="2"/>
  <c r="TI110" i="2"/>
  <c r="SV110" i="2"/>
  <c r="SJ110" i="2"/>
  <c r="RX110" i="2"/>
  <c r="RL110" i="2"/>
  <c r="QX110" i="2"/>
  <c r="UV109" i="2"/>
  <c r="UJ109" i="2"/>
  <c r="UC109" i="2"/>
  <c r="TV109" i="2"/>
  <c r="TI109" i="2"/>
  <c r="SV109" i="2"/>
  <c r="SJ109" i="2"/>
  <c r="RX109" i="2"/>
  <c r="RL109" i="2"/>
  <c r="QX109" i="2"/>
  <c r="QQ109" i="2"/>
  <c r="UV108" i="2"/>
  <c r="UJ108" i="2"/>
  <c r="UC108" i="2"/>
  <c r="TV108" i="2"/>
  <c r="TI108" i="2"/>
  <c r="SV108" i="2"/>
  <c r="SJ108" i="2"/>
  <c r="RX108" i="2"/>
  <c r="RL108" i="2"/>
  <c r="QX108" i="2"/>
  <c r="UV107" i="2"/>
  <c r="UJ107" i="2"/>
  <c r="UC107" i="2"/>
  <c r="TV107" i="2"/>
  <c r="TI107" i="2"/>
  <c r="SV107" i="2"/>
  <c r="SJ107" i="2"/>
  <c r="RX107" i="2"/>
  <c r="RL107" i="2"/>
  <c r="QX107" i="2"/>
  <c r="UV106" i="2"/>
  <c r="UJ106" i="2"/>
  <c r="UC106" i="2"/>
  <c r="TV106" i="2"/>
  <c r="TI106" i="2"/>
  <c r="SV106" i="2"/>
  <c r="SJ106" i="2"/>
  <c r="RX106" i="2"/>
  <c r="RL106" i="2"/>
  <c r="QX106" i="2"/>
  <c r="QJ106" i="2"/>
  <c r="UV105" i="2"/>
  <c r="UJ105" i="2"/>
  <c r="UC105" i="2"/>
  <c r="TV105" i="2"/>
  <c r="TI105" i="2"/>
  <c r="SV105" i="2"/>
  <c r="SJ105" i="2"/>
  <c r="RX105" i="2"/>
  <c r="RL105" i="2"/>
  <c r="QX105" i="2"/>
  <c r="UV104" i="2"/>
  <c r="UJ104" i="2"/>
  <c r="UC104" i="2"/>
  <c r="TV104" i="2"/>
  <c r="TI104" i="2"/>
  <c r="SV104" i="2"/>
  <c r="SJ104" i="2"/>
  <c r="RX104" i="2"/>
  <c r="RL104" i="2"/>
  <c r="QX104" i="2"/>
  <c r="UV103" i="2"/>
  <c r="UJ103" i="2"/>
  <c r="UC103" i="2"/>
  <c r="TV103" i="2"/>
  <c r="TI103" i="2"/>
  <c r="SV103" i="2"/>
  <c r="SJ103" i="2"/>
  <c r="RX103" i="2"/>
  <c r="RL103" i="2"/>
  <c r="QX103" i="2"/>
  <c r="QQ103" i="2"/>
  <c r="UV102" i="2"/>
  <c r="UJ102" i="2"/>
  <c r="UC102" i="2"/>
  <c r="TV102" i="2"/>
  <c r="TI102" i="2"/>
  <c r="SV102" i="2"/>
  <c r="SJ102" i="2"/>
  <c r="RX102" i="2"/>
  <c r="RL102" i="2"/>
  <c r="QX102" i="2"/>
  <c r="UV101" i="2"/>
  <c r="UJ101" i="2"/>
  <c r="UC101" i="2"/>
  <c r="TV101" i="2"/>
  <c r="TI101" i="2"/>
  <c r="SV101" i="2"/>
  <c r="SJ101" i="2"/>
  <c r="RX101" i="2"/>
  <c r="RL101" i="2"/>
  <c r="QX101" i="2"/>
  <c r="UV100" i="2"/>
  <c r="UJ100" i="2"/>
  <c r="UC100" i="2"/>
  <c r="TV100" i="2"/>
  <c r="TI100" i="2"/>
  <c r="SV100" i="2"/>
  <c r="SJ100" i="2"/>
  <c r="RX100" i="2"/>
  <c r="RL100" i="2"/>
  <c r="QX100" i="2"/>
  <c r="UV99" i="2"/>
  <c r="UJ99" i="2"/>
  <c r="UC99" i="2"/>
  <c r="TV99" i="2"/>
  <c r="TI99" i="2"/>
  <c r="SV99" i="2"/>
  <c r="SJ99" i="2"/>
  <c r="RX99" i="2"/>
  <c r="RL99" i="2"/>
  <c r="QX99" i="2"/>
  <c r="UV98" i="2"/>
  <c r="UJ98" i="2"/>
  <c r="UC98" i="2"/>
  <c r="TV98" i="2"/>
  <c r="TI98" i="2"/>
  <c r="SV98" i="2"/>
  <c r="SJ98" i="2"/>
  <c r="RX98" i="2"/>
  <c r="RL98" i="2"/>
  <c r="QX98" i="2"/>
  <c r="UV97" i="2"/>
  <c r="UJ97" i="2"/>
  <c r="UC97" i="2"/>
  <c r="TV97" i="2"/>
  <c r="TI97" i="2"/>
  <c r="SV97" i="2"/>
  <c r="SJ97" i="2"/>
  <c r="RX97" i="2"/>
  <c r="RL97" i="2"/>
  <c r="QX97" i="2"/>
  <c r="QQ97" i="2"/>
  <c r="QJ97" i="2"/>
  <c r="UV96" i="2"/>
  <c r="UJ96" i="2"/>
  <c r="UC96" i="2"/>
  <c r="TV96" i="2"/>
  <c r="TI96" i="2"/>
  <c r="SV96" i="2"/>
  <c r="SJ96" i="2"/>
  <c r="RX96" i="2"/>
  <c r="RL96" i="2"/>
  <c r="QX96" i="2"/>
  <c r="UV95" i="2"/>
  <c r="UJ95" i="2"/>
  <c r="UC95" i="2"/>
  <c r="TV95" i="2"/>
  <c r="TI95" i="2"/>
  <c r="SV95" i="2"/>
  <c r="SJ95" i="2"/>
  <c r="RX95" i="2"/>
  <c r="RL95" i="2"/>
  <c r="QX95" i="2"/>
  <c r="UV94" i="2"/>
  <c r="UJ94" i="2"/>
  <c r="UC94" i="2"/>
  <c r="TV94" i="2"/>
  <c r="TI94" i="2"/>
  <c r="SV94" i="2"/>
  <c r="SJ94" i="2"/>
  <c r="RX94" i="2"/>
  <c r="RL94" i="2"/>
  <c r="QX94" i="2"/>
  <c r="UV93" i="2"/>
  <c r="UJ93" i="2"/>
  <c r="UC93" i="2"/>
  <c r="TV93" i="2"/>
  <c r="TI93" i="2"/>
  <c r="SV93" i="2"/>
  <c r="SJ93" i="2"/>
  <c r="RX93" i="2"/>
  <c r="RL93" i="2"/>
  <c r="QX93" i="2"/>
  <c r="UV92" i="2"/>
  <c r="UJ92" i="2"/>
  <c r="UC92" i="2"/>
  <c r="TV92" i="2"/>
  <c r="TI92" i="2"/>
  <c r="SV92" i="2"/>
  <c r="SJ92" i="2"/>
  <c r="RX92" i="2"/>
  <c r="RL92" i="2"/>
  <c r="QX92" i="2"/>
  <c r="UV91" i="2"/>
  <c r="UJ91" i="2"/>
  <c r="UC91" i="2"/>
  <c r="TV91" i="2"/>
  <c r="TI91" i="2"/>
  <c r="SV91" i="2"/>
  <c r="SJ91" i="2"/>
  <c r="RX91" i="2"/>
  <c r="RL91" i="2"/>
  <c r="QX91" i="2"/>
  <c r="QQ91" i="2"/>
  <c r="UV90" i="2"/>
  <c r="UJ90" i="2"/>
  <c r="UC90" i="2"/>
  <c r="TV90" i="2"/>
  <c r="TI90" i="2"/>
  <c r="SV90" i="2"/>
  <c r="SJ90" i="2"/>
  <c r="RX90" i="2"/>
  <c r="RL90" i="2"/>
  <c r="QX90" i="2"/>
  <c r="UV89" i="2"/>
  <c r="UJ89" i="2"/>
  <c r="UC89" i="2"/>
  <c r="TV89" i="2"/>
  <c r="TI89" i="2"/>
  <c r="SV89" i="2"/>
  <c r="SJ89" i="2"/>
  <c r="RX89" i="2"/>
  <c r="RL89" i="2"/>
  <c r="QX89" i="2"/>
  <c r="UV88" i="2"/>
  <c r="UJ88" i="2"/>
  <c r="UC88" i="2"/>
  <c r="TV88" i="2"/>
  <c r="TI88" i="2"/>
  <c r="SV88" i="2"/>
  <c r="SJ88" i="2"/>
  <c r="RX88" i="2"/>
  <c r="RL88" i="2"/>
  <c r="QX88" i="2"/>
  <c r="QJ88" i="2"/>
  <c r="UV87" i="2"/>
  <c r="UJ87" i="2"/>
  <c r="UC87" i="2"/>
  <c r="TV87" i="2"/>
  <c r="TI87" i="2"/>
  <c r="SV87" i="2"/>
  <c r="SJ87" i="2"/>
  <c r="RX87" i="2"/>
  <c r="RL87" i="2"/>
  <c r="QX87" i="2"/>
  <c r="UV86" i="2"/>
  <c r="UJ86" i="2"/>
  <c r="UC86" i="2"/>
  <c r="TV86" i="2"/>
  <c r="TI86" i="2"/>
  <c r="SV86" i="2"/>
  <c r="SJ86" i="2"/>
  <c r="RX86" i="2"/>
  <c r="RL86" i="2"/>
  <c r="QX86" i="2"/>
  <c r="UV85" i="2"/>
  <c r="UJ85" i="2"/>
  <c r="UC85" i="2"/>
  <c r="TV85" i="2"/>
  <c r="TI85" i="2"/>
  <c r="SV85" i="2"/>
  <c r="SJ85" i="2"/>
  <c r="RX85" i="2"/>
  <c r="RL85" i="2"/>
  <c r="QX85" i="2"/>
  <c r="QQ85" i="2"/>
  <c r="UV84" i="2"/>
  <c r="UJ84" i="2"/>
  <c r="UC84" i="2"/>
  <c r="TV84" i="2"/>
  <c r="TI84" i="2"/>
  <c r="SV84" i="2"/>
  <c r="SJ84" i="2"/>
  <c r="RX84" i="2"/>
  <c r="RL84" i="2"/>
  <c r="QX84" i="2"/>
  <c r="UV83" i="2"/>
  <c r="UJ83" i="2"/>
  <c r="UC83" i="2"/>
  <c r="TV83" i="2"/>
  <c r="TI83" i="2"/>
  <c r="SV83" i="2"/>
  <c r="SJ83" i="2"/>
  <c r="RX83" i="2"/>
  <c r="RL83" i="2"/>
  <c r="QX83" i="2"/>
  <c r="UV82" i="2"/>
  <c r="UJ82" i="2"/>
  <c r="UC82" i="2"/>
  <c r="TV82" i="2"/>
  <c r="TI82" i="2"/>
  <c r="SV82" i="2"/>
  <c r="SJ82" i="2"/>
  <c r="RX82" i="2"/>
  <c r="RL82" i="2"/>
  <c r="QX82" i="2"/>
  <c r="UV81" i="2"/>
  <c r="UJ81" i="2"/>
  <c r="UC81" i="2"/>
  <c r="TV81" i="2"/>
  <c r="TI81" i="2"/>
  <c r="SV81" i="2"/>
  <c r="SJ81" i="2"/>
  <c r="RX81" i="2"/>
  <c r="RL81" i="2"/>
  <c r="QX81" i="2"/>
  <c r="UV80" i="2"/>
  <c r="UJ80" i="2"/>
  <c r="UC80" i="2"/>
  <c r="TV80" i="2"/>
  <c r="TI80" i="2"/>
  <c r="SV80" i="2"/>
  <c r="SJ80" i="2"/>
  <c r="RX80" i="2"/>
  <c r="RL80" i="2"/>
  <c r="QX80" i="2"/>
  <c r="UV79" i="2"/>
  <c r="UJ79" i="2"/>
  <c r="UC79" i="2"/>
  <c r="TV79" i="2"/>
  <c r="TI79" i="2"/>
  <c r="SV79" i="2"/>
  <c r="SJ79" i="2"/>
  <c r="RX79" i="2"/>
  <c r="RL79" i="2"/>
  <c r="QX79" i="2"/>
  <c r="QQ79" i="2"/>
  <c r="QJ79" i="2"/>
  <c r="UV78" i="2"/>
  <c r="UJ78" i="2"/>
  <c r="UC78" i="2"/>
  <c r="TV78" i="2"/>
  <c r="TI78" i="2"/>
  <c r="SV78" i="2"/>
  <c r="SJ78" i="2"/>
  <c r="RX78" i="2"/>
  <c r="RL78" i="2"/>
  <c r="QX78" i="2"/>
  <c r="UV77" i="2"/>
  <c r="UJ77" i="2"/>
  <c r="UC77" i="2"/>
  <c r="TV77" i="2"/>
  <c r="TI77" i="2"/>
  <c r="SV77" i="2"/>
  <c r="SJ77" i="2"/>
  <c r="RX77" i="2"/>
  <c r="RL77" i="2"/>
  <c r="QX77" i="2"/>
  <c r="UV76" i="2"/>
  <c r="UJ76" i="2"/>
  <c r="UC76" i="2"/>
  <c r="TV76" i="2"/>
  <c r="TI76" i="2"/>
  <c r="SV76" i="2"/>
  <c r="SJ76" i="2"/>
  <c r="RX76" i="2"/>
  <c r="RL76" i="2"/>
  <c r="QX76" i="2"/>
  <c r="UV75" i="2"/>
  <c r="UJ75" i="2"/>
  <c r="UC75" i="2"/>
  <c r="TV75" i="2"/>
  <c r="TI75" i="2"/>
  <c r="SV75" i="2"/>
  <c r="SJ75" i="2"/>
  <c r="RX75" i="2"/>
  <c r="RL75" i="2"/>
  <c r="QX75" i="2"/>
  <c r="UV74" i="2"/>
  <c r="UJ74" i="2"/>
  <c r="UC74" i="2"/>
  <c r="TV74" i="2"/>
  <c r="TI74" i="2"/>
  <c r="SV74" i="2"/>
  <c r="SJ74" i="2"/>
  <c r="RX74" i="2"/>
  <c r="RL74" i="2"/>
  <c r="QX74" i="2"/>
  <c r="UV73" i="2"/>
  <c r="UJ73" i="2"/>
  <c r="UC73" i="2"/>
  <c r="TV73" i="2"/>
  <c r="TI73" i="2"/>
  <c r="SV73" i="2"/>
  <c r="SJ73" i="2"/>
  <c r="RX73" i="2"/>
  <c r="RL73" i="2"/>
  <c r="QX73" i="2"/>
  <c r="QQ73" i="2"/>
  <c r="UV72" i="2"/>
  <c r="UJ72" i="2"/>
  <c r="UC72" i="2"/>
  <c r="TV72" i="2"/>
  <c r="TI72" i="2"/>
  <c r="SV72" i="2"/>
  <c r="SJ72" i="2"/>
  <c r="RX72" i="2"/>
  <c r="RL72" i="2"/>
  <c r="QX72" i="2"/>
  <c r="UV71" i="2"/>
  <c r="UJ71" i="2"/>
  <c r="UC71" i="2"/>
  <c r="TV71" i="2"/>
  <c r="TI71" i="2"/>
  <c r="SV71" i="2"/>
  <c r="SJ71" i="2"/>
  <c r="RX71" i="2"/>
  <c r="RL71" i="2"/>
  <c r="QX71" i="2"/>
  <c r="UV70" i="2"/>
  <c r="UJ70" i="2"/>
  <c r="UC70" i="2"/>
  <c r="TV70" i="2"/>
  <c r="TI70" i="2"/>
  <c r="SV70" i="2"/>
  <c r="SJ70" i="2"/>
  <c r="RX70" i="2"/>
  <c r="RL70" i="2"/>
  <c r="QX70" i="2"/>
  <c r="QJ70" i="2"/>
  <c r="UV69" i="2"/>
  <c r="UJ69" i="2"/>
  <c r="UC69" i="2"/>
  <c r="TV69" i="2"/>
  <c r="TI69" i="2"/>
  <c r="SV69" i="2"/>
  <c r="SJ69" i="2"/>
  <c r="RX69" i="2"/>
  <c r="RL69" i="2"/>
  <c r="QX69" i="2"/>
  <c r="UV68" i="2"/>
  <c r="UJ68" i="2"/>
  <c r="UC68" i="2"/>
  <c r="TV68" i="2"/>
  <c r="TI68" i="2"/>
  <c r="SV68" i="2"/>
  <c r="SJ68" i="2"/>
  <c r="RX68" i="2"/>
  <c r="RL68" i="2"/>
  <c r="QX68" i="2"/>
  <c r="UV67" i="2"/>
  <c r="UJ67" i="2"/>
  <c r="UC67" i="2"/>
  <c r="TV67" i="2"/>
  <c r="TI67" i="2"/>
  <c r="SV67" i="2"/>
  <c r="SJ67" i="2"/>
  <c r="RX67" i="2"/>
  <c r="RL67" i="2"/>
  <c r="QX67" i="2"/>
  <c r="QQ67" i="2"/>
  <c r="UV66" i="2"/>
  <c r="UJ66" i="2"/>
  <c r="UC66" i="2"/>
  <c r="TV66" i="2"/>
  <c r="TI66" i="2"/>
  <c r="SV66" i="2"/>
  <c r="SJ66" i="2"/>
  <c r="RX66" i="2"/>
  <c r="RL66" i="2"/>
  <c r="QX66" i="2"/>
  <c r="UV65" i="2"/>
  <c r="UJ65" i="2"/>
  <c r="UC65" i="2"/>
  <c r="TV65" i="2"/>
  <c r="TI65" i="2"/>
  <c r="SV65" i="2"/>
  <c r="SJ65" i="2"/>
  <c r="RX65" i="2"/>
  <c r="RL65" i="2"/>
  <c r="QX65" i="2"/>
  <c r="UV64" i="2"/>
  <c r="UJ64" i="2"/>
  <c r="UC64" i="2"/>
  <c r="TV64" i="2"/>
  <c r="TI64" i="2"/>
  <c r="SV64" i="2"/>
  <c r="SJ64" i="2"/>
  <c r="RX64" i="2"/>
  <c r="RL64" i="2"/>
  <c r="QX64" i="2"/>
  <c r="UV63" i="2"/>
  <c r="UJ63" i="2"/>
  <c r="UC63" i="2"/>
  <c r="TV63" i="2"/>
  <c r="TI63" i="2"/>
  <c r="SV63" i="2"/>
  <c r="SJ63" i="2"/>
  <c r="RX63" i="2"/>
  <c r="RL63" i="2"/>
  <c r="QX63" i="2"/>
  <c r="UV62" i="2"/>
  <c r="UJ62" i="2"/>
  <c r="UC62" i="2"/>
  <c r="TV62" i="2"/>
  <c r="TI62" i="2"/>
  <c r="SV62" i="2"/>
  <c r="SJ62" i="2"/>
  <c r="RX62" i="2"/>
  <c r="RL62" i="2"/>
  <c r="QX62" i="2"/>
  <c r="UV61" i="2"/>
  <c r="UJ61" i="2"/>
  <c r="UC61" i="2"/>
  <c r="TV61" i="2"/>
  <c r="TI61" i="2"/>
  <c r="SV61" i="2"/>
  <c r="SJ61" i="2"/>
  <c r="RX61" i="2"/>
  <c r="RL61" i="2"/>
  <c r="QX61" i="2"/>
  <c r="QQ61" i="2"/>
  <c r="QJ61" i="2"/>
  <c r="UV60" i="2"/>
  <c r="UJ60" i="2"/>
  <c r="UC60" i="2"/>
  <c r="TV60" i="2"/>
  <c r="TI60" i="2"/>
  <c r="SV60" i="2"/>
  <c r="SJ60" i="2"/>
  <c r="RX60" i="2"/>
  <c r="RL60" i="2"/>
  <c r="QX60" i="2"/>
  <c r="QD60" i="2"/>
  <c r="QC60" i="2"/>
  <c r="QB60" i="2"/>
  <c r="PX60" i="2"/>
  <c r="PW60" i="2"/>
  <c r="PV60" i="2"/>
  <c r="PR60" i="2"/>
  <c r="PQ60" i="2"/>
  <c r="PP60" i="2"/>
  <c r="PK60" i="2"/>
  <c r="PJ60" i="2"/>
  <c r="PI60" i="2"/>
  <c r="OV60" i="2"/>
  <c r="OF60" i="2"/>
  <c r="NR60" i="2"/>
  <c r="MX60" i="2"/>
  <c r="MH60" i="2"/>
  <c r="LS60" i="2"/>
  <c r="LE60" i="2"/>
  <c r="KO60" i="2"/>
  <c r="KA60" i="2"/>
  <c r="JN60" i="2"/>
  <c r="IX60" i="2"/>
  <c r="IJ60" i="2"/>
  <c r="HV60" i="2"/>
  <c r="HF60" i="2"/>
  <c r="GR60" i="2"/>
  <c r="GD60" i="2"/>
  <c r="FN60" i="2"/>
  <c r="EZ60" i="2"/>
  <c r="AN60" i="2"/>
  <c r="AI60" i="2"/>
  <c r="AC60" i="2"/>
  <c r="X60" i="2"/>
  <c r="T60" i="2"/>
  <c r="O60" i="2"/>
  <c r="UV59" i="2"/>
  <c r="UJ59" i="2"/>
  <c r="UC59" i="2"/>
  <c r="TV59" i="2"/>
  <c r="TI59" i="2"/>
  <c r="SV59" i="2"/>
  <c r="SJ59" i="2"/>
  <c r="RX59" i="2"/>
  <c r="RL59" i="2"/>
  <c r="QX59" i="2"/>
  <c r="QD59" i="2"/>
  <c r="QC59" i="2"/>
  <c r="QB59" i="2"/>
  <c r="PX59" i="2"/>
  <c r="PW59" i="2"/>
  <c r="PV59" i="2"/>
  <c r="PR59" i="2"/>
  <c r="PQ59" i="2"/>
  <c r="PP59" i="2"/>
  <c r="PK59" i="2"/>
  <c r="PJ59" i="2"/>
  <c r="PI59" i="2"/>
  <c r="OV59" i="2"/>
  <c r="OF59" i="2"/>
  <c r="NR59" i="2"/>
  <c r="MX59" i="2"/>
  <c r="MH59" i="2"/>
  <c r="LS59" i="2"/>
  <c r="LE59" i="2"/>
  <c r="KO59" i="2"/>
  <c r="KA59" i="2"/>
  <c r="JN59" i="2"/>
  <c r="IX59" i="2"/>
  <c r="IJ59" i="2"/>
  <c r="HV59" i="2"/>
  <c r="HF59" i="2"/>
  <c r="GR59" i="2"/>
  <c r="GD59" i="2"/>
  <c r="FN59" i="2"/>
  <c r="EZ59" i="2"/>
  <c r="AN59" i="2"/>
  <c r="AI59" i="2"/>
  <c r="AC59" i="2"/>
  <c r="X59" i="2"/>
  <c r="T59" i="2"/>
  <c r="O59" i="2"/>
  <c r="UV58" i="2"/>
  <c r="UJ58" i="2"/>
  <c r="UC58" i="2"/>
  <c r="TV58" i="2"/>
  <c r="TI58" i="2"/>
  <c r="SV58" i="2"/>
  <c r="SJ58" i="2"/>
  <c r="RX58" i="2"/>
  <c r="RL58" i="2"/>
  <c r="QX58" i="2"/>
  <c r="QD58" i="2"/>
  <c r="QC58" i="2"/>
  <c r="QB58" i="2"/>
  <c r="PX58" i="2"/>
  <c r="PW58" i="2"/>
  <c r="PV58" i="2"/>
  <c r="PR58" i="2"/>
  <c r="PQ58" i="2"/>
  <c r="PP58" i="2"/>
  <c r="PK58" i="2"/>
  <c r="PJ58" i="2"/>
  <c r="PI58" i="2"/>
  <c r="OV58" i="2"/>
  <c r="OF58" i="2"/>
  <c r="NR58" i="2"/>
  <c r="MX58" i="2"/>
  <c r="MH58" i="2"/>
  <c r="LS58" i="2"/>
  <c r="LE58" i="2"/>
  <c r="KO58" i="2"/>
  <c r="KA58" i="2"/>
  <c r="JN58" i="2"/>
  <c r="IX58" i="2"/>
  <c r="IJ58" i="2"/>
  <c r="HV58" i="2"/>
  <c r="HF58" i="2"/>
  <c r="GR58" i="2"/>
  <c r="GD58" i="2"/>
  <c r="FN58" i="2"/>
  <c r="EZ58" i="2"/>
  <c r="AN58" i="2"/>
  <c r="AI58" i="2"/>
  <c r="AC58" i="2"/>
  <c r="X58" i="2"/>
  <c r="T58" i="2"/>
  <c r="O58" i="2"/>
  <c r="UV57" i="2"/>
  <c r="UJ57" i="2"/>
  <c r="UC57" i="2"/>
  <c r="TV57" i="2"/>
  <c r="TI57" i="2"/>
  <c r="SV57" i="2"/>
  <c r="SJ57" i="2"/>
  <c r="RX57" i="2"/>
  <c r="RL57" i="2"/>
  <c r="QX57" i="2"/>
  <c r="QD57" i="2"/>
  <c r="QC57" i="2"/>
  <c r="QB57" i="2"/>
  <c r="PX57" i="2"/>
  <c r="PW57" i="2"/>
  <c r="PV57" i="2"/>
  <c r="PR57" i="2"/>
  <c r="PQ57" i="2"/>
  <c r="PP57" i="2"/>
  <c r="PK57" i="2"/>
  <c r="PJ57" i="2"/>
  <c r="PI57" i="2"/>
  <c r="OV57" i="2"/>
  <c r="OF57" i="2"/>
  <c r="NR57" i="2"/>
  <c r="MX57" i="2"/>
  <c r="MH57" i="2"/>
  <c r="LS57" i="2"/>
  <c r="LE57" i="2"/>
  <c r="KO57" i="2"/>
  <c r="KA57" i="2"/>
  <c r="JN57" i="2"/>
  <c r="IX57" i="2"/>
  <c r="IJ57" i="2"/>
  <c r="HV57" i="2"/>
  <c r="HF57" i="2"/>
  <c r="GR57" i="2"/>
  <c r="GD57" i="2"/>
  <c r="FN57" i="2"/>
  <c r="EZ57" i="2"/>
  <c r="AN57" i="2"/>
  <c r="AI57" i="2"/>
  <c r="AC57" i="2"/>
  <c r="X57" i="2"/>
  <c r="T57" i="2"/>
  <c r="O57" i="2"/>
  <c r="UV56" i="2"/>
  <c r="UJ56" i="2"/>
  <c r="UC56" i="2"/>
  <c r="TV56" i="2"/>
  <c r="TI56" i="2"/>
  <c r="SV56" i="2"/>
  <c r="SJ56" i="2"/>
  <c r="RX56" i="2"/>
  <c r="RL56" i="2"/>
  <c r="QX56" i="2"/>
  <c r="QD56" i="2"/>
  <c r="QC56" i="2"/>
  <c r="QB56" i="2"/>
  <c r="PX56" i="2"/>
  <c r="PW56" i="2"/>
  <c r="PV56" i="2"/>
  <c r="PR56" i="2"/>
  <c r="PQ56" i="2"/>
  <c r="PP56" i="2"/>
  <c r="PK56" i="2"/>
  <c r="PJ56" i="2"/>
  <c r="PI56" i="2"/>
  <c r="OV56" i="2"/>
  <c r="OF56" i="2"/>
  <c r="NR56" i="2"/>
  <c r="MX56" i="2"/>
  <c r="MH56" i="2"/>
  <c r="LS56" i="2"/>
  <c r="LE56" i="2"/>
  <c r="KO56" i="2"/>
  <c r="KA56" i="2"/>
  <c r="JN56" i="2"/>
  <c r="IX56" i="2"/>
  <c r="IJ56" i="2"/>
  <c r="HV56" i="2"/>
  <c r="HF56" i="2"/>
  <c r="GR56" i="2"/>
  <c r="GD56" i="2"/>
  <c r="FN56" i="2"/>
  <c r="EZ56" i="2"/>
  <c r="AN56" i="2"/>
  <c r="AI56" i="2"/>
  <c r="AC56" i="2"/>
  <c r="X56" i="2"/>
  <c r="T56" i="2"/>
  <c r="O56" i="2"/>
  <c r="UV55" i="2"/>
  <c r="UJ55" i="2"/>
  <c r="UC55" i="2"/>
  <c r="TV55" i="2"/>
  <c r="TI55" i="2"/>
  <c r="SV55" i="2"/>
  <c r="SJ55" i="2"/>
  <c r="RX55" i="2"/>
  <c r="RL55" i="2"/>
  <c r="QX55" i="2"/>
  <c r="QQ55" i="2"/>
  <c r="QD55" i="2"/>
  <c r="QC55" i="2"/>
  <c r="QB55" i="2"/>
  <c r="PX55" i="2"/>
  <c r="PW55" i="2"/>
  <c r="PV55" i="2"/>
  <c r="PR55" i="2"/>
  <c r="PQ55" i="2"/>
  <c r="PP55" i="2"/>
  <c r="PK55" i="2"/>
  <c r="PJ55" i="2"/>
  <c r="PI55" i="2"/>
  <c r="OV55" i="2"/>
  <c r="OF55" i="2"/>
  <c r="NR55" i="2"/>
  <c r="MX55" i="2"/>
  <c r="MH55" i="2"/>
  <c r="LS55" i="2"/>
  <c r="LE55" i="2"/>
  <c r="KO55" i="2"/>
  <c r="KA55" i="2"/>
  <c r="JN55" i="2"/>
  <c r="IX55" i="2"/>
  <c r="IJ55" i="2"/>
  <c r="HV55" i="2"/>
  <c r="HF55" i="2"/>
  <c r="GR55" i="2"/>
  <c r="GD55" i="2"/>
  <c r="FN55" i="2"/>
  <c r="EZ55" i="2"/>
  <c r="AN55" i="2"/>
  <c r="AI55" i="2"/>
  <c r="AC55" i="2"/>
  <c r="X55" i="2"/>
  <c r="T55" i="2"/>
  <c r="O55" i="2"/>
  <c r="UV54" i="2"/>
  <c r="UJ54" i="2"/>
  <c r="UC54" i="2"/>
  <c r="TV54" i="2"/>
  <c r="TI54" i="2"/>
  <c r="SV54" i="2"/>
  <c r="SJ54" i="2"/>
  <c r="RX54" i="2"/>
  <c r="RL54" i="2"/>
  <c r="QX54" i="2"/>
  <c r="QD54" i="2"/>
  <c r="QC54" i="2"/>
  <c r="QB54" i="2"/>
  <c r="PX54" i="2"/>
  <c r="PW54" i="2"/>
  <c r="PV54" i="2"/>
  <c r="PR54" i="2"/>
  <c r="PQ54" i="2"/>
  <c r="PP54" i="2"/>
  <c r="PK54" i="2"/>
  <c r="PJ54" i="2"/>
  <c r="PI54" i="2"/>
  <c r="OV54" i="2"/>
  <c r="OF54" i="2"/>
  <c r="NR54" i="2"/>
  <c r="MX54" i="2"/>
  <c r="MH54" i="2"/>
  <c r="LS54" i="2"/>
  <c r="LE54" i="2"/>
  <c r="KO54" i="2"/>
  <c r="KA54" i="2"/>
  <c r="JN54" i="2"/>
  <c r="IX54" i="2"/>
  <c r="IJ54" i="2"/>
  <c r="HV54" i="2"/>
  <c r="HF54" i="2"/>
  <c r="GR54" i="2"/>
  <c r="GD54" i="2"/>
  <c r="FN54" i="2"/>
  <c r="EZ54" i="2"/>
  <c r="AN54" i="2"/>
  <c r="AI54" i="2"/>
  <c r="AC54" i="2"/>
  <c r="X54" i="2"/>
  <c r="T54" i="2"/>
  <c r="O54" i="2"/>
  <c r="UV53" i="2"/>
  <c r="UJ53" i="2"/>
  <c r="UC53" i="2"/>
  <c r="TV53" i="2"/>
  <c r="TI53" i="2"/>
  <c r="SV53" i="2"/>
  <c r="SJ53" i="2"/>
  <c r="RX53" i="2"/>
  <c r="RL53" i="2"/>
  <c r="QX53" i="2"/>
  <c r="QD53" i="2"/>
  <c r="QC53" i="2"/>
  <c r="QB53" i="2"/>
  <c r="PX53" i="2"/>
  <c r="PW53" i="2"/>
  <c r="PV53" i="2"/>
  <c r="PR53" i="2"/>
  <c r="PQ53" i="2"/>
  <c r="PP53" i="2"/>
  <c r="PK53" i="2"/>
  <c r="PJ53" i="2"/>
  <c r="PI53" i="2"/>
  <c r="OV53" i="2"/>
  <c r="OF53" i="2"/>
  <c r="NR53" i="2"/>
  <c r="MX53" i="2"/>
  <c r="MH53" i="2"/>
  <c r="LS53" i="2"/>
  <c r="LE53" i="2"/>
  <c r="KO53" i="2"/>
  <c r="KA53" i="2"/>
  <c r="JN53" i="2"/>
  <c r="IX53" i="2"/>
  <c r="IJ53" i="2"/>
  <c r="HV53" i="2"/>
  <c r="HF53" i="2"/>
  <c r="GR53" i="2"/>
  <c r="GD53" i="2"/>
  <c r="FN53" i="2"/>
  <c r="EZ53" i="2"/>
  <c r="AN53" i="2"/>
  <c r="AI53" i="2"/>
  <c r="AC53" i="2"/>
  <c r="X53" i="2"/>
  <c r="T53" i="2"/>
  <c r="O53" i="2"/>
  <c r="UV52" i="2"/>
  <c r="UJ52" i="2"/>
  <c r="UC52" i="2"/>
  <c r="TV52" i="2"/>
  <c r="TI52" i="2"/>
  <c r="SV52" i="2"/>
  <c r="SJ52" i="2"/>
  <c r="RX52" i="2"/>
  <c r="RL52" i="2"/>
  <c r="QX52" i="2"/>
  <c r="QJ52" i="2"/>
  <c r="QD52" i="2"/>
  <c r="QC52" i="2"/>
  <c r="QB52" i="2"/>
  <c r="PX52" i="2"/>
  <c r="PW52" i="2"/>
  <c r="PV52" i="2"/>
  <c r="PR52" i="2"/>
  <c r="PQ52" i="2"/>
  <c r="PP52" i="2"/>
  <c r="PK52" i="2"/>
  <c r="PJ52" i="2"/>
  <c r="PI52" i="2"/>
  <c r="OV52" i="2"/>
  <c r="OF52" i="2"/>
  <c r="NR52" i="2"/>
  <c r="MX52" i="2"/>
  <c r="MH52" i="2"/>
  <c r="LS52" i="2"/>
  <c r="LE52" i="2"/>
  <c r="KO52" i="2"/>
  <c r="KA52" i="2"/>
  <c r="JN52" i="2"/>
  <c r="IX52" i="2"/>
  <c r="IJ52" i="2"/>
  <c r="HV52" i="2"/>
  <c r="HF52" i="2"/>
  <c r="GR52" i="2"/>
  <c r="GD52" i="2"/>
  <c r="FN52" i="2"/>
  <c r="EZ52" i="2"/>
  <c r="AN52" i="2"/>
  <c r="AI52" i="2"/>
  <c r="AC52" i="2"/>
  <c r="X52" i="2"/>
  <c r="T52" i="2"/>
  <c r="O52" i="2"/>
  <c r="UV51" i="2"/>
  <c r="UJ51" i="2"/>
  <c r="UC51" i="2"/>
  <c r="TV51" i="2"/>
  <c r="TI51" i="2"/>
  <c r="SV51" i="2"/>
  <c r="SJ51" i="2"/>
  <c r="RX51" i="2"/>
  <c r="RL51" i="2"/>
  <c r="QX51" i="2"/>
  <c r="QD51" i="2"/>
  <c r="QC51" i="2"/>
  <c r="QB51" i="2"/>
  <c r="PX51" i="2"/>
  <c r="PW51" i="2"/>
  <c r="PV51" i="2"/>
  <c r="PR51" i="2"/>
  <c r="PQ51" i="2"/>
  <c r="PP51" i="2"/>
  <c r="PK51" i="2"/>
  <c r="PJ51" i="2"/>
  <c r="PI51" i="2"/>
  <c r="OV51" i="2"/>
  <c r="OF51" i="2"/>
  <c r="NR51" i="2"/>
  <c r="MX51" i="2"/>
  <c r="MH51" i="2"/>
  <c r="LS51" i="2"/>
  <c r="LE51" i="2"/>
  <c r="KO51" i="2"/>
  <c r="KA51" i="2"/>
  <c r="JN51" i="2"/>
  <c r="IX51" i="2"/>
  <c r="IJ51" i="2"/>
  <c r="HV51" i="2"/>
  <c r="HF51" i="2"/>
  <c r="GR51" i="2"/>
  <c r="GD51" i="2"/>
  <c r="FN51" i="2"/>
  <c r="EZ51" i="2"/>
  <c r="AN51" i="2"/>
  <c r="AI51" i="2"/>
  <c r="AC51" i="2"/>
  <c r="X51" i="2"/>
  <c r="T51" i="2"/>
  <c r="O51" i="2"/>
  <c r="UV50" i="2"/>
  <c r="UJ50" i="2"/>
  <c r="UC50" i="2"/>
  <c r="TV50" i="2"/>
  <c r="TI50" i="2"/>
  <c r="SV50" i="2"/>
  <c r="SJ50" i="2"/>
  <c r="RX50" i="2"/>
  <c r="RL50" i="2"/>
  <c r="QX50" i="2"/>
  <c r="QD50" i="2"/>
  <c r="QC50" i="2"/>
  <c r="QB50" i="2"/>
  <c r="PX50" i="2"/>
  <c r="PW50" i="2"/>
  <c r="PV50" i="2"/>
  <c r="PR50" i="2"/>
  <c r="PQ50" i="2"/>
  <c r="PP50" i="2"/>
  <c r="PK50" i="2"/>
  <c r="PJ50" i="2"/>
  <c r="PI50" i="2"/>
  <c r="OV50" i="2"/>
  <c r="OF50" i="2"/>
  <c r="NR50" i="2"/>
  <c r="MX50" i="2"/>
  <c r="MH50" i="2"/>
  <c r="LS50" i="2"/>
  <c r="LE50" i="2"/>
  <c r="KO50" i="2"/>
  <c r="KA50" i="2"/>
  <c r="JN50" i="2"/>
  <c r="IX50" i="2"/>
  <c r="IJ50" i="2"/>
  <c r="HV50" i="2"/>
  <c r="HF50" i="2"/>
  <c r="GR50" i="2"/>
  <c r="GD50" i="2"/>
  <c r="FN50" i="2"/>
  <c r="EZ50" i="2"/>
  <c r="AN50" i="2"/>
  <c r="AI50" i="2"/>
  <c r="AC50" i="2"/>
  <c r="X50" i="2"/>
  <c r="T50" i="2"/>
  <c r="O50" i="2"/>
  <c r="UV49" i="2"/>
  <c r="UJ49" i="2"/>
  <c r="UC49" i="2"/>
  <c r="TV49" i="2"/>
  <c r="TI49" i="2"/>
  <c r="SV49" i="2"/>
  <c r="SJ49" i="2"/>
  <c r="RX49" i="2"/>
  <c r="RL49" i="2"/>
  <c r="QX49" i="2"/>
  <c r="QQ49" i="2"/>
  <c r="QD49" i="2"/>
  <c r="QC49" i="2"/>
  <c r="QB49" i="2"/>
  <c r="PX49" i="2"/>
  <c r="PW49" i="2"/>
  <c r="PV49" i="2"/>
  <c r="PR49" i="2"/>
  <c r="PQ49" i="2"/>
  <c r="PP49" i="2"/>
  <c r="PK49" i="2"/>
  <c r="PJ49" i="2"/>
  <c r="PI49" i="2"/>
  <c r="OV49" i="2"/>
  <c r="OF49" i="2"/>
  <c r="NR49" i="2"/>
  <c r="MX49" i="2"/>
  <c r="MH49" i="2"/>
  <c r="LS49" i="2"/>
  <c r="LE49" i="2"/>
  <c r="KO49" i="2"/>
  <c r="KA49" i="2"/>
  <c r="JN49" i="2"/>
  <c r="IX49" i="2"/>
  <c r="IJ49" i="2"/>
  <c r="HV49" i="2"/>
  <c r="HF49" i="2"/>
  <c r="GR49" i="2"/>
  <c r="GD49" i="2"/>
  <c r="FN49" i="2"/>
  <c r="EZ49" i="2"/>
  <c r="AN49" i="2"/>
  <c r="AI49" i="2"/>
  <c r="AC49" i="2"/>
  <c r="X49" i="2"/>
  <c r="T49" i="2"/>
  <c r="O49" i="2"/>
  <c r="UV48" i="2"/>
  <c r="UJ48" i="2"/>
  <c r="UC48" i="2"/>
  <c r="TV48" i="2"/>
  <c r="TI48" i="2"/>
  <c r="SV48" i="2"/>
  <c r="SJ48" i="2"/>
  <c r="RX48" i="2"/>
  <c r="RL48" i="2"/>
  <c r="QX48" i="2"/>
  <c r="QD48" i="2"/>
  <c r="QC48" i="2"/>
  <c r="QB48" i="2"/>
  <c r="PX48" i="2"/>
  <c r="PW48" i="2"/>
  <c r="PV48" i="2"/>
  <c r="PR48" i="2"/>
  <c r="PQ48" i="2"/>
  <c r="PP48" i="2"/>
  <c r="PK48" i="2"/>
  <c r="PJ48" i="2"/>
  <c r="PI48" i="2"/>
  <c r="OV48" i="2"/>
  <c r="OF48" i="2"/>
  <c r="NR48" i="2"/>
  <c r="MX48" i="2"/>
  <c r="MH48" i="2"/>
  <c r="LS48" i="2"/>
  <c r="LE48" i="2"/>
  <c r="KO48" i="2"/>
  <c r="KA48" i="2"/>
  <c r="JN48" i="2"/>
  <c r="IX48" i="2"/>
  <c r="IJ48" i="2"/>
  <c r="HV48" i="2"/>
  <c r="HF48" i="2"/>
  <c r="GR48" i="2"/>
  <c r="GD48" i="2"/>
  <c r="FN48" i="2"/>
  <c r="EZ48" i="2"/>
  <c r="AN48" i="2"/>
  <c r="AI48" i="2"/>
  <c r="AC48" i="2"/>
  <c r="X48" i="2"/>
  <c r="T48" i="2"/>
  <c r="O48" i="2"/>
  <c r="UV47" i="2"/>
  <c r="UJ47" i="2"/>
  <c r="UC47" i="2"/>
  <c r="TV47" i="2"/>
  <c r="TI47" i="2"/>
  <c r="SV47" i="2"/>
  <c r="SJ47" i="2"/>
  <c r="RX47" i="2"/>
  <c r="RL47" i="2"/>
  <c r="QX47" i="2"/>
  <c r="QD47" i="2"/>
  <c r="QC47" i="2"/>
  <c r="QB47" i="2"/>
  <c r="PX47" i="2"/>
  <c r="PW47" i="2"/>
  <c r="PV47" i="2"/>
  <c r="PR47" i="2"/>
  <c r="PQ47" i="2"/>
  <c r="PP47" i="2"/>
  <c r="PK47" i="2"/>
  <c r="PJ47" i="2"/>
  <c r="PI47" i="2"/>
  <c r="OV47" i="2"/>
  <c r="OF47" i="2"/>
  <c r="NR47" i="2"/>
  <c r="MX47" i="2"/>
  <c r="MH47" i="2"/>
  <c r="LS47" i="2"/>
  <c r="LE47" i="2"/>
  <c r="KO47" i="2"/>
  <c r="KA47" i="2"/>
  <c r="JN47" i="2"/>
  <c r="IX47" i="2"/>
  <c r="IJ47" i="2"/>
  <c r="HV47" i="2"/>
  <c r="HF47" i="2"/>
  <c r="GR47" i="2"/>
  <c r="GD47" i="2"/>
  <c r="FN47" i="2"/>
  <c r="EZ47" i="2"/>
  <c r="AN47" i="2"/>
  <c r="AI47" i="2"/>
  <c r="AC47" i="2"/>
  <c r="X47" i="2"/>
  <c r="T47" i="2"/>
  <c r="O47" i="2"/>
  <c r="UV46" i="2"/>
  <c r="UJ46" i="2"/>
  <c r="UC46" i="2"/>
  <c r="TV46" i="2"/>
  <c r="TI46" i="2"/>
  <c r="SV46" i="2"/>
  <c r="SJ46" i="2"/>
  <c r="RX46" i="2"/>
  <c r="RL46" i="2"/>
  <c r="QX46" i="2"/>
  <c r="QD46" i="2"/>
  <c r="QC46" i="2"/>
  <c r="QB46" i="2"/>
  <c r="PX46" i="2"/>
  <c r="PW46" i="2"/>
  <c r="PV46" i="2"/>
  <c r="PR46" i="2"/>
  <c r="PQ46" i="2"/>
  <c r="PP46" i="2"/>
  <c r="PK46" i="2"/>
  <c r="PJ46" i="2"/>
  <c r="PI46" i="2"/>
  <c r="OV46" i="2"/>
  <c r="OF46" i="2"/>
  <c r="NR46" i="2"/>
  <c r="MX46" i="2"/>
  <c r="MH46" i="2"/>
  <c r="LS46" i="2"/>
  <c r="LE46" i="2"/>
  <c r="KO46" i="2"/>
  <c r="KA46" i="2"/>
  <c r="JN46" i="2"/>
  <c r="IX46" i="2"/>
  <c r="IJ46" i="2"/>
  <c r="HV46" i="2"/>
  <c r="HF46" i="2"/>
  <c r="GR46" i="2"/>
  <c r="GD46" i="2"/>
  <c r="FN46" i="2"/>
  <c r="EZ46" i="2"/>
  <c r="AN46" i="2"/>
  <c r="AI46" i="2"/>
  <c r="AC46" i="2"/>
  <c r="X46" i="2"/>
  <c r="T46" i="2"/>
  <c r="O46" i="2"/>
  <c r="UV45" i="2"/>
  <c r="UJ45" i="2"/>
  <c r="UC45" i="2"/>
  <c r="TV45" i="2"/>
  <c r="TI45" i="2"/>
  <c r="SV45" i="2"/>
  <c r="SJ45" i="2"/>
  <c r="RX45" i="2"/>
  <c r="RL45" i="2"/>
  <c r="QX45" i="2"/>
  <c r="QD45" i="2"/>
  <c r="QC45" i="2"/>
  <c r="QB45" i="2"/>
  <c r="PX45" i="2"/>
  <c r="PW45" i="2"/>
  <c r="PV45" i="2"/>
  <c r="PR45" i="2"/>
  <c r="PQ45" i="2"/>
  <c r="PP45" i="2"/>
  <c r="PK45" i="2"/>
  <c r="PJ45" i="2"/>
  <c r="PI45" i="2"/>
  <c r="OV45" i="2"/>
  <c r="OF45" i="2"/>
  <c r="NR45" i="2"/>
  <c r="MX45" i="2"/>
  <c r="MH45" i="2"/>
  <c r="LS45" i="2"/>
  <c r="LE45" i="2"/>
  <c r="KO45" i="2"/>
  <c r="KA45" i="2"/>
  <c r="JN45" i="2"/>
  <c r="IX45" i="2"/>
  <c r="IJ45" i="2"/>
  <c r="HV45" i="2"/>
  <c r="HF45" i="2"/>
  <c r="GR45" i="2"/>
  <c r="GD45" i="2"/>
  <c r="FN45" i="2"/>
  <c r="EZ45" i="2"/>
  <c r="AN45" i="2"/>
  <c r="AI45" i="2"/>
  <c r="AC45" i="2"/>
  <c r="X45" i="2"/>
  <c r="T45" i="2"/>
  <c r="O45" i="2"/>
  <c r="UV44" i="2"/>
  <c r="UJ44" i="2"/>
  <c r="UC44" i="2"/>
  <c r="TV44" i="2"/>
  <c r="TI44" i="2"/>
  <c r="SV44" i="2"/>
  <c r="SJ44" i="2"/>
  <c r="RX44" i="2"/>
  <c r="RL44" i="2"/>
  <c r="QX44" i="2"/>
  <c r="QD44" i="2"/>
  <c r="QC44" i="2"/>
  <c r="QB44" i="2"/>
  <c r="PX44" i="2"/>
  <c r="PW44" i="2"/>
  <c r="PV44" i="2"/>
  <c r="PR44" i="2"/>
  <c r="PQ44" i="2"/>
  <c r="PP44" i="2"/>
  <c r="PK44" i="2"/>
  <c r="PJ44" i="2"/>
  <c r="PI44" i="2"/>
  <c r="OV44" i="2"/>
  <c r="OF44" i="2"/>
  <c r="NR44" i="2"/>
  <c r="MX44" i="2"/>
  <c r="MH44" i="2"/>
  <c r="LS44" i="2"/>
  <c r="LE44" i="2"/>
  <c r="KO44" i="2"/>
  <c r="KA44" i="2"/>
  <c r="JN44" i="2"/>
  <c r="IX44" i="2"/>
  <c r="IJ44" i="2"/>
  <c r="HV44" i="2"/>
  <c r="HF44" i="2"/>
  <c r="GR44" i="2"/>
  <c r="GD44" i="2"/>
  <c r="FN44" i="2"/>
  <c r="EZ44" i="2"/>
  <c r="AN44" i="2"/>
  <c r="AI44" i="2"/>
  <c r="AC44" i="2"/>
  <c r="X44" i="2"/>
  <c r="T44" i="2"/>
  <c r="O44" i="2"/>
  <c r="UV43" i="2"/>
  <c r="UJ43" i="2"/>
  <c r="UC43" i="2"/>
  <c r="TV43" i="2"/>
  <c r="TI43" i="2"/>
  <c r="SV43" i="2"/>
  <c r="SJ43" i="2"/>
  <c r="RX43" i="2"/>
  <c r="RL43" i="2"/>
  <c r="QX43" i="2"/>
  <c r="QQ43" i="2"/>
  <c r="QJ43" i="2"/>
  <c r="QD43" i="2"/>
  <c r="QC43" i="2"/>
  <c r="QB43" i="2"/>
  <c r="PX43" i="2"/>
  <c r="PW43" i="2"/>
  <c r="PV43" i="2"/>
  <c r="PR43" i="2"/>
  <c r="PQ43" i="2"/>
  <c r="PP43" i="2"/>
  <c r="PK43" i="2"/>
  <c r="PJ43" i="2"/>
  <c r="PI43" i="2"/>
  <c r="OV43" i="2"/>
  <c r="OF43" i="2"/>
  <c r="NR43" i="2"/>
  <c r="MX43" i="2"/>
  <c r="MH43" i="2"/>
  <c r="LS43" i="2"/>
  <c r="LE43" i="2"/>
  <c r="KO43" i="2"/>
  <c r="KA43" i="2"/>
  <c r="JN43" i="2"/>
  <c r="IX43" i="2"/>
  <c r="IJ43" i="2"/>
  <c r="HV43" i="2"/>
  <c r="HF43" i="2"/>
  <c r="GR43" i="2"/>
  <c r="GD43" i="2"/>
  <c r="FN43" i="2"/>
  <c r="EZ43" i="2"/>
  <c r="AN43" i="2"/>
  <c r="AI43" i="2"/>
  <c r="AC43" i="2"/>
  <c r="X43" i="2"/>
  <c r="T43" i="2"/>
  <c r="O43" i="2"/>
  <c r="UV42" i="2"/>
  <c r="UJ42" i="2"/>
  <c r="UC42" i="2"/>
  <c r="TV42" i="2"/>
  <c r="TI42" i="2"/>
  <c r="SV42" i="2"/>
  <c r="SJ42" i="2"/>
  <c r="RX42" i="2"/>
  <c r="RL42" i="2"/>
  <c r="QX42" i="2"/>
  <c r="QD42" i="2"/>
  <c r="QC42" i="2"/>
  <c r="QB42" i="2"/>
  <c r="PX42" i="2"/>
  <c r="PW42" i="2"/>
  <c r="PV42" i="2"/>
  <c r="PR42" i="2"/>
  <c r="PQ42" i="2"/>
  <c r="PP42" i="2"/>
  <c r="PK42" i="2"/>
  <c r="PJ42" i="2"/>
  <c r="PI42" i="2"/>
  <c r="OV42" i="2"/>
  <c r="OF42" i="2"/>
  <c r="NR42" i="2"/>
  <c r="MX42" i="2"/>
  <c r="MH42" i="2"/>
  <c r="LS42" i="2"/>
  <c r="LE42" i="2"/>
  <c r="KO42" i="2"/>
  <c r="KA42" i="2"/>
  <c r="JN42" i="2"/>
  <c r="IX42" i="2"/>
  <c r="IJ42" i="2"/>
  <c r="HV42" i="2"/>
  <c r="HF42" i="2"/>
  <c r="GR42" i="2"/>
  <c r="GD42" i="2"/>
  <c r="FN42" i="2"/>
  <c r="EZ42" i="2"/>
  <c r="AN42" i="2"/>
  <c r="AI42" i="2"/>
  <c r="AC42" i="2"/>
  <c r="X42" i="2"/>
  <c r="T42" i="2"/>
  <c r="O42" i="2"/>
  <c r="UV41" i="2"/>
  <c r="UJ41" i="2"/>
  <c r="UC41" i="2"/>
  <c r="TV41" i="2"/>
  <c r="TI41" i="2"/>
  <c r="SV41" i="2"/>
  <c r="SJ41" i="2"/>
  <c r="RX41" i="2"/>
  <c r="RL41" i="2"/>
  <c r="QX41" i="2"/>
  <c r="QD41" i="2"/>
  <c r="QC41" i="2"/>
  <c r="QB41" i="2"/>
  <c r="PX41" i="2"/>
  <c r="PW41" i="2"/>
  <c r="PV41" i="2"/>
  <c r="PR41" i="2"/>
  <c r="PQ41" i="2"/>
  <c r="PP41" i="2"/>
  <c r="PK41" i="2"/>
  <c r="PJ41" i="2"/>
  <c r="PI41" i="2"/>
  <c r="OV41" i="2"/>
  <c r="OF41" i="2"/>
  <c r="NR41" i="2"/>
  <c r="MX41" i="2"/>
  <c r="MH41" i="2"/>
  <c r="LS41" i="2"/>
  <c r="LE41" i="2"/>
  <c r="KO41" i="2"/>
  <c r="KA41" i="2"/>
  <c r="JN41" i="2"/>
  <c r="IX41" i="2"/>
  <c r="IJ41" i="2"/>
  <c r="HV41" i="2"/>
  <c r="HF41" i="2"/>
  <c r="GR41" i="2"/>
  <c r="GD41" i="2"/>
  <c r="FN41" i="2"/>
  <c r="EZ41" i="2"/>
  <c r="AN41" i="2"/>
  <c r="AI41" i="2"/>
  <c r="AC41" i="2"/>
  <c r="X41" i="2"/>
  <c r="T41" i="2"/>
  <c r="O41" i="2"/>
  <c r="UV40" i="2"/>
  <c r="UJ40" i="2"/>
  <c r="UC40" i="2"/>
  <c r="TV40" i="2"/>
  <c r="TI40" i="2"/>
  <c r="SV40" i="2"/>
  <c r="SJ40" i="2"/>
  <c r="RX40" i="2"/>
  <c r="RL40" i="2"/>
  <c r="QX40" i="2"/>
  <c r="QD40" i="2"/>
  <c r="QC40" i="2"/>
  <c r="QB40" i="2"/>
  <c r="PX40" i="2"/>
  <c r="PW40" i="2"/>
  <c r="PV40" i="2"/>
  <c r="PR40" i="2"/>
  <c r="PQ40" i="2"/>
  <c r="PP40" i="2"/>
  <c r="PK40" i="2"/>
  <c r="PJ40" i="2"/>
  <c r="PI40" i="2"/>
  <c r="OV40" i="2"/>
  <c r="OF40" i="2"/>
  <c r="NR40" i="2"/>
  <c r="MX40" i="2"/>
  <c r="MH40" i="2"/>
  <c r="LS40" i="2"/>
  <c r="LE40" i="2"/>
  <c r="KO40" i="2"/>
  <c r="KA40" i="2"/>
  <c r="JN40" i="2"/>
  <c r="IX40" i="2"/>
  <c r="IJ40" i="2"/>
  <c r="HV40" i="2"/>
  <c r="HF40" i="2"/>
  <c r="GR40" i="2"/>
  <c r="GD40" i="2"/>
  <c r="FN40" i="2"/>
  <c r="EZ40" i="2"/>
  <c r="AN40" i="2"/>
  <c r="AI40" i="2"/>
  <c r="AC40" i="2"/>
  <c r="X40" i="2"/>
  <c r="T40" i="2"/>
  <c r="O40" i="2"/>
  <c r="UV39" i="2"/>
  <c r="UJ39" i="2"/>
  <c r="UC39" i="2"/>
  <c r="TV39" i="2"/>
  <c r="TI39" i="2"/>
  <c r="SV39" i="2"/>
  <c r="SJ39" i="2"/>
  <c r="RX39" i="2"/>
  <c r="RL39" i="2"/>
  <c r="QX39" i="2"/>
  <c r="QD39" i="2"/>
  <c r="QC39" i="2"/>
  <c r="QB39" i="2"/>
  <c r="PX39" i="2"/>
  <c r="PW39" i="2"/>
  <c r="PV39" i="2"/>
  <c r="PR39" i="2"/>
  <c r="PQ39" i="2"/>
  <c r="PP39" i="2"/>
  <c r="PK39" i="2"/>
  <c r="PJ39" i="2"/>
  <c r="PI39" i="2"/>
  <c r="OV39" i="2"/>
  <c r="OF39" i="2"/>
  <c r="NR39" i="2"/>
  <c r="MX39" i="2"/>
  <c r="MH39" i="2"/>
  <c r="LS39" i="2"/>
  <c r="LE39" i="2"/>
  <c r="KO39" i="2"/>
  <c r="KA39" i="2"/>
  <c r="JN39" i="2"/>
  <c r="IX39" i="2"/>
  <c r="IJ39" i="2"/>
  <c r="HV39" i="2"/>
  <c r="HF39" i="2"/>
  <c r="GR39" i="2"/>
  <c r="GD39" i="2"/>
  <c r="FN39" i="2"/>
  <c r="EZ39" i="2"/>
  <c r="AN39" i="2"/>
  <c r="AI39" i="2"/>
  <c r="AC39" i="2"/>
  <c r="X39" i="2"/>
  <c r="T39" i="2"/>
  <c r="O39" i="2"/>
  <c r="UV38" i="2"/>
  <c r="UJ38" i="2"/>
  <c r="UC38" i="2"/>
  <c r="TV38" i="2"/>
  <c r="TI38" i="2"/>
  <c r="SV38" i="2"/>
  <c r="SJ38" i="2"/>
  <c r="RX38" i="2"/>
  <c r="RL38" i="2"/>
  <c r="QX38" i="2"/>
  <c r="QD38" i="2"/>
  <c r="QC38" i="2"/>
  <c r="QB38" i="2"/>
  <c r="PX38" i="2"/>
  <c r="PW38" i="2"/>
  <c r="PV38" i="2"/>
  <c r="PR38" i="2"/>
  <c r="PQ38" i="2"/>
  <c r="PP38" i="2"/>
  <c r="PK38" i="2"/>
  <c r="PJ38" i="2"/>
  <c r="PI38" i="2"/>
  <c r="OV38" i="2"/>
  <c r="OF38" i="2"/>
  <c r="NR38" i="2"/>
  <c r="MX38" i="2"/>
  <c r="MH38" i="2"/>
  <c r="LS38" i="2"/>
  <c r="LE38" i="2"/>
  <c r="KO38" i="2"/>
  <c r="KA38" i="2"/>
  <c r="JN38" i="2"/>
  <c r="IX38" i="2"/>
  <c r="IJ38" i="2"/>
  <c r="HV38" i="2"/>
  <c r="HF38" i="2"/>
  <c r="GR38" i="2"/>
  <c r="GD38" i="2"/>
  <c r="FN38" i="2"/>
  <c r="EZ38" i="2"/>
  <c r="AN38" i="2"/>
  <c r="AI38" i="2"/>
  <c r="AC38" i="2"/>
  <c r="X38" i="2"/>
  <c r="T38" i="2"/>
  <c r="O38" i="2"/>
  <c r="UV37" i="2"/>
  <c r="UJ37" i="2"/>
  <c r="UC37" i="2"/>
  <c r="TV37" i="2"/>
  <c r="TI37" i="2"/>
  <c r="SV37" i="2"/>
  <c r="SJ37" i="2"/>
  <c r="RX37" i="2"/>
  <c r="RL37" i="2"/>
  <c r="QX37" i="2"/>
  <c r="QQ37" i="2"/>
  <c r="QD37" i="2"/>
  <c r="QC37" i="2"/>
  <c r="QB37" i="2"/>
  <c r="PX37" i="2"/>
  <c r="PW37" i="2"/>
  <c r="PV37" i="2"/>
  <c r="PR37" i="2"/>
  <c r="PQ37" i="2"/>
  <c r="PP37" i="2"/>
  <c r="PK37" i="2"/>
  <c r="PJ37" i="2"/>
  <c r="PI37" i="2"/>
  <c r="OV37" i="2"/>
  <c r="OF37" i="2"/>
  <c r="NR37" i="2"/>
  <c r="MX37" i="2"/>
  <c r="MH37" i="2"/>
  <c r="LS37" i="2"/>
  <c r="LE37" i="2"/>
  <c r="KO37" i="2"/>
  <c r="KA37" i="2"/>
  <c r="JN37" i="2"/>
  <c r="IX37" i="2"/>
  <c r="IJ37" i="2"/>
  <c r="HV37" i="2"/>
  <c r="HF37" i="2"/>
  <c r="GR37" i="2"/>
  <c r="GD37" i="2"/>
  <c r="FN37" i="2"/>
  <c r="EZ37" i="2"/>
  <c r="AN37" i="2"/>
  <c r="AI37" i="2"/>
  <c r="AC37" i="2"/>
  <c r="X37" i="2"/>
  <c r="T37" i="2"/>
  <c r="O37" i="2"/>
  <c r="UV36" i="2"/>
  <c r="UJ36" i="2"/>
  <c r="UC36" i="2"/>
  <c r="TV36" i="2"/>
  <c r="TI36" i="2"/>
  <c r="SV36" i="2"/>
  <c r="SJ36" i="2"/>
  <c r="RX36" i="2"/>
  <c r="RL36" i="2"/>
  <c r="QX36" i="2"/>
  <c r="QD36" i="2"/>
  <c r="QC36" i="2"/>
  <c r="QB36" i="2"/>
  <c r="PX36" i="2"/>
  <c r="PW36" i="2"/>
  <c r="PV36" i="2"/>
  <c r="PR36" i="2"/>
  <c r="PQ36" i="2"/>
  <c r="PP36" i="2"/>
  <c r="PK36" i="2"/>
  <c r="PJ36" i="2"/>
  <c r="PI36" i="2"/>
  <c r="OV36" i="2"/>
  <c r="OF36" i="2"/>
  <c r="NR36" i="2"/>
  <c r="MX36" i="2"/>
  <c r="MH36" i="2"/>
  <c r="LS36" i="2"/>
  <c r="LE36" i="2"/>
  <c r="KO36" i="2"/>
  <c r="KA36" i="2"/>
  <c r="JN36" i="2"/>
  <c r="IX36" i="2"/>
  <c r="IJ36" i="2"/>
  <c r="HV36" i="2"/>
  <c r="HF36" i="2"/>
  <c r="GR36" i="2"/>
  <c r="GD36" i="2"/>
  <c r="FN36" i="2"/>
  <c r="EZ36" i="2"/>
  <c r="AN36" i="2"/>
  <c r="AI36" i="2"/>
  <c r="AC36" i="2"/>
  <c r="X36" i="2"/>
  <c r="T36" i="2"/>
  <c r="O36" i="2"/>
  <c r="UV35" i="2"/>
  <c r="UJ35" i="2"/>
  <c r="UC35" i="2"/>
  <c r="TV35" i="2"/>
  <c r="TI35" i="2"/>
  <c r="SV35" i="2"/>
  <c r="SJ35" i="2"/>
  <c r="RX35" i="2"/>
  <c r="RL35" i="2"/>
  <c r="QX35" i="2"/>
  <c r="QD35" i="2"/>
  <c r="QC35" i="2"/>
  <c r="QB35" i="2"/>
  <c r="PX35" i="2"/>
  <c r="PW35" i="2"/>
  <c r="PV35" i="2"/>
  <c r="PR35" i="2"/>
  <c r="PQ35" i="2"/>
  <c r="PP35" i="2"/>
  <c r="PK35" i="2"/>
  <c r="PJ35" i="2"/>
  <c r="PI35" i="2"/>
  <c r="OV35" i="2"/>
  <c r="OF35" i="2"/>
  <c r="NR35" i="2"/>
  <c r="MX35" i="2"/>
  <c r="MH35" i="2"/>
  <c r="LS35" i="2"/>
  <c r="LE35" i="2"/>
  <c r="KO35" i="2"/>
  <c r="KA35" i="2"/>
  <c r="JN35" i="2"/>
  <c r="IX35" i="2"/>
  <c r="IJ35" i="2"/>
  <c r="HV35" i="2"/>
  <c r="HF35" i="2"/>
  <c r="GR35" i="2"/>
  <c r="GD35" i="2"/>
  <c r="FN35" i="2"/>
  <c r="EZ35" i="2"/>
  <c r="AN35" i="2"/>
  <c r="AI35" i="2"/>
  <c r="AC35" i="2"/>
  <c r="X35" i="2"/>
  <c r="T35" i="2"/>
  <c r="O35" i="2"/>
  <c r="UV34" i="2"/>
  <c r="UJ34" i="2"/>
  <c r="UC34" i="2"/>
  <c r="TV34" i="2"/>
  <c r="TI34" i="2"/>
  <c r="SV34" i="2"/>
  <c r="SJ34" i="2"/>
  <c r="RX34" i="2"/>
  <c r="RL34" i="2"/>
  <c r="QX34" i="2"/>
  <c r="QJ34" i="2"/>
  <c r="QD34" i="2"/>
  <c r="QC34" i="2"/>
  <c r="QB34" i="2"/>
  <c r="PX34" i="2"/>
  <c r="PW34" i="2"/>
  <c r="PV34" i="2"/>
  <c r="PR34" i="2"/>
  <c r="PQ34" i="2"/>
  <c r="PP34" i="2"/>
  <c r="PK34" i="2"/>
  <c r="PJ34" i="2"/>
  <c r="PI34" i="2"/>
  <c r="OV34" i="2"/>
  <c r="OF34" i="2"/>
  <c r="NR34" i="2"/>
  <c r="MX34" i="2"/>
  <c r="MH34" i="2"/>
  <c r="LS34" i="2"/>
  <c r="LE34" i="2"/>
  <c r="KO34" i="2"/>
  <c r="KA34" i="2"/>
  <c r="JN34" i="2"/>
  <c r="IX34" i="2"/>
  <c r="IJ34" i="2"/>
  <c r="HV34" i="2"/>
  <c r="HF34" i="2"/>
  <c r="GR34" i="2"/>
  <c r="GD34" i="2"/>
  <c r="FN34" i="2"/>
  <c r="EZ34" i="2"/>
  <c r="AN34" i="2"/>
  <c r="AI34" i="2"/>
  <c r="AC34" i="2"/>
  <c r="X34" i="2"/>
  <c r="T34" i="2"/>
  <c r="O34" i="2"/>
  <c r="UV33" i="2"/>
  <c r="UJ33" i="2"/>
  <c r="UC33" i="2"/>
  <c r="TV33" i="2"/>
  <c r="TI33" i="2"/>
  <c r="SV33" i="2"/>
  <c r="SJ33" i="2"/>
  <c r="RX33" i="2"/>
  <c r="RL33" i="2"/>
  <c r="QX33" i="2"/>
  <c r="QD33" i="2"/>
  <c r="QC33" i="2"/>
  <c r="QB33" i="2"/>
  <c r="PX33" i="2"/>
  <c r="PW33" i="2"/>
  <c r="PV33" i="2"/>
  <c r="PR33" i="2"/>
  <c r="PQ33" i="2"/>
  <c r="PP33" i="2"/>
  <c r="PK33" i="2"/>
  <c r="PJ33" i="2"/>
  <c r="PI33" i="2"/>
  <c r="OV33" i="2"/>
  <c r="OF33" i="2"/>
  <c r="NR33" i="2"/>
  <c r="MX33" i="2"/>
  <c r="MH33" i="2"/>
  <c r="LS33" i="2"/>
  <c r="LE33" i="2"/>
  <c r="KO33" i="2"/>
  <c r="KA33" i="2"/>
  <c r="JN33" i="2"/>
  <c r="IX33" i="2"/>
  <c r="IJ33" i="2"/>
  <c r="HV33" i="2"/>
  <c r="HF33" i="2"/>
  <c r="GR33" i="2"/>
  <c r="GD33" i="2"/>
  <c r="FN33" i="2"/>
  <c r="EZ33" i="2"/>
  <c r="AN33" i="2"/>
  <c r="AI33" i="2"/>
  <c r="AC33" i="2"/>
  <c r="X33" i="2"/>
  <c r="T33" i="2"/>
  <c r="O33" i="2"/>
  <c r="UV32" i="2"/>
  <c r="UJ32" i="2"/>
  <c r="UC32" i="2"/>
  <c r="TV32" i="2"/>
  <c r="TI32" i="2"/>
  <c r="SV32" i="2"/>
  <c r="SJ32" i="2"/>
  <c r="RX32" i="2"/>
  <c r="RL32" i="2"/>
  <c r="QX32" i="2"/>
  <c r="QD32" i="2"/>
  <c r="QC32" i="2"/>
  <c r="QB32" i="2"/>
  <c r="PX32" i="2"/>
  <c r="PW32" i="2"/>
  <c r="PV32" i="2"/>
  <c r="PR32" i="2"/>
  <c r="PQ32" i="2"/>
  <c r="PP32" i="2"/>
  <c r="PK32" i="2"/>
  <c r="PJ32" i="2"/>
  <c r="PI32" i="2"/>
  <c r="OV32" i="2"/>
  <c r="OF32" i="2"/>
  <c r="NR32" i="2"/>
  <c r="MX32" i="2"/>
  <c r="MH32" i="2"/>
  <c r="LS32" i="2"/>
  <c r="LE32" i="2"/>
  <c r="KO32" i="2"/>
  <c r="KA32" i="2"/>
  <c r="JN32" i="2"/>
  <c r="IX32" i="2"/>
  <c r="IJ32" i="2"/>
  <c r="HV32" i="2"/>
  <c r="HF32" i="2"/>
  <c r="GR32" i="2"/>
  <c r="GD32" i="2"/>
  <c r="FN32" i="2"/>
  <c r="EZ32" i="2"/>
  <c r="AN32" i="2"/>
  <c r="AI32" i="2"/>
  <c r="AC32" i="2"/>
  <c r="X32" i="2"/>
  <c r="T32" i="2"/>
  <c r="O32" i="2"/>
  <c r="UV31" i="2"/>
  <c r="UJ31" i="2"/>
  <c r="UC31" i="2"/>
  <c r="TV31" i="2"/>
  <c r="TI31" i="2"/>
  <c r="SV31" i="2"/>
  <c r="SJ31" i="2"/>
  <c r="RX31" i="2"/>
  <c r="RL31" i="2"/>
  <c r="QX31" i="2"/>
  <c r="QQ31" i="2"/>
  <c r="QD31" i="2"/>
  <c r="QC31" i="2"/>
  <c r="QB31" i="2"/>
  <c r="PX31" i="2"/>
  <c r="PW31" i="2"/>
  <c r="PV31" i="2"/>
  <c r="PR31" i="2"/>
  <c r="PQ31" i="2"/>
  <c r="PP31" i="2"/>
  <c r="PK31" i="2"/>
  <c r="PJ31" i="2"/>
  <c r="PI31" i="2"/>
  <c r="OV31" i="2"/>
  <c r="OF31" i="2"/>
  <c r="NR31" i="2"/>
  <c r="MX31" i="2"/>
  <c r="MH31" i="2"/>
  <c r="LS31" i="2"/>
  <c r="LE31" i="2"/>
  <c r="KO31" i="2"/>
  <c r="KA31" i="2"/>
  <c r="JN31" i="2"/>
  <c r="IX31" i="2"/>
  <c r="IJ31" i="2"/>
  <c r="HV31" i="2"/>
  <c r="HF31" i="2"/>
  <c r="GR31" i="2"/>
  <c r="GD31" i="2"/>
  <c r="FN31" i="2"/>
  <c r="EZ31" i="2"/>
  <c r="AN31" i="2"/>
  <c r="AI31" i="2"/>
  <c r="AC31" i="2"/>
  <c r="X31" i="2"/>
  <c r="T31" i="2"/>
  <c r="O31" i="2"/>
  <c r="UV30" i="2"/>
  <c r="UJ30" i="2"/>
  <c r="UC30" i="2"/>
  <c r="TV30" i="2"/>
  <c r="TI30" i="2"/>
  <c r="SV30" i="2"/>
  <c r="SJ30" i="2"/>
  <c r="RX30" i="2"/>
  <c r="RL30" i="2"/>
  <c r="QX30" i="2"/>
  <c r="QD30" i="2"/>
  <c r="QC30" i="2"/>
  <c r="QB30" i="2"/>
  <c r="PX30" i="2"/>
  <c r="PW30" i="2"/>
  <c r="PV30" i="2"/>
  <c r="PR30" i="2"/>
  <c r="PQ30" i="2"/>
  <c r="PP30" i="2"/>
  <c r="PK30" i="2"/>
  <c r="PJ30" i="2"/>
  <c r="PI30" i="2"/>
  <c r="OV30" i="2"/>
  <c r="OF30" i="2"/>
  <c r="NR30" i="2"/>
  <c r="MX30" i="2"/>
  <c r="MH30" i="2"/>
  <c r="LS30" i="2"/>
  <c r="LE30" i="2"/>
  <c r="KO30" i="2"/>
  <c r="KA30" i="2"/>
  <c r="JN30" i="2"/>
  <c r="IX30" i="2"/>
  <c r="IJ30" i="2"/>
  <c r="HV30" i="2"/>
  <c r="HF30" i="2"/>
  <c r="GR30" i="2"/>
  <c r="GD30" i="2"/>
  <c r="FN30" i="2"/>
  <c r="EZ30" i="2"/>
  <c r="AN30" i="2"/>
  <c r="AI30" i="2"/>
  <c r="AC30" i="2"/>
  <c r="X30" i="2"/>
  <c r="T30" i="2"/>
  <c r="O30" i="2"/>
  <c r="UV29" i="2"/>
  <c r="UJ29" i="2"/>
  <c r="UC29" i="2"/>
  <c r="TV29" i="2"/>
  <c r="TI29" i="2"/>
  <c r="SV29" i="2"/>
  <c r="SJ29" i="2"/>
  <c r="RX29" i="2"/>
  <c r="RL29" i="2"/>
  <c r="QX29" i="2"/>
  <c r="QD29" i="2"/>
  <c r="QC29" i="2"/>
  <c r="QB29" i="2"/>
  <c r="PX29" i="2"/>
  <c r="PW29" i="2"/>
  <c r="PV29" i="2"/>
  <c r="PR29" i="2"/>
  <c r="PQ29" i="2"/>
  <c r="PP29" i="2"/>
  <c r="PK29" i="2"/>
  <c r="PJ29" i="2"/>
  <c r="PI29" i="2"/>
  <c r="OV29" i="2"/>
  <c r="OF29" i="2"/>
  <c r="NR29" i="2"/>
  <c r="MX29" i="2"/>
  <c r="MH29" i="2"/>
  <c r="LS29" i="2"/>
  <c r="LE29" i="2"/>
  <c r="KO29" i="2"/>
  <c r="KA29" i="2"/>
  <c r="JN29" i="2"/>
  <c r="IX29" i="2"/>
  <c r="IJ29" i="2"/>
  <c r="HV29" i="2"/>
  <c r="HF29" i="2"/>
  <c r="GR29" i="2"/>
  <c r="GD29" i="2"/>
  <c r="FN29" i="2"/>
  <c r="EZ29" i="2"/>
  <c r="AN29" i="2"/>
  <c r="AI29" i="2"/>
  <c r="AC29" i="2"/>
  <c r="X29" i="2"/>
  <c r="T29" i="2"/>
  <c r="O29" i="2"/>
  <c r="UV28" i="2"/>
  <c r="UJ28" i="2"/>
  <c r="UC28" i="2"/>
  <c r="TV28" i="2"/>
  <c r="TI28" i="2"/>
  <c r="SV28" i="2"/>
  <c r="SJ28" i="2"/>
  <c r="RX28" i="2"/>
  <c r="RL28" i="2"/>
  <c r="QX28" i="2"/>
  <c r="QD28" i="2"/>
  <c r="QC28" i="2"/>
  <c r="QB28" i="2"/>
  <c r="PX28" i="2"/>
  <c r="PW28" i="2"/>
  <c r="PV28" i="2"/>
  <c r="PR28" i="2"/>
  <c r="PQ28" i="2"/>
  <c r="PP28" i="2"/>
  <c r="PK28" i="2"/>
  <c r="PJ28" i="2"/>
  <c r="PI28" i="2"/>
  <c r="OV28" i="2"/>
  <c r="OF28" i="2"/>
  <c r="NR28" i="2"/>
  <c r="MX28" i="2"/>
  <c r="MH28" i="2"/>
  <c r="LS28" i="2"/>
  <c r="LE28" i="2"/>
  <c r="KO28" i="2"/>
  <c r="KA28" i="2"/>
  <c r="JN28" i="2"/>
  <c r="IX28" i="2"/>
  <c r="IJ28" i="2"/>
  <c r="HV28" i="2"/>
  <c r="HF28" i="2"/>
  <c r="GR28" i="2"/>
  <c r="GD28" i="2"/>
  <c r="FN28" i="2"/>
  <c r="EZ28" i="2"/>
  <c r="AN28" i="2"/>
  <c r="AI28" i="2"/>
  <c r="AC28" i="2"/>
  <c r="X28" i="2"/>
  <c r="T28" i="2"/>
  <c r="O28" i="2"/>
  <c r="UV27" i="2"/>
  <c r="UJ27" i="2"/>
  <c r="UC27" i="2"/>
  <c r="TV27" i="2"/>
  <c r="TI27" i="2"/>
  <c r="SV27" i="2"/>
  <c r="SJ27" i="2"/>
  <c r="RX27" i="2"/>
  <c r="RL27" i="2"/>
  <c r="QX27" i="2"/>
  <c r="QD27" i="2"/>
  <c r="QC27" i="2"/>
  <c r="QB27" i="2"/>
  <c r="PX27" i="2"/>
  <c r="PW27" i="2"/>
  <c r="PV27" i="2"/>
  <c r="PR27" i="2"/>
  <c r="PQ27" i="2"/>
  <c r="PP27" i="2"/>
  <c r="PK27" i="2"/>
  <c r="PJ27" i="2"/>
  <c r="PI27" i="2"/>
  <c r="OV27" i="2"/>
  <c r="OF27" i="2"/>
  <c r="NR27" i="2"/>
  <c r="MX27" i="2"/>
  <c r="MH27" i="2"/>
  <c r="LS27" i="2"/>
  <c r="LE27" i="2"/>
  <c r="KO27" i="2"/>
  <c r="KA27" i="2"/>
  <c r="JN27" i="2"/>
  <c r="IX27" i="2"/>
  <c r="IJ27" i="2"/>
  <c r="HV27" i="2"/>
  <c r="HF27" i="2"/>
  <c r="GR27" i="2"/>
  <c r="GD27" i="2"/>
  <c r="FN27" i="2"/>
  <c r="EZ27" i="2"/>
  <c r="AN27" i="2"/>
  <c r="AI27" i="2"/>
  <c r="AC27" i="2"/>
  <c r="X27" i="2"/>
  <c r="T27" i="2"/>
  <c r="O27" i="2"/>
  <c r="UV26" i="2"/>
  <c r="UJ26" i="2"/>
  <c r="UC26" i="2"/>
  <c r="TV26" i="2"/>
  <c r="TI26" i="2"/>
  <c r="SV26" i="2"/>
  <c r="SJ26" i="2"/>
  <c r="RX26" i="2"/>
  <c r="RL26" i="2"/>
  <c r="QX26" i="2"/>
  <c r="QD26" i="2"/>
  <c r="QC26" i="2"/>
  <c r="QB26" i="2"/>
  <c r="PX26" i="2"/>
  <c r="PW26" i="2"/>
  <c r="PV26" i="2"/>
  <c r="PR26" i="2"/>
  <c r="PQ26" i="2"/>
  <c r="PP26" i="2"/>
  <c r="PK26" i="2"/>
  <c r="PJ26" i="2"/>
  <c r="PI26" i="2"/>
  <c r="OV26" i="2"/>
  <c r="OF26" i="2"/>
  <c r="NR26" i="2"/>
  <c r="MX26" i="2"/>
  <c r="MH26" i="2"/>
  <c r="LS26" i="2"/>
  <c r="LE26" i="2"/>
  <c r="KO26" i="2"/>
  <c r="KA26" i="2"/>
  <c r="JN26" i="2"/>
  <c r="IX26" i="2"/>
  <c r="IJ26" i="2"/>
  <c r="HV26" i="2"/>
  <c r="HF26" i="2"/>
  <c r="GR26" i="2"/>
  <c r="GD26" i="2"/>
  <c r="FN26" i="2"/>
  <c r="EZ26" i="2"/>
  <c r="AN26" i="2"/>
  <c r="AI26" i="2"/>
  <c r="AC26" i="2"/>
  <c r="X26" i="2"/>
  <c r="T26" i="2"/>
  <c r="O26" i="2"/>
  <c r="UV25" i="2"/>
  <c r="UJ25" i="2"/>
  <c r="UC25" i="2"/>
  <c r="TV25" i="2"/>
  <c r="TI25" i="2"/>
  <c r="SV25" i="2"/>
  <c r="SJ25" i="2"/>
  <c r="RX25" i="2"/>
  <c r="RL25" i="2"/>
  <c r="QX25" i="2"/>
  <c r="QQ25" i="2"/>
  <c r="QJ25" i="2"/>
  <c r="QD25" i="2"/>
  <c r="QC25" i="2"/>
  <c r="QB25" i="2"/>
  <c r="PX25" i="2"/>
  <c r="PW25" i="2"/>
  <c r="PV25" i="2"/>
  <c r="PR25" i="2"/>
  <c r="PQ25" i="2"/>
  <c r="PP25" i="2"/>
  <c r="PK25" i="2"/>
  <c r="PJ25" i="2"/>
  <c r="PI25" i="2"/>
  <c r="OV25" i="2"/>
  <c r="OF25" i="2"/>
  <c r="NR25" i="2"/>
  <c r="MX25" i="2"/>
  <c r="MH25" i="2"/>
  <c r="LS25" i="2"/>
  <c r="LE25" i="2"/>
  <c r="KO25" i="2"/>
  <c r="KA25" i="2"/>
  <c r="JN25" i="2"/>
  <c r="IX25" i="2"/>
  <c r="IJ25" i="2"/>
  <c r="HV25" i="2"/>
  <c r="HF25" i="2"/>
  <c r="GR25" i="2"/>
  <c r="GD25" i="2"/>
  <c r="FN25" i="2"/>
  <c r="EZ25" i="2"/>
  <c r="AN25" i="2"/>
  <c r="AI25" i="2"/>
  <c r="AC25" i="2"/>
  <c r="X25" i="2"/>
  <c r="T25" i="2"/>
  <c r="O25" i="2"/>
  <c r="UV24" i="2"/>
  <c r="UJ24" i="2"/>
  <c r="UC24" i="2"/>
  <c r="TV24" i="2"/>
  <c r="TI24" i="2"/>
  <c r="SV24" i="2"/>
  <c r="SJ24" i="2"/>
  <c r="RX24" i="2"/>
  <c r="RL24" i="2"/>
  <c r="QX24" i="2"/>
  <c r="QD24" i="2"/>
  <c r="QC24" i="2"/>
  <c r="QB24" i="2"/>
  <c r="PX24" i="2"/>
  <c r="PW24" i="2"/>
  <c r="PV24" i="2"/>
  <c r="PR24" i="2"/>
  <c r="PQ24" i="2"/>
  <c r="PP24" i="2"/>
  <c r="PK24" i="2"/>
  <c r="PJ24" i="2"/>
  <c r="PI24" i="2"/>
  <c r="OV24" i="2"/>
  <c r="OF24" i="2"/>
  <c r="NR24" i="2"/>
  <c r="MX24" i="2"/>
  <c r="MH24" i="2"/>
  <c r="LS24" i="2"/>
  <c r="LE24" i="2"/>
  <c r="KO24" i="2"/>
  <c r="KA24" i="2"/>
  <c r="JN24" i="2"/>
  <c r="IX24" i="2"/>
  <c r="IJ24" i="2"/>
  <c r="HV24" i="2"/>
  <c r="HF24" i="2"/>
  <c r="GR24" i="2"/>
  <c r="GD24" i="2"/>
  <c r="FN24" i="2"/>
  <c r="EZ24" i="2"/>
  <c r="AN24" i="2"/>
  <c r="AI24" i="2"/>
  <c r="AC24" i="2"/>
  <c r="X24" i="2"/>
  <c r="T24" i="2"/>
  <c r="O24" i="2"/>
  <c r="UV23" i="2"/>
  <c r="UJ23" i="2"/>
  <c r="UC23" i="2"/>
  <c r="TV23" i="2"/>
  <c r="TI23" i="2"/>
  <c r="SV23" i="2"/>
  <c r="SJ23" i="2"/>
  <c r="RX23" i="2"/>
  <c r="RL23" i="2"/>
  <c r="QX23" i="2"/>
  <c r="QD23" i="2"/>
  <c r="QC23" i="2"/>
  <c r="QB23" i="2"/>
  <c r="PX23" i="2"/>
  <c r="PW23" i="2"/>
  <c r="PV23" i="2"/>
  <c r="PR23" i="2"/>
  <c r="PQ23" i="2"/>
  <c r="PP23" i="2"/>
  <c r="PK23" i="2"/>
  <c r="PJ23" i="2"/>
  <c r="PI23" i="2"/>
  <c r="OV23" i="2"/>
  <c r="OF23" i="2"/>
  <c r="NR23" i="2"/>
  <c r="MX23" i="2"/>
  <c r="MH23" i="2"/>
  <c r="LS23" i="2"/>
  <c r="LE23" i="2"/>
  <c r="KO23" i="2"/>
  <c r="KA23" i="2"/>
  <c r="JN23" i="2"/>
  <c r="IX23" i="2"/>
  <c r="IJ23" i="2"/>
  <c r="HV23" i="2"/>
  <c r="HF23" i="2"/>
  <c r="GR23" i="2"/>
  <c r="GD23" i="2"/>
  <c r="FN23" i="2"/>
  <c r="EZ23" i="2"/>
  <c r="AN23" i="2"/>
  <c r="AI23" i="2"/>
  <c r="AC23" i="2"/>
  <c r="X23" i="2"/>
  <c r="T23" i="2"/>
  <c r="O23" i="2"/>
  <c r="UV22" i="2"/>
  <c r="UJ22" i="2"/>
  <c r="UC22" i="2"/>
  <c r="TV22" i="2"/>
  <c r="TI22" i="2"/>
  <c r="SV22" i="2"/>
  <c r="SJ22" i="2"/>
  <c r="RX22" i="2"/>
  <c r="RL22" i="2"/>
  <c r="QX22" i="2"/>
  <c r="QD22" i="2"/>
  <c r="QC22" i="2"/>
  <c r="QB22" i="2"/>
  <c r="PX22" i="2"/>
  <c r="PW22" i="2"/>
  <c r="PV22" i="2"/>
  <c r="PR22" i="2"/>
  <c r="PQ22" i="2"/>
  <c r="PP22" i="2"/>
  <c r="PK22" i="2"/>
  <c r="PJ22" i="2"/>
  <c r="PI22" i="2"/>
  <c r="OV22" i="2"/>
  <c r="OF22" i="2"/>
  <c r="NR22" i="2"/>
  <c r="MX22" i="2"/>
  <c r="MH22" i="2"/>
  <c r="LS22" i="2"/>
  <c r="LE22" i="2"/>
  <c r="KO22" i="2"/>
  <c r="KA22" i="2"/>
  <c r="JN22" i="2"/>
  <c r="IX22" i="2"/>
  <c r="IJ22" i="2"/>
  <c r="HV22" i="2"/>
  <c r="HF22" i="2"/>
  <c r="GR22" i="2"/>
  <c r="GD22" i="2"/>
  <c r="FN22" i="2"/>
  <c r="EZ22" i="2"/>
  <c r="AN22" i="2"/>
  <c r="AI22" i="2"/>
  <c r="AC22" i="2"/>
  <c r="X22" i="2"/>
  <c r="T22" i="2"/>
  <c r="O22" i="2"/>
  <c r="UV21" i="2"/>
  <c r="UJ21" i="2"/>
  <c r="UC21" i="2"/>
  <c r="TV21" i="2"/>
  <c r="TI21" i="2"/>
  <c r="SV21" i="2"/>
  <c r="SJ21" i="2"/>
  <c r="RX21" i="2"/>
  <c r="RL21" i="2"/>
  <c r="QX21" i="2"/>
  <c r="QD21" i="2"/>
  <c r="QC21" i="2"/>
  <c r="QB21" i="2"/>
  <c r="PX21" i="2"/>
  <c r="PW21" i="2"/>
  <c r="PV21" i="2"/>
  <c r="PR21" i="2"/>
  <c r="PQ21" i="2"/>
  <c r="PP21" i="2"/>
  <c r="PK21" i="2"/>
  <c r="PJ21" i="2"/>
  <c r="PI21" i="2"/>
  <c r="OV21" i="2"/>
  <c r="OF21" i="2"/>
  <c r="NR21" i="2"/>
  <c r="MX21" i="2"/>
  <c r="MH21" i="2"/>
  <c r="LS21" i="2"/>
  <c r="LE21" i="2"/>
  <c r="KO21" i="2"/>
  <c r="KA21" i="2"/>
  <c r="JN21" i="2"/>
  <c r="IX21" i="2"/>
  <c r="IJ21" i="2"/>
  <c r="HV21" i="2"/>
  <c r="HF21" i="2"/>
  <c r="GR21" i="2"/>
  <c r="GD21" i="2"/>
  <c r="FN21" i="2"/>
  <c r="EZ21" i="2"/>
  <c r="AN21" i="2"/>
  <c r="AI21" i="2"/>
  <c r="AC21" i="2"/>
  <c r="X21" i="2"/>
  <c r="T21" i="2"/>
  <c r="O21" i="2"/>
  <c r="UV20" i="2"/>
  <c r="UJ20" i="2"/>
  <c r="UC20" i="2"/>
  <c r="TV20" i="2"/>
  <c r="TI20" i="2"/>
  <c r="SV20" i="2"/>
  <c r="SJ20" i="2"/>
  <c r="RX20" i="2"/>
  <c r="RL20" i="2"/>
  <c r="QX20" i="2"/>
  <c r="QD20" i="2"/>
  <c r="QC20" i="2"/>
  <c r="QB20" i="2"/>
  <c r="PX20" i="2"/>
  <c r="PW20" i="2"/>
  <c r="PV20" i="2"/>
  <c r="PR20" i="2"/>
  <c r="PQ20" i="2"/>
  <c r="PP20" i="2"/>
  <c r="PK20" i="2"/>
  <c r="PJ20" i="2"/>
  <c r="PI20" i="2"/>
  <c r="OV20" i="2"/>
  <c r="OF20" i="2"/>
  <c r="NR20" i="2"/>
  <c r="MX20" i="2"/>
  <c r="MH20" i="2"/>
  <c r="LS20" i="2"/>
  <c r="LE20" i="2"/>
  <c r="KO20" i="2"/>
  <c r="KA20" i="2"/>
  <c r="JN20" i="2"/>
  <c r="IX20" i="2"/>
  <c r="IJ20" i="2"/>
  <c r="HV20" i="2"/>
  <c r="HF20" i="2"/>
  <c r="GR20" i="2"/>
  <c r="GD20" i="2"/>
  <c r="FN20" i="2"/>
  <c r="EZ20" i="2"/>
  <c r="AN20" i="2"/>
  <c r="AI20" i="2"/>
  <c r="AC20" i="2"/>
  <c r="X20" i="2"/>
  <c r="T20" i="2"/>
  <c r="O20" i="2"/>
  <c r="UV19" i="2"/>
  <c r="UJ19" i="2"/>
  <c r="UC19" i="2"/>
  <c r="TV19" i="2"/>
  <c r="TI19" i="2"/>
  <c r="SV19" i="2"/>
  <c r="SJ19" i="2"/>
  <c r="RX19" i="2"/>
  <c r="RL19" i="2"/>
  <c r="QX19" i="2"/>
  <c r="QQ19" i="2"/>
  <c r="QD19" i="2"/>
  <c r="QC19" i="2"/>
  <c r="QB19" i="2"/>
  <c r="PX19" i="2"/>
  <c r="PW19" i="2"/>
  <c r="PV19" i="2"/>
  <c r="PR19" i="2"/>
  <c r="PQ19" i="2"/>
  <c r="PP19" i="2"/>
  <c r="PK19" i="2"/>
  <c r="PJ19" i="2"/>
  <c r="PI19" i="2"/>
  <c r="OV19" i="2"/>
  <c r="OF19" i="2"/>
  <c r="NR19" i="2"/>
  <c r="MX19" i="2"/>
  <c r="MH19" i="2"/>
  <c r="LS19" i="2"/>
  <c r="LE19" i="2"/>
  <c r="KO19" i="2"/>
  <c r="KA19" i="2"/>
  <c r="JN19" i="2"/>
  <c r="IX19" i="2"/>
  <c r="IJ19" i="2"/>
  <c r="HV19" i="2"/>
  <c r="HF19" i="2"/>
  <c r="GR19" i="2"/>
  <c r="GD19" i="2"/>
  <c r="FN19" i="2"/>
  <c r="EZ19" i="2"/>
  <c r="AN19" i="2"/>
  <c r="AI19" i="2"/>
  <c r="AC19" i="2"/>
  <c r="X19" i="2"/>
  <c r="T19" i="2"/>
  <c r="O19" i="2"/>
  <c r="UV18" i="2"/>
  <c r="UJ18" i="2"/>
  <c r="UC18" i="2"/>
  <c r="TV18" i="2"/>
  <c r="TI18" i="2"/>
  <c r="SV18" i="2"/>
  <c r="SJ18" i="2"/>
  <c r="RX18" i="2"/>
  <c r="RL18" i="2"/>
  <c r="QX18" i="2"/>
  <c r="QD18" i="2"/>
  <c r="QC18" i="2"/>
  <c r="QB18" i="2"/>
  <c r="PX18" i="2"/>
  <c r="PW18" i="2"/>
  <c r="PV18" i="2"/>
  <c r="PR18" i="2"/>
  <c r="PQ18" i="2"/>
  <c r="PP18" i="2"/>
  <c r="PK18" i="2"/>
  <c r="PJ18" i="2"/>
  <c r="PI18" i="2"/>
  <c r="OV18" i="2"/>
  <c r="OF18" i="2"/>
  <c r="NR18" i="2"/>
  <c r="MX18" i="2"/>
  <c r="MH18" i="2"/>
  <c r="LS18" i="2"/>
  <c r="LE18" i="2"/>
  <c r="KO18" i="2"/>
  <c r="KA18" i="2"/>
  <c r="JN18" i="2"/>
  <c r="IX18" i="2"/>
  <c r="IJ18" i="2"/>
  <c r="HV18" i="2"/>
  <c r="HF18" i="2"/>
  <c r="GR18" i="2"/>
  <c r="GD18" i="2"/>
  <c r="FN18" i="2"/>
  <c r="EZ18" i="2"/>
  <c r="AN18" i="2"/>
  <c r="AI18" i="2"/>
  <c r="AC18" i="2"/>
  <c r="X18" i="2"/>
  <c r="T18" i="2"/>
  <c r="O18" i="2"/>
  <c r="UV17" i="2"/>
  <c r="UJ17" i="2"/>
  <c r="UC17" i="2"/>
  <c r="TV17" i="2"/>
  <c r="TI17" i="2"/>
  <c r="SV17" i="2"/>
  <c r="SJ17" i="2"/>
  <c r="RX17" i="2"/>
  <c r="RL17" i="2"/>
  <c r="QX17" i="2"/>
  <c r="QD17" i="2"/>
  <c r="QC17" i="2"/>
  <c r="QB17" i="2"/>
  <c r="PX17" i="2"/>
  <c r="PW17" i="2"/>
  <c r="PV17" i="2"/>
  <c r="PR17" i="2"/>
  <c r="PQ17" i="2"/>
  <c r="PP17" i="2"/>
  <c r="PK17" i="2"/>
  <c r="PJ17" i="2"/>
  <c r="PI17" i="2"/>
  <c r="OV17" i="2"/>
  <c r="OF17" i="2"/>
  <c r="NR17" i="2"/>
  <c r="MX17" i="2"/>
  <c r="MH17" i="2"/>
  <c r="LS17" i="2"/>
  <c r="LE17" i="2"/>
  <c r="KO17" i="2"/>
  <c r="KA17" i="2"/>
  <c r="JN17" i="2"/>
  <c r="IX17" i="2"/>
  <c r="IJ17" i="2"/>
  <c r="HV17" i="2"/>
  <c r="HF17" i="2"/>
  <c r="GR17" i="2"/>
  <c r="GD17" i="2"/>
  <c r="FN17" i="2"/>
  <c r="EZ17" i="2"/>
  <c r="AN17" i="2"/>
  <c r="AI17" i="2"/>
  <c r="AC17" i="2"/>
  <c r="X17" i="2"/>
  <c r="T17" i="2"/>
  <c r="O17" i="2"/>
  <c r="UV16" i="2"/>
  <c r="UJ16" i="2"/>
  <c r="UC16" i="2"/>
  <c r="TV16" i="2"/>
  <c r="TI16" i="2"/>
  <c r="SV16" i="2"/>
  <c r="SJ16" i="2"/>
  <c r="RX16" i="2"/>
  <c r="RL16" i="2"/>
  <c r="QX16" i="2"/>
  <c r="QJ16" i="2"/>
  <c r="QD16" i="2"/>
  <c r="QC16" i="2"/>
  <c r="QB16" i="2"/>
  <c r="PX16" i="2"/>
  <c r="PW16" i="2"/>
  <c r="PV16" i="2"/>
  <c r="PR16" i="2"/>
  <c r="PQ16" i="2"/>
  <c r="PP16" i="2"/>
  <c r="PK16" i="2"/>
  <c r="PJ16" i="2"/>
  <c r="PI16" i="2"/>
  <c r="OV16" i="2"/>
  <c r="OF16" i="2"/>
  <c r="NR16" i="2"/>
  <c r="MX16" i="2"/>
  <c r="MH16" i="2"/>
  <c r="LS16" i="2"/>
  <c r="LE16" i="2"/>
  <c r="KO16" i="2"/>
  <c r="KA16" i="2"/>
  <c r="JN16" i="2"/>
  <c r="IX16" i="2"/>
  <c r="IJ16" i="2"/>
  <c r="HV16" i="2"/>
  <c r="HF16" i="2"/>
  <c r="GR16" i="2"/>
  <c r="GD16" i="2"/>
  <c r="FN16" i="2"/>
  <c r="EZ16" i="2"/>
  <c r="AN16" i="2"/>
  <c r="AI16" i="2"/>
  <c r="AC16" i="2"/>
  <c r="X16" i="2"/>
  <c r="T16" i="2"/>
  <c r="O16" i="2"/>
  <c r="UV15" i="2"/>
  <c r="UJ15" i="2"/>
  <c r="UC15" i="2"/>
  <c r="TV15" i="2"/>
  <c r="TI15" i="2"/>
  <c r="SV15" i="2"/>
  <c r="SJ15" i="2"/>
  <c r="RX15" i="2"/>
  <c r="RL15" i="2"/>
  <c r="QX15" i="2"/>
  <c r="QD15" i="2"/>
  <c r="QC15" i="2"/>
  <c r="QB15" i="2"/>
  <c r="PX15" i="2"/>
  <c r="PW15" i="2"/>
  <c r="PV15" i="2"/>
  <c r="PR15" i="2"/>
  <c r="PQ15" i="2"/>
  <c r="PP15" i="2"/>
  <c r="PK15" i="2"/>
  <c r="PJ15" i="2"/>
  <c r="PI15" i="2"/>
  <c r="OV15" i="2"/>
  <c r="OF15" i="2"/>
  <c r="NR15" i="2"/>
  <c r="MX15" i="2"/>
  <c r="MH15" i="2"/>
  <c r="LS15" i="2"/>
  <c r="LE15" i="2"/>
  <c r="KO15" i="2"/>
  <c r="KA15" i="2"/>
  <c r="JN15" i="2"/>
  <c r="IX15" i="2"/>
  <c r="IJ15" i="2"/>
  <c r="HV15" i="2"/>
  <c r="HF15" i="2"/>
  <c r="GR15" i="2"/>
  <c r="GD15" i="2"/>
  <c r="FN15" i="2"/>
  <c r="EZ15" i="2"/>
  <c r="AN15" i="2"/>
  <c r="AI15" i="2"/>
  <c r="AC15" i="2"/>
  <c r="X15" i="2"/>
  <c r="T15" i="2"/>
  <c r="O15" i="2"/>
  <c r="UV14" i="2"/>
  <c r="UJ14" i="2"/>
  <c r="UC14" i="2"/>
  <c r="TV14" i="2"/>
  <c r="TI14" i="2"/>
  <c r="SV14" i="2"/>
  <c r="SJ14" i="2"/>
  <c r="RX14" i="2"/>
  <c r="RL14" i="2"/>
  <c r="QX14" i="2"/>
  <c r="QD14" i="2"/>
  <c r="QC14" i="2"/>
  <c r="QB14" i="2"/>
  <c r="PX14" i="2"/>
  <c r="PW14" i="2"/>
  <c r="PV14" i="2"/>
  <c r="PR14" i="2"/>
  <c r="PQ14" i="2"/>
  <c r="PP14" i="2"/>
  <c r="PK14" i="2"/>
  <c r="PJ14" i="2"/>
  <c r="PI14" i="2"/>
  <c r="OV14" i="2"/>
  <c r="OF14" i="2"/>
  <c r="NR14" i="2"/>
  <c r="MX14" i="2"/>
  <c r="MH14" i="2"/>
  <c r="LS14" i="2"/>
  <c r="LE14" i="2"/>
  <c r="KO14" i="2"/>
  <c r="KA14" i="2"/>
  <c r="JN14" i="2"/>
  <c r="IX14" i="2"/>
  <c r="IJ14" i="2"/>
  <c r="HV14" i="2"/>
  <c r="HF14" i="2"/>
  <c r="GR14" i="2"/>
  <c r="GD14" i="2"/>
  <c r="FN14" i="2"/>
  <c r="EZ14" i="2"/>
  <c r="AN14" i="2"/>
  <c r="AI14" i="2"/>
  <c r="AC14" i="2"/>
  <c r="X14" i="2"/>
  <c r="T14" i="2"/>
  <c r="O14" i="2"/>
  <c r="UV13" i="2"/>
  <c r="UJ13" i="2"/>
  <c r="UC13" i="2"/>
  <c r="TV13" i="2"/>
  <c r="TI13" i="2"/>
  <c r="SV13" i="2"/>
  <c r="SJ13" i="2"/>
  <c r="RX13" i="2"/>
  <c r="RL13" i="2"/>
  <c r="QX13" i="2"/>
  <c r="QQ13" i="2"/>
  <c r="QD13" i="2"/>
  <c r="QC13" i="2"/>
  <c r="QB13" i="2"/>
  <c r="PX13" i="2"/>
  <c r="PW13" i="2"/>
  <c r="PV13" i="2"/>
  <c r="PR13" i="2"/>
  <c r="PQ13" i="2"/>
  <c r="PP13" i="2"/>
  <c r="PK13" i="2"/>
  <c r="PJ13" i="2"/>
  <c r="PI13" i="2"/>
  <c r="OV13" i="2"/>
  <c r="OF13" i="2"/>
  <c r="NR13" i="2"/>
  <c r="MX13" i="2"/>
  <c r="MH13" i="2"/>
  <c r="LS13" i="2"/>
  <c r="LE13" i="2"/>
  <c r="KO13" i="2"/>
  <c r="KA13" i="2"/>
  <c r="JN13" i="2"/>
  <c r="IX13" i="2"/>
  <c r="IJ13" i="2"/>
  <c r="HV13" i="2"/>
  <c r="HF13" i="2"/>
  <c r="GR13" i="2"/>
  <c r="GD13" i="2"/>
  <c r="FN13" i="2"/>
  <c r="EZ13" i="2"/>
  <c r="AN13" i="2"/>
  <c r="AI13" i="2"/>
  <c r="AC13" i="2"/>
  <c r="X13" i="2"/>
  <c r="T13" i="2"/>
  <c r="O13" i="2"/>
  <c r="UV12" i="2"/>
  <c r="UJ12" i="2"/>
  <c r="UC12" i="2"/>
  <c r="TV12" i="2"/>
  <c r="TI12" i="2"/>
  <c r="SV12" i="2"/>
  <c r="SJ12" i="2"/>
  <c r="RX12" i="2"/>
  <c r="RL12" i="2"/>
  <c r="QX12" i="2"/>
  <c r="QD12" i="2"/>
  <c r="QC12" i="2"/>
  <c r="QB12" i="2"/>
  <c r="PX12" i="2"/>
  <c r="PW12" i="2"/>
  <c r="PV12" i="2"/>
  <c r="PR12" i="2"/>
  <c r="PQ12" i="2"/>
  <c r="PP12" i="2"/>
  <c r="PK12" i="2"/>
  <c r="PJ12" i="2"/>
  <c r="PI12" i="2"/>
  <c r="OV12" i="2"/>
  <c r="OF12" i="2"/>
  <c r="NR12" i="2"/>
  <c r="MX12" i="2"/>
  <c r="MH12" i="2"/>
  <c r="LS12" i="2"/>
  <c r="LE12" i="2"/>
  <c r="KO12" i="2"/>
  <c r="KA12" i="2"/>
  <c r="JN12" i="2"/>
  <c r="IX12" i="2"/>
  <c r="IJ12" i="2"/>
  <c r="HV12" i="2"/>
  <c r="HF12" i="2"/>
  <c r="GR12" i="2"/>
  <c r="GD12" i="2"/>
  <c r="FN12" i="2"/>
  <c r="EZ12" i="2"/>
  <c r="AN12" i="2"/>
  <c r="AI12" i="2"/>
  <c r="AC12" i="2"/>
  <c r="X12" i="2"/>
  <c r="T12" i="2"/>
  <c r="O12" i="2"/>
  <c r="UV11" i="2"/>
  <c r="UJ11" i="2"/>
  <c r="UC11" i="2"/>
  <c r="TV11" i="2"/>
  <c r="TI11" i="2"/>
  <c r="SV11" i="2"/>
  <c r="SJ11" i="2"/>
  <c r="RX11" i="2"/>
  <c r="RL11" i="2"/>
  <c r="QX11" i="2"/>
  <c r="QD11" i="2"/>
  <c r="QC11" i="2"/>
  <c r="QB11" i="2"/>
  <c r="PX11" i="2"/>
  <c r="PW11" i="2"/>
  <c r="PV11" i="2"/>
  <c r="PR11" i="2"/>
  <c r="PQ11" i="2"/>
  <c r="PP11" i="2"/>
  <c r="PK11" i="2"/>
  <c r="PJ11" i="2"/>
  <c r="PI11" i="2"/>
  <c r="OV11" i="2"/>
  <c r="OF11" i="2"/>
  <c r="NR11" i="2"/>
  <c r="MX11" i="2"/>
  <c r="MH11" i="2"/>
  <c r="LS11" i="2"/>
  <c r="LE11" i="2"/>
  <c r="KO11" i="2"/>
  <c r="KA11" i="2"/>
  <c r="JN11" i="2"/>
  <c r="IX11" i="2"/>
  <c r="IJ11" i="2"/>
  <c r="HV11" i="2"/>
  <c r="HF11" i="2"/>
  <c r="GR11" i="2"/>
  <c r="GD11" i="2"/>
  <c r="FN11" i="2"/>
  <c r="EZ11" i="2"/>
  <c r="AN11" i="2"/>
  <c r="AI11" i="2"/>
  <c r="AC11" i="2"/>
  <c r="X11" i="2"/>
  <c r="T11" i="2"/>
  <c r="O11" i="2"/>
  <c r="UV10" i="2"/>
  <c r="UJ10" i="2"/>
  <c r="UC10" i="2"/>
  <c r="TV10" i="2"/>
  <c r="TI10" i="2"/>
  <c r="SV10" i="2"/>
  <c r="SJ10" i="2"/>
  <c r="RX10" i="2"/>
  <c r="RL10" i="2"/>
  <c r="QX10" i="2"/>
  <c r="QD10" i="2"/>
  <c r="QC10" i="2"/>
  <c r="QB10" i="2"/>
  <c r="PX10" i="2"/>
  <c r="PW10" i="2"/>
  <c r="PV10" i="2"/>
  <c r="PR10" i="2"/>
  <c r="PQ10" i="2"/>
  <c r="PP10" i="2"/>
  <c r="PK10" i="2"/>
  <c r="PJ10" i="2"/>
  <c r="PI10" i="2"/>
  <c r="OV10" i="2"/>
  <c r="OF10" i="2"/>
  <c r="NR10" i="2"/>
  <c r="MX10" i="2"/>
  <c r="MH10" i="2"/>
  <c r="LS10" i="2"/>
  <c r="LE10" i="2"/>
  <c r="KO10" i="2"/>
  <c r="KA10" i="2"/>
  <c r="JN10" i="2"/>
  <c r="IX10" i="2"/>
  <c r="IJ10" i="2"/>
  <c r="HV10" i="2"/>
  <c r="HF10" i="2"/>
  <c r="GR10" i="2"/>
  <c r="GD10" i="2"/>
  <c r="FN10" i="2"/>
  <c r="EZ10" i="2"/>
  <c r="AN10" i="2"/>
  <c r="AI10" i="2"/>
  <c r="AC10" i="2"/>
  <c r="X10" i="2"/>
  <c r="T10" i="2"/>
  <c r="O10" i="2"/>
  <c r="UV9" i="2"/>
  <c r="UJ9" i="2"/>
  <c r="UC9" i="2"/>
  <c r="TV9" i="2"/>
  <c r="TI9" i="2"/>
  <c r="SV9" i="2"/>
  <c r="SJ9" i="2"/>
  <c r="RX9" i="2"/>
  <c r="RL9" i="2"/>
  <c r="QX9" i="2"/>
  <c r="QD9" i="2"/>
  <c r="QC9" i="2"/>
  <c r="QB9" i="2"/>
  <c r="PX9" i="2"/>
  <c r="PW9" i="2"/>
  <c r="PV9" i="2"/>
  <c r="PR9" i="2"/>
  <c r="PQ9" i="2"/>
  <c r="PP9" i="2"/>
  <c r="PK9" i="2"/>
  <c r="PJ9" i="2"/>
  <c r="PI9" i="2"/>
  <c r="OV9" i="2"/>
  <c r="OF9" i="2"/>
  <c r="NR9" i="2"/>
  <c r="MX9" i="2"/>
  <c r="MH9" i="2"/>
  <c r="LS9" i="2"/>
  <c r="LE9" i="2"/>
  <c r="KO9" i="2"/>
  <c r="KA9" i="2"/>
  <c r="JN9" i="2"/>
  <c r="IX9" i="2"/>
  <c r="IJ9" i="2"/>
  <c r="HV9" i="2"/>
  <c r="HF9" i="2"/>
  <c r="GR9" i="2"/>
  <c r="GD9" i="2"/>
  <c r="FN9" i="2"/>
  <c r="EZ9" i="2"/>
  <c r="AN9" i="2"/>
  <c r="AI9" i="2"/>
  <c r="AC9" i="2"/>
  <c r="X9" i="2"/>
  <c r="T9" i="2"/>
  <c r="O9" i="2"/>
  <c r="UV8" i="2"/>
  <c r="UJ8" i="2"/>
  <c r="UC8" i="2"/>
  <c r="TV8" i="2"/>
  <c r="TI8" i="2"/>
  <c r="SV8" i="2"/>
  <c r="SJ8" i="2"/>
  <c r="RX8" i="2"/>
  <c r="RL8" i="2"/>
  <c r="QX8" i="2"/>
  <c r="QD8" i="2"/>
  <c r="QC8" i="2"/>
  <c r="QB8" i="2"/>
  <c r="PX8" i="2"/>
  <c r="PW8" i="2"/>
  <c r="PV8" i="2"/>
  <c r="PR8" i="2"/>
  <c r="PQ8" i="2"/>
  <c r="PP8" i="2"/>
  <c r="PK8" i="2"/>
  <c r="PJ8" i="2"/>
  <c r="PI8" i="2"/>
  <c r="OV8" i="2"/>
  <c r="OF8" i="2"/>
  <c r="NR8" i="2"/>
  <c r="MX8" i="2"/>
  <c r="MH8" i="2"/>
  <c r="LS8" i="2"/>
  <c r="LE8" i="2"/>
  <c r="KO8" i="2"/>
  <c r="KA8" i="2"/>
  <c r="JN8" i="2"/>
  <c r="IX8" i="2"/>
  <c r="IJ8" i="2"/>
  <c r="HV8" i="2"/>
  <c r="HF8" i="2"/>
  <c r="GR8" i="2"/>
  <c r="GD8" i="2"/>
  <c r="FN8" i="2"/>
  <c r="EZ8" i="2"/>
  <c r="AN8" i="2"/>
  <c r="AI8" i="2"/>
  <c r="AC8" i="2"/>
  <c r="X8" i="2"/>
  <c r="T8" i="2"/>
  <c r="O8" i="2"/>
  <c r="UV7" i="2"/>
  <c r="UJ7" i="2"/>
  <c r="UC7" i="2"/>
  <c r="TV7" i="2"/>
  <c r="TI7" i="2"/>
  <c r="SV7" i="2"/>
  <c r="SJ7" i="2"/>
  <c r="RX7" i="2"/>
  <c r="RL7" i="2"/>
  <c r="QX7" i="2"/>
  <c r="QQ7" i="2"/>
  <c r="QJ7" i="2"/>
  <c r="QD7" i="2"/>
  <c r="QC7" i="2"/>
  <c r="QB7" i="2"/>
  <c r="PX7" i="2"/>
  <c r="PW7" i="2"/>
  <c r="PV7" i="2"/>
  <c r="PR7" i="2"/>
  <c r="PQ7" i="2"/>
  <c r="PP7" i="2"/>
  <c r="PK7" i="2"/>
  <c r="PJ7" i="2"/>
  <c r="PI7" i="2"/>
  <c r="OV7" i="2"/>
  <c r="OF7" i="2"/>
  <c r="NR7" i="2"/>
  <c r="MX7" i="2"/>
  <c r="MH7" i="2"/>
  <c r="LS7" i="2"/>
  <c r="LE7" i="2"/>
  <c r="KO7" i="2"/>
  <c r="KA7" i="2"/>
  <c r="JN7" i="2"/>
  <c r="IX7" i="2"/>
  <c r="IJ7" i="2"/>
  <c r="HV7" i="2"/>
  <c r="HF7" i="2"/>
  <c r="GR7" i="2"/>
  <c r="GD7" i="2"/>
  <c r="FN7" i="2"/>
  <c r="EZ7" i="2"/>
  <c r="AN7" i="2"/>
  <c r="AI7" i="2"/>
  <c r="AC7" i="2"/>
  <c r="X7" i="2"/>
  <c r="T7" i="2"/>
  <c r="O7" i="2"/>
  <c r="UV6" i="2"/>
  <c r="UJ6" i="2"/>
  <c r="UC6" i="2"/>
  <c r="TV6" i="2"/>
  <c r="TI6" i="2"/>
  <c r="SV6" i="2"/>
  <c r="SJ6" i="2"/>
  <c r="RX6" i="2"/>
  <c r="RL6" i="2"/>
  <c r="QX6" i="2"/>
  <c r="QD6" i="2"/>
  <c r="QC6" i="2"/>
  <c r="QB6" i="2"/>
  <c r="PX6" i="2"/>
  <c r="PW6" i="2"/>
  <c r="PV6" i="2"/>
  <c r="PR6" i="2"/>
  <c r="PQ6" i="2"/>
  <c r="PP6" i="2"/>
  <c r="PK6" i="2"/>
  <c r="PJ6" i="2"/>
  <c r="PI6" i="2"/>
  <c r="OV6" i="2"/>
  <c r="OF6" i="2"/>
  <c r="NR6" i="2"/>
  <c r="MX6" i="2"/>
  <c r="MH6" i="2"/>
  <c r="LS6" i="2"/>
  <c r="LE6" i="2"/>
  <c r="KO6" i="2"/>
  <c r="KA6" i="2"/>
  <c r="JN6" i="2"/>
  <c r="IX6" i="2"/>
  <c r="IJ6" i="2"/>
  <c r="HV6" i="2"/>
  <c r="HF6" i="2"/>
  <c r="GR6" i="2"/>
  <c r="GD6" i="2"/>
  <c r="FN6" i="2"/>
  <c r="EZ6" i="2"/>
  <c r="AN6" i="2"/>
  <c r="AI6" i="2"/>
  <c r="AC6" i="2"/>
  <c r="X6" i="2"/>
  <c r="T6" i="2"/>
  <c r="O6" i="2"/>
  <c r="UV5" i="2"/>
  <c r="UJ5" i="2"/>
  <c r="UC5" i="2"/>
  <c r="TV5" i="2"/>
  <c r="TI5" i="2"/>
  <c r="SV5" i="2"/>
  <c r="SJ5" i="2"/>
  <c r="RX5" i="2"/>
  <c r="RL5" i="2"/>
  <c r="QX5" i="2"/>
  <c r="QD5" i="2"/>
  <c r="QC5" i="2"/>
  <c r="QB5" i="2"/>
  <c r="PX5" i="2"/>
  <c r="PW5" i="2"/>
  <c r="PV5" i="2"/>
  <c r="PR5" i="2"/>
  <c r="PQ5" i="2"/>
  <c r="PP5" i="2"/>
  <c r="PK5" i="2"/>
  <c r="PJ5" i="2"/>
  <c r="PI5" i="2"/>
  <c r="OV5" i="2"/>
  <c r="OF5" i="2"/>
  <c r="NR5" i="2"/>
  <c r="MX5" i="2"/>
  <c r="MH5" i="2"/>
  <c r="LS5" i="2"/>
  <c r="LE5" i="2"/>
  <c r="KO5" i="2"/>
  <c r="KA5" i="2"/>
  <c r="JN5" i="2"/>
  <c r="IX5" i="2"/>
  <c r="IJ5" i="2"/>
  <c r="HV5" i="2"/>
  <c r="HF5" i="2"/>
  <c r="GR5" i="2"/>
  <c r="GD5" i="2"/>
  <c r="FN5" i="2"/>
  <c r="EZ5" i="2"/>
  <c r="AN5" i="2"/>
  <c r="AI5" i="2"/>
  <c r="AC5" i="2"/>
  <c r="X5" i="2"/>
  <c r="T5" i="2"/>
  <c r="O5" i="2"/>
  <c r="UV4" i="2"/>
  <c r="UJ4" i="2"/>
  <c r="UC4" i="2"/>
  <c r="TV4" i="2"/>
  <c r="TI4" i="2"/>
  <c r="SV4" i="2"/>
  <c r="SJ4" i="2"/>
  <c r="RX4" i="2"/>
  <c r="RL4" i="2"/>
  <c r="QX4" i="2"/>
  <c r="QD4" i="2"/>
  <c r="QC4" i="2"/>
  <c r="QB4" i="2"/>
  <c r="PX4" i="2"/>
  <c r="PW4" i="2"/>
  <c r="PV4" i="2"/>
  <c r="PR4" i="2"/>
  <c r="PQ4" i="2"/>
  <c r="PP4" i="2"/>
  <c r="PK4" i="2"/>
  <c r="PJ4" i="2"/>
  <c r="PI4" i="2"/>
  <c r="OV4" i="2"/>
  <c r="OF4" i="2"/>
  <c r="NR4" i="2"/>
  <c r="MX4" i="2"/>
  <c r="MH4" i="2"/>
  <c r="LS4" i="2"/>
  <c r="LE4" i="2"/>
  <c r="KO4" i="2"/>
  <c r="KA4" i="2"/>
  <c r="JN4" i="2"/>
  <c r="IX4" i="2"/>
  <c r="IJ4" i="2"/>
  <c r="HV4" i="2"/>
  <c r="HF4" i="2"/>
  <c r="GR4" i="2"/>
  <c r="GD4" i="2"/>
  <c r="FN4" i="2"/>
  <c r="EZ4" i="2"/>
  <c r="AN4" i="2"/>
  <c r="AI4" i="2"/>
  <c r="AC4" i="2"/>
  <c r="X4" i="2"/>
  <c r="T4" i="2"/>
  <c r="O4" i="2"/>
  <c r="UV3" i="2"/>
  <c r="UJ3" i="2"/>
  <c r="UC3" i="2"/>
  <c r="TV3" i="2"/>
  <c r="TI3" i="2"/>
  <c r="SV3" i="2"/>
  <c r="SJ3" i="2"/>
  <c r="RX3" i="2"/>
  <c r="RL3" i="2"/>
  <c r="QX3" i="2"/>
  <c r="QD3" i="2"/>
  <c r="QC3" i="2"/>
  <c r="QB3" i="2"/>
  <c r="PX3" i="2"/>
  <c r="PW3" i="2"/>
  <c r="PV3" i="2"/>
  <c r="PR3" i="2"/>
  <c r="PQ3" i="2"/>
  <c r="PP3" i="2"/>
  <c r="PK3" i="2"/>
  <c r="PJ3" i="2"/>
  <c r="PI3" i="2"/>
  <c r="OV3" i="2"/>
  <c r="OF3" i="2"/>
  <c r="NR3" i="2"/>
  <c r="MX3" i="2"/>
  <c r="MH3" i="2"/>
  <c r="LS3" i="2"/>
  <c r="LE3" i="2"/>
  <c r="KO3" i="2"/>
  <c r="KA3" i="2"/>
  <c r="JN3" i="2"/>
  <c r="IX3" i="2"/>
  <c r="IJ3" i="2"/>
  <c r="HV3" i="2"/>
  <c r="HF3" i="2"/>
  <c r="GR3" i="2"/>
  <c r="GD3" i="2"/>
  <c r="FN3" i="2"/>
  <c r="EZ3" i="2"/>
  <c r="AN3" i="2"/>
  <c r="AI3" i="2"/>
  <c r="AC3" i="2"/>
  <c r="X3" i="2"/>
  <c r="T3" i="2"/>
  <c r="O3" i="2"/>
  <c r="UV2" i="2"/>
  <c r="UJ2" i="2"/>
  <c r="UC2" i="2"/>
  <c r="TV2" i="2"/>
  <c r="TI2" i="2"/>
  <c r="SV2" i="2"/>
  <c r="SJ2" i="2"/>
  <c r="RX2" i="2"/>
  <c r="RL2" i="2"/>
  <c r="QX2" i="2"/>
  <c r="QD2" i="2"/>
  <c r="QC2" i="2"/>
  <c r="QB2" i="2"/>
  <c r="PX2" i="2"/>
  <c r="PW2" i="2"/>
  <c r="PV2" i="2"/>
  <c r="PR2" i="2"/>
  <c r="PQ2" i="2"/>
  <c r="PP2" i="2"/>
  <c r="PK2" i="2"/>
  <c r="PJ2" i="2"/>
  <c r="PI2" i="2"/>
  <c r="OV2" i="2"/>
  <c r="OF2" i="2"/>
  <c r="NR2" i="2"/>
  <c r="MX2" i="2"/>
  <c r="MH2" i="2"/>
  <c r="LS2" i="2"/>
  <c r="LE2" i="2"/>
  <c r="KO2" i="2"/>
  <c r="KA2" i="2"/>
  <c r="JN2" i="2"/>
  <c r="IX2" i="2"/>
  <c r="IJ2" i="2"/>
  <c r="HV2" i="2"/>
  <c r="HF2" i="2"/>
  <c r="GR2" i="2"/>
  <c r="GD2" i="2"/>
  <c r="FN2" i="2"/>
  <c r="EZ2" i="2"/>
  <c r="AN2" i="2"/>
  <c r="AI2" i="2"/>
  <c r="AC2" i="2"/>
  <c r="X2" i="2"/>
  <c r="T2" i="2"/>
  <c r="O2" i="2"/>
  <c r="QJ532" i="2"/>
  <c r="QJ531" i="2"/>
  <c r="QJ530" i="2"/>
  <c r="QJ527" i="2"/>
  <c r="QJ526" i="2"/>
  <c r="QJ525" i="2"/>
  <c r="QJ523" i="2"/>
  <c r="QJ522" i="2"/>
  <c r="QJ521" i="2"/>
  <c r="QJ518" i="2"/>
  <c r="QJ517" i="2"/>
  <c r="QJ516" i="2"/>
  <c r="QJ514" i="2"/>
  <c r="QJ513" i="2"/>
  <c r="QJ512" i="2"/>
  <c r="QJ509" i="2"/>
  <c r="QJ508" i="2"/>
  <c r="QJ507" i="2"/>
  <c r="QJ505" i="2"/>
  <c r="QJ504" i="2"/>
  <c r="QJ503" i="2"/>
  <c r="QJ500" i="2"/>
  <c r="QJ499" i="2"/>
  <c r="QJ498" i="2"/>
  <c r="QJ496" i="2"/>
  <c r="QJ495" i="2"/>
  <c r="QJ494" i="2"/>
  <c r="QJ491" i="2"/>
  <c r="QJ490" i="2"/>
  <c r="QJ489" i="2"/>
  <c r="QJ487" i="2"/>
  <c r="QJ486" i="2"/>
  <c r="QJ485" i="2"/>
  <c r="QJ482" i="2"/>
  <c r="QJ481" i="2"/>
  <c r="QJ480" i="2"/>
  <c r="QJ478" i="2"/>
  <c r="QJ477" i="2"/>
  <c r="QJ476" i="2"/>
  <c r="QJ473" i="2"/>
  <c r="QJ472" i="2"/>
  <c r="EB472" i="2"/>
  <c r="QJ471" i="2"/>
  <c r="EB471" i="2"/>
  <c r="EB470" i="2"/>
  <c r="QJ469" i="2"/>
  <c r="EB469" i="2"/>
  <c r="QJ468" i="2"/>
  <c r="EB468" i="2"/>
  <c r="QJ467" i="2"/>
  <c r="EB466" i="2"/>
  <c r="QJ464" i="2"/>
  <c r="EB464" i="2"/>
  <c r="QJ463" i="2"/>
  <c r="EB463" i="2"/>
  <c r="QJ462" i="2"/>
  <c r="EB462" i="2"/>
  <c r="EB461" i="2"/>
  <c r="QJ460" i="2"/>
  <c r="EB460" i="2"/>
  <c r="QJ459" i="2"/>
  <c r="QJ458" i="2"/>
  <c r="EB458" i="2"/>
  <c r="EB456" i="2"/>
  <c r="QJ455" i="2"/>
  <c r="EB455" i="2"/>
  <c r="QJ454" i="2"/>
  <c r="EB454" i="2"/>
  <c r="QJ453" i="2"/>
  <c r="EB453" i="2"/>
  <c r="EB452" i="2"/>
  <c r="QJ451" i="2"/>
  <c r="QJ450" i="2"/>
  <c r="EB450" i="2"/>
  <c r="QJ449" i="2"/>
  <c r="EB448" i="2"/>
  <c r="EB447" i="2"/>
  <c r="QJ446" i="2"/>
  <c r="EB446" i="2"/>
  <c r="QJ445" i="2"/>
  <c r="EB445" i="2"/>
  <c r="QJ444" i="2"/>
  <c r="EB444" i="2"/>
  <c r="QJ442" i="2"/>
  <c r="EB442" i="2"/>
  <c r="QJ441" i="2"/>
  <c r="QJ440" i="2"/>
  <c r="EB440" i="2"/>
  <c r="EB439" i="2"/>
  <c r="EB438" i="2"/>
  <c r="QJ437" i="2"/>
  <c r="EB437" i="2"/>
  <c r="QJ436" i="2"/>
  <c r="EB436" i="2"/>
  <c r="QJ435" i="2"/>
  <c r="EB434" i="2"/>
  <c r="QJ433" i="2"/>
  <c r="QJ432" i="2"/>
  <c r="EB432" i="2"/>
  <c r="QJ431" i="2"/>
  <c r="EB431" i="2"/>
  <c r="EB430" i="2"/>
  <c r="EB429" i="2"/>
  <c r="QJ428" i="2"/>
  <c r="EB428" i="2"/>
  <c r="QJ427" i="2"/>
  <c r="QJ426" i="2"/>
  <c r="EB426" i="2"/>
  <c r="QJ424" i="2"/>
  <c r="EB424" i="2"/>
  <c r="QJ423" i="2"/>
  <c r="EB423" i="2"/>
  <c r="QJ422" i="2"/>
  <c r="EB422" i="2"/>
  <c r="EB421" i="2"/>
  <c r="EB420" i="2"/>
  <c r="QJ419" i="2"/>
  <c r="QJ418" i="2"/>
  <c r="EB418" i="2"/>
  <c r="QJ417" i="2"/>
  <c r="EB416" i="2"/>
  <c r="QJ415" i="2"/>
  <c r="EB415" i="2"/>
  <c r="QJ414" i="2"/>
  <c r="EB414" i="2"/>
  <c r="QJ413" i="2"/>
  <c r="EB413" i="2"/>
  <c r="EB412" i="2"/>
  <c r="QJ410" i="2"/>
  <c r="EB410" i="2"/>
  <c r="QJ409" i="2"/>
  <c r="QJ408" i="2"/>
  <c r="EB408" i="2"/>
  <c r="EB407" i="2"/>
  <c r="QJ406" i="2"/>
  <c r="EB406" i="2"/>
  <c r="QJ405" i="2"/>
  <c r="EB405" i="2"/>
  <c r="QJ404" i="2"/>
  <c r="EB404" i="2"/>
  <c r="EB402" i="2"/>
  <c r="QJ401" i="2"/>
  <c r="QJ400" i="2"/>
  <c r="EB400" i="2"/>
  <c r="QJ399" i="2"/>
  <c r="EB399" i="2"/>
  <c r="EB398" i="2"/>
  <c r="QJ397" i="2"/>
  <c r="EB397" i="2"/>
  <c r="QJ396" i="2"/>
  <c r="EB396" i="2"/>
  <c r="QJ395" i="2"/>
  <c r="EB394" i="2"/>
  <c r="QJ392" i="2"/>
  <c r="EB392" i="2"/>
  <c r="QJ391" i="2"/>
  <c r="EB391" i="2"/>
  <c r="QJ390" i="2"/>
  <c r="EB390" i="2"/>
  <c r="EB389" i="2"/>
  <c r="QJ388" i="2"/>
  <c r="EB388" i="2"/>
  <c r="QJ387" i="2"/>
  <c r="QJ386" i="2"/>
  <c r="EB386" i="2"/>
  <c r="EB384" i="2"/>
  <c r="QJ383" i="2"/>
  <c r="EB383" i="2"/>
  <c r="QJ382" i="2"/>
  <c r="EB382" i="2"/>
  <c r="QJ381" i="2"/>
  <c r="EB381" i="2"/>
  <c r="EB380" i="2"/>
  <c r="QJ379" i="2"/>
  <c r="QJ378" i="2"/>
  <c r="EB378" i="2"/>
  <c r="QJ377" i="2"/>
  <c r="EB376" i="2"/>
  <c r="EB375" i="2"/>
  <c r="QJ374" i="2"/>
  <c r="EB374" i="2"/>
  <c r="QJ373" i="2"/>
  <c r="EB373" i="2"/>
  <c r="QJ372" i="2"/>
  <c r="EB372" i="2"/>
  <c r="QJ370" i="2"/>
  <c r="EB370" i="2"/>
  <c r="QJ369" i="2"/>
  <c r="QJ368" i="2"/>
  <c r="EB368" i="2"/>
  <c r="EB367" i="2"/>
  <c r="EB366" i="2"/>
  <c r="QJ365" i="2"/>
  <c r="EB365" i="2"/>
  <c r="QJ364" i="2"/>
  <c r="EB364" i="2"/>
  <c r="QJ363" i="2"/>
  <c r="EB362" i="2"/>
  <c r="QJ361" i="2"/>
  <c r="QJ360" i="2"/>
  <c r="EB360" i="2"/>
  <c r="QJ359" i="2"/>
  <c r="EB359" i="2"/>
  <c r="EB358" i="2"/>
  <c r="EB357" i="2"/>
  <c r="QJ356" i="2"/>
  <c r="EB356" i="2"/>
  <c r="QJ355" i="2"/>
  <c r="QJ354" i="2"/>
  <c r="EB354" i="2"/>
  <c r="QJ352" i="2"/>
  <c r="EB352" i="2"/>
  <c r="QQ351" i="2"/>
  <c r="QJ351" i="2"/>
  <c r="EB351" i="2"/>
  <c r="QJ350" i="2"/>
  <c r="EB350" i="2"/>
  <c r="EB349" i="2"/>
  <c r="EB348" i="2"/>
  <c r="QJ347" i="2"/>
  <c r="QJ346" i="2"/>
  <c r="EB346" i="2"/>
  <c r="QQ345" i="2"/>
  <c r="QJ345" i="2"/>
  <c r="EB344" i="2"/>
  <c r="QJ343" i="2"/>
  <c r="EB343" i="2"/>
  <c r="QJ342" i="2"/>
  <c r="EB342" i="2"/>
  <c r="QJ341" i="2"/>
  <c r="EB341" i="2"/>
  <c r="EB340" i="2"/>
  <c r="QQ339" i="2"/>
  <c r="QJ338" i="2"/>
  <c r="EB338" i="2"/>
  <c r="QJ337" i="2"/>
  <c r="QJ336" i="2"/>
  <c r="EB336" i="2"/>
  <c r="EB335" i="2"/>
  <c r="QJ334" i="2"/>
  <c r="EB334" i="2"/>
  <c r="QQ333" i="2"/>
  <c r="QJ333" i="2"/>
  <c r="EB333" i="2"/>
  <c r="QJ332" i="2"/>
  <c r="EB332" i="2"/>
  <c r="EB330" i="2"/>
  <c r="QJ329" i="2"/>
  <c r="QJ328" i="2"/>
  <c r="EB328" i="2"/>
  <c r="QQ327" i="2"/>
  <c r="QJ327" i="2"/>
  <c r="EB327" i="2"/>
  <c r="EB326" i="2"/>
  <c r="QJ325" i="2"/>
  <c r="EB325" i="2"/>
  <c r="QJ324" i="2"/>
  <c r="EB324" i="2"/>
  <c r="QJ323" i="2"/>
  <c r="EB322" i="2"/>
  <c r="QQ321" i="2"/>
  <c r="QJ320" i="2"/>
  <c r="EB320" i="2"/>
  <c r="QJ319" i="2"/>
  <c r="EB319" i="2"/>
  <c r="QJ318" i="2"/>
  <c r="EB318" i="2"/>
  <c r="EB317" i="2"/>
  <c r="QJ316" i="2"/>
  <c r="EB316" i="2"/>
  <c r="QQ315" i="2"/>
  <c r="QJ315" i="2"/>
  <c r="QJ314" i="2"/>
  <c r="EB314" i="2"/>
  <c r="EB312" i="2"/>
  <c r="QJ311" i="2"/>
  <c r="EB311" i="2"/>
  <c r="QJ310" i="2"/>
  <c r="EB310" i="2"/>
  <c r="QQ309" i="2"/>
  <c r="QJ309" i="2"/>
  <c r="EB309" i="2"/>
  <c r="EB308" i="2"/>
  <c r="QJ307" i="2"/>
  <c r="QJ306" i="2"/>
  <c r="EB306" i="2"/>
  <c r="QJ305" i="2"/>
  <c r="EB304" i="2"/>
  <c r="QQ303" i="2"/>
  <c r="EB303" i="2"/>
  <c r="QJ302" i="2"/>
  <c r="EB302" i="2"/>
  <c r="QJ301" i="2"/>
  <c r="EB301" i="2"/>
  <c r="QJ300" i="2"/>
  <c r="EB300" i="2"/>
  <c r="QJ298" i="2"/>
  <c r="EB298" i="2"/>
  <c r="QQ297" i="2"/>
  <c r="QJ297" i="2"/>
  <c r="QJ296" i="2"/>
  <c r="EB296" i="2"/>
  <c r="CK296" i="2"/>
  <c r="CE296" i="2"/>
  <c r="BY296" i="2"/>
  <c r="BS296" i="2"/>
  <c r="EB295" i="2"/>
  <c r="CK295" i="2"/>
  <c r="CE295" i="2"/>
  <c r="BY295" i="2"/>
  <c r="BS295" i="2"/>
  <c r="EB294" i="2"/>
  <c r="CK294" i="2"/>
  <c r="CE294" i="2"/>
  <c r="BY294" i="2"/>
  <c r="BS294" i="2"/>
  <c r="BM294" i="2"/>
  <c r="QJ293" i="2"/>
  <c r="EB293" i="2"/>
  <c r="CK293" i="2"/>
  <c r="CE293" i="2"/>
  <c r="BY293" i="2"/>
  <c r="BS293" i="2"/>
  <c r="BM293" i="2"/>
  <c r="QJ292" i="2"/>
  <c r="EB292" i="2"/>
  <c r="CK292" i="2"/>
  <c r="CE292" i="2"/>
  <c r="BY292" i="2"/>
  <c r="BS292" i="2"/>
  <c r="BM292" i="2"/>
  <c r="QQ291" i="2"/>
  <c r="QJ291" i="2"/>
  <c r="CK291" i="2"/>
  <c r="CE291" i="2"/>
  <c r="BY291" i="2"/>
  <c r="BS291" i="2"/>
  <c r="EB290" i="2"/>
  <c r="CK290" i="2"/>
  <c r="CE290" i="2"/>
  <c r="BY290" i="2"/>
  <c r="BS290" i="2"/>
  <c r="QJ289" i="2"/>
  <c r="CK289" i="2"/>
  <c r="CE289" i="2"/>
  <c r="BY289" i="2"/>
  <c r="BS289" i="2"/>
  <c r="BM289" i="2"/>
  <c r="QJ288" i="2"/>
  <c r="EB288" i="2"/>
  <c r="CK288" i="2"/>
  <c r="CE288" i="2"/>
  <c r="BY288" i="2"/>
  <c r="BS288" i="2"/>
  <c r="BM288" i="2"/>
  <c r="QJ287" i="2"/>
  <c r="EB287" i="2"/>
  <c r="CK287" i="2"/>
  <c r="CE287" i="2"/>
  <c r="BY287" i="2"/>
  <c r="BS287" i="2"/>
  <c r="BM287" i="2"/>
  <c r="EB286" i="2"/>
  <c r="CK286" i="2"/>
  <c r="CE286" i="2"/>
  <c r="BY286" i="2"/>
  <c r="BS286" i="2"/>
  <c r="QQ285" i="2"/>
  <c r="EB285" i="2"/>
  <c r="CK285" i="2"/>
  <c r="CE285" i="2"/>
  <c r="BY285" i="2"/>
  <c r="BS285" i="2"/>
  <c r="QJ284" i="2"/>
  <c r="EB284" i="2"/>
  <c r="CK284" i="2"/>
  <c r="CE284" i="2"/>
  <c r="BY284" i="2"/>
  <c r="BS284" i="2"/>
  <c r="BM284" i="2"/>
  <c r="QJ283" i="2"/>
  <c r="CK283" i="2"/>
  <c r="CE283" i="2"/>
  <c r="BY283" i="2"/>
  <c r="BS283" i="2"/>
  <c r="BM283" i="2"/>
  <c r="QJ282" i="2"/>
  <c r="EB282" i="2"/>
  <c r="CK282" i="2"/>
  <c r="CE282" i="2"/>
  <c r="BY282" i="2"/>
  <c r="BS282" i="2"/>
  <c r="BM282" i="2"/>
  <c r="CK281" i="2"/>
  <c r="CE281" i="2"/>
  <c r="BY281" i="2"/>
  <c r="BS281" i="2"/>
  <c r="QJ280" i="2"/>
  <c r="EB280" i="2"/>
  <c r="CK280" i="2"/>
  <c r="CE280" i="2"/>
  <c r="BY280" i="2"/>
  <c r="BS280" i="2"/>
  <c r="QQ279" i="2"/>
  <c r="QJ279" i="2"/>
  <c r="EB279" i="2"/>
  <c r="CK279" i="2"/>
  <c r="CE279" i="2"/>
  <c r="BY279" i="2"/>
  <c r="BS279" i="2"/>
  <c r="BM279" i="2"/>
  <c r="QJ278" i="2"/>
  <c r="EB278" i="2"/>
  <c r="CK278" i="2"/>
  <c r="CE278" i="2"/>
  <c r="BY278" i="2"/>
  <c r="BS278" i="2"/>
  <c r="BM278" i="2"/>
  <c r="EB277" i="2"/>
  <c r="CK277" i="2"/>
  <c r="CE277" i="2"/>
  <c r="BY277" i="2"/>
  <c r="BS277" i="2"/>
  <c r="BM277" i="2"/>
  <c r="EB276" i="2"/>
  <c r="CK276" i="2"/>
  <c r="CE276" i="2"/>
  <c r="BY276" i="2"/>
  <c r="BS276" i="2"/>
  <c r="QJ275" i="2"/>
  <c r="CK275" i="2"/>
  <c r="CE275" i="2"/>
  <c r="BY275" i="2"/>
  <c r="BS275" i="2"/>
  <c r="QJ274" i="2"/>
  <c r="EB274" i="2"/>
  <c r="CK274" i="2"/>
  <c r="CE274" i="2"/>
  <c r="BY274" i="2"/>
  <c r="BS274" i="2"/>
  <c r="BM274" i="2"/>
  <c r="QQ273" i="2"/>
  <c r="QJ273" i="2"/>
  <c r="CK273" i="2"/>
  <c r="CE273" i="2"/>
  <c r="BY273" i="2"/>
  <c r="BS273" i="2"/>
  <c r="BM273" i="2"/>
  <c r="EB272" i="2"/>
  <c r="CK272" i="2"/>
  <c r="CE272" i="2"/>
  <c r="BY272" i="2"/>
  <c r="BS272" i="2"/>
  <c r="BM272" i="2"/>
  <c r="QJ271" i="2"/>
  <c r="EB271" i="2"/>
  <c r="CK271" i="2"/>
  <c r="CE271" i="2"/>
  <c r="BY271" i="2"/>
  <c r="BS271" i="2"/>
  <c r="QJ270" i="2"/>
  <c r="EB270" i="2"/>
  <c r="CK270" i="2"/>
  <c r="CE270" i="2"/>
  <c r="BY270" i="2"/>
  <c r="BS270" i="2"/>
  <c r="QJ269" i="2"/>
  <c r="EB269" i="2"/>
  <c r="CK269" i="2"/>
  <c r="CE269" i="2"/>
  <c r="BY269" i="2"/>
  <c r="BS269" i="2"/>
  <c r="BM269" i="2"/>
  <c r="EB268" i="2"/>
  <c r="CK268" i="2"/>
  <c r="CE268" i="2"/>
  <c r="BY268" i="2"/>
  <c r="BS268" i="2"/>
  <c r="BM268" i="2"/>
  <c r="QQ267" i="2"/>
  <c r="CK267" i="2"/>
  <c r="CE267" i="2"/>
  <c r="BY267" i="2"/>
  <c r="BS267" i="2"/>
  <c r="BM267" i="2"/>
  <c r="QJ266" i="2"/>
  <c r="EB266" i="2"/>
  <c r="CK266" i="2"/>
  <c r="CE266" i="2"/>
  <c r="BY266" i="2"/>
  <c r="BS266" i="2"/>
  <c r="QJ265" i="2"/>
  <c r="CK265" i="2"/>
  <c r="CE265" i="2"/>
  <c r="BY265" i="2"/>
  <c r="BS265" i="2"/>
  <c r="QJ264" i="2"/>
  <c r="EB264" i="2"/>
  <c r="CK264" i="2"/>
  <c r="CE264" i="2"/>
  <c r="BY264" i="2"/>
  <c r="BS264" i="2"/>
  <c r="BM264" i="2"/>
  <c r="EB263" i="2"/>
  <c r="CK263" i="2"/>
  <c r="CE263" i="2"/>
  <c r="BY263" i="2"/>
  <c r="BS263" i="2"/>
  <c r="BM263" i="2"/>
  <c r="QJ262" i="2"/>
  <c r="EB262" i="2"/>
  <c r="CK262" i="2"/>
  <c r="CE262" i="2"/>
  <c r="BY262" i="2"/>
  <c r="BS262" i="2"/>
  <c r="BM262" i="2"/>
  <c r="QQ261" i="2"/>
  <c r="QJ261" i="2"/>
  <c r="EB261" i="2"/>
  <c r="CK261" i="2"/>
  <c r="CE261" i="2"/>
  <c r="BY261" i="2"/>
  <c r="BS261" i="2"/>
  <c r="QJ260" i="2"/>
  <c r="EB260" i="2"/>
  <c r="CK260" i="2"/>
  <c r="CE260" i="2"/>
  <c r="BY260" i="2"/>
  <c r="BS260" i="2"/>
  <c r="CK259" i="2"/>
  <c r="CE259" i="2"/>
  <c r="BY259" i="2"/>
  <c r="BS259" i="2"/>
  <c r="BM259" i="2"/>
  <c r="EB258" i="2"/>
  <c r="CK258" i="2"/>
  <c r="CE258" i="2"/>
  <c r="BY258" i="2"/>
  <c r="BS258" i="2"/>
  <c r="BM258" i="2"/>
  <c r="QJ257" i="2"/>
  <c r="CK257" i="2"/>
  <c r="CE257" i="2"/>
  <c r="BY257" i="2"/>
  <c r="BS257" i="2"/>
  <c r="BM257" i="2"/>
  <c r="QJ256" i="2"/>
  <c r="EB256" i="2"/>
  <c r="CK256" i="2"/>
  <c r="CE256" i="2"/>
  <c r="BY256" i="2"/>
  <c r="BS256" i="2"/>
  <c r="QQ255" i="2"/>
  <c r="QJ255" i="2"/>
  <c r="EB255" i="2"/>
  <c r="CK255" i="2"/>
  <c r="CE255" i="2"/>
  <c r="BY255" i="2"/>
  <c r="BS255" i="2"/>
  <c r="EB254" i="2"/>
  <c r="CK254" i="2"/>
  <c r="CE254" i="2"/>
  <c r="BY254" i="2"/>
  <c r="BS254" i="2"/>
  <c r="BM254" i="2"/>
  <c r="QJ253" i="2"/>
  <c r="EB253" i="2"/>
  <c r="CK253" i="2"/>
  <c r="CE253" i="2"/>
  <c r="BY253" i="2"/>
  <c r="BS253" i="2"/>
  <c r="BM253" i="2"/>
  <c r="QJ252" i="2"/>
  <c r="EB252" i="2"/>
  <c r="CK252" i="2"/>
  <c r="CE252" i="2"/>
  <c r="BY252" i="2"/>
  <c r="BS252" i="2"/>
  <c r="BM252" i="2"/>
  <c r="QJ251" i="2"/>
  <c r="CK251" i="2"/>
  <c r="CE251" i="2"/>
  <c r="BY251" i="2"/>
  <c r="BS251" i="2"/>
  <c r="EB250" i="2"/>
  <c r="CK250" i="2"/>
  <c r="CE250" i="2"/>
  <c r="BY250" i="2"/>
  <c r="BS250" i="2"/>
  <c r="QQ249" i="2"/>
  <c r="CK249" i="2"/>
  <c r="CE249" i="2"/>
  <c r="BY249" i="2"/>
  <c r="BS249" i="2"/>
  <c r="BM249" i="2"/>
  <c r="QJ248" i="2"/>
  <c r="EB248" i="2"/>
  <c r="CK248" i="2"/>
  <c r="CE248" i="2"/>
  <c r="BY248" i="2"/>
  <c r="BS248" i="2"/>
  <c r="BM248" i="2"/>
  <c r="QJ247" i="2"/>
  <c r="EB247" i="2"/>
  <c r="CK247" i="2"/>
  <c r="CE247" i="2"/>
  <c r="BY247" i="2"/>
  <c r="BS247" i="2"/>
  <c r="BM247" i="2"/>
  <c r="QJ246" i="2"/>
  <c r="EB246" i="2"/>
  <c r="CK246" i="2"/>
  <c r="CE246" i="2"/>
  <c r="BY246" i="2"/>
  <c r="BS246" i="2"/>
  <c r="EB245" i="2"/>
  <c r="CK245" i="2"/>
  <c r="CE245" i="2"/>
  <c r="BY245" i="2"/>
  <c r="BS245" i="2"/>
  <c r="QJ244" i="2"/>
  <c r="EB244" i="2"/>
  <c r="CK244" i="2"/>
  <c r="CE244" i="2"/>
  <c r="BY244" i="2"/>
  <c r="BS244" i="2"/>
  <c r="BM244" i="2"/>
  <c r="QQ243" i="2"/>
  <c r="QJ243" i="2"/>
  <c r="CK243" i="2"/>
  <c r="CE243" i="2"/>
  <c r="BY243" i="2"/>
  <c r="BS243" i="2"/>
  <c r="BM243" i="2"/>
  <c r="QJ242" i="2"/>
  <c r="EB242" i="2"/>
  <c r="CK242" i="2"/>
  <c r="CE242" i="2"/>
  <c r="BY242" i="2"/>
  <c r="BS242" i="2"/>
  <c r="BM242" i="2"/>
  <c r="CK241" i="2"/>
  <c r="CE241" i="2"/>
  <c r="BY241" i="2"/>
  <c r="BS241" i="2"/>
  <c r="EB240" i="2"/>
  <c r="CK240" i="2"/>
  <c r="CE240" i="2"/>
  <c r="BY240" i="2"/>
  <c r="BS240" i="2"/>
  <c r="QJ239" i="2"/>
  <c r="EB239" i="2"/>
  <c r="CK239" i="2"/>
  <c r="CE239" i="2"/>
  <c r="BY239" i="2"/>
  <c r="BS239" i="2"/>
  <c r="BM239" i="2"/>
  <c r="QJ238" i="2"/>
  <c r="EB238" i="2"/>
  <c r="CK238" i="2"/>
  <c r="CE238" i="2"/>
  <c r="BY238" i="2"/>
  <c r="BS238" i="2"/>
  <c r="BM238" i="2"/>
  <c r="QQ237" i="2"/>
  <c r="QJ237" i="2"/>
  <c r="EB237" i="2"/>
  <c r="CK237" i="2"/>
  <c r="CE237" i="2"/>
  <c r="BY237" i="2"/>
  <c r="BS237" i="2"/>
  <c r="BM237" i="2"/>
  <c r="EB236" i="2"/>
  <c r="CK236" i="2"/>
  <c r="CE236" i="2"/>
  <c r="BY236" i="2"/>
  <c r="BS236" i="2"/>
  <c r="QJ235" i="2"/>
  <c r="CK235" i="2"/>
  <c r="CE235" i="2"/>
  <c r="BY235" i="2"/>
  <c r="BS235" i="2"/>
  <c r="QJ234" i="2"/>
  <c r="EB234" i="2"/>
  <c r="CK234" i="2"/>
  <c r="CE234" i="2"/>
  <c r="BY234" i="2"/>
  <c r="BS234" i="2"/>
  <c r="BM234" i="2"/>
  <c r="QJ233" i="2"/>
  <c r="CK233" i="2"/>
  <c r="CE233" i="2"/>
  <c r="BY233" i="2"/>
  <c r="BS233" i="2"/>
  <c r="BM233" i="2"/>
  <c r="EB232" i="2"/>
  <c r="CK232" i="2"/>
  <c r="CE232" i="2"/>
  <c r="BY232" i="2"/>
  <c r="BS232" i="2"/>
  <c r="BM232" i="2"/>
  <c r="QQ231" i="2"/>
  <c r="EB231" i="2"/>
  <c r="CK231" i="2"/>
  <c r="CE231" i="2"/>
  <c r="BY231" i="2"/>
  <c r="BS231" i="2"/>
  <c r="QJ230" i="2"/>
  <c r="EB230" i="2"/>
  <c r="CK230" i="2"/>
  <c r="CE230" i="2"/>
  <c r="BY230" i="2"/>
  <c r="BS230" i="2"/>
  <c r="QJ229" i="2"/>
  <c r="EB229" i="2"/>
  <c r="CK229" i="2"/>
  <c r="CE229" i="2"/>
  <c r="BY229" i="2"/>
  <c r="BS229" i="2"/>
  <c r="BM229" i="2"/>
  <c r="QJ228" i="2"/>
  <c r="EB228" i="2"/>
  <c r="CK228" i="2"/>
  <c r="CE228" i="2"/>
  <c r="BY228" i="2"/>
  <c r="BS228" i="2"/>
  <c r="BM228" i="2"/>
  <c r="CK227" i="2"/>
  <c r="CE227" i="2"/>
  <c r="BY227" i="2"/>
  <c r="BS227" i="2"/>
  <c r="BM227" i="2"/>
  <c r="QJ226" i="2"/>
  <c r="EB226" i="2"/>
  <c r="CK226" i="2"/>
  <c r="CE226" i="2"/>
  <c r="BY226" i="2"/>
  <c r="BS226" i="2"/>
  <c r="QQ225" i="2"/>
  <c r="QJ225" i="2"/>
  <c r="CK225" i="2"/>
  <c r="CE225" i="2"/>
  <c r="BY225" i="2"/>
  <c r="BS225" i="2"/>
  <c r="QJ224" i="2"/>
  <c r="EB224" i="2"/>
  <c r="CK224" i="2"/>
  <c r="CE224" i="2"/>
  <c r="BY224" i="2"/>
  <c r="BS224" i="2"/>
  <c r="BM224" i="2"/>
  <c r="EB223" i="2"/>
  <c r="CK223" i="2"/>
  <c r="CE223" i="2"/>
  <c r="BY223" i="2"/>
  <c r="BS223" i="2"/>
  <c r="BM223" i="2"/>
  <c r="EB222" i="2"/>
  <c r="CK222" i="2"/>
  <c r="CE222" i="2"/>
  <c r="BY222" i="2"/>
  <c r="BS222" i="2"/>
  <c r="BM222" i="2"/>
  <c r="QJ221" i="2"/>
  <c r="EB221" i="2"/>
  <c r="CK221" i="2"/>
  <c r="CE221" i="2"/>
  <c r="BY221" i="2"/>
  <c r="BS221" i="2"/>
  <c r="QJ220" i="2"/>
  <c r="EB220" i="2"/>
  <c r="CK220" i="2"/>
  <c r="CE220" i="2"/>
  <c r="BY220" i="2"/>
  <c r="BS220" i="2"/>
  <c r="QQ219" i="2"/>
  <c r="QJ219" i="2"/>
  <c r="CK219" i="2"/>
  <c r="CE219" i="2"/>
  <c r="BY219" i="2"/>
  <c r="BS219" i="2"/>
  <c r="BM219" i="2"/>
  <c r="EB218" i="2"/>
  <c r="CK218" i="2"/>
  <c r="CE218" i="2"/>
  <c r="BY218" i="2"/>
  <c r="BS218" i="2"/>
  <c r="BM218" i="2"/>
  <c r="QJ217" i="2"/>
  <c r="CK217" i="2"/>
  <c r="CE217" i="2"/>
  <c r="BY217" i="2"/>
  <c r="BS217" i="2"/>
  <c r="BM217" i="2"/>
  <c r="QJ216" i="2"/>
  <c r="EB216" i="2"/>
  <c r="CK216" i="2"/>
  <c r="CE216" i="2"/>
  <c r="BY216" i="2"/>
  <c r="BS216" i="2"/>
  <c r="QJ215" i="2"/>
  <c r="EB215" i="2"/>
  <c r="CK215" i="2"/>
  <c r="CE215" i="2"/>
  <c r="BY215" i="2"/>
  <c r="BS215" i="2"/>
  <c r="EB214" i="2"/>
  <c r="CK214" i="2"/>
  <c r="CE214" i="2"/>
  <c r="BY214" i="2"/>
  <c r="BS214" i="2"/>
  <c r="BM214" i="2"/>
  <c r="QQ213" i="2"/>
  <c r="EB213" i="2"/>
  <c r="CK213" i="2"/>
  <c r="CE213" i="2"/>
  <c r="BY213" i="2"/>
  <c r="BS213" i="2"/>
  <c r="BM213" i="2"/>
  <c r="QJ212" i="2"/>
  <c r="EB212" i="2"/>
  <c r="CK212" i="2"/>
  <c r="CE212" i="2"/>
  <c r="BY212" i="2"/>
  <c r="BS212" i="2"/>
  <c r="BM212" i="2"/>
  <c r="QJ211" i="2"/>
  <c r="CK211" i="2"/>
  <c r="CE211" i="2"/>
  <c r="BY211" i="2"/>
  <c r="BS211" i="2"/>
  <c r="QJ210" i="2"/>
  <c r="EB210" i="2"/>
  <c r="CK210" i="2"/>
  <c r="CE210" i="2"/>
  <c r="BY210" i="2"/>
  <c r="BS210" i="2"/>
  <c r="CK209" i="2"/>
  <c r="CE209" i="2"/>
  <c r="BY209" i="2"/>
  <c r="BS209" i="2"/>
  <c r="BM209" i="2"/>
  <c r="QJ208" i="2"/>
  <c r="EB208" i="2"/>
  <c r="CK208" i="2"/>
  <c r="CE208" i="2"/>
  <c r="BY208" i="2"/>
  <c r="BS208" i="2"/>
  <c r="BM208" i="2"/>
  <c r="QQ207" i="2"/>
  <c r="QJ207" i="2"/>
  <c r="EB207" i="2"/>
  <c r="CK207" i="2"/>
  <c r="CE207" i="2"/>
  <c r="BY207" i="2"/>
  <c r="BS207" i="2"/>
  <c r="BM207" i="2"/>
  <c r="QJ206" i="2"/>
  <c r="EB206" i="2"/>
  <c r="CK206" i="2"/>
  <c r="CE206" i="2"/>
  <c r="BY206" i="2"/>
  <c r="BS206" i="2"/>
  <c r="EB205" i="2"/>
  <c r="CK205" i="2"/>
  <c r="CE205" i="2"/>
  <c r="BY205" i="2"/>
  <c r="BS205" i="2"/>
  <c r="EB204" i="2"/>
  <c r="CK204" i="2"/>
  <c r="CE204" i="2"/>
  <c r="BY204" i="2"/>
  <c r="BS204" i="2"/>
  <c r="BM204" i="2"/>
  <c r="QJ203" i="2"/>
  <c r="CK203" i="2"/>
  <c r="CE203" i="2"/>
  <c r="BY203" i="2"/>
  <c r="BS203" i="2"/>
  <c r="BM203" i="2"/>
  <c r="QJ202" i="2"/>
  <c r="EB202" i="2"/>
  <c r="CK202" i="2"/>
  <c r="CE202" i="2"/>
  <c r="BY202" i="2"/>
  <c r="BS202" i="2"/>
  <c r="BM202" i="2"/>
  <c r="QQ201" i="2"/>
  <c r="QJ201" i="2"/>
  <c r="CK201" i="2"/>
  <c r="CE201" i="2"/>
  <c r="BY201" i="2"/>
  <c r="BS201" i="2"/>
  <c r="EB200" i="2"/>
  <c r="CK200" i="2"/>
  <c r="CE200" i="2"/>
  <c r="BY200" i="2"/>
  <c r="BS200" i="2"/>
  <c r="QJ199" i="2"/>
  <c r="EB199" i="2"/>
  <c r="CK199" i="2"/>
  <c r="CE199" i="2"/>
  <c r="BY199" i="2"/>
  <c r="BS199" i="2"/>
  <c r="BM199" i="2"/>
  <c r="QJ198" i="2"/>
  <c r="EB198" i="2"/>
  <c r="CK198" i="2"/>
  <c r="CE198" i="2"/>
  <c r="BY198" i="2"/>
  <c r="BS198" i="2"/>
  <c r="BM198" i="2"/>
  <c r="QJ197" i="2"/>
  <c r="EB197" i="2"/>
  <c r="CK197" i="2"/>
  <c r="CE197" i="2"/>
  <c r="BY197" i="2"/>
  <c r="BS197" i="2"/>
  <c r="BM197" i="2"/>
  <c r="EB196" i="2"/>
  <c r="CK196" i="2"/>
  <c r="CE196" i="2"/>
  <c r="BY196" i="2"/>
  <c r="BS196" i="2"/>
  <c r="QQ195" i="2"/>
  <c r="CK195" i="2"/>
  <c r="CE195" i="2"/>
  <c r="BY195" i="2"/>
  <c r="BS195" i="2"/>
  <c r="QJ194" i="2"/>
  <c r="EB194" i="2"/>
  <c r="CK194" i="2"/>
  <c r="CE194" i="2"/>
  <c r="BY194" i="2"/>
  <c r="BS194" i="2"/>
  <c r="BM194" i="2"/>
  <c r="QJ193" i="2"/>
  <c r="CK193" i="2"/>
  <c r="CE193" i="2"/>
  <c r="BY193" i="2"/>
  <c r="BS193" i="2"/>
  <c r="BM193" i="2"/>
  <c r="QJ192" i="2"/>
  <c r="EB192" i="2"/>
  <c r="CK192" i="2"/>
  <c r="CE192" i="2"/>
  <c r="BY192" i="2"/>
  <c r="BS192" i="2"/>
  <c r="BM192" i="2"/>
  <c r="EB191" i="2"/>
  <c r="CK191" i="2"/>
  <c r="CE191" i="2"/>
  <c r="BY191" i="2"/>
  <c r="BS191" i="2"/>
  <c r="QJ190" i="2"/>
  <c r="EB190" i="2"/>
  <c r="CK190" i="2"/>
  <c r="CE190" i="2"/>
  <c r="BY190" i="2"/>
  <c r="BS190" i="2"/>
  <c r="QQ189" i="2"/>
  <c r="QJ189" i="2"/>
  <c r="EB189" i="2"/>
  <c r="CK189" i="2"/>
  <c r="CE189" i="2"/>
  <c r="BY189" i="2"/>
  <c r="BS189" i="2"/>
  <c r="BM189" i="2"/>
  <c r="QJ188" i="2"/>
  <c r="EB188" i="2"/>
  <c r="CK188" i="2"/>
  <c r="CE188" i="2"/>
  <c r="BY188" i="2"/>
  <c r="BS188" i="2"/>
  <c r="BM188" i="2"/>
  <c r="CK187" i="2"/>
  <c r="CE187" i="2"/>
  <c r="BY187" i="2"/>
  <c r="BS187" i="2"/>
  <c r="BM187" i="2"/>
  <c r="EB186" i="2"/>
  <c r="CK186" i="2"/>
  <c r="CE186" i="2"/>
  <c r="BY186" i="2"/>
  <c r="BS186" i="2"/>
  <c r="QJ185" i="2"/>
  <c r="CK185" i="2"/>
  <c r="CE185" i="2"/>
  <c r="BY185" i="2"/>
  <c r="BS185" i="2"/>
  <c r="QJ184" i="2"/>
  <c r="EB184" i="2"/>
  <c r="CK184" i="2"/>
  <c r="CE184" i="2"/>
  <c r="BY184" i="2"/>
  <c r="BS184" i="2"/>
  <c r="BM184" i="2"/>
  <c r="QQ183" i="2"/>
  <c r="QJ183" i="2"/>
  <c r="EB183" i="2"/>
  <c r="CK183" i="2"/>
  <c r="CE183" i="2"/>
  <c r="BY183" i="2"/>
  <c r="BS183" i="2"/>
  <c r="BM183" i="2"/>
  <c r="EB182" i="2"/>
  <c r="CK182" i="2"/>
  <c r="CE182" i="2"/>
  <c r="BY182" i="2"/>
  <c r="BS182" i="2"/>
  <c r="BM182" i="2"/>
  <c r="QJ181" i="2"/>
  <c r="EB181" i="2"/>
  <c r="CK181" i="2"/>
  <c r="CE181" i="2"/>
  <c r="BY181" i="2"/>
  <c r="BS181" i="2"/>
  <c r="QJ180" i="2"/>
  <c r="EB180" i="2"/>
  <c r="CK180" i="2"/>
  <c r="CE180" i="2"/>
  <c r="BY180" i="2"/>
  <c r="BS180" i="2"/>
  <c r="QJ179" i="2"/>
  <c r="CK179" i="2"/>
  <c r="CE179" i="2"/>
  <c r="BY179" i="2"/>
  <c r="BS179" i="2"/>
  <c r="BM179" i="2"/>
  <c r="EB178" i="2"/>
  <c r="CK178" i="2"/>
  <c r="CE178" i="2"/>
  <c r="BY178" i="2"/>
  <c r="BS178" i="2"/>
  <c r="BM178" i="2"/>
  <c r="QQ177" i="2"/>
  <c r="CK177" i="2"/>
  <c r="CE177" i="2"/>
  <c r="BY177" i="2"/>
  <c r="BS177" i="2"/>
  <c r="BM177" i="2"/>
  <c r="QJ176" i="2"/>
  <c r="EB176" i="2"/>
  <c r="CK176" i="2"/>
  <c r="CE176" i="2"/>
  <c r="BY176" i="2"/>
  <c r="BS176" i="2"/>
  <c r="QJ175" i="2"/>
  <c r="EB175" i="2"/>
  <c r="CK175" i="2"/>
  <c r="CE175" i="2"/>
  <c r="BY175" i="2"/>
  <c r="BS175" i="2"/>
  <c r="QJ174" i="2"/>
  <c r="EB174" i="2"/>
  <c r="CK174" i="2"/>
  <c r="CE174" i="2"/>
  <c r="BY174" i="2"/>
  <c r="BS174" i="2"/>
  <c r="BM174" i="2"/>
  <c r="EB173" i="2"/>
  <c r="CK173" i="2"/>
  <c r="CE173" i="2"/>
  <c r="BY173" i="2"/>
  <c r="BS173" i="2"/>
  <c r="BM173" i="2"/>
  <c r="QJ172" i="2"/>
  <c r="EB172" i="2"/>
  <c r="CK172" i="2"/>
  <c r="CE172" i="2"/>
  <c r="BY172" i="2"/>
  <c r="BS172" i="2"/>
  <c r="BM172" i="2"/>
  <c r="QQ171" i="2"/>
  <c r="QJ171" i="2"/>
  <c r="CK171" i="2"/>
  <c r="CE171" i="2"/>
  <c r="BY171" i="2"/>
  <c r="BS171" i="2"/>
  <c r="QJ170" i="2"/>
  <c r="EB170" i="2"/>
  <c r="CK170" i="2"/>
  <c r="CE170" i="2"/>
  <c r="BY170" i="2"/>
  <c r="BS170" i="2"/>
  <c r="CK169" i="2"/>
  <c r="CE169" i="2"/>
  <c r="BY169" i="2"/>
  <c r="BS169" i="2"/>
  <c r="BM169" i="2"/>
  <c r="EB168" i="2"/>
  <c r="CK168" i="2"/>
  <c r="CE168" i="2"/>
  <c r="BY168" i="2"/>
  <c r="BS168" i="2"/>
  <c r="BM168" i="2"/>
  <c r="QJ167" i="2"/>
  <c r="EB167" i="2"/>
  <c r="CK167" i="2"/>
  <c r="CE167" i="2"/>
  <c r="BY167" i="2"/>
  <c r="BS167" i="2"/>
  <c r="BM167" i="2"/>
  <c r="QJ166" i="2"/>
  <c r="EB166" i="2"/>
  <c r="CK166" i="2"/>
  <c r="CE166" i="2"/>
  <c r="BY166" i="2"/>
  <c r="BS166" i="2"/>
  <c r="QQ165" i="2"/>
  <c r="QJ165" i="2"/>
  <c r="EB165" i="2"/>
  <c r="CK165" i="2"/>
  <c r="CE165" i="2"/>
  <c r="BY165" i="2"/>
  <c r="BS165" i="2"/>
  <c r="EB164" i="2"/>
  <c r="CK164" i="2"/>
  <c r="CE164" i="2"/>
  <c r="BY164" i="2"/>
  <c r="BS164" i="2"/>
  <c r="BM164" i="2"/>
  <c r="QJ163" i="2"/>
  <c r="CK163" i="2"/>
  <c r="CE163" i="2"/>
  <c r="BY163" i="2"/>
  <c r="BS163" i="2"/>
  <c r="BM163" i="2"/>
  <c r="QJ162" i="2"/>
  <c r="EB162" i="2"/>
  <c r="CK162" i="2"/>
  <c r="CE162" i="2"/>
  <c r="BY162" i="2"/>
  <c r="BS162" i="2"/>
  <c r="BM162" i="2"/>
  <c r="QJ161" i="2"/>
  <c r="CK161" i="2"/>
  <c r="CE161" i="2"/>
  <c r="BY161" i="2"/>
  <c r="BS161" i="2"/>
  <c r="EB160" i="2"/>
  <c r="CK160" i="2"/>
  <c r="CE160" i="2"/>
  <c r="BY160" i="2"/>
  <c r="BS160" i="2"/>
  <c r="QQ159" i="2"/>
  <c r="EB159" i="2"/>
  <c r="CK159" i="2"/>
  <c r="CE159" i="2"/>
  <c r="BY159" i="2"/>
  <c r="BS159" i="2"/>
  <c r="BM159" i="2"/>
  <c r="QJ158" i="2"/>
  <c r="EB158" i="2"/>
  <c r="CK158" i="2"/>
  <c r="CE158" i="2"/>
  <c r="BY158" i="2"/>
  <c r="BS158" i="2"/>
  <c r="BM158" i="2"/>
  <c r="QJ157" i="2"/>
  <c r="EB157" i="2"/>
  <c r="CK157" i="2"/>
  <c r="CE157" i="2"/>
  <c r="BY157" i="2"/>
  <c r="BS157" i="2"/>
  <c r="BM157" i="2"/>
  <c r="QJ156" i="2"/>
  <c r="EB156" i="2"/>
  <c r="CK156" i="2"/>
  <c r="CE156" i="2"/>
  <c r="BY156" i="2"/>
  <c r="BS156" i="2"/>
  <c r="CK155" i="2"/>
  <c r="CE155" i="2"/>
  <c r="BY155" i="2"/>
  <c r="BS155" i="2"/>
  <c r="QJ154" i="2"/>
  <c r="EB154" i="2"/>
  <c r="CK154" i="2"/>
  <c r="CE154" i="2"/>
  <c r="BY154" i="2"/>
  <c r="BS154" i="2"/>
  <c r="BM154" i="2"/>
  <c r="QQ153" i="2"/>
  <c r="QJ153" i="2"/>
  <c r="CK153" i="2"/>
  <c r="CE153" i="2"/>
  <c r="BY153" i="2"/>
  <c r="BS153" i="2"/>
  <c r="BM153" i="2"/>
  <c r="QJ152" i="2"/>
  <c r="EB152" i="2"/>
  <c r="CK152" i="2"/>
  <c r="CE152" i="2"/>
  <c r="BY152" i="2"/>
  <c r="BS152" i="2"/>
  <c r="BM152" i="2"/>
  <c r="EB151" i="2"/>
  <c r="CK151" i="2"/>
  <c r="CE151" i="2"/>
  <c r="BY151" i="2"/>
  <c r="BS151" i="2"/>
  <c r="EB150" i="2"/>
  <c r="CK150" i="2"/>
  <c r="CE150" i="2"/>
  <c r="BY150" i="2"/>
  <c r="BS150" i="2"/>
  <c r="QJ149" i="2"/>
  <c r="EB149" i="2"/>
  <c r="CK149" i="2"/>
  <c r="CE149" i="2"/>
  <c r="BY149" i="2"/>
  <c r="BS149" i="2"/>
  <c r="BM149" i="2"/>
  <c r="QJ148" i="2"/>
  <c r="EB148" i="2"/>
  <c r="CK148" i="2"/>
  <c r="CE148" i="2"/>
  <c r="BY148" i="2"/>
  <c r="BS148" i="2"/>
  <c r="BM148" i="2"/>
  <c r="QQ147" i="2"/>
  <c r="QJ147" i="2"/>
  <c r="CK147" i="2"/>
  <c r="CE147" i="2"/>
  <c r="BY147" i="2"/>
  <c r="BS147" i="2"/>
  <c r="BM147" i="2"/>
  <c r="EB146" i="2"/>
  <c r="CK146" i="2"/>
  <c r="CE146" i="2"/>
  <c r="BY146" i="2"/>
  <c r="BS146" i="2"/>
  <c r="QJ145" i="2"/>
  <c r="CK145" i="2"/>
  <c r="CE145" i="2"/>
  <c r="BY145" i="2"/>
  <c r="BS145" i="2"/>
  <c r="QJ144" i="2"/>
  <c r="EB144" i="2"/>
  <c r="CK144" i="2"/>
  <c r="CE144" i="2"/>
  <c r="BY144" i="2"/>
  <c r="BS144" i="2"/>
  <c r="BM144" i="2"/>
  <c r="QJ143" i="2"/>
  <c r="EB143" i="2"/>
  <c r="CK143" i="2"/>
  <c r="CE143" i="2"/>
  <c r="BY143" i="2"/>
  <c r="BS143" i="2"/>
  <c r="BM143" i="2"/>
  <c r="EB142" i="2"/>
  <c r="CK142" i="2"/>
  <c r="CE142" i="2"/>
  <c r="BY142" i="2"/>
  <c r="BS142" i="2"/>
  <c r="BM142" i="2"/>
  <c r="QQ141" i="2"/>
  <c r="EB141" i="2"/>
  <c r="CK141" i="2"/>
  <c r="CE141" i="2"/>
  <c r="BY141" i="2"/>
  <c r="BS141" i="2"/>
  <c r="QJ140" i="2"/>
  <c r="EB140" i="2"/>
  <c r="CK140" i="2"/>
  <c r="CE140" i="2"/>
  <c r="BY140" i="2"/>
  <c r="BS140" i="2"/>
  <c r="QJ139" i="2"/>
  <c r="CK139" i="2"/>
  <c r="CE139" i="2"/>
  <c r="BY139" i="2"/>
  <c r="BS139" i="2"/>
  <c r="BM139" i="2"/>
  <c r="QJ138" i="2"/>
  <c r="EB138" i="2"/>
  <c r="CK138" i="2"/>
  <c r="CE138" i="2"/>
  <c r="BY138" i="2"/>
  <c r="BS138" i="2"/>
  <c r="BM138" i="2"/>
  <c r="CK137" i="2"/>
  <c r="CE137" i="2"/>
  <c r="BY137" i="2"/>
  <c r="BS137" i="2"/>
  <c r="BM137" i="2"/>
  <c r="QJ136" i="2"/>
  <c r="EB136" i="2"/>
  <c r="CK136" i="2"/>
  <c r="CE136" i="2"/>
  <c r="BY136" i="2"/>
  <c r="BS136" i="2"/>
  <c r="QQ135" i="2"/>
  <c r="QJ135" i="2"/>
  <c r="EB135" i="2"/>
  <c r="CK135" i="2"/>
  <c r="CE135" i="2"/>
  <c r="BY135" i="2"/>
  <c r="BS135" i="2"/>
  <c r="QJ134" i="2"/>
  <c r="EB134" i="2"/>
  <c r="CK134" i="2"/>
  <c r="CE134" i="2"/>
  <c r="BY134" i="2"/>
  <c r="BS134" i="2"/>
  <c r="BM134" i="2"/>
  <c r="EB133" i="2"/>
  <c r="CK133" i="2"/>
  <c r="CE133" i="2"/>
  <c r="BY133" i="2"/>
  <c r="BS133" i="2"/>
  <c r="BM133" i="2"/>
  <c r="EB132" i="2"/>
  <c r="CK132" i="2"/>
  <c r="CE132" i="2"/>
  <c r="BY132" i="2"/>
  <c r="BS132" i="2"/>
  <c r="BM132" i="2"/>
  <c r="QJ131" i="2"/>
  <c r="CK131" i="2"/>
  <c r="CE131" i="2"/>
  <c r="BY131" i="2"/>
  <c r="BS131" i="2"/>
  <c r="QJ130" i="2"/>
  <c r="EB130" i="2"/>
  <c r="CK130" i="2"/>
  <c r="CE130" i="2"/>
  <c r="BY130" i="2"/>
  <c r="BS130" i="2"/>
  <c r="QQ129" i="2"/>
  <c r="QJ129" i="2"/>
  <c r="CK129" i="2"/>
  <c r="CE129" i="2"/>
  <c r="BY129" i="2"/>
  <c r="BS129" i="2"/>
  <c r="BM129" i="2"/>
  <c r="EB128" i="2"/>
  <c r="CK128" i="2"/>
  <c r="CE128" i="2"/>
  <c r="BY128" i="2"/>
  <c r="BS128" i="2"/>
  <c r="BM128" i="2"/>
  <c r="QJ127" i="2"/>
  <c r="EB127" i="2"/>
  <c r="CK127" i="2"/>
  <c r="CE127" i="2"/>
  <c r="BY127" i="2"/>
  <c r="BS127" i="2"/>
  <c r="BM127" i="2"/>
  <c r="QJ126" i="2"/>
  <c r="EB126" i="2"/>
  <c r="CK126" i="2"/>
  <c r="CE126" i="2"/>
  <c r="BY126" i="2"/>
  <c r="BS126" i="2"/>
  <c r="QJ125" i="2"/>
  <c r="EB125" i="2"/>
  <c r="CK125" i="2"/>
  <c r="CE125" i="2"/>
  <c r="BY125" i="2"/>
  <c r="BS125" i="2"/>
  <c r="EB124" i="2"/>
  <c r="CK124" i="2"/>
  <c r="CE124" i="2"/>
  <c r="BY124" i="2"/>
  <c r="BS124" i="2"/>
  <c r="BM124" i="2"/>
  <c r="QQ123" i="2"/>
  <c r="CK123" i="2"/>
  <c r="CE123" i="2"/>
  <c r="BY123" i="2"/>
  <c r="BS123" i="2"/>
  <c r="BM123" i="2"/>
  <c r="QJ122" i="2"/>
  <c r="EB122" i="2"/>
  <c r="CK122" i="2"/>
  <c r="CE122" i="2"/>
  <c r="BY122" i="2"/>
  <c r="BS122" i="2"/>
  <c r="BM122" i="2"/>
  <c r="QJ121" i="2"/>
  <c r="CK121" i="2"/>
  <c r="CE121" i="2"/>
  <c r="BY121" i="2"/>
  <c r="BS121" i="2"/>
  <c r="QJ120" i="2"/>
  <c r="EB120" i="2"/>
  <c r="CK120" i="2"/>
  <c r="CE120" i="2"/>
  <c r="BY120" i="2"/>
  <c r="BS120" i="2"/>
  <c r="EB119" i="2"/>
  <c r="CK119" i="2"/>
  <c r="CE119" i="2"/>
  <c r="BY119" i="2"/>
  <c r="BS119" i="2"/>
  <c r="BM119" i="2"/>
  <c r="QJ118" i="2"/>
  <c r="EB118" i="2"/>
  <c r="CK118" i="2"/>
  <c r="CE118" i="2"/>
  <c r="BY118" i="2"/>
  <c r="BS118" i="2"/>
  <c r="BM118" i="2"/>
  <c r="QQ117" i="2"/>
  <c r="QJ117" i="2"/>
  <c r="EB117" i="2"/>
  <c r="CK117" i="2"/>
  <c r="CE117" i="2"/>
  <c r="BY117" i="2"/>
  <c r="BS117" i="2"/>
  <c r="BM117" i="2"/>
  <c r="QJ116" i="2"/>
  <c r="EB116" i="2"/>
  <c r="CK116" i="2"/>
  <c r="CE116" i="2"/>
  <c r="BY116" i="2"/>
  <c r="BS116" i="2"/>
  <c r="CK115" i="2"/>
  <c r="CE115" i="2"/>
  <c r="BY115" i="2"/>
  <c r="BS115" i="2"/>
  <c r="EB114" i="2"/>
  <c r="CK114" i="2"/>
  <c r="CE114" i="2"/>
  <c r="BY114" i="2"/>
  <c r="BS114" i="2"/>
  <c r="BM114" i="2"/>
  <c r="QJ113" i="2"/>
  <c r="CK113" i="2"/>
  <c r="CE113" i="2"/>
  <c r="BY113" i="2"/>
  <c r="BS113" i="2"/>
  <c r="BM113" i="2"/>
  <c r="QJ112" i="2"/>
  <c r="EB112" i="2"/>
  <c r="CK112" i="2"/>
  <c r="CE112" i="2"/>
  <c r="BY112" i="2"/>
  <c r="BS112" i="2"/>
  <c r="BM112" i="2"/>
  <c r="QQ111" i="2"/>
  <c r="QJ111" i="2"/>
  <c r="EB111" i="2"/>
  <c r="CK111" i="2"/>
  <c r="CE111" i="2"/>
  <c r="BY111" i="2"/>
  <c r="BS111" i="2"/>
  <c r="EB110" i="2"/>
  <c r="CK110" i="2"/>
  <c r="CE110" i="2"/>
  <c r="BY110" i="2"/>
  <c r="BS110" i="2"/>
  <c r="QJ109" i="2"/>
  <c r="EB109" i="2"/>
  <c r="CK109" i="2"/>
  <c r="CE109" i="2"/>
  <c r="BY109" i="2"/>
  <c r="BS109" i="2"/>
  <c r="BM109" i="2"/>
  <c r="QJ108" i="2"/>
  <c r="EB108" i="2"/>
  <c r="CK108" i="2"/>
  <c r="CE108" i="2"/>
  <c r="BY108" i="2"/>
  <c r="BS108" i="2"/>
  <c r="BM108" i="2"/>
  <c r="QJ107" i="2"/>
  <c r="CK107" i="2"/>
  <c r="CE107" i="2"/>
  <c r="BY107" i="2"/>
  <c r="BS107" i="2"/>
  <c r="BM107" i="2"/>
  <c r="EB106" i="2"/>
  <c r="CK106" i="2"/>
  <c r="CE106" i="2"/>
  <c r="BY106" i="2"/>
  <c r="BS106" i="2"/>
  <c r="QQ105" i="2"/>
  <c r="CK105" i="2"/>
  <c r="CE105" i="2"/>
  <c r="BY105" i="2"/>
  <c r="BS105" i="2"/>
  <c r="QJ104" i="2"/>
  <c r="EB104" i="2"/>
  <c r="CK104" i="2"/>
  <c r="CE104" i="2"/>
  <c r="BY104" i="2"/>
  <c r="BS104" i="2"/>
  <c r="BM104" i="2"/>
  <c r="QJ103" i="2"/>
  <c r="EB103" i="2"/>
  <c r="CK103" i="2"/>
  <c r="CE103" i="2"/>
  <c r="BY103" i="2"/>
  <c r="BS103" i="2"/>
  <c r="BM103" i="2"/>
  <c r="QJ102" i="2"/>
  <c r="EB102" i="2"/>
  <c r="CK102" i="2"/>
  <c r="CE102" i="2"/>
  <c r="BY102" i="2"/>
  <c r="BS102" i="2"/>
  <c r="BM102" i="2"/>
  <c r="EB101" i="2"/>
  <c r="CK101" i="2"/>
  <c r="CE101" i="2"/>
  <c r="BY101" i="2"/>
  <c r="BS101" i="2"/>
  <c r="QJ100" i="2"/>
  <c r="EB100" i="2"/>
  <c r="CK100" i="2"/>
  <c r="CE100" i="2"/>
  <c r="BY100" i="2"/>
  <c r="BS100" i="2"/>
  <c r="QQ99" i="2"/>
  <c r="QJ99" i="2"/>
  <c r="CK99" i="2"/>
  <c r="CE99" i="2"/>
  <c r="BY99" i="2"/>
  <c r="BS99" i="2"/>
  <c r="BM99" i="2"/>
  <c r="QJ98" i="2"/>
  <c r="EB98" i="2"/>
  <c r="CK98" i="2"/>
  <c r="CE98" i="2"/>
  <c r="BY98" i="2"/>
  <c r="BS98" i="2"/>
  <c r="BM98" i="2"/>
  <c r="CK97" i="2"/>
  <c r="CE97" i="2"/>
  <c r="BY97" i="2"/>
  <c r="BS97" i="2"/>
  <c r="BM97" i="2"/>
  <c r="EB96" i="2"/>
  <c r="CK96" i="2"/>
  <c r="CE96" i="2"/>
  <c r="BY96" i="2"/>
  <c r="BS96" i="2"/>
  <c r="QJ95" i="2"/>
  <c r="EB95" i="2"/>
  <c r="CK95" i="2"/>
  <c r="CE95" i="2"/>
  <c r="BY95" i="2"/>
  <c r="BS95" i="2"/>
  <c r="QJ94" i="2"/>
  <c r="EB94" i="2"/>
  <c r="CK94" i="2"/>
  <c r="CE94" i="2"/>
  <c r="BY94" i="2"/>
  <c r="BS94" i="2"/>
  <c r="BM94" i="2"/>
  <c r="QQ93" i="2"/>
  <c r="QJ93" i="2"/>
  <c r="EB93" i="2"/>
  <c r="CK93" i="2"/>
  <c r="CE93" i="2"/>
  <c r="BY93" i="2"/>
  <c r="BS93" i="2"/>
  <c r="BM93" i="2"/>
  <c r="EB92" i="2"/>
  <c r="CK92" i="2"/>
  <c r="CE92" i="2"/>
  <c r="BY92" i="2"/>
  <c r="BS92" i="2"/>
  <c r="BM92" i="2"/>
  <c r="QJ91" i="2"/>
  <c r="CK91" i="2"/>
  <c r="CE91" i="2"/>
  <c r="BY91" i="2"/>
  <c r="BS91" i="2"/>
  <c r="QJ90" i="2"/>
  <c r="EB90" i="2"/>
  <c r="CK90" i="2"/>
  <c r="CE90" i="2"/>
  <c r="BY90" i="2"/>
  <c r="BS90" i="2"/>
  <c r="QJ89" i="2"/>
  <c r="CK89" i="2"/>
  <c r="CE89" i="2"/>
  <c r="BY89" i="2"/>
  <c r="BS89" i="2"/>
  <c r="BM89" i="2"/>
  <c r="EB88" i="2"/>
  <c r="CK88" i="2"/>
  <c r="CE88" i="2"/>
  <c r="BY88" i="2"/>
  <c r="BS88" i="2"/>
  <c r="BM88" i="2"/>
  <c r="QQ87" i="2"/>
  <c r="EB87" i="2"/>
  <c r="CK87" i="2"/>
  <c r="CE87" i="2"/>
  <c r="BY87" i="2"/>
  <c r="BS87" i="2"/>
  <c r="BM87" i="2"/>
  <c r="QJ86" i="2"/>
  <c r="EB86" i="2"/>
  <c r="CK86" i="2"/>
  <c r="CE86" i="2"/>
  <c r="BY86" i="2"/>
  <c r="BS86" i="2"/>
  <c r="QJ85" i="2"/>
  <c r="EB85" i="2"/>
  <c r="CK85" i="2"/>
  <c r="CE85" i="2"/>
  <c r="BY85" i="2"/>
  <c r="BS85" i="2"/>
  <c r="QJ84" i="2"/>
  <c r="EB84" i="2"/>
  <c r="CK84" i="2"/>
  <c r="CE84" i="2"/>
  <c r="BY84" i="2"/>
  <c r="BS84" i="2"/>
  <c r="BM84" i="2"/>
  <c r="CK83" i="2"/>
  <c r="CE83" i="2"/>
  <c r="BY83" i="2"/>
  <c r="BS83" i="2"/>
  <c r="BM83" i="2"/>
  <c r="QJ82" i="2"/>
  <c r="EB82" i="2"/>
  <c r="CK82" i="2"/>
  <c r="CE82" i="2"/>
  <c r="BY82" i="2"/>
  <c r="BS82" i="2"/>
  <c r="BM82" i="2"/>
  <c r="QQ81" i="2"/>
  <c r="QJ81" i="2"/>
  <c r="CK81" i="2"/>
  <c r="CE81" i="2"/>
  <c r="BY81" i="2"/>
  <c r="BS81" i="2"/>
  <c r="QJ80" i="2"/>
  <c r="EB80" i="2"/>
  <c r="CK80" i="2"/>
  <c r="CE80" i="2"/>
  <c r="BY80" i="2"/>
  <c r="BS80" i="2"/>
  <c r="EB79" i="2"/>
  <c r="CK79" i="2"/>
  <c r="CE79" i="2"/>
  <c r="BY79" i="2"/>
  <c r="BS79" i="2"/>
  <c r="BM79" i="2"/>
  <c r="EB78" i="2"/>
  <c r="CK78" i="2"/>
  <c r="CE78" i="2"/>
  <c r="BY78" i="2"/>
  <c r="BS78" i="2"/>
  <c r="BM78" i="2"/>
  <c r="QJ77" i="2"/>
  <c r="EB77" i="2"/>
  <c r="CK77" i="2"/>
  <c r="CE77" i="2"/>
  <c r="BY77" i="2"/>
  <c r="BS77" i="2"/>
  <c r="BM77" i="2"/>
  <c r="QJ76" i="2"/>
  <c r="EB76" i="2"/>
  <c r="CK76" i="2"/>
  <c r="CE76" i="2"/>
  <c r="BY76" i="2"/>
  <c r="BS76" i="2"/>
  <c r="QQ75" i="2"/>
  <c r="QJ75" i="2"/>
  <c r="CK75" i="2"/>
  <c r="CE75" i="2"/>
  <c r="BY75" i="2"/>
  <c r="BS75" i="2"/>
  <c r="EB74" i="2"/>
  <c r="CK74" i="2"/>
  <c r="CE74" i="2"/>
  <c r="BY74" i="2"/>
  <c r="BS74" i="2"/>
  <c r="BM74" i="2"/>
  <c r="QJ73" i="2"/>
  <c r="CK73" i="2"/>
  <c r="CE73" i="2"/>
  <c r="BY73" i="2"/>
  <c r="BS73" i="2"/>
  <c r="BM73" i="2"/>
  <c r="QJ72" i="2"/>
  <c r="EB72" i="2"/>
  <c r="CK72" i="2"/>
  <c r="CE72" i="2"/>
  <c r="BY72" i="2"/>
  <c r="BS72" i="2"/>
  <c r="BM72" i="2"/>
  <c r="QJ71" i="2"/>
  <c r="EB71" i="2"/>
  <c r="CK71" i="2"/>
  <c r="CE71" i="2"/>
  <c r="BY71" i="2"/>
  <c r="BS71" i="2"/>
  <c r="EB70" i="2"/>
  <c r="CK70" i="2"/>
  <c r="CE70" i="2"/>
  <c r="BY70" i="2"/>
  <c r="BS70" i="2"/>
  <c r="QQ69" i="2"/>
  <c r="EB69" i="2"/>
  <c r="CK69" i="2"/>
  <c r="CE69" i="2"/>
  <c r="BY69" i="2"/>
  <c r="BS69" i="2"/>
  <c r="BM69" i="2"/>
  <c r="QJ68" i="2"/>
  <c r="EB68" i="2"/>
  <c r="CK68" i="2"/>
  <c r="CE68" i="2"/>
  <c r="BY68" i="2"/>
  <c r="BS68" i="2"/>
  <c r="BM68" i="2"/>
  <c r="QJ67" i="2"/>
  <c r="CK67" i="2"/>
  <c r="CE67" i="2"/>
  <c r="BY67" i="2"/>
  <c r="BS67" i="2"/>
  <c r="BM67" i="2"/>
  <c r="QJ66" i="2"/>
  <c r="EB66" i="2"/>
  <c r="CK66" i="2"/>
  <c r="CE66" i="2"/>
  <c r="BY66" i="2"/>
  <c r="BS66" i="2"/>
  <c r="CK65" i="2"/>
  <c r="CE65" i="2"/>
  <c r="BY65" i="2"/>
  <c r="BS65" i="2"/>
  <c r="QJ64" i="2"/>
  <c r="EB64" i="2"/>
  <c r="CK64" i="2"/>
  <c r="CE64" i="2"/>
  <c r="BY64" i="2"/>
  <c r="BS64" i="2"/>
  <c r="BM64" i="2"/>
  <c r="QQ63" i="2"/>
  <c r="QJ63" i="2"/>
  <c r="EB63" i="2"/>
  <c r="CK63" i="2"/>
  <c r="CE63" i="2"/>
  <c r="BY63" i="2"/>
  <c r="BS63" i="2"/>
  <c r="BM63" i="2"/>
  <c r="QJ62" i="2"/>
  <c r="EB62" i="2"/>
  <c r="CK62" i="2"/>
  <c r="CE62" i="2"/>
  <c r="BY62" i="2"/>
  <c r="BS62" i="2"/>
  <c r="BM62" i="2"/>
  <c r="EB61" i="2"/>
  <c r="CK61" i="2"/>
  <c r="CE61" i="2"/>
  <c r="BY61" i="2"/>
  <c r="BS61" i="2"/>
  <c r="EV60" i="2"/>
  <c r="EQ60" i="2"/>
  <c r="EL60" i="2"/>
  <c r="EB60" i="2"/>
  <c r="DQ60" i="2"/>
  <c r="DK60" i="2"/>
  <c r="CK60" i="2"/>
  <c r="CE60" i="2"/>
  <c r="BY60" i="2"/>
  <c r="BS60" i="2"/>
  <c r="BF60" i="2"/>
  <c r="BA60" i="2"/>
  <c r="AW60" i="2"/>
  <c r="AS60" i="2"/>
  <c r="E60" i="2"/>
  <c r="QJ59" i="2"/>
  <c r="EV59" i="2"/>
  <c r="EQ59" i="2"/>
  <c r="EL59" i="2"/>
  <c r="DQ59" i="2"/>
  <c r="DK59" i="2"/>
  <c r="CK59" i="2"/>
  <c r="CE59" i="2"/>
  <c r="BY59" i="2"/>
  <c r="BS59" i="2"/>
  <c r="BM59" i="2"/>
  <c r="BF59" i="2"/>
  <c r="BA59" i="2"/>
  <c r="AW59" i="2"/>
  <c r="AS59" i="2"/>
  <c r="E59" i="2"/>
  <c r="QJ58" i="2"/>
  <c r="EV58" i="2"/>
  <c r="EQ58" i="2"/>
  <c r="EL58" i="2"/>
  <c r="EB58" i="2"/>
  <c r="DQ58" i="2"/>
  <c r="DK58" i="2"/>
  <c r="CK58" i="2"/>
  <c r="CE58" i="2"/>
  <c r="BY58" i="2"/>
  <c r="BS58" i="2"/>
  <c r="BM58" i="2"/>
  <c r="BF58" i="2"/>
  <c r="BA58" i="2"/>
  <c r="AW58" i="2"/>
  <c r="AS58" i="2"/>
  <c r="E58" i="2"/>
  <c r="QQ57" i="2"/>
  <c r="QJ57" i="2"/>
  <c r="EV57" i="2"/>
  <c r="EQ57" i="2"/>
  <c r="EL57" i="2"/>
  <c r="DQ57" i="2"/>
  <c r="DK57" i="2"/>
  <c r="CK57" i="2"/>
  <c r="CE57" i="2"/>
  <c r="BY57" i="2"/>
  <c r="BS57" i="2"/>
  <c r="BM57" i="2"/>
  <c r="BF57" i="2"/>
  <c r="BA57" i="2"/>
  <c r="AW57" i="2"/>
  <c r="AS57" i="2"/>
  <c r="E57" i="2"/>
  <c r="EV56" i="2"/>
  <c r="EQ56" i="2"/>
  <c r="EL56" i="2"/>
  <c r="EB56" i="2"/>
  <c r="DQ56" i="2"/>
  <c r="DK56" i="2"/>
  <c r="CK56" i="2"/>
  <c r="CE56" i="2"/>
  <c r="BY56" i="2"/>
  <c r="BS56" i="2"/>
  <c r="BF56" i="2"/>
  <c r="BA56" i="2"/>
  <c r="AW56" i="2"/>
  <c r="AS56" i="2"/>
  <c r="E56" i="2"/>
  <c r="QJ55" i="2"/>
  <c r="EV55" i="2"/>
  <c r="EQ55" i="2"/>
  <c r="EL55" i="2"/>
  <c r="EB55" i="2"/>
  <c r="DQ55" i="2"/>
  <c r="DK55" i="2"/>
  <c r="CK55" i="2"/>
  <c r="CE55" i="2"/>
  <c r="BY55" i="2"/>
  <c r="BS55" i="2"/>
  <c r="BF55" i="2"/>
  <c r="BA55" i="2"/>
  <c r="AW55" i="2"/>
  <c r="AS55" i="2"/>
  <c r="E55" i="2"/>
  <c r="QJ54" i="2"/>
  <c r="EV54" i="2"/>
  <c r="EQ54" i="2"/>
  <c r="EL54" i="2"/>
  <c r="EB54" i="2"/>
  <c r="DQ54" i="2"/>
  <c r="DK54" i="2"/>
  <c r="CK54" i="2"/>
  <c r="CE54" i="2"/>
  <c r="BY54" i="2"/>
  <c r="BS54" i="2"/>
  <c r="BM54" i="2"/>
  <c r="BF54" i="2"/>
  <c r="BA54" i="2"/>
  <c r="AW54" i="2"/>
  <c r="AS54" i="2"/>
  <c r="E54" i="2"/>
  <c r="QJ53" i="2"/>
  <c r="EV53" i="2"/>
  <c r="EQ53" i="2"/>
  <c r="EL53" i="2"/>
  <c r="EB53" i="2"/>
  <c r="DQ53" i="2"/>
  <c r="DK53" i="2"/>
  <c r="CK53" i="2"/>
  <c r="CE53" i="2"/>
  <c r="BY53" i="2"/>
  <c r="BS53" i="2"/>
  <c r="BM53" i="2"/>
  <c r="BF53" i="2"/>
  <c r="BA53" i="2"/>
  <c r="AW53" i="2"/>
  <c r="AS53" i="2"/>
  <c r="E53" i="2"/>
  <c r="EV52" i="2"/>
  <c r="EQ52" i="2"/>
  <c r="EL52" i="2"/>
  <c r="EB52" i="2"/>
  <c r="DQ52" i="2"/>
  <c r="DK52" i="2"/>
  <c r="CK52" i="2"/>
  <c r="CE52" i="2"/>
  <c r="BY52" i="2"/>
  <c r="BS52" i="2"/>
  <c r="BM52" i="2"/>
  <c r="BF52" i="2"/>
  <c r="BA52" i="2"/>
  <c r="AW52" i="2"/>
  <c r="AS52" i="2"/>
  <c r="E52" i="2"/>
  <c r="QQ51" i="2"/>
  <c r="EV51" i="2"/>
  <c r="EQ51" i="2"/>
  <c r="EL51" i="2"/>
  <c r="DQ51" i="2"/>
  <c r="DK51" i="2"/>
  <c r="CK51" i="2"/>
  <c r="CE51" i="2"/>
  <c r="BY51" i="2"/>
  <c r="BS51" i="2"/>
  <c r="BF51" i="2"/>
  <c r="BA51" i="2"/>
  <c r="AW51" i="2"/>
  <c r="AS51" i="2"/>
  <c r="E51" i="2"/>
  <c r="QJ50" i="2"/>
  <c r="EV50" i="2"/>
  <c r="EQ50" i="2"/>
  <c r="EL50" i="2"/>
  <c r="EB50" i="2"/>
  <c r="DQ50" i="2"/>
  <c r="DK50" i="2"/>
  <c r="CK50" i="2"/>
  <c r="CE50" i="2"/>
  <c r="BY50" i="2"/>
  <c r="BS50" i="2"/>
  <c r="BF50" i="2"/>
  <c r="BA50" i="2"/>
  <c r="AW50" i="2"/>
  <c r="AS50" i="2"/>
  <c r="E50" i="2"/>
  <c r="QJ49" i="2"/>
  <c r="EV49" i="2"/>
  <c r="EQ49" i="2"/>
  <c r="EL49" i="2"/>
  <c r="DQ49" i="2"/>
  <c r="DK49" i="2"/>
  <c r="CK49" i="2"/>
  <c r="CE49" i="2"/>
  <c r="BY49" i="2"/>
  <c r="BS49" i="2"/>
  <c r="BM49" i="2"/>
  <c r="BF49" i="2"/>
  <c r="BA49" i="2"/>
  <c r="AW49" i="2"/>
  <c r="AS49" i="2"/>
  <c r="E49" i="2"/>
  <c r="QJ48" i="2"/>
  <c r="EV48" i="2"/>
  <c r="EQ48" i="2"/>
  <c r="EL48" i="2"/>
  <c r="EB48" i="2"/>
  <c r="DQ48" i="2"/>
  <c r="DK48" i="2"/>
  <c r="CK48" i="2"/>
  <c r="CE48" i="2"/>
  <c r="BY48" i="2"/>
  <c r="BS48" i="2"/>
  <c r="BM48" i="2"/>
  <c r="BF48" i="2"/>
  <c r="BA48" i="2"/>
  <c r="AW48" i="2"/>
  <c r="AS48" i="2"/>
  <c r="E48" i="2"/>
  <c r="EV47" i="2"/>
  <c r="EQ47" i="2"/>
  <c r="EL47" i="2"/>
  <c r="EB47" i="2"/>
  <c r="DQ47" i="2"/>
  <c r="DK47" i="2"/>
  <c r="CK47" i="2"/>
  <c r="CE47" i="2"/>
  <c r="BY47" i="2"/>
  <c r="BS47" i="2"/>
  <c r="BM47" i="2"/>
  <c r="BF47" i="2"/>
  <c r="BA47" i="2"/>
  <c r="AW47" i="2"/>
  <c r="AS47" i="2"/>
  <c r="E47" i="2"/>
  <c r="QJ46" i="2"/>
  <c r="EV46" i="2"/>
  <c r="EQ46" i="2"/>
  <c r="EL46" i="2"/>
  <c r="EB46" i="2"/>
  <c r="DQ46" i="2"/>
  <c r="DK46" i="2"/>
  <c r="CK46" i="2"/>
  <c r="CE46" i="2"/>
  <c r="BY46" i="2"/>
  <c r="BS46" i="2"/>
  <c r="BF46" i="2"/>
  <c r="BA46" i="2"/>
  <c r="AW46" i="2"/>
  <c r="AS46" i="2"/>
  <c r="E46" i="2"/>
  <c r="QQ45" i="2"/>
  <c r="QJ45" i="2"/>
  <c r="EV45" i="2"/>
  <c r="EQ45" i="2"/>
  <c r="EL45" i="2"/>
  <c r="EB45" i="2"/>
  <c r="DQ45" i="2"/>
  <c r="DK45" i="2"/>
  <c r="CK45" i="2"/>
  <c r="CE45" i="2"/>
  <c r="BY45" i="2"/>
  <c r="BS45" i="2"/>
  <c r="BF45" i="2"/>
  <c r="BA45" i="2"/>
  <c r="AW45" i="2"/>
  <c r="AS45" i="2"/>
  <c r="E45" i="2"/>
  <c r="QJ44" i="2"/>
  <c r="EV44" i="2"/>
  <c r="EQ44" i="2"/>
  <c r="EL44" i="2"/>
  <c r="EB44" i="2"/>
  <c r="DQ44" i="2"/>
  <c r="DK44" i="2"/>
  <c r="CK44" i="2"/>
  <c r="CE44" i="2"/>
  <c r="BY44" i="2"/>
  <c r="BS44" i="2"/>
  <c r="BM44" i="2"/>
  <c r="BF44" i="2"/>
  <c r="BA44" i="2"/>
  <c r="AW44" i="2"/>
  <c r="AS44" i="2"/>
  <c r="E44" i="2"/>
  <c r="EV43" i="2"/>
  <c r="EQ43" i="2"/>
  <c r="EL43" i="2"/>
  <c r="DQ43" i="2"/>
  <c r="DK43" i="2"/>
  <c r="CK43" i="2"/>
  <c r="CE43" i="2"/>
  <c r="BY43" i="2"/>
  <c r="BS43" i="2"/>
  <c r="BM43" i="2"/>
  <c r="BF43" i="2"/>
  <c r="BA43" i="2"/>
  <c r="AW43" i="2"/>
  <c r="AS43" i="2"/>
  <c r="E43" i="2"/>
  <c r="EV42" i="2"/>
  <c r="EQ42" i="2"/>
  <c r="EL42" i="2"/>
  <c r="EB42" i="2"/>
  <c r="DQ42" i="2"/>
  <c r="DK42" i="2"/>
  <c r="CK42" i="2"/>
  <c r="CE42" i="2"/>
  <c r="BY42" i="2"/>
  <c r="BS42" i="2"/>
  <c r="BM42" i="2"/>
  <c r="BF42" i="2"/>
  <c r="BA42" i="2"/>
  <c r="AW42" i="2"/>
  <c r="AS42" i="2"/>
  <c r="E42" i="2"/>
  <c r="QJ41" i="2"/>
  <c r="EV41" i="2"/>
  <c r="EQ41" i="2"/>
  <c r="EL41" i="2"/>
  <c r="DQ41" i="2"/>
  <c r="DK41" i="2"/>
  <c r="CK41" i="2"/>
  <c r="CE41" i="2"/>
  <c r="BY41" i="2"/>
  <c r="BS41" i="2"/>
  <c r="BF41" i="2"/>
  <c r="BA41" i="2"/>
  <c r="AW41" i="2"/>
  <c r="AS41" i="2"/>
  <c r="E41" i="2"/>
  <c r="QJ40" i="2"/>
  <c r="EV40" i="2"/>
  <c r="EQ40" i="2"/>
  <c r="EL40" i="2"/>
  <c r="EB40" i="2"/>
  <c r="DQ40" i="2"/>
  <c r="DK40" i="2"/>
  <c r="CK40" i="2"/>
  <c r="CE40" i="2"/>
  <c r="BY40" i="2"/>
  <c r="BS40" i="2"/>
  <c r="BF40" i="2"/>
  <c r="BA40" i="2"/>
  <c r="AW40" i="2"/>
  <c r="AS40" i="2"/>
  <c r="E40" i="2"/>
  <c r="QQ39" i="2"/>
  <c r="QJ39" i="2"/>
  <c r="EV39" i="2"/>
  <c r="EQ39" i="2"/>
  <c r="EL39" i="2"/>
  <c r="EB39" i="2"/>
  <c r="DQ39" i="2"/>
  <c r="DK39" i="2"/>
  <c r="CK39" i="2"/>
  <c r="CE39" i="2"/>
  <c r="BY39" i="2"/>
  <c r="BS39" i="2"/>
  <c r="BM39" i="2"/>
  <c r="BF39" i="2"/>
  <c r="BA39" i="2"/>
  <c r="AW39" i="2"/>
  <c r="AS39" i="2"/>
  <c r="E39" i="2"/>
  <c r="EV38" i="2"/>
  <c r="EQ38" i="2"/>
  <c r="EL38" i="2"/>
  <c r="EB38" i="2"/>
  <c r="DQ38" i="2"/>
  <c r="DK38" i="2"/>
  <c r="CK38" i="2"/>
  <c r="CE38" i="2"/>
  <c r="BY38" i="2"/>
  <c r="BS38" i="2"/>
  <c r="BM38" i="2"/>
  <c r="BF38" i="2"/>
  <c r="BA38" i="2"/>
  <c r="AW38" i="2"/>
  <c r="AS38" i="2"/>
  <c r="E38" i="2"/>
  <c r="QJ37" i="2"/>
  <c r="EV37" i="2"/>
  <c r="EQ37" i="2"/>
  <c r="EL37" i="2"/>
  <c r="EB37" i="2"/>
  <c r="DQ37" i="2"/>
  <c r="DK37" i="2"/>
  <c r="CK37" i="2"/>
  <c r="CE37" i="2"/>
  <c r="BY37" i="2"/>
  <c r="BS37" i="2"/>
  <c r="BM37" i="2"/>
  <c r="BF37" i="2"/>
  <c r="BA37" i="2"/>
  <c r="AW37" i="2"/>
  <c r="AS37" i="2"/>
  <c r="E37" i="2"/>
  <c r="QJ36" i="2"/>
  <c r="EV36" i="2"/>
  <c r="EQ36" i="2"/>
  <c r="EL36" i="2"/>
  <c r="EB36" i="2"/>
  <c r="DQ36" i="2"/>
  <c r="DK36" i="2"/>
  <c r="CK36" i="2"/>
  <c r="CE36" i="2"/>
  <c r="BY36" i="2"/>
  <c r="BS36" i="2"/>
  <c r="BF36" i="2"/>
  <c r="BA36" i="2"/>
  <c r="AW36" i="2"/>
  <c r="AS36" i="2"/>
  <c r="E36" i="2"/>
  <c r="QJ35" i="2"/>
  <c r="EV35" i="2"/>
  <c r="EQ35" i="2"/>
  <c r="EL35" i="2"/>
  <c r="DQ35" i="2"/>
  <c r="DK35" i="2"/>
  <c r="CK35" i="2"/>
  <c r="CE35" i="2"/>
  <c r="BY35" i="2"/>
  <c r="BS35" i="2"/>
  <c r="BF35" i="2"/>
  <c r="BA35" i="2"/>
  <c r="AW35" i="2"/>
  <c r="AS35" i="2"/>
  <c r="E35" i="2"/>
  <c r="EV34" i="2"/>
  <c r="EQ34" i="2"/>
  <c r="EL34" i="2"/>
  <c r="EB34" i="2"/>
  <c r="DQ34" i="2"/>
  <c r="DK34" i="2"/>
  <c r="CK34" i="2"/>
  <c r="CE34" i="2"/>
  <c r="BY34" i="2"/>
  <c r="BS34" i="2"/>
  <c r="BM34" i="2"/>
  <c r="BF34" i="2"/>
  <c r="BA34" i="2"/>
  <c r="AW34" i="2"/>
  <c r="AS34" i="2"/>
  <c r="E34" i="2"/>
  <c r="QQ33" i="2"/>
  <c r="EV33" i="2"/>
  <c r="EQ33" i="2"/>
  <c r="EL33" i="2"/>
  <c r="DQ33" i="2"/>
  <c r="DK33" i="2"/>
  <c r="CK33" i="2"/>
  <c r="CE33" i="2"/>
  <c r="BY33" i="2"/>
  <c r="BS33" i="2"/>
  <c r="BM33" i="2"/>
  <c r="BF33" i="2"/>
  <c r="BA33" i="2"/>
  <c r="AW33" i="2"/>
  <c r="AS33" i="2"/>
  <c r="E33" i="2"/>
  <c r="QJ32" i="2"/>
  <c r="EV32" i="2"/>
  <c r="EQ32" i="2"/>
  <c r="EL32" i="2"/>
  <c r="EB32" i="2"/>
  <c r="DQ32" i="2"/>
  <c r="DK32" i="2"/>
  <c r="CK32" i="2"/>
  <c r="CE32" i="2"/>
  <c r="BY32" i="2"/>
  <c r="BS32" i="2"/>
  <c r="BM32" i="2"/>
  <c r="BF32" i="2"/>
  <c r="BA32" i="2"/>
  <c r="AW32" i="2"/>
  <c r="AS32" i="2"/>
  <c r="E32" i="2"/>
  <c r="QJ31" i="2"/>
  <c r="EV31" i="2"/>
  <c r="EQ31" i="2"/>
  <c r="EL31" i="2"/>
  <c r="EB31" i="2"/>
  <c r="DQ31" i="2"/>
  <c r="DK31" i="2"/>
  <c r="CK31" i="2"/>
  <c r="CE31" i="2"/>
  <c r="BY31" i="2"/>
  <c r="BS31" i="2"/>
  <c r="BF31" i="2"/>
  <c r="BA31" i="2"/>
  <c r="AW31" i="2"/>
  <c r="AS31" i="2"/>
  <c r="E31" i="2"/>
  <c r="QJ30" i="2"/>
  <c r="EV30" i="2"/>
  <c r="EQ30" i="2"/>
  <c r="EL30" i="2"/>
  <c r="EB30" i="2"/>
  <c r="DQ30" i="2"/>
  <c r="DK30" i="2"/>
  <c r="CK30" i="2"/>
  <c r="CE30" i="2"/>
  <c r="BY30" i="2"/>
  <c r="BS30" i="2"/>
  <c r="BF30" i="2"/>
  <c r="BA30" i="2"/>
  <c r="AW30" i="2"/>
  <c r="AS30" i="2"/>
  <c r="E30" i="2"/>
  <c r="EV29" i="2"/>
  <c r="EQ29" i="2"/>
  <c r="EL29" i="2"/>
  <c r="EB29" i="2"/>
  <c r="DQ29" i="2"/>
  <c r="DK29" i="2"/>
  <c r="CK29" i="2"/>
  <c r="CE29" i="2"/>
  <c r="BY29" i="2"/>
  <c r="BS29" i="2"/>
  <c r="BM29" i="2"/>
  <c r="BF29" i="2"/>
  <c r="BA29" i="2"/>
  <c r="AW29" i="2"/>
  <c r="AS29" i="2"/>
  <c r="E29" i="2"/>
  <c r="QJ28" i="2"/>
  <c r="EV28" i="2"/>
  <c r="EQ28" i="2"/>
  <c r="EL28" i="2"/>
  <c r="EB28" i="2"/>
  <c r="DQ28" i="2"/>
  <c r="DK28" i="2"/>
  <c r="CK28" i="2"/>
  <c r="CE28" i="2"/>
  <c r="BY28" i="2"/>
  <c r="BS28" i="2"/>
  <c r="BM28" i="2"/>
  <c r="BF28" i="2"/>
  <c r="BA28" i="2"/>
  <c r="AW28" i="2"/>
  <c r="AS28" i="2"/>
  <c r="E28" i="2"/>
  <c r="QQ27" i="2"/>
  <c r="QJ27" i="2"/>
  <c r="EV27" i="2"/>
  <c r="EQ27" i="2"/>
  <c r="EL27" i="2"/>
  <c r="DQ27" i="2"/>
  <c r="DK27" i="2"/>
  <c r="CK27" i="2"/>
  <c r="CE27" i="2"/>
  <c r="BY27" i="2"/>
  <c r="BS27" i="2"/>
  <c r="BM27" i="2"/>
  <c r="BF27" i="2"/>
  <c r="BA27" i="2"/>
  <c r="AW27" i="2"/>
  <c r="AS27" i="2"/>
  <c r="E27" i="2"/>
  <c r="QJ26" i="2"/>
  <c r="EV26" i="2"/>
  <c r="EQ26" i="2"/>
  <c r="EL26" i="2"/>
  <c r="EB26" i="2"/>
  <c r="DQ26" i="2"/>
  <c r="DK26" i="2"/>
  <c r="CK26" i="2"/>
  <c r="CE26" i="2"/>
  <c r="BY26" i="2"/>
  <c r="BS26" i="2"/>
  <c r="BF26" i="2"/>
  <c r="BA26" i="2"/>
  <c r="AW26" i="2"/>
  <c r="AS26" i="2"/>
  <c r="E26" i="2"/>
  <c r="EV25" i="2"/>
  <c r="EQ25" i="2"/>
  <c r="EL25" i="2"/>
  <c r="DQ25" i="2"/>
  <c r="DK25" i="2"/>
  <c r="CK25" i="2"/>
  <c r="CE25" i="2"/>
  <c r="BY25" i="2"/>
  <c r="BS25" i="2"/>
  <c r="BF25" i="2"/>
  <c r="BA25" i="2"/>
  <c r="AW25" i="2"/>
  <c r="AS25" i="2"/>
  <c r="E25" i="2"/>
  <c r="EV24" i="2"/>
  <c r="EQ24" i="2"/>
  <c r="EL24" i="2"/>
  <c r="EB24" i="2"/>
  <c r="DQ24" i="2"/>
  <c r="DK24" i="2"/>
  <c r="CK24" i="2"/>
  <c r="CE24" i="2"/>
  <c r="BY24" i="2"/>
  <c r="BS24" i="2"/>
  <c r="BM24" i="2"/>
  <c r="BF24" i="2"/>
  <c r="BA24" i="2"/>
  <c r="AW24" i="2"/>
  <c r="AS24" i="2"/>
  <c r="E24" i="2"/>
  <c r="QJ23" i="2"/>
  <c r="EV23" i="2"/>
  <c r="EQ23" i="2"/>
  <c r="EL23" i="2"/>
  <c r="EB23" i="2"/>
  <c r="DQ23" i="2"/>
  <c r="DK23" i="2"/>
  <c r="CK23" i="2"/>
  <c r="CE23" i="2"/>
  <c r="BY23" i="2"/>
  <c r="BS23" i="2"/>
  <c r="BM23" i="2"/>
  <c r="BF23" i="2"/>
  <c r="BA23" i="2"/>
  <c r="AW23" i="2"/>
  <c r="AS23" i="2"/>
  <c r="E23" i="2"/>
  <c r="QJ22" i="2"/>
  <c r="EV22" i="2"/>
  <c r="EQ22" i="2"/>
  <c r="EL22" i="2"/>
  <c r="EB22" i="2"/>
  <c r="DQ22" i="2"/>
  <c r="DK22" i="2"/>
  <c r="CK22" i="2"/>
  <c r="CE22" i="2"/>
  <c r="BY22" i="2"/>
  <c r="BS22" i="2"/>
  <c r="BM22" i="2"/>
  <c r="BF22" i="2"/>
  <c r="BA22" i="2"/>
  <c r="AW22" i="2"/>
  <c r="AS22" i="2"/>
  <c r="E22" i="2"/>
  <c r="QQ21" i="2"/>
  <c r="QJ21" i="2"/>
  <c r="EV21" i="2"/>
  <c r="EQ21" i="2"/>
  <c r="EL21" i="2"/>
  <c r="EB21" i="2"/>
  <c r="DQ21" i="2"/>
  <c r="DK21" i="2"/>
  <c r="CK21" i="2"/>
  <c r="CE21" i="2"/>
  <c r="BY21" i="2"/>
  <c r="BS21" i="2"/>
  <c r="BF21" i="2"/>
  <c r="BA21" i="2"/>
  <c r="AW21" i="2"/>
  <c r="AS21" i="2"/>
  <c r="E21" i="2"/>
  <c r="EV20" i="2"/>
  <c r="EQ20" i="2"/>
  <c r="EL20" i="2"/>
  <c r="EB20" i="2"/>
  <c r="DQ20" i="2"/>
  <c r="DK20" i="2"/>
  <c r="CK20" i="2"/>
  <c r="CE20" i="2"/>
  <c r="BY20" i="2"/>
  <c r="BS20" i="2"/>
  <c r="BF20" i="2"/>
  <c r="BA20" i="2"/>
  <c r="AW20" i="2"/>
  <c r="AS20" i="2"/>
  <c r="E20" i="2"/>
  <c r="QJ19" i="2"/>
  <c r="EV19" i="2"/>
  <c r="EQ19" i="2"/>
  <c r="EL19" i="2"/>
  <c r="DQ19" i="2"/>
  <c r="DK19" i="2"/>
  <c r="CK19" i="2"/>
  <c r="CE19" i="2"/>
  <c r="BY19" i="2"/>
  <c r="BS19" i="2"/>
  <c r="BM19" i="2"/>
  <c r="BF19" i="2"/>
  <c r="BA19" i="2"/>
  <c r="AW19" i="2"/>
  <c r="AS19" i="2"/>
  <c r="E19" i="2"/>
  <c r="QJ18" i="2"/>
  <c r="EV18" i="2"/>
  <c r="EQ18" i="2"/>
  <c r="EL18" i="2"/>
  <c r="EB18" i="2"/>
  <c r="DQ18" i="2"/>
  <c r="DK18" i="2"/>
  <c r="CK18" i="2"/>
  <c r="CE18" i="2"/>
  <c r="BY18" i="2"/>
  <c r="BS18" i="2"/>
  <c r="BM18" i="2"/>
  <c r="BF18" i="2"/>
  <c r="BA18" i="2"/>
  <c r="AW18" i="2"/>
  <c r="AS18" i="2"/>
  <c r="E18" i="2"/>
  <c r="QJ17" i="2"/>
  <c r="EV17" i="2"/>
  <c r="EQ17" i="2"/>
  <c r="EL17" i="2"/>
  <c r="DQ17" i="2"/>
  <c r="DK17" i="2"/>
  <c r="CK17" i="2"/>
  <c r="CE17" i="2"/>
  <c r="BY17" i="2"/>
  <c r="BS17" i="2"/>
  <c r="BM17" i="2"/>
  <c r="BF17" i="2"/>
  <c r="BA17" i="2"/>
  <c r="AW17" i="2"/>
  <c r="AS17" i="2"/>
  <c r="E17" i="2"/>
  <c r="EV16" i="2"/>
  <c r="EQ16" i="2"/>
  <c r="EL16" i="2"/>
  <c r="EB16" i="2"/>
  <c r="DQ16" i="2"/>
  <c r="DK16" i="2"/>
  <c r="CK16" i="2"/>
  <c r="CE16" i="2"/>
  <c r="BY16" i="2"/>
  <c r="BS16" i="2"/>
  <c r="BF16" i="2"/>
  <c r="BA16" i="2"/>
  <c r="AW16" i="2"/>
  <c r="AS16" i="2"/>
  <c r="E16" i="2"/>
  <c r="QQ15" i="2"/>
  <c r="EV15" i="2"/>
  <c r="EQ15" i="2"/>
  <c r="EL15" i="2"/>
  <c r="EB15" i="2"/>
  <c r="DQ15" i="2"/>
  <c r="DK15" i="2"/>
  <c r="CK15" i="2"/>
  <c r="CE15" i="2"/>
  <c r="BY15" i="2"/>
  <c r="BS15" i="2"/>
  <c r="BF15" i="2"/>
  <c r="BA15" i="2"/>
  <c r="AW15" i="2"/>
  <c r="AS15" i="2"/>
  <c r="E15" i="2"/>
  <c r="QJ14" i="2"/>
  <c r="EV14" i="2"/>
  <c r="EQ14" i="2"/>
  <c r="EL14" i="2"/>
  <c r="EB14" i="2"/>
  <c r="DQ14" i="2"/>
  <c r="DK14" i="2"/>
  <c r="CK14" i="2"/>
  <c r="CE14" i="2"/>
  <c r="BY14" i="2"/>
  <c r="BS14" i="2"/>
  <c r="BM14" i="2"/>
  <c r="BF14" i="2"/>
  <c r="BA14" i="2"/>
  <c r="AW14" i="2"/>
  <c r="AS14" i="2"/>
  <c r="E14" i="2"/>
  <c r="QJ13" i="2"/>
  <c r="EV13" i="2"/>
  <c r="EQ13" i="2"/>
  <c r="EL13" i="2"/>
  <c r="EB13" i="2"/>
  <c r="DQ13" i="2"/>
  <c r="DK13" i="2"/>
  <c r="CK13" i="2"/>
  <c r="CE13" i="2"/>
  <c r="BY13" i="2"/>
  <c r="BS13" i="2"/>
  <c r="BM13" i="2"/>
  <c r="BF13" i="2"/>
  <c r="BA13" i="2"/>
  <c r="AW13" i="2"/>
  <c r="AS13" i="2"/>
  <c r="E13" i="2"/>
  <c r="QJ12" i="2"/>
  <c r="EV12" i="2"/>
  <c r="EQ12" i="2"/>
  <c r="EL12" i="2"/>
  <c r="EB12" i="2"/>
  <c r="DQ12" i="2"/>
  <c r="DK12" i="2"/>
  <c r="CK12" i="2"/>
  <c r="CE12" i="2"/>
  <c r="BY12" i="2"/>
  <c r="BS12" i="2"/>
  <c r="BM12" i="2"/>
  <c r="BF12" i="2"/>
  <c r="BA12" i="2"/>
  <c r="AW12" i="2"/>
  <c r="AS12" i="2"/>
  <c r="E12" i="2"/>
  <c r="EV11" i="2"/>
  <c r="EQ11" i="2"/>
  <c r="EL11" i="2"/>
  <c r="DQ11" i="2"/>
  <c r="DK11" i="2"/>
  <c r="CK11" i="2"/>
  <c r="CE11" i="2"/>
  <c r="BY11" i="2"/>
  <c r="BS11" i="2"/>
  <c r="BF11" i="2"/>
  <c r="BA11" i="2"/>
  <c r="AW11" i="2"/>
  <c r="AS11" i="2"/>
  <c r="E11" i="2"/>
  <c r="QJ10" i="2"/>
  <c r="EV10" i="2"/>
  <c r="EQ10" i="2"/>
  <c r="EL10" i="2"/>
  <c r="EB10" i="2"/>
  <c r="DQ10" i="2"/>
  <c r="DK10" i="2"/>
  <c r="CK10" i="2"/>
  <c r="CE10" i="2"/>
  <c r="BY10" i="2"/>
  <c r="BS10" i="2"/>
  <c r="BF10" i="2"/>
  <c r="BA10" i="2"/>
  <c r="AW10" i="2"/>
  <c r="AS10" i="2"/>
  <c r="E10" i="2"/>
  <c r="QQ9" i="2"/>
  <c r="QJ9" i="2"/>
  <c r="EV9" i="2"/>
  <c r="EQ9" i="2"/>
  <c r="EL9" i="2"/>
  <c r="DQ9" i="2"/>
  <c r="DK9" i="2"/>
  <c r="CK9" i="2"/>
  <c r="CE9" i="2"/>
  <c r="BY9" i="2"/>
  <c r="BS9" i="2"/>
  <c r="BM9" i="2"/>
  <c r="BF9" i="2"/>
  <c r="BA9" i="2"/>
  <c r="AW9" i="2"/>
  <c r="AS9" i="2"/>
  <c r="E9" i="2"/>
  <c r="QJ8" i="2"/>
  <c r="EV8" i="2"/>
  <c r="EQ8" i="2"/>
  <c r="EL8" i="2"/>
  <c r="EB8" i="2"/>
  <c r="DQ8" i="2"/>
  <c r="DK8" i="2"/>
  <c r="CK8" i="2"/>
  <c r="CE8" i="2"/>
  <c r="BY8" i="2"/>
  <c r="BS8" i="2"/>
  <c r="BM8" i="2"/>
  <c r="BF8" i="2"/>
  <c r="BA8" i="2"/>
  <c r="AW8" i="2"/>
  <c r="AS8" i="2"/>
  <c r="E8" i="2"/>
  <c r="EV7" i="2"/>
  <c r="EQ7" i="2"/>
  <c r="EL7" i="2"/>
  <c r="EB7" i="2"/>
  <c r="DQ7" i="2"/>
  <c r="DK7" i="2"/>
  <c r="CK7" i="2"/>
  <c r="CE7" i="2"/>
  <c r="BY7" i="2"/>
  <c r="BS7" i="2"/>
  <c r="BM7" i="2"/>
  <c r="BF7" i="2"/>
  <c r="BA7" i="2"/>
  <c r="AW7" i="2"/>
  <c r="AS7" i="2"/>
  <c r="E7" i="2"/>
  <c r="EV6" i="2"/>
  <c r="EQ6" i="2"/>
  <c r="EL6" i="2"/>
  <c r="EB6" i="2"/>
  <c r="DQ6" i="2"/>
  <c r="DK6" i="2"/>
  <c r="CK6" i="2"/>
  <c r="CE6" i="2"/>
  <c r="BY6" i="2"/>
  <c r="BS6" i="2"/>
  <c r="BF6" i="2"/>
  <c r="BA6" i="2"/>
  <c r="AW6" i="2"/>
  <c r="AS6" i="2"/>
  <c r="E6" i="2"/>
  <c r="QJ5" i="2"/>
  <c r="EV5" i="2"/>
  <c r="EQ5" i="2"/>
  <c r="EL5" i="2"/>
  <c r="EB5" i="2"/>
  <c r="DQ5" i="2"/>
  <c r="DK5" i="2"/>
  <c r="CK5" i="2"/>
  <c r="CE5" i="2"/>
  <c r="BY5" i="2"/>
  <c r="BS5" i="2"/>
  <c r="BF5" i="2"/>
  <c r="BA5" i="2"/>
  <c r="AW5" i="2"/>
  <c r="AS5" i="2"/>
  <c r="E5" i="2"/>
  <c r="QJ4" i="2"/>
  <c r="EV4" i="2"/>
  <c r="EQ4" i="2"/>
  <c r="EL4" i="2"/>
  <c r="EB4" i="2"/>
  <c r="DQ4" i="2"/>
  <c r="DK4" i="2"/>
  <c r="CK4" i="2"/>
  <c r="CE4" i="2"/>
  <c r="BY4" i="2"/>
  <c r="BS4" i="2"/>
  <c r="BM4" i="2"/>
  <c r="BF4" i="2"/>
  <c r="BA4" i="2"/>
  <c r="AW4" i="2"/>
  <c r="AS4" i="2"/>
  <c r="E4" i="2"/>
  <c r="QQ3" i="2"/>
  <c r="QJ3" i="2"/>
  <c r="EV3" i="2"/>
  <c r="EQ3" i="2"/>
  <c r="EL3" i="2"/>
  <c r="DQ3" i="2"/>
  <c r="DK3" i="2"/>
  <c r="CK3" i="2"/>
  <c r="CE3" i="2"/>
  <c r="BY3" i="2"/>
  <c r="BS3" i="2"/>
  <c r="BM3" i="2"/>
  <c r="BF3" i="2"/>
  <c r="BA3" i="2"/>
  <c r="AW3" i="2"/>
  <c r="AS3" i="2"/>
  <c r="E3" i="2"/>
  <c r="EV2" i="2"/>
  <c r="EQ2" i="2"/>
  <c r="EL2" i="2"/>
  <c r="EB2" i="2"/>
  <c r="DQ2" i="2"/>
  <c r="DK2" i="2"/>
  <c r="CK2" i="2"/>
  <c r="CE2" i="2"/>
  <c r="BY2" i="2"/>
  <c r="BS2" i="2"/>
  <c r="BM2" i="2"/>
  <c r="BF2" i="2"/>
  <c r="BA2" i="2"/>
  <c r="AW2" i="2"/>
  <c r="AS2" i="2"/>
  <c r="E2" i="2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QJ529" i="1"/>
  <c r="QJ520" i="1"/>
  <c r="QJ511" i="1"/>
  <c r="QJ502" i="1"/>
  <c r="QJ493" i="1"/>
  <c r="QJ484" i="1"/>
  <c r="QJ475" i="1"/>
  <c r="QJ466" i="1"/>
  <c r="QJ457" i="1"/>
  <c r="QJ448" i="1"/>
  <c r="QJ439" i="1"/>
  <c r="QJ430" i="1"/>
  <c r="QJ421" i="1"/>
  <c r="QJ412" i="1"/>
  <c r="QJ403" i="1"/>
  <c r="QJ394" i="1"/>
  <c r="QJ385" i="1"/>
  <c r="QJ376" i="1"/>
  <c r="QJ367" i="1"/>
  <c r="QJ358" i="1"/>
  <c r="QQ355" i="1"/>
  <c r="QQ349" i="1"/>
  <c r="QJ349" i="1"/>
  <c r="QQ343" i="1"/>
  <c r="QJ340" i="1"/>
  <c r="QQ337" i="1"/>
  <c r="QQ331" i="1"/>
  <c r="QJ331" i="1"/>
  <c r="QQ325" i="1"/>
  <c r="QJ322" i="1"/>
  <c r="QQ319" i="1"/>
  <c r="QQ313" i="1"/>
  <c r="QJ313" i="1"/>
  <c r="QQ307" i="1"/>
  <c r="QJ304" i="1"/>
  <c r="QQ301" i="1"/>
  <c r="UV296" i="1"/>
  <c r="UJ296" i="1"/>
  <c r="UC296" i="1"/>
  <c r="TV296" i="1"/>
  <c r="TI296" i="1"/>
  <c r="SV296" i="1"/>
  <c r="SJ296" i="1"/>
  <c r="RX296" i="1"/>
  <c r="RL296" i="1"/>
  <c r="QX296" i="1"/>
  <c r="UV295" i="1"/>
  <c r="UJ295" i="1"/>
  <c r="UC295" i="1"/>
  <c r="TV295" i="1"/>
  <c r="TI295" i="1"/>
  <c r="SV295" i="1"/>
  <c r="SJ295" i="1"/>
  <c r="RX295" i="1"/>
  <c r="RL295" i="1"/>
  <c r="QX295" i="1"/>
  <c r="QQ295" i="1"/>
  <c r="QJ295" i="1"/>
  <c r="UV294" i="1"/>
  <c r="UJ294" i="1"/>
  <c r="UC294" i="1"/>
  <c r="TV294" i="1"/>
  <c r="TI294" i="1"/>
  <c r="SV294" i="1"/>
  <c r="SJ294" i="1"/>
  <c r="RX294" i="1"/>
  <c r="RL294" i="1"/>
  <c r="QX294" i="1"/>
  <c r="UV293" i="1"/>
  <c r="UJ293" i="1"/>
  <c r="UC293" i="1"/>
  <c r="TV293" i="1"/>
  <c r="TI293" i="1"/>
  <c r="SV293" i="1"/>
  <c r="SJ293" i="1"/>
  <c r="RX293" i="1"/>
  <c r="RL293" i="1"/>
  <c r="QX293" i="1"/>
  <c r="UV292" i="1"/>
  <c r="UJ292" i="1"/>
  <c r="UC292" i="1"/>
  <c r="TV292" i="1"/>
  <c r="TI292" i="1"/>
  <c r="SV292" i="1"/>
  <c r="SJ292" i="1"/>
  <c r="RX292" i="1"/>
  <c r="RL292" i="1"/>
  <c r="QX292" i="1"/>
  <c r="UV291" i="1"/>
  <c r="UJ291" i="1"/>
  <c r="UC291" i="1"/>
  <c r="TV291" i="1"/>
  <c r="TI291" i="1"/>
  <c r="SV291" i="1"/>
  <c r="SJ291" i="1"/>
  <c r="RX291" i="1"/>
  <c r="RL291" i="1"/>
  <c r="QX291" i="1"/>
  <c r="UV290" i="1"/>
  <c r="UJ290" i="1"/>
  <c r="UC290" i="1"/>
  <c r="TV290" i="1"/>
  <c r="TI290" i="1"/>
  <c r="SV290" i="1"/>
  <c r="SJ290" i="1"/>
  <c r="RX290" i="1"/>
  <c r="RL290" i="1"/>
  <c r="QX290" i="1"/>
  <c r="UV289" i="1"/>
  <c r="UJ289" i="1"/>
  <c r="UC289" i="1"/>
  <c r="TV289" i="1"/>
  <c r="TI289" i="1"/>
  <c r="SV289" i="1"/>
  <c r="SJ289" i="1"/>
  <c r="RX289" i="1"/>
  <c r="RL289" i="1"/>
  <c r="QX289" i="1"/>
  <c r="QQ289" i="1"/>
  <c r="UV288" i="1"/>
  <c r="UJ288" i="1"/>
  <c r="UC288" i="1"/>
  <c r="TV288" i="1"/>
  <c r="TI288" i="1"/>
  <c r="SV288" i="1"/>
  <c r="SJ288" i="1"/>
  <c r="RX288" i="1"/>
  <c r="RL288" i="1"/>
  <c r="QX288" i="1"/>
  <c r="UV287" i="1"/>
  <c r="UJ287" i="1"/>
  <c r="UC287" i="1"/>
  <c r="TV287" i="1"/>
  <c r="TI287" i="1"/>
  <c r="SV287" i="1"/>
  <c r="SJ287" i="1"/>
  <c r="RX287" i="1"/>
  <c r="RL287" i="1"/>
  <c r="QX287" i="1"/>
  <c r="UV286" i="1"/>
  <c r="UJ286" i="1"/>
  <c r="UC286" i="1"/>
  <c r="TV286" i="1"/>
  <c r="TI286" i="1"/>
  <c r="SV286" i="1"/>
  <c r="SJ286" i="1"/>
  <c r="RX286" i="1"/>
  <c r="RL286" i="1"/>
  <c r="QX286" i="1"/>
  <c r="QJ286" i="1"/>
  <c r="UV285" i="1"/>
  <c r="UJ285" i="1"/>
  <c r="UC285" i="1"/>
  <c r="TV285" i="1"/>
  <c r="TI285" i="1"/>
  <c r="SV285" i="1"/>
  <c r="SJ285" i="1"/>
  <c r="RX285" i="1"/>
  <c r="RL285" i="1"/>
  <c r="QX285" i="1"/>
  <c r="UV284" i="1"/>
  <c r="UJ284" i="1"/>
  <c r="UC284" i="1"/>
  <c r="TV284" i="1"/>
  <c r="TI284" i="1"/>
  <c r="SV284" i="1"/>
  <c r="SJ284" i="1"/>
  <c r="RX284" i="1"/>
  <c r="RL284" i="1"/>
  <c r="QX284" i="1"/>
  <c r="UV283" i="1"/>
  <c r="UJ283" i="1"/>
  <c r="UC283" i="1"/>
  <c r="TV283" i="1"/>
  <c r="TI283" i="1"/>
  <c r="SV283" i="1"/>
  <c r="SJ283" i="1"/>
  <c r="RX283" i="1"/>
  <c r="RL283" i="1"/>
  <c r="QX283" i="1"/>
  <c r="QQ283" i="1"/>
  <c r="UV282" i="1"/>
  <c r="UJ282" i="1"/>
  <c r="UC282" i="1"/>
  <c r="TV282" i="1"/>
  <c r="TI282" i="1"/>
  <c r="SV282" i="1"/>
  <c r="SJ282" i="1"/>
  <c r="RX282" i="1"/>
  <c r="RL282" i="1"/>
  <c r="QX282" i="1"/>
  <c r="UV281" i="1"/>
  <c r="UJ281" i="1"/>
  <c r="UC281" i="1"/>
  <c r="TV281" i="1"/>
  <c r="TI281" i="1"/>
  <c r="SV281" i="1"/>
  <c r="SJ281" i="1"/>
  <c r="RX281" i="1"/>
  <c r="RL281" i="1"/>
  <c r="QX281" i="1"/>
  <c r="UV280" i="1"/>
  <c r="UJ280" i="1"/>
  <c r="UC280" i="1"/>
  <c r="TV280" i="1"/>
  <c r="TI280" i="1"/>
  <c r="SV280" i="1"/>
  <c r="SJ280" i="1"/>
  <c r="RX280" i="1"/>
  <c r="RL280" i="1"/>
  <c r="QX280" i="1"/>
  <c r="UV279" i="1"/>
  <c r="UJ279" i="1"/>
  <c r="UC279" i="1"/>
  <c r="TV279" i="1"/>
  <c r="TI279" i="1"/>
  <c r="SV279" i="1"/>
  <c r="SJ279" i="1"/>
  <c r="RX279" i="1"/>
  <c r="RL279" i="1"/>
  <c r="QX279" i="1"/>
  <c r="UV278" i="1"/>
  <c r="UJ278" i="1"/>
  <c r="UC278" i="1"/>
  <c r="TV278" i="1"/>
  <c r="TI278" i="1"/>
  <c r="SV278" i="1"/>
  <c r="SJ278" i="1"/>
  <c r="RX278" i="1"/>
  <c r="RL278" i="1"/>
  <c r="QX278" i="1"/>
  <c r="UV277" i="1"/>
  <c r="UJ277" i="1"/>
  <c r="UC277" i="1"/>
  <c r="TV277" i="1"/>
  <c r="TI277" i="1"/>
  <c r="SV277" i="1"/>
  <c r="SJ277" i="1"/>
  <c r="RX277" i="1"/>
  <c r="RL277" i="1"/>
  <c r="QX277" i="1"/>
  <c r="QQ277" i="1"/>
  <c r="QJ277" i="1"/>
  <c r="UV276" i="1"/>
  <c r="UJ276" i="1"/>
  <c r="UC276" i="1"/>
  <c r="TV276" i="1"/>
  <c r="TI276" i="1"/>
  <c r="SV276" i="1"/>
  <c r="SJ276" i="1"/>
  <c r="RX276" i="1"/>
  <c r="RL276" i="1"/>
  <c r="QX276" i="1"/>
  <c r="UV275" i="1"/>
  <c r="UJ275" i="1"/>
  <c r="UC275" i="1"/>
  <c r="TV275" i="1"/>
  <c r="TI275" i="1"/>
  <c r="SV275" i="1"/>
  <c r="SJ275" i="1"/>
  <c r="RX275" i="1"/>
  <c r="RL275" i="1"/>
  <c r="QX275" i="1"/>
  <c r="UV274" i="1"/>
  <c r="UJ274" i="1"/>
  <c r="UC274" i="1"/>
  <c r="TV274" i="1"/>
  <c r="TI274" i="1"/>
  <c r="SV274" i="1"/>
  <c r="SJ274" i="1"/>
  <c r="RX274" i="1"/>
  <c r="RL274" i="1"/>
  <c r="QX274" i="1"/>
  <c r="UV273" i="1"/>
  <c r="UJ273" i="1"/>
  <c r="UC273" i="1"/>
  <c r="TV273" i="1"/>
  <c r="TI273" i="1"/>
  <c r="SV273" i="1"/>
  <c r="SJ273" i="1"/>
  <c r="RX273" i="1"/>
  <c r="RL273" i="1"/>
  <c r="QX273" i="1"/>
  <c r="UV272" i="1"/>
  <c r="UJ272" i="1"/>
  <c r="UC272" i="1"/>
  <c r="TV272" i="1"/>
  <c r="TI272" i="1"/>
  <c r="SV272" i="1"/>
  <c r="SJ272" i="1"/>
  <c r="RX272" i="1"/>
  <c r="RL272" i="1"/>
  <c r="QX272" i="1"/>
  <c r="UV271" i="1"/>
  <c r="UJ271" i="1"/>
  <c r="UC271" i="1"/>
  <c r="TV271" i="1"/>
  <c r="TI271" i="1"/>
  <c r="SV271" i="1"/>
  <c r="SJ271" i="1"/>
  <c r="RX271" i="1"/>
  <c r="RL271" i="1"/>
  <c r="QX271" i="1"/>
  <c r="QQ271" i="1"/>
  <c r="UV270" i="1"/>
  <c r="UJ270" i="1"/>
  <c r="UC270" i="1"/>
  <c r="TV270" i="1"/>
  <c r="TI270" i="1"/>
  <c r="SV270" i="1"/>
  <c r="SJ270" i="1"/>
  <c r="RX270" i="1"/>
  <c r="RL270" i="1"/>
  <c r="QX270" i="1"/>
  <c r="UV269" i="1"/>
  <c r="UJ269" i="1"/>
  <c r="UC269" i="1"/>
  <c r="TV269" i="1"/>
  <c r="TI269" i="1"/>
  <c r="SV269" i="1"/>
  <c r="SJ269" i="1"/>
  <c r="RX269" i="1"/>
  <c r="RL269" i="1"/>
  <c r="QX269" i="1"/>
  <c r="UV268" i="1"/>
  <c r="UJ268" i="1"/>
  <c r="UC268" i="1"/>
  <c r="TV268" i="1"/>
  <c r="TI268" i="1"/>
  <c r="SV268" i="1"/>
  <c r="SJ268" i="1"/>
  <c r="RX268" i="1"/>
  <c r="RL268" i="1"/>
  <c r="QX268" i="1"/>
  <c r="QJ268" i="1"/>
  <c r="UV267" i="1"/>
  <c r="UJ267" i="1"/>
  <c r="UC267" i="1"/>
  <c r="TV267" i="1"/>
  <c r="TI267" i="1"/>
  <c r="SV267" i="1"/>
  <c r="SJ267" i="1"/>
  <c r="RX267" i="1"/>
  <c r="RL267" i="1"/>
  <c r="QX267" i="1"/>
  <c r="UV266" i="1"/>
  <c r="UJ266" i="1"/>
  <c r="UC266" i="1"/>
  <c r="TV266" i="1"/>
  <c r="TI266" i="1"/>
  <c r="SV266" i="1"/>
  <c r="SJ266" i="1"/>
  <c r="RX266" i="1"/>
  <c r="RL266" i="1"/>
  <c r="QX266" i="1"/>
  <c r="UV265" i="1"/>
  <c r="UJ265" i="1"/>
  <c r="UC265" i="1"/>
  <c r="TV265" i="1"/>
  <c r="TI265" i="1"/>
  <c r="SV265" i="1"/>
  <c r="SJ265" i="1"/>
  <c r="RX265" i="1"/>
  <c r="RL265" i="1"/>
  <c r="QX265" i="1"/>
  <c r="QQ265" i="1"/>
  <c r="UV264" i="1"/>
  <c r="UJ264" i="1"/>
  <c r="UC264" i="1"/>
  <c r="TV264" i="1"/>
  <c r="TI264" i="1"/>
  <c r="SV264" i="1"/>
  <c r="SJ264" i="1"/>
  <c r="RX264" i="1"/>
  <c r="RL264" i="1"/>
  <c r="QX264" i="1"/>
  <c r="UV263" i="1"/>
  <c r="UJ263" i="1"/>
  <c r="UC263" i="1"/>
  <c r="TV263" i="1"/>
  <c r="TI263" i="1"/>
  <c r="SV263" i="1"/>
  <c r="SJ263" i="1"/>
  <c r="RX263" i="1"/>
  <c r="RL263" i="1"/>
  <c r="QX263" i="1"/>
  <c r="UV262" i="1"/>
  <c r="UJ262" i="1"/>
  <c r="UC262" i="1"/>
  <c r="TV262" i="1"/>
  <c r="TI262" i="1"/>
  <c r="SV262" i="1"/>
  <c r="SJ262" i="1"/>
  <c r="RX262" i="1"/>
  <c r="RL262" i="1"/>
  <c r="QX262" i="1"/>
  <c r="UV261" i="1"/>
  <c r="UJ261" i="1"/>
  <c r="UC261" i="1"/>
  <c r="TV261" i="1"/>
  <c r="TI261" i="1"/>
  <c r="SV261" i="1"/>
  <c r="SJ261" i="1"/>
  <c r="RX261" i="1"/>
  <c r="RL261" i="1"/>
  <c r="QX261" i="1"/>
  <c r="UV260" i="1"/>
  <c r="UJ260" i="1"/>
  <c r="UC260" i="1"/>
  <c r="TV260" i="1"/>
  <c r="TI260" i="1"/>
  <c r="SV260" i="1"/>
  <c r="SJ260" i="1"/>
  <c r="RX260" i="1"/>
  <c r="RL260" i="1"/>
  <c r="QX260" i="1"/>
  <c r="UV259" i="1"/>
  <c r="UJ259" i="1"/>
  <c r="UC259" i="1"/>
  <c r="TV259" i="1"/>
  <c r="TI259" i="1"/>
  <c r="SV259" i="1"/>
  <c r="SJ259" i="1"/>
  <c r="RX259" i="1"/>
  <c r="RL259" i="1"/>
  <c r="QX259" i="1"/>
  <c r="QQ259" i="1"/>
  <c r="QJ259" i="1"/>
  <c r="UV258" i="1"/>
  <c r="UJ258" i="1"/>
  <c r="UC258" i="1"/>
  <c r="TV258" i="1"/>
  <c r="TI258" i="1"/>
  <c r="SV258" i="1"/>
  <c r="SJ258" i="1"/>
  <c r="RX258" i="1"/>
  <c r="RL258" i="1"/>
  <c r="QX258" i="1"/>
  <c r="UV257" i="1"/>
  <c r="UJ257" i="1"/>
  <c r="UC257" i="1"/>
  <c r="TV257" i="1"/>
  <c r="TI257" i="1"/>
  <c r="SV257" i="1"/>
  <c r="SJ257" i="1"/>
  <c r="RX257" i="1"/>
  <c r="RL257" i="1"/>
  <c r="QX257" i="1"/>
  <c r="UV256" i="1"/>
  <c r="UJ256" i="1"/>
  <c r="UC256" i="1"/>
  <c r="TV256" i="1"/>
  <c r="TI256" i="1"/>
  <c r="SV256" i="1"/>
  <c r="SJ256" i="1"/>
  <c r="RX256" i="1"/>
  <c r="RL256" i="1"/>
  <c r="QX256" i="1"/>
  <c r="UV255" i="1"/>
  <c r="UJ255" i="1"/>
  <c r="UC255" i="1"/>
  <c r="TV255" i="1"/>
  <c r="TI255" i="1"/>
  <c r="SV255" i="1"/>
  <c r="SJ255" i="1"/>
  <c r="RX255" i="1"/>
  <c r="RL255" i="1"/>
  <c r="QX255" i="1"/>
  <c r="UV254" i="1"/>
  <c r="UJ254" i="1"/>
  <c r="UC254" i="1"/>
  <c r="TV254" i="1"/>
  <c r="TI254" i="1"/>
  <c r="SV254" i="1"/>
  <c r="SJ254" i="1"/>
  <c r="RX254" i="1"/>
  <c r="RL254" i="1"/>
  <c r="QX254" i="1"/>
  <c r="UV253" i="1"/>
  <c r="UJ253" i="1"/>
  <c r="UC253" i="1"/>
  <c r="TV253" i="1"/>
  <c r="TI253" i="1"/>
  <c r="SV253" i="1"/>
  <c r="SJ253" i="1"/>
  <c r="RX253" i="1"/>
  <c r="RL253" i="1"/>
  <c r="QX253" i="1"/>
  <c r="QQ253" i="1"/>
  <c r="UV252" i="1"/>
  <c r="UJ252" i="1"/>
  <c r="UC252" i="1"/>
  <c r="TV252" i="1"/>
  <c r="TI252" i="1"/>
  <c r="SV252" i="1"/>
  <c r="SJ252" i="1"/>
  <c r="RX252" i="1"/>
  <c r="RL252" i="1"/>
  <c r="QX252" i="1"/>
  <c r="UV251" i="1"/>
  <c r="UJ251" i="1"/>
  <c r="UC251" i="1"/>
  <c r="TV251" i="1"/>
  <c r="TI251" i="1"/>
  <c r="SV251" i="1"/>
  <c r="SJ251" i="1"/>
  <c r="RX251" i="1"/>
  <c r="RL251" i="1"/>
  <c r="QX251" i="1"/>
  <c r="UV250" i="1"/>
  <c r="UJ250" i="1"/>
  <c r="UC250" i="1"/>
  <c r="TV250" i="1"/>
  <c r="TI250" i="1"/>
  <c r="SV250" i="1"/>
  <c r="SJ250" i="1"/>
  <c r="RX250" i="1"/>
  <c r="RL250" i="1"/>
  <c r="QX250" i="1"/>
  <c r="QJ250" i="1"/>
  <c r="UV249" i="1"/>
  <c r="UJ249" i="1"/>
  <c r="UC249" i="1"/>
  <c r="TV249" i="1"/>
  <c r="TI249" i="1"/>
  <c r="SV249" i="1"/>
  <c r="SJ249" i="1"/>
  <c r="RX249" i="1"/>
  <c r="RL249" i="1"/>
  <c r="QX249" i="1"/>
  <c r="UV248" i="1"/>
  <c r="UJ248" i="1"/>
  <c r="UC248" i="1"/>
  <c r="TV248" i="1"/>
  <c r="TI248" i="1"/>
  <c r="SV248" i="1"/>
  <c r="SJ248" i="1"/>
  <c r="RX248" i="1"/>
  <c r="RL248" i="1"/>
  <c r="QX248" i="1"/>
  <c r="UV247" i="1"/>
  <c r="UJ247" i="1"/>
  <c r="UC247" i="1"/>
  <c r="TV247" i="1"/>
  <c r="TI247" i="1"/>
  <c r="SV247" i="1"/>
  <c r="SJ247" i="1"/>
  <c r="RX247" i="1"/>
  <c r="RL247" i="1"/>
  <c r="QX247" i="1"/>
  <c r="QQ247" i="1"/>
  <c r="UV246" i="1"/>
  <c r="UJ246" i="1"/>
  <c r="UC246" i="1"/>
  <c r="TV246" i="1"/>
  <c r="TI246" i="1"/>
  <c r="SV246" i="1"/>
  <c r="SJ246" i="1"/>
  <c r="RX246" i="1"/>
  <c r="RL246" i="1"/>
  <c r="QX246" i="1"/>
  <c r="UV245" i="1"/>
  <c r="UJ245" i="1"/>
  <c r="UC245" i="1"/>
  <c r="TV245" i="1"/>
  <c r="TI245" i="1"/>
  <c r="SV245" i="1"/>
  <c r="SJ245" i="1"/>
  <c r="RX245" i="1"/>
  <c r="RL245" i="1"/>
  <c r="QX245" i="1"/>
  <c r="UV244" i="1"/>
  <c r="UJ244" i="1"/>
  <c r="UC244" i="1"/>
  <c r="TV244" i="1"/>
  <c r="TI244" i="1"/>
  <c r="SV244" i="1"/>
  <c r="SJ244" i="1"/>
  <c r="RX244" i="1"/>
  <c r="RL244" i="1"/>
  <c r="QX244" i="1"/>
  <c r="UV243" i="1"/>
  <c r="UJ243" i="1"/>
  <c r="UC243" i="1"/>
  <c r="TV243" i="1"/>
  <c r="TI243" i="1"/>
  <c r="SV243" i="1"/>
  <c r="SJ243" i="1"/>
  <c r="RX243" i="1"/>
  <c r="RL243" i="1"/>
  <c r="QX243" i="1"/>
  <c r="UV242" i="1"/>
  <c r="UJ242" i="1"/>
  <c r="UC242" i="1"/>
  <c r="TV242" i="1"/>
  <c r="TI242" i="1"/>
  <c r="SV242" i="1"/>
  <c r="SJ242" i="1"/>
  <c r="RX242" i="1"/>
  <c r="RL242" i="1"/>
  <c r="QX242" i="1"/>
  <c r="UV241" i="1"/>
  <c r="UJ241" i="1"/>
  <c r="UC241" i="1"/>
  <c r="TV241" i="1"/>
  <c r="TI241" i="1"/>
  <c r="SV241" i="1"/>
  <c r="SJ241" i="1"/>
  <c r="RX241" i="1"/>
  <c r="RL241" i="1"/>
  <c r="QX241" i="1"/>
  <c r="QQ241" i="1"/>
  <c r="QJ241" i="1"/>
  <c r="UV240" i="1"/>
  <c r="UJ240" i="1"/>
  <c r="UC240" i="1"/>
  <c r="TV240" i="1"/>
  <c r="TI240" i="1"/>
  <c r="SV240" i="1"/>
  <c r="SJ240" i="1"/>
  <c r="RX240" i="1"/>
  <c r="RL240" i="1"/>
  <c r="QX240" i="1"/>
  <c r="UV239" i="1"/>
  <c r="UJ239" i="1"/>
  <c r="UC239" i="1"/>
  <c r="TV239" i="1"/>
  <c r="TI239" i="1"/>
  <c r="SV239" i="1"/>
  <c r="SJ239" i="1"/>
  <c r="RX239" i="1"/>
  <c r="RL239" i="1"/>
  <c r="QX239" i="1"/>
  <c r="UV238" i="1"/>
  <c r="UJ238" i="1"/>
  <c r="UC238" i="1"/>
  <c r="TV238" i="1"/>
  <c r="TI238" i="1"/>
  <c r="SV238" i="1"/>
  <c r="SJ238" i="1"/>
  <c r="RX238" i="1"/>
  <c r="RL238" i="1"/>
  <c r="QX238" i="1"/>
  <c r="UV237" i="1"/>
  <c r="UJ237" i="1"/>
  <c r="UC237" i="1"/>
  <c r="TV237" i="1"/>
  <c r="TI237" i="1"/>
  <c r="SV237" i="1"/>
  <c r="SJ237" i="1"/>
  <c r="RX237" i="1"/>
  <c r="RL237" i="1"/>
  <c r="QX237" i="1"/>
  <c r="UV236" i="1"/>
  <c r="UJ236" i="1"/>
  <c r="UC236" i="1"/>
  <c r="TV236" i="1"/>
  <c r="TI236" i="1"/>
  <c r="SV236" i="1"/>
  <c r="SJ236" i="1"/>
  <c r="RX236" i="1"/>
  <c r="RL236" i="1"/>
  <c r="QX236" i="1"/>
  <c r="UV235" i="1"/>
  <c r="UJ235" i="1"/>
  <c r="UC235" i="1"/>
  <c r="TV235" i="1"/>
  <c r="TI235" i="1"/>
  <c r="SV235" i="1"/>
  <c r="SJ235" i="1"/>
  <c r="RX235" i="1"/>
  <c r="RL235" i="1"/>
  <c r="QX235" i="1"/>
  <c r="QQ235" i="1"/>
  <c r="UV234" i="1"/>
  <c r="UJ234" i="1"/>
  <c r="UC234" i="1"/>
  <c r="TV234" i="1"/>
  <c r="TI234" i="1"/>
  <c r="SV234" i="1"/>
  <c r="SJ234" i="1"/>
  <c r="RX234" i="1"/>
  <c r="RL234" i="1"/>
  <c r="QX234" i="1"/>
  <c r="UV233" i="1"/>
  <c r="UJ233" i="1"/>
  <c r="UC233" i="1"/>
  <c r="TV233" i="1"/>
  <c r="TI233" i="1"/>
  <c r="SV233" i="1"/>
  <c r="SJ233" i="1"/>
  <c r="RX233" i="1"/>
  <c r="RL233" i="1"/>
  <c r="QX233" i="1"/>
  <c r="UV232" i="1"/>
  <c r="UJ232" i="1"/>
  <c r="UC232" i="1"/>
  <c r="TV232" i="1"/>
  <c r="TI232" i="1"/>
  <c r="SV232" i="1"/>
  <c r="SJ232" i="1"/>
  <c r="RX232" i="1"/>
  <c r="RL232" i="1"/>
  <c r="QX232" i="1"/>
  <c r="QJ232" i="1"/>
  <c r="UV231" i="1"/>
  <c r="UJ231" i="1"/>
  <c r="UC231" i="1"/>
  <c r="TV231" i="1"/>
  <c r="TI231" i="1"/>
  <c r="SV231" i="1"/>
  <c r="SJ231" i="1"/>
  <c r="RX231" i="1"/>
  <c r="RL231" i="1"/>
  <c r="QX231" i="1"/>
  <c r="UV230" i="1"/>
  <c r="UJ230" i="1"/>
  <c r="UC230" i="1"/>
  <c r="TV230" i="1"/>
  <c r="TI230" i="1"/>
  <c r="SV230" i="1"/>
  <c r="SJ230" i="1"/>
  <c r="RX230" i="1"/>
  <c r="RL230" i="1"/>
  <c r="QX230" i="1"/>
  <c r="UV229" i="1"/>
  <c r="UJ229" i="1"/>
  <c r="UC229" i="1"/>
  <c r="TV229" i="1"/>
  <c r="TI229" i="1"/>
  <c r="SV229" i="1"/>
  <c r="SJ229" i="1"/>
  <c r="RX229" i="1"/>
  <c r="RL229" i="1"/>
  <c r="QX229" i="1"/>
  <c r="QQ229" i="1"/>
  <c r="UV228" i="1"/>
  <c r="UJ228" i="1"/>
  <c r="UC228" i="1"/>
  <c r="TV228" i="1"/>
  <c r="TI228" i="1"/>
  <c r="SV228" i="1"/>
  <c r="SJ228" i="1"/>
  <c r="RX228" i="1"/>
  <c r="RL228" i="1"/>
  <c r="QX228" i="1"/>
  <c r="UV227" i="1"/>
  <c r="UJ227" i="1"/>
  <c r="UC227" i="1"/>
  <c r="TV227" i="1"/>
  <c r="TI227" i="1"/>
  <c r="SV227" i="1"/>
  <c r="SJ227" i="1"/>
  <c r="RX227" i="1"/>
  <c r="RL227" i="1"/>
  <c r="QX227" i="1"/>
  <c r="UV226" i="1"/>
  <c r="UJ226" i="1"/>
  <c r="UC226" i="1"/>
  <c r="TV226" i="1"/>
  <c r="TI226" i="1"/>
  <c r="SV226" i="1"/>
  <c r="SJ226" i="1"/>
  <c r="RX226" i="1"/>
  <c r="RL226" i="1"/>
  <c r="QX226" i="1"/>
  <c r="UV225" i="1"/>
  <c r="UJ225" i="1"/>
  <c r="UC225" i="1"/>
  <c r="TV225" i="1"/>
  <c r="TI225" i="1"/>
  <c r="SV225" i="1"/>
  <c r="SJ225" i="1"/>
  <c r="RX225" i="1"/>
  <c r="RL225" i="1"/>
  <c r="QX225" i="1"/>
  <c r="UV224" i="1"/>
  <c r="UJ224" i="1"/>
  <c r="UC224" i="1"/>
  <c r="TV224" i="1"/>
  <c r="TI224" i="1"/>
  <c r="SV224" i="1"/>
  <c r="SJ224" i="1"/>
  <c r="RX224" i="1"/>
  <c r="RL224" i="1"/>
  <c r="QX224" i="1"/>
  <c r="UV223" i="1"/>
  <c r="UJ223" i="1"/>
  <c r="UC223" i="1"/>
  <c r="TV223" i="1"/>
  <c r="TI223" i="1"/>
  <c r="SV223" i="1"/>
  <c r="SJ223" i="1"/>
  <c r="RX223" i="1"/>
  <c r="RL223" i="1"/>
  <c r="QX223" i="1"/>
  <c r="QQ223" i="1"/>
  <c r="QJ223" i="1"/>
  <c r="UV222" i="1"/>
  <c r="UJ222" i="1"/>
  <c r="UC222" i="1"/>
  <c r="TV222" i="1"/>
  <c r="TI222" i="1"/>
  <c r="SV222" i="1"/>
  <c r="SJ222" i="1"/>
  <c r="RX222" i="1"/>
  <c r="RL222" i="1"/>
  <c r="QX222" i="1"/>
  <c r="UV221" i="1"/>
  <c r="UJ221" i="1"/>
  <c r="UC221" i="1"/>
  <c r="TV221" i="1"/>
  <c r="TI221" i="1"/>
  <c r="SV221" i="1"/>
  <c r="SJ221" i="1"/>
  <c r="RX221" i="1"/>
  <c r="RL221" i="1"/>
  <c r="QX221" i="1"/>
  <c r="UV220" i="1"/>
  <c r="UJ220" i="1"/>
  <c r="UC220" i="1"/>
  <c r="TV220" i="1"/>
  <c r="TI220" i="1"/>
  <c r="SV220" i="1"/>
  <c r="SJ220" i="1"/>
  <c r="RX220" i="1"/>
  <c r="RL220" i="1"/>
  <c r="QX220" i="1"/>
  <c r="UV219" i="1"/>
  <c r="UJ219" i="1"/>
  <c r="UC219" i="1"/>
  <c r="TV219" i="1"/>
  <c r="TI219" i="1"/>
  <c r="SV219" i="1"/>
  <c r="SJ219" i="1"/>
  <c r="RX219" i="1"/>
  <c r="RL219" i="1"/>
  <c r="QX219" i="1"/>
  <c r="UV218" i="1"/>
  <c r="UJ218" i="1"/>
  <c r="UC218" i="1"/>
  <c r="TV218" i="1"/>
  <c r="TI218" i="1"/>
  <c r="SV218" i="1"/>
  <c r="SJ218" i="1"/>
  <c r="RX218" i="1"/>
  <c r="RL218" i="1"/>
  <c r="QX218" i="1"/>
  <c r="UV217" i="1"/>
  <c r="UJ217" i="1"/>
  <c r="UC217" i="1"/>
  <c r="TV217" i="1"/>
  <c r="TI217" i="1"/>
  <c r="SV217" i="1"/>
  <c r="SJ217" i="1"/>
  <c r="RX217" i="1"/>
  <c r="RL217" i="1"/>
  <c r="QX217" i="1"/>
  <c r="QQ217" i="1"/>
  <c r="UV216" i="1"/>
  <c r="UJ216" i="1"/>
  <c r="UC216" i="1"/>
  <c r="TV216" i="1"/>
  <c r="TI216" i="1"/>
  <c r="SV216" i="1"/>
  <c r="SJ216" i="1"/>
  <c r="RX216" i="1"/>
  <c r="RL216" i="1"/>
  <c r="QX216" i="1"/>
  <c r="UV215" i="1"/>
  <c r="UJ215" i="1"/>
  <c r="UC215" i="1"/>
  <c r="TV215" i="1"/>
  <c r="TI215" i="1"/>
  <c r="SV215" i="1"/>
  <c r="SJ215" i="1"/>
  <c r="RX215" i="1"/>
  <c r="RL215" i="1"/>
  <c r="QX215" i="1"/>
  <c r="UV214" i="1"/>
  <c r="UJ214" i="1"/>
  <c r="UC214" i="1"/>
  <c r="TV214" i="1"/>
  <c r="TI214" i="1"/>
  <c r="SV214" i="1"/>
  <c r="SJ214" i="1"/>
  <c r="RX214" i="1"/>
  <c r="RL214" i="1"/>
  <c r="QX214" i="1"/>
  <c r="QJ214" i="1"/>
  <c r="UV213" i="1"/>
  <c r="UJ213" i="1"/>
  <c r="UC213" i="1"/>
  <c r="TV213" i="1"/>
  <c r="TI213" i="1"/>
  <c r="SV213" i="1"/>
  <c r="SJ213" i="1"/>
  <c r="RX213" i="1"/>
  <c r="RL213" i="1"/>
  <c r="QX213" i="1"/>
  <c r="UV212" i="1"/>
  <c r="UJ212" i="1"/>
  <c r="UC212" i="1"/>
  <c r="TV212" i="1"/>
  <c r="TI212" i="1"/>
  <c r="SV212" i="1"/>
  <c r="SJ212" i="1"/>
  <c r="RX212" i="1"/>
  <c r="RL212" i="1"/>
  <c r="QX212" i="1"/>
  <c r="UV211" i="1"/>
  <c r="UJ211" i="1"/>
  <c r="UC211" i="1"/>
  <c r="TV211" i="1"/>
  <c r="TI211" i="1"/>
  <c r="SV211" i="1"/>
  <c r="SJ211" i="1"/>
  <c r="RX211" i="1"/>
  <c r="RL211" i="1"/>
  <c r="QX211" i="1"/>
  <c r="QQ211" i="1"/>
  <c r="UV210" i="1"/>
  <c r="UJ210" i="1"/>
  <c r="UC210" i="1"/>
  <c r="TV210" i="1"/>
  <c r="TI210" i="1"/>
  <c r="SV210" i="1"/>
  <c r="SJ210" i="1"/>
  <c r="RX210" i="1"/>
  <c r="RL210" i="1"/>
  <c r="QX210" i="1"/>
  <c r="UV209" i="1"/>
  <c r="UJ209" i="1"/>
  <c r="UC209" i="1"/>
  <c r="TV209" i="1"/>
  <c r="TI209" i="1"/>
  <c r="SV209" i="1"/>
  <c r="SJ209" i="1"/>
  <c r="RX209" i="1"/>
  <c r="RL209" i="1"/>
  <c r="QX209" i="1"/>
  <c r="UV208" i="1"/>
  <c r="UJ208" i="1"/>
  <c r="UC208" i="1"/>
  <c r="TV208" i="1"/>
  <c r="TI208" i="1"/>
  <c r="SV208" i="1"/>
  <c r="SJ208" i="1"/>
  <c r="RX208" i="1"/>
  <c r="RL208" i="1"/>
  <c r="QX208" i="1"/>
  <c r="UV207" i="1"/>
  <c r="UJ207" i="1"/>
  <c r="UC207" i="1"/>
  <c r="TV207" i="1"/>
  <c r="TI207" i="1"/>
  <c r="SV207" i="1"/>
  <c r="SJ207" i="1"/>
  <c r="RX207" i="1"/>
  <c r="RL207" i="1"/>
  <c r="QX207" i="1"/>
  <c r="UV206" i="1"/>
  <c r="UJ206" i="1"/>
  <c r="UC206" i="1"/>
  <c r="TV206" i="1"/>
  <c r="TI206" i="1"/>
  <c r="SV206" i="1"/>
  <c r="SJ206" i="1"/>
  <c r="RX206" i="1"/>
  <c r="RL206" i="1"/>
  <c r="QX206" i="1"/>
  <c r="UV205" i="1"/>
  <c r="UJ205" i="1"/>
  <c r="UC205" i="1"/>
  <c r="TV205" i="1"/>
  <c r="TI205" i="1"/>
  <c r="SV205" i="1"/>
  <c r="SJ205" i="1"/>
  <c r="RX205" i="1"/>
  <c r="RL205" i="1"/>
  <c r="QX205" i="1"/>
  <c r="QQ205" i="1"/>
  <c r="QJ205" i="1"/>
  <c r="UV204" i="1"/>
  <c r="UJ204" i="1"/>
  <c r="UC204" i="1"/>
  <c r="TV204" i="1"/>
  <c r="TI204" i="1"/>
  <c r="SV204" i="1"/>
  <c r="SJ204" i="1"/>
  <c r="RX204" i="1"/>
  <c r="RL204" i="1"/>
  <c r="QX204" i="1"/>
  <c r="UV203" i="1"/>
  <c r="UJ203" i="1"/>
  <c r="UC203" i="1"/>
  <c r="TV203" i="1"/>
  <c r="TI203" i="1"/>
  <c r="SV203" i="1"/>
  <c r="SJ203" i="1"/>
  <c r="RX203" i="1"/>
  <c r="RL203" i="1"/>
  <c r="QX203" i="1"/>
  <c r="UV202" i="1"/>
  <c r="UJ202" i="1"/>
  <c r="UC202" i="1"/>
  <c r="TV202" i="1"/>
  <c r="TI202" i="1"/>
  <c r="SV202" i="1"/>
  <c r="SJ202" i="1"/>
  <c r="RX202" i="1"/>
  <c r="RL202" i="1"/>
  <c r="QX202" i="1"/>
  <c r="UV201" i="1"/>
  <c r="UJ201" i="1"/>
  <c r="UC201" i="1"/>
  <c r="TV201" i="1"/>
  <c r="TI201" i="1"/>
  <c r="SV201" i="1"/>
  <c r="SJ201" i="1"/>
  <c r="RX201" i="1"/>
  <c r="RL201" i="1"/>
  <c r="QX201" i="1"/>
  <c r="UV200" i="1"/>
  <c r="UJ200" i="1"/>
  <c r="UC200" i="1"/>
  <c r="TV200" i="1"/>
  <c r="TI200" i="1"/>
  <c r="SV200" i="1"/>
  <c r="SJ200" i="1"/>
  <c r="RX200" i="1"/>
  <c r="RL200" i="1"/>
  <c r="QX200" i="1"/>
  <c r="UV199" i="1"/>
  <c r="UJ199" i="1"/>
  <c r="UC199" i="1"/>
  <c r="TV199" i="1"/>
  <c r="TI199" i="1"/>
  <c r="SV199" i="1"/>
  <c r="SJ199" i="1"/>
  <c r="RX199" i="1"/>
  <c r="RL199" i="1"/>
  <c r="QX199" i="1"/>
  <c r="QQ199" i="1"/>
  <c r="UV198" i="1"/>
  <c r="UJ198" i="1"/>
  <c r="UC198" i="1"/>
  <c r="TV198" i="1"/>
  <c r="TI198" i="1"/>
  <c r="SV198" i="1"/>
  <c r="SJ198" i="1"/>
  <c r="RX198" i="1"/>
  <c r="RL198" i="1"/>
  <c r="QX198" i="1"/>
  <c r="UV197" i="1"/>
  <c r="UJ197" i="1"/>
  <c r="UC197" i="1"/>
  <c r="TV197" i="1"/>
  <c r="TI197" i="1"/>
  <c r="SV197" i="1"/>
  <c r="SJ197" i="1"/>
  <c r="RX197" i="1"/>
  <c r="RL197" i="1"/>
  <c r="QX197" i="1"/>
  <c r="UV196" i="1"/>
  <c r="UJ196" i="1"/>
  <c r="UC196" i="1"/>
  <c r="TV196" i="1"/>
  <c r="TI196" i="1"/>
  <c r="SV196" i="1"/>
  <c r="SJ196" i="1"/>
  <c r="RX196" i="1"/>
  <c r="RL196" i="1"/>
  <c r="QX196" i="1"/>
  <c r="QJ196" i="1"/>
  <c r="UV195" i="1"/>
  <c r="UJ195" i="1"/>
  <c r="UC195" i="1"/>
  <c r="TV195" i="1"/>
  <c r="TI195" i="1"/>
  <c r="SV195" i="1"/>
  <c r="SJ195" i="1"/>
  <c r="RX195" i="1"/>
  <c r="RL195" i="1"/>
  <c r="QX195" i="1"/>
  <c r="UV194" i="1"/>
  <c r="UJ194" i="1"/>
  <c r="UC194" i="1"/>
  <c r="TV194" i="1"/>
  <c r="TI194" i="1"/>
  <c r="SV194" i="1"/>
  <c r="SJ194" i="1"/>
  <c r="RX194" i="1"/>
  <c r="RL194" i="1"/>
  <c r="QX194" i="1"/>
  <c r="UV193" i="1"/>
  <c r="UJ193" i="1"/>
  <c r="UC193" i="1"/>
  <c r="TV193" i="1"/>
  <c r="TI193" i="1"/>
  <c r="SV193" i="1"/>
  <c r="SJ193" i="1"/>
  <c r="RX193" i="1"/>
  <c r="RL193" i="1"/>
  <c r="QX193" i="1"/>
  <c r="QQ193" i="1"/>
  <c r="UV192" i="1"/>
  <c r="UJ192" i="1"/>
  <c r="UC192" i="1"/>
  <c r="TV192" i="1"/>
  <c r="TI192" i="1"/>
  <c r="SV192" i="1"/>
  <c r="SJ192" i="1"/>
  <c r="RX192" i="1"/>
  <c r="RL192" i="1"/>
  <c r="QX192" i="1"/>
  <c r="UV191" i="1"/>
  <c r="UJ191" i="1"/>
  <c r="UC191" i="1"/>
  <c r="TV191" i="1"/>
  <c r="TI191" i="1"/>
  <c r="SV191" i="1"/>
  <c r="SJ191" i="1"/>
  <c r="RX191" i="1"/>
  <c r="RL191" i="1"/>
  <c r="QX191" i="1"/>
  <c r="UV190" i="1"/>
  <c r="UJ190" i="1"/>
  <c r="UC190" i="1"/>
  <c r="TV190" i="1"/>
  <c r="TI190" i="1"/>
  <c r="SV190" i="1"/>
  <c r="SJ190" i="1"/>
  <c r="RX190" i="1"/>
  <c r="RL190" i="1"/>
  <c r="QX190" i="1"/>
  <c r="UV189" i="1"/>
  <c r="UJ189" i="1"/>
  <c r="UC189" i="1"/>
  <c r="TV189" i="1"/>
  <c r="TI189" i="1"/>
  <c r="SV189" i="1"/>
  <c r="SJ189" i="1"/>
  <c r="RX189" i="1"/>
  <c r="RL189" i="1"/>
  <c r="QX189" i="1"/>
  <c r="UV188" i="1"/>
  <c r="UJ188" i="1"/>
  <c r="UC188" i="1"/>
  <c r="TV188" i="1"/>
  <c r="TI188" i="1"/>
  <c r="SV188" i="1"/>
  <c r="SJ188" i="1"/>
  <c r="RX188" i="1"/>
  <c r="RL188" i="1"/>
  <c r="QX188" i="1"/>
  <c r="UV187" i="1"/>
  <c r="UJ187" i="1"/>
  <c r="UC187" i="1"/>
  <c r="TV187" i="1"/>
  <c r="TI187" i="1"/>
  <c r="SV187" i="1"/>
  <c r="SJ187" i="1"/>
  <c r="RX187" i="1"/>
  <c r="RL187" i="1"/>
  <c r="QX187" i="1"/>
  <c r="QQ187" i="1"/>
  <c r="QJ187" i="1"/>
  <c r="UV186" i="1"/>
  <c r="UJ186" i="1"/>
  <c r="UC186" i="1"/>
  <c r="TV186" i="1"/>
  <c r="TI186" i="1"/>
  <c r="SV186" i="1"/>
  <c r="SJ186" i="1"/>
  <c r="RX186" i="1"/>
  <c r="RL186" i="1"/>
  <c r="QX186" i="1"/>
  <c r="UV185" i="1"/>
  <c r="UJ185" i="1"/>
  <c r="UC185" i="1"/>
  <c r="TV185" i="1"/>
  <c r="TI185" i="1"/>
  <c r="SV185" i="1"/>
  <c r="SJ185" i="1"/>
  <c r="RX185" i="1"/>
  <c r="RL185" i="1"/>
  <c r="QX185" i="1"/>
  <c r="UV184" i="1"/>
  <c r="UJ184" i="1"/>
  <c r="UC184" i="1"/>
  <c r="TV184" i="1"/>
  <c r="TI184" i="1"/>
  <c r="SV184" i="1"/>
  <c r="SJ184" i="1"/>
  <c r="RX184" i="1"/>
  <c r="RL184" i="1"/>
  <c r="QX184" i="1"/>
  <c r="UV183" i="1"/>
  <c r="UJ183" i="1"/>
  <c r="UC183" i="1"/>
  <c r="TV183" i="1"/>
  <c r="TI183" i="1"/>
  <c r="SV183" i="1"/>
  <c r="SJ183" i="1"/>
  <c r="RX183" i="1"/>
  <c r="RL183" i="1"/>
  <c r="QX183" i="1"/>
  <c r="UV182" i="1"/>
  <c r="UJ182" i="1"/>
  <c r="UC182" i="1"/>
  <c r="TV182" i="1"/>
  <c r="TI182" i="1"/>
  <c r="SV182" i="1"/>
  <c r="SJ182" i="1"/>
  <c r="RX182" i="1"/>
  <c r="RL182" i="1"/>
  <c r="QX182" i="1"/>
  <c r="UV181" i="1"/>
  <c r="UJ181" i="1"/>
  <c r="UC181" i="1"/>
  <c r="TV181" i="1"/>
  <c r="TI181" i="1"/>
  <c r="SV181" i="1"/>
  <c r="SJ181" i="1"/>
  <c r="RX181" i="1"/>
  <c r="RL181" i="1"/>
  <c r="QX181" i="1"/>
  <c r="QQ181" i="1"/>
  <c r="UV180" i="1"/>
  <c r="UJ180" i="1"/>
  <c r="UC180" i="1"/>
  <c r="TV180" i="1"/>
  <c r="TI180" i="1"/>
  <c r="SV180" i="1"/>
  <c r="SJ180" i="1"/>
  <c r="RX180" i="1"/>
  <c r="RL180" i="1"/>
  <c r="QX180" i="1"/>
  <c r="UV179" i="1"/>
  <c r="UJ179" i="1"/>
  <c r="UC179" i="1"/>
  <c r="TV179" i="1"/>
  <c r="TI179" i="1"/>
  <c r="SV179" i="1"/>
  <c r="SJ179" i="1"/>
  <c r="RX179" i="1"/>
  <c r="RL179" i="1"/>
  <c r="QX179" i="1"/>
  <c r="UV178" i="1"/>
  <c r="UJ178" i="1"/>
  <c r="UC178" i="1"/>
  <c r="TV178" i="1"/>
  <c r="TI178" i="1"/>
  <c r="SV178" i="1"/>
  <c r="SJ178" i="1"/>
  <c r="RX178" i="1"/>
  <c r="RL178" i="1"/>
  <c r="QX178" i="1"/>
  <c r="QJ178" i="1"/>
  <c r="UV177" i="1"/>
  <c r="UJ177" i="1"/>
  <c r="UC177" i="1"/>
  <c r="TV177" i="1"/>
  <c r="TI177" i="1"/>
  <c r="SV177" i="1"/>
  <c r="SJ177" i="1"/>
  <c r="RX177" i="1"/>
  <c r="RL177" i="1"/>
  <c r="QX177" i="1"/>
  <c r="UV176" i="1"/>
  <c r="UJ176" i="1"/>
  <c r="UC176" i="1"/>
  <c r="TV176" i="1"/>
  <c r="TI176" i="1"/>
  <c r="SV176" i="1"/>
  <c r="SJ176" i="1"/>
  <c r="RX176" i="1"/>
  <c r="RL176" i="1"/>
  <c r="QX176" i="1"/>
  <c r="UV175" i="1"/>
  <c r="UJ175" i="1"/>
  <c r="UC175" i="1"/>
  <c r="TV175" i="1"/>
  <c r="TI175" i="1"/>
  <c r="SV175" i="1"/>
  <c r="SJ175" i="1"/>
  <c r="RX175" i="1"/>
  <c r="RL175" i="1"/>
  <c r="QX175" i="1"/>
  <c r="QQ175" i="1"/>
  <c r="UV174" i="1"/>
  <c r="UJ174" i="1"/>
  <c r="UC174" i="1"/>
  <c r="TV174" i="1"/>
  <c r="TI174" i="1"/>
  <c r="SV174" i="1"/>
  <c r="SJ174" i="1"/>
  <c r="RX174" i="1"/>
  <c r="RL174" i="1"/>
  <c r="QX174" i="1"/>
  <c r="UV173" i="1"/>
  <c r="UJ173" i="1"/>
  <c r="UC173" i="1"/>
  <c r="TV173" i="1"/>
  <c r="TI173" i="1"/>
  <c r="SV173" i="1"/>
  <c r="SJ173" i="1"/>
  <c r="RX173" i="1"/>
  <c r="RL173" i="1"/>
  <c r="QX173" i="1"/>
  <c r="UV172" i="1"/>
  <c r="UJ172" i="1"/>
  <c r="UC172" i="1"/>
  <c r="TV172" i="1"/>
  <c r="TI172" i="1"/>
  <c r="SV172" i="1"/>
  <c r="SJ172" i="1"/>
  <c r="RX172" i="1"/>
  <c r="RL172" i="1"/>
  <c r="QX172" i="1"/>
  <c r="UV171" i="1"/>
  <c r="UJ171" i="1"/>
  <c r="UC171" i="1"/>
  <c r="TV171" i="1"/>
  <c r="TI171" i="1"/>
  <c r="SV171" i="1"/>
  <c r="SJ171" i="1"/>
  <c r="RX171" i="1"/>
  <c r="RL171" i="1"/>
  <c r="QX171" i="1"/>
  <c r="UV170" i="1"/>
  <c r="UJ170" i="1"/>
  <c r="UC170" i="1"/>
  <c r="TV170" i="1"/>
  <c r="TI170" i="1"/>
  <c r="SV170" i="1"/>
  <c r="SJ170" i="1"/>
  <c r="RX170" i="1"/>
  <c r="RL170" i="1"/>
  <c r="QX170" i="1"/>
  <c r="UV169" i="1"/>
  <c r="UJ169" i="1"/>
  <c r="UC169" i="1"/>
  <c r="TV169" i="1"/>
  <c r="TI169" i="1"/>
  <c r="SV169" i="1"/>
  <c r="SJ169" i="1"/>
  <c r="RX169" i="1"/>
  <c r="RL169" i="1"/>
  <c r="QX169" i="1"/>
  <c r="QQ169" i="1"/>
  <c r="QJ169" i="1"/>
  <c r="UV168" i="1"/>
  <c r="UJ168" i="1"/>
  <c r="UC168" i="1"/>
  <c r="TV168" i="1"/>
  <c r="TI168" i="1"/>
  <c r="SV168" i="1"/>
  <c r="SJ168" i="1"/>
  <c r="RX168" i="1"/>
  <c r="RL168" i="1"/>
  <c r="QX168" i="1"/>
  <c r="UV167" i="1"/>
  <c r="UJ167" i="1"/>
  <c r="UC167" i="1"/>
  <c r="TV167" i="1"/>
  <c r="TI167" i="1"/>
  <c r="SV167" i="1"/>
  <c r="SJ167" i="1"/>
  <c r="RX167" i="1"/>
  <c r="RL167" i="1"/>
  <c r="QX167" i="1"/>
  <c r="UV166" i="1"/>
  <c r="UJ166" i="1"/>
  <c r="UC166" i="1"/>
  <c r="TV166" i="1"/>
  <c r="TI166" i="1"/>
  <c r="SV166" i="1"/>
  <c r="SJ166" i="1"/>
  <c r="RX166" i="1"/>
  <c r="RL166" i="1"/>
  <c r="QX166" i="1"/>
  <c r="UV165" i="1"/>
  <c r="UJ165" i="1"/>
  <c r="UC165" i="1"/>
  <c r="TV165" i="1"/>
  <c r="TI165" i="1"/>
  <c r="SV165" i="1"/>
  <c r="SJ165" i="1"/>
  <c r="RX165" i="1"/>
  <c r="RL165" i="1"/>
  <c r="QX165" i="1"/>
  <c r="UV164" i="1"/>
  <c r="UJ164" i="1"/>
  <c r="UC164" i="1"/>
  <c r="TV164" i="1"/>
  <c r="TI164" i="1"/>
  <c r="SV164" i="1"/>
  <c r="SJ164" i="1"/>
  <c r="RX164" i="1"/>
  <c r="RL164" i="1"/>
  <c r="QX164" i="1"/>
  <c r="UV163" i="1"/>
  <c r="UJ163" i="1"/>
  <c r="UC163" i="1"/>
  <c r="TV163" i="1"/>
  <c r="TI163" i="1"/>
  <c r="SV163" i="1"/>
  <c r="SJ163" i="1"/>
  <c r="RX163" i="1"/>
  <c r="RL163" i="1"/>
  <c r="QX163" i="1"/>
  <c r="QQ163" i="1"/>
  <c r="UV162" i="1"/>
  <c r="UJ162" i="1"/>
  <c r="UC162" i="1"/>
  <c r="TV162" i="1"/>
  <c r="TI162" i="1"/>
  <c r="SV162" i="1"/>
  <c r="SJ162" i="1"/>
  <c r="RX162" i="1"/>
  <c r="RL162" i="1"/>
  <c r="QX162" i="1"/>
  <c r="UV161" i="1"/>
  <c r="UJ161" i="1"/>
  <c r="UC161" i="1"/>
  <c r="TV161" i="1"/>
  <c r="TI161" i="1"/>
  <c r="SV161" i="1"/>
  <c r="SJ161" i="1"/>
  <c r="RX161" i="1"/>
  <c r="RL161" i="1"/>
  <c r="QX161" i="1"/>
  <c r="UV160" i="1"/>
  <c r="UJ160" i="1"/>
  <c r="UC160" i="1"/>
  <c r="TV160" i="1"/>
  <c r="TI160" i="1"/>
  <c r="SV160" i="1"/>
  <c r="SJ160" i="1"/>
  <c r="RX160" i="1"/>
  <c r="RL160" i="1"/>
  <c r="QX160" i="1"/>
  <c r="QJ160" i="1"/>
  <c r="UV159" i="1"/>
  <c r="UJ159" i="1"/>
  <c r="UC159" i="1"/>
  <c r="TV159" i="1"/>
  <c r="TI159" i="1"/>
  <c r="SV159" i="1"/>
  <c r="SJ159" i="1"/>
  <c r="RX159" i="1"/>
  <c r="RL159" i="1"/>
  <c r="QX159" i="1"/>
  <c r="UV158" i="1"/>
  <c r="UJ158" i="1"/>
  <c r="UC158" i="1"/>
  <c r="TV158" i="1"/>
  <c r="TI158" i="1"/>
  <c r="SV158" i="1"/>
  <c r="SJ158" i="1"/>
  <c r="RX158" i="1"/>
  <c r="RL158" i="1"/>
  <c r="QX158" i="1"/>
  <c r="UV157" i="1"/>
  <c r="UJ157" i="1"/>
  <c r="UC157" i="1"/>
  <c r="TV157" i="1"/>
  <c r="TI157" i="1"/>
  <c r="SV157" i="1"/>
  <c r="SJ157" i="1"/>
  <c r="RX157" i="1"/>
  <c r="RL157" i="1"/>
  <c r="QX157" i="1"/>
  <c r="QQ157" i="1"/>
  <c r="UV156" i="1"/>
  <c r="UJ156" i="1"/>
  <c r="UC156" i="1"/>
  <c r="TV156" i="1"/>
  <c r="TI156" i="1"/>
  <c r="SV156" i="1"/>
  <c r="SJ156" i="1"/>
  <c r="RX156" i="1"/>
  <c r="RL156" i="1"/>
  <c r="QX156" i="1"/>
  <c r="UV155" i="1"/>
  <c r="UJ155" i="1"/>
  <c r="UC155" i="1"/>
  <c r="TV155" i="1"/>
  <c r="TI155" i="1"/>
  <c r="SV155" i="1"/>
  <c r="SJ155" i="1"/>
  <c r="RX155" i="1"/>
  <c r="RL155" i="1"/>
  <c r="QX155" i="1"/>
  <c r="UV154" i="1"/>
  <c r="UJ154" i="1"/>
  <c r="UC154" i="1"/>
  <c r="TV154" i="1"/>
  <c r="TI154" i="1"/>
  <c r="SV154" i="1"/>
  <c r="SJ154" i="1"/>
  <c r="RX154" i="1"/>
  <c r="RL154" i="1"/>
  <c r="QX154" i="1"/>
  <c r="UV153" i="1"/>
  <c r="UJ153" i="1"/>
  <c r="UC153" i="1"/>
  <c r="TV153" i="1"/>
  <c r="TI153" i="1"/>
  <c r="SV153" i="1"/>
  <c r="SJ153" i="1"/>
  <c r="RX153" i="1"/>
  <c r="RL153" i="1"/>
  <c r="QX153" i="1"/>
  <c r="UV152" i="1"/>
  <c r="UJ152" i="1"/>
  <c r="UC152" i="1"/>
  <c r="TV152" i="1"/>
  <c r="TI152" i="1"/>
  <c r="SV152" i="1"/>
  <c r="SJ152" i="1"/>
  <c r="RX152" i="1"/>
  <c r="RL152" i="1"/>
  <c r="QX152" i="1"/>
  <c r="UV151" i="1"/>
  <c r="UJ151" i="1"/>
  <c r="UC151" i="1"/>
  <c r="TV151" i="1"/>
  <c r="TI151" i="1"/>
  <c r="SV151" i="1"/>
  <c r="SJ151" i="1"/>
  <c r="RX151" i="1"/>
  <c r="RL151" i="1"/>
  <c r="QX151" i="1"/>
  <c r="QQ151" i="1"/>
  <c r="QJ151" i="1"/>
  <c r="UV150" i="1"/>
  <c r="UJ150" i="1"/>
  <c r="UC150" i="1"/>
  <c r="TV150" i="1"/>
  <c r="TI150" i="1"/>
  <c r="SV150" i="1"/>
  <c r="SJ150" i="1"/>
  <c r="RX150" i="1"/>
  <c r="RL150" i="1"/>
  <c r="QX150" i="1"/>
  <c r="UV149" i="1"/>
  <c r="UJ149" i="1"/>
  <c r="UC149" i="1"/>
  <c r="TV149" i="1"/>
  <c r="TI149" i="1"/>
  <c r="SV149" i="1"/>
  <c r="SJ149" i="1"/>
  <c r="RX149" i="1"/>
  <c r="RL149" i="1"/>
  <c r="QX149" i="1"/>
  <c r="UV148" i="1"/>
  <c r="UJ148" i="1"/>
  <c r="UC148" i="1"/>
  <c r="TV148" i="1"/>
  <c r="TI148" i="1"/>
  <c r="SV148" i="1"/>
  <c r="SJ148" i="1"/>
  <c r="RX148" i="1"/>
  <c r="RL148" i="1"/>
  <c r="QX148" i="1"/>
  <c r="UV147" i="1"/>
  <c r="UJ147" i="1"/>
  <c r="UC147" i="1"/>
  <c r="TV147" i="1"/>
  <c r="TI147" i="1"/>
  <c r="SV147" i="1"/>
  <c r="SJ147" i="1"/>
  <c r="RX147" i="1"/>
  <c r="RL147" i="1"/>
  <c r="QX147" i="1"/>
  <c r="UV146" i="1"/>
  <c r="UJ146" i="1"/>
  <c r="UC146" i="1"/>
  <c r="TV146" i="1"/>
  <c r="TI146" i="1"/>
  <c r="SV146" i="1"/>
  <c r="SJ146" i="1"/>
  <c r="RX146" i="1"/>
  <c r="RL146" i="1"/>
  <c r="QX146" i="1"/>
  <c r="UV145" i="1"/>
  <c r="UJ145" i="1"/>
  <c r="UC145" i="1"/>
  <c r="TV145" i="1"/>
  <c r="TI145" i="1"/>
  <c r="SV145" i="1"/>
  <c r="SJ145" i="1"/>
  <c r="RX145" i="1"/>
  <c r="RL145" i="1"/>
  <c r="QX145" i="1"/>
  <c r="QQ145" i="1"/>
  <c r="UV144" i="1"/>
  <c r="UJ144" i="1"/>
  <c r="UC144" i="1"/>
  <c r="TV144" i="1"/>
  <c r="TI144" i="1"/>
  <c r="SV144" i="1"/>
  <c r="SJ144" i="1"/>
  <c r="RX144" i="1"/>
  <c r="RL144" i="1"/>
  <c r="QX144" i="1"/>
  <c r="UV143" i="1"/>
  <c r="UJ143" i="1"/>
  <c r="UC143" i="1"/>
  <c r="TV143" i="1"/>
  <c r="TI143" i="1"/>
  <c r="SV143" i="1"/>
  <c r="SJ143" i="1"/>
  <c r="RX143" i="1"/>
  <c r="RL143" i="1"/>
  <c r="QX143" i="1"/>
  <c r="UV142" i="1"/>
  <c r="UJ142" i="1"/>
  <c r="UC142" i="1"/>
  <c r="TV142" i="1"/>
  <c r="TI142" i="1"/>
  <c r="SV142" i="1"/>
  <c r="SJ142" i="1"/>
  <c r="RX142" i="1"/>
  <c r="RL142" i="1"/>
  <c r="QX142" i="1"/>
  <c r="QJ142" i="1"/>
  <c r="UV141" i="1"/>
  <c r="UJ141" i="1"/>
  <c r="UC141" i="1"/>
  <c r="TV141" i="1"/>
  <c r="TI141" i="1"/>
  <c r="SV141" i="1"/>
  <c r="SJ141" i="1"/>
  <c r="RX141" i="1"/>
  <c r="RL141" i="1"/>
  <c r="QX141" i="1"/>
  <c r="UV140" i="1"/>
  <c r="UJ140" i="1"/>
  <c r="UC140" i="1"/>
  <c r="TV140" i="1"/>
  <c r="TI140" i="1"/>
  <c r="SV140" i="1"/>
  <c r="SJ140" i="1"/>
  <c r="RX140" i="1"/>
  <c r="RL140" i="1"/>
  <c r="QX140" i="1"/>
  <c r="UV139" i="1"/>
  <c r="UJ139" i="1"/>
  <c r="UC139" i="1"/>
  <c r="TV139" i="1"/>
  <c r="TI139" i="1"/>
  <c r="SV139" i="1"/>
  <c r="SJ139" i="1"/>
  <c r="RX139" i="1"/>
  <c r="RL139" i="1"/>
  <c r="QX139" i="1"/>
  <c r="QQ139" i="1"/>
  <c r="UV138" i="1"/>
  <c r="UJ138" i="1"/>
  <c r="UC138" i="1"/>
  <c r="TV138" i="1"/>
  <c r="TI138" i="1"/>
  <c r="SV138" i="1"/>
  <c r="SJ138" i="1"/>
  <c r="RX138" i="1"/>
  <c r="RL138" i="1"/>
  <c r="QX138" i="1"/>
  <c r="UV137" i="1"/>
  <c r="UJ137" i="1"/>
  <c r="UC137" i="1"/>
  <c r="TV137" i="1"/>
  <c r="TI137" i="1"/>
  <c r="SV137" i="1"/>
  <c r="SJ137" i="1"/>
  <c r="RX137" i="1"/>
  <c r="RL137" i="1"/>
  <c r="QX137" i="1"/>
  <c r="UV136" i="1"/>
  <c r="UJ136" i="1"/>
  <c r="UC136" i="1"/>
  <c r="TV136" i="1"/>
  <c r="TI136" i="1"/>
  <c r="SV136" i="1"/>
  <c r="SJ136" i="1"/>
  <c r="RX136" i="1"/>
  <c r="RL136" i="1"/>
  <c r="QX136" i="1"/>
  <c r="UV135" i="1"/>
  <c r="UJ135" i="1"/>
  <c r="UC135" i="1"/>
  <c r="TV135" i="1"/>
  <c r="TI135" i="1"/>
  <c r="SV135" i="1"/>
  <c r="SJ135" i="1"/>
  <c r="RX135" i="1"/>
  <c r="RL135" i="1"/>
  <c r="QX135" i="1"/>
  <c r="UV134" i="1"/>
  <c r="UJ134" i="1"/>
  <c r="UC134" i="1"/>
  <c r="TV134" i="1"/>
  <c r="TI134" i="1"/>
  <c r="SV134" i="1"/>
  <c r="SJ134" i="1"/>
  <c r="RX134" i="1"/>
  <c r="RL134" i="1"/>
  <c r="QX134" i="1"/>
  <c r="UV133" i="1"/>
  <c r="UJ133" i="1"/>
  <c r="UC133" i="1"/>
  <c r="TV133" i="1"/>
  <c r="TI133" i="1"/>
  <c r="SV133" i="1"/>
  <c r="SJ133" i="1"/>
  <c r="RX133" i="1"/>
  <c r="RL133" i="1"/>
  <c r="QX133" i="1"/>
  <c r="QQ133" i="1"/>
  <c r="QJ133" i="1"/>
  <c r="UV132" i="1"/>
  <c r="UJ132" i="1"/>
  <c r="UC132" i="1"/>
  <c r="TV132" i="1"/>
  <c r="TI132" i="1"/>
  <c r="SV132" i="1"/>
  <c r="SJ132" i="1"/>
  <c r="RX132" i="1"/>
  <c r="RL132" i="1"/>
  <c r="QX132" i="1"/>
  <c r="UV131" i="1"/>
  <c r="UJ131" i="1"/>
  <c r="UC131" i="1"/>
  <c r="TV131" i="1"/>
  <c r="TI131" i="1"/>
  <c r="SV131" i="1"/>
  <c r="SJ131" i="1"/>
  <c r="RX131" i="1"/>
  <c r="RL131" i="1"/>
  <c r="QX131" i="1"/>
  <c r="UV130" i="1"/>
  <c r="UJ130" i="1"/>
  <c r="UC130" i="1"/>
  <c r="TV130" i="1"/>
  <c r="TI130" i="1"/>
  <c r="SV130" i="1"/>
  <c r="SJ130" i="1"/>
  <c r="RX130" i="1"/>
  <c r="RL130" i="1"/>
  <c r="QX130" i="1"/>
  <c r="UV129" i="1"/>
  <c r="UJ129" i="1"/>
  <c r="UC129" i="1"/>
  <c r="TV129" i="1"/>
  <c r="TI129" i="1"/>
  <c r="SV129" i="1"/>
  <c r="SJ129" i="1"/>
  <c r="RX129" i="1"/>
  <c r="RL129" i="1"/>
  <c r="QX129" i="1"/>
  <c r="UV128" i="1"/>
  <c r="UJ128" i="1"/>
  <c r="UC128" i="1"/>
  <c r="TV128" i="1"/>
  <c r="TI128" i="1"/>
  <c r="SV128" i="1"/>
  <c r="SJ128" i="1"/>
  <c r="RX128" i="1"/>
  <c r="RL128" i="1"/>
  <c r="QX128" i="1"/>
  <c r="UV127" i="1"/>
  <c r="UJ127" i="1"/>
  <c r="UC127" i="1"/>
  <c r="TV127" i="1"/>
  <c r="TI127" i="1"/>
  <c r="SV127" i="1"/>
  <c r="SJ127" i="1"/>
  <c r="RX127" i="1"/>
  <c r="RL127" i="1"/>
  <c r="QX127" i="1"/>
  <c r="QQ127" i="1"/>
  <c r="UV126" i="1"/>
  <c r="UJ126" i="1"/>
  <c r="UC126" i="1"/>
  <c r="TV126" i="1"/>
  <c r="TI126" i="1"/>
  <c r="SV126" i="1"/>
  <c r="SJ126" i="1"/>
  <c r="RX126" i="1"/>
  <c r="RL126" i="1"/>
  <c r="QX126" i="1"/>
  <c r="UV125" i="1"/>
  <c r="UJ125" i="1"/>
  <c r="UC125" i="1"/>
  <c r="TV125" i="1"/>
  <c r="TI125" i="1"/>
  <c r="SV125" i="1"/>
  <c r="SJ125" i="1"/>
  <c r="RX125" i="1"/>
  <c r="RL125" i="1"/>
  <c r="QX125" i="1"/>
  <c r="UV124" i="1"/>
  <c r="UJ124" i="1"/>
  <c r="UC124" i="1"/>
  <c r="TV124" i="1"/>
  <c r="TI124" i="1"/>
  <c r="SV124" i="1"/>
  <c r="SJ124" i="1"/>
  <c r="RX124" i="1"/>
  <c r="RL124" i="1"/>
  <c r="QX124" i="1"/>
  <c r="QJ124" i="1"/>
  <c r="UV123" i="1"/>
  <c r="UJ123" i="1"/>
  <c r="UC123" i="1"/>
  <c r="TV123" i="1"/>
  <c r="TI123" i="1"/>
  <c r="SV123" i="1"/>
  <c r="SJ123" i="1"/>
  <c r="RX123" i="1"/>
  <c r="RL123" i="1"/>
  <c r="QX123" i="1"/>
  <c r="UV122" i="1"/>
  <c r="UJ122" i="1"/>
  <c r="UC122" i="1"/>
  <c r="TV122" i="1"/>
  <c r="TI122" i="1"/>
  <c r="SV122" i="1"/>
  <c r="SJ122" i="1"/>
  <c r="RX122" i="1"/>
  <c r="RL122" i="1"/>
  <c r="QX122" i="1"/>
  <c r="UV121" i="1"/>
  <c r="UJ121" i="1"/>
  <c r="UC121" i="1"/>
  <c r="TV121" i="1"/>
  <c r="TI121" i="1"/>
  <c r="SV121" i="1"/>
  <c r="SJ121" i="1"/>
  <c r="RX121" i="1"/>
  <c r="RL121" i="1"/>
  <c r="QX121" i="1"/>
  <c r="QQ121" i="1"/>
  <c r="UV120" i="1"/>
  <c r="UJ120" i="1"/>
  <c r="UC120" i="1"/>
  <c r="TV120" i="1"/>
  <c r="TI120" i="1"/>
  <c r="SV120" i="1"/>
  <c r="SJ120" i="1"/>
  <c r="RX120" i="1"/>
  <c r="RL120" i="1"/>
  <c r="QX120" i="1"/>
  <c r="UV119" i="1"/>
  <c r="UJ119" i="1"/>
  <c r="UC119" i="1"/>
  <c r="TV119" i="1"/>
  <c r="TI119" i="1"/>
  <c r="SV119" i="1"/>
  <c r="SJ119" i="1"/>
  <c r="RX119" i="1"/>
  <c r="RL119" i="1"/>
  <c r="QX119" i="1"/>
  <c r="UV118" i="1"/>
  <c r="UJ118" i="1"/>
  <c r="UC118" i="1"/>
  <c r="TV118" i="1"/>
  <c r="TI118" i="1"/>
  <c r="SV118" i="1"/>
  <c r="SJ118" i="1"/>
  <c r="RX118" i="1"/>
  <c r="RL118" i="1"/>
  <c r="QX118" i="1"/>
  <c r="UV117" i="1"/>
  <c r="UJ117" i="1"/>
  <c r="UC117" i="1"/>
  <c r="TV117" i="1"/>
  <c r="TI117" i="1"/>
  <c r="SV117" i="1"/>
  <c r="SJ117" i="1"/>
  <c r="RX117" i="1"/>
  <c r="RL117" i="1"/>
  <c r="QX117" i="1"/>
  <c r="UV116" i="1"/>
  <c r="UJ116" i="1"/>
  <c r="UC116" i="1"/>
  <c r="TV116" i="1"/>
  <c r="TI116" i="1"/>
  <c r="SV116" i="1"/>
  <c r="SJ116" i="1"/>
  <c r="RX116" i="1"/>
  <c r="RL116" i="1"/>
  <c r="QX116" i="1"/>
  <c r="UV115" i="1"/>
  <c r="UJ115" i="1"/>
  <c r="UC115" i="1"/>
  <c r="TV115" i="1"/>
  <c r="TI115" i="1"/>
  <c r="SV115" i="1"/>
  <c r="SJ115" i="1"/>
  <c r="RX115" i="1"/>
  <c r="RL115" i="1"/>
  <c r="QX115" i="1"/>
  <c r="QQ115" i="1"/>
  <c r="QJ115" i="1"/>
  <c r="UV114" i="1"/>
  <c r="UJ114" i="1"/>
  <c r="UC114" i="1"/>
  <c r="TV114" i="1"/>
  <c r="TI114" i="1"/>
  <c r="SV114" i="1"/>
  <c r="SJ114" i="1"/>
  <c r="RX114" i="1"/>
  <c r="RL114" i="1"/>
  <c r="QX114" i="1"/>
  <c r="UV113" i="1"/>
  <c r="UJ113" i="1"/>
  <c r="UC113" i="1"/>
  <c r="TV113" i="1"/>
  <c r="TI113" i="1"/>
  <c r="SV113" i="1"/>
  <c r="SJ113" i="1"/>
  <c r="RX113" i="1"/>
  <c r="RL113" i="1"/>
  <c r="QX113" i="1"/>
  <c r="UV112" i="1"/>
  <c r="UJ112" i="1"/>
  <c r="UC112" i="1"/>
  <c r="TV112" i="1"/>
  <c r="TI112" i="1"/>
  <c r="SV112" i="1"/>
  <c r="SJ112" i="1"/>
  <c r="RX112" i="1"/>
  <c r="RL112" i="1"/>
  <c r="QX112" i="1"/>
  <c r="UV111" i="1"/>
  <c r="UJ111" i="1"/>
  <c r="UC111" i="1"/>
  <c r="TV111" i="1"/>
  <c r="TI111" i="1"/>
  <c r="SV111" i="1"/>
  <c r="SJ111" i="1"/>
  <c r="RX111" i="1"/>
  <c r="RL111" i="1"/>
  <c r="QX111" i="1"/>
  <c r="UV110" i="1"/>
  <c r="UJ110" i="1"/>
  <c r="UC110" i="1"/>
  <c r="TV110" i="1"/>
  <c r="TI110" i="1"/>
  <c r="SV110" i="1"/>
  <c r="SJ110" i="1"/>
  <c r="RX110" i="1"/>
  <c r="RL110" i="1"/>
  <c r="QX110" i="1"/>
  <c r="UV109" i="1"/>
  <c r="UJ109" i="1"/>
  <c r="UC109" i="1"/>
  <c r="TV109" i="1"/>
  <c r="TI109" i="1"/>
  <c r="SV109" i="1"/>
  <c r="SJ109" i="1"/>
  <c r="RX109" i="1"/>
  <c r="RL109" i="1"/>
  <c r="QX109" i="1"/>
  <c r="QQ109" i="1"/>
  <c r="UV108" i="1"/>
  <c r="UJ108" i="1"/>
  <c r="UC108" i="1"/>
  <c r="TV108" i="1"/>
  <c r="TI108" i="1"/>
  <c r="SV108" i="1"/>
  <c r="SJ108" i="1"/>
  <c r="RX108" i="1"/>
  <c r="RL108" i="1"/>
  <c r="QX108" i="1"/>
  <c r="UV107" i="1"/>
  <c r="UJ107" i="1"/>
  <c r="UC107" i="1"/>
  <c r="TV107" i="1"/>
  <c r="TI107" i="1"/>
  <c r="SV107" i="1"/>
  <c r="SJ107" i="1"/>
  <c r="RX107" i="1"/>
  <c r="RL107" i="1"/>
  <c r="QX107" i="1"/>
  <c r="UV106" i="1"/>
  <c r="UJ106" i="1"/>
  <c r="UC106" i="1"/>
  <c r="TV106" i="1"/>
  <c r="TI106" i="1"/>
  <c r="SV106" i="1"/>
  <c r="SJ106" i="1"/>
  <c r="RX106" i="1"/>
  <c r="RL106" i="1"/>
  <c r="QX106" i="1"/>
  <c r="QJ106" i="1"/>
  <c r="UV105" i="1"/>
  <c r="UJ105" i="1"/>
  <c r="UC105" i="1"/>
  <c r="TV105" i="1"/>
  <c r="TI105" i="1"/>
  <c r="SV105" i="1"/>
  <c r="SJ105" i="1"/>
  <c r="RX105" i="1"/>
  <c r="RL105" i="1"/>
  <c r="QX105" i="1"/>
  <c r="UV104" i="1"/>
  <c r="UJ104" i="1"/>
  <c r="UC104" i="1"/>
  <c r="TV104" i="1"/>
  <c r="TI104" i="1"/>
  <c r="SV104" i="1"/>
  <c r="SJ104" i="1"/>
  <c r="RX104" i="1"/>
  <c r="RL104" i="1"/>
  <c r="QX104" i="1"/>
  <c r="UV103" i="1"/>
  <c r="UJ103" i="1"/>
  <c r="UC103" i="1"/>
  <c r="TV103" i="1"/>
  <c r="TI103" i="1"/>
  <c r="SV103" i="1"/>
  <c r="SJ103" i="1"/>
  <c r="RX103" i="1"/>
  <c r="RL103" i="1"/>
  <c r="QX103" i="1"/>
  <c r="QQ103" i="1"/>
  <c r="UV102" i="1"/>
  <c r="UJ102" i="1"/>
  <c r="UC102" i="1"/>
  <c r="TV102" i="1"/>
  <c r="TI102" i="1"/>
  <c r="SV102" i="1"/>
  <c r="SJ102" i="1"/>
  <c r="RX102" i="1"/>
  <c r="RL102" i="1"/>
  <c r="QX102" i="1"/>
  <c r="UV101" i="1"/>
  <c r="UJ101" i="1"/>
  <c r="UC101" i="1"/>
  <c r="TV101" i="1"/>
  <c r="TI101" i="1"/>
  <c r="SV101" i="1"/>
  <c r="SJ101" i="1"/>
  <c r="RX101" i="1"/>
  <c r="RL101" i="1"/>
  <c r="QX101" i="1"/>
  <c r="UV100" i="1"/>
  <c r="UJ100" i="1"/>
  <c r="UC100" i="1"/>
  <c r="TV100" i="1"/>
  <c r="TI100" i="1"/>
  <c r="SV100" i="1"/>
  <c r="SJ100" i="1"/>
  <c r="RX100" i="1"/>
  <c r="RL100" i="1"/>
  <c r="QX100" i="1"/>
  <c r="UV99" i="1"/>
  <c r="UJ99" i="1"/>
  <c r="UC99" i="1"/>
  <c r="TV99" i="1"/>
  <c r="TI99" i="1"/>
  <c r="SV99" i="1"/>
  <c r="SJ99" i="1"/>
  <c r="RX99" i="1"/>
  <c r="RL99" i="1"/>
  <c r="QX99" i="1"/>
  <c r="UV98" i="1"/>
  <c r="UJ98" i="1"/>
  <c r="UC98" i="1"/>
  <c r="TV98" i="1"/>
  <c r="TI98" i="1"/>
  <c r="SV98" i="1"/>
  <c r="SJ98" i="1"/>
  <c r="RX98" i="1"/>
  <c r="RL98" i="1"/>
  <c r="QX98" i="1"/>
  <c r="UV97" i="1"/>
  <c r="UJ97" i="1"/>
  <c r="UC97" i="1"/>
  <c r="TV97" i="1"/>
  <c r="TI97" i="1"/>
  <c r="SV97" i="1"/>
  <c r="SJ97" i="1"/>
  <c r="RX97" i="1"/>
  <c r="RL97" i="1"/>
  <c r="QX97" i="1"/>
  <c r="QQ97" i="1"/>
  <c r="QJ97" i="1"/>
  <c r="UV96" i="1"/>
  <c r="UJ96" i="1"/>
  <c r="UC96" i="1"/>
  <c r="TV96" i="1"/>
  <c r="TI96" i="1"/>
  <c r="SV96" i="1"/>
  <c r="SJ96" i="1"/>
  <c r="RX96" i="1"/>
  <c r="RL96" i="1"/>
  <c r="QX96" i="1"/>
  <c r="UV95" i="1"/>
  <c r="UJ95" i="1"/>
  <c r="UC95" i="1"/>
  <c r="TV95" i="1"/>
  <c r="TI95" i="1"/>
  <c r="SV95" i="1"/>
  <c r="SJ95" i="1"/>
  <c r="RX95" i="1"/>
  <c r="RL95" i="1"/>
  <c r="QX95" i="1"/>
  <c r="UV94" i="1"/>
  <c r="UJ94" i="1"/>
  <c r="UC94" i="1"/>
  <c r="TV94" i="1"/>
  <c r="TI94" i="1"/>
  <c r="SV94" i="1"/>
  <c r="SJ94" i="1"/>
  <c r="RX94" i="1"/>
  <c r="RL94" i="1"/>
  <c r="QX94" i="1"/>
  <c r="UV93" i="1"/>
  <c r="UJ93" i="1"/>
  <c r="UC93" i="1"/>
  <c r="TV93" i="1"/>
  <c r="TI93" i="1"/>
  <c r="SV93" i="1"/>
  <c r="SJ93" i="1"/>
  <c r="RX93" i="1"/>
  <c r="RL93" i="1"/>
  <c r="QX93" i="1"/>
  <c r="UV92" i="1"/>
  <c r="UJ92" i="1"/>
  <c r="UC92" i="1"/>
  <c r="TV92" i="1"/>
  <c r="TI92" i="1"/>
  <c r="SV92" i="1"/>
  <c r="SJ92" i="1"/>
  <c r="RX92" i="1"/>
  <c r="RL92" i="1"/>
  <c r="QX92" i="1"/>
  <c r="UV91" i="1"/>
  <c r="UJ91" i="1"/>
  <c r="UC91" i="1"/>
  <c r="TV91" i="1"/>
  <c r="TI91" i="1"/>
  <c r="SV91" i="1"/>
  <c r="SJ91" i="1"/>
  <c r="RX91" i="1"/>
  <c r="RL91" i="1"/>
  <c r="QX91" i="1"/>
  <c r="QQ91" i="1"/>
  <c r="UV90" i="1"/>
  <c r="UJ90" i="1"/>
  <c r="UC90" i="1"/>
  <c r="TV90" i="1"/>
  <c r="TI90" i="1"/>
  <c r="SV90" i="1"/>
  <c r="SJ90" i="1"/>
  <c r="RX90" i="1"/>
  <c r="RL90" i="1"/>
  <c r="QX90" i="1"/>
  <c r="UV89" i="1"/>
  <c r="UJ89" i="1"/>
  <c r="UC89" i="1"/>
  <c r="TV89" i="1"/>
  <c r="TI89" i="1"/>
  <c r="SV89" i="1"/>
  <c r="SJ89" i="1"/>
  <c r="RX89" i="1"/>
  <c r="RL89" i="1"/>
  <c r="QX89" i="1"/>
  <c r="UV88" i="1"/>
  <c r="UJ88" i="1"/>
  <c r="UC88" i="1"/>
  <c r="TV88" i="1"/>
  <c r="TI88" i="1"/>
  <c r="SV88" i="1"/>
  <c r="SJ88" i="1"/>
  <c r="RX88" i="1"/>
  <c r="RL88" i="1"/>
  <c r="QX88" i="1"/>
  <c r="QJ88" i="1"/>
  <c r="UV87" i="1"/>
  <c r="UJ87" i="1"/>
  <c r="UC87" i="1"/>
  <c r="TV87" i="1"/>
  <c r="TI87" i="1"/>
  <c r="SV87" i="1"/>
  <c r="SJ87" i="1"/>
  <c r="RX87" i="1"/>
  <c r="RL87" i="1"/>
  <c r="QX87" i="1"/>
  <c r="UV86" i="1"/>
  <c r="UJ86" i="1"/>
  <c r="UC86" i="1"/>
  <c r="TV86" i="1"/>
  <c r="TI86" i="1"/>
  <c r="SV86" i="1"/>
  <c r="SJ86" i="1"/>
  <c r="RX86" i="1"/>
  <c r="RL86" i="1"/>
  <c r="QX86" i="1"/>
  <c r="UV85" i="1"/>
  <c r="UJ85" i="1"/>
  <c r="UC85" i="1"/>
  <c r="TV85" i="1"/>
  <c r="TI85" i="1"/>
  <c r="SV85" i="1"/>
  <c r="SJ85" i="1"/>
  <c r="RX85" i="1"/>
  <c r="RL85" i="1"/>
  <c r="QX85" i="1"/>
  <c r="QQ85" i="1"/>
  <c r="UV84" i="1"/>
  <c r="UJ84" i="1"/>
  <c r="UC84" i="1"/>
  <c r="TV84" i="1"/>
  <c r="TI84" i="1"/>
  <c r="SV84" i="1"/>
  <c r="SJ84" i="1"/>
  <c r="RX84" i="1"/>
  <c r="RL84" i="1"/>
  <c r="QX84" i="1"/>
  <c r="UV83" i="1"/>
  <c r="UJ83" i="1"/>
  <c r="UC83" i="1"/>
  <c r="TV83" i="1"/>
  <c r="TI83" i="1"/>
  <c r="SV83" i="1"/>
  <c r="SJ83" i="1"/>
  <c r="RX83" i="1"/>
  <c r="RL83" i="1"/>
  <c r="QX83" i="1"/>
  <c r="UV82" i="1"/>
  <c r="UJ82" i="1"/>
  <c r="UC82" i="1"/>
  <c r="TV82" i="1"/>
  <c r="TI82" i="1"/>
  <c r="SV82" i="1"/>
  <c r="SJ82" i="1"/>
  <c r="RX82" i="1"/>
  <c r="RL82" i="1"/>
  <c r="QX82" i="1"/>
  <c r="UV81" i="1"/>
  <c r="UJ81" i="1"/>
  <c r="UC81" i="1"/>
  <c r="TV81" i="1"/>
  <c r="TI81" i="1"/>
  <c r="SV81" i="1"/>
  <c r="SJ81" i="1"/>
  <c r="RX81" i="1"/>
  <c r="RL81" i="1"/>
  <c r="QX81" i="1"/>
  <c r="UV80" i="1"/>
  <c r="UJ80" i="1"/>
  <c r="UC80" i="1"/>
  <c r="TV80" i="1"/>
  <c r="TI80" i="1"/>
  <c r="SV80" i="1"/>
  <c r="SJ80" i="1"/>
  <c r="RX80" i="1"/>
  <c r="RL80" i="1"/>
  <c r="QX80" i="1"/>
  <c r="UV79" i="1"/>
  <c r="UJ79" i="1"/>
  <c r="UC79" i="1"/>
  <c r="TV79" i="1"/>
  <c r="TI79" i="1"/>
  <c r="SV79" i="1"/>
  <c r="SJ79" i="1"/>
  <c r="RX79" i="1"/>
  <c r="RL79" i="1"/>
  <c r="QX79" i="1"/>
  <c r="QQ79" i="1"/>
  <c r="QJ79" i="1"/>
  <c r="UV78" i="1"/>
  <c r="UJ78" i="1"/>
  <c r="UC78" i="1"/>
  <c r="TV78" i="1"/>
  <c r="TI78" i="1"/>
  <c r="SV78" i="1"/>
  <c r="SJ78" i="1"/>
  <c r="RX78" i="1"/>
  <c r="RL78" i="1"/>
  <c r="QX78" i="1"/>
  <c r="UV77" i="1"/>
  <c r="UJ77" i="1"/>
  <c r="UC77" i="1"/>
  <c r="TV77" i="1"/>
  <c r="TI77" i="1"/>
  <c r="SV77" i="1"/>
  <c r="SJ77" i="1"/>
  <c r="RX77" i="1"/>
  <c r="RL77" i="1"/>
  <c r="QX77" i="1"/>
  <c r="UV76" i="1"/>
  <c r="UJ76" i="1"/>
  <c r="UC76" i="1"/>
  <c r="TV76" i="1"/>
  <c r="TI76" i="1"/>
  <c r="SV76" i="1"/>
  <c r="SJ76" i="1"/>
  <c r="RX76" i="1"/>
  <c r="RL76" i="1"/>
  <c r="QX76" i="1"/>
  <c r="UV75" i="1"/>
  <c r="UJ75" i="1"/>
  <c r="UC75" i="1"/>
  <c r="TV75" i="1"/>
  <c r="TI75" i="1"/>
  <c r="SV75" i="1"/>
  <c r="SJ75" i="1"/>
  <c r="RX75" i="1"/>
  <c r="RL75" i="1"/>
  <c r="QX75" i="1"/>
  <c r="UV74" i="1"/>
  <c r="UJ74" i="1"/>
  <c r="UC74" i="1"/>
  <c r="TV74" i="1"/>
  <c r="TI74" i="1"/>
  <c r="SV74" i="1"/>
  <c r="SJ74" i="1"/>
  <c r="RX74" i="1"/>
  <c r="RL74" i="1"/>
  <c r="QX74" i="1"/>
  <c r="UV73" i="1"/>
  <c r="UJ73" i="1"/>
  <c r="UC73" i="1"/>
  <c r="TV73" i="1"/>
  <c r="TI73" i="1"/>
  <c r="SV73" i="1"/>
  <c r="SJ73" i="1"/>
  <c r="RX73" i="1"/>
  <c r="RL73" i="1"/>
  <c r="QX73" i="1"/>
  <c r="QQ73" i="1"/>
  <c r="UV72" i="1"/>
  <c r="UJ72" i="1"/>
  <c r="UC72" i="1"/>
  <c r="TV72" i="1"/>
  <c r="TI72" i="1"/>
  <c r="SV72" i="1"/>
  <c r="SJ72" i="1"/>
  <c r="RX72" i="1"/>
  <c r="RL72" i="1"/>
  <c r="QX72" i="1"/>
  <c r="UV71" i="1"/>
  <c r="UJ71" i="1"/>
  <c r="UC71" i="1"/>
  <c r="TV71" i="1"/>
  <c r="TI71" i="1"/>
  <c r="SV71" i="1"/>
  <c r="SJ71" i="1"/>
  <c r="RX71" i="1"/>
  <c r="RL71" i="1"/>
  <c r="QX71" i="1"/>
  <c r="UV70" i="1"/>
  <c r="UJ70" i="1"/>
  <c r="UC70" i="1"/>
  <c r="TV70" i="1"/>
  <c r="TI70" i="1"/>
  <c r="SV70" i="1"/>
  <c r="SJ70" i="1"/>
  <c r="RX70" i="1"/>
  <c r="RL70" i="1"/>
  <c r="QX70" i="1"/>
  <c r="QJ70" i="1"/>
  <c r="UV69" i="1"/>
  <c r="UJ69" i="1"/>
  <c r="UC69" i="1"/>
  <c r="TV69" i="1"/>
  <c r="TI69" i="1"/>
  <c r="SV69" i="1"/>
  <c r="SJ69" i="1"/>
  <c r="RX69" i="1"/>
  <c r="RL69" i="1"/>
  <c r="QX69" i="1"/>
  <c r="UV68" i="1"/>
  <c r="UJ68" i="1"/>
  <c r="UC68" i="1"/>
  <c r="TV68" i="1"/>
  <c r="TI68" i="1"/>
  <c r="SV68" i="1"/>
  <c r="SJ68" i="1"/>
  <c r="RX68" i="1"/>
  <c r="RL68" i="1"/>
  <c r="QX68" i="1"/>
  <c r="UV67" i="1"/>
  <c r="UJ67" i="1"/>
  <c r="UC67" i="1"/>
  <c r="TV67" i="1"/>
  <c r="TI67" i="1"/>
  <c r="SV67" i="1"/>
  <c r="SJ67" i="1"/>
  <c r="RX67" i="1"/>
  <c r="RL67" i="1"/>
  <c r="QX67" i="1"/>
  <c r="QQ67" i="1"/>
  <c r="UV66" i="1"/>
  <c r="UJ66" i="1"/>
  <c r="UC66" i="1"/>
  <c r="TV66" i="1"/>
  <c r="TI66" i="1"/>
  <c r="SV66" i="1"/>
  <c r="SJ66" i="1"/>
  <c r="RX66" i="1"/>
  <c r="RL66" i="1"/>
  <c r="QX66" i="1"/>
  <c r="UV65" i="1"/>
  <c r="UJ65" i="1"/>
  <c r="UC65" i="1"/>
  <c r="TV65" i="1"/>
  <c r="TI65" i="1"/>
  <c r="SV65" i="1"/>
  <c r="SJ65" i="1"/>
  <c r="RX65" i="1"/>
  <c r="RL65" i="1"/>
  <c r="QX65" i="1"/>
  <c r="UV64" i="1"/>
  <c r="UJ64" i="1"/>
  <c r="UC64" i="1"/>
  <c r="TV64" i="1"/>
  <c r="TI64" i="1"/>
  <c r="SV64" i="1"/>
  <c r="SJ64" i="1"/>
  <c r="RX64" i="1"/>
  <c r="RL64" i="1"/>
  <c r="QX64" i="1"/>
  <c r="UV63" i="1"/>
  <c r="UJ63" i="1"/>
  <c r="UC63" i="1"/>
  <c r="TV63" i="1"/>
  <c r="TI63" i="1"/>
  <c r="SV63" i="1"/>
  <c r="SJ63" i="1"/>
  <c r="RX63" i="1"/>
  <c r="RL63" i="1"/>
  <c r="QX63" i="1"/>
  <c r="UV62" i="1"/>
  <c r="UJ62" i="1"/>
  <c r="UC62" i="1"/>
  <c r="TV62" i="1"/>
  <c r="TI62" i="1"/>
  <c r="SV62" i="1"/>
  <c r="SJ62" i="1"/>
  <c r="RX62" i="1"/>
  <c r="RL62" i="1"/>
  <c r="QX62" i="1"/>
  <c r="UV61" i="1"/>
  <c r="UJ61" i="1"/>
  <c r="UC61" i="1"/>
  <c r="TV61" i="1"/>
  <c r="TI61" i="1"/>
  <c r="SV61" i="1"/>
  <c r="SJ61" i="1"/>
  <c r="RX61" i="1"/>
  <c r="RL61" i="1"/>
  <c r="QX61" i="1"/>
  <c r="QQ61" i="1"/>
  <c r="QJ61" i="1"/>
  <c r="UV60" i="1"/>
  <c r="UJ60" i="1"/>
  <c r="UC60" i="1"/>
  <c r="TV60" i="1"/>
  <c r="TI60" i="1"/>
  <c r="SV60" i="1"/>
  <c r="SJ60" i="1"/>
  <c r="RX60" i="1"/>
  <c r="RL60" i="1"/>
  <c r="QX60" i="1"/>
  <c r="QD60" i="1"/>
  <c r="QC60" i="1"/>
  <c r="QB60" i="1"/>
  <c r="PX60" i="1"/>
  <c r="PW60" i="1"/>
  <c r="PV60" i="1"/>
  <c r="PR60" i="1"/>
  <c r="PQ60" i="1"/>
  <c r="PP60" i="1"/>
  <c r="PK60" i="1"/>
  <c r="PJ60" i="1"/>
  <c r="PI60" i="1"/>
  <c r="OV60" i="1"/>
  <c r="OF60" i="1"/>
  <c r="NR60" i="1"/>
  <c r="ND60" i="1"/>
  <c r="MN60" i="1"/>
  <c r="LY60" i="1"/>
  <c r="LK60" i="1"/>
  <c r="KU60" i="1"/>
  <c r="KG60" i="1"/>
  <c r="JT60" i="1"/>
  <c r="JD60" i="1"/>
  <c r="IP60" i="1"/>
  <c r="IB60" i="1"/>
  <c r="HL60" i="1"/>
  <c r="GX60" i="1"/>
  <c r="GJ60" i="1"/>
  <c r="FT60" i="1"/>
  <c r="FF60" i="1"/>
  <c r="AN60" i="1"/>
  <c r="AI60" i="1"/>
  <c r="AC60" i="1"/>
  <c r="X60" i="1"/>
  <c r="T60" i="1"/>
  <c r="O60" i="1"/>
  <c r="UV59" i="1"/>
  <c r="UJ59" i="1"/>
  <c r="UC59" i="1"/>
  <c r="TV59" i="1"/>
  <c r="TI59" i="1"/>
  <c r="SV59" i="1"/>
  <c r="SJ59" i="1"/>
  <c r="RX59" i="1"/>
  <c r="RL59" i="1"/>
  <c r="QX59" i="1"/>
  <c r="QD59" i="1"/>
  <c r="QC59" i="1"/>
  <c r="QB59" i="1"/>
  <c r="PX59" i="1"/>
  <c r="PW59" i="1"/>
  <c r="PV59" i="1"/>
  <c r="PR59" i="1"/>
  <c r="PQ59" i="1"/>
  <c r="PP59" i="1"/>
  <c r="PK59" i="1"/>
  <c r="PJ59" i="1"/>
  <c r="PI59" i="1"/>
  <c r="OV59" i="1"/>
  <c r="OF59" i="1"/>
  <c r="NR59" i="1"/>
  <c r="ND59" i="1"/>
  <c r="MN59" i="1"/>
  <c r="LY59" i="1"/>
  <c r="LK59" i="1"/>
  <c r="KU59" i="1"/>
  <c r="KG59" i="1"/>
  <c r="JT59" i="1"/>
  <c r="JD59" i="1"/>
  <c r="IP59" i="1"/>
  <c r="IB59" i="1"/>
  <c r="HL59" i="1"/>
  <c r="GX59" i="1"/>
  <c r="GJ59" i="1"/>
  <c r="FT59" i="1"/>
  <c r="FF59" i="1"/>
  <c r="AN59" i="1"/>
  <c r="AI59" i="1"/>
  <c r="AC59" i="1"/>
  <c r="X59" i="1"/>
  <c r="T59" i="1"/>
  <c r="O59" i="1"/>
  <c r="UV58" i="1"/>
  <c r="UJ58" i="1"/>
  <c r="UC58" i="1"/>
  <c r="TV58" i="1"/>
  <c r="TI58" i="1"/>
  <c r="SV58" i="1"/>
  <c r="SJ58" i="1"/>
  <c r="RX58" i="1"/>
  <c r="RL58" i="1"/>
  <c r="QX58" i="1"/>
  <c r="QD58" i="1"/>
  <c r="QC58" i="1"/>
  <c r="QB58" i="1"/>
  <c r="PX58" i="1"/>
  <c r="PW58" i="1"/>
  <c r="PV58" i="1"/>
  <c r="PR58" i="1"/>
  <c r="PQ58" i="1"/>
  <c r="PP58" i="1"/>
  <c r="PK58" i="1"/>
  <c r="PJ58" i="1"/>
  <c r="PI58" i="1"/>
  <c r="OV58" i="1"/>
  <c r="OF58" i="1"/>
  <c r="NR58" i="1"/>
  <c r="ND58" i="1"/>
  <c r="MN58" i="1"/>
  <c r="LY58" i="1"/>
  <c r="LK58" i="1"/>
  <c r="KU58" i="1"/>
  <c r="KG58" i="1"/>
  <c r="JT58" i="1"/>
  <c r="JD58" i="1"/>
  <c r="IP58" i="1"/>
  <c r="IB58" i="1"/>
  <c r="HL58" i="1"/>
  <c r="GX58" i="1"/>
  <c r="GJ58" i="1"/>
  <c r="FT58" i="1"/>
  <c r="FF58" i="1"/>
  <c r="AN58" i="1"/>
  <c r="AI58" i="1"/>
  <c r="AC58" i="1"/>
  <c r="X58" i="1"/>
  <c r="T58" i="1"/>
  <c r="O58" i="1"/>
  <c r="UV57" i="1"/>
  <c r="UJ57" i="1"/>
  <c r="UC57" i="1"/>
  <c r="TV57" i="1"/>
  <c r="TI57" i="1"/>
  <c r="SV57" i="1"/>
  <c r="SJ57" i="1"/>
  <c r="RX57" i="1"/>
  <c r="RL57" i="1"/>
  <c r="QX57" i="1"/>
  <c r="QD57" i="1"/>
  <c r="QC57" i="1"/>
  <c r="QB57" i="1"/>
  <c r="PX57" i="1"/>
  <c r="PW57" i="1"/>
  <c r="PV57" i="1"/>
  <c r="PR57" i="1"/>
  <c r="PQ57" i="1"/>
  <c r="PP57" i="1"/>
  <c r="PK57" i="1"/>
  <c r="PJ57" i="1"/>
  <c r="PI57" i="1"/>
  <c r="OV57" i="1"/>
  <c r="OF57" i="1"/>
  <c r="NR57" i="1"/>
  <c r="ND57" i="1"/>
  <c r="MN57" i="1"/>
  <c r="LY57" i="1"/>
  <c r="LK57" i="1"/>
  <c r="KU57" i="1"/>
  <c r="KG57" i="1"/>
  <c r="JT57" i="1"/>
  <c r="JD57" i="1"/>
  <c r="IP57" i="1"/>
  <c r="IB57" i="1"/>
  <c r="HL57" i="1"/>
  <c r="GX57" i="1"/>
  <c r="GJ57" i="1"/>
  <c r="FT57" i="1"/>
  <c r="FF57" i="1"/>
  <c r="AN57" i="1"/>
  <c r="AI57" i="1"/>
  <c r="AC57" i="1"/>
  <c r="X57" i="1"/>
  <c r="T57" i="1"/>
  <c r="O57" i="1"/>
  <c r="UV56" i="1"/>
  <c r="UJ56" i="1"/>
  <c r="UC56" i="1"/>
  <c r="TV56" i="1"/>
  <c r="TI56" i="1"/>
  <c r="SV56" i="1"/>
  <c r="SJ56" i="1"/>
  <c r="RX56" i="1"/>
  <c r="RL56" i="1"/>
  <c r="QX56" i="1"/>
  <c r="QD56" i="1"/>
  <c r="QC56" i="1"/>
  <c r="QB56" i="1"/>
  <c r="PX56" i="1"/>
  <c r="PW56" i="1"/>
  <c r="PV56" i="1"/>
  <c r="PR56" i="1"/>
  <c r="PQ56" i="1"/>
  <c r="PP56" i="1"/>
  <c r="PK56" i="1"/>
  <c r="PJ56" i="1"/>
  <c r="PI56" i="1"/>
  <c r="OV56" i="1"/>
  <c r="OF56" i="1"/>
  <c r="NR56" i="1"/>
  <c r="ND56" i="1"/>
  <c r="MN56" i="1"/>
  <c r="LY56" i="1"/>
  <c r="LK56" i="1"/>
  <c r="KU56" i="1"/>
  <c r="KG56" i="1"/>
  <c r="JT56" i="1"/>
  <c r="JD56" i="1"/>
  <c r="IP56" i="1"/>
  <c r="IB56" i="1"/>
  <c r="HL56" i="1"/>
  <c r="GX56" i="1"/>
  <c r="GJ56" i="1"/>
  <c r="FT56" i="1"/>
  <c r="FF56" i="1"/>
  <c r="AN56" i="1"/>
  <c r="AI56" i="1"/>
  <c r="AC56" i="1"/>
  <c r="X56" i="1"/>
  <c r="T56" i="1"/>
  <c r="O56" i="1"/>
  <c r="UV55" i="1"/>
  <c r="UJ55" i="1"/>
  <c r="UC55" i="1"/>
  <c r="TV55" i="1"/>
  <c r="TI55" i="1"/>
  <c r="SV55" i="1"/>
  <c r="SJ55" i="1"/>
  <c r="RX55" i="1"/>
  <c r="RL55" i="1"/>
  <c r="QX55" i="1"/>
  <c r="QQ55" i="1"/>
  <c r="QD55" i="1"/>
  <c r="QC55" i="1"/>
  <c r="QB55" i="1"/>
  <c r="PX55" i="1"/>
  <c r="PW55" i="1"/>
  <c r="PV55" i="1"/>
  <c r="PR55" i="1"/>
  <c r="PQ55" i="1"/>
  <c r="PP55" i="1"/>
  <c r="PK55" i="1"/>
  <c r="PJ55" i="1"/>
  <c r="PI55" i="1"/>
  <c r="OV55" i="1"/>
  <c r="OF55" i="1"/>
  <c r="NR55" i="1"/>
  <c r="ND55" i="1"/>
  <c r="MN55" i="1"/>
  <c r="LY55" i="1"/>
  <c r="LK55" i="1"/>
  <c r="KU55" i="1"/>
  <c r="KG55" i="1"/>
  <c r="JT55" i="1"/>
  <c r="JD55" i="1"/>
  <c r="IP55" i="1"/>
  <c r="IB55" i="1"/>
  <c r="HL55" i="1"/>
  <c r="GX55" i="1"/>
  <c r="GJ55" i="1"/>
  <c r="FT55" i="1"/>
  <c r="FF55" i="1"/>
  <c r="AN55" i="1"/>
  <c r="AI55" i="1"/>
  <c r="AC55" i="1"/>
  <c r="X55" i="1"/>
  <c r="T55" i="1"/>
  <c r="O55" i="1"/>
  <c r="UV54" i="1"/>
  <c r="UJ54" i="1"/>
  <c r="UC54" i="1"/>
  <c r="TV54" i="1"/>
  <c r="TI54" i="1"/>
  <c r="SV54" i="1"/>
  <c r="SJ54" i="1"/>
  <c r="RX54" i="1"/>
  <c r="RL54" i="1"/>
  <c r="QX54" i="1"/>
  <c r="QD54" i="1"/>
  <c r="QC54" i="1"/>
  <c r="QB54" i="1"/>
  <c r="PX54" i="1"/>
  <c r="PW54" i="1"/>
  <c r="PV54" i="1"/>
  <c r="PR54" i="1"/>
  <c r="PQ54" i="1"/>
  <c r="PP54" i="1"/>
  <c r="PK54" i="1"/>
  <c r="PJ54" i="1"/>
  <c r="PI54" i="1"/>
  <c r="OV54" i="1"/>
  <c r="OF54" i="1"/>
  <c r="NR54" i="1"/>
  <c r="ND54" i="1"/>
  <c r="MN54" i="1"/>
  <c r="LY54" i="1"/>
  <c r="LK54" i="1"/>
  <c r="KU54" i="1"/>
  <c r="KG54" i="1"/>
  <c r="JT54" i="1"/>
  <c r="JD54" i="1"/>
  <c r="IP54" i="1"/>
  <c r="IB54" i="1"/>
  <c r="HL54" i="1"/>
  <c r="GX54" i="1"/>
  <c r="GJ54" i="1"/>
  <c r="FT54" i="1"/>
  <c r="FF54" i="1"/>
  <c r="AN54" i="1"/>
  <c r="AI54" i="1"/>
  <c r="AC54" i="1"/>
  <c r="X54" i="1"/>
  <c r="T54" i="1"/>
  <c r="O54" i="1"/>
  <c r="UV53" i="1"/>
  <c r="UJ53" i="1"/>
  <c r="UC53" i="1"/>
  <c r="TV53" i="1"/>
  <c r="TI53" i="1"/>
  <c r="SV53" i="1"/>
  <c r="SJ53" i="1"/>
  <c r="RX53" i="1"/>
  <c r="RL53" i="1"/>
  <c r="QX53" i="1"/>
  <c r="QD53" i="1"/>
  <c r="QC53" i="1"/>
  <c r="QB53" i="1"/>
  <c r="PX53" i="1"/>
  <c r="PW53" i="1"/>
  <c r="PV53" i="1"/>
  <c r="PR53" i="1"/>
  <c r="PQ53" i="1"/>
  <c r="PP53" i="1"/>
  <c r="PK53" i="1"/>
  <c r="PJ53" i="1"/>
  <c r="PI53" i="1"/>
  <c r="OV53" i="1"/>
  <c r="OF53" i="1"/>
  <c r="NR53" i="1"/>
  <c r="ND53" i="1"/>
  <c r="MN53" i="1"/>
  <c r="LY53" i="1"/>
  <c r="LK53" i="1"/>
  <c r="KU53" i="1"/>
  <c r="KG53" i="1"/>
  <c r="JT53" i="1"/>
  <c r="JD53" i="1"/>
  <c r="IP53" i="1"/>
  <c r="IB53" i="1"/>
  <c r="HL53" i="1"/>
  <c r="GX53" i="1"/>
  <c r="GJ53" i="1"/>
  <c r="FT53" i="1"/>
  <c r="FF53" i="1"/>
  <c r="AN53" i="1"/>
  <c r="AI53" i="1"/>
  <c r="AC53" i="1"/>
  <c r="X53" i="1"/>
  <c r="T53" i="1"/>
  <c r="O53" i="1"/>
  <c r="UV52" i="1"/>
  <c r="UJ52" i="1"/>
  <c r="UC52" i="1"/>
  <c r="TV52" i="1"/>
  <c r="TI52" i="1"/>
  <c r="SV52" i="1"/>
  <c r="SJ52" i="1"/>
  <c r="RX52" i="1"/>
  <c r="RL52" i="1"/>
  <c r="QX52" i="1"/>
  <c r="QJ52" i="1"/>
  <c r="QD52" i="1"/>
  <c r="QC52" i="1"/>
  <c r="QB52" i="1"/>
  <c r="PX52" i="1"/>
  <c r="PW52" i="1"/>
  <c r="PV52" i="1"/>
  <c r="PR52" i="1"/>
  <c r="PQ52" i="1"/>
  <c r="PP52" i="1"/>
  <c r="PK52" i="1"/>
  <c r="PJ52" i="1"/>
  <c r="PI52" i="1"/>
  <c r="OV52" i="1"/>
  <c r="OF52" i="1"/>
  <c r="NR52" i="1"/>
  <c r="ND52" i="1"/>
  <c r="MN52" i="1"/>
  <c r="LY52" i="1"/>
  <c r="LK52" i="1"/>
  <c r="KU52" i="1"/>
  <c r="KG52" i="1"/>
  <c r="JT52" i="1"/>
  <c r="JD52" i="1"/>
  <c r="IP52" i="1"/>
  <c r="IB52" i="1"/>
  <c r="HL52" i="1"/>
  <c r="GX52" i="1"/>
  <c r="GJ52" i="1"/>
  <c r="FT52" i="1"/>
  <c r="FF52" i="1"/>
  <c r="AN52" i="1"/>
  <c r="AI52" i="1"/>
  <c r="AC52" i="1"/>
  <c r="X52" i="1"/>
  <c r="T52" i="1"/>
  <c r="O52" i="1"/>
  <c r="UV51" i="1"/>
  <c r="UJ51" i="1"/>
  <c r="UC51" i="1"/>
  <c r="TV51" i="1"/>
  <c r="TI51" i="1"/>
  <c r="SV51" i="1"/>
  <c r="SJ51" i="1"/>
  <c r="RX51" i="1"/>
  <c r="RL51" i="1"/>
  <c r="QX51" i="1"/>
  <c r="QD51" i="1"/>
  <c r="QC51" i="1"/>
  <c r="QB51" i="1"/>
  <c r="PX51" i="1"/>
  <c r="PW51" i="1"/>
  <c r="PV51" i="1"/>
  <c r="PR51" i="1"/>
  <c r="PQ51" i="1"/>
  <c r="PP51" i="1"/>
  <c r="PK51" i="1"/>
  <c r="PJ51" i="1"/>
  <c r="PI51" i="1"/>
  <c r="OV51" i="1"/>
  <c r="OF51" i="1"/>
  <c r="NR51" i="1"/>
  <c r="ND51" i="1"/>
  <c r="MN51" i="1"/>
  <c r="LY51" i="1"/>
  <c r="LK51" i="1"/>
  <c r="KU51" i="1"/>
  <c r="KG51" i="1"/>
  <c r="JT51" i="1"/>
  <c r="JD51" i="1"/>
  <c r="IP51" i="1"/>
  <c r="IB51" i="1"/>
  <c r="HL51" i="1"/>
  <c r="GX51" i="1"/>
  <c r="GJ51" i="1"/>
  <c r="FT51" i="1"/>
  <c r="FF51" i="1"/>
  <c r="AN51" i="1"/>
  <c r="AI51" i="1"/>
  <c r="AC51" i="1"/>
  <c r="X51" i="1"/>
  <c r="T51" i="1"/>
  <c r="O51" i="1"/>
  <c r="UV50" i="1"/>
  <c r="UJ50" i="1"/>
  <c r="UC50" i="1"/>
  <c r="TV50" i="1"/>
  <c r="TI50" i="1"/>
  <c r="SV50" i="1"/>
  <c r="SJ50" i="1"/>
  <c r="RX50" i="1"/>
  <c r="RL50" i="1"/>
  <c r="QX50" i="1"/>
  <c r="QD50" i="1"/>
  <c r="QC50" i="1"/>
  <c r="QB50" i="1"/>
  <c r="PX50" i="1"/>
  <c r="PW50" i="1"/>
  <c r="PV50" i="1"/>
  <c r="PR50" i="1"/>
  <c r="PQ50" i="1"/>
  <c r="PP50" i="1"/>
  <c r="PK50" i="1"/>
  <c r="PJ50" i="1"/>
  <c r="PI50" i="1"/>
  <c r="OV50" i="1"/>
  <c r="OF50" i="1"/>
  <c r="NR50" i="1"/>
  <c r="ND50" i="1"/>
  <c r="MN50" i="1"/>
  <c r="LY50" i="1"/>
  <c r="LK50" i="1"/>
  <c r="KU50" i="1"/>
  <c r="KG50" i="1"/>
  <c r="JT50" i="1"/>
  <c r="JD50" i="1"/>
  <c r="IP50" i="1"/>
  <c r="IB50" i="1"/>
  <c r="HL50" i="1"/>
  <c r="GX50" i="1"/>
  <c r="GJ50" i="1"/>
  <c r="FT50" i="1"/>
  <c r="FF50" i="1"/>
  <c r="AN50" i="1"/>
  <c r="AI50" i="1"/>
  <c r="AC50" i="1"/>
  <c r="X50" i="1"/>
  <c r="T50" i="1"/>
  <c r="O50" i="1"/>
  <c r="UV49" i="1"/>
  <c r="UJ49" i="1"/>
  <c r="UC49" i="1"/>
  <c r="TV49" i="1"/>
  <c r="TI49" i="1"/>
  <c r="SV49" i="1"/>
  <c r="SJ49" i="1"/>
  <c r="RX49" i="1"/>
  <c r="RL49" i="1"/>
  <c r="QX49" i="1"/>
  <c r="QQ49" i="1"/>
  <c r="QD49" i="1"/>
  <c r="QC49" i="1"/>
  <c r="QB49" i="1"/>
  <c r="PX49" i="1"/>
  <c r="PW49" i="1"/>
  <c r="PV49" i="1"/>
  <c r="PR49" i="1"/>
  <c r="PQ49" i="1"/>
  <c r="PP49" i="1"/>
  <c r="PK49" i="1"/>
  <c r="PJ49" i="1"/>
  <c r="PI49" i="1"/>
  <c r="OV49" i="1"/>
  <c r="OF49" i="1"/>
  <c r="NR49" i="1"/>
  <c r="ND49" i="1"/>
  <c r="MN49" i="1"/>
  <c r="LY49" i="1"/>
  <c r="LK49" i="1"/>
  <c r="KU49" i="1"/>
  <c r="KG49" i="1"/>
  <c r="JT49" i="1"/>
  <c r="JD49" i="1"/>
  <c r="IP49" i="1"/>
  <c r="IB49" i="1"/>
  <c r="HL49" i="1"/>
  <c r="GX49" i="1"/>
  <c r="GJ49" i="1"/>
  <c r="FT49" i="1"/>
  <c r="FF49" i="1"/>
  <c r="AN49" i="1"/>
  <c r="AI49" i="1"/>
  <c r="AC49" i="1"/>
  <c r="X49" i="1"/>
  <c r="T49" i="1"/>
  <c r="O49" i="1"/>
  <c r="UV48" i="1"/>
  <c r="UJ48" i="1"/>
  <c r="UC48" i="1"/>
  <c r="TV48" i="1"/>
  <c r="TI48" i="1"/>
  <c r="SV48" i="1"/>
  <c r="SJ48" i="1"/>
  <c r="RX48" i="1"/>
  <c r="RL48" i="1"/>
  <c r="QX48" i="1"/>
  <c r="QD48" i="1"/>
  <c r="QC48" i="1"/>
  <c r="QB48" i="1"/>
  <c r="PX48" i="1"/>
  <c r="PW48" i="1"/>
  <c r="PV48" i="1"/>
  <c r="PR48" i="1"/>
  <c r="PQ48" i="1"/>
  <c r="PP48" i="1"/>
  <c r="PK48" i="1"/>
  <c r="PJ48" i="1"/>
  <c r="PI48" i="1"/>
  <c r="OV48" i="1"/>
  <c r="OF48" i="1"/>
  <c r="NR48" i="1"/>
  <c r="ND48" i="1"/>
  <c r="MN48" i="1"/>
  <c r="LY48" i="1"/>
  <c r="LK48" i="1"/>
  <c r="KU48" i="1"/>
  <c r="KG48" i="1"/>
  <c r="JT48" i="1"/>
  <c r="JD48" i="1"/>
  <c r="IP48" i="1"/>
  <c r="IB48" i="1"/>
  <c r="HL48" i="1"/>
  <c r="GX48" i="1"/>
  <c r="GJ48" i="1"/>
  <c r="FT48" i="1"/>
  <c r="FF48" i="1"/>
  <c r="AN48" i="1"/>
  <c r="AI48" i="1"/>
  <c r="AC48" i="1"/>
  <c r="X48" i="1"/>
  <c r="T48" i="1"/>
  <c r="O48" i="1"/>
  <c r="UV47" i="1"/>
  <c r="UJ47" i="1"/>
  <c r="UC47" i="1"/>
  <c r="TV47" i="1"/>
  <c r="TI47" i="1"/>
  <c r="SV47" i="1"/>
  <c r="SJ47" i="1"/>
  <c r="RX47" i="1"/>
  <c r="RL47" i="1"/>
  <c r="QX47" i="1"/>
  <c r="QD47" i="1"/>
  <c r="QC47" i="1"/>
  <c r="QB47" i="1"/>
  <c r="PX47" i="1"/>
  <c r="PW47" i="1"/>
  <c r="PV47" i="1"/>
  <c r="PR47" i="1"/>
  <c r="PQ47" i="1"/>
  <c r="PP47" i="1"/>
  <c r="PK47" i="1"/>
  <c r="PJ47" i="1"/>
  <c r="PI47" i="1"/>
  <c r="OV47" i="1"/>
  <c r="OF47" i="1"/>
  <c r="NR47" i="1"/>
  <c r="ND47" i="1"/>
  <c r="MN47" i="1"/>
  <c r="LY47" i="1"/>
  <c r="LK47" i="1"/>
  <c r="KU47" i="1"/>
  <c r="KG47" i="1"/>
  <c r="JT47" i="1"/>
  <c r="JD47" i="1"/>
  <c r="IP47" i="1"/>
  <c r="IB47" i="1"/>
  <c r="HL47" i="1"/>
  <c r="GX47" i="1"/>
  <c r="GJ47" i="1"/>
  <c r="FT47" i="1"/>
  <c r="FF47" i="1"/>
  <c r="AN47" i="1"/>
  <c r="AI47" i="1"/>
  <c r="AC47" i="1"/>
  <c r="X47" i="1"/>
  <c r="T47" i="1"/>
  <c r="O47" i="1"/>
  <c r="UV46" i="1"/>
  <c r="UJ46" i="1"/>
  <c r="UC46" i="1"/>
  <c r="TV46" i="1"/>
  <c r="TI46" i="1"/>
  <c r="SV46" i="1"/>
  <c r="SJ46" i="1"/>
  <c r="RX46" i="1"/>
  <c r="RL46" i="1"/>
  <c r="QX46" i="1"/>
  <c r="QD46" i="1"/>
  <c r="QC46" i="1"/>
  <c r="QB46" i="1"/>
  <c r="PX46" i="1"/>
  <c r="PW46" i="1"/>
  <c r="PV46" i="1"/>
  <c r="PR46" i="1"/>
  <c r="PQ46" i="1"/>
  <c r="PP46" i="1"/>
  <c r="PK46" i="1"/>
  <c r="PJ46" i="1"/>
  <c r="PI46" i="1"/>
  <c r="OV46" i="1"/>
  <c r="OF46" i="1"/>
  <c r="NR46" i="1"/>
  <c r="ND46" i="1"/>
  <c r="MN46" i="1"/>
  <c r="LY46" i="1"/>
  <c r="LK46" i="1"/>
  <c r="KU46" i="1"/>
  <c r="KG46" i="1"/>
  <c r="JT46" i="1"/>
  <c r="JD46" i="1"/>
  <c r="IP46" i="1"/>
  <c r="IB46" i="1"/>
  <c r="HL46" i="1"/>
  <c r="GX46" i="1"/>
  <c r="GJ46" i="1"/>
  <c r="FT46" i="1"/>
  <c r="FF46" i="1"/>
  <c r="AN46" i="1"/>
  <c r="AI46" i="1"/>
  <c r="AC46" i="1"/>
  <c r="X46" i="1"/>
  <c r="T46" i="1"/>
  <c r="O46" i="1"/>
  <c r="UV45" i="1"/>
  <c r="UJ45" i="1"/>
  <c r="UC45" i="1"/>
  <c r="TV45" i="1"/>
  <c r="TI45" i="1"/>
  <c r="SV45" i="1"/>
  <c r="SJ45" i="1"/>
  <c r="RX45" i="1"/>
  <c r="RL45" i="1"/>
  <c r="QX45" i="1"/>
  <c r="QD45" i="1"/>
  <c r="QC45" i="1"/>
  <c r="QB45" i="1"/>
  <c r="PX45" i="1"/>
  <c r="PW45" i="1"/>
  <c r="PV45" i="1"/>
  <c r="PR45" i="1"/>
  <c r="PQ45" i="1"/>
  <c r="PP45" i="1"/>
  <c r="PK45" i="1"/>
  <c r="PJ45" i="1"/>
  <c r="PI45" i="1"/>
  <c r="OV45" i="1"/>
  <c r="OF45" i="1"/>
  <c r="NR45" i="1"/>
  <c r="ND45" i="1"/>
  <c r="MN45" i="1"/>
  <c r="LY45" i="1"/>
  <c r="LK45" i="1"/>
  <c r="KU45" i="1"/>
  <c r="KG45" i="1"/>
  <c r="JT45" i="1"/>
  <c r="JD45" i="1"/>
  <c r="IP45" i="1"/>
  <c r="IB45" i="1"/>
  <c r="HL45" i="1"/>
  <c r="GX45" i="1"/>
  <c r="GJ45" i="1"/>
  <c r="FT45" i="1"/>
  <c r="FF45" i="1"/>
  <c r="AN45" i="1"/>
  <c r="AI45" i="1"/>
  <c r="AC45" i="1"/>
  <c r="X45" i="1"/>
  <c r="T45" i="1"/>
  <c r="O45" i="1"/>
  <c r="UV44" i="1"/>
  <c r="UJ44" i="1"/>
  <c r="UC44" i="1"/>
  <c r="TV44" i="1"/>
  <c r="TI44" i="1"/>
  <c r="SV44" i="1"/>
  <c r="SJ44" i="1"/>
  <c r="RX44" i="1"/>
  <c r="RL44" i="1"/>
  <c r="QX44" i="1"/>
  <c r="QD44" i="1"/>
  <c r="QC44" i="1"/>
  <c r="QB44" i="1"/>
  <c r="PX44" i="1"/>
  <c r="PW44" i="1"/>
  <c r="PV44" i="1"/>
  <c r="PR44" i="1"/>
  <c r="PQ44" i="1"/>
  <c r="PP44" i="1"/>
  <c r="PK44" i="1"/>
  <c r="PJ44" i="1"/>
  <c r="PI44" i="1"/>
  <c r="OV44" i="1"/>
  <c r="OF44" i="1"/>
  <c r="NR44" i="1"/>
  <c r="ND44" i="1"/>
  <c r="MN44" i="1"/>
  <c r="LY44" i="1"/>
  <c r="LK44" i="1"/>
  <c r="KU44" i="1"/>
  <c r="KG44" i="1"/>
  <c r="JT44" i="1"/>
  <c r="JD44" i="1"/>
  <c r="IP44" i="1"/>
  <c r="IB44" i="1"/>
  <c r="HL44" i="1"/>
  <c r="GX44" i="1"/>
  <c r="GJ44" i="1"/>
  <c r="FT44" i="1"/>
  <c r="FF44" i="1"/>
  <c r="AN44" i="1"/>
  <c r="AI44" i="1"/>
  <c r="AC44" i="1"/>
  <c r="X44" i="1"/>
  <c r="T44" i="1"/>
  <c r="O44" i="1"/>
  <c r="UV43" i="1"/>
  <c r="UJ43" i="1"/>
  <c r="UC43" i="1"/>
  <c r="TV43" i="1"/>
  <c r="TI43" i="1"/>
  <c r="SV43" i="1"/>
  <c r="SJ43" i="1"/>
  <c r="RX43" i="1"/>
  <c r="RL43" i="1"/>
  <c r="QX43" i="1"/>
  <c r="QQ43" i="1"/>
  <c r="QJ43" i="1"/>
  <c r="QD43" i="1"/>
  <c r="QC43" i="1"/>
  <c r="QB43" i="1"/>
  <c r="PX43" i="1"/>
  <c r="PW43" i="1"/>
  <c r="PV43" i="1"/>
  <c r="PR43" i="1"/>
  <c r="PQ43" i="1"/>
  <c r="PP43" i="1"/>
  <c r="PK43" i="1"/>
  <c r="PJ43" i="1"/>
  <c r="PI43" i="1"/>
  <c r="OV43" i="1"/>
  <c r="OF43" i="1"/>
  <c r="NR43" i="1"/>
  <c r="ND43" i="1"/>
  <c r="MN43" i="1"/>
  <c r="LY43" i="1"/>
  <c r="LK43" i="1"/>
  <c r="KU43" i="1"/>
  <c r="KG43" i="1"/>
  <c r="JT43" i="1"/>
  <c r="JD43" i="1"/>
  <c r="IP43" i="1"/>
  <c r="IB43" i="1"/>
  <c r="HL43" i="1"/>
  <c r="GX43" i="1"/>
  <c r="GJ43" i="1"/>
  <c r="FT43" i="1"/>
  <c r="FF43" i="1"/>
  <c r="AN43" i="1"/>
  <c r="AI43" i="1"/>
  <c r="AC43" i="1"/>
  <c r="X43" i="1"/>
  <c r="T43" i="1"/>
  <c r="O43" i="1"/>
  <c r="UV42" i="1"/>
  <c r="UJ42" i="1"/>
  <c r="UC42" i="1"/>
  <c r="TV42" i="1"/>
  <c r="TI42" i="1"/>
  <c r="SV42" i="1"/>
  <c r="SJ42" i="1"/>
  <c r="RX42" i="1"/>
  <c r="RL42" i="1"/>
  <c r="QX42" i="1"/>
  <c r="QD42" i="1"/>
  <c r="QC42" i="1"/>
  <c r="QB42" i="1"/>
  <c r="PX42" i="1"/>
  <c r="PW42" i="1"/>
  <c r="PV42" i="1"/>
  <c r="PR42" i="1"/>
  <c r="PQ42" i="1"/>
  <c r="PP42" i="1"/>
  <c r="PK42" i="1"/>
  <c r="PJ42" i="1"/>
  <c r="PI42" i="1"/>
  <c r="OV42" i="1"/>
  <c r="OF42" i="1"/>
  <c r="NR42" i="1"/>
  <c r="ND42" i="1"/>
  <c r="MN42" i="1"/>
  <c r="LY42" i="1"/>
  <c r="LK42" i="1"/>
  <c r="KU42" i="1"/>
  <c r="KG42" i="1"/>
  <c r="JT42" i="1"/>
  <c r="JD42" i="1"/>
  <c r="IP42" i="1"/>
  <c r="IB42" i="1"/>
  <c r="HL42" i="1"/>
  <c r="GX42" i="1"/>
  <c r="GJ42" i="1"/>
  <c r="FT42" i="1"/>
  <c r="FF42" i="1"/>
  <c r="AN42" i="1"/>
  <c r="AI42" i="1"/>
  <c r="AC42" i="1"/>
  <c r="X42" i="1"/>
  <c r="T42" i="1"/>
  <c r="O42" i="1"/>
  <c r="UV41" i="1"/>
  <c r="UJ41" i="1"/>
  <c r="UC41" i="1"/>
  <c r="TV41" i="1"/>
  <c r="TI41" i="1"/>
  <c r="SV41" i="1"/>
  <c r="SJ41" i="1"/>
  <c r="RX41" i="1"/>
  <c r="RL41" i="1"/>
  <c r="QX41" i="1"/>
  <c r="QD41" i="1"/>
  <c r="QC41" i="1"/>
  <c r="QB41" i="1"/>
  <c r="PX41" i="1"/>
  <c r="PW41" i="1"/>
  <c r="PV41" i="1"/>
  <c r="PR41" i="1"/>
  <c r="PQ41" i="1"/>
  <c r="PP41" i="1"/>
  <c r="PK41" i="1"/>
  <c r="PJ41" i="1"/>
  <c r="PI41" i="1"/>
  <c r="OV41" i="1"/>
  <c r="OF41" i="1"/>
  <c r="NR41" i="1"/>
  <c r="ND41" i="1"/>
  <c r="MN41" i="1"/>
  <c r="LY41" i="1"/>
  <c r="LK41" i="1"/>
  <c r="KU41" i="1"/>
  <c r="KG41" i="1"/>
  <c r="JT41" i="1"/>
  <c r="JD41" i="1"/>
  <c r="IP41" i="1"/>
  <c r="IB41" i="1"/>
  <c r="HL41" i="1"/>
  <c r="GX41" i="1"/>
  <c r="GJ41" i="1"/>
  <c r="FT41" i="1"/>
  <c r="FF41" i="1"/>
  <c r="AN41" i="1"/>
  <c r="AI41" i="1"/>
  <c r="AC41" i="1"/>
  <c r="X41" i="1"/>
  <c r="T41" i="1"/>
  <c r="O41" i="1"/>
  <c r="UV40" i="1"/>
  <c r="UJ40" i="1"/>
  <c r="UC40" i="1"/>
  <c r="TV40" i="1"/>
  <c r="TI40" i="1"/>
  <c r="SV40" i="1"/>
  <c r="SJ40" i="1"/>
  <c r="RX40" i="1"/>
  <c r="RL40" i="1"/>
  <c r="QX40" i="1"/>
  <c r="QD40" i="1"/>
  <c r="QC40" i="1"/>
  <c r="QB40" i="1"/>
  <c r="PX40" i="1"/>
  <c r="PW40" i="1"/>
  <c r="PV40" i="1"/>
  <c r="PR40" i="1"/>
  <c r="PQ40" i="1"/>
  <c r="PP40" i="1"/>
  <c r="PK40" i="1"/>
  <c r="PJ40" i="1"/>
  <c r="PI40" i="1"/>
  <c r="OV40" i="1"/>
  <c r="OF40" i="1"/>
  <c r="NR40" i="1"/>
  <c r="ND40" i="1"/>
  <c r="MN40" i="1"/>
  <c r="LY40" i="1"/>
  <c r="LK40" i="1"/>
  <c r="KU40" i="1"/>
  <c r="KG40" i="1"/>
  <c r="JT40" i="1"/>
  <c r="JD40" i="1"/>
  <c r="IP40" i="1"/>
  <c r="IB40" i="1"/>
  <c r="HL40" i="1"/>
  <c r="GX40" i="1"/>
  <c r="GJ40" i="1"/>
  <c r="FT40" i="1"/>
  <c r="FF40" i="1"/>
  <c r="AN40" i="1"/>
  <c r="AI40" i="1"/>
  <c r="AC40" i="1"/>
  <c r="X40" i="1"/>
  <c r="T40" i="1"/>
  <c r="O40" i="1"/>
  <c r="UV39" i="1"/>
  <c r="UJ39" i="1"/>
  <c r="UC39" i="1"/>
  <c r="TV39" i="1"/>
  <c r="TI39" i="1"/>
  <c r="SV39" i="1"/>
  <c r="SJ39" i="1"/>
  <c r="RX39" i="1"/>
  <c r="RL39" i="1"/>
  <c r="QX39" i="1"/>
  <c r="QD39" i="1"/>
  <c r="QC39" i="1"/>
  <c r="QB39" i="1"/>
  <c r="PX39" i="1"/>
  <c r="PW39" i="1"/>
  <c r="PV39" i="1"/>
  <c r="PR39" i="1"/>
  <c r="PQ39" i="1"/>
  <c r="PP39" i="1"/>
  <c r="PK39" i="1"/>
  <c r="PJ39" i="1"/>
  <c r="PI39" i="1"/>
  <c r="OV39" i="1"/>
  <c r="OF39" i="1"/>
  <c r="NR39" i="1"/>
  <c r="ND39" i="1"/>
  <c r="MN39" i="1"/>
  <c r="LY39" i="1"/>
  <c r="LK39" i="1"/>
  <c r="KU39" i="1"/>
  <c r="KG39" i="1"/>
  <c r="JT39" i="1"/>
  <c r="JD39" i="1"/>
  <c r="IP39" i="1"/>
  <c r="IB39" i="1"/>
  <c r="HL39" i="1"/>
  <c r="GX39" i="1"/>
  <c r="GJ39" i="1"/>
  <c r="FT39" i="1"/>
  <c r="FF39" i="1"/>
  <c r="AN39" i="1"/>
  <c r="AI39" i="1"/>
  <c r="AC39" i="1"/>
  <c r="X39" i="1"/>
  <c r="T39" i="1"/>
  <c r="O39" i="1"/>
  <c r="UV38" i="1"/>
  <c r="UJ38" i="1"/>
  <c r="UC38" i="1"/>
  <c r="TV38" i="1"/>
  <c r="TI38" i="1"/>
  <c r="SV38" i="1"/>
  <c r="SJ38" i="1"/>
  <c r="RX38" i="1"/>
  <c r="RL38" i="1"/>
  <c r="QX38" i="1"/>
  <c r="QD38" i="1"/>
  <c r="QC38" i="1"/>
  <c r="QB38" i="1"/>
  <c r="PX38" i="1"/>
  <c r="PW38" i="1"/>
  <c r="PV38" i="1"/>
  <c r="PR38" i="1"/>
  <c r="PQ38" i="1"/>
  <c r="PP38" i="1"/>
  <c r="PK38" i="1"/>
  <c r="PJ38" i="1"/>
  <c r="PI38" i="1"/>
  <c r="OV38" i="1"/>
  <c r="OF38" i="1"/>
  <c r="NR38" i="1"/>
  <c r="ND38" i="1"/>
  <c r="MN38" i="1"/>
  <c r="LY38" i="1"/>
  <c r="LK38" i="1"/>
  <c r="KU38" i="1"/>
  <c r="KG38" i="1"/>
  <c r="JT38" i="1"/>
  <c r="JD38" i="1"/>
  <c r="IP38" i="1"/>
  <c r="IB38" i="1"/>
  <c r="HL38" i="1"/>
  <c r="GX38" i="1"/>
  <c r="GJ38" i="1"/>
  <c r="FT38" i="1"/>
  <c r="FF38" i="1"/>
  <c r="AN38" i="1"/>
  <c r="AI38" i="1"/>
  <c r="AC38" i="1"/>
  <c r="X38" i="1"/>
  <c r="T38" i="1"/>
  <c r="O38" i="1"/>
  <c r="UV37" i="1"/>
  <c r="UJ37" i="1"/>
  <c r="UC37" i="1"/>
  <c r="TV37" i="1"/>
  <c r="TI37" i="1"/>
  <c r="SV37" i="1"/>
  <c r="SJ37" i="1"/>
  <c r="RX37" i="1"/>
  <c r="RL37" i="1"/>
  <c r="QX37" i="1"/>
  <c r="QQ37" i="1"/>
  <c r="QD37" i="1"/>
  <c r="QC37" i="1"/>
  <c r="QB37" i="1"/>
  <c r="PX37" i="1"/>
  <c r="PW37" i="1"/>
  <c r="PV37" i="1"/>
  <c r="PR37" i="1"/>
  <c r="PQ37" i="1"/>
  <c r="PP37" i="1"/>
  <c r="PK37" i="1"/>
  <c r="PJ37" i="1"/>
  <c r="PI37" i="1"/>
  <c r="OV37" i="1"/>
  <c r="OF37" i="1"/>
  <c r="NR37" i="1"/>
  <c r="ND37" i="1"/>
  <c r="MN37" i="1"/>
  <c r="LY37" i="1"/>
  <c r="LK37" i="1"/>
  <c r="KU37" i="1"/>
  <c r="KG37" i="1"/>
  <c r="JT37" i="1"/>
  <c r="JD37" i="1"/>
  <c r="IP37" i="1"/>
  <c r="IB37" i="1"/>
  <c r="HL37" i="1"/>
  <c r="GX37" i="1"/>
  <c r="GJ37" i="1"/>
  <c r="FT37" i="1"/>
  <c r="FF37" i="1"/>
  <c r="AN37" i="1"/>
  <c r="AI37" i="1"/>
  <c r="AC37" i="1"/>
  <c r="X37" i="1"/>
  <c r="T37" i="1"/>
  <c r="O37" i="1"/>
  <c r="UV36" i="1"/>
  <c r="UJ36" i="1"/>
  <c r="UC36" i="1"/>
  <c r="TV36" i="1"/>
  <c r="TI36" i="1"/>
  <c r="SV36" i="1"/>
  <c r="SJ36" i="1"/>
  <c r="RX36" i="1"/>
  <c r="RL36" i="1"/>
  <c r="QX36" i="1"/>
  <c r="QD36" i="1"/>
  <c r="QC36" i="1"/>
  <c r="QB36" i="1"/>
  <c r="PX36" i="1"/>
  <c r="PW36" i="1"/>
  <c r="PV36" i="1"/>
  <c r="PR36" i="1"/>
  <c r="PQ36" i="1"/>
  <c r="PP36" i="1"/>
  <c r="PK36" i="1"/>
  <c r="PJ36" i="1"/>
  <c r="PI36" i="1"/>
  <c r="OV36" i="1"/>
  <c r="OF36" i="1"/>
  <c r="NR36" i="1"/>
  <c r="ND36" i="1"/>
  <c r="MN36" i="1"/>
  <c r="LY36" i="1"/>
  <c r="LK36" i="1"/>
  <c r="KU36" i="1"/>
  <c r="KG36" i="1"/>
  <c r="JT36" i="1"/>
  <c r="JD36" i="1"/>
  <c r="IP36" i="1"/>
  <c r="IB36" i="1"/>
  <c r="HL36" i="1"/>
  <c r="GX36" i="1"/>
  <c r="GJ36" i="1"/>
  <c r="FT36" i="1"/>
  <c r="FF36" i="1"/>
  <c r="AN36" i="1"/>
  <c r="AI36" i="1"/>
  <c r="AC36" i="1"/>
  <c r="X36" i="1"/>
  <c r="T36" i="1"/>
  <c r="O36" i="1"/>
  <c r="UV35" i="1"/>
  <c r="UJ35" i="1"/>
  <c r="UC35" i="1"/>
  <c r="TV35" i="1"/>
  <c r="TI35" i="1"/>
  <c r="SV35" i="1"/>
  <c r="SJ35" i="1"/>
  <c r="RX35" i="1"/>
  <c r="RL35" i="1"/>
  <c r="QX35" i="1"/>
  <c r="QD35" i="1"/>
  <c r="QC35" i="1"/>
  <c r="QB35" i="1"/>
  <c r="PX35" i="1"/>
  <c r="PW35" i="1"/>
  <c r="PV35" i="1"/>
  <c r="PR35" i="1"/>
  <c r="PQ35" i="1"/>
  <c r="PP35" i="1"/>
  <c r="PK35" i="1"/>
  <c r="PJ35" i="1"/>
  <c r="PI35" i="1"/>
  <c r="OV35" i="1"/>
  <c r="OF35" i="1"/>
  <c r="NR35" i="1"/>
  <c r="ND35" i="1"/>
  <c r="MN35" i="1"/>
  <c r="LY35" i="1"/>
  <c r="LK35" i="1"/>
  <c r="KU35" i="1"/>
  <c r="KG35" i="1"/>
  <c r="JT35" i="1"/>
  <c r="JD35" i="1"/>
  <c r="IP35" i="1"/>
  <c r="IB35" i="1"/>
  <c r="HL35" i="1"/>
  <c r="GX35" i="1"/>
  <c r="GJ35" i="1"/>
  <c r="FT35" i="1"/>
  <c r="FF35" i="1"/>
  <c r="AN35" i="1"/>
  <c r="AI35" i="1"/>
  <c r="AC35" i="1"/>
  <c r="X35" i="1"/>
  <c r="T35" i="1"/>
  <c r="O35" i="1"/>
  <c r="UV34" i="1"/>
  <c r="UJ34" i="1"/>
  <c r="UC34" i="1"/>
  <c r="TV34" i="1"/>
  <c r="TI34" i="1"/>
  <c r="SV34" i="1"/>
  <c r="SJ34" i="1"/>
  <c r="RX34" i="1"/>
  <c r="RL34" i="1"/>
  <c r="QX34" i="1"/>
  <c r="QJ34" i="1"/>
  <c r="QD34" i="1"/>
  <c r="QC34" i="1"/>
  <c r="QB34" i="1"/>
  <c r="PX34" i="1"/>
  <c r="PW34" i="1"/>
  <c r="PV34" i="1"/>
  <c r="PR34" i="1"/>
  <c r="PQ34" i="1"/>
  <c r="PP34" i="1"/>
  <c r="PK34" i="1"/>
  <c r="PJ34" i="1"/>
  <c r="PI34" i="1"/>
  <c r="OV34" i="1"/>
  <c r="OF34" i="1"/>
  <c r="NR34" i="1"/>
  <c r="ND34" i="1"/>
  <c r="MN34" i="1"/>
  <c r="LY34" i="1"/>
  <c r="LK34" i="1"/>
  <c r="KU34" i="1"/>
  <c r="KG34" i="1"/>
  <c r="JT34" i="1"/>
  <c r="JD34" i="1"/>
  <c r="IP34" i="1"/>
  <c r="IB34" i="1"/>
  <c r="HL34" i="1"/>
  <c r="GX34" i="1"/>
  <c r="GJ34" i="1"/>
  <c r="FT34" i="1"/>
  <c r="FF34" i="1"/>
  <c r="AN34" i="1"/>
  <c r="AI34" i="1"/>
  <c r="AC34" i="1"/>
  <c r="X34" i="1"/>
  <c r="T34" i="1"/>
  <c r="O34" i="1"/>
  <c r="UV33" i="1"/>
  <c r="UJ33" i="1"/>
  <c r="UC33" i="1"/>
  <c r="TV33" i="1"/>
  <c r="TI33" i="1"/>
  <c r="SV33" i="1"/>
  <c r="SJ33" i="1"/>
  <c r="RX33" i="1"/>
  <c r="RL33" i="1"/>
  <c r="QX33" i="1"/>
  <c r="QD33" i="1"/>
  <c r="QC33" i="1"/>
  <c r="QB33" i="1"/>
  <c r="PX33" i="1"/>
  <c r="PW33" i="1"/>
  <c r="PV33" i="1"/>
  <c r="PR33" i="1"/>
  <c r="PQ33" i="1"/>
  <c r="PP33" i="1"/>
  <c r="PK33" i="1"/>
  <c r="PJ33" i="1"/>
  <c r="PI33" i="1"/>
  <c r="OV33" i="1"/>
  <c r="OF33" i="1"/>
  <c r="NR33" i="1"/>
  <c r="ND33" i="1"/>
  <c r="MN33" i="1"/>
  <c r="LY33" i="1"/>
  <c r="LK33" i="1"/>
  <c r="KU33" i="1"/>
  <c r="KG33" i="1"/>
  <c r="JT33" i="1"/>
  <c r="JD33" i="1"/>
  <c r="IP33" i="1"/>
  <c r="IB33" i="1"/>
  <c r="HL33" i="1"/>
  <c r="GX33" i="1"/>
  <c r="GJ33" i="1"/>
  <c r="FT33" i="1"/>
  <c r="FF33" i="1"/>
  <c r="AN33" i="1"/>
  <c r="AI33" i="1"/>
  <c r="AC33" i="1"/>
  <c r="X33" i="1"/>
  <c r="T33" i="1"/>
  <c r="O33" i="1"/>
  <c r="UV32" i="1"/>
  <c r="UJ32" i="1"/>
  <c r="UC32" i="1"/>
  <c r="TV32" i="1"/>
  <c r="TI32" i="1"/>
  <c r="SV32" i="1"/>
  <c r="SJ32" i="1"/>
  <c r="RX32" i="1"/>
  <c r="RL32" i="1"/>
  <c r="QX32" i="1"/>
  <c r="QD32" i="1"/>
  <c r="QC32" i="1"/>
  <c r="QB32" i="1"/>
  <c r="PX32" i="1"/>
  <c r="PW32" i="1"/>
  <c r="PV32" i="1"/>
  <c r="PR32" i="1"/>
  <c r="PQ32" i="1"/>
  <c r="PP32" i="1"/>
  <c r="PK32" i="1"/>
  <c r="PJ32" i="1"/>
  <c r="PI32" i="1"/>
  <c r="OV32" i="1"/>
  <c r="OF32" i="1"/>
  <c r="NR32" i="1"/>
  <c r="ND32" i="1"/>
  <c r="MN32" i="1"/>
  <c r="LY32" i="1"/>
  <c r="LK32" i="1"/>
  <c r="KU32" i="1"/>
  <c r="KG32" i="1"/>
  <c r="JT32" i="1"/>
  <c r="JD32" i="1"/>
  <c r="IP32" i="1"/>
  <c r="IB32" i="1"/>
  <c r="HL32" i="1"/>
  <c r="GX32" i="1"/>
  <c r="GJ32" i="1"/>
  <c r="FT32" i="1"/>
  <c r="FF32" i="1"/>
  <c r="AN32" i="1"/>
  <c r="AI32" i="1"/>
  <c r="AC32" i="1"/>
  <c r="X32" i="1"/>
  <c r="T32" i="1"/>
  <c r="O32" i="1"/>
  <c r="UV31" i="1"/>
  <c r="UJ31" i="1"/>
  <c r="UC31" i="1"/>
  <c r="TV31" i="1"/>
  <c r="TI31" i="1"/>
  <c r="SV31" i="1"/>
  <c r="SJ31" i="1"/>
  <c r="RX31" i="1"/>
  <c r="RL31" i="1"/>
  <c r="QX31" i="1"/>
  <c r="QQ31" i="1"/>
  <c r="QD31" i="1"/>
  <c r="QC31" i="1"/>
  <c r="QB31" i="1"/>
  <c r="PX31" i="1"/>
  <c r="PW31" i="1"/>
  <c r="PV31" i="1"/>
  <c r="PR31" i="1"/>
  <c r="PQ31" i="1"/>
  <c r="PP31" i="1"/>
  <c r="PK31" i="1"/>
  <c r="PJ31" i="1"/>
  <c r="PI31" i="1"/>
  <c r="OV31" i="1"/>
  <c r="OF31" i="1"/>
  <c r="NR31" i="1"/>
  <c r="ND31" i="1"/>
  <c r="MN31" i="1"/>
  <c r="LY31" i="1"/>
  <c r="LK31" i="1"/>
  <c r="KU31" i="1"/>
  <c r="KG31" i="1"/>
  <c r="JT31" i="1"/>
  <c r="JD31" i="1"/>
  <c r="IP31" i="1"/>
  <c r="IB31" i="1"/>
  <c r="HL31" i="1"/>
  <c r="GX31" i="1"/>
  <c r="GJ31" i="1"/>
  <c r="FT31" i="1"/>
  <c r="FF31" i="1"/>
  <c r="AN31" i="1"/>
  <c r="AI31" i="1"/>
  <c r="AC31" i="1"/>
  <c r="X31" i="1"/>
  <c r="T31" i="1"/>
  <c r="O31" i="1"/>
  <c r="UV30" i="1"/>
  <c r="UJ30" i="1"/>
  <c r="UC30" i="1"/>
  <c r="TV30" i="1"/>
  <c r="TI30" i="1"/>
  <c r="SV30" i="1"/>
  <c r="SJ30" i="1"/>
  <c r="RX30" i="1"/>
  <c r="RL30" i="1"/>
  <c r="QX30" i="1"/>
  <c r="QD30" i="1"/>
  <c r="QC30" i="1"/>
  <c r="QB30" i="1"/>
  <c r="PX30" i="1"/>
  <c r="PW30" i="1"/>
  <c r="PV30" i="1"/>
  <c r="PR30" i="1"/>
  <c r="PQ30" i="1"/>
  <c r="PP30" i="1"/>
  <c r="PK30" i="1"/>
  <c r="PJ30" i="1"/>
  <c r="PI30" i="1"/>
  <c r="OV30" i="1"/>
  <c r="OF30" i="1"/>
  <c r="NR30" i="1"/>
  <c r="ND30" i="1"/>
  <c r="MN30" i="1"/>
  <c r="LY30" i="1"/>
  <c r="LK30" i="1"/>
  <c r="KU30" i="1"/>
  <c r="KG30" i="1"/>
  <c r="JT30" i="1"/>
  <c r="JD30" i="1"/>
  <c r="IP30" i="1"/>
  <c r="IB30" i="1"/>
  <c r="HL30" i="1"/>
  <c r="GX30" i="1"/>
  <c r="GJ30" i="1"/>
  <c r="FT30" i="1"/>
  <c r="FF30" i="1"/>
  <c r="AN30" i="1"/>
  <c r="AI30" i="1"/>
  <c r="AC30" i="1"/>
  <c r="X30" i="1"/>
  <c r="T30" i="1"/>
  <c r="O30" i="1"/>
  <c r="UV29" i="1"/>
  <c r="UJ29" i="1"/>
  <c r="UC29" i="1"/>
  <c r="TV29" i="1"/>
  <c r="TI29" i="1"/>
  <c r="SV29" i="1"/>
  <c r="SJ29" i="1"/>
  <c r="RX29" i="1"/>
  <c r="RL29" i="1"/>
  <c r="QX29" i="1"/>
  <c r="QD29" i="1"/>
  <c r="QC29" i="1"/>
  <c r="QB29" i="1"/>
  <c r="PX29" i="1"/>
  <c r="PW29" i="1"/>
  <c r="PV29" i="1"/>
  <c r="PR29" i="1"/>
  <c r="PQ29" i="1"/>
  <c r="PP29" i="1"/>
  <c r="PK29" i="1"/>
  <c r="PJ29" i="1"/>
  <c r="PI29" i="1"/>
  <c r="OV29" i="1"/>
  <c r="OF29" i="1"/>
  <c r="NR29" i="1"/>
  <c r="ND29" i="1"/>
  <c r="MN29" i="1"/>
  <c r="LY29" i="1"/>
  <c r="LK29" i="1"/>
  <c r="KU29" i="1"/>
  <c r="KG29" i="1"/>
  <c r="JT29" i="1"/>
  <c r="JD29" i="1"/>
  <c r="IP29" i="1"/>
  <c r="IB29" i="1"/>
  <c r="HL29" i="1"/>
  <c r="GX29" i="1"/>
  <c r="GJ29" i="1"/>
  <c r="FT29" i="1"/>
  <c r="FF29" i="1"/>
  <c r="AN29" i="1"/>
  <c r="AI29" i="1"/>
  <c r="AC29" i="1"/>
  <c r="X29" i="1"/>
  <c r="T29" i="1"/>
  <c r="O29" i="1"/>
  <c r="UV28" i="1"/>
  <c r="UJ28" i="1"/>
  <c r="UC28" i="1"/>
  <c r="TV28" i="1"/>
  <c r="TI28" i="1"/>
  <c r="SV28" i="1"/>
  <c r="SJ28" i="1"/>
  <c r="RX28" i="1"/>
  <c r="RL28" i="1"/>
  <c r="QX28" i="1"/>
  <c r="QD28" i="1"/>
  <c r="QC28" i="1"/>
  <c r="QB28" i="1"/>
  <c r="PX28" i="1"/>
  <c r="PW28" i="1"/>
  <c r="PV28" i="1"/>
  <c r="PR28" i="1"/>
  <c r="PQ28" i="1"/>
  <c r="PP28" i="1"/>
  <c r="PK28" i="1"/>
  <c r="PJ28" i="1"/>
  <c r="PI28" i="1"/>
  <c r="OV28" i="1"/>
  <c r="OF28" i="1"/>
  <c r="NR28" i="1"/>
  <c r="ND28" i="1"/>
  <c r="MN28" i="1"/>
  <c r="LY28" i="1"/>
  <c r="LK28" i="1"/>
  <c r="KU28" i="1"/>
  <c r="KG28" i="1"/>
  <c r="JT28" i="1"/>
  <c r="JD28" i="1"/>
  <c r="IP28" i="1"/>
  <c r="IB28" i="1"/>
  <c r="HL28" i="1"/>
  <c r="GX28" i="1"/>
  <c r="GJ28" i="1"/>
  <c r="FT28" i="1"/>
  <c r="FF28" i="1"/>
  <c r="AN28" i="1"/>
  <c r="AI28" i="1"/>
  <c r="AC28" i="1"/>
  <c r="X28" i="1"/>
  <c r="T28" i="1"/>
  <c r="O28" i="1"/>
  <c r="UV27" i="1"/>
  <c r="UJ27" i="1"/>
  <c r="UC27" i="1"/>
  <c r="TV27" i="1"/>
  <c r="TI27" i="1"/>
  <c r="SV27" i="1"/>
  <c r="SJ27" i="1"/>
  <c r="RX27" i="1"/>
  <c r="RL27" i="1"/>
  <c r="QX27" i="1"/>
  <c r="QD27" i="1"/>
  <c r="QC27" i="1"/>
  <c r="QB27" i="1"/>
  <c r="PX27" i="1"/>
  <c r="PW27" i="1"/>
  <c r="PV27" i="1"/>
  <c r="PR27" i="1"/>
  <c r="PQ27" i="1"/>
  <c r="PP27" i="1"/>
  <c r="PK27" i="1"/>
  <c r="PJ27" i="1"/>
  <c r="PI27" i="1"/>
  <c r="OV27" i="1"/>
  <c r="OF27" i="1"/>
  <c r="NR27" i="1"/>
  <c r="ND27" i="1"/>
  <c r="MN27" i="1"/>
  <c r="LY27" i="1"/>
  <c r="LK27" i="1"/>
  <c r="KU27" i="1"/>
  <c r="KG27" i="1"/>
  <c r="JT27" i="1"/>
  <c r="JD27" i="1"/>
  <c r="IP27" i="1"/>
  <c r="IB27" i="1"/>
  <c r="HL27" i="1"/>
  <c r="GX27" i="1"/>
  <c r="GJ27" i="1"/>
  <c r="FT27" i="1"/>
  <c r="FF27" i="1"/>
  <c r="AN27" i="1"/>
  <c r="AI27" i="1"/>
  <c r="AC27" i="1"/>
  <c r="X27" i="1"/>
  <c r="T27" i="1"/>
  <c r="O27" i="1"/>
  <c r="UV26" i="1"/>
  <c r="UJ26" i="1"/>
  <c r="UC26" i="1"/>
  <c r="TV26" i="1"/>
  <c r="TI26" i="1"/>
  <c r="SV26" i="1"/>
  <c r="SJ26" i="1"/>
  <c r="RX26" i="1"/>
  <c r="RL26" i="1"/>
  <c r="QX26" i="1"/>
  <c r="QD26" i="1"/>
  <c r="QC26" i="1"/>
  <c r="QB26" i="1"/>
  <c r="PX26" i="1"/>
  <c r="PW26" i="1"/>
  <c r="PV26" i="1"/>
  <c r="PR26" i="1"/>
  <c r="PQ26" i="1"/>
  <c r="PP26" i="1"/>
  <c r="PK26" i="1"/>
  <c r="PJ26" i="1"/>
  <c r="PI26" i="1"/>
  <c r="OV26" i="1"/>
  <c r="OF26" i="1"/>
  <c r="NR26" i="1"/>
  <c r="ND26" i="1"/>
  <c r="MN26" i="1"/>
  <c r="LY26" i="1"/>
  <c r="LK26" i="1"/>
  <c r="KU26" i="1"/>
  <c r="KG26" i="1"/>
  <c r="JT26" i="1"/>
  <c r="JD26" i="1"/>
  <c r="IP26" i="1"/>
  <c r="IB26" i="1"/>
  <c r="HL26" i="1"/>
  <c r="GX26" i="1"/>
  <c r="GJ26" i="1"/>
  <c r="FT26" i="1"/>
  <c r="FF26" i="1"/>
  <c r="AN26" i="1"/>
  <c r="AI26" i="1"/>
  <c r="AC26" i="1"/>
  <c r="X26" i="1"/>
  <c r="T26" i="1"/>
  <c r="O26" i="1"/>
  <c r="UV25" i="1"/>
  <c r="UJ25" i="1"/>
  <c r="UC25" i="1"/>
  <c r="TV25" i="1"/>
  <c r="TI25" i="1"/>
  <c r="SV25" i="1"/>
  <c r="SJ25" i="1"/>
  <c r="RX25" i="1"/>
  <c r="RL25" i="1"/>
  <c r="QX25" i="1"/>
  <c r="QQ25" i="1"/>
  <c r="QJ25" i="1"/>
  <c r="QD25" i="1"/>
  <c r="QC25" i="1"/>
  <c r="QB25" i="1"/>
  <c r="PX25" i="1"/>
  <c r="PW25" i="1"/>
  <c r="PV25" i="1"/>
  <c r="PR25" i="1"/>
  <c r="PQ25" i="1"/>
  <c r="PP25" i="1"/>
  <c r="PK25" i="1"/>
  <c r="PJ25" i="1"/>
  <c r="PI25" i="1"/>
  <c r="OV25" i="1"/>
  <c r="OF25" i="1"/>
  <c r="NR25" i="1"/>
  <c r="ND25" i="1"/>
  <c r="MN25" i="1"/>
  <c r="LY25" i="1"/>
  <c r="LK25" i="1"/>
  <c r="KU25" i="1"/>
  <c r="KG25" i="1"/>
  <c r="JT25" i="1"/>
  <c r="JD25" i="1"/>
  <c r="IP25" i="1"/>
  <c r="IB25" i="1"/>
  <c r="HL25" i="1"/>
  <c r="GX25" i="1"/>
  <c r="GJ25" i="1"/>
  <c r="FT25" i="1"/>
  <c r="FF25" i="1"/>
  <c r="AN25" i="1"/>
  <c r="AI25" i="1"/>
  <c r="AC25" i="1"/>
  <c r="X25" i="1"/>
  <c r="T25" i="1"/>
  <c r="O25" i="1"/>
  <c r="UV24" i="1"/>
  <c r="UJ24" i="1"/>
  <c r="UC24" i="1"/>
  <c r="TV24" i="1"/>
  <c r="TI24" i="1"/>
  <c r="SV24" i="1"/>
  <c r="SJ24" i="1"/>
  <c r="RX24" i="1"/>
  <c r="RL24" i="1"/>
  <c r="QX24" i="1"/>
  <c r="QD24" i="1"/>
  <c r="QC24" i="1"/>
  <c r="QB24" i="1"/>
  <c r="PX24" i="1"/>
  <c r="PW24" i="1"/>
  <c r="PV24" i="1"/>
  <c r="PR24" i="1"/>
  <c r="PQ24" i="1"/>
  <c r="PP24" i="1"/>
  <c r="PK24" i="1"/>
  <c r="PJ24" i="1"/>
  <c r="PI24" i="1"/>
  <c r="OV24" i="1"/>
  <c r="OF24" i="1"/>
  <c r="NR24" i="1"/>
  <c r="ND24" i="1"/>
  <c r="MN24" i="1"/>
  <c r="LY24" i="1"/>
  <c r="LK24" i="1"/>
  <c r="KU24" i="1"/>
  <c r="KG24" i="1"/>
  <c r="JT24" i="1"/>
  <c r="JD24" i="1"/>
  <c r="IP24" i="1"/>
  <c r="IB24" i="1"/>
  <c r="HL24" i="1"/>
  <c r="GX24" i="1"/>
  <c r="GJ24" i="1"/>
  <c r="FT24" i="1"/>
  <c r="FF24" i="1"/>
  <c r="AN24" i="1"/>
  <c r="AI24" i="1"/>
  <c r="AC24" i="1"/>
  <c r="X24" i="1"/>
  <c r="T24" i="1"/>
  <c r="O24" i="1"/>
  <c r="UV23" i="1"/>
  <c r="UJ23" i="1"/>
  <c r="UC23" i="1"/>
  <c r="TV23" i="1"/>
  <c r="TI23" i="1"/>
  <c r="SV23" i="1"/>
  <c r="SJ23" i="1"/>
  <c r="RX23" i="1"/>
  <c r="RL23" i="1"/>
  <c r="QX23" i="1"/>
  <c r="QD23" i="1"/>
  <c r="QC23" i="1"/>
  <c r="QB23" i="1"/>
  <c r="PX23" i="1"/>
  <c r="PW23" i="1"/>
  <c r="PV23" i="1"/>
  <c r="PR23" i="1"/>
  <c r="PQ23" i="1"/>
  <c r="PP23" i="1"/>
  <c r="PK23" i="1"/>
  <c r="PJ23" i="1"/>
  <c r="PI23" i="1"/>
  <c r="OV23" i="1"/>
  <c r="OF23" i="1"/>
  <c r="NR23" i="1"/>
  <c r="ND23" i="1"/>
  <c r="MN23" i="1"/>
  <c r="LY23" i="1"/>
  <c r="LK23" i="1"/>
  <c r="KU23" i="1"/>
  <c r="KG23" i="1"/>
  <c r="JT23" i="1"/>
  <c r="JD23" i="1"/>
  <c r="IP23" i="1"/>
  <c r="IB23" i="1"/>
  <c r="HL23" i="1"/>
  <c r="GX23" i="1"/>
  <c r="GJ23" i="1"/>
  <c r="FT23" i="1"/>
  <c r="FF23" i="1"/>
  <c r="AN23" i="1"/>
  <c r="AI23" i="1"/>
  <c r="AC23" i="1"/>
  <c r="X23" i="1"/>
  <c r="T23" i="1"/>
  <c r="O23" i="1"/>
  <c r="UV22" i="1"/>
  <c r="UJ22" i="1"/>
  <c r="UC22" i="1"/>
  <c r="TV22" i="1"/>
  <c r="TI22" i="1"/>
  <c r="SV22" i="1"/>
  <c r="SJ22" i="1"/>
  <c r="RX22" i="1"/>
  <c r="RL22" i="1"/>
  <c r="QX22" i="1"/>
  <c r="QD22" i="1"/>
  <c r="QC22" i="1"/>
  <c r="QB22" i="1"/>
  <c r="PX22" i="1"/>
  <c r="PW22" i="1"/>
  <c r="PV22" i="1"/>
  <c r="PR22" i="1"/>
  <c r="PQ22" i="1"/>
  <c r="PP22" i="1"/>
  <c r="PK22" i="1"/>
  <c r="PJ22" i="1"/>
  <c r="PI22" i="1"/>
  <c r="OV22" i="1"/>
  <c r="OF22" i="1"/>
  <c r="NR22" i="1"/>
  <c r="ND22" i="1"/>
  <c r="MN22" i="1"/>
  <c r="LY22" i="1"/>
  <c r="LK22" i="1"/>
  <c r="KU22" i="1"/>
  <c r="KG22" i="1"/>
  <c r="JT22" i="1"/>
  <c r="JD22" i="1"/>
  <c r="IP22" i="1"/>
  <c r="IB22" i="1"/>
  <c r="HL22" i="1"/>
  <c r="GX22" i="1"/>
  <c r="GJ22" i="1"/>
  <c r="FT22" i="1"/>
  <c r="FF22" i="1"/>
  <c r="AN22" i="1"/>
  <c r="AI22" i="1"/>
  <c r="AC22" i="1"/>
  <c r="X22" i="1"/>
  <c r="T22" i="1"/>
  <c r="O22" i="1"/>
  <c r="UV21" i="1"/>
  <c r="UJ21" i="1"/>
  <c r="UC21" i="1"/>
  <c r="TV21" i="1"/>
  <c r="TI21" i="1"/>
  <c r="SV21" i="1"/>
  <c r="SJ21" i="1"/>
  <c r="RX21" i="1"/>
  <c r="RL21" i="1"/>
  <c r="QX21" i="1"/>
  <c r="QD21" i="1"/>
  <c r="QC21" i="1"/>
  <c r="QB21" i="1"/>
  <c r="PX21" i="1"/>
  <c r="PW21" i="1"/>
  <c r="PV21" i="1"/>
  <c r="PR21" i="1"/>
  <c r="PQ21" i="1"/>
  <c r="PP21" i="1"/>
  <c r="PK21" i="1"/>
  <c r="PJ21" i="1"/>
  <c r="PI21" i="1"/>
  <c r="OV21" i="1"/>
  <c r="OF21" i="1"/>
  <c r="NR21" i="1"/>
  <c r="ND21" i="1"/>
  <c r="MN21" i="1"/>
  <c r="LY21" i="1"/>
  <c r="LK21" i="1"/>
  <c r="KU21" i="1"/>
  <c r="KG21" i="1"/>
  <c r="JT21" i="1"/>
  <c r="JD21" i="1"/>
  <c r="IP21" i="1"/>
  <c r="IB21" i="1"/>
  <c r="HL21" i="1"/>
  <c r="GX21" i="1"/>
  <c r="GJ21" i="1"/>
  <c r="FT21" i="1"/>
  <c r="FF21" i="1"/>
  <c r="AN21" i="1"/>
  <c r="AI21" i="1"/>
  <c r="AC21" i="1"/>
  <c r="X21" i="1"/>
  <c r="T21" i="1"/>
  <c r="O21" i="1"/>
  <c r="UV20" i="1"/>
  <c r="UJ20" i="1"/>
  <c r="UC20" i="1"/>
  <c r="TV20" i="1"/>
  <c r="TI20" i="1"/>
  <c r="SV20" i="1"/>
  <c r="SJ20" i="1"/>
  <c r="RX20" i="1"/>
  <c r="RL20" i="1"/>
  <c r="QX20" i="1"/>
  <c r="QD20" i="1"/>
  <c r="QC20" i="1"/>
  <c r="QB20" i="1"/>
  <c r="PX20" i="1"/>
  <c r="PW20" i="1"/>
  <c r="PV20" i="1"/>
  <c r="PR20" i="1"/>
  <c r="PQ20" i="1"/>
  <c r="PP20" i="1"/>
  <c r="PK20" i="1"/>
  <c r="PJ20" i="1"/>
  <c r="PI20" i="1"/>
  <c r="OV20" i="1"/>
  <c r="OF20" i="1"/>
  <c r="NR20" i="1"/>
  <c r="ND20" i="1"/>
  <c r="MN20" i="1"/>
  <c r="LY20" i="1"/>
  <c r="LK20" i="1"/>
  <c r="KU20" i="1"/>
  <c r="KG20" i="1"/>
  <c r="JT20" i="1"/>
  <c r="JD20" i="1"/>
  <c r="IP20" i="1"/>
  <c r="IB20" i="1"/>
  <c r="HL20" i="1"/>
  <c r="GX20" i="1"/>
  <c r="GJ20" i="1"/>
  <c r="FT20" i="1"/>
  <c r="FF20" i="1"/>
  <c r="AN20" i="1"/>
  <c r="AI20" i="1"/>
  <c r="AC20" i="1"/>
  <c r="X20" i="1"/>
  <c r="T20" i="1"/>
  <c r="O20" i="1"/>
  <c r="UV19" i="1"/>
  <c r="UJ19" i="1"/>
  <c r="UC19" i="1"/>
  <c r="TV19" i="1"/>
  <c r="TI19" i="1"/>
  <c r="SV19" i="1"/>
  <c r="SJ19" i="1"/>
  <c r="RX19" i="1"/>
  <c r="RL19" i="1"/>
  <c r="QX19" i="1"/>
  <c r="QQ19" i="1"/>
  <c r="QD19" i="1"/>
  <c r="QC19" i="1"/>
  <c r="QB19" i="1"/>
  <c r="PX19" i="1"/>
  <c r="PW19" i="1"/>
  <c r="PV19" i="1"/>
  <c r="PR19" i="1"/>
  <c r="PQ19" i="1"/>
  <c r="PP19" i="1"/>
  <c r="PK19" i="1"/>
  <c r="PJ19" i="1"/>
  <c r="PI19" i="1"/>
  <c r="OV19" i="1"/>
  <c r="OF19" i="1"/>
  <c r="NR19" i="1"/>
  <c r="ND19" i="1"/>
  <c r="MN19" i="1"/>
  <c r="LY19" i="1"/>
  <c r="LK19" i="1"/>
  <c r="KU19" i="1"/>
  <c r="KG19" i="1"/>
  <c r="JT19" i="1"/>
  <c r="JD19" i="1"/>
  <c r="IP19" i="1"/>
  <c r="IB19" i="1"/>
  <c r="HL19" i="1"/>
  <c r="GX19" i="1"/>
  <c r="GJ19" i="1"/>
  <c r="FT19" i="1"/>
  <c r="FF19" i="1"/>
  <c r="AN19" i="1"/>
  <c r="AI19" i="1"/>
  <c r="AC19" i="1"/>
  <c r="X19" i="1"/>
  <c r="T19" i="1"/>
  <c r="O19" i="1"/>
  <c r="UV18" i="1"/>
  <c r="UJ18" i="1"/>
  <c r="UC18" i="1"/>
  <c r="TV18" i="1"/>
  <c r="TI18" i="1"/>
  <c r="SV18" i="1"/>
  <c r="SJ18" i="1"/>
  <c r="RX18" i="1"/>
  <c r="RL18" i="1"/>
  <c r="QX18" i="1"/>
  <c r="QD18" i="1"/>
  <c r="QC18" i="1"/>
  <c r="QB18" i="1"/>
  <c r="PX18" i="1"/>
  <c r="PW18" i="1"/>
  <c r="PV18" i="1"/>
  <c r="PR18" i="1"/>
  <c r="PQ18" i="1"/>
  <c r="PP18" i="1"/>
  <c r="PK18" i="1"/>
  <c r="PJ18" i="1"/>
  <c r="PI18" i="1"/>
  <c r="OV18" i="1"/>
  <c r="OF18" i="1"/>
  <c r="NR18" i="1"/>
  <c r="ND18" i="1"/>
  <c r="MN18" i="1"/>
  <c r="LY18" i="1"/>
  <c r="LK18" i="1"/>
  <c r="KU18" i="1"/>
  <c r="KG18" i="1"/>
  <c r="JT18" i="1"/>
  <c r="JD18" i="1"/>
  <c r="IP18" i="1"/>
  <c r="IB18" i="1"/>
  <c r="HL18" i="1"/>
  <c r="GX18" i="1"/>
  <c r="GJ18" i="1"/>
  <c r="FT18" i="1"/>
  <c r="FF18" i="1"/>
  <c r="AN18" i="1"/>
  <c r="AI18" i="1"/>
  <c r="AC18" i="1"/>
  <c r="X18" i="1"/>
  <c r="T18" i="1"/>
  <c r="O18" i="1"/>
  <c r="UV17" i="1"/>
  <c r="UJ17" i="1"/>
  <c r="UC17" i="1"/>
  <c r="TV17" i="1"/>
  <c r="TI17" i="1"/>
  <c r="SV17" i="1"/>
  <c r="SJ17" i="1"/>
  <c r="RX17" i="1"/>
  <c r="RL17" i="1"/>
  <c r="QX17" i="1"/>
  <c r="QD17" i="1"/>
  <c r="QC17" i="1"/>
  <c r="QB17" i="1"/>
  <c r="PX17" i="1"/>
  <c r="PW17" i="1"/>
  <c r="PV17" i="1"/>
  <c r="PR17" i="1"/>
  <c r="PQ17" i="1"/>
  <c r="PP17" i="1"/>
  <c r="PK17" i="1"/>
  <c r="PJ17" i="1"/>
  <c r="PI17" i="1"/>
  <c r="OV17" i="1"/>
  <c r="OF17" i="1"/>
  <c r="NR17" i="1"/>
  <c r="ND17" i="1"/>
  <c r="MN17" i="1"/>
  <c r="LY17" i="1"/>
  <c r="LK17" i="1"/>
  <c r="KU17" i="1"/>
  <c r="KG17" i="1"/>
  <c r="JT17" i="1"/>
  <c r="JD17" i="1"/>
  <c r="IP17" i="1"/>
  <c r="IB17" i="1"/>
  <c r="HL17" i="1"/>
  <c r="GX17" i="1"/>
  <c r="GJ17" i="1"/>
  <c r="FT17" i="1"/>
  <c r="FF17" i="1"/>
  <c r="AN17" i="1"/>
  <c r="AI17" i="1"/>
  <c r="AC17" i="1"/>
  <c r="X17" i="1"/>
  <c r="T17" i="1"/>
  <c r="O17" i="1"/>
  <c r="UV16" i="1"/>
  <c r="UJ16" i="1"/>
  <c r="UC16" i="1"/>
  <c r="TV16" i="1"/>
  <c r="TI16" i="1"/>
  <c r="SV16" i="1"/>
  <c r="SJ16" i="1"/>
  <c r="RX16" i="1"/>
  <c r="RL16" i="1"/>
  <c r="QX16" i="1"/>
  <c r="QJ16" i="1"/>
  <c r="QD16" i="1"/>
  <c r="QC16" i="1"/>
  <c r="QB16" i="1"/>
  <c r="PX16" i="1"/>
  <c r="PW16" i="1"/>
  <c r="PV16" i="1"/>
  <c r="PR16" i="1"/>
  <c r="PQ16" i="1"/>
  <c r="PP16" i="1"/>
  <c r="PK16" i="1"/>
  <c r="PJ16" i="1"/>
  <c r="PI16" i="1"/>
  <c r="OV16" i="1"/>
  <c r="OF16" i="1"/>
  <c r="NR16" i="1"/>
  <c r="ND16" i="1"/>
  <c r="MN16" i="1"/>
  <c r="LY16" i="1"/>
  <c r="LK16" i="1"/>
  <c r="KU16" i="1"/>
  <c r="KG16" i="1"/>
  <c r="JT16" i="1"/>
  <c r="JD16" i="1"/>
  <c r="IP16" i="1"/>
  <c r="IB16" i="1"/>
  <c r="HL16" i="1"/>
  <c r="GX16" i="1"/>
  <c r="GJ16" i="1"/>
  <c r="FT16" i="1"/>
  <c r="FF16" i="1"/>
  <c r="AN16" i="1"/>
  <c r="AI16" i="1"/>
  <c r="AC16" i="1"/>
  <c r="X16" i="1"/>
  <c r="T16" i="1"/>
  <c r="O16" i="1"/>
  <c r="UV15" i="1"/>
  <c r="UJ15" i="1"/>
  <c r="UC15" i="1"/>
  <c r="TV15" i="1"/>
  <c r="TI15" i="1"/>
  <c r="SV15" i="1"/>
  <c r="SJ15" i="1"/>
  <c r="RX15" i="1"/>
  <c r="RL15" i="1"/>
  <c r="QX15" i="1"/>
  <c r="QD15" i="1"/>
  <c r="QC15" i="1"/>
  <c r="QB15" i="1"/>
  <c r="PX15" i="1"/>
  <c r="PW15" i="1"/>
  <c r="PV15" i="1"/>
  <c r="PR15" i="1"/>
  <c r="PQ15" i="1"/>
  <c r="PP15" i="1"/>
  <c r="PK15" i="1"/>
  <c r="PJ15" i="1"/>
  <c r="PI15" i="1"/>
  <c r="OV15" i="1"/>
  <c r="OF15" i="1"/>
  <c r="NR15" i="1"/>
  <c r="ND15" i="1"/>
  <c r="MN15" i="1"/>
  <c r="LY15" i="1"/>
  <c r="LK15" i="1"/>
  <c r="KU15" i="1"/>
  <c r="KG15" i="1"/>
  <c r="JT15" i="1"/>
  <c r="JD15" i="1"/>
  <c r="IP15" i="1"/>
  <c r="IB15" i="1"/>
  <c r="HL15" i="1"/>
  <c r="GX15" i="1"/>
  <c r="GJ15" i="1"/>
  <c r="FT15" i="1"/>
  <c r="FF15" i="1"/>
  <c r="AN15" i="1"/>
  <c r="AI15" i="1"/>
  <c r="AC15" i="1"/>
  <c r="X15" i="1"/>
  <c r="T15" i="1"/>
  <c r="O15" i="1"/>
  <c r="UV14" i="1"/>
  <c r="UJ14" i="1"/>
  <c r="UC14" i="1"/>
  <c r="TV14" i="1"/>
  <c r="TI14" i="1"/>
  <c r="SV14" i="1"/>
  <c r="SJ14" i="1"/>
  <c r="RX14" i="1"/>
  <c r="RL14" i="1"/>
  <c r="QX14" i="1"/>
  <c r="QD14" i="1"/>
  <c r="QC14" i="1"/>
  <c r="QB14" i="1"/>
  <c r="PX14" i="1"/>
  <c r="PW14" i="1"/>
  <c r="PV14" i="1"/>
  <c r="PR14" i="1"/>
  <c r="PQ14" i="1"/>
  <c r="PP14" i="1"/>
  <c r="PK14" i="1"/>
  <c r="PJ14" i="1"/>
  <c r="PI14" i="1"/>
  <c r="OV14" i="1"/>
  <c r="OF14" i="1"/>
  <c r="NR14" i="1"/>
  <c r="ND14" i="1"/>
  <c r="MN14" i="1"/>
  <c r="LY14" i="1"/>
  <c r="LK14" i="1"/>
  <c r="KU14" i="1"/>
  <c r="KG14" i="1"/>
  <c r="JT14" i="1"/>
  <c r="JD14" i="1"/>
  <c r="IP14" i="1"/>
  <c r="IB14" i="1"/>
  <c r="HL14" i="1"/>
  <c r="GX14" i="1"/>
  <c r="GJ14" i="1"/>
  <c r="FT14" i="1"/>
  <c r="FF14" i="1"/>
  <c r="AN14" i="1"/>
  <c r="AI14" i="1"/>
  <c r="AC14" i="1"/>
  <c r="X14" i="1"/>
  <c r="T14" i="1"/>
  <c r="O14" i="1"/>
  <c r="UV13" i="1"/>
  <c r="UJ13" i="1"/>
  <c r="UC13" i="1"/>
  <c r="TV13" i="1"/>
  <c r="TI13" i="1"/>
  <c r="SV13" i="1"/>
  <c r="SJ13" i="1"/>
  <c r="RX13" i="1"/>
  <c r="RL13" i="1"/>
  <c r="QX13" i="1"/>
  <c r="QQ13" i="1"/>
  <c r="QD13" i="1"/>
  <c r="QC13" i="1"/>
  <c r="QB13" i="1"/>
  <c r="PX13" i="1"/>
  <c r="PW13" i="1"/>
  <c r="PV13" i="1"/>
  <c r="PR13" i="1"/>
  <c r="PQ13" i="1"/>
  <c r="PP13" i="1"/>
  <c r="PK13" i="1"/>
  <c r="PJ13" i="1"/>
  <c r="PI13" i="1"/>
  <c r="OV13" i="1"/>
  <c r="OF13" i="1"/>
  <c r="NR13" i="1"/>
  <c r="ND13" i="1"/>
  <c r="MN13" i="1"/>
  <c r="LY13" i="1"/>
  <c r="LK13" i="1"/>
  <c r="KU13" i="1"/>
  <c r="KG13" i="1"/>
  <c r="JT13" i="1"/>
  <c r="JD13" i="1"/>
  <c r="IP13" i="1"/>
  <c r="IB13" i="1"/>
  <c r="HL13" i="1"/>
  <c r="GX13" i="1"/>
  <c r="GJ13" i="1"/>
  <c r="FT13" i="1"/>
  <c r="FF13" i="1"/>
  <c r="AN13" i="1"/>
  <c r="AI13" i="1"/>
  <c r="AC13" i="1"/>
  <c r="X13" i="1"/>
  <c r="T13" i="1"/>
  <c r="O13" i="1"/>
  <c r="UV12" i="1"/>
  <c r="UJ12" i="1"/>
  <c r="UC12" i="1"/>
  <c r="TV12" i="1"/>
  <c r="TI12" i="1"/>
  <c r="SV12" i="1"/>
  <c r="SJ12" i="1"/>
  <c r="RX12" i="1"/>
  <c r="RL12" i="1"/>
  <c r="QX12" i="1"/>
  <c r="QD12" i="1"/>
  <c r="QC12" i="1"/>
  <c r="QB12" i="1"/>
  <c r="PX12" i="1"/>
  <c r="PW12" i="1"/>
  <c r="PV12" i="1"/>
  <c r="PR12" i="1"/>
  <c r="PQ12" i="1"/>
  <c r="PP12" i="1"/>
  <c r="PK12" i="1"/>
  <c r="PJ12" i="1"/>
  <c r="PI12" i="1"/>
  <c r="OV12" i="1"/>
  <c r="OF12" i="1"/>
  <c r="NR12" i="1"/>
  <c r="ND12" i="1"/>
  <c r="MN12" i="1"/>
  <c r="LY12" i="1"/>
  <c r="LK12" i="1"/>
  <c r="KU12" i="1"/>
  <c r="KG12" i="1"/>
  <c r="JT12" i="1"/>
  <c r="JD12" i="1"/>
  <c r="IP12" i="1"/>
  <c r="IB12" i="1"/>
  <c r="HL12" i="1"/>
  <c r="GX12" i="1"/>
  <c r="GJ12" i="1"/>
  <c r="FT12" i="1"/>
  <c r="FF12" i="1"/>
  <c r="AN12" i="1"/>
  <c r="AI12" i="1"/>
  <c r="AC12" i="1"/>
  <c r="X12" i="1"/>
  <c r="T12" i="1"/>
  <c r="O12" i="1"/>
  <c r="UV11" i="1"/>
  <c r="UJ11" i="1"/>
  <c r="UC11" i="1"/>
  <c r="TV11" i="1"/>
  <c r="TI11" i="1"/>
  <c r="SV11" i="1"/>
  <c r="SJ11" i="1"/>
  <c r="RX11" i="1"/>
  <c r="RL11" i="1"/>
  <c r="QX11" i="1"/>
  <c r="QD11" i="1"/>
  <c r="QC11" i="1"/>
  <c r="QB11" i="1"/>
  <c r="PX11" i="1"/>
  <c r="PW11" i="1"/>
  <c r="PV11" i="1"/>
  <c r="PR11" i="1"/>
  <c r="PQ11" i="1"/>
  <c r="PP11" i="1"/>
  <c r="PK11" i="1"/>
  <c r="PJ11" i="1"/>
  <c r="PI11" i="1"/>
  <c r="OV11" i="1"/>
  <c r="OF11" i="1"/>
  <c r="NR11" i="1"/>
  <c r="ND11" i="1"/>
  <c r="MN11" i="1"/>
  <c r="LY11" i="1"/>
  <c r="LK11" i="1"/>
  <c r="KU11" i="1"/>
  <c r="KG11" i="1"/>
  <c r="JT11" i="1"/>
  <c r="JD11" i="1"/>
  <c r="IP11" i="1"/>
  <c r="IB11" i="1"/>
  <c r="HL11" i="1"/>
  <c r="GX11" i="1"/>
  <c r="GJ11" i="1"/>
  <c r="FT11" i="1"/>
  <c r="FF11" i="1"/>
  <c r="AN11" i="1"/>
  <c r="AI11" i="1"/>
  <c r="AC11" i="1"/>
  <c r="X11" i="1"/>
  <c r="T11" i="1"/>
  <c r="O11" i="1"/>
  <c r="UV10" i="1"/>
  <c r="UJ10" i="1"/>
  <c r="UC10" i="1"/>
  <c r="TV10" i="1"/>
  <c r="TI10" i="1"/>
  <c r="SV10" i="1"/>
  <c r="SJ10" i="1"/>
  <c r="RX10" i="1"/>
  <c r="RL10" i="1"/>
  <c r="QX10" i="1"/>
  <c r="QD10" i="1"/>
  <c r="QC10" i="1"/>
  <c r="QB10" i="1"/>
  <c r="PX10" i="1"/>
  <c r="PW10" i="1"/>
  <c r="PV10" i="1"/>
  <c r="PR10" i="1"/>
  <c r="PQ10" i="1"/>
  <c r="PP10" i="1"/>
  <c r="PK10" i="1"/>
  <c r="PJ10" i="1"/>
  <c r="PI10" i="1"/>
  <c r="OV10" i="1"/>
  <c r="OF10" i="1"/>
  <c r="NR10" i="1"/>
  <c r="ND10" i="1"/>
  <c r="MN10" i="1"/>
  <c r="LY10" i="1"/>
  <c r="LK10" i="1"/>
  <c r="KU10" i="1"/>
  <c r="KG10" i="1"/>
  <c r="JT10" i="1"/>
  <c r="JD10" i="1"/>
  <c r="IP10" i="1"/>
  <c r="IB10" i="1"/>
  <c r="HL10" i="1"/>
  <c r="GX10" i="1"/>
  <c r="GJ10" i="1"/>
  <c r="FT10" i="1"/>
  <c r="FF10" i="1"/>
  <c r="AN10" i="1"/>
  <c r="AI10" i="1"/>
  <c r="AC10" i="1"/>
  <c r="X10" i="1"/>
  <c r="T10" i="1"/>
  <c r="O10" i="1"/>
  <c r="UV9" i="1"/>
  <c r="UJ9" i="1"/>
  <c r="UC9" i="1"/>
  <c r="TV9" i="1"/>
  <c r="TI9" i="1"/>
  <c r="SV9" i="1"/>
  <c r="SJ9" i="1"/>
  <c r="RX9" i="1"/>
  <c r="RL9" i="1"/>
  <c r="QX9" i="1"/>
  <c r="QD9" i="1"/>
  <c r="QC9" i="1"/>
  <c r="QB9" i="1"/>
  <c r="PX9" i="1"/>
  <c r="PW9" i="1"/>
  <c r="PV9" i="1"/>
  <c r="PR9" i="1"/>
  <c r="PQ9" i="1"/>
  <c r="PP9" i="1"/>
  <c r="PK9" i="1"/>
  <c r="PJ9" i="1"/>
  <c r="PI9" i="1"/>
  <c r="OV9" i="1"/>
  <c r="OF9" i="1"/>
  <c r="NR9" i="1"/>
  <c r="ND9" i="1"/>
  <c r="MN9" i="1"/>
  <c r="LY9" i="1"/>
  <c r="LK9" i="1"/>
  <c r="KU9" i="1"/>
  <c r="KG9" i="1"/>
  <c r="JT9" i="1"/>
  <c r="JD9" i="1"/>
  <c r="IP9" i="1"/>
  <c r="IB9" i="1"/>
  <c r="HL9" i="1"/>
  <c r="GX9" i="1"/>
  <c r="GJ9" i="1"/>
  <c r="FT9" i="1"/>
  <c r="FF9" i="1"/>
  <c r="AN9" i="1"/>
  <c r="AI9" i="1"/>
  <c r="AC9" i="1"/>
  <c r="X9" i="1"/>
  <c r="T9" i="1"/>
  <c r="O9" i="1"/>
  <c r="UV8" i="1"/>
  <c r="UJ8" i="1"/>
  <c r="UC8" i="1"/>
  <c r="TV8" i="1"/>
  <c r="TI8" i="1"/>
  <c r="SV8" i="1"/>
  <c r="SJ8" i="1"/>
  <c r="RX8" i="1"/>
  <c r="RL8" i="1"/>
  <c r="QX8" i="1"/>
  <c r="QD8" i="1"/>
  <c r="QC8" i="1"/>
  <c r="QB8" i="1"/>
  <c r="PX8" i="1"/>
  <c r="PW8" i="1"/>
  <c r="PV8" i="1"/>
  <c r="PR8" i="1"/>
  <c r="PQ8" i="1"/>
  <c r="PP8" i="1"/>
  <c r="PK8" i="1"/>
  <c r="PJ8" i="1"/>
  <c r="PI8" i="1"/>
  <c r="OV8" i="1"/>
  <c r="OF8" i="1"/>
  <c r="NR8" i="1"/>
  <c r="ND8" i="1"/>
  <c r="MN8" i="1"/>
  <c r="LY8" i="1"/>
  <c r="LK8" i="1"/>
  <c r="KU8" i="1"/>
  <c r="KG8" i="1"/>
  <c r="JT8" i="1"/>
  <c r="JD8" i="1"/>
  <c r="IP8" i="1"/>
  <c r="IB8" i="1"/>
  <c r="HL8" i="1"/>
  <c r="GX8" i="1"/>
  <c r="GJ8" i="1"/>
  <c r="FT8" i="1"/>
  <c r="FF8" i="1"/>
  <c r="AN8" i="1"/>
  <c r="AI8" i="1"/>
  <c r="AC8" i="1"/>
  <c r="X8" i="1"/>
  <c r="T8" i="1"/>
  <c r="O8" i="1"/>
  <c r="UV7" i="1"/>
  <c r="UJ7" i="1"/>
  <c r="UC7" i="1"/>
  <c r="TV7" i="1"/>
  <c r="TI7" i="1"/>
  <c r="SV7" i="1"/>
  <c r="SJ7" i="1"/>
  <c r="RX7" i="1"/>
  <c r="RL7" i="1"/>
  <c r="QX7" i="1"/>
  <c r="QQ7" i="1"/>
  <c r="QJ7" i="1"/>
  <c r="QD7" i="1"/>
  <c r="QC7" i="1"/>
  <c r="QB7" i="1"/>
  <c r="PX7" i="1"/>
  <c r="PW7" i="1"/>
  <c r="PV7" i="1"/>
  <c r="PR7" i="1"/>
  <c r="PQ7" i="1"/>
  <c r="PP7" i="1"/>
  <c r="PK7" i="1"/>
  <c r="PJ7" i="1"/>
  <c r="PI7" i="1"/>
  <c r="OV7" i="1"/>
  <c r="OF7" i="1"/>
  <c r="NR7" i="1"/>
  <c r="ND7" i="1"/>
  <c r="MN7" i="1"/>
  <c r="LY7" i="1"/>
  <c r="LK7" i="1"/>
  <c r="KU7" i="1"/>
  <c r="KG7" i="1"/>
  <c r="JT7" i="1"/>
  <c r="JD7" i="1"/>
  <c r="IP7" i="1"/>
  <c r="IB7" i="1"/>
  <c r="HL7" i="1"/>
  <c r="GX7" i="1"/>
  <c r="GJ7" i="1"/>
  <c r="FT7" i="1"/>
  <c r="FF7" i="1"/>
  <c r="AN7" i="1"/>
  <c r="AI7" i="1"/>
  <c r="AC7" i="1"/>
  <c r="X7" i="1"/>
  <c r="T7" i="1"/>
  <c r="O7" i="1"/>
  <c r="UV6" i="1"/>
  <c r="UJ6" i="1"/>
  <c r="UC6" i="1"/>
  <c r="TV6" i="1"/>
  <c r="TI6" i="1"/>
  <c r="SV6" i="1"/>
  <c r="SJ6" i="1"/>
  <c r="RX6" i="1"/>
  <c r="RL6" i="1"/>
  <c r="QX6" i="1"/>
  <c r="QD6" i="1"/>
  <c r="QC6" i="1"/>
  <c r="QB6" i="1"/>
  <c r="PX6" i="1"/>
  <c r="PW6" i="1"/>
  <c r="PV6" i="1"/>
  <c r="PR6" i="1"/>
  <c r="PQ6" i="1"/>
  <c r="PP6" i="1"/>
  <c r="PK6" i="1"/>
  <c r="PJ6" i="1"/>
  <c r="PI6" i="1"/>
  <c r="OV6" i="1"/>
  <c r="OF6" i="1"/>
  <c r="NR6" i="1"/>
  <c r="ND6" i="1"/>
  <c r="MN6" i="1"/>
  <c r="LY6" i="1"/>
  <c r="LK6" i="1"/>
  <c r="KU6" i="1"/>
  <c r="KG6" i="1"/>
  <c r="JT6" i="1"/>
  <c r="JD6" i="1"/>
  <c r="IP6" i="1"/>
  <c r="IB6" i="1"/>
  <c r="HL6" i="1"/>
  <c r="GX6" i="1"/>
  <c r="GJ6" i="1"/>
  <c r="FT6" i="1"/>
  <c r="FF6" i="1"/>
  <c r="AN6" i="1"/>
  <c r="AI6" i="1"/>
  <c r="AC6" i="1"/>
  <c r="X6" i="1"/>
  <c r="T6" i="1"/>
  <c r="O6" i="1"/>
  <c r="UV5" i="1"/>
  <c r="UJ5" i="1"/>
  <c r="UC5" i="1"/>
  <c r="TV5" i="1"/>
  <c r="TI5" i="1"/>
  <c r="SV5" i="1"/>
  <c r="SJ5" i="1"/>
  <c r="RX5" i="1"/>
  <c r="RL5" i="1"/>
  <c r="QX5" i="1"/>
  <c r="QD5" i="1"/>
  <c r="QC5" i="1"/>
  <c r="QB5" i="1"/>
  <c r="PX5" i="1"/>
  <c r="PW5" i="1"/>
  <c r="PV5" i="1"/>
  <c r="PR5" i="1"/>
  <c r="PQ5" i="1"/>
  <c r="PP5" i="1"/>
  <c r="PK5" i="1"/>
  <c r="PJ5" i="1"/>
  <c r="PI5" i="1"/>
  <c r="OV5" i="1"/>
  <c r="OF5" i="1"/>
  <c r="NR5" i="1"/>
  <c r="ND5" i="1"/>
  <c r="MN5" i="1"/>
  <c r="LY5" i="1"/>
  <c r="LK5" i="1"/>
  <c r="KU5" i="1"/>
  <c r="KG5" i="1"/>
  <c r="JT5" i="1"/>
  <c r="JD5" i="1"/>
  <c r="IP5" i="1"/>
  <c r="IB5" i="1"/>
  <c r="HL5" i="1"/>
  <c r="GX5" i="1"/>
  <c r="GJ5" i="1"/>
  <c r="FT5" i="1"/>
  <c r="FF5" i="1"/>
  <c r="AN5" i="1"/>
  <c r="AI5" i="1"/>
  <c r="AC5" i="1"/>
  <c r="X5" i="1"/>
  <c r="T5" i="1"/>
  <c r="O5" i="1"/>
  <c r="UV4" i="1"/>
  <c r="UJ4" i="1"/>
  <c r="UC4" i="1"/>
  <c r="TV4" i="1"/>
  <c r="TI4" i="1"/>
  <c r="SV4" i="1"/>
  <c r="SJ4" i="1"/>
  <c r="RX4" i="1"/>
  <c r="RL4" i="1"/>
  <c r="QX4" i="1"/>
  <c r="QD4" i="1"/>
  <c r="QC4" i="1"/>
  <c r="QB4" i="1"/>
  <c r="PX4" i="1"/>
  <c r="PW4" i="1"/>
  <c r="PV4" i="1"/>
  <c r="PR4" i="1"/>
  <c r="PQ4" i="1"/>
  <c r="PP4" i="1"/>
  <c r="PK4" i="1"/>
  <c r="PJ4" i="1"/>
  <c r="PI4" i="1"/>
  <c r="OV4" i="1"/>
  <c r="OF4" i="1"/>
  <c r="NR4" i="1"/>
  <c r="ND4" i="1"/>
  <c r="MN4" i="1"/>
  <c r="LY4" i="1"/>
  <c r="LK4" i="1"/>
  <c r="KU4" i="1"/>
  <c r="KG4" i="1"/>
  <c r="JT4" i="1"/>
  <c r="JD4" i="1"/>
  <c r="IP4" i="1"/>
  <c r="IB4" i="1"/>
  <c r="HL4" i="1"/>
  <c r="GX4" i="1"/>
  <c r="GJ4" i="1"/>
  <c r="FT4" i="1"/>
  <c r="FF4" i="1"/>
  <c r="AN4" i="1"/>
  <c r="AI4" i="1"/>
  <c r="AC4" i="1"/>
  <c r="X4" i="1"/>
  <c r="T4" i="1"/>
  <c r="O4" i="1"/>
  <c r="UV3" i="1"/>
  <c r="UJ3" i="1"/>
  <c r="UC3" i="1"/>
  <c r="TV3" i="1"/>
  <c r="TI3" i="1"/>
  <c r="SV3" i="1"/>
  <c r="SJ3" i="1"/>
  <c r="RX3" i="1"/>
  <c r="RL3" i="1"/>
  <c r="QX3" i="1"/>
  <c r="QD3" i="1"/>
  <c r="QC3" i="1"/>
  <c r="QB3" i="1"/>
  <c r="PX3" i="1"/>
  <c r="PW3" i="1"/>
  <c r="PV3" i="1"/>
  <c r="PR3" i="1"/>
  <c r="PQ3" i="1"/>
  <c r="PP3" i="1"/>
  <c r="PK3" i="1"/>
  <c r="PJ3" i="1"/>
  <c r="PI3" i="1"/>
  <c r="OV3" i="1"/>
  <c r="OF3" i="1"/>
  <c r="NR3" i="1"/>
  <c r="ND3" i="1"/>
  <c r="MN3" i="1"/>
  <c r="LY3" i="1"/>
  <c r="LK3" i="1"/>
  <c r="KU3" i="1"/>
  <c r="KG3" i="1"/>
  <c r="JT3" i="1"/>
  <c r="JD3" i="1"/>
  <c r="IP3" i="1"/>
  <c r="IB3" i="1"/>
  <c r="HL3" i="1"/>
  <c r="GX3" i="1"/>
  <c r="GJ3" i="1"/>
  <c r="FT3" i="1"/>
  <c r="FF3" i="1"/>
  <c r="AN3" i="1"/>
  <c r="AI3" i="1"/>
  <c r="AC3" i="1"/>
  <c r="X3" i="1"/>
  <c r="T3" i="1"/>
  <c r="O3" i="1"/>
  <c r="UV2" i="1"/>
  <c r="UJ2" i="1"/>
  <c r="UC2" i="1"/>
  <c r="TV2" i="1"/>
  <c r="TI2" i="1"/>
  <c r="SV2" i="1"/>
  <c r="SJ2" i="1"/>
  <c r="RX2" i="1"/>
  <c r="RL2" i="1"/>
  <c r="QX2" i="1"/>
  <c r="QD2" i="1"/>
  <c r="QC2" i="1"/>
  <c r="QB2" i="1"/>
  <c r="PX2" i="1"/>
  <c r="PW2" i="1"/>
  <c r="PV2" i="1"/>
  <c r="PR2" i="1"/>
  <c r="PQ2" i="1"/>
  <c r="PP2" i="1"/>
  <c r="PK2" i="1"/>
  <c r="PJ2" i="1"/>
  <c r="PI2" i="1"/>
  <c r="OV2" i="1"/>
  <c r="OF2" i="1"/>
  <c r="NR2" i="1"/>
  <c r="ND2" i="1"/>
  <c r="MN2" i="1"/>
  <c r="LY2" i="1"/>
  <c r="LK2" i="1"/>
  <c r="KU2" i="1"/>
  <c r="KG2" i="1"/>
  <c r="JT2" i="1"/>
  <c r="JD2" i="1"/>
  <c r="IP2" i="1"/>
  <c r="IB2" i="1"/>
  <c r="HL2" i="1"/>
  <c r="GX2" i="1"/>
  <c r="GJ2" i="1"/>
  <c r="FT2" i="1"/>
  <c r="FF2" i="1"/>
  <c r="AN2" i="1"/>
  <c r="AI2" i="1"/>
  <c r="AC2" i="1"/>
  <c r="X2" i="1"/>
  <c r="T2" i="1"/>
  <c r="O2" i="1"/>
  <c r="QJ532" i="1"/>
  <c r="QJ531" i="1"/>
  <c r="QJ530" i="1"/>
  <c r="QJ527" i="1"/>
  <c r="QJ526" i="1"/>
  <c r="QJ525" i="1"/>
  <c r="QJ523" i="1"/>
  <c r="QJ522" i="1"/>
  <c r="QJ521" i="1"/>
  <c r="QJ518" i="1"/>
  <c r="QJ517" i="1"/>
  <c r="QJ516" i="1"/>
  <c r="QJ514" i="1"/>
  <c r="QJ513" i="1"/>
  <c r="QJ512" i="1"/>
  <c r="QJ509" i="1"/>
  <c r="QJ508" i="1"/>
  <c r="QJ507" i="1"/>
  <c r="QJ505" i="1"/>
  <c r="QJ504" i="1"/>
  <c r="QJ503" i="1"/>
  <c r="QJ500" i="1"/>
  <c r="QJ499" i="1"/>
  <c r="QJ498" i="1"/>
  <c r="QJ496" i="1"/>
  <c r="QJ495" i="1"/>
  <c r="QJ494" i="1"/>
  <c r="QJ491" i="1"/>
  <c r="QJ490" i="1"/>
  <c r="QJ489" i="1"/>
  <c r="QJ487" i="1"/>
  <c r="QJ486" i="1"/>
  <c r="QJ485" i="1"/>
  <c r="QJ482" i="1"/>
  <c r="QJ481" i="1"/>
  <c r="QJ480" i="1"/>
  <c r="QJ478" i="1"/>
  <c r="QJ477" i="1"/>
  <c r="QJ476" i="1"/>
  <c r="QJ473" i="1"/>
  <c r="QJ472" i="1"/>
  <c r="EH472" i="1"/>
  <c r="QJ471" i="1"/>
  <c r="EH471" i="1"/>
  <c r="EH470" i="1"/>
  <c r="QJ469" i="1"/>
  <c r="EH469" i="1"/>
  <c r="QJ468" i="1"/>
  <c r="EH468" i="1"/>
  <c r="QJ467" i="1"/>
  <c r="EH466" i="1"/>
  <c r="QJ464" i="1"/>
  <c r="EH464" i="1"/>
  <c r="QJ463" i="1"/>
  <c r="EH463" i="1"/>
  <c r="QJ462" i="1"/>
  <c r="EH462" i="1"/>
  <c r="EH461" i="1"/>
  <c r="QJ460" i="1"/>
  <c r="EH460" i="1"/>
  <c r="QJ459" i="1"/>
  <c r="QJ458" i="1"/>
  <c r="EH458" i="1"/>
  <c r="EH456" i="1"/>
  <c r="QJ455" i="1"/>
  <c r="EH455" i="1"/>
  <c r="QJ454" i="1"/>
  <c r="EH454" i="1"/>
  <c r="QJ453" i="1"/>
  <c r="EH453" i="1"/>
  <c r="EH452" i="1"/>
  <c r="QJ451" i="1"/>
  <c r="QJ450" i="1"/>
  <c r="EH450" i="1"/>
  <c r="QJ449" i="1"/>
  <c r="EH448" i="1"/>
  <c r="EH447" i="1"/>
  <c r="QJ446" i="1"/>
  <c r="EH446" i="1"/>
  <c r="QJ445" i="1"/>
  <c r="EH445" i="1"/>
  <c r="QJ444" i="1"/>
  <c r="EH444" i="1"/>
  <c r="QJ442" i="1"/>
  <c r="EH442" i="1"/>
  <c r="QJ441" i="1"/>
  <c r="QJ440" i="1"/>
  <c r="EH440" i="1"/>
  <c r="EH439" i="1"/>
  <c r="EH438" i="1"/>
  <c r="QJ437" i="1"/>
  <c r="EH437" i="1"/>
  <c r="QJ436" i="1"/>
  <c r="EH436" i="1"/>
  <c r="QJ435" i="1"/>
  <c r="EH434" i="1"/>
  <c r="QJ433" i="1"/>
  <c r="QJ432" i="1"/>
  <c r="EH432" i="1"/>
  <c r="QJ431" i="1"/>
  <c r="EH431" i="1"/>
  <c r="EH430" i="1"/>
  <c r="EH429" i="1"/>
  <c r="QJ428" i="1"/>
  <c r="EH428" i="1"/>
  <c r="QJ427" i="1"/>
  <c r="QJ426" i="1"/>
  <c r="EH426" i="1"/>
  <c r="QJ424" i="1"/>
  <c r="EH424" i="1"/>
  <c r="QJ423" i="1"/>
  <c r="EH423" i="1"/>
  <c r="QJ422" i="1"/>
  <c r="EH422" i="1"/>
  <c r="EH421" i="1"/>
  <c r="EH420" i="1"/>
  <c r="QJ419" i="1"/>
  <c r="QJ418" i="1"/>
  <c r="EH418" i="1"/>
  <c r="QJ417" i="1"/>
  <c r="EH416" i="1"/>
  <c r="QJ415" i="1"/>
  <c r="EH415" i="1"/>
  <c r="QJ414" i="1"/>
  <c r="EH414" i="1"/>
  <c r="QJ413" i="1"/>
  <c r="EH413" i="1"/>
  <c r="EH412" i="1"/>
  <c r="QJ410" i="1"/>
  <c r="EH410" i="1"/>
  <c r="QJ409" i="1"/>
  <c r="QJ408" i="1"/>
  <c r="EH408" i="1"/>
  <c r="EH407" i="1"/>
  <c r="QJ406" i="1"/>
  <c r="EH406" i="1"/>
  <c r="QJ405" i="1"/>
  <c r="EH405" i="1"/>
  <c r="QJ404" i="1"/>
  <c r="EH404" i="1"/>
  <c r="EH402" i="1"/>
  <c r="QJ401" i="1"/>
  <c r="QJ400" i="1"/>
  <c r="EH400" i="1"/>
  <c r="QJ399" i="1"/>
  <c r="EH399" i="1"/>
  <c r="EH398" i="1"/>
  <c r="QJ397" i="1"/>
  <c r="EH397" i="1"/>
  <c r="QJ396" i="1"/>
  <c r="EH396" i="1"/>
  <c r="QJ395" i="1"/>
  <c r="EH394" i="1"/>
  <c r="QJ392" i="1"/>
  <c r="EH392" i="1"/>
  <c r="QJ391" i="1"/>
  <c r="EH391" i="1"/>
  <c r="QJ390" i="1"/>
  <c r="EH390" i="1"/>
  <c r="EH389" i="1"/>
  <c r="QJ388" i="1"/>
  <c r="EH388" i="1"/>
  <c r="QJ387" i="1"/>
  <c r="QJ386" i="1"/>
  <c r="EH386" i="1"/>
  <c r="EH384" i="1"/>
  <c r="QJ383" i="1"/>
  <c r="EH383" i="1"/>
  <c r="QJ382" i="1"/>
  <c r="EH382" i="1"/>
  <c r="QJ381" i="1"/>
  <c r="EH381" i="1"/>
  <c r="EH380" i="1"/>
  <c r="QJ379" i="1"/>
  <c r="QJ378" i="1"/>
  <c r="EH378" i="1"/>
  <c r="QJ377" i="1"/>
  <c r="EH376" i="1"/>
  <c r="EH375" i="1"/>
  <c r="QJ374" i="1"/>
  <c r="EH374" i="1"/>
  <c r="QJ373" i="1"/>
  <c r="EH373" i="1"/>
  <c r="QJ372" i="1"/>
  <c r="EH372" i="1"/>
  <c r="QJ370" i="1"/>
  <c r="EH370" i="1"/>
  <c r="QJ369" i="1"/>
  <c r="QJ368" i="1"/>
  <c r="EH368" i="1"/>
  <c r="EH367" i="1"/>
  <c r="EH366" i="1"/>
  <c r="QJ365" i="1"/>
  <c r="EH365" i="1"/>
  <c r="QJ364" i="1"/>
  <c r="EH364" i="1"/>
  <c r="QJ363" i="1"/>
  <c r="EH362" i="1"/>
  <c r="QJ361" i="1"/>
  <c r="QJ360" i="1"/>
  <c r="EH360" i="1"/>
  <c r="QJ359" i="1"/>
  <c r="EH359" i="1"/>
  <c r="EH358" i="1"/>
  <c r="EH357" i="1"/>
  <c r="QJ356" i="1"/>
  <c r="EH356" i="1"/>
  <c r="QJ355" i="1"/>
  <c r="QJ354" i="1"/>
  <c r="EH354" i="1"/>
  <c r="QJ352" i="1"/>
  <c r="EH352" i="1"/>
  <c r="QQ351" i="1"/>
  <c r="QJ351" i="1"/>
  <c r="EH351" i="1"/>
  <c r="QJ350" i="1"/>
  <c r="EH350" i="1"/>
  <c r="EH349" i="1"/>
  <c r="EH348" i="1"/>
  <c r="QJ347" i="1"/>
  <c r="QJ346" i="1"/>
  <c r="EH346" i="1"/>
  <c r="QQ345" i="1"/>
  <c r="QJ345" i="1"/>
  <c r="EH344" i="1"/>
  <c r="QJ343" i="1"/>
  <c r="EH343" i="1"/>
  <c r="QJ342" i="1"/>
  <c r="EH342" i="1"/>
  <c r="QJ341" i="1"/>
  <c r="EH341" i="1"/>
  <c r="EH340" i="1"/>
  <c r="QQ339" i="1"/>
  <c r="QJ338" i="1"/>
  <c r="EH338" i="1"/>
  <c r="QJ337" i="1"/>
  <c r="QJ336" i="1"/>
  <c r="EH336" i="1"/>
  <c r="EH335" i="1"/>
  <c r="QJ334" i="1"/>
  <c r="EH334" i="1"/>
  <c r="QQ333" i="1"/>
  <c r="QJ333" i="1"/>
  <c r="EH333" i="1"/>
  <c r="QJ332" i="1"/>
  <c r="EH332" i="1"/>
  <c r="EH330" i="1"/>
  <c r="QJ329" i="1"/>
  <c r="QJ328" i="1"/>
  <c r="EH328" i="1"/>
  <c r="QQ327" i="1"/>
  <c r="QJ327" i="1"/>
  <c r="EH327" i="1"/>
  <c r="EH326" i="1"/>
  <c r="QJ325" i="1"/>
  <c r="EH325" i="1"/>
  <c r="QJ324" i="1"/>
  <c r="EH324" i="1"/>
  <c r="QJ323" i="1"/>
  <c r="EH322" i="1"/>
  <c r="QQ321" i="1"/>
  <c r="QJ320" i="1"/>
  <c r="EH320" i="1"/>
  <c r="QJ319" i="1"/>
  <c r="EH319" i="1"/>
  <c r="QJ318" i="1"/>
  <c r="EH318" i="1"/>
  <c r="EH317" i="1"/>
  <c r="QJ316" i="1"/>
  <c r="EH316" i="1"/>
  <c r="QQ315" i="1"/>
  <c r="QJ315" i="1"/>
  <c r="QJ314" i="1"/>
  <c r="EH314" i="1"/>
  <c r="EH312" i="1"/>
  <c r="QJ311" i="1"/>
  <c r="EH311" i="1"/>
  <c r="QJ310" i="1"/>
  <c r="EH310" i="1"/>
  <c r="QQ309" i="1"/>
  <c r="QJ309" i="1"/>
  <c r="EH309" i="1"/>
  <c r="EH308" i="1"/>
  <c r="QJ307" i="1"/>
  <c r="QJ306" i="1"/>
  <c r="EH306" i="1"/>
  <c r="QJ305" i="1"/>
  <c r="EH304" i="1"/>
  <c r="QQ303" i="1"/>
  <c r="EH303" i="1"/>
  <c r="QJ302" i="1"/>
  <c r="EH302" i="1"/>
  <c r="QJ301" i="1"/>
  <c r="EH301" i="1"/>
  <c r="QJ300" i="1"/>
  <c r="EH300" i="1"/>
  <c r="QJ298" i="1"/>
  <c r="EH298" i="1"/>
  <c r="QQ297" i="1"/>
  <c r="QJ297" i="1"/>
  <c r="QJ296" i="1"/>
  <c r="EH296" i="1"/>
  <c r="DM296" i="1"/>
  <c r="DH296" i="1"/>
  <c r="DC296" i="1"/>
  <c r="CX296" i="1"/>
  <c r="CQ296" i="1"/>
  <c r="CK296" i="1"/>
  <c r="CE296" i="1"/>
  <c r="BY296" i="1"/>
  <c r="BS296" i="1"/>
  <c r="EH295" i="1"/>
  <c r="DM295" i="1"/>
  <c r="DH295" i="1"/>
  <c r="DC295" i="1"/>
  <c r="CX295" i="1"/>
  <c r="CQ295" i="1"/>
  <c r="CK295" i="1"/>
  <c r="CE295" i="1"/>
  <c r="BY295" i="1"/>
  <c r="BS295" i="1"/>
  <c r="EH294" i="1"/>
  <c r="DM294" i="1"/>
  <c r="DH294" i="1"/>
  <c r="DC294" i="1"/>
  <c r="CX294" i="1"/>
  <c r="CQ294" i="1"/>
  <c r="CK294" i="1"/>
  <c r="CE294" i="1"/>
  <c r="BY294" i="1"/>
  <c r="BS294" i="1"/>
  <c r="BM294" i="1"/>
  <c r="QJ293" i="1"/>
  <c r="EH293" i="1"/>
  <c r="DM293" i="1"/>
  <c r="DH293" i="1"/>
  <c r="DC293" i="1"/>
  <c r="CX293" i="1"/>
  <c r="CQ293" i="1"/>
  <c r="CK293" i="1"/>
  <c r="CE293" i="1"/>
  <c r="BY293" i="1"/>
  <c r="BS293" i="1"/>
  <c r="BM293" i="1"/>
  <c r="QJ292" i="1"/>
  <c r="EH292" i="1"/>
  <c r="DM292" i="1"/>
  <c r="DH292" i="1"/>
  <c r="DC292" i="1"/>
  <c r="CX292" i="1"/>
  <c r="CQ292" i="1"/>
  <c r="CK292" i="1"/>
  <c r="CE292" i="1"/>
  <c r="BY292" i="1"/>
  <c r="BS292" i="1"/>
  <c r="BM292" i="1"/>
  <c r="QQ291" i="1"/>
  <c r="QJ291" i="1"/>
  <c r="DM291" i="1"/>
  <c r="DH291" i="1"/>
  <c r="DC291" i="1"/>
  <c r="CX291" i="1"/>
  <c r="CQ291" i="1"/>
  <c r="CK291" i="1"/>
  <c r="CE291" i="1"/>
  <c r="BY291" i="1"/>
  <c r="BS291" i="1"/>
  <c r="EH290" i="1"/>
  <c r="DM290" i="1"/>
  <c r="DH290" i="1"/>
  <c r="DC290" i="1"/>
  <c r="CX290" i="1"/>
  <c r="CQ290" i="1"/>
  <c r="CK290" i="1"/>
  <c r="CE290" i="1"/>
  <c r="BY290" i="1"/>
  <c r="BS290" i="1"/>
  <c r="QJ289" i="1"/>
  <c r="DM289" i="1"/>
  <c r="DH289" i="1"/>
  <c r="DC289" i="1"/>
  <c r="CX289" i="1"/>
  <c r="CQ289" i="1"/>
  <c r="CK289" i="1"/>
  <c r="CE289" i="1"/>
  <c r="BY289" i="1"/>
  <c r="BS289" i="1"/>
  <c r="BM289" i="1"/>
  <c r="QJ288" i="1"/>
  <c r="EH288" i="1"/>
  <c r="DM288" i="1"/>
  <c r="DH288" i="1"/>
  <c r="DC288" i="1"/>
  <c r="CX288" i="1"/>
  <c r="CQ288" i="1"/>
  <c r="CK288" i="1"/>
  <c r="CE288" i="1"/>
  <c r="BY288" i="1"/>
  <c r="BS288" i="1"/>
  <c r="BM288" i="1"/>
  <c r="QJ287" i="1"/>
  <c r="EH287" i="1"/>
  <c r="DM287" i="1"/>
  <c r="DH287" i="1"/>
  <c r="DC287" i="1"/>
  <c r="CX287" i="1"/>
  <c r="CQ287" i="1"/>
  <c r="CK287" i="1"/>
  <c r="CE287" i="1"/>
  <c r="BY287" i="1"/>
  <c r="BS287" i="1"/>
  <c r="BM287" i="1"/>
  <c r="EH286" i="1"/>
  <c r="DM286" i="1"/>
  <c r="DH286" i="1"/>
  <c r="DC286" i="1"/>
  <c r="CX286" i="1"/>
  <c r="CQ286" i="1"/>
  <c r="CK286" i="1"/>
  <c r="CE286" i="1"/>
  <c r="BY286" i="1"/>
  <c r="BS286" i="1"/>
  <c r="QQ285" i="1"/>
  <c r="EH285" i="1"/>
  <c r="DM285" i="1"/>
  <c r="DH285" i="1"/>
  <c r="DC285" i="1"/>
  <c r="CX285" i="1"/>
  <c r="CQ285" i="1"/>
  <c r="CK285" i="1"/>
  <c r="CE285" i="1"/>
  <c r="BY285" i="1"/>
  <c r="BS285" i="1"/>
  <c r="QJ284" i="1"/>
  <c r="EH284" i="1"/>
  <c r="DM284" i="1"/>
  <c r="DH284" i="1"/>
  <c r="DC284" i="1"/>
  <c r="CX284" i="1"/>
  <c r="CQ284" i="1"/>
  <c r="CK284" i="1"/>
  <c r="CE284" i="1"/>
  <c r="BY284" i="1"/>
  <c r="BS284" i="1"/>
  <c r="BM284" i="1"/>
  <c r="QJ283" i="1"/>
  <c r="DM283" i="1"/>
  <c r="DH283" i="1"/>
  <c r="DC283" i="1"/>
  <c r="CX283" i="1"/>
  <c r="CQ283" i="1"/>
  <c r="CK283" i="1"/>
  <c r="CE283" i="1"/>
  <c r="BY283" i="1"/>
  <c r="BS283" i="1"/>
  <c r="BM283" i="1"/>
  <c r="QJ282" i="1"/>
  <c r="EH282" i="1"/>
  <c r="DM282" i="1"/>
  <c r="DH282" i="1"/>
  <c r="DC282" i="1"/>
  <c r="CX282" i="1"/>
  <c r="CQ282" i="1"/>
  <c r="CK282" i="1"/>
  <c r="CE282" i="1"/>
  <c r="BY282" i="1"/>
  <c r="BS282" i="1"/>
  <c r="BM282" i="1"/>
  <c r="DM281" i="1"/>
  <c r="DH281" i="1"/>
  <c r="DC281" i="1"/>
  <c r="CX281" i="1"/>
  <c r="CQ281" i="1"/>
  <c r="CK281" i="1"/>
  <c r="CE281" i="1"/>
  <c r="BY281" i="1"/>
  <c r="BS281" i="1"/>
  <c r="QJ280" i="1"/>
  <c r="EH280" i="1"/>
  <c r="DM280" i="1"/>
  <c r="DH280" i="1"/>
  <c r="DC280" i="1"/>
  <c r="CX280" i="1"/>
  <c r="CQ280" i="1"/>
  <c r="CK280" i="1"/>
  <c r="CE280" i="1"/>
  <c r="BY280" i="1"/>
  <c r="BS280" i="1"/>
  <c r="QQ279" i="1"/>
  <c r="QJ279" i="1"/>
  <c r="EH279" i="1"/>
  <c r="DM279" i="1"/>
  <c r="DH279" i="1"/>
  <c r="DC279" i="1"/>
  <c r="CX279" i="1"/>
  <c r="CQ279" i="1"/>
  <c r="CK279" i="1"/>
  <c r="CE279" i="1"/>
  <c r="BY279" i="1"/>
  <c r="BS279" i="1"/>
  <c r="BM279" i="1"/>
  <c r="QJ278" i="1"/>
  <c r="EH278" i="1"/>
  <c r="DM278" i="1"/>
  <c r="DH278" i="1"/>
  <c r="DC278" i="1"/>
  <c r="CX278" i="1"/>
  <c r="CQ278" i="1"/>
  <c r="CK278" i="1"/>
  <c r="CE278" i="1"/>
  <c r="BY278" i="1"/>
  <c r="BS278" i="1"/>
  <c r="BM278" i="1"/>
  <c r="EH277" i="1"/>
  <c r="DM277" i="1"/>
  <c r="DH277" i="1"/>
  <c r="DC277" i="1"/>
  <c r="CX277" i="1"/>
  <c r="CQ277" i="1"/>
  <c r="CK277" i="1"/>
  <c r="CE277" i="1"/>
  <c r="BY277" i="1"/>
  <c r="BS277" i="1"/>
  <c r="BM277" i="1"/>
  <c r="EH276" i="1"/>
  <c r="DM276" i="1"/>
  <c r="DH276" i="1"/>
  <c r="DC276" i="1"/>
  <c r="CX276" i="1"/>
  <c r="CQ276" i="1"/>
  <c r="CK276" i="1"/>
  <c r="CE276" i="1"/>
  <c r="BY276" i="1"/>
  <c r="BS276" i="1"/>
  <c r="QJ275" i="1"/>
  <c r="DM275" i="1"/>
  <c r="DH275" i="1"/>
  <c r="DC275" i="1"/>
  <c r="CX275" i="1"/>
  <c r="CQ275" i="1"/>
  <c r="CK275" i="1"/>
  <c r="CE275" i="1"/>
  <c r="BY275" i="1"/>
  <c r="BS275" i="1"/>
  <c r="QJ274" i="1"/>
  <c r="EH274" i="1"/>
  <c r="DM274" i="1"/>
  <c r="DH274" i="1"/>
  <c r="DC274" i="1"/>
  <c r="CX274" i="1"/>
  <c r="CQ274" i="1"/>
  <c r="CK274" i="1"/>
  <c r="CE274" i="1"/>
  <c r="BY274" i="1"/>
  <c r="BS274" i="1"/>
  <c r="BM274" i="1"/>
  <c r="QQ273" i="1"/>
  <c r="QJ273" i="1"/>
  <c r="DM273" i="1"/>
  <c r="DH273" i="1"/>
  <c r="DC273" i="1"/>
  <c r="CX273" i="1"/>
  <c r="CQ273" i="1"/>
  <c r="CK273" i="1"/>
  <c r="CE273" i="1"/>
  <c r="BY273" i="1"/>
  <c r="BS273" i="1"/>
  <c r="BM273" i="1"/>
  <c r="EH272" i="1"/>
  <c r="DM272" i="1"/>
  <c r="DH272" i="1"/>
  <c r="DC272" i="1"/>
  <c r="CX272" i="1"/>
  <c r="CQ272" i="1"/>
  <c r="CK272" i="1"/>
  <c r="CE272" i="1"/>
  <c r="BY272" i="1"/>
  <c r="BS272" i="1"/>
  <c r="BM272" i="1"/>
  <c r="QJ271" i="1"/>
  <c r="EH271" i="1"/>
  <c r="DM271" i="1"/>
  <c r="DH271" i="1"/>
  <c r="DC271" i="1"/>
  <c r="CX271" i="1"/>
  <c r="CQ271" i="1"/>
  <c r="CK271" i="1"/>
  <c r="CE271" i="1"/>
  <c r="BY271" i="1"/>
  <c r="BS271" i="1"/>
  <c r="QJ270" i="1"/>
  <c r="EH270" i="1"/>
  <c r="DM270" i="1"/>
  <c r="DH270" i="1"/>
  <c r="DC270" i="1"/>
  <c r="CX270" i="1"/>
  <c r="CQ270" i="1"/>
  <c r="CK270" i="1"/>
  <c r="CE270" i="1"/>
  <c r="BY270" i="1"/>
  <c r="BS270" i="1"/>
  <c r="QJ269" i="1"/>
  <c r="EH269" i="1"/>
  <c r="DM269" i="1"/>
  <c r="DH269" i="1"/>
  <c r="DC269" i="1"/>
  <c r="CX269" i="1"/>
  <c r="CQ269" i="1"/>
  <c r="CK269" i="1"/>
  <c r="CE269" i="1"/>
  <c r="BY269" i="1"/>
  <c r="BS269" i="1"/>
  <c r="BM269" i="1"/>
  <c r="EH268" i="1"/>
  <c r="DM268" i="1"/>
  <c r="DH268" i="1"/>
  <c r="DC268" i="1"/>
  <c r="CX268" i="1"/>
  <c r="CQ268" i="1"/>
  <c r="CK268" i="1"/>
  <c r="CE268" i="1"/>
  <c r="BY268" i="1"/>
  <c r="BS268" i="1"/>
  <c r="BM268" i="1"/>
  <c r="QQ267" i="1"/>
  <c r="DM267" i="1"/>
  <c r="DH267" i="1"/>
  <c r="DC267" i="1"/>
  <c r="CX267" i="1"/>
  <c r="CQ267" i="1"/>
  <c r="CK267" i="1"/>
  <c r="CE267" i="1"/>
  <c r="BY267" i="1"/>
  <c r="BS267" i="1"/>
  <c r="BM267" i="1"/>
  <c r="QJ266" i="1"/>
  <c r="EH266" i="1"/>
  <c r="DM266" i="1"/>
  <c r="DH266" i="1"/>
  <c r="DC266" i="1"/>
  <c r="CX266" i="1"/>
  <c r="CQ266" i="1"/>
  <c r="CK266" i="1"/>
  <c r="CE266" i="1"/>
  <c r="BY266" i="1"/>
  <c r="BS266" i="1"/>
  <c r="QJ265" i="1"/>
  <c r="DM265" i="1"/>
  <c r="DH265" i="1"/>
  <c r="DC265" i="1"/>
  <c r="CX265" i="1"/>
  <c r="CQ265" i="1"/>
  <c r="CK265" i="1"/>
  <c r="CE265" i="1"/>
  <c r="BY265" i="1"/>
  <c r="BS265" i="1"/>
  <c r="QJ264" i="1"/>
  <c r="EH264" i="1"/>
  <c r="DM264" i="1"/>
  <c r="DH264" i="1"/>
  <c r="DC264" i="1"/>
  <c r="CX264" i="1"/>
  <c r="CQ264" i="1"/>
  <c r="CK264" i="1"/>
  <c r="CE264" i="1"/>
  <c r="BY264" i="1"/>
  <c r="BS264" i="1"/>
  <c r="BM264" i="1"/>
  <c r="EH263" i="1"/>
  <c r="DM263" i="1"/>
  <c r="DH263" i="1"/>
  <c r="DC263" i="1"/>
  <c r="CX263" i="1"/>
  <c r="CQ263" i="1"/>
  <c r="CK263" i="1"/>
  <c r="CE263" i="1"/>
  <c r="BY263" i="1"/>
  <c r="BS263" i="1"/>
  <c r="BM263" i="1"/>
  <c r="QJ262" i="1"/>
  <c r="EH262" i="1"/>
  <c r="DM262" i="1"/>
  <c r="DH262" i="1"/>
  <c r="DC262" i="1"/>
  <c r="CX262" i="1"/>
  <c r="CQ262" i="1"/>
  <c r="CK262" i="1"/>
  <c r="CE262" i="1"/>
  <c r="BY262" i="1"/>
  <c r="BS262" i="1"/>
  <c r="BM262" i="1"/>
  <c r="QQ261" i="1"/>
  <c r="QJ261" i="1"/>
  <c r="EH261" i="1"/>
  <c r="DM261" i="1"/>
  <c r="DH261" i="1"/>
  <c r="DC261" i="1"/>
  <c r="CX261" i="1"/>
  <c r="CQ261" i="1"/>
  <c r="CK261" i="1"/>
  <c r="CE261" i="1"/>
  <c r="BY261" i="1"/>
  <c r="BS261" i="1"/>
  <c r="QJ260" i="1"/>
  <c r="EH260" i="1"/>
  <c r="DM260" i="1"/>
  <c r="DH260" i="1"/>
  <c r="DC260" i="1"/>
  <c r="CX260" i="1"/>
  <c r="CQ260" i="1"/>
  <c r="CK260" i="1"/>
  <c r="CE260" i="1"/>
  <c r="BY260" i="1"/>
  <c r="BS260" i="1"/>
  <c r="DM259" i="1"/>
  <c r="DH259" i="1"/>
  <c r="DC259" i="1"/>
  <c r="CX259" i="1"/>
  <c r="CQ259" i="1"/>
  <c r="CK259" i="1"/>
  <c r="CE259" i="1"/>
  <c r="BY259" i="1"/>
  <c r="BS259" i="1"/>
  <c r="BM259" i="1"/>
  <c r="EH258" i="1"/>
  <c r="DM258" i="1"/>
  <c r="DH258" i="1"/>
  <c r="DC258" i="1"/>
  <c r="CX258" i="1"/>
  <c r="CQ258" i="1"/>
  <c r="CK258" i="1"/>
  <c r="CE258" i="1"/>
  <c r="BY258" i="1"/>
  <c r="BS258" i="1"/>
  <c r="BM258" i="1"/>
  <c r="QJ257" i="1"/>
  <c r="DM257" i="1"/>
  <c r="DH257" i="1"/>
  <c r="DC257" i="1"/>
  <c r="CX257" i="1"/>
  <c r="CQ257" i="1"/>
  <c r="CK257" i="1"/>
  <c r="CE257" i="1"/>
  <c r="BY257" i="1"/>
  <c r="BS257" i="1"/>
  <c r="BM257" i="1"/>
  <c r="QJ256" i="1"/>
  <c r="EH256" i="1"/>
  <c r="DM256" i="1"/>
  <c r="DH256" i="1"/>
  <c r="DC256" i="1"/>
  <c r="CX256" i="1"/>
  <c r="CQ256" i="1"/>
  <c r="CK256" i="1"/>
  <c r="CE256" i="1"/>
  <c r="BY256" i="1"/>
  <c r="BS256" i="1"/>
  <c r="QQ255" i="1"/>
  <c r="QJ255" i="1"/>
  <c r="EH255" i="1"/>
  <c r="DM255" i="1"/>
  <c r="DH255" i="1"/>
  <c r="DC255" i="1"/>
  <c r="CX255" i="1"/>
  <c r="CQ255" i="1"/>
  <c r="CK255" i="1"/>
  <c r="CE255" i="1"/>
  <c r="BY255" i="1"/>
  <c r="BS255" i="1"/>
  <c r="EH254" i="1"/>
  <c r="DM254" i="1"/>
  <c r="DH254" i="1"/>
  <c r="DC254" i="1"/>
  <c r="CX254" i="1"/>
  <c r="CQ254" i="1"/>
  <c r="CK254" i="1"/>
  <c r="CE254" i="1"/>
  <c r="BY254" i="1"/>
  <c r="BS254" i="1"/>
  <c r="BM254" i="1"/>
  <c r="QJ253" i="1"/>
  <c r="EH253" i="1"/>
  <c r="DM253" i="1"/>
  <c r="DH253" i="1"/>
  <c r="DC253" i="1"/>
  <c r="CX253" i="1"/>
  <c r="CQ253" i="1"/>
  <c r="CK253" i="1"/>
  <c r="CE253" i="1"/>
  <c r="BY253" i="1"/>
  <c r="BS253" i="1"/>
  <c r="BM253" i="1"/>
  <c r="QJ252" i="1"/>
  <c r="EH252" i="1"/>
  <c r="DM252" i="1"/>
  <c r="DH252" i="1"/>
  <c r="DC252" i="1"/>
  <c r="CX252" i="1"/>
  <c r="CQ252" i="1"/>
  <c r="CK252" i="1"/>
  <c r="CE252" i="1"/>
  <c r="BY252" i="1"/>
  <c r="BS252" i="1"/>
  <c r="BM252" i="1"/>
  <c r="QJ251" i="1"/>
  <c r="DM251" i="1"/>
  <c r="DH251" i="1"/>
  <c r="DC251" i="1"/>
  <c r="CX251" i="1"/>
  <c r="CQ251" i="1"/>
  <c r="CK251" i="1"/>
  <c r="CE251" i="1"/>
  <c r="BY251" i="1"/>
  <c r="BS251" i="1"/>
  <c r="EH250" i="1"/>
  <c r="DM250" i="1"/>
  <c r="DH250" i="1"/>
  <c r="DC250" i="1"/>
  <c r="CX250" i="1"/>
  <c r="CQ250" i="1"/>
  <c r="CK250" i="1"/>
  <c r="CE250" i="1"/>
  <c r="BY250" i="1"/>
  <c r="BS250" i="1"/>
  <c r="QQ249" i="1"/>
  <c r="DM249" i="1"/>
  <c r="DH249" i="1"/>
  <c r="DC249" i="1"/>
  <c r="CX249" i="1"/>
  <c r="CQ249" i="1"/>
  <c r="CK249" i="1"/>
  <c r="CE249" i="1"/>
  <c r="BY249" i="1"/>
  <c r="BS249" i="1"/>
  <c r="BM249" i="1"/>
  <c r="QJ248" i="1"/>
  <c r="EH248" i="1"/>
  <c r="DM248" i="1"/>
  <c r="DH248" i="1"/>
  <c r="DC248" i="1"/>
  <c r="CX248" i="1"/>
  <c r="CQ248" i="1"/>
  <c r="CK248" i="1"/>
  <c r="CE248" i="1"/>
  <c r="BY248" i="1"/>
  <c r="BS248" i="1"/>
  <c r="BM248" i="1"/>
  <c r="QJ247" i="1"/>
  <c r="EH247" i="1"/>
  <c r="DM247" i="1"/>
  <c r="DH247" i="1"/>
  <c r="DC247" i="1"/>
  <c r="CX247" i="1"/>
  <c r="CQ247" i="1"/>
  <c r="CK247" i="1"/>
  <c r="CE247" i="1"/>
  <c r="BY247" i="1"/>
  <c r="BS247" i="1"/>
  <c r="BM247" i="1"/>
  <c r="QJ246" i="1"/>
  <c r="EH246" i="1"/>
  <c r="DM246" i="1"/>
  <c r="DH246" i="1"/>
  <c r="DC246" i="1"/>
  <c r="CX246" i="1"/>
  <c r="CQ246" i="1"/>
  <c r="CK246" i="1"/>
  <c r="CE246" i="1"/>
  <c r="BY246" i="1"/>
  <c r="BS246" i="1"/>
  <c r="EH245" i="1"/>
  <c r="DM245" i="1"/>
  <c r="DH245" i="1"/>
  <c r="DC245" i="1"/>
  <c r="CX245" i="1"/>
  <c r="CQ245" i="1"/>
  <c r="CK245" i="1"/>
  <c r="CE245" i="1"/>
  <c r="BY245" i="1"/>
  <c r="BS245" i="1"/>
  <c r="QJ244" i="1"/>
  <c r="EH244" i="1"/>
  <c r="DM244" i="1"/>
  <c r="DH244" i="1"/>
  <c r="DC244" i="1"/>
  <c r="CX244" i="1"/>
  <c r="CQ244" i="1"/>
  <c r="CK244" i="1"/>
  <c r="CE244" i="1"/>
  <c r="BY244" i="1"/>
  <c r="BS244" i="1"/>
  <c r="BM244" i="1"/>
  <c r="QQ243" i="1"/>
  <c r="QJ243" i="1"/>
  <c r="DM243" i="1"/>
  <c r="DH243" i="1"/>
  <c r="DC243" i="1"/>
  <c r="CX243" i="1"/>
  <c r="CQ243" i="1"/>
  <c r="CK243" i="1"/>
  <c r="CE243" i="1"/>
  <c r="BY243" i="1"/>
  <c r="BS243" i="1"/>
  <c r="BM243" i="1"/>
  <c r="QJ242" i="1"/>
  <c r="EH242" i="1"/>
  <c r="DM242" i="1"/>
  <c r="DH242" i="1"/>
  <c r="DC242" i="1"/>
  <c r="CX242" i="1"/>
  <c r="CQ242" i="1"/>
  <c r="CK242" i="1"/>
  <c r="CE242" i="1"/>
  <c r="BY242" i="1"/>
  <c r="BS242" i="1"/>
  <c r="BM242" i="1"/>
  <c r="DM241" i="1"/>
  <c r="DH241" i="1"/>
  <c r="DC241" i="1"/>
  <c r="CX241" i="1"/>
  <c r="CQ241" i="1"/>
  <c r="CK241" i="1"/>
  <c r="CE241" i="1"/>
  <c r="BY241" i="1"/>
  <c r="BS241" i="1"/>
  <c r="EH240" i="1"/>
  <c r="DM240" i="1"/>
  <c r="DH240" i="1"/>
  <c r="DC240" i="1"/>
  <c r="CX240" i="1"/>
  <c r="CQ240" i="1"/>
  <c r="CK240" i="1"/>
  <c r="CE240" i="1"/>
  <c r="BY240" i="1"/>
  <c r="BS240" i="1"/>
  <c r="QJ239" i="1"/>
  <c r="EH239" i="1"/>
  <c r="DM239" i="1"/>
  <c r="DH239" i="1"/>
  <c r="DC239" i="1"/>
  <c r="CX239" i="1"/>
  <c r="CQ239" i="1"/>
  <c r="CK239" i="1"/>
  <c r="CE239" i="1"/>
  <c r="BY239" i="1"/>
  <c r="BS239" i="1"/>
  <c r="BM239" i="1"/>
  <c r="QJ238" i="1"/>
  <c r="EH238" i="1"/>
  <c r="DM238" i="1"/>
  <c r="DH238" i="1"/>
  <c r="DC238" i="1"/>
  <c r="CX238" i="1"/>
  <c r="CQ238" i="1"/>
  <c r="CK238" i="1"/>
  <c r="CE238" i="1"/>
  <c r="BY238" i="1"/>
  <c r="BS238" i="1"/>
  <c r="BM238" i="1"/>
  <c r="QQ237" i="1"/>
  <c r="QJ237" i="1"/>
  <c r="EH237" i="1"/>
  <c r="DM237" i="1"/>
  <c r="DH237" i="1"/>
  <c r="DC237" i="1"/>
  <c r="CX237" i="1"/>
  <c r="CQ237" i="1"/>
  <c r="CK237" i="1"/>
  <c r="CE237" i="1"/>
  <c r="BY237" i="1"/>
  <c r="BS237" i="1"/>
  <c r="BM237" i="1"/>
  <c r="EH236" i="1"/>
  <c r="DM236" i="1"/>
  <c r="DH236" i="1"/>
  <c r="DC236" i="1"/>
  <c r="CX236" i="1"/>
  <c r="CQ236" i="1"/>
  <c r="CK236" i="1"/>
  <c r="CE236" i="1"/>
  <c r="BY236" i="1"/>
  <c r="BS236" i="1"/>
  <c r="QJ235" i="1"/>
  <c r="DM235" i="1"/>
  <c r="DH235" i="1"/>
  <c r="DC235" i="1"/>
  <c r="CX235" i="1"/>
  <c r="CQ235" i="1"/>
  <c r="CK235" i="1"/>
  <c r="CE235" i="1"/>
  <c r="BY235" i="1"/>
  <c r="BS235" i="1"/>
  <c r="QJ234" i="1"/>
  <c r="EH234" i="1"/>
  <c r="DM234" i="1"/>
  <c r="DH234" i="1"/>
  <c r="DC234" i="1"/>
  <c r="CX234" i="1"/>
  <c r="CQ234" i="1"/>
  <c r="CK234" i="1"/>
  <c r="CE234" i="1"/>
  <c r="BY234" i="1"/>
  <c r="BS234" i="1"/>
  <c r="BM234" i="1"/>
  <c r="QJ233" i="1"/>
  <c r="DM233" i="1"/>
  <c r="DH233" i="1"/>
  <c r="DC233" i="1"/>
  <c r="CX233" i="1"/>
  <c r="CQ233" i="1"/>
  <c r="CK233" i="1"/>
  <c r="CE233" i="1"/>
  <c r="BY233" i="1"/>
  <c r="BS233" i="1"/>
  <c r="BM233" i="1"/>
  <c r="EH232" i="1"/>
  <c r="DM232" i="1"/>
  <c r="DH232" i="1"/>
  <c r="DC232" i="1"/>
  <c r="CX232" i="1"/>
  <c r="CQ232" i="1"/>
  <c r="CK232" i="1"/>
  <c r="CE232" i="1"/>
  <c r="BY232" i="1"/>
  <c r="BS232" i="1"/>
  <c r="BM232" i="1"/>
  <c r="QQ231" i="1"/>
  <c r="EH231" i="1"/>
  <c r="DM231" i="1"/>
  <c r="DH231" i="1"/>
  <c r="DC231" i="1"/>
  <c r="CX231" i="1"/>
  <c r="CQ231" i="1"/>
  <c r="CK231" i="1"/>
  <c r="CE231" i="1"/>
  <c r="BY231" i="1"/>
  <c r="BS231" i="1"/>
  <c r="QJ230" i="1"/>
  <c r="EH230" i="1"/>
  <c r="DM230" i="1"/>
  <c r="DH230" i="1"/>
  <c r="DC230" i="1"/>
  <c r="CX230" i="1"/>
  <c r="CQ230" i="1"/>
  <c r="CK230" i="1"/>
  <c r="CE230" i="1"/>
  <c r="BY230" i="1"/>
  <c r="BS230" i="1"/>
  <c r="QJ229" i="1"/>
  <c r="EH229" i="1"/>
  <c r="DM229" i="1"/>
  <c r="DH229" i="1"/>
  <c r="DC229" i="1"/>
  <c r="CX229" i="1"/>
  <c r="CQ229" i="1"/>
  <c r="CK229" i="1"/>
  <c r="CE229" i="1"/>
  <c r="BY229" i="1"/>
  <c r="BS229" i="1"/>
  <c r="BM229" i="1"/>
  <c r="QJ228" i="1"/>
  <c r="EH228" i="1"/>
  <c r="DM228" i="1"/>
  <c r="DH228" i="1"/>
  <c r="DC228" i="1"/>
  <c r="CX228" i="1"/>
  <c r="CQ228" i="1"/>
  <c r="CK228" i="1"/>
  <c r="CE228" i="1"/>
  <c r="BY228" i="1"/>
  <c r="BS228" i="1"/>
  <c r="BM228" i="1"/>
  <c r="DM227" i="1"/>
  <c r="DH227" i="1"/>
  <c r="DC227" i="1"/>
  <c r="CX227" i="1"/>
  <c r="CQ227" i="1"/>
  <c r="CK227" i="1"/>
  <c r="CE227" i="1"/>
  <c r="BY227" i="1"/>
  <c r="BS227" i="1"/>
  <c r="BM227" i="1"/>
  <c r="QJ226" i="1"/>
  <c r="EH226" i="1"/>
  <c r="DM226" i="1"/>
  <c r="DH226" i="1"/>
  <c r="DC226" i="1"/>
  <c r="CX226" i="1"/>
  <c r="CQ226" i="1"/>
  <c r="CK226" i="1"/>
  <c r="CE226" i="1"/>
  <c r="BY226" i="1"/>
  <c r="BS226" i="1"/>
  <c r="QQ225" i="1"/>
  <c r="QJ225" i="1"/>
  <c r="DM225" i="1"/>
  <c r="DH225" i="1"/>
  <c r="DC225" i="1"/>
  <c r="CX225" i="1"/>
  <c r="CQ225" i="1"/>
  <c r="CK225" i="1"/>
  <c r="CE225" i="1"/>
  <c r="BY225" i="1"/>
  <c r="BS225" i="1"/>
  <c r="QJ224" i="1"/>
  <c r="EH224" i="1"/>
  <c r="DM224" i="1"/>
  <c r="DH224" i="1"/>
  <c r="DC224" i="1"/>
  <c r="CX224" i="1"/>
  <c r="CQ224" i="1"/>
  <c r="CK224" i="1"/>
  <c r="CE224" i="1"/>
  <c r="BY224" i="1"/>
  <c r="BS224" i="1"/>
  <c r="BM224" i="1"/>
  <c r="EH223" i="1"/>
  <c r="DM223" i="1"/>
  <c r="DH223" i="1"/>
  <c r="DC223" i="1"/>
  <c r="CX223" i="1"/>
  <c r="CQ223" i="1"/>
  <c r="CK223" i="1"/>
  <c r="CE223" i="1"/>
  <c r="BY223" i="1"/>
  <c r="BS223" i="1"/>
  <c r="BM223" i="1"/>
  <c r="EH222" i="1"/>
  <c r="DM222" i="1"/>
  <c r="DH222" i="1"/>
  <c r="DC222" i="1"/>
  <c r="CX222" i="1"/>
  <c r="CQ222" i="1"/>
  <c r="CK222" i="1"/>
  <c r="CE222" i="1"/>
  <c r="BY222" i="1"/>
  <c r="BS222" i="1"/>
  <c r="BM222" i="1"/>
  <c r="QJ221" i="1"/>
  <c r="EH221" i="1"/>
  <c r="DM221" i="1"/>
  <c r="DH221" i="1"/>
  <c r="DC221" i="1"/>
  <c r="CX221" i="1"/>
  <c r="CQ221" i="1"/>
  <c r="CK221" i="1"/>
  <c r="CE221" i="1"/>
  <c r="BY221" i="1"/>
  <c r="BS221" i="1"/>
  <c r="QJ220" i="1"/>
  <c r="EH220" i="1"/>
  <c r="DM220" i="1"/>
  <c r="DH220" i="1"/>
  <c r="DC220" i="1"/>
  <c r="CX220" i="1"/>
  <c r="CQ220" i="1"/>
  <c r="CK220" i="1"/>
  <c r="CE220" i="1"/>
  <c r="BY220" i="1"/>
  <c r="BS220" i="1"/>
  <c r="QQ219" i="1"/>
  <c r="QJ219" i="1"/>
  <c r="DM219" i="1"/>
  <c r="DH219" i="1"/>
  <c r="DC219" i="1"/>
  <c r="CX219" i="1"/>
  <c r="CQ219" i="1"/>
  <c r="CK219" i="1"/>
  <c r="CE219" i="1"/>
  <c r="BY219" i="1"/>
  <c r="BS219" i="1"/>
  <c r="BM219" i="1"/>
  <c r="EH218" i="1"/>
  <c r="DM218" i="1"/>
  <c r="DH218" i="1"/>
  <c r="DC218" i="1"/>
  <c r="CX218" i="1"/>
  <c r="CQ218" i="1"/>
  <c r="CK218" i="1"/>
  <c r="CE218" i="1"/>
  <c r="BY218" i="1"/>
  <c r="BS218" i="1"/>
  <c r="BM218" i="1"/>
  <c r="QJ217" i="1"/>
  <c r="DM217" i="1"/>
  <c r="DH217" i="1"/>
  <c r="DC217" i="1"/>
  <c r="CX217" i="1"/>
  <c r="CQ217" i="1"/>
  <c r="CK217" i="1"/>
  <c r="CE217" i="1"/>
  <c r="BY217" i="1"/>
  <c r="BS217" i="1"/>
  <c r="BM217" i="1"/>
  <c r="QJ216" i="1"/>
  <c r="EH216" i="1"/>
  <c r="DM216" i="1"/>
  <c r="DH216" i="1"/>
  <c r="DC216" i="1"/>
  <c r="CX216" i="1"/>
  <c r="CQ216" i="1"/>
  <c r="CK216" i="1"/>
  <c r="CE216" i="1"/>
  <c r="BY216" i="1"/>
  <c r="BS216" i="1"/>
  <c r="QJ215" i="1"/>
  <c r="EH215" i="1"/>
  <c r="DM215" i="1"/>
  <c r="DH215" i="1"/>
  <c r="DC215" i="1"/>
  <c r="CX215" i="1"/>
  <c r="CQ215" i="1"/>
  <c r="CK215" i="1"/>
  <c r="CE215" i="1"/>
  <c r="BY215" i="1"/>
  <c r="BS215" i="1"/>
  <c r="EH214" i="1"/>
  <c r="DM214" i="1"/>
  <c r="DH214" i="1"/>
  <c r="DC214" i="1"/>
  <c r="CX214" i="1"/>
  <c r="CQ214" i="1"/>
  <c r="CK214" i="1"/>
  <c r="CE214" i="1"/>
  <c r="BY214" i="1"/>
  <c r="BS214" i="1"/>
  <c r="BM214" i="1"/>
  <c r="QQ213" i="1"/>
  <c r="EH213" i="1"/>
  <c r="DM213" i="1"/>
  <c r="DH213" i="1"/>
  <c r="DC213" i="1"/>
  <c r="CX213" i="1"/>
  <c r="CQ213" i="1"/>
  <c r="CK213" i="1"/>
  <c r="CE213" i="1"/>
  <c r="BY213" i="1"/>
  <c r="BS213" i="1"/>
  <c r="BM213" i="1"/>
  <c r="QJ212" i="1"/>
  <c r="EH212" i="1"/>
  <c r="DM212" i="1"/>
  <c r="DH212" i="1"/>
  <c r="DC212" i="1"/>
  <c r="CX212" i="1"/>
  <c r="CQ212" i="1"/>
  <c r="CK212" i="1"/>
  <c r="CE212" i="1"/>
  <c r="BY212" i="1"/>
  <c r="BS212" i="1"/>
  <c r="BM212" i="1"/>
  <c r="QJ211" i="1"/>
  <c r="DM211" i="1"/>
  <c r="DH211" i="1"/>
  <c r="DC211" i="1"/>
  <c r="CX211" i="1"/>
  <c r="CQ211" i="1"/>
  <c r="CK211" i="1"/>
  <c r="CE211" i="1"/>
  <c r="BY211" i="1"/>
  <c r="BS211" i="1"/>
  <c r="QJ210" i="1"/>
  <c r="EH210" i="1"/>
  <c r="DM210" i="1"/>
  <c r="DH210" i="1"/>
  <c r="DC210" i="1"/>
  <c r="CX210" i="1"/>
  <c r="CQ210" i="1"/>
  <c r="CK210" i="1"/>
  <c r="CE210" i="1"/>
  <c r="BY210" i="1"/>
  <c r="BS210" i="1"/>
  <c r="DM209" i="1"/>
  <c r="DH209" i="1"/>
  <c r="DC209" i="1"/>
  <c r="CX209" i="1"/>
  <c r="CQ209" i="1"/>
  <c r="CK209" i="1"/>
  <c r="CE209" i="1"/>
  <c r="BY209" i="1"/>
  <c r="BS209" i="1"/>
  <c r="BM209" i="1"/>
  <c r="QJ208" i="1"/>
  <c r="EH208" i="1"/>
  <c r="DM208" i="1"/>
  <c r="DH208" i="1"/>
  <c r="DC208" i="1"/>
  <c r="CX208" i="1"/>
  <c r="CQ208" i="1"/>
  <c r="CK208" i="1"/>
  <c r="CE208" i="1"/>
  <c r="BY208" i="1"/>
  <c r="BS208" i="1"/>
  <c r="BM208" i="1"/>
  <c r="QQ207" i="1"/>
  <c r="QJ207" i="1"/>
  <c r="EH207" i="1"/>
  <c r="DM207" i="1"/>
  <c r="DH207" i="1"/>
  <c r="DC207" i="1"/>
  <c r="CX207" i="1"/>
  <c r="CQ207" i="1"/>
  <c r="CK207" i="1"/>
  <c r="CE207" i="1"/>
  <c r="BY207" i="1"/>
  <c r="BS207" i="1"/>
  <c r="BM207" i="1"/>
  <c r="QJ206" i="1"/>
  <c r="EH206" i="1"/>
  <c r="DM206" i="1"/>
  <c r="DH206" i="1"/>
  <c r="DC206" i="1"/>
  <c r="CX206" i="1"/>
  <c r="CQ206" i="1"/>
  <c r="CK206" i="1"/>
  <c r="CE206" i="1"/>
  <c r="BY206" i="1"/>
  <c r="BS206" i="1"/>
  <c r="EH205" i="1"/>
  <c r="DM205" i="1"/>
  <c r="DH205" i="1"/>
  <c r="DC205" i="1"/>
  <c r="CX205" i="1"/>
  <c r="CQ205" i="1"/>
  <c r="CK205" i="1"/>
  <c r="CE205" i="1"/>
  <c r="BY205" i="1"/>
  <c r="BS205" i="1"/>
  <c r="EH204" i="1"/>
  <c r="DM204" i="1"/>
  <c r="DH204" i="1"/>
  <c r="DC204" i="1"/>
  <c r="CX204" i="1"/>
  <c r="CQ204" i="1"/>
  <c r="CK204" i="1"/>
  <c r="CE204" i="1"/>
  <c r="BY204" i="1"/>
  <c r="BS204" i="1"/>
  <c r="BM204" i="1"/>
  <c r="QJ203" i="1"/>
  <c r="DM203" i="1"/>
  <c r="DH203" i="1"/>
  <c r="DC203" i="1"/>
  <c r="CX203" i="1"/>
  <c r="CQ203" i="1"/>
  <c r="CK203" i="1"/>
  <c r="CE203" i="1"/>
  <c r="BY203" i="1"/>
  <c r="BS203" i="1"/>
  <c r="BM203" i="1"/>
  <c r="QJ202" i="1"/>
  <c r="EH202" i="1"/>
  <c r="DM202" i="1"/>
  <c r="DH202" i="1"/>
  <c r="DC202" i="1"/>
  <c r="CX202" i="1"/>
  <c r="CQ202" i="1"/>
  <c r="CK202" i="1"/>
  <c r="CE202" i="1"/>
  <c r="BY202" i="1"/>
  <c r="BS202" i="1"/>
  <c r="BM202" i="1"/>
  <c r="QQ201" i="1"/>
  <c r="QJ201" i="1"/>
  <c r="DM201" i="1"/>
  <c r="DH201" i="1"/>
  <c r="DC201" i="1"/>
  <c r="CX201" i="1"/>
  <c r="CQ201" i="1"/>
  <c r="CK201" i="1"/>
  <c r="CE201" i="1"/>
  <c r="BY201" i="1"/>
  <c r="BS201" i="1"/>
  <c r="EH200" i="1"/>
  <c r="DM200" i="1"/>
  <c r="DH200" i="1"/>
  <c r="DC200" i="1"/>
  <c r="CX200" i="1"/>
  <c r="CQ200" i="1"/>
  <c r="CK200" i="1"/>
  <c r="CE200" i="1"/>
  <c r="BY200" i="1"/>
  <c r="BS200" i="1"/>
  <c r="QJ199" i="1"/>
  <c r="EH199" i="1"/>
  <c r="DM199" i="1"/>
  <c r="DH199" i="1"/>
  <c r="DC199" i="1"/>
  <c r="CX199" i="1"/>
  <c r="CQ199" i="1"/>
  <c r="CK199" i="1"/>
  <c r="CE199" i="1"/>
  <c r="BY199" i="1"/>
  <c r="BS199" i="1"/>
  <c r="BM199" i="1"/>
  <c r="QJ198" i="1"/>
  <c r="EH198" i="1"/>
  <c r="DM198" i="1"/>
  <c r="DH198" i="1"/>
  <c r="DC198" i="1"/>
  <c r="CX198" i="1"/>
  <c r="CQ198" i="1"/>
  <c r="CK198" i="1"/>
  <c r="CE198" i="1"/>
  <c r="BY198" i="1"/>
  <c r="BS198" i="1"/>
  <c r="BM198" i="1"/>
  <c r="QJ197" i="1"/>
  <c r="EH197" i="1"/>
  <c r="DM197" i="1"/>
  <c r="DH197" i="1"/>
  <c r="DC197" i="1"/>
  <c r="CX197" i="1"/>
  <c r="CQ197" i="1"/>
  <c r="CK197" i="1"/>
  <c r="CE197" i="1"/>
  <c r="BY197" i="1"/>
  <c r="BS197" i="1"/>
  <c r="BM197" i="1"/>
  <c r="EH196" i="1"/>
  <c r="DM196" i="1"/>
  <c r="DH196" i="1"/>
  <c r="DC196" i="1"/>
  <c r="CX196" i="1"/>
  <c r="CQ196" i="1"/>
  <c r="CK196" i="1"/>
  <c r="CE196" i="1"/>
  <c r="BY196" i="1"/>
  <c r="BS196" i="1"/>
  <c r="QQ195" i="1"/>
  <c r="DM195" i="1"/>
  <c r="DH195" i="1"/>
  <c r="DC195" i="1"/>
  <c r="CX195" i="1"/>
  <c r="CQ195" i="1"/>
  <c r="CK195" i="1"/>
  <c r="CE195" i="1"/>
  <c r="BY195" i="1"/>
  <c r="BS195" i="1"/>
  <c r="QJ194" i="1"/>
  <c r="EH194" i="1"/>
  <c r="DM194" i="1"/>
  <c r="DH194" i="1"/>
  <c r="DC194" i="1"/>
  <c r="CX194" i="1"/>
  <c r="CQ194" i="1"/>
  <c r="CK194" i="1"/>
  <c r="CE194" i="1"/>
  <c r="BY194" i="1"/>
  <c r="BS194" i="1"/>
  <c r="BM194" i="1"/>
  <c r="QJ193" i="1"/>
  <c r="DM193" i="1"/>
  <c r="DH193" i="1"/>
  <c r="DC193" i="1"/>
  <c r="CX193" i="1"/>
  <c r="CQ193" i="1"/>
  <c r="CK193" i="1"/>
  <c r="CE193" i="1"/>
  <c r="BY193" i="1"/>
  <c r="BS193" i="1"/>
  <c r="BM193" i="1"/>
  <c r="QJ192" i="1"/>
  <c r="EH192" i="1"/>
  <c r="DM192" i="1"/>
  <c r="DH192" i="1"/>
  <c r="DC192" i="1"/>
  <c r="CX192" i="1"/>
  <c r="CQ192" i="1"/>
  <c r="CK192" i="1"/>
  <c r="CE192" i="1"/>
  <c r="BY192" i="1"/>
  <c r="BS192" i="1"/>
  <c r="BM192" i="1"/>
  <c r="EH191" i="1"/>
  <c r="DM191" i="1"/>
  <c r="DH191" i="1"/>
  <c r="DC191" i="1"/>
  <c r="CX191" i="1"/>
  <c r="CQ191" i="1"/>
  <c r="CK191" i="1"/>
  <c r="CE191" i="1"/>
  <c r="BY191" i="1"/>
  <c r="BS191" i="1"/>
  <c r="QJ190" i="1"/>
  <c r="EH190" i="1"/>
  <c r="DM190" i="1"/>
  <c r="DH190" i="1"/>
  <c r="DC190" i="1"/>
  <c r="CX190" i="1"/>
  <c r="CQ190" i="1"/>
  <c r="CK190" i="1"/>
  <c r="CE190" i="1"/>
  <c r="BY190" i="1"/>
  <c r="BS190" i="1"/>
  <c r="QQ189" i="1"/>
  <c r="QJ189" i="1"/>
  <c r="EH189" i="1"/>
  <c r="DM189" i="1"/>
  <c r="DH189" i="1"/>
  <c r="DC189" i="1"/>
  <c r="CX189" i="1"/>
  <c r="CQ189" i="1"/>
  <c r="CK189" i="1"/>
  <c r="CE189" i="1"/>
  <c r="BY189" i="1"/>
  <c r="BS189" i="1"/>
  <c r="BM189" i="1"/>
  <c r="QJ188" i="1"/>
  <c r="EH188" i="1"/>
  <c r="DM188" i="1"/>
  <c r="DH188" i="1"/>
  <c r="DC188" i="1"/>
  <c r="CX188" i="1"/>
  <c r="CQ188" i="1"/>
  <c r="CK188" i="1"/>
  <c r="CE188" i="1"/>
  <c r="BY188" i="1"/>
  <c r="BS188" i="1"/>
  <c r="BM188" i="1"/>
  <c r="DM187" i="1"/>
  <c r="DH187" i="1"/>
  <c r="DC187" i="1"/>
  <c r="CX187" i="1"/>
  <c r="CQ187" i="1"/>
  <c r="CK187" i="1"/>
  <c r="CE187" i="1"/>
  <c r="BY187" i="1"/>
  <c r="BS187" i="1"/>
  <c r="BM187" i="1"/>
  <c r="EH186" i="1"/>
  <c r="DM186" i="1"/>
  <c r="DH186" i="1"/>
  <c r="DC186" i="1"/>
  <c r="CX186" i="1"/>
  <c r="CQ186" i="1"/>
  <c r="CK186" i="1"/>
  <c r="CE186" i="1"/>
  <c r="BY186" i="1"/>
  <c r="BS186" i="1"/>
  <c r="QJ185" i="1"/>
  <c r="DM185" i="1"/>
  <c r="DH185" i="1"/>
  <c r="DC185" i="1"/>
  <c r="CX185" i="1"/>
  <c r="CQ185" i="1"/>
  <c r="CK185" i="1"/>
  <c r="CE185" i="1"/>
  <c r="BY185" i="1"/>
  <c r="BS185" i="1"/>
  <c r="QJ184" i="1"/>
  <c r="EH184" i="1"/>
  <c r="DM184" i="1"/>
  <c r="DH184" i="1"/>
  <c r="DC184" i="1"/>
  <c r="CX184" i="1"/>
  <c r="CQ184" i="1"/>
  <c r="CK184" i="1"/>
  <c r="CE184" i="1"/>
  <c r="BY184" i="1"/>
  <c r="BS184" i="1"/>
  <c r="BM184" i="1"/>
  <c r="QQ183" i="1"/>
  <c r="QJ183" i="1"/>
  <c r="EH183" i="1"/>
  <c r="DM183" i="1"/>
  <c r="DH183" i="1"/>
  <c r="DC183" i="1"/>
  <c r="CX183" i="1"/>
  <c r="CQ183" i="1"/>
  <c r="CK183" i="1"/>
  <c r="CE183" i="1"/>
  <c r="BY183" i="1"/>
  <c r="BS183" i="1"/>
  <c r="BM183" i="1"/>
  <c r="EH182" i="1"/>
  <c r="DM182" i="1"/>
  <c r="DH182" i="1"/>
  <c r="DC182" i="1"/>
  <c r="CX182" i="1"/>
  <c r="CQ182" i="1"/>
  <c r="CK182" i="1"/>
  <c r="CE182" i="1"/>
  <c r="BY182" i="1"/>
  <c r="BS182" i="1"/>
  <c r="BM182" i="1"/>
  <c r="QJ181" i="1"/>
  <c r="EH181" i="1"/>
  <c r="DM181" i="1"/>
  <c r="DH181" i="1"/>
  <c r="DC181" i="1"/>
  <c r="CX181" i="1"/>
  <c r="CQ181" i="1"/>
  <c r="CK181" i="1"/>
  <c r="CE181" i="1"/>
  <c r="BY181" i="1"/>
  <c r="BS181" i="1"/>
  <c r="QJ180" i="1"/>
  <c r="EH180" i="1"/>
  <c r="DM180" i="1"/>
  <c r="DH180" i="1"/>
  <c r="DC180" i="1"/>
  <c r="CX180" i="1"/>
  <c r="CQ180" i="1"/>
  <c r="CK180" i="1"/>
  <c r="CE180" i="1"/>
  <c r="BY180" i="1"/>
  <c r="BS180" i="1"/>
  <c r="QJ179" i="1"/>
  <c r="DM179" i="1"/>
  <c r="DH179" i="1"/>
  <c r="DC179" i="1"/>
  <c r="CX179" i="1"/>
  <c r="CQ179" i="1"/>
  <c r="CK179" i="1"/>
  <c r="CE179" i="1"/>
  <c r="BY179" i="1"/>
  <c r="BS179" i="1"/>
  <c r="BM179" i="1"/>
  <c r="EH178" i="1"/>
  <c r="DM178" i="1"/>
  <c r="DH178" i="1"/>
  <c r="DC178" i="1"/>
  <c r="CX178" i="1"/>
  <c r="CQ178" i="1"/>
  <c r="CK178" i="1"/>
  <c r="CE178" i="1"/>
  <c r="BY178" i="1"/>
  <c r="BS178" i="1"/>
  <c r="BM178" i="1"/>
  <c r="QQ177" i="1"/>
  <c r="DM177" i="1"/>
  <c r="DH177" i="1"/>
  <c r="DC177" i="1"/>
  <c r="CX177" i="1"/>
  <c r="CQ177" i="1"/>
  <c r="CK177" i="1"/>
  <c r="CE177" i="1"/>
  <c r="BY177" i="1"/>
  <c r="BS177" i="1"/>
  <c r="BM177" i="1"/>
  <c r="QJ176" i="1"/>
  <c r="EH176" i="1"/>
  <c r="DM176" i="1"/>
  <c r="DH176" i="1"/>
  <c r="DC176" i="1"/>
  <c r="CX176" i="1"/>
  <c r="CQ176" i="1"/>
  <c r="CK176" i="1"/>
  <c r="CE176" i="1"/>
  <c r="BY176" i="1"/>
  <c r="BS176" i="1"/>
  <c r="QJ175" i="1"/>
  <c r="EH175" i="1"/>
  <c r="DM175" i="1"/>
  <c r="DH175" i="1"/>
  <c r="DC175" i="1"/>
  <c r="CX175" i="1"/>
  <c r="CQ175" i="1"/>
  <c r="CK175" i="1"/>
  <c r="CE175" i="1"/>
  <c r="BY175" i="1"/>
  <c r="BS175" i="1"/>
  <c r="QJ174" i="1"/>
  <c r="EH174" i="1"/>
  <c r="DM174" i="1"/>
  <c r="DH174" i="1"/>
  <c r="DC174" i="1"/>
  <c r="CX174" i="1"/>
  <c r="CQ174" i="1"/>
  <c r="CK174" i="1"/>
  <c r="CE174" i="1"/>
  <c r="BY174" i="1"/>
  <c r="BS174" i="1"/>
  <c r="BM174" i="1"/>
  <c r="EH173" i="1"/>
  <c r="DM173" i="1"/>
  <c r="DH173" i="1"/>
  <c r="DC173" i="1"/>
  <c r="CX173" i="1"/>
  <c r="CQ173" i="1"/>
  <c r="CK173" i="1"/>
  <c r="CE173" i="1"/>
  <c r="BY173" i="1"/>
  <c r="BS173" i="1"/>
  <c r="BM173" i="1"/>
  <c r="QJ172" i="1"/>
  <c r="EH172" i="1"/>
  <c r="DM172" i="1"/>
  <c r="DH172" i="1"/>
  <c r="DC172" i="1"/>
  <c r="CX172" i="1"/>
  <c r="CQ172" i="1"/>
  <c r="CK172" i="1"/>
  <c r="CE172" i="1"/>
  <c r="BY172" i="1"/>
  <c r="BS172" i="1"/>
  <c r="BM172" i="1"/>
  <c r="QQ171" i="1"/>
  <c r="QJ171" i="1"/>
  <c r="DM171" i="1"/>
  <c r="DH171" i="1"/>
  <c r="DC171" i="1"/>
  <c r="CX171" i="1"/>
  <c r="CQ171" i="1"/>
  <c r="CK171" i="1"/>
  <c r="CE171" i="1"/>
  <c r="BY171" i="1"/>
  <c r="BS171" i="1"/>
  <c r="QJ170" i="1"/>
  <c r="EH170" i="1"/>
  <c r="DM170" i="1"/>
  <c r="DH170" i="1"/>
  <c r="DC170" i="1"/>
  <c r="CX170" i="1"/>
  <c r="CQ170" i="1"/>
  <c r="CK170" i="1"/>
  <c r="CE170" i="1"/>
  <c r="BY170" i="1"/>
  <c r="BS170" i="1"/>
  <c r="DM169" i="1"/>
  <c r="DH169" i="1"/>
  <c r="DC169" i="1"/>
  <c r="CX169" i="1"/>
  <c r="CQ169" i="1"/>
  <c r="CK169" i="1"/>
  <c r="CE169" i="1"/>
  <c r="BY169" i="1"/>
  <c r="BS169" i="1"/>
  <c r="BM169" i="1"/>
  <c r="EH168" i="1"/>
  <c r="DM168" i="1"/>
  <c r="DH168" i="1"/>
  <c r="DC168" i="1"/>
  <c r="CX168" i="1"/>
  <c r="CQ168" i="1"/>
  <c r="CK168" i="1"/>
  <c r="CE168" i="1"/>
  <c r="BY168" i="1"/>
  <c r="BS168" i="1"/>
  <c r="BM168" i="1"/>
  <c r="QJ167" i="1"/>
  <c r="EH167" i="1"/>
  <c r="DM167" i="1"/>
  <c r="DH167" i="1"/>
  <c r="DC167" i="1"/>
  <c r="CX167" i="1"/>
  <c r="CQ167" i="1"/>
  <c r="CK167" i="1"/>
  <c r="CE167" i="1"/>
  <c r="BY167" i="1"/>
  <c r="BS167" i="1"/>
  <c r="BM167" i="1"/>
  <c r="QJ166" i="1"/>
  <c r="EH166" i="1"/>
  <c r="DM166" i="1"/>
  <c r="DH166" i="1"/>
  <c r="DC166" i="1"/>
  <c r="CX166" i="1"/>
  <c r="CQ166" i="1"/>
  <c r="CK166" i="1"/>
  <c r="CE166" i="1"/>
  <c r="BY166" i="1"/>
  <c r="BS166" i="1"/>
  <c r="QQ165" i="1"/>
  <c r="QJ165" i="1"/>
  <c r="EH165" i="1"/>
  <c r="DM165" i="1"/>
  <c r="DH165" i="1"/>
  <c r="DC165" i="1"/>
  <c r="CX165" i="1"/>
  <c r="CQ165" i="1"/>
  <c r="CK165" i="1"/>
  <c r="CE165" i="1"/>
  <c r="BY165" i="1"/>
  <c r="BS165" i="1"/>
  <c r="EH164" i="1"/>
  <c r="DM164" i="1"/>
  <c r="DH164" i="1"/>
  <c r="DC164" i="1"/>
  <c r="CX164" i="1"/>
  <c r="CQ164" i="1"/>
  <c r="CK164" i="1"/>
  <c r="CE164" i="1"/>
  <c r="BY164" i="1"/>
  <c r="BS164" i="1"/>
  <c r="BM164" i="1"/>
  <c r="QJ163" i="1"/>
  <c r="DM163" i="1"/>
  <c r="DH163" i="1"/>
  <c r="DC163" i="1"/>
  <c r="CX163" i="1"/>
  <c r="CQ163" i="1"/>
  <c r="CK163" i="1"/>
  <c r="CE163" i="1"/>
  <c r="BY163" i="1"/>
  <c r="BS163" i="1"/>
  <c r="BM163" i="1"/>
  <c r="QJ162" i="1"/>
  <c r="EH162" i="1"/>
  <c r="DM162" i="1"/>
  <c r="DH162" i="1"/>
  <c r="DC162" i="1"/>
  <c r="CX162" i="1"/>
  <c r="CQ162" i="1"/>
  <c r="CK162" i="1"/>
  <c r="CE162" i="1"/>
  <c r="BY162" i="1"/>
  <c r="BS162" i="1"/>
  <c r="BM162" i="1"/>
  <c r="QJ161" i="1"/>
  <c r="DM161" i="1"/>
  <c r="DH161" i="1"/>
  <c r="DC161" i="1"/>
  <c r="CX161" i="1"/>
  <c r="CQ161" i="1"/>
  <c r="CK161" i="1"/>
  <c r="CE161" i="1"/>
  <c r="BY161" i="1"/>
  <c r="BS161" i="1"/>
  <c r="EH160" i="1"/>
  <c r="DM160" i="1"/>
  <c r="DH160" i="1"/>
  <c r="DC160" i="1"/>
  <c r="CX160" i="1"/>
  <c r="CQ160" i="1"/>
  <c r="CK160" i="1"/>
  <c r="CE160" i="1"/>
  <c r="BY160" i="1"/>
  <c r="BS160" i="1"/>
  <c r="QQ159" i="1"/>
  <c r="EH159" i="1"/>
  <c r="DM159" i="1"/>
  <c r="DH159" i="1"/>
  <c r="DC159" i="1"/>
  <c r="CX159" i="1"/>
  <c r="CQ159" i="1"/>
  <c r="CK159" i="1"/>
  <c r="CE159" i="1"/>
  <c r="BY159" i="1"/>
  <c r="BS159" i="1"/>
  <c r="BM159" i="1"/>
  <c r="QJ158" i="1"/>
  <c r="EH158" i="1"/>
  <c r="DM158" i="1"/>
  <c r="DH158" i="1"/>
  <c r="DC158" i="1"/>
  <c r="CX158" i="1"/>
  <c r="CQ158" i="1"/>
  <c r="CK158" i="1"/>
  <c r="CE158" i="1"/>
  <c r="BY158" i="1"/>
  <c r="BS158" i="1"/>
  <c r="BM158" i="1"/>
  <c r="QJ157" i="1"/>
  <c r="EH157" i="1"/>
  <c r="DM157" i="1"/>
  <c r="DH157" i="1"/>
  <c r="DC157" i="1"/>
  <c r="CX157" i="1"/>
  <c r="CQ157" i="1"/>
  <c r="CK157" i="1"/>
  <c r="CE157" i="1"/>
  <c r="BY157" i="1"/>
  <c r="BS157" i="1"/>
  <c r="BM157" i="1"/>
  <c r="QJ156" i="1"/>
  <c r="EH156" i="1"/>
  <c r="DM156" i="1"/>
  <c r="DH156" i="1"/>
  <c r="DC156" i="1"/>
  <c r="CX156" i="1"/>
  <c r="CQ156" i="1"/>
  <c r="CK156" i="1"/>
  <c r="CE156" i="1"/>
  <c r="BY156" i="1"/>
  <c r="BS156" i="1"/>
  <c r="DM155" i="1"/>
  <c r="DH155" i="1"/>
  <c r="DC155" i="1"/>
  <c r="CX155" i="1"/>
  <c r="CQ155" i="1"/>
  <c r="CK155" i="1"/>
  <c r="CE155" i="1"/>
  <c r="BY155" i="1"/>
  <c r="BS155" i="1"/>
  <c r="QJ154" i="1"/>
  <c r="EH154" i="1"/>
  <c r="DM154" i="1"/>
  <c r="DH154" i="1"/>
  <c r="DC154" i="1"/>
  <c r="CX154" i="1"/>
  <c r="CQ154" i="1"/>
  <c r="CK154" i="1"/>
  <c r="CE154" i="1"/>
  <c r="BY154" i="1"/>
  <c r="BS154" i="1"/>
  <c r="BM154" i="1"/>
  <c r="QQ153" i="1"/>
  <c r="QJ153" i="1"/>
  <c r="DM153" i="1"/>
  <c r="DH153" i="1"/>
  <c r="DC153" i="1"/>
  <c r="CX153" i="1"/>
  <c r="CQ153" i="1"/>
  <c r="CK153" i="1"/>
  <c r="CE153" i="1"/>
  <c r="BY153" i="1"/>
  <c r="BS153" i="1"/>
  <c r="BM153" i="1"/>
  <c r="QJ152" i="1"/>
  <c r="EH152" i="1"/>
  <c r="DM152" i="1"/>
  <c r="DH152" i="1"/>
  <c r="DC152" i="1"/>
  <c r="CX152" i="1"/>
  <c r="CQ152" i="1"/>
  <c r="CK152" i="1"/>
  <c r="CE152" i="1"/>
  <c r="BY152" i="1"/>
  <c r="BS152" i="1"/>
  <c r="BM152" i="1"/>
  <c r="EH151" i="1"/>
  <c r="DM151" i="1"/>
  <c r="DH151" i="1"/>
  <c r="DC151" i="1"/>
  <c r="CX151" i="1"/>
  <c r="CQ151" i="1"/>
  <c r="CK151" i="1"/>
  <c r="CE151" i="1"/>
  <c r="BY151" i="1"/>
  <c r="BS151" i="1"/>
  <c r="EH150" i="1"/>
  <c r="DM150" i="1"/>
  <c r="DH150" i="1"/>
  <c r="DC150" i="1"/>
  <c r="CX150" i="1"/>
  <c r="CQ150" i="1"/>
  <c r="CK150" i="1"/>
  <c r="CE150" i="1"/>
  <c r="BY150" i="1"/>
  <c r="BS150" i="1"/>
  <c r="QJ149" i="1"/>
  <c r="EH149" i="1"/>
  <c r="DM149" i="1"/>
  <c r="DH149" i="1"/>
  <c r="DC149" i="1"/>
  <c r="CX149" i="1"/>
  <c r="CQ149" i="1"/>
  <c r="CK149" i="1"/>
  <c r="CE149" i="1"/>
  <c r="BY149" i="1"/>
  <c r="BS149" i="1"/>
  <c r="BM149" i="1"/>
  <c r="QJ148" i="1"/>
  <c r="EH148" i="1"/>
  <c r="DM148" i="1"/>
  <c r="DH148" i="1"/>
  <c r="DC148" i="1"/>
  <c r="CX148" i="1"/>
  <c r="CQ148" i="1"/>
  <c r="CK148" i="1"/>
  <c r="CE148" i="1"/>
  <c r="BY148" i="1"/>
  <c r="BS148" i="1"/>
  <c r="BM148" i="1"/>
  <c r="QQ147" i="1"/>
  <c r="QJ147" i="1"/>
  <c r="DM147" i="1"/>
  <c r="DH147" i="1"/>
  <c r="DC147" i="1"/>
  <c r="CX147" i="1"/>
  <c r="CQ147" i="1"/>
  <c r="CK147" i="1"/>
  <c r="CE147" i="1"/>
  <c r="BY147" i="1"/>
  <c r="BS147" i="1"/>
  <c r="BM147" i="1"/>
  <c r="EH146" i="1"/>
  <c r="DM146" i="1"/>
  <c r="DH146" i="1"/>
  <c r="DC146" i="1"/>
  <c r="CX146" i="1"/>
  <c r="CQ146" i="1"/>
  <c r="CK146" i="1"/>
  <c r="CE146" i="1"/>
  <c r="BY146" i="1"/>
  <c r="BS146" i="1"/>
  <c r="QJ145" i="1"/>
  <c r="DM145" i="1"/>
  <c r="DH145" i="1"/>
  <c r="DC145" i="1"/>
  <c r="CX145" i="1"/>
  <c r="CQ145" i="1"/>
  <c r="CK145" i="1"/>
  <c r="CE145" i="1"/>
  <c r="BY145" i="1"/>
  <c r="BS145" i="1"/>
  <c r="QJ144" i="1"/>
  <c r="EH144" i="1"/>
  <c r="DM144" i="1"/>
  <c r="DH144" i="1"/>
  <c r="DC144" i="1"/>
  <c r="CX144" i="1"/>
  <c r="CQ144" i="1"/>
  <c r="CK144" i="1"/>
  <c r="CE144" i="1"/>
  <c r="BY144" i="1"/>
  <c r="BS144" i="1"/>
  <c r="BM144" i="1"/>
  <c r="QJ143" i="1"/>
  <c r="EH143" i="1"/>
  <c r="DM143" i="1"/>
  <c r="DH143" i="1"/>
  <c r="DC143" i="1"/>
  <c r="CX143" i="1"/>
  <c r="CQ143" i="1"/>
  <c r="CK143" i="1"/>
  <c r="CE143" i="1"/>
  <c r="BY143" i="1"/>
  <c r="BS143" i="1"/>
  <c r="BM143" i="1"/>
  <c r="EH142" i="1"/>
  <c r="DM142" i="1"/>
  <c r="DH142" i="1"/>
  <c r="DC142" i="1"/>
  <c r="CX142" i="1"/>
  <c r="CQ142" i="1"/>
  <c r="CK142" i="1"/>
  <c r="CE142" i="1"/>
  <c r="BY142" i="1"/>
  <c r="BS142" i="1"/>
  <c r="BM142" i="1"/>
  <c r="QQ141" i="1"/>
  <c r="EH141" i="1"/>
  <c r="DM141" i="1"/>
  <c r="DH141" i="1"/>
  <c r="DC141" i="1"/>
  <c r="CX141" i="1"/>
  <c r="CQ141" i="1"/>
  <c r="CK141" i="1"/>
  <c r="CE141" i="1"/>
  <c r="BY141" i="1"/>
  <c r="BS141" i="1"/>
  <c r="QJ140" i="1"/>
  <c r="EH140" i="1"/>
  <c r="DM140" i="1"/>
  <c r="DH140" i="1"/>
  <c r="DC140" i="1"/>
  <c r="CX140" i="1"/>
  <c r="CQ140" i="1"/>
  <c r="CK140" i="1"/>
  <c r="CE140" i="1"/>
  <c r="BY140" i="1"/>
  <c r="BS140" i="1"/>
  <c r="QJ139" i="1"/>
  <c r="DM139" i="1"/>
  <c r="DH139" i="1"/>
  <c r="DC139" i="1"/>
  <c r="CX139" i="1"/>
  <c r="CQ139" i="1"/>
  <c r="CK139" i="1"/>
  <c r="CE139" i="1"/>
  <c r="BY139" i="1"/>
  <c r="BS139" i="1"/>
  <c r="BM139" i="1"/>
  <c r="QJ138" i="1"/>
  <c r="EH138" i="1"/>
  <c r="DM138" i="1"/>
  <c r="DH138" i="1"/>
  <c r="DC138" i="1"/>
  <c r="CX138" i="1"/>
  <c r="CQ138" i="1"/>
  <c r="CK138" i="1"/>
  <c r="CE138" i="1"/>
  <c r="BY138" i="1"/>
  <c r="BS138" i="1"/>
  <c r="BM138" i="1"/>
  <c r="DM137" i="1"/>
  <c r="DH137" i="1"/>
  <c r="DC137" i="1"/>
  <c r="CX137" i="1"/>
  <c r="CQ137" i="1"/>
  <c r="CK137" i="1"/>
  <c r="CE137" i="1"/>
  <c r="BY137" i="1"/>
  <c r="BS137" i="1"/>
  <c r="BM137" i="1"/>
  <c r="QJ136" i="1"/>
  <c r="EH136" i="1"/>
  <c r="DM136" i="1"/>
  <c r="DH136" i="1"/>
  <c r="DC136" i="1"/>
  <c r="CX136" i="1"/>
  <c r="CQ136" i="1"/>
  <c r="CK136" i="1"/>
  <c r="CE136" i="1"/>
  <c r="BY136" i="1"/>
  <c r="BS136" i="1"/>
  <c r="QQ135" i="1"/>
  <c r="QJ135" i="1"/>
  <c r="EH135" i="1"/>
  <c r="DM135" i="1"/>
  <c r="DH135" i="1"/>
  <c r="DC135" i="1"/>
  <c r="CX135" i="1"/>
  <c r="CQ135" i="1"/>
  <c r="CK135" i="1"/>
  <c r="CE135" i="1"/>
  <c r="BY135" i="1"/>
  <c r="BS135" i="1"/>
  <c r="QJ134" i="1"/>
  <c r="EH134" i="1"/>
  <c r="DM134" i="1"/>
  <c r="DH134" i="1"/>
  <c r="DC134" i="1"/>
  <c r="CX134" i="1"/>
  <c r="CQ134" i="1"/>
  <c r="CK134" i="1"/>
  <c r="CE134" i="1"/>
  <c r="BY134" i="1"/>
  <c r="BS134" i="1"/>
  <c r="BM134" i="1"/>
  <c r="EH133" i="1"/>
  <c r="DM133" i="1"/>
  <c r="DH133" i="1"/>
  <c r="DC133" i="1"/>
  <c r="CX133" i="1"/>
  <c r="CQ133" i="1"/>
  <c r="CK133" i="1"/>
  <c r="CE133" i="1"/>
  <c r="BY133" i="1"/>
  <c r="BS133" i="1"/>
  <c r="BM133" i="1"/>
  <c r="EH132" i="1"/>
  <c r="DM132" i="1"/>
  <c r="DH132" i="1"/>
  <c r="DC132" i="1"/>
  <c r="CX132" i="1"/>
  <c r="CQ132" i="1"/>
  <c r="CK132" i="1"/>
  <c r="CE132" i="1"/>
  <c r="BY132" i="1"/>
  <c r="BS132" i="1"/>
  <c r="BM132" i="1"/>
  <c r="QJ131" i="1"/>
  <c r="DM131" i="1"/>
  <c r="DH131" i="1"/>
  <c r="DC131" i="1"/>
  <c r="CX131" i="1"/>
  <c r="CQ131" i="1"/>
  <c r="CK131" i="1"/>
  <c r="CE131" i="1"/>
  <c r="BY131" i="1"/>
  <c r="BS131" i="1"/>
  <c r="QJ130" i="1"/>
  <c r="EH130" i="1"/>
  <c r="DM130" i="1"/>
  <c r="DH130" i="1"/>
  <c r="DC130" i="1"/>
  <c r="CX130" i="1"/>
  <c r="CQ130" i="1"/>
  <c r="CK130" i="1"/>
  <c r="CE130" i="1"/>
  <c r="BY130" i="1"/>
  <c r="BS130" i="1"/>
  <c r="QQ129" i="1"/>
  <c r="QJ129" i="1"/>
  <c r="DM129" i="1"/>
  <c r="DH129" i="1"/>
  <c r="DC129" i="1"/>
  <c r="CX129" i="1"/>
  <c r="CQ129" i="1"/>
  <c r="CK129" i="1"/>
  <c r="CE129" i="1"/>
  <c r="BY129" i="1"/>
  <c r="BS129" i="1"/>
  <c r="BM129" i="1"/>
  <c r="EH128" i="1"/>
  <c r="DM128" i="1"/>
  <c r="DH128" i="1"/>
  <c r="DC128" i="1"/>
  <c r="CX128" i="1"/>
  <c r="CQ128" i="1"/>
  <c r="CK128" i="1"/>
  <c r="CE128" i="1"/>
  <c r="BY128" i="1"/>
  <c r="BS128" i="1"/>
  <c r="BM128" i="1"/>
  <c r="QJ127" i="1"/>
  <c r="EH127" i="1"/>
  <c r="DM127" i="1"/>
  <c r="DH127" i="1"/>
  <c r="DC127" i="1"/>
  <c r="CX127" i="1"/>
  <c r="CQ127" i="1"/>
  <c r="CK127" i="1"/>
  <c r="CE127" i="1"/>
  <c r="BY127" i="1"/>
  <c r="BS127" i="1"/>
  <c r="BM127" i="1"/>
  <c r="QJ126" i="1"/>
  <c r="EH126" i="1"/>
  <c r="DM126" i="1"/>
  <c r="DH126" i="1"/>
  <c r="DC126" i="1"/>
  <c r="CX126" i="1"/>
  <c r="CQ126" i="1"/>
  <c r="CK126" i="1"/>
  <c r="CE126" i="1"/>
  <c r="BY126" i="1"/>
  <c r="BS126" i="1"/>
  <c r="QJ125" i="1"/>
  <c r="EH125" i="1"/>
  <c r="DM125" i="1"/>
  <c r="DH125" i="1"/>
  <c r="DC125" i="1"/>
  <c r="CX125" i="1"/>
  <c r="CQ125" i="1"/>
  <c r="CK125" i="1"/>
  <c r="CE125" i="1"/>
  <c r="BY125" i="1"/>
  <c r="BS125" i="1"/>
  <c r="EH124" i="1"/>
  <c r="DM124" i="1"/>
  <c r="DH124" i="1"/>
  <c r="DC124" i="1"/>
  <c r="CX124" i="1"/>
  <c r="CQ124" i="1"/>
  <c r="CK124" i="1"/>
  <c r="CE124" i="1"/>
  <c r="BY124" i="1"/>
  <c r="BS124" i="1"/>
  <c r="BM124" i="1"/>
  <c r="QQ123" i="1"/>
  <c r="DM123" i="1"/>
  <c r="DH123" i="1"/>
  <c r="DC123" i="1"/>
  <c r="CX123" i="1"/>
  <c r="CQ123" i="1"/>
  <c r="CK123" i="1"/>
  <c r="CE123" i="1"/>
  <c r="BY123" i="1"/>
  <c r="BS123" i="1"/>
  <c r="BM123" i="1"/>
  <c r="QJ122" i="1"/>
  <c r="EH122" i="1"/>
  <c r="DM122" i="1"/>
  <c r="DH122" i="1"/>
  <c r="DC122" i="1"/>
  <c r="CX122" i="1"/>
  <c r="CQ122" i="1"/>
  <c r="CK122" i="1"/>
  <c r="CE122" i="1"/>
  <c r="BY122" i="1"/>
  <c r="BS122" i="1"/>
  <c r="BM122" i="1"/>
  <c r="QJ121" i="1"/>
  <c r="DM121" i="1"/>
  <c r="DH121" i="1"/>
  <c r="DC121" i="1"/>
  <c r="CX121" i="1"/>
  <c r="CQ121" i="1"/>
  <c r="CK121" i="1"/>
  <c r="CE121" i="1"/>
  <c r="BY121" i="1"/>
  <c r="BS121" i="1"/>
  <c r="QJ120" i="1"/>
  <c r="EH120" i="1"/>
  <c r="DM120" i="1"/>
  <c r="DH120" i="1"/>
  <c r="DC120" i="1"/>
  <c r="CX120" i="1"/>
  <c r="CQ120" i="1"/>
  <c r="CK120" i="1"/>
  <c r="CE120" i="1"/>
  <c r="BY120" i="1"/>
  <c r="BS120" i="1"/>
  <c r="EH119" i="1"/>
  <c r="DM119" i="1"/>
  <c r="DH119" i="1"/>
  <c r="DC119" i="1"/>
  <c r="CX119" i="1"/>
  <c r="CQ119" i="1"/>
  <c r="CK119" i="1"/>
  <c r="CE119" i="1"/>
  <c r="BY119" i="1"/>
  <c r="BS119" i="1"/>
  <c r="BM119" i="1"/>
  <c r="QJ118" i="1"/>
  <c r="EH118" i="1"/>
  <c r="DM118" i="1"/>
  <c r="DH118" i="1"/>
  <c r="DC118" i="1"/>
  <c r="CX118" i="1"/>
  <c r="CQ118" i="1"/>
  <c r="CK118" i="1"/>
  <c r="CE118" i="1"/>
  <c r="BY118" i="1"/>
  <c r="BS118" i="1"/>
  <c r="BM118" i="1"/>
  <c r="QQ117" i="1"/>
  <c r="QJ117" i="1"/>
  <c r="EH117" i="1"/>
  <c r="DM117" i="1"/>
  <c r="DH117" i="1"/>
  <c r="DC117" i="1"/>
  <c r="CX117" i="1"/>
  <c r="CQ117" i="1"/>
  <c r="CK117" i="1"/>
  <c r="CE117" i="1"/>
  <c r="BY117" i="1"/>
  <c r="BS117" i="1"/>
  <c r="BM117" i="1"/>
  <c r="QJ116" i="1"/>
  <c r="EH116" i="1"/>
  <c r="DM116" i="1"/>
  <c r="DH116" i="1"/>
  <c r="DC116" i="1"/>
  <c r="CX116" i="1"/>
  <c r="CQ116" i="1"/>
  <c r="CK116" i="1"/>
  <c r="CE116" i="1"/>
  <c r="BY116" i="1"/>
  <c r="BS116" i="1"/>
  <c r="DM115" i="1"/>
  <c r="DH115" i="1"/>
  <c r="DC115" i="1"/>
  <c r="CX115" i="1"/>
  <c r="CQ115" i="1"/>
  <c r="CK115" i="1"/>
  <c r="CE115" i="1"/>
  <c r="BY115" i="1"/>
  <c r="BS115" i="1"/>
  <c r="EH114" i="1"/>
  <c r="DM114" i="1"/>
  <c r="DH114" i="1"/>
  <c r="DC114" i="1"/>
  <c r="CX114" i="1"/>
  <c r="CQ114" i="1"/>
  <c r="CK114" i="1"/>
  <c r="CE114" i="1"/>
  <c r="BY114" i="1"/>
  <c r="BS114" i="1"/>
  <c r="BM114" i="1"/>
  <c r="QJ113" i="1"/>
  <c r="DM113" i="1"/>
  <c r="DH113" i="1"/>
  <c r="DC113" i="1"/>
  <c r="CX113" i="1"/>
  <c r="CQ113" i="1"/>
  <c r="CK113" i="1"/>
  <c r="CE113" i="1"/>
  <c r="BY113" i="1"/>
  <c r="BS113" i="1"/>
  <c r="BM113" i="1"/>
  <c r="QJ112" i="1"/>
  <c r="EH112" i="1"/>
  <c r="DM112" i="1"/>
  <c r="DH112" i="1"/>
  <c r="DC112" i="1"/>
  <c r="CX112" i="1"/>
  <c r="CQ112" i="1"/>
  <c r="CK112" i="1"/>
  <c r="CE112" i="1"/>
  <c r="BY112" i="1"/>
  <c r="BS112" i="1"/>
  <c r="BM112" i="1"/>
  <c r="QQ111" i="1"/>
  <c r="QJ111" i="1"/>
  <c r="EH111" i="1"/>
  <c r="DM111" i="1"/>
  <c r="DH111" i="1"/>
  <c r="DC111" i="1"/>
  <c r="CX111" i="1"/>
  <c r="CQ111" i="1"/>
  <c r="CK111" i="1"/>
  <c r="CE111" i="1"/>
  <c r="BY111" i="1"/>
  <c r="BS111" i="1"/>
  <c r="EH110" i="1"/>
  <c r="DM110" i="1"/>
  <c r="DH110" i="1"/>
  <c r="DC110" i="1"/>
  <c r="CX110" i="1"/>
  <c r="CQ110" i="1"/>
  <c r="CK110" i="1"/>
  <c r="CE110" i="1"/>
  <c r="BY110" i="1"/>
  <c r="BS110" i="1"/>
  <c r="QJ109" i="1"/>
  <c r="EH109" i="1"/>
  <c r="DM109" i="1"/>
  <c r="DH109" i="1"/>
  <c r="DC109" i="1"/>
  <c r="CX109" i="1"/>
  <c r="CQ109" i="1"/>
  <c r="CK109" i="1"/>
  <c r="CE109" i="1"/>
  <c r="BY109" i="1"/>
  <c r="BS109" i="1"/>
  <c r="BM109" i="1"/>
  <c r="QJ108" i="1"/>
  <c r="EH108" i="1"/>
  <c r="DM108" i="1"/>
  <c r="DH108" i="1"/>
  <c r="DC108" i="1"/>
  <c r="CX108" i="1"/>
  <c r="CQ108" i="1"/>
  <c r="CK108" i="1"/>
  <c r="CE108" i="1"/>
  <c r="BY108" i="1"/>
  <c r="BS108" i="1"/>
  <c r="BM108" i="1"/>
  <c r="QJ107" i="1"/>
  <c r="DM107" i="1"/>
  <c r="DH107" i="1"/>
  <c r="DC107" i="1"/>
  <c r="CX107" i="1"/>
  <c r="CQ107" i="1"/>
  <c r="CK107" i="1"/>
  <c r="CE107" i="1"/>
  <c r="BY107" i="1"/>
  <c r="BS107" i="1"/>
  <c r="BM107" i="1"/>
  <c r="EH106" i="1"/>
  <c r="DM106" i="1"/>
  <c r="DH106" i="1"/>
  <c r="DC106" i="1"/>
  <c r="CX106" i="1"/>
  <c r="CQ106" i="1"/>
  <c r="CK106" i="1"/>
  <c r="CE106" i="1"/>
  <c r="BY106" i="1"/>
  <c r="BS106" i="1"/>
  <c r="QQ105" i="1"/>
  <c r="DM105" i="1"/>
  <c r="DH105" i="1"/>
  <c r="DC105" i="1"/>
  <c r="CX105" i="1"/>
  <c r="CQ105" i="1"/>
  <c r="CK105" i="1"/>
  <c r="CE105" i="1"/>
  <c r="BY105" i="1"/>
  <c r="BS105" i="1"/>
  <c r="QJ104" i="1"/>
  <c r="EH104" i="1"/>
  <c r="DM104" i="1"/>
  <c r="DH104" i="1"/>
  <c r="DC104" i="1"/>
  <c r="CX104" i="1"/>
  <c r="CQ104" i="1"/>
  <c r="CK104" i="1"/>
  <c r="CE104" i="1"/>
  <c r="BY104" i="1"/>
  <c r="BS104" i="1"/>
  <c r="BM104" i="1"/>
  <c r="QJ103" i="1"/>
  <c r="EH103" i="1"/>
  <c r="DM103" i="1"/>
  <c r="DH103" i="1"/>
  <c r="DC103" i="1"/>
  <c r="CX103" i="1"/>
  <c r="CQ103" i="1"/>
  <c r="CK103" i="1"/>
  <c r="CE103" i="1"/>
  <c r="BY103" i="1"/>
  <c r="BS103" i="1"/>
  <c r="BM103" i="1"/>
  <c r="QJ102" i="1"/>
  <c r="EH102" i="1"/>
  <c r="DM102" i="1"/>
  <c r="DH102" i="1"/>
  <c r="DC102" i="1"/>
  <c r="CX102" i="1"/>
  <c r="CQ102" i="1"/>
  <c r="CK102" i="1"/>
  <c r="CE102" i="1"/>
  <c r="BY102" i="1"/>
  <c r="BS102" i="1"/>
  <c r="BM102" i="1"/>
  <c r="EH101" i="1"/>
  <c r="DM101" i="1"/>
  <c r="DH101" i="1"/>
  <c r="DC101" i="1"/>
  <c r="CX101" i="1"/>
  <c r="CQ101" i="1"/>
  <c r="CK101" i="1"/>
  <c r="CE101" i="1"/>
  <c r="BY101" i="1"/>
  <c r="BS101" i="1"/>
  <c r="QJ100" i="1"/>
  <c r="EH100" i="1"/>
  <c r="DM100" i="1"/>
  <c r="DH100" i="1"/>
  <c r="DC100" i="1"/>
  <c r="CX100" i="1"/>
  <c r="CQ100" i="1"/>
  <c r="CK100" i="1"/>
  <c r="CE100" i="1"/>
  <c r="BY100" i="1"/>
  <c r="BS100" i="1"/>
  <c r="QQ99" i="1"/>
  <c r="QJ99" i="1"/>
  <c r="DM99" i="1"/>
  <c r="DH99" i="1"/>
  <c r="DC99" i="1"/>
  <c r="CX99" i="1"/>
  <c r="CQ99" i="1"/>
  <c r="CK99" i="1"/>
  <c r="CE99" i="1"/>
  <c r="BY99" i="1"/>
  <c r="BS99" i="1"/>
  <c r="BM99" i="1"/>
  <c r="QJ98" i="1"/>
  <c r="EH98" i="1"/>
  <c r="DM98" i="1"/>
  <c r="DH98" i="1"/>
  <c r="DC98" i="1"/>
  <c r="CX98" i="1"/>
  <c r="CQ98" i="1"/>
  <c r="CK98" i="1"/>
  <c r="CE98" i="1"/>
  <c r="BY98" i="1"/>
  <c r="BS98" i="1"/>
  <c r="BM98" i="1"/>
  <c r="DM97" i="1"/>
  <c r="DH97" i="1"/>
  <c r="DC97" i="1"/>
  <c r="CX97" i="1"/>
  <c r="CQ97" i="1"/>
  <c r="CK97" i="1"/>
  <c r="CE97" i="1"/>
  <c r="BY97" i="1"/>
  <c r="BS97" i="1"/>
  <c r="BM97" i="1"/>
  <c r="EH96" i="1"/>
  <c r="DM96" i="1"/>
  <c r="DH96" i="1"/>
  <c r="DC96" i="1"/>
  <c r="CX96" i="1"/>
  <c r="CQ96" i="1"/>
  <c r="CK96" i="1"/>
  <c r="CE96" i="1"/>
  <c r="BY96" i="1"/>
  <c r="BS96" i="1"/>
  <c r="QJ95" i="1"/>
  <c r="EH95" i="1"/>
  <c r="DM95" i="1"/>
  <c r="DH95" i="1"/>
  <c r="DC95" i="1"/>
  <c r="CX95" i="1"/>
  <c r="CQ95" i="1"/>
  <c r="CK95" i="1"/>
  <c r="CE95" i="1"/>
  <c r="BY95" i="1"/>
  <c r="BS95" i="1"/>
  <c r="QJ94" i="1"/>
  <c r="EH94" i="1"/>
  <c r="DM94" i="1"/>
  <c r="DH94" i="1"/>
  <c r="DC94" i="1"/>
  <c r="CX94" i="1"/>
  <c r="CQ94" i="1"/>
  <c r="CK94" i="1"/>
  <c r="CE94" i="1"/>
  <c r="BY94" i="1"/>
  <c r="BS94" i="1"/>
  <c r="BM94" i="1"/>
  <c r="QQ93" i="1"/>
  <c r="QJ93" i="1"/>
  <c r="EH93" i="1"/>
  <c r="DM93" i="1"/>
  <c r="DH93" i="1"/>
  <c r="DC93" i="1"/>
  <c r="CX93" i="1"/>
  <c r="CQ93" i="1"/>
  <c r="CK93" i="1"/>
  <c r="CE93" i="1"/>
  <c r="BY93" i="1"/>
  <c r="BS93" i="1"/>
  <c r="BM93" i="1"/>
  <c r="EH92" i="1"/>
  <c r="DM92" i="1"/>
  <c r="DH92" i="1"/>
  <c r="DC92" i="1"/>
  <c r="CX92" i="1"/>
  <c r="CQ92" i="1"/>
  <c r="CK92" i="1"/>
  <c r="CE92" i="1"/>
  <c r="BY92" i="1"/>
  <c r="BS92" i="1"/>
  <c r="BM92" i="1"/>
  <c r="QJ91" i="1"/>
  <c r="DM91" i="1"/>
  <c r="DH91" i="1"/>
  <c r="DC91" i="1"/>
  <c r="CX91" i="1"/>
  <c r="CQ91" i="1"/>
  <c r="CK91" i="1"/>
  <c r="CE91" i="1"/>
  <c r="BY91" i="1"/>
  <c r="BS91" i="1"/>
  <c r="QJ90" i="1"/>
  <c r="EH90" i="1"/>
  <c r="DM90" i="1"/>
  <c r="DH90" i="1"/>
  <c r="DC90" i="1"/>
  <c r="CX90" i="1"/>
  <c r="CQ90" i="1"/>
  <c r="CK90" i="1"/>
  <c r="CE90" i="1"/>
  <c r="BY90" i="1"/>
  <c r="BS90" i="1"/>
  <c r="QJ89" i="1"/>
  <c r="DM89" i="1"/>
  <c r="DH89" i="1"/>
  <c r="DC89" i="1"/>
  <c r="CX89" i="1"/>
  <c r="CQ89" i="1"/>
  <c r="CK89" i="1"/>
  <c r="CE89" i="1"/>
  <c r="BY89" i="1"/>
  <c r="BS89" i="1"/>
  <c r="BM89" i="1"/>
  <c r="EH88" i="1"/>
  <c r="DM88" i="1"/>
  <c r="DH88" i="1"/>
  <c r="DC88" i="1"/>
  <c r="CX88" i="1"/>
  <c r="CQ88" i="1"/>
  <c r="CK88" i="1"/>
  <c r="CE88" i="1"/>
  <c r="BY88" i="1"/>
  <c r="BS88" i="1"/>
  <c r="BM88" i="1"/>
  <c r="QQ87" i="1"/>
  <c r="EH87" i="1"/>
  <c r="DM87" i="1"/>
  <c r="DH87" i="1"/>
  <c r="DC87" i="1"/>
  <c r="CX87" i="1"/>
  <c r="CQ87" i="1"/>
  <c r="CK87" i="1"/>
  <c r="CE87" i="1"/>
  <c r="BY87" i="1"/>
  <c r="BS87" i="1"/>
  <c r="BM87" i="1"/>
  <c r="QJ86" i="1"/>
  <c r="EH86" i="1"/>
  <c r="DM86" i="1"/>
  <c r="DH86" i="1"/>
  <c r="DC86" i="1"/>
  <c r="CX86" i="1"/>
  <c r="CQ86" i="1"/>
  <c r="CK86" i="1"/>
  <c r="CE86" i="1"/>
  <c r="BY86" i="1"/>
  <c r="BS86" i="1"/>
  <c r="QJ85" i="1"/>
  <c r="EH85" i="1"/>
  <c r="DM85" i="1"/>
  <c r="DH85" i="1"/>
  <c r="DC85" i="1"/>
  <c r="CX85" i="1"/>
  <c r="CQ85" i="1"/>
  <c r="CK85" i="1"/>
  <c r="CE85" i="1"/>
  <c r="BY85" i="1"/>
  <c r="BS85" i="1"/>
  <c r="QJ84" i="1"/>
  <c r="EH84" i="1"/>
  <c r="DM84" i="1"/>
  <c r="DH84" i="1"/>
  <c r="DC84" i="1"/>
  <c r="CX84" i="1"/>
  <c r="CQ84" i="1"/>
  <c r="CK84" i="1"/>
  <c r="CE84" i="1"/>
  <c r="BY84" i="1"/>
  <c r="BS84" i="1"/>
  <c r="BM84" i="1"/>
  <c r="DM83" i="1"/>
  <c r="DH83" i="1"/>
  <c r="DC83" i="1"/>
  <c r="CX83" i="1"/>
  <c r="CQ83" i="1"/>
  <c r="CK83" i="1"/>
  <c r="CE83" i="1"/>
  <c r="BY83" i="1"/>
  <c r="BS83" i="1"/>
  <c r="BM83" i="1"/>
  <c r="QJ82" i="1"/>
  <c r="EH82" i="1"/>
  <c r="DM82" i="1"/>
  <c r="DH82" i="1"/>
  <c r="DC82" i="1"/>
  <c r="CX82" i="1"/>
  <c r="CQ82" i="1"/>
  <c r="CK82" i="1"/>
  <c r="CE82" i="1"/>
  <c r="BY82" i="1"/>
  <c r="BS82" i="1"/>
  <c r="BM82" i="1"/>
  <c r="QQ81" i="1"/>
  <c r="QJ81" i="1"/>
  <c r="DM81" i="1"/>
  <c r="DH81" i="1"/>
  <c r="DC81" i="1"/>
  <c r="CX81" i="1"/>
  <c r="CQ81" i="1"/>
  <c r="CK81" i="1"/>
  <c r="CE81" i="1"/>
  <c r="BY81" i="1"/>
  <c r="BS81" i="1"/>
  <c r="QJ80" i="1"/>
  <c r="EH80" i="1"/>
  <c r="DM80" i="1"/>
  <c r="DH80" i="1"/>
  <c r="DC80" i="1"/>
  <c r="CX80" i="1"/>
  <c r="CQ80" i="1"/>
  <c r="CK80" i="1"/>
  <c r="CE80" i="1"/>
  <c r="BY80" i="1"/>
  <c r="BS80" i="1"/>
  <c r="EH79" i="1"/>
  <c r="DM79" i="1"/>
  <c r="DH79" i="1"/>
  <c r="DC79" i="1"/>
  <c r="CX79" i="1"/>
  <c r="CQ79" i="1"/>
  <c r="CK79" i="1"/>
  <c r="CE79" i="1"/>
  <c r="BY79" i="1"/>
  <c r="BS79" i="1"/>
  <c r="BM79" i="1"/>
  <c r="EH78" i="1"/>
  <c r="DM78" i="1"/>
  <c r="DH78" i="1"/>
  <c r="DC78" i="1"/>
  <c r="CX78" i="1"/>
  <c r="CQ78" i="1"/>
  <c r="CK78" i="1"/>
  <c r="CE78" i="1"/>
  <c r="BY78" i="1"/>
  <c r="BS78" i="1"/>
  <c r="BM78" i="1"/>
  <c r="QJ77" i="1"/>
  <c r="EH77" i="1"/>
  <c r="DM77" i="1"/>
  <c r="DH77" i="1"/>
  <c r="DC77" i="1"/>
  <c r="CX77" i="1"/>
  <c r="CQ77" i="1"/>
  <c r="CK77" i="1"/>
  <c r="CE77" i="1"/>
  <c r="BY77" i="1"/>
  <c r="BS77" i="1"/>
  <c r="BM77" i="1"/>
  <c r="QJ76" i="1"/>
  <c r="EH76" i="1"/>
  <c r="DM76" i="1"/>
  <c r="DH76" i="1"/>
  <c r="DC76" i="1"/>
  <c r="CX76" i="1"/>
  <c r="CQ76" i="1"/>
  <c r="CK76" i="1"/>
  <c r="CE76" i="1"/>
  <c r="BY76" i="1"/>
  <c r="BS76" i="1"/>
  <c r="QQ75" i="1"/>
  <c r="QJ75" i="1"/>
  <c r="DM75" i="1"/>
  <c r="DH75" i="1"/>
  <c r="DC75" i="1"/>
  <c r="CX75" i="1"/>
  <c r="CQ75" i="1"/>
  <c r="CK75" i="1"/>
  <c r="CE75" i="1"/>
  <c r="BY75" i="1"/>
  <c r="BS75" i="1"/>
  <c r="EH74" i="1"/>
  <c r="DM74" i="1"/>
  <c r="DH74" i="1"/>
  <c r="DC74" i="1"/>
  <c r="CX74" i="1"/>
  <c r="CQ74" i="1"/>
  <c r="CK74" i="1"/>
  <c r="CE74" i="1"/>
  <c r="BY74" i="1"/>
  <c r="BS74" i="1"/>
  <c r="BM74" i="1"/>
  <c r="QJ73" i="1"/>
  <c r="DM73" i="1"/>
  <c r="DH73" i="1"/>
  <c r="DC73" i="1"/>
  <c r="CX73" i="1"/>
  <c r="CQ73" i="1"/>
  <c r="CK73" i="1"/>
  <c r="CE73" i="1"/>
  <c r="BY73" i="1"/>
  <c r="BS73" i="1"/>
  <c r="BM73" i="1"/>
  <c r="QJ72" i="1"/>
  <c r="EH72" i="1"/>
  <c r="DM72" i="1"/>
  <c r="DH72" i="1"/>
  <c r="DC72" i="1"/>
  <c r="CX72" i="1"/>
  <c r="CQ72" i="1"/>
  <c r="CK72" i="1"/>
  <c r="CE72" i="1"/>
  <c r="BY72" i="1"/>
  <c r="BS72" i="1"/>
  <c r="BM72" i="1"/>
  <c r="QJ71" i="1"/>
  <c r="EH71" i="1"/>
  <c r="DM71" i="1"/>
  <c r="DH71" i="1"/>
  <c r="DC71" i="1"/>
  <c r="CX71" i="1"/>
  <c r="CQ71" i="1"/>
  <c r="CK71" i="1"/>
  <c r="CE71" i="1"/>
  <c r="BY71" i="1"/>
  <c r="BS71" i="1"/>
  <c r="EH70" i="1"/>
  <c r="DM70" i="1"/>
  <c r="DH70" i="1"/>
  <c r="DC70" i="1"/>
  <c r="CX70" i="1"/>
  <c r="CQ70" i="1"/>
  <c r="CK70" i="1"/>
  <c r="CE70" i="1"/>
  <c r="BY70" i="1"/>
  <c r="BS70" i="1"/>
  <c r="QQ69" i="1"/>
  <c r="EH69" i="1"/>
  <c r="DM69" i="1"/>
  <c r="DH69" i="1"/>
  <c r="DC69" i="1"/>
  <c r="CX69" i="1"/>
  <c r="CQ69" i="1"/>
  <c r="CK69" i="1"/>
  <c r="CE69" i="1"/>
  <c r="BY69" i="1"/>
  <c r="BS69" i="1"/>
  <c r="BM69" i="1"/>
  <c r="QJ68" i="1"/>
  <c r="EH68" i="1"/>
  <c r="DM68" i="1"/>
  <c r="DH68" i="1"/>
  <c r="DC68" i="1"/>
  <c r="CX68" i="1"/>
  <c r="CQ68" i="1"/>
  <c r="CK68" i="1"/>
  <c r="CE68" i="1"/>
  <c r="BY68" i="1"/>
  <c r="BS68" i="1"/>
  <c r="BM68" i="1"/>
  <c r="QJ67" i="1"/>
  <c r="DM67" i="1"/>
  <c r="DH67" i="1"/>
  <c r="DC67" i="1"/>
  <c r="CX67" i="1"/>
  <c r="CQ67" i="1"/>
  <c r="CK67" i="1"/>
  <c r="CE67" i="1"/>
  <c r="BY67" i="1"/>
  <c r="BS67" i="1"/>
  <c r="BM67" i="1"/>
  <c r="QJ66" i="1"/>
  <c r="EH66" i="1"/>
  <c r="DM66" i="1"/>
  <c r="DH66" i="1"/>
  <c r="DC66" i="1"/>
  <c r="CX66" i="1"/>
  <c r="CQ66" i="1"/>
  <c r="CK66" i="1"/>
  <c r="CE66" i="1"/>
  <c r="BY66" i="1"/>
  <c r="BS66" i="1"/>
  <c r="DM65" i="1"/>
  <c r="DH65" i="1"/>
  <c r="DC65" i="1"/>
  <c r="CX65" i="1"/>
  <c r="CQ65" i="1"/>
  <c r="CK65" i="1"/>
  <c r="CE65" i="1"/>
  <c r="BY65" i="1"/>
  <c r="BS65" i="1"/>
  <c r="QJ64" i="1"/>
  <c r="EH64" i="1"/>
  <c r="DM64" i="1"/>
  <c r="DH64" i="1"/>
  <c r="DC64" i="1"/>
  <c r="CX64" i="1"/>
  <c r="CQ64" i="1"/>
  <c r="CK64" i="1"/>
  <c r="CE64" i="1"/>
  <c r="BY64" i="1"/>
  <c r="BS64" i="1"/>
  <c r="BM64" i="1"/>
  <c r="QQ63" i="1"/>
  <c r="QJ63" i="1"/>
  <c r="EH63" i="1"/>
  <c r="DM63" i="1"/>
  <c r="DH63" i="1"/>
  <c r="DC63" i="1"/>
  <c r="CX63" i="1"/>
  <c r="CQ63" i="1"/>
  <c r="CK63" i="1"/>
  <c r="CE63" i="1"/>
  <c r="BY63" i="1"/>
  <c r="BS63" i="1"/>
  <c r="BM63" i="1"/>
  <c r="QJ62" i="1"/>
  <c r="EH62" i="1"/>
  <c r="DM62" i="1"/>
  <c r="DH62" i="1"/>
  <c r="DC62" i="1"/>
  <c r="CX62" i="1"/>
  <c r="CQ62" i="1"/>
  <c r="CK62" i="1"/>
  <c r="CE62" i="1"/>
  <c r="BY62" i="1"/>
  <c r="BS62" i="1"/>
  <c r="BM62" i="1"/>
  <c r="EH61" i="1"/>
  <c r="DM61" i="1"/>
  <c r="DH61" i="1"/>
  <c r="DC61" i="1"/>
  <c r="CX61" i="1"/>
  <c r="CQ61" i="1"/>
  <c r="CK61" i="1"/>
  <c r="CE61" i="1"/>
  <c r="BY61" i="1"/>
  <c r="BS61" i="1"/>
  <c r="FB60" i="1"/>
  <c r="EW60" i="1"/>
  <c r="ER60" i="1"/>
  <c r="EH60" i="1"/>
  <c r="EC60" i="1"/>
  <c r="DW60" i="1"/>
  <c r="DM60" i="1"/>
  <c r="DH60" i="1"/>
  <c r="DC60" i="1"/>
  <c r="CX60" i="1"/>
  <c r="CQ60" i="1"/>
  <c r="CK60" i="1"/>
  <c r="CE60" i="1"/>
  <c r="BY60" i="1"/>
  <c r="BS60" i="1"/>
  <c r="BF60" i="1"/>
  <c r="BA60" i="1"/>
  <c r="AW60" i="1"/>
  <c r="AS60" i="1"/>
  <c r="E60" i="1"/>
  <c r="QJ59" i="1"/>
  <c r="FB59" i="1"/>
  <c r="EW59" i="1"/>
  <c r="ER59" i="1"/>
  <c r="EC59" i="1"/>
  <c r="DW59" i="1"/>
  <c r="DM59" i="1"/>
  <c r="DH59" i="1"/>
  <c r="DC59" i="1"/>
  <c r="CX59" i="1"/>
  <c r="CQ59" i="1"/>
  <c r="CK59" i="1"/>
  <c r="CE59" i="1"/>
  <c r="BY59" i="1"/>
  <c r="BS59" i="1"/>
  <c r="BM59" i="1"/>
  <c r="BF59" i="1"/>
  <c r="BA59" i="1"/>
  <c r="AW59" i="1"/>
  <c r="AS59" i="1"/>
  <c r="E59" i="1"/>
  <c r="QJ58" i="1"/>
  <c r="FB58" i="1"/>
  <c r="EW58" i="1"/>
  <c r="ER58" i="1"/>
  <c r="EH58" i="1"/>
  <c r="EC58" i="1"/>
  <c r="DW58" i="1"/>
  <c r="DM58" i="1"/>
  <c r="DH58" i="1"/>
  <c r="DC58" i="1"/>
  <c r="CX58" i="1"/>
  <c r="CQ58" i="1"/>
  <c r="CK58" i="1"/>
  <c r="CE58" i="1"/>
  <c r="BY58" i="1"/>
  <c r="BS58" i="1"/>
  <c r="BM58" i="1"/>
  <c r="BF58" i="1"/>
  <c r="BA58" i="1"/>
  <c r="AW58" i="1"/>
  <c r="AS58" i="1"/>
  <c r="E58" i="1"/>
  <c r="QQ57" i="1"/>
  <c r="QJ57" i="1"/>
  <c r="FB57" i="1"/>
  <c r="EW57" i="1"/>
  <c r="ER57" i="1"/>
  <c r="EC57" i="1"/>
  <c r="DW57" i="1"/>
  <c r="DM57" i="1"/>
  <c r="DH57" i="1"/>
  <c r="DC57" i="1"/>
  <c r="CX57" i="1"/>
  <c r="CQ57" i="1"/>
  <c r="CK57" i="1"/>
  <c r="CE57" i="1"/>
  <c r="BY57" i="1"/>
  <c r="BS57" i="1"/>
  <c r="BM57" i="1"/>
  <c r="BF57" i="1"/>
  <c r="BA57" i="1"/>
  <c r="AW57" i="1"/>
  <c r="AS57" i="1"/>
  <c r="E57" i="1"/>
  <c r="FB56" i="1"/>
  <c r="EW56" i="1"/>
  <c r="ER56" i="1"/>
  <c r="EH56" i="1"/>
  <c r="EC56" i="1"/>
  <c r="DW56" i="1"/>
  <c r="DM56" i="1"/>
  <c r="DH56" i="1"/>
  <c r="DC56" i="1"/>
  <c r="CX56" i="1"/>
  <c r="CQ56" i="1"/>
  <c r="CK56" i="1"/>
  <c r="CE56" i="1"/>
  <c r="BY56" i="1"/>
  <c r="BS56" i="1"/>
  <c r="BF56" i="1"/>
  <c r="BA56" i="1"/>
  <c r="AW56" i="1"/>
  <c r="AS56" i="1"/>
  <c r="E56" i="1"/>
  <c r="QJ55" i="1"/>
  <c r="FB55" i="1"/>
  <c r="EW55" i="1"/>
  <c r="ER55" i="1"/>
  <c r="EH55" i="1"/>
  <c r="EC55" i="1"/>
  <c r="DW55" i="1"/>
  <c r="DM55" i="1"/>
  <c r="DH55" i="1"/>
  <c r="DC55" i="1"/>
  <c r="CX55" i="1"/>
  <c r="CQ55" i="1"/>
  <c r="CK55" i="1"/>
  <c r="CE55" i="1"/>
  <c r="BY55" i="1"/>
  <c r="BS55" i="1"/>
  <c r="BF55" i="1"/>
  <c r="BA55" i="1"/>
  <c r="AW55" i="1"/>
  <c r="AS55" i="1"/>
  <c r="E55" i="1"/>
  <c r="QJ54" i="1"/>
  <c r="FB54" i="1"/>
  <c r="EW54" i="1"/>
  <c r="ER54" i="1"/>
  <c r="EH54" i="1"/>
  <c r="EC54" i="1"/>
  <c r="DW54" i="1"/>
  <c r="DM54" i="1"/>
  <c r="DH54" i="1"/>
  <c r="DC54" i="1"/>
  <c r="CX54" i="1"/>
  <c r="CQ54" i="1"/>
  <c r="CK54" i="1"/>
  <c r="CE54" i="1"/>
  <c r="BY54" i="1"/>
  <c r="BS54" i="1"/>
  <c r="BM54" i="1"/>
  <c r="BF54" i="1"/>
  <c r="BA54" i="1"/>
  <c r="AW54" i="1"/>
  <c r="AS54" i="1"/>
  <c r="E54" i="1"/>
  <c r="QJ53" i="1"/>
  <c r="FB53" i="1"/>
  <c r="EW53" i="1"/>
  <c r="ER53" i="1"/>
  <c r="EH53" i="1"/>
  <c r="EC53" i="1"/>
  <c r="DW53" i="1"/>
  <c r="DM53" i="1"/>
  <c r="DH53" i="1"/>
  <c r="DC53" i="1"/>
  <c r="CX53" i="1"/>
  <c r="CQ53" i="1"/>
  <c r="CK53" i="1"/>
  <c r="CE53" i="1"/>
  <c r="BY53" i="1"/>
  <c r="BS53" i="1"/>
  <c r="BM53" i="1"/>
  <c r="BF53" i="1"/>
  <c r="BA53" i="1"/>
  <c r="AW53" i="1"/>
  <c r="AS53" i="1"/>
  <c r="E53" i="1"/>
  <c r="FB52" i="1"/>
  <c r="EW52" i="1"/>
  <c r="ER52" i="1"/>
  <c r="EH52" i="1"/>
  <c r="EC52" i="1"/>
  <c r="DW52" i="1"/>
  <c r="DM52" i="1"/>
  <c r="DH52" i="1"/>
  <c r="DC52" i="1"/>
  <c r="CX52" i="1"/>
  <c r="CQ52" i="1"/>
  <c r="CK52" i="1"/>
  <c r="CE52" i="1"/>
  <c r="BY52" i="1"/>
  <c r="BS52" i="1"/>
  <c r="BM52" i="1"/>
  <c r="BF52" i="1"/>
  <c r="BA52" i="1"/>
  <c r="AW52" i="1"/>
  <c r="AS52" i="1"/>
  <c r="E52" i="1"/>
  <c r="QQ51" i="1"/>
  <c r="FB51" i="1"/>
  <c r="EW51" i="1"/>
  <c r="ER51" i="1"/>
  <c r="EC51" i="1"/>
  <c r="DW51" i="1"/>
  <c r="DM51" i="1"/>
  <c r="DH51" i="1"/>
  <c r="DC51" i="1"/>
  <c r="CX51" i="1"/>
  <c r="CQ51" i="1"/>
  <c r="CK51" i="1"/>
  <c r="CE51" i="1"/>
  <c r="BY51" i="1"/>
  <c r="BS51" i="1"/>
  <c r="BF51" i="1"/>
  <c r="BA51" i="1"/>
  <c r="AW51" i="1"/>
  <c r="AS51" i="1"/>
  <c r="E51" i="1"/>
  <c r="QJ50" i="1"/>
  <c r="FB50" i="1"/>
  <c r="EW50" i="1"/>
  <c r="ER50" i="1"/>
  <c r="EH50" i="1"/>
  <c r="EC50" i="1"/>
  <c r="DW50" i="1"/>
  <c r="DM50" i="1"/>
  <c r="DH50" i="1"/>
  <c r="DC50" i="1"/>
  <c r="CX50" i="1"/>
  <c r="CQ50" i="1"/>
  <c r="CK50" i="1"/>
  <c r="CE50" i="1"/>
  <c r="BY50" i="1"/>
  <c r="BS50" i="1"/>
  <c r="BF50" i="1"/>
  <c r="BA50" i="1"/>
  <c r="AW50" i="1"/>
  <c r="AS50" i="1"/>
  <c r="E50" i="1"/>
  <c r="QJ49" i="1"/>
  <c r="FB49" i="1"/>
  <c r="EW49" i="1"/>
  <c r="ER49" i="1"/>
  <c r="EC49" i="1"/>
  <c r="DW49" i="1"/>
  <c r="DM49" i="1"/>
  <c r="DH49" i="1"/>
  <c r="DC49" i="1"/>
  <c r="CX49" i="1"/>
  <c r="CQ49" i="1"/>
  <c r="CK49" i="1"/>
  <c r="CE49" i="1"/>
  <c r="BY49" i="1"/>
  <c r="BS49" i="1"/>
  <c r="BM49" i="1"/>
  <c r="BF49" i="1"/>
  <c r="BA49" i="1"/>
  <c r="AW49" i="1"/>
  <c r="AS49" i="1"/>
  <c r="E49" i="1"/>
  <c r="QJ48" i="1"/>
  <c r="FB48" i="1"/>
  <c r="EW48" i="1"/>
  <c r="ER48" i="1"/>
  <c r="EH48" i="1"/>
  <c r="EC48" i="1"/>
  <c r="DW48" i="1"/>
  <c r="DM48" i="1"/>
  <c r="DH48" i="1"/>
  <c r="DC48" i="1"/>
  <c r="CX48" i="1"/>
  <c r="CQ48" i="1"/>
  <c r="CK48" i="1"/>
  <c r="CE48" i="1"/>
  <c r="BY48" i="1"/>
  <c r="BS48" i="1"/>
  <c r="BM48" i="1"/>
  <c r="BF48" i="1"/>
  <c r="BA48" i="1"/>
  <c r="AW48" i="1"/>
  <c r="AS48" i="1"/>
  <c r="E48" i="1"/>
  <c r="FB47" i="1"/>
  <c r="EW47" i="1"/>
  <c r="ER47" i="1"/>
  <c r="EH47" i="1"/>
  <c r="EC47" i="1"/>
  <c r="DW47" i="1"/>
  <c r="DM47" i="1"/>
  <c r="DH47" i="1"/>
  <c r="DC47" i="1"/>
  <c r="CX47" i="1"/>
  <c r="CQ47" i="1"/>
  <c r="CK47" i="1"/>
  <c r="CE47" i="1"/>
  <c r="BY47" i="1"/>
  <c r="BS47" i="1"/>
  <c r="BM47" i="1"/>
  <c r="BF47" i="1"/>
  <c r="BA47" i="1"/>
  <c r="AW47" i="1"/>
  <c r="AS47" i="1"/>
  <c r="E47" i="1"/>
  <c r="QJ46" i="1"/>
  <c r="FB46" i="1"/>
  <c r="EW46" i="1"/>
  <c r="ER46" i="1"/>
  <c r="EH46" i="1"/>
  <c r="EC46" i="1"/>
  <c r="DW46" i="1"/>
  <c r="DM46" i="1"/>
  <c r="DH46" i="1"/>
  <c r="DC46" i="1"/>
  <c r="CX46" i="1"/>
  <c r="CQ46" i="1"/>
  <c r="CK46" i="1"/>
  <c r="CE46" i="1"/>
  <c r="BY46" i="1"/>
  <c r="BS46" i="1"/>
  <c r="BF46" i="1"/>
  <c r="BA46" i="1"/>
  <c r="AW46" i="1"/>
  <c r="AS46" i="1"/>
  <c r="E46" i="1"/>
  <c r="QQ45" i="1"/>
  <c r="QJ45" i="1"/>
  <c r="FB45" i="1"/>
  <c r="EW45" i="1"/>
  <c r="ER45" i="1"/>
  <c r="EH45" i="1"/>
  <c r="EC45" i="1"/>
  <c r="DW45" i="1"/>
  <c r="DM45" i="1"/>
  <c r="DH45" i="1"/>
  <c r="DC45" i="1"/>
  <c r="CX45" i="1"/>
  <c r="CQ45" i="1"/>
  <c r="CK45" i="1"/>
  <c r="CE45" i="1"/>
  <c r="BY45" i="1"/>
  <c r="BS45" i="1"/>
  <c r="BF45" i="1"/>
  <c r="BA45" i="1"/>
  <c r="AW45" i="1"/>
  <c r="AS45" i="1"/>
  <c r="E45" i="1"/>
  <c r="QJ44" i="1"/>
  <c r="FB44" i="1"/>
  <c r="EW44" i="1"/>
  <c r="ER44" i="1"/>
  <c r="EH44" i="1"/>
  <c r="EC44" i="1"/>
  <c r="DW44" i="1"/>
  <c r="DM44" i="1"/>
  <c r="DH44" i="1"/>
  <c r="DC44" i="1"/>
  <c r="CX44" i="1"/>
  <c r="CQ44" i="1"/>
  <c r="CK44" i="1"/>
  <c r="CE44" i="1"/>
  <c r="BY44" i="1"/>
  <c r="BS44" i="1"/>
  <c r="BM44" i="1"/>
  <c r="BF44" i="1"/>
  <c r="BA44" i="1"/>
  <c r="AW44" i="1"/>
  <c r="AS44" i="1"/>
  <c r="E44" i="1"/>
  <c r="FB43" i="1"/>
  <c r="EW43" i="1"/>
  <c r="ER43" i="1"/>
  <c r="EC43" i="1"/>
  <c r="DW43" i="1"/>
  <c r="DM43" i="1"/>
  <c r="DH43" i="1"/>
  <c r="DC43" i="1"/>
  <c r="CX43" i="1"/>
  <c r="CQ43" i="1"/>
  <c r="CK43" i="1"/>
  <c r="CE43" i="1"/>
  <c r="BY43" i="1"/>
  <c r="BS43" i="1"/>
  <c r="BM43" i="1"/>
  <c r="BF43" i="1"/>
  <c r="BA43" i="1"/>
  <c r="AW43" i="1"/>
  <c r="AS43" i="1"/>
  <c r="E43" i="1"/>
  <c r="FB42" i="1"/>
  <c r="EW42" i="1"/>
  <c r="ER42" i="1"/>
  <c r="EH42" i="1"/>
  <c r="EC42" i="1"/>
  <c r="DW42" i="1"/>
  <c r="DM42" i="1"/>
  <c r="DH42" i="1"/>
  <c r="DC42" i="1"/>
  <c r="CX42" i="1"/>
  <c r="CQ42" i="1"/>
  <c r="CK42" i="1"/>
  <c r="CE42" i="1"/>
  <c r="BY42" i="1"/>
  <c r="BS42" i="1"/>
  <c r="BM42" i="1"/>
  <c r="BF42" i="1"/>
  <c r="BA42" i="1"/>
  <c r="AW42" i="1"/>
  <c r="AS42" i="1"/>
  <c r="E42" i="1"/>
  <c r="QJ41" i="1"/>
  <c r="FB41" i="1"/>
  <c r="EW41" i="1"/>
  <c r="ER41" i="1"/>
  <c r="EC41" i="1"/>
  <c r="DW41" i="1"/>
  <c r="DM41" i="1"/>
  <c r="DH41" i="1"/>
  <c r="DC41" i="1"/>
  <c r="CX41" i="1"/>
  <c r="CQ41" i="1"/>
  <c r="CK41" i="1"/>
  <c r="CE41" i="1"/>
  <c r="BY41" i="1"/>
  <c r="BS41" i="1"/>
  <c r="BF41" i="1"/>
  <c r="BA41" i="1"/>
  <c r="AW41" i="1"/>
  <c r="AS41" i="1"/>
  <c r="E41" i="1"/>
  <c r="QJ40" i="1"/>
  <c r="FB40" i="1"/>
  <c r="EW40" i="1"/>
  <c r="ER40" i="1"/>
  <c r="EH40" i="1"/>
  <c r="EC40" i="1"/>
  <c r="DW40" i="1"/>
  <c r="DM40" i="1"/>
  <c r="DH40" i="1"/>
  <c r="DC40" i="1"/>
  <c r="CX40" i="1"/>
  <c r="CQ40" i="1"/>
  <c r="CK40" i="1"/>
  <c r="CE40" i="1"/>
  <c r="BY40" i="1"/>
  <c r="BS40" i="1"/>
  <c r="BF40" i="1"/>
  <c r="BA40" i="1"/>
  <c r="AW40" i="1"/>
  <c r="AS40" i="1"/>
  <c r="E40" i="1"/>
  <c r="QQ39" i="1"/>
  <c r="QJ39" i="1"/>
  <c r="FB39" i="1"/>
  <c r="EW39" i="1"/>
  <c r="ER39" i="1"/>
  <c r="EH39" i="1"/>
  <c r="EC39" i="1"/>
  <c r="DW39" i="1"/>
  <c r="DM39" i="1"/>
  <c r="DH39" i="1"/>
  <c r="DC39" i="1"/>
  <c r="CX39" i="1"/>
  <c r="CQ39" i="1"/>
  <c r="CK39" i="1"/>
  <c r="CE39" i="1"/>
  <c r="BY39" i="1"/>
  <c r="BS39" i="1"/>
  <c r="BM39" i="1"/>
  <c r="BF39" i="1"/>
  <c r="BA39" i="1"/>
  <c r="AW39" i="1"/>
  <c r="AS39" i="1"/>
  <c r="E39" i="1"/>
  <c r="FB38" i="1"/>
  <c r="EW38" i="1"/>
  <c r="ER38" i="1"/>
  <c r="EH38" i="1"/>
  <c r="EC38" i="1"/>
  <c r="DW38" i="1"/>
  <c r="DM38" i="1"/>
  <c r="DH38" i="1"/>
  <c r="DC38" i="1"/>
  <c r="CX38" i="1"/>
  <c r="CQ38" i="1"/>
  <c r="CK38" i="1"/>
  <c r="CE38" i="1"/>
  <c r="BY38" i="1"/>
  <c r="BS38" i="1"/>
  <c r="BM38" i="1"/>
  <c r="BF38" i="1"/>
  <c r="BA38" i="1"/>
  <c r="AW38" i="1"/>
  <c r="AS38" i="1"/>
  <c r="E38" i="1"/>
  <c r="QJ37" i="1"/>
  <c r="FB37" i="1"/>
  <c r="EW37" i="1"/>
  <c r="ER37" i="1"/>
  <c r="EH37" i="1"/>
  <c r="EC37" i="1"/>
  <c r="DW37" i="1"/>
  <c r="DM37" i="1"/>
  <c r="DH37" i="1"/>
  <c r="DC37" i="1"/>
  <c r="CX37" i="1"/>
  <c r="CQ37" i="1"/>
  <c r="CK37" i="1"/>
  <c r="CE37" i="1"/>
  <c r="BY37" i="1"/>
  <c r="BS37" i="1"/>
  <c r="BM37" i="1"/>
  <c r="BF37" i="1"/>
  <c r="BA37" i="1"/>
  <c r="AW37" i="1"/>
  <c r="AS37" i="1"/>
  <c r="E37" i="1"/>
  <c r="QJ36" i="1"/>
  <c r="FB36" i="1"/>
  <c r="EW36" i="1"/>
  <c r="ER36" i="1"/>
  <c r="EH36" i="1"/>
  <c r="EC36" i="1"/>
  <c r="DW36" i="1"/>
  <c r="DM36" i="1"/>
  <c r="DH36" i="1"/>
  <c r="DC36" i="1"/>
  <c r="CX36" i="1"/>
  <c r="CQ36" i="1"/>
  <c r="CK36" i="1"/>
  <c r="CE36" i="1"/>
  <c r="BY36" i="1"/>
  <c r="BS36" i="1"/>
  <c r="BF36" i="1"/>
  <c r="BA36" i="1"/>
  <c r="AW36" i="1"/>
  <c r="AS36" i="1"/>
  <c r="E36" i="1"/>
  <c r="QJ35" i="1"/>
  <c r="FB35" i="1"/>
  <c r="EW35" i="1"/>
  <c r="ER35" i="1"/>
  <c r="EC35" i="1"/>
  <c r="DW35" i="1"/>
  <c r="DM35" i="1"/>
  <c r="DH35" i="1"/>
  <c r="DC35" i="1"/>
  <c r="CX35" i="1"/>
  <c r="CQ35" i="1"/>
  <c r="CK35" i="1"/>
  <c r="CE35" i="1"/>
  <c r="BY35" i="1"/>
  <c r="BS35" i="1"/>
  <c r="BF35" i="1"/>
  <c r="BA35" i="1"/>
  <c r="AW35" i="1"/>
  <c r="AS35" i="1"/>
  <c r="E35" i="1"/>
  <c r="FB34" i="1"/>
  <c r="EW34" i="1"/>
  <c r="ER34" i="1"/>
  <c r="EH34" i="1"/>
  <c r="EC34" i="1"/>
  <c r="DW34" i="1"/>
  <c r="DM34" i="1"/>
  <c r="DH34" i="1"/>
  <c r="DC34" i="1"/>
  <c r="CX34" i="1"/>
  <c r="CQ34" i="1"/>
  <c r="CK34" i="1"/>
  <c r="CE34" i="1"/>
  <c r="BY34" i="1"/>
  <c r="BS34" i="1"/>
  <c r="BM34" i="1"/>
  <c r="BF34" i="1"/>
  <c r="BA34" i="1"/>
  <c r="AW34" i="1"/>
  <c r="AS34" i="1"/>
  <c r="E34" i="1"/>
  <c r="QQ33" i="1"/>
  <c r="FB33" i="1"/>
  <c r="EW33" i="1"/>
  <c r="ER33" i="1"/>
  <c r="EC33" i="1"/>
  <c r="DW33" i="1"/>
  <c r="DM33" i="1"/>
  <c r="DH33" i="1"/>
  <c r="DC33" i="1"/>
  <c r="CX33" i="1"/>
  <c r="CQ33" i="1"/>
  <c r="CK33" i="1"/>
  <c r="CE33" i="1"/>
  <c r="BY33" i="1"/>
  <c r="BS33" i="1"/>
  <c r="BM33" i="1"/>
  <c r="BF33" i="1"/>
  <c r="BA33" i="1"/>
  <c r="AW33" i="1"/>
  <c r="AS33" i="1"/>
  <c r="E33" i="1"/>
  <c r="QJ32" i="1"/>
  <c r="FB32" i="1"/>
  <c r="EW32" i="1"/>
  <c r="ER32" i="1"/>
  <c r="EH32" i="1"/>
  <c r="EC32" i="1"/>
  <c r="DW32" i="1"/>
  <c r="DM32" i="1"/>
  <c r="DH32" i="1"/>
  <c r="DC32" i="1"/>
  <c r="CX32" i="1"/>
  <c r="CQ32" i="1"/>
  <c r="CK32" i="1"/>
  <c r="CE32" i="1"/>
  <c r="BY32" i="1"/>
  <c r="BS32" i="1"/>
  <c r="BM32" i="1"/>
  <c r="BF32" i="1"/>
  <c r="BA32" i="1"/>
  <c r="AW32" i="1"/>
  <c r="AS32" i="1"/>
  <c r="E32" i="1"/>
  <c r="QJ31" i="1"/>
  <c r="FB31" i="1"/>
  <c r="EW31" i="1"/>
  <c r="ER31" i="1"/>
  <c r="EH31" i="1"/>
  <c r="EC31" i="1"/>
  <c r="DW31" i="1"/>
  <c r="DM31" i="1"/>
  <c r="DH31" i="1"/>
  <c r="DC31" i="1"/>
  <c r="CX31" i="1"/>
  <c r="CQ31" i="1"/>
  <c r="CK31" i="1"/>
  <c r="CE31" i="1"/>
  <c r="BY31" i="1"/>
  <c r="BS31" i="1"/>
  <c r="BF31" i="1"/>
  <c r="BA31" i="1"/>
  <c r="AW31" i="1"/>
  <c r="AS31" i="1"/>
  <c r="E31" i="1"/>
  <c r="QJ30" i="1"/>
  <c r="FB30" i="1"/>
  <c r="EW30" i="1"/>
  <c r="ER30" i="1"/>
  <c r="EH30" i="1"/>
  <c r="EC30" i="1"/>
  <c r="DW30" i="1"/>
  <c r="DM30" i="1"/>
  <c r="DH30" i="1"/>
  <c r="DC30" i="1"/>
  <c r="CX30" i="1"/>
  <c r="CQ30" i="1"/>
  <c r="CK30" i="1"/>
  <c r="CE30" i="1"/>
  <c r="BY30" i="1"/>
  <c r="BS30" i="1"/>
  <c r="BF30" i="1"/>
  <c r="BA30" i="1"/>
  <c r="AW30" i="1"/>
  <c r="AS30" i="1"/>
  <c r="E30" i="1"/>
  <c r="FB29" i="1"/>
  <c r="EW29" i="1"/>
  <c r="ER29" i="1"/>
  <c r="EH29" i="1"/>
  <c r="EC29" i="1"/>
  <c r="DW29" i="1"/>
  <c r="DM29" i="1"/>
  <c r="DH29" i="1"/>
  <c r="DC29" i="1"/>
  <c r="CX29" i="1"/>
  <c r="CQ29" i="1"/>
  <c r="CK29" i="1"/>
  <c r="CE29" i="1"/>
  <c r="BY29" i="1"/>
  <c r="BS29" i="1"/>
  <c r="BM29" i="1"/>
  <c r="BF29" i="1"/>
  <c r="BA29" i="1"/>
  <c r="AW29" i="1"/>
  <c r="AS29" i="1"/>
  <c r="E29" i="1"/>
  <c r="QJ28" i="1"/>
  <c r="FB28" i="1"/>
  <c r="EW28" i="1"/>
  <c r="ER28" i="1"/>
  <c r="EH28" i="1"/>
  <c r="EC28" i="1"/>
  <c r="DW28" i="1"/>
  <c r="DM28" i="1"/>
  <c r="DH28" i="1"/>
  <c r="DC28" i="1"/>
  <c r="CX28" i="1"/>
  <c r="CQ28" i="1"/>
  <c r="CK28" i="1"/>
  <c r="CE28" i="1"/>
  <c r="BY28" i="1"/>
  <c r="BS28" i="1"/>
  <c r="BM28" i="1"/>
  <c r="BF28" i="1"/>
  <c r="BA28" i="1"/>
  <c r="AW28" i="1"/>
  <c r="AS28" i="1"/>
  <c r="E28" i="1"/>
  <c r="QQ27" i="1"/>
  <c r="QJ27" i="1"/>
  <c r="FB27" i="1"/>
  <c r="EW27" i="1"/>
  <c r="ER27" i="1"/>
  <c r="EC27" i="1"/>
  <c r="DW27" i="1"/>
  <c r="DM27" i="1"/>
  <c r="DH27" i="1"/>
  <c r="DC27" i="1"/>
  <c r="CX27" i="1"/>
  <c r="CQ27" i="1"/>
  <c r="CK27" i="1"/>
  <c r="CE27" i="1"/>
  <c r="BY27" i="1"/>
  <c r="BS27" i="1"/>
  <c r="BM27" i="1"/>
  <c r="BF27" i="1"/>
  <c r="BA27" i="1"/>
  <c r="AW27" i="1"/>
  <c r="AS27" i="1"/>
  <c r="E27" i="1"/>
  <c r="QJ26" i="1"/>
  <c r="FB26" i="1"/>
  <c r="EW26" i="1"/>
  <c r="ER26" i="1"/>
  <c r="EH26" i="1"/>
  <c r="EC26" i="1"/>
  <c r="DW26" i="1"/>
  <c r="DM26" i="1"/>
  <c r="DH26" i="1"/>
  <c r="DC26" i="1"/>
  <c r="CX26" i="1"/>
  <c r="CQ26" i="1"/>
  <c r="CK26" i="1"/>
  <c r="CE26" i="1"/>
  <c r="BY26" i="1"/>
  <c r="BS26" i="1"/>
  <c r="BF26" i="1"/>
  <c r="BA26" i="1"/>
  <c r="AW26" i="1"/>
  <c r="AS26" i="1"/>
  <c r="E26" i="1"/>
  <c r="FB25" i="1"/>
  <c r="EW25" i="1"/>
  <c r="ER25" i="1"/>
  <c r="EC25" i="1"/>
  <c r="DW25" i="1"/>
  <c r="DM25" i="1"/>
  <c r="DH25" i="1"/>
  <c r="DC25" i="1"/>
  <c r="CX25" i="1"/>
  <c r="CQ25" i="1"/>
  <c r="CK25" i="1"/>
  <c r="CE25" i="1"/>
  <c r="BY25" i="1"/>
  <c r="BS25" i="1"/>
  <c r="BF25" i="1"/>
  <c r="BA25" i="1"/>
  <c r="AW25" i="1"/>
  <c r="AS25" i="1"/>
  <c r="E25" i="1"/>
  <c r="FB24" i="1"/>
  <c r="EW24" i="1"/>
  <c r="ER24" i="1"/>
  <c r="EH24" i="1"/>
  <c r="EC24" i="1"/>
  <c r="DW24" i="1"/>
  <c r="DM24" i="1"/>
  <c r="DH24" i="1"/>
  <c r="DC24" i="1"/>
  <c r="CX24" i="1"/>
  <c r="CQ24" i="1"/>
  <c r="CK24" i="1"/>
  <c r="CE24" i="1"/>
  <c r="BY24" i="1"/>
  <c r="BS24" i="1"/>
  <c r="BM24" i="1"/>
  <c r="BF24" i="1"/>
  <c r="BA24" i="1"/>
  <c r="AW24" i="1"/>
  <c r="AS24" i="1"/>
  <c r="E24" i="1"/>
  <c r="QJ23" i="1"/>
  <c r="FB23" i="1"/>
  <c r="EW23" i="1"/>
  <c r="ER23" i="1"/>
  <c r="EH23" i="1"/>
  <c r="EC23" i="1"/>
  <c r="DW23" i="1"/>
  <c r="DM23" i="1"/>
  <c r="DH23" i="1"/>
  <c r="DC23" i="1"/>
  <c r="CX23" i="1"/>
  <c r="CQ23" i="1"/>
  <c r="CK23" i="1"/>
  <c r="CE23" i="1"/>
  <c r="BY23" i="1"/>
  <c r="BS23" i="1"/>
  <c r="BM23" i="1"/>
  <c r="BF23" i="1"/>
  <c r="BA23" i="1"/>
  <c r="AW23" i="1"/>
  <c r="AS23" i="1"/>
  <c r="E23" i="1"/>
  <c r="QJ22" i="1"/>
  <c r="FB22" i="1"/>
  <c r="EW22" i="1"/>
  <c r="ER22" i="1"/>
  <c r="EH22" i="1"/>
  <c r="EC22" i="1"/>
  <c r="DW22" i="1"/>
  <c r="DM22" i="1"/>
  <c r="DH22" i="1"/>
  <c r="DC22" i="1"/>
  <c r="CX22" i="1"/>
  <c r="CQ22" i="1"/>
  <c r="CK22" i="1"/>
  <c r="CE22" i="1"/>
  <c r="BY22" i="1"/>
  <c r="BS22" i="1"/>
  <c r="BM22" i="1"/>
  <c r="BF22" i="1"/>
  <c r="BA22" i="1"/>
  <c r="AW22" i="1"/>
  <c r="AS22" i="1"/>
  <c r="E22" i="1"/>
  <c r="QQ21" i="1"/>
  <c r="QJ21" i="1"/>
  <c r="FB21" i="1"/>
  <c r="EW21" i="1"/>
  <c r="ER21" i="1"/>
  <c r="EH21" i="1"/>
  <c r="EC21" i="1"/>
  <c r="DW21" i="1"/>
  <c r="DM21" i="1"/>
  <c r="DH21" i="1"/>
  <c r="DC21" i="1"/>
  <c r="CX21" i="1"/>
  <c r="CQ21" i="1"/>
  <c r="CK21" i="1"/>
  <c r="CE21" i="1"/>
  <c r="BY21" i="1"/>
  <c r="BS21" i="1"/>
  <c r="BF21" i="1"/>
  <c r="BA21" i="1"/>
  <c r="AW21" i="1"/>
  <c r="AS21" i="1"/>
  <c r="E21" i="1"/>
  <c r="FB20" i="1"/>
  <c r="EW20" i="1"/>
  <c r="ER20" i="1"/>
  <c r="EH20" i="1"/>
  <c r="EC20" i="1"/>
  <c r="DW20" i="1"/>
  <c r="DM20" i="1"/>
  <c r="DH20" i="1"/>
  <c r="DC20" i="1"/>
  <c r="CX20" i="1"/>
  <c r="CQ20" i="1"/>
  <c r="CK20" i="1"/>
  <c r="CE20" i="1"/>
  <c r="BY20" i="1"/>
  <c r="BS20" i="1"/>
  <c r="BF20" i="1"/>
  <c r="BA20" i="1"/>
  <c r="AW20" i="1"/>
  <c r="AS20" i="1"/>
  <c r="E20" i="1"/>
  <c r="QJ19" i="1"/>
  <c r="FB19" i="1"/>
  <c r="EW19" i="1"/>
  <c r="ER19" i="1"/>
  <c r="EC19" i="1"/>
  <c r="DW19" i="1"/>
  <c r="DM19" i="1"/>
  <c r="DH19" i="1"/>
  <c r="DC19" i="1"/>
  <c r="CX19" i="1"/>
  <c r="CQ19" i="1"/>
  <c r="CK19" i="1"/>
  <c r="CE19" i="1"/>
  <c r="BY19" i="1"/>
  <c r="BS19" i="1"/>
  <c r="BM19" i="1"/>
  <c r="BF19" i="1"/>
  <c r="BA19" i="1"/>
  <c r="AW19" i="1"/>
  <c r="AS19" i="1"/>
  <c r="E19" i="1"/>
  <c r="QJ18" i="1"/>
  <c r="FB18" i="1"/>
  <c r="EW18" i="1"/>
  <c r="ER18" i="1"/>
  <c r="EH18" i="1"/>
  <c r="EC18" i="1"/>
  <c r="DW18" i="1"/>
  <c r="DM18" i="1"/>
  <c r="DH18" i="1"/>
  <c r="DC18" i="1"/>
  <c r="CX18" i="1"/>
  <c r="CQ18" i="1"/>
  <c r="CK18" i="1"/>
  <c r="CE18" i="1"/>
  <c r="BY18" i="1"/>
  <c r="BS18" i="1"/>
  <c r="BM18" i="1"/>
  <c r="BF18" i="1"/>
  <c r="BA18" i="1"/>
  <c r="AW18" i="1"/>
  <c r="AS18" i="1"/>
  <c r="E18" i="1"/>
  <c r="QJ17" i="1"/>
  <c r="FB17" i="1"/>
  <c r="EW17" i="1"/>
  <c r="ER17" i="1"/>
  <c r="EC17" i="1"/>
  <c r="DW17" i="1"/>
  <c r="DM17" i="1"/>
  <c r="DH17" i="1"/>
  <c r="DC17" i="1"/>
  <c r="CX17" i="1"/>
  <c r="CQ17" i="1"/>
  <c r="CK17" i="1"/>
  <c r="CE17" i="1"/>
  <c r="BY17" i="1"/>
  <c r="BS17" i="1"/>
  <c r="BM17" i="1"/>
  <c r="BF17" i="1"/>
  <c r="BA17" i="1"/>
  <c r="AW17" i="1"/>
  <c r="AS17" i="1"/>
  <c r="E17" i="1"/>
  <c r="FB16" i="1"/>
  <c r="EW16" i="1"/>
  <c r="ER16" i="1"/>
  <c r="EH16" i="1"/>
  <c r="EC16" i="1"/>
  <c r="DW16" i="1"/>
  <c r="DM16" i="1"/>
  <c r="DH16" i="1"/>
  <c r="DC16" i="1"/>
  <c r="CX16" i="1"/>
  <c r="CQ16" i="1"/>
  <c r="CK16" i="1"/>
  <c r="CE16" i="1"/>
  <c r="BY16" i="1"/>
  <c r="BS16" i="1"/>
  <c r="BF16" i="1"/>
  <c r="BA16" i="1"/>
  <c r="AW16" i="1"/>
  <c r="AS16" i="1"/>
  <c r="E16" i="1"/>
  <c r="QQ15" i="1"/>
  <c r="FB15" i="1"/>
  <c r="EW15" i="1"/>
  <c r="ER15" i="1"/>
  <c r="EH15" i="1"/>
  <c r="EC15" i="1"/>
  <c r="DW15" i="1"/>
  <c r="DM15" i="1"/>
  <c r="DH15" i="1"/>
  <c r="DC15" i="1"/>
  <c r="CX15" i="1"/>
  <c r="CQ15" i="1"/>
  <c r="CK15" i="1"/>
  <c r="CE15" i="1"/>
  <c r="BY15" i="1"/>
  <c r="BS15" i="1"/>
  <c r="BF15" i="1"/>
  <c r="BA15" i="1"/>
  <c r="AW15" i="1"/>
  <c r="AS15" i="1"/>
  <c r="E15" i="1"/>
  <c r="QJ14" i="1"/>
  <c r="FB14" i="1"/>
  <c r="EW14" i="1"/>
  <c r="ER14" i="1"/>
  <c r="EH14" i="1"/>
  <c r="EC14" i="1"/>
  <c r="DW14" i="1"/>
  <c r="DM14" i="1"/>
  <c r="DH14" i="1"/>
  <c r="DC14" i="1"/>
  <c r="CX14" i="1"/>
  <c r="CQ14" i="1"/>
  <c r="CK14" i="1"/>
  <c r="CE14" i="1"/>
  <c r="BY14" i="1"/>
  <c r="BS14" i="1"/>
  <c r="BM14" i="1"/>
  <c r="BF14" i="1"/>
  <c r="BA14" i="1"/>
  <c r="AW14" i="1"/>
  <c r="AS14" i="1"/>
  <c r="E14" i="1"/>
  <c r="QJ13" i="1"/>
  <c r="FB13" i="1"/>
  <c r="EW13" i="1"/>
  <c r="ER13" i="1"/>
  <c r="EH13" i="1"/>
  <c r="EC13" i="1"/>
  <c r="DW13" i="1"/>
  <c r="DM13" i="1"/>
  <c r="DH13" i="1"/>
  <c r="DC13" i="1"/>
  <c r="CX13" i="1"/>
  <c r="CQ13" i="1"/>
  <c r="CK13" i="1"/>
  <c r="CE13" i="1"/>
  <c r="BY13" i="1"/>
  <c r="BS13" i="1"/>
  <c r="BM13" i="1"/>
  <c r="BF13" i="1"/>
  <c r="BA13" i="1"/>
  <c r="AW13" i="1"/>
  <c r="AS13" i="1"/>
  <c r="E13" i="1"/>
  <c r="QJ12" i="1"/>
  <c r="FB12" i="1"/>
  <c r="EW12" i="1"/>
  <c r="ER12" i="1"/>
  <c r="EH12" i="1"/>
  <c r="EC12" i="1"/>
  <c r="DW12" i="1"/>
  <c r="DM12" i="1"/>
  <c r="DH12" i="1"/>
  <c r="DC12" i="1"/>
  <c r="CX12" i="1"/>
  <c r="CQ12" i="1"/>
  <c r="CK12" i="1"/>
  <c r="CE12" i="1"/>
  <c r="BY12" i="1"/>
  <c r="BS12" i="1"/>
  <c r="BM12" i="1"/>
  <c r="BF12" i="1"/>
  <c r="BA12" i="1"/>
  <c r="AW12" i="1"/>
  <c r="AS12" i="1"/>
  <c r="E12" i="1"/>
  <c r="FB11" i="1"/>
  <c r="EW11" i="1"/>
  <c r="ER11" i="1"/>
  <c r="EC11" i="1"/>
  <c r="DW11" i="1"/>
  <c r="DM11" i="1"/>
  <c r="DH11" i="1"/>
  <c r="DC11" i="1"/>
  <c r="CX11" i="1"/>
  <c r="CQ11" i="1"/>
  <c r="CK11" i="1"/>
  <c r="CE11" i="1"/>
  <c r="BY11" i="1"/>
  <c r="BS11" i="1"/>
  <c r="BF11" i="1"/>
  <c r="BA11" i="1"/>
  <c r="AW11" i="1"/>
  <c r="AS11" i="1"/>
  <c r="E11" i="1"/>
  <c r="QJ10" i="1"/>
  <c r="FB10" i="1"/>
  <c r="EW10" i="1"/>
  <c r="ER10" i="1"/>
  <c r="EH10" i="1"/>
  <c r="EC10" i="1"/>
  <c r="DW10" i="1"/>
  <c r="DM10" i="1"/>
  <c r="DH10" i="1"/>
  <c r="DC10" i="1"/>
  <c r="CX10" i="1"/>
  <c r="CQ10" i="1"/>
  <c r="CK10" i="1"/>
  <c r="CE10" i="1"/>
  <c r="BY10" i="1"/>
  <c r="BS10" i="1"/>
  <c r="BF10" i="1"/>
  <c r="BA10" i="1"/>
  <c r="AW10" i="1"/>
  <c r="AS10" i="1"/>
  <c r="E10" i="1"/>
  <c r="QQ9" i="1"/>
  <c r="QJ9" i="1"/>
  <c r="FB9" i="1"/>
  <c r="EW9" i="1"/>
  <c r="ER9" i="1"/>
  <c r="EC9" i="1"/>
  <c r="DW9" i="1"/>
  <c r="DM9" i="1"/>
  <c r="DH9" i="1"/>
  <c r="DC9" i="1"/>
  <c r="CX9" i="1"/>
  <c r="CQ9" i="1"/>
  <c r="CK9" i="1"/>
  <c r="CE9" i="1"/>
  <c r="BY9" i="1"/>
  <c r="BS9" i="1"/>
  <c r="BM9" i="1"/>
  <c r="BF9" i="1"/>
  <c r="BA9" i="1"/>
  <c r="AW9" i="1"/>
  <c r="AS9" i="1"/>
  <c r="E9" i="1"/>
  <c r="QJ8" i="1"/>
  <c r="FB8" i="1"/>
  <c r="EW8" i="1"/>
  <c r="ER8" i="1"/>
  <c r="EH8" i="1"/>
  <c r="EC8" i="1"/>
  <c r="DW8" i="1"/>
  <c r="DM8" i="1"/>
  <c r="DH8" i="1"/>
  <c r="DC8" i="1"/>
  <c r="CX8" i="1"/>
  <c r="CQ8" i="1"/>
  <c r="CK8" i="1"/>
  <c r="CE8" i="1"/>
  <c r="BY8" i="1"/>
  <c r="BS8" i="1"/>
  <c r="BM8" i="1"/>
  <c r="BF8" i="1"/>
  <c r="BA8" i="1"/>
  <c r="AW8" i="1"/>
  <c r="AS8" i="1"/>
  <c r="E8" i="1"/>
  <c r="FB7" i="1"/>
  <c r="EW7" i="1"/>
  <c r="ER7" i="1"/>
  <c r="EH7" i="1"/>
  <c r="EC7" i="1"/>
  <c r="DW7" i="1"/>
  <c r="DM7" i="1"/>
  <c r="DH7" i="1"/>
  <c r="DC7" i="1"/>
  <c r="CX7" i="1"/>
  <c r="CQ7" i="1"/>
  <c r="CK7" i="1"/>
  <c r="CE7" i="1"/>
  <c r="BY7" i="1"/>
  <c r="BS7" i="1"/>
  <c r="BM7" i="1"/>
  <c r="BF7" i="1"/>
  <c r="BA7" i="1"/>
  <c r="AW7" i="1"/>
  <c r="AS7" i="1"/>
  <c r="E7" i="1"/>
  <c r="FB6" i="1"/>
  <c r="EW6" i="1"/>
  <c r="ER6" i="1"/>
  <c r="EH6" i="1"/>
  <c r="EC6" i="1"/>
  <c r="DW6" i="1"/>
  <c r="DQ6" i="1"/>
  <c r="DM6" i="1"/>
  <c r="DH6" i="1"/>
  <c r="DC6" i="1"/>
  <c r="CX6" i="1"/>
  <c r="CQ6" i="1"/>
  <c r="CK6" i="1"/>
  <c r="CE6" i="1"/>
  <c r="BY6" i="1"/>
  <c r="BS6" i="1"/>
  <c r="BF6" i="1"/>
  <c r="BA6" i="1"/>
  <c r="AW6" i="1"/>
  <c r="AS6" i="1"/>
  <c r="E6" i="1"/>
  <c r="QJ5" i="1"/>
  <c r="FB5" i="1"/>
  <c r="EW5" i="1"/>
  <c r="ER5" i="1"/>
  <c r="EH5" i="1"/>
  <c r="EC5" i="1"/>
  <c r="DW5" i="1"/>
  <c r="DQ5" i="1"/>
  <c r="DM5" i="1"/>
  <c r="DH5" i="1"/>
  <c r="DC5" i="1"/>
  <c r="CX5" i="1"/>
  <c r="CQ5" i="1"/>
  <c r="CK5" i="1"/>
  <c r="CE5" i="1"/>
  <c r="BY5" i="1"/>
  <c r="BS5" i="1"/>
  <c r="BF5" i="1"/>
  <c r="BA5" i="1"/>
  <c r="AW5" i="1"/>
  <c r="AS5" i="1"/>
  <c r="E5" i="1"/>
  <c r="QJ4" i="1"/>
  <c r="FB4" i="1"/>
  <c r="EW4" i="1"/>
  <c r="ER4" i="1"/>
  <c r="EH4" i="1"/>
  <c r="EC4" i="1"/>
  <c r="DW4" i="1"/>
  <c r="DQ4" i="1"/>
  <c r="DM4" i="1"/>
  <c r="DH4" i="1"/>
  <c r="DC4" i="1"/>
  <c r="CX4" i="1"/>
  <c r="CQ4" i="1"/>
  <c r="CK4" i="1"/>
  <c r="CE4" i="1"/>
  <c r="BY4" i="1"/>
  <c r="BS4" i="1"/>
  <c r="BM4" i="1"/>
  <c r="BF4" i="1"/>
  <c r="BA4" i="1"/>
  <c r="AW4" i="1"/>
  <c r="AS4" i="1"/>
  <c r="E4" i="1"/>
  <c r="QQ3" i="1"/>
  <c r="QJ3" i="1"/>
  <c r="FB3" i="1"/>
  <c r="EW3" i="1"/>
  <c r="ER3" i="1"/>
  <c r="EC3" i="1"/>
  <c r="DW3" i="1"/>
  <c r="DQ3" i="1"/>
  <c r="DM3" i="1"/>
  <c r="DH3" i="1"/>
  <c r="DC3" i="1"/>
  <c r="CX3" i="1"/>
  <c r="CQ3" i="1"/>
  <c r="CK3" i="1"/>
  <c r="CE3" i="1"/>
  <c r="BY3" i="1"/>
  <c r="BS3" i="1"/>
  <c r="BM3" i="1"/>
  <c r="BF3" i="1"/>
  <c r="BA3" i="1"/>
  <c r="AW3" i="1"/>
  <c r="AS3" i="1"/>
  <c r="E3" i="1"/>
  <c r="FB2" i="1"/>
  <c r="EW2" i="1"/>
  <c r="ER2" i="1"/>
  <c r="EH2" i="1"/>
  <c r="EC2" i="1"/>
  <c r="DW2" i="1"/>
  <c r="DQ2" i="1"/>
  <c r="DM2" i="1"/>
  <c r="DH2" i="1"/>
  <c r="DC2" i="1"/>
  <c r="CX2" i="1"/>
  <c r="CQ2" i="1"/>
  <c r="CK2" i="1"/>
  <c r="CE2" i="1"/>
  <c r="BY2" i="1"/>
  <c r="BS2" i="1"/>
  <c r="BM2" i="1"/>
  <c r="BF2" i="1"/>
  <c r="BA2" i="1"/>
  <c r="AW2" i="1"/>
  <c r="AS2" i="1"/>
  <c r="E2" i="1"/>
</calcChain>
</file>

<file path=xl/sharedStrings.xml><?xml version="1.0" encoding="utf-8"?>
<sst xmlns="http://schemas.openxmlformats.org/spreadsheetml/2006/main" count="5822" uniqueCount="591">
  <si>
    <t>PROVINCIA</t>
  </si>
  <si>
    <t>PARTE 1: IMPORTO DATOS</t>
  </si>
  <si>
    <t>%% PARTE 2: CREO LA VARIABLE PROVINCIA j</t>
  </si>
  <si>
    <t xml:space="preserve">%% PARTE 3 GENERO LA VARIABLE PERIODO, N, S, T </t>
  </si>
  <si>
    <t>%% PARTE 5, CONSTRUYO LA VARIABLE OUTCOME OBSERVADA</t>
  </si>
  <si>
    <t>%% PARTE 6: ME QUEDO SOLO CON LOS OUTCOMES DE LOS CONTROLES</t>
  </si>
  <si>
    <t>%% PARTE 7</t>
  </si>
  <si>
    <t>%% PARTE 8: GENERO LA MATRIZ Y DE OUTCOME</t>
  </si>
  <si>
    <t>%% PARTE 9 GEENERO LA MATRIX PRE Y POS TRATAMIENTO</t>
  </si>
  <si>
    <t xml:space="preserve">%% PARTE 10: CONTROL SINTÉTICO </t>
  </si>
  <si>
    <t>%% PARTE 11: MATRIZ DE SPILLOVERS INFORMALIDAD</t>
  </si>
  <si>
    <t>%% PARTE 11: MATRIZ DE SPILLOVERS BAJO NIV. EDUC.</t>
  </si>
  <si>
    <t>%% PARTE 11: MATRIZ DE SPILLOVERS BAJO INGRESO</t>
  </si>
  <si>
    <t>%% PARTE 11: MATRIZ DE SPILLOVERS ALTA DENSIDAD</t>
  </si>
  <si>
    <t>%% PARTE 11: MATRIZ DE SPILLOVERS ALTA DENSIDAD GEOGRÁFICA</t>
  </si>
  <si>
    <t>%% PARTE 11: MATRIZ DE SPILLOVERS TIEMPO DE LLEGADA AL CENTRO MÉDICO</t>
  </si>
  <si>
    <t>%% PARTE 11: MATRIZ DE SPILLOVERS ALIMENTOS</t>
  </si>
  <si>
    <t>%% PARTE 11: MATRIZ DE SPILLOVERS CRIMINALIDAD</t>
  </si>
  <si>
    <t>%% PARTE 11: MATRIZ DE SPILLOVERS JEFE HOGAR</t>
  </si>
  <si>
    <t>%% PARTE 11: MATRIZ DE SPILLOVERS MUJERES</t>
  </si>
  <si>
    <t>%% PARTE 12: GENERO LA MATRIZ M=(I-B)'(I-B)</t>
  </si>
  <si>
    <t>%% PARTE 13: GENERO EL VECTOR DE SCM PARA EL SPILLOVER</t>
  </si>
  <si>
    <t>%% PARTE 14: treatment effect estimator</t>
  </si>
  <si>
    <t xml:space="preserve">%% PARTE 15: CALCULAMOS EL VECTOR SCM CON SPILLOVER </t>
  </si>
  <si>
    <t>%% PARTE 16: TRASPONGO</t>
  </si>
  <si>
    <t>%% PARTE 17: EXPORTO A EXCEL LOS OUTPUTS (DISTANCIA AL CENTRO DE SALUD)</t>
  </si>
  <si>
    <t>%% PARTE 17: EXPORTO A EXCEL LOS OUTPUTS (INFORMALIDAD)</t>
  </si>
  <si>
    <t>%% PARTE 17: EXPORTO A EXCEL LOS OUTPUTS (ALTA DENSIDAD EN LA FAMILIA)</t>
  </si>
  <si>
    <t>%% PARTE 17: EXPORTO A EXCEL LOS OUTPUTS (BAJO NIVEL EDUCATIVO)</t>
  </si>
  <si>
    <t>%% PARTE 17: EXPORTO A EXCEL LOS OUTPUTS (BAJO INGRESO)</t>
  </si>
  <si>
    <t>%% PARTE 17: EXPORTO A EXCEL LOS OUTPUTS (ALTA DENSIDAD EN LA GEOGRÁFICA)</t>
  </si>
  <si>
    <t>%% PARTE 17: EXPORTO A EXCEL LOS OUTPUTS (ALTO CONSUMO DE ALIMENTOS)</t>
  </si>
  <si>
    <t>%% PARTE 17: EXPORTO A EXCEL LOS OUTPUTS (jefe_hogar)</t>
  </si>
  <si>
    <t>%% PARTE 17: EXPORTO A EXCEL LOS OUTPUTS (mujeres)</t>
  </si>
  <si>
    <t>%% PARTE 17: EXPORTO A EXCEL LOS OUTPUTS (criminalidad)</t>
  </si>
  <si>
    <t>%% PARTE 18: INFERENCE - TREATMENT EFFECTS</t>
  </si>
  <si>
    <t>%% PARTE 19 INFERENCE - SPILLOVER EFFECTS</t>
  </si>
  <si>
    <t>%% PARTE 20 EXPORTANDO OUTPUTS DE LOS TEST (BAJO NIVEL EDUCATIVO)</t>
  </si>
  <si>
    <t>%% PARTE 20 EXPORTANDO OUTPUTS DE LOS TEST (BAJO INGRESO)</t>
  </si>
  <si>
    <t>%% PARTE 20 EXPORTANDO OUTPUTS DE LOS TEST (DENSIDAD)</t>
  </si>
  <si>
    <t>%% PARTE 20 EXPORTANDO OUTPUTS DE LOS TEST (DENSIDAD GEO)</t>
  </si>
  <si>
    <t>%% PARTE 20 EXPORTANDO OUTPUTS DE LOS TEST (distancia_centro_salud)</t>
  </si>
  <si>
    <t>%% PARTE 20 EXPORTANDO OUTPUTS DE LOS TEST (informalidad)</t>
  </si>
  <si>
    <t>%% PARTE 20 EXPORTANDO OUTPUTS DE LOS TEST (ALTO CONSUMO ALIMENTOS)</t>
  </si>
  <si>
    <t>%% PARTE 20 EXPORTANDO OUTPUTS DE LOS TEST (ALTA EDAD JEFE HOGAR)</t>
  </si>
  <si>
    <t>%% PARTE 20 EXPORTANDO OUTPUTS DE LOS TEST (ALTO % MUJERES)</t>
  </si>
  <si>
    <t>%% PARTE 20 EXPORTANDO OUTPUTS DE LOS TEST (ALTA CRIMINALIDAD)</t>
  </si>
  <si>
    <t>periodo = unique(data_1(:,1));</t>
  </si>
  <si>
    <t>C = [1 zeros(1,N-1)];</t>
  </si>
  <si>
    <t>alpha_sig = .05;</t>
  </si>
  <si>
    <t>N = length(provincia_1);</t>
  </si>
  <si>
    <r>
      <t xml:space="preserve">for </t>
    </r>
    <r>
      <rPr>
        <sz val="10"/>
        <color theme="1"/>
        <rFont val="Consolas"/>
        <family val="3"/>
      </rPr>
      <t>s = 1 : S</t>
    </r>
  </si>
  <si>
    <t>T = 37;</t>
  </si>
  <si>
    <t>for s = 1 : S</t>
  </si>
  <si>
    <t>S = length(periodo)-T;</t>
  </si>
  <si>
    <t xml:space="preserve">    C = [zeros(N-1,1) eye(N-1)];</t>
  </si>
  <si>
    <t xml:space="preserve">    d = zeros(N-1,1);</t>
  </si>
  <si>
    <t>end</t>
  </si>
  <si>
    <t>%% PARTE 4 GENERO LA VARIABLE PEAO_j</t>
  </si>
  <si>
    <t>%A_1</t>
  </si>
  <si>
    <t>alpha1_hat_vec_1 = zeros(1,S);</t>
  </si>
  <si>
    <t>% Provincia_1</t>
  </si>
  <si>
    <t>alpha1_hat_vec_7 = zeros(1,S);</t>
  </si>
  <si>
    <t>ind_1 = xlsread('spillover_alimentos_1.xlsx')</t>
  </si>
  <si>
    <t>ind_1 = xlsread('spillover_criminalidad_1.xlsx')</t>
  </si>
  <si>
    <t>ind_1 = xlsread('spillover_jefe_hogar_1.xlsx')</t>
  </si>
  <si>
    <t>ind_1 = xlsread('spillover_mujeres_1.xlsx')</t>
  </si>
  <si>
    <t>alpha1_hat_vec_10 = zeros(1,S);</t>
  </si>
  <si>
    <t>A_1 = eye(N);</t>
  </si>
  <si>
    <t>alpha1_hat_vec_16 = zeros(1,S);</t>
  </si>
  <si>
    <t>A_1(:,ind_1 == 0) = [];</t>
  </si>
  <si>
    <t>alpha1_hat_vec_17 = zeros(1,S);</t>
  </si>
  <si>
    <t>%A_7</t>
  </si>
  <si>
    <t>alpha1_hat_vec_18 = zeros(1,S);</t>
  </si>
  <si>
    <t>% Provincia_7</t>
  </si>
  <si>
    <t>alpha1_hat_vec_23 = zeros(1,S);</t>
  </si>
  <si>
    <t>ind_7 = xlsread('spillover_alimentos_7.xlsx')</t>
  </si>
  <si>
    <t>ind_7 = xlsread('spillover_criminalidad_7.xlsx')</t>
  </si>
  <si>
    <t>ind_7 = xlsread('spillover_jefe_hogar_7.xlsx')</t>
  </si>
  <si>
    <t>ind_7 = xlsread('spillover_mujeres_7.xlsx')</t>
  </si>
  <si>
    <t>alpha1_hat_vec_26 = zeros(1,S);</t>
  </si>
  <si>
    <t>A_7 = eye(N);</t>
  </si>
  <si>
    <t>alpha1_hat_vec_27 = zeros(1,S);</t>
  </si>
  <si>
    <t>A_7(:,ind_7 == 0) = [];</t>
  </si>
  <si>
    <t>alpha1_hat_vec_38 = zeros(1,S);</t>
  </si>
  <si>
    <t>%A_10</t>
  </si>
  <si>
    <t>alpha1_hat_vec_39 = zeros(1,S);</t>
  </si>
  <si>
    <t>% Provincia_10</t>
  </si>
  <si>
    <t>alpha1_hat_vec_41 = zeros(1,S);</t>
  </si>
  <si>
    <t>ind_10 = xlsread('spillover_alimentos_10.xlsx')</t>
  </si>
  <si>
    <t>ind_10 = xlsread('spillover_criminalidad_10.xlsx')</t>
  </si>
  <si>
    <t>ind_10 = xlsread('spillover_jefe_hogar_10.xlsx')</t>
  </si>
  <si>
    <t>ind_10 = xlsread('spillover_mujeres_10.xlsx')</t>
  </si>
  <si>
    <t>alpha1_hat_vec_42 = zeros(1,S);</t>
  </si>
  <si>
    <t>A_10 = eye(N);</t>
  </si>
  <si>
    <t>alpha1_hat_vec_44 = zeros(1,S);</t>
  </si>
  <si>
    <t>A_10(:,ind_10 == 0) = [];</t>
  </si>
  <si>
    <t>alpha1_hat_vec_45 = zeros(1,S);</t>
  </si>
  <si>
    <t>%A_16</t>
  </si>
  <si>
    <t>alpha1_hat_vec_55 = zeros(1,S);</t>
  </si>
  <si>
    <t>% Provincia_16</t>
  </si>
  <si>
    <t>alpha1_hat_vec_57 = zeros(1,S);</t>
  </si>
  <si>
    <t>ind_16 = xlsread('spillover_alimentos_16.xlsx')</t>
  </si>
  <si>
    <t>ind_16 = xlsread('spillover_criminalidad_16.xlsx')</t>
  </si>
  <si>
    <t>ind_16 = xlsread('spillover_jefe_hogar_16.xlsx')</t>
  </si>
  <si>
    <t>ind_16 = xlsread('spillover_mujeres_16.xlsx')</t>
  </si>
  <si>
    <t>alpha1_hat_vec_65 = zeros(1,S);</t>
  </si>
  <si>
    <t>A_16 = eye(N);</t>
  </si>
  <si>
    <t>alpha1_hat_vec_66 = zeros(1,S);</t>
  </si>
  <si>
    <t>A_16(:,ind_16 == 0) = [];</t>
  </si>
  <si>
    <t>alpha1_hat_vec_71 = zeros(1,S);</t>
  </si>
  <si>
    <t>%A_17</t>
  </si>
  <si>
    <t>alpha1_hat_vec_75 = zeros(1,S);</t>
  </si>
  <si>
    <t>% Provincia_17</t>
  </si>
  <si>
    <t>alpha1_hat_vec_76 = zeros(1,S);</t>
  </si>
  <si>
    <t>ind_17 = xlsread('spillover_alimentos_17.xlsx')</t>
  </si>
  <si>
    <t>ind_17 = xlsread('spillover_criminalidad_17.xlsx')</t>
  </si>
  <si>
    <t>ind_17 = xlsread('spillover_jefe_hogar_17.xlsx')</t>
  </si>
  <si>
    <t>ind_17 = xlsread('spillover_mujeres_17.xlsx')</t>
  </si>
  <si>
    <t>alpha1_hat_vec_77 = zeros(1,S);</t>
  </si>
  <si>
    <t>A_17 = eye(N);</t>
  </si>
  <si>
    <t>alpha1_hat_vec_78 = zeros(1,S);</t>
  </si>
  <si>
    <t>A_17(:,ind_17 == 0) = [];</t>
  </si>
  <si>
    <t>alpha1_hat_vec_79 = zeros(1,S);</t>
  </si>
  <si>
    <t>%A_18</t>
  </si>
  <si>
    <t>alpha1_hat_vec_80 = zeros(1,S);</t>
  </si>
  <si>
    <t>% Provincia_18</t>
  </si>
  <si>
    <t>alpha1_hat_vec_84 = zeros(1,S);</t>
  </si>
  <si>
    <t>ind_18 = xlsread('spillover_alimentos_18.xlsx')</t>
  </si>
  <si>
    <t>ind_18 = xlsread('spillover_criminalidad_18.xlsx')</t>
  </si>
  <si>
    <t>ind_18 = xlsread('spillover_jefe_hogar_18.xlsx')</t>
  </si>
  <si>
    <t>ind_18 = xlsread('spillover_mujeres_18.xlsx')</t>
  </si>
  <si>
    <t>alpha1_hat_vec_86 = zeros(1,S);</t>
  </si>
  <si>
    <t>A_18 = eye(N);</t>
  </si>
  <si>
    <t>alpha1_hat_vec_87 = zeros(1,S);</t>
  </si>
  <si>
    <t>A_18(:,ind_18 == 0) = [];</t>
  </si>
  <si>
    <t>alpha1_hat_vec_88 = zeros(1,S);</t>
  </si>
  <si>
    <t>% Provincia_23</t>
  </si>
  <si>
    <t>%A_23</t>
  </si>
  <si>
    <t>alpha1_hat_vec_89 = zeros(1,S);</t>
  </si>
  <si>
    <t>alpha1_hat_vec_91 = zeros(1,S);</t>
  </si>
  <si>
    <t>ind_23 = xlsread('spillover_criminalidad_23.xlsx')</t>
  </si>
  <si>
    <t>ind_23 = xlsread('spillover_jefe_hogar_23.xlsx')</t>
  </si>
  <si>
    <t>ind_23 = xlsread('spillover_mujeres_23.xlsx')</t>
  </si>
  <si>
    <t>alpha1_hat_vec_92 = zeros(1,S);</t>
  </si>
  <si>
    <t>A_23 = eye(N);</t>
  </si>
  <si>
    <t>alpha1_hat_vec_95 = zeros(1,S);</t>
  </si>
  <si>
    <t>A_23(:,ind_23 == 0) = [];</t>
  </si>
  <si>
    <t>alpha1_hat_vec_100 = zeros(1,S);</t>
  </si>
  <si>
    <t>% Provincia_26</t>
  </si>
  <si>
    <t>%A_26</t>
  </si>
  <si>
    <t>alpha1_hat_vec_104 = zeros(1,S);</t>
  </si>
  <si>
    <t>ind_23 = xlsread('spillover_alimentos_23.xlsx')</t>
  </si>
  <si>
    <t>alpha1_hat_vec_105 = zeros(1,S);</t>
  </si>
  <si>
    <t>ind_26 = xlsread('spillover_criminalidad_26.xlsx')</t>
  </si>
  <si>
    <t>ind_26 = xlsread('spillover_jefe_hogar_26.xlsx')</t>
  </si>
  <si>
    <t>ind_26 = xlsread('spillover_mujeres_26.xlsx')</t>
  </si>
  <si>
    <t>alpha1_hat_vec_106 = zeros(1,S);</t>
  </si>
  <si>
    <t>A_26 = eye(N);</t>
  </si>
  <si>
    <t>alpha1_hat_vec_107 = zeros(1,S);</t>
  </si>
  <si>
    <t>A_26(:,ind_26 == 0) = [];</t>
  </si>
  <si>
    <t>alpha1_hat_vec_108 = zeros(1,S);</t>
  </si>
  <si>
    <t>% Provincia_27</t>
  </si>
  <si>
    <t>%A_27</t>
  </si>
  <si>
    <t>alpha1_hat_vec_112 = zeros(1,S);</t>
  </si>
  <si>
    <t>ind_26 = xlsread('spillover_alimentos_26.xlsx')</t>
  </si>
  <si>
    <t>alpha1_hat_vec_119 = zeros(1,S);</t>
  </si>
  <si>
    <t>ind_27 = xlsread('spillover_criminalidad_27.xlsx')</t>
  </si>
  <si>
    <t>ind_27 = xlsread('spillover_jefe_hogar_27.xlsx')</t>
  </si>
  <si>
    <t>ind_27 = xlsread('spillover_mujeres_27.xlsx')</t>
  </si>
  <si>
    <t>alpha1_hat_vec_125 = zeros(1,S);</t>
  </si>
  <si>
    <t>A_27 = eye(N);</t>
  </si>
  <si>
    <t>alpha1_hat_vec_129 = zeros(1,S);</t>
  </si>
  <si>
    <t>A_27(:,ind_27 == 0) = [];</t>
  </si>
  <si>
    <t>alpha1_hat_vec_130 = zeros(1,S);</t>
  </si>
  <si>
    <t>% Provincia_38</t>
  </si>
  <si>
    <t>%A_38</t>
  </si>
  <si>
    <t>alpha1_hat_vec_133 = zeros(1,S);</t>
  </si>
  <si>
    <t>ind_27 = xlsread('spillover_alimentos_27.xlsx')</t>
  </si>
  <si>
    <t>alpha1_hat_vec_139 = zeros(1,S);</t>
  </si>
  <si>
    <t>ind_38 = xlsread('spillover_criminalidad_38.xlsx')</t>
  </si>
  <si>
    <t>ind_38 = xlsread('spillover_jefe_hogar_38.xlsx')</t>
  </si>
  <si>
    <t>ind_38 = xlsread('spillover_mujeres_38.xlsx')</t>
  </si>
  <si>
    <t>alpha1_hat_vec_140 = zeros(1,S);</t>
  </si>
  <si>
    <t>A_38 = eye(N);</t>
  </si>
  <si>
    <t>alpha1_hat_vec_141 = zeros(1,S);</t>
  </si>
  <si>
    <t>A_38(:,ind_38 == 0) = [];</t>
  </si>
  <si>
    <t>alpha1_hat_vec_144 = zeros(1,S);</t>
  </si>
  <si>
    <t>% Provincia_39</t>
  </si>
  <si>
    <t>%A_39</t>
  </si>
  <si>
    <t>alpha1_hat_vec_149 = zeros(1,S);</t>
  </si>
  <si>
    <t>ind_38 = xlsread('spillover_alimentos_38.xlsx')</t>
  </si>
  <si>
    <t>alpha1_hat_vec_150 = zeros(1,S);</t>
  </si>
  <si>
    <t>ind_39 = xlsread('spillover_criminalidad_39.xlsx')</t>
  </si>
  <si>
    <t>ind_39 = xlsread('spillover_jefe_hogar_39.xlsx')</t>
  </si>
  <si>
    <t>ind_39 = xlsread('spillover_mujeres_39.xlsx')</t>
  </si>
  <si>
    <t>alpha1_hat_vec_152 = zeros(1,S);</t>
  </si>
  <si>
    <t>A_39 = eye(N);</t>
  </si>
  <si>
    <t>alpha1_hat_vec_153 = zeros(1,S);</t>
  </si>
  <si>
    <t>A_39(:,ind_39 == 0) = [];</t>
  </si>
  <si>
    <t>alpha1_hat_vec_157 = zeros(1,S);</t>
  </si>
  <si>
    <t>% Provincia_41</t>
  </si>
  <si>
    <t>%A_41</t>
  </si>
  <si>
    <t>alpha1_hat_vec_158 = zeros(1,S);</t>
  </si>
  <si>
    <t>ind_39 = xlsread('spillover_alimentos_39.xlsx')</t>
  </si>
  <si>
    <t>alpha1_hat_vec_159 = zeros(1,S);</t>
  </si>
  <si>
    <t>ind_41 = xlsread('spillover_criminalidad_41.xlsx')</t>
  </si>
  <si>
    <t>ind_41 = xlsread('spillover_jefe_hogar_41.xlsx')</t>
  </si>
  <si>
    <t>ind_41 = xlsread('spillover_mujeres_41.xlsx')</t>
  </si>
  <si>
    <t>alpha1_hat_vec_162 = zeros(1,S);</t>
  </si>
  <si>
    <t>A_41 = eye(N);</t>
  </si>
  <si>
    <t>alpha1_hat_vec_169 = zeros(1,S);</t>
  </si>
  <si>
    <t>A_41(:,ind_41 == 0) = [];</t>
  </si>
  <si>
    <t>ind_41 = xlsread('spillover_alimentos_41.xlsx')</t>
  </si>
  <si>
    <t>%A_42</t>
  </si>
  <si>
    <t>% Provincia_42</t>
  </si>
  <si>
    <t>ind_42 = xlsread('spillover_criminalidad_42.xlsx')</t>
  </si>
  <si>
    <t>ind_42 = xlsread('spillover_jefe_hogar_42.xlsx')</t>
  </si>
  <si>
    <t>ind_42 = xlsread('spillover_mujeres_42.xlsx')</t>
  </si>
  <si>
    <t>A_42 = eye(N);</t>
  </si>
  <si>
    <t>A_42(:,ind_42 == 0) = [];</t>
  </si>
  <si>
    <t>ind_42 = xlsread('spillover_alimentos_42.xlsx')</t>
  </si>
  <si>
    <t>%A_44</t>
  </si>
  <si>
    <t>% Provincia_44</t>
  </si>
  <si>
    <t>ind_44 = xlsread('spillover_criminalidad_44.xlsx')</t>
  </si>
  <si>
    <t>ind_44 = xlsread('spillover_jefe_hogar_44.xlsx')</t>
  </si>
  <si>
    <t>ind_44 = xlsread('spillover_mujeres_44.xlsx')</t>
  </si>
  <si>
    <t>A_44 = eye(N);</t>
  </si>
  <si>
    <t>A_44(:,ind_44 == 0) = [];</t>
  </si>
  <si>
    <t>ind_44 = xlsread('spillover_alimentos_44.xlsx')</t>
  </si>
  <si>
    <t>%A_45</t>
  </si>
  <si>
    <t>% Provincia_45</t>
  </si>
  <si>
    <t>ind_45 = xlsread('spillover_criminalidad_45.xlsx')</t>
  </si>
  <si>
    <t>ind_45 = xlsread('spillover_jefe_hogar_45.xlsx')</t>
  </si>
  <si>
    <t>ind_45 = xlsread('spillover_mujeres_45.xlsx')</t>
  </si>
  <si>
    <t>A_45 = eye(N);</t>
  </si>
  <si>
    <t>A_45(:,ind_45 == 0) = [];</t>
  </si>
  <si>
    <t>ind_45 = xlsread('spillover_alimentos_45.xlsx')</t>
  </si>
  <si>
    <t>%A_55</t>
  </si>
  <si>
    <t>% Provincia_55</t>
  </si>
  <si>
    <t>ind_55 = xlsread('spillover_criminalidad_55.xlsx')</t>
  </si>
  <si>
    <t>ind_55 = xlsread('spillover_jefe_hogar_55.xlsx')</t>
  </si>
  <si>
    <t>ind_55 = xlsread('spillover_mujeres_55.xlsx')</t>
  </si>
  <si>
    <t>A_55 = eye(N);</t>
  </si>
  <si>
    <t>A_55(:,ind_55 == 0) = [];</t>
  </si>
  <si>
    <t>ind_55 = xlsread('spillover_alimentos_55.xlsx')</t>
  </si>
  <si>
    <t>%A_57</t>
  </si>
  <si>
    <t>% Provincia_57</t>
  </si>
  <si>
    <t>ind_57 = xlsread('spillover_criminalidad_57.xlsx')</t>
  </si>
  <si>
    <t>ind_57 = xlsread('spillover_jefe_hogar_57.xlsx')</t>
  </si>
  <si>
    <t>ind_57 = xlsread('spillover_mujeres_57.xlsx')</t>
  </si>
  <si>
    <t>A_57 = eye(N);</t>
  </si>
  <si>
    <t>A_57(:,ind_57 == 0) = [];</t>
  </si>
  <si>
    <t>ind_57 = xlsread('spillover_alimentos_57.xlsx')</t>
  </si>
  <si>
    <t>%A_65</t>
  </si>
  <si>
    <t>% Provincia_65</t>
  </si>
  <si>
    <t>ind_65 = xlsread('spillover_criminalidad_65.xlsx')</t>
  </si>
  <si>
    <t>ind_65 = xlsread('spillover_jefe_hogar_65.xlsx')</t>
  </si>
  <si>
    <t>ind_65 = xlsread('spillover_mujeres_65.xlsx')</t>
  </si>
  <si>
    <t>A_65 = eye(N);</t>
  </si>
  <si>
    <t>ind_65 = xlsread('spillover_alimentos_65.xlsx')</t>
  </si>
  <si>
    <t>A_65(:,ind_65 == 0) = [];</t>
  </si>
  <si>
    <t>%A_66</t>
  </si>
  <si>
    <t>% Provincia_66</t>
  </si>
  <si>
    <t>ind_66 = xlsread('spillover_criminalidad_66.xlsx')</t>
  </si>
  <si>
    <t>ind_66 = xlsread('spillover_jefe_hogar_66.xlsx')</t>
  </si>
  <si>
    <t>ind_66 = xlsread('spillover_mujeres_66.xlsx')</t>
  </si>
  <si>
    <t>A_66 = eye(N);</t>
  </si>
  <si>
    <t>ind_66 = xlsread('spillover_alimentos_66.xlsx')</t>
  </si>
  <si>
    <t>A_66(:,ind_66 == 0) = [];</t>
  </si>
  <si>
    <t>%A_71</t>
  </si>
  <si>
    <t>% Provincia_71</t>
  </si>
  <si>
    <t>ind_71 = xlsread('spillover_criminalidad_71.xlsx')</t>
  </si>
  <si>
    <t>ind_71 = xlsread('spillover_jefe_hogar_71.xlsx')</t>
  </si>
  <si>
    <t>ind_71 = xlsread('spillover_mujeres_71.xlsx')</t>
  </si>
  <si>
    <t>A_71 = eye(N);</t>
  </si>
  <si>
    <t>ind_71 = xlsread('spillover_alimentos_71.xlsx')</t>
  </si>
  <si>
    <t>A_71(:,ind_71 == 0) = [];</t>
  </si>
  <si>
    <t>%A_75</t>
  </si>
  <si>
    <t>% Provincia_75</t>
  </si>
  <si>
    <t>ind_75 = xlsread('spillover_criminalidad_75.xlsx')</t>
  </si>
  <si>
    <t>ind_75 = xlsread('spillover_jefe_hogar_75.xlsx')</t>
  </si>
  <si>
    <t>ind_75 = xlsread('spillover_mujeres_75.xlsx')</t>
  </si>
  <si>
    <t>A_75 = eye(N);</t>
  </si>
  <si>
    <t>ind_75 = xlsread('spillover_alimentos_75.xlsx')</t>
  </si>
  <si>
    <t>A_75(:,ind_75 == 0) = [];</t>
  </si>
  <si>
    <t>%A_76</t>
  </si>
  <si>
    <t>% Provincia_76</t>
  </si>
  <si>
    <t>ind_76 = xlsread('spillover_criminalidad_76.xlsx')</t>
  </si>
  <si>
    <t>ind_76 = xlsread('spillover_jefe_hogar_76.xlsx')</t>
  </si>
  <si>
    <t>ind_76 = xlsread('spillover_mujeres_76.xlsx')</t>
  </si>
  <si>
    <t>A_76 = eye(N);</t>
  </si>
  <si>
    <t>ind_76 = xlsread('spillover_alimentos_76.xlsx')</t>
  </si>
  <si>
    <t>A_76(:,ind_76 == 0) = [];</t>
  </si>
  <si>
    <t>%A_77</t>
  </si>
  <si>
    <t>% Provincia_77</t>
  </si>
  <si>
    <t>ind_77 = xlsread('spillover_criminalidad_77.xlsx')</t>
  </si>
  <si>
    <t>ind_77 = xlsread('spillover_jefe_hogar_77.xlsx')</t>
  </si>
  <si>
    <t>ind_77 = xlsread('spillover_mujeres_77.xlsx')</t>
  </si>
  <si>
    <t>A_77 = eye(N);</t>
  </si>
  <si>
    <t>ind_77 = xlsread('spillover_alimentos_77.xlsx')</t>
  </si>
  <si>
    <t>A_77(:,ind_77 == 0) = [];</t>
  </si>
  <si>
    <t>%A_78</t>
  </si>
  <si>
    <t>% Provincia_78</t>
  </si>
  <si>
    <t>ind_78 = xlsread('spillover_criminalidad_78.xlsx')</t>
  </si>
  <si>
    <t>ind_78 = xlsread('spillover_jefe_hogar_78.xlsx')</t>
  </si>
  <si>
    <t>ind_78 = xlsread('spillover_mujeres_78.xlsx')</t>
  </si>
  <si>
    <t>ind_78 = xlsread('spillover_alimentos_78.xlsx')</t>
  </si>
  <si>
    <t>A_78 = eye(N);</t>
  </si>
  <si>
    <t>A_78(:,ind_78 == 0) = [];</t>
  </si>
  <si>
    <t>%A_79</t>
  </si>
  <si>
    <t>% Provincia_79</t>
  </si>
  <si>
    <t>ind_79 = xlsread('spillover_criminalidad_79.xlsx')</t>
  </si>
  <si>
    <t>ind_79 = xlsread('spillover_jefe_hogar_79.xlsx')</t>
  </si>
  <si>
    <t>ind_79 = xlsread('spillover_mujeres_79.xlsx')</t>
  </si>
  <si>
    <t>ind_79 = xlsread('spillover_alimentos_79.xlsx')</t>
  </si>
  <si>
    <t>A_79 = eye(N);</t>
  </si>
  <si>
    <t>A_79(:,ind_79 == 0) = [];</t>
  </si>
  <si>
    <t>%A_80</t>
  </si>
  <si>
    <t>% Provincia_80</t>
  </si>
  <si>
    <t>ind_80 = xlsread('spillover_criminalidad_80.xlsx')</t>
  </si>
  <si>
    <t>ind_80 = xlsread('spillover_jefe_hogar_80.xlsx')</t>
  </si>
  <si>
    <t>ind_80 = xlsread('spillover_mujeres_80.xlsx')</t>
  </si>
  <si>
    <t>ind_80 = xlsread('spillover_alimentos_80.xlsx')</t>
  </si>
  <si>
    <t>A_80 = eye(N);</t>
  </si>
  <si>
    <t>A_80(:,ind_80 == 0) = [];</t>
  </si>
  <si>
    <t>%A_84</t>
  </si>
  <si>
    <t>% Provincia_84</t>
  </si>
  <si>
    <t>ind_84 = xlsread('spillover_criminalidad_84.xlsx')</t>
  </si>
  <si>
    <t>ind_84 = xlsread('spillover_jefe_hogar_84.xlsx')</t>
  </si>
  <si>
    <t>ind_84 = xlsread('spillover_mujeres_84.xlsx')</t>
  </si>
  <si>
    <t>ind_84 = xlsread('spillover_alimentos_84.xlsx')</t>
  </si>
  <si>
    <t>A_84 = eye(N);</t>
  </si>
  <si>
    <t>A_84(:,ind_84 == 0) = [];</t>
  </si>
  <si>
    <t>%A_86</t>
  </si>
  <si>
    <t>% Provincia_86</t>
  </si>
  <si>
    <t>ind_86 = xlsread('spillover_criminalidad_86.xlsx')</t>
  </si>
  <si>
    <t>ind_86 = xlsread('spillover_jefe_hogar_86.xlsx')</t>
  </si>
  <si>
    <t>ind_86 = xlsread('spillover_mujeres_86.xlsx')</t>
  </si>
  <si>
    <t>ind_86 = xlsread('spillover_alimentos_86.xlsx')</t>
  </si>
  <si>
    <t>A_86 = eye(N);</t>
  </si>
  <si>
    <t>A_86(:,ind_86 == 0) = [];</t>
  </si>
  <si>
    <t>%A_87</t>
  </si>
  <si>
    <t>% Provincia_87</t>
  </si>
  <si>
    <t>ind_87 = xlsread('spillover_criminalidad_87.xlsx')</t>
  </si>
  <si>
    <t>ind_87 = xlsread('spillover_jefe_hogar_87.xlsx')</t>
  </si>
  <si>
    <t>ind_87 = xlsread('spillover_mujeres_87.xlsx')</t>
  </si>
  <si>
    <t>ind_87 = xlsread('spillover_alimentos_87.xlsx')</t>
  </si>
  <si>
    <t>A_87 = eye(N);</t>
  </si>
  <si>
    <t>A_87(:,ind_87 == 0) = [];</t>
  </si>
  <si>
    <t>%A_88</t>
  </si>
  <si>
    <t>% Provincia_88</t>
  </si>
  <si>
    <t>ind_88 = xlsread('spillover_alimentos_88.xlsx')</t>
  </si>
  <si>
    <t>ind_88 = xlsread('spillover_criminalidad_88.xlsx')</t>
  </si>
  <si>
    <t>ind_88 = xlsread('spillover_jefe_hogar_88.xlsx')</t>
  </si>
  <si>
    <t>ind_88 = xlsread('spillover_mujeres_88.xlsx')</t>
  </si>
  <si>
    <t>A_88 = eye(N);</t>
  </si>
  <si>
    <t>A_88(:,ind_88 == 0) = [];</t>
  </si>
  <si>
    <t>%A_89</t>
  </si>
  <si>
    <t>% Provincia_89</t>
  </si>
  <si>
    <t>ind_89 = xlsread('spillover_alimentos_89.xlsx')</t>
  </si>
  <si>
    <t>ind_89 = xlsread('spillover_criminalidad_89.xlsx')</t>
  </si>
  <si>
    <t>ind_89 = xlsread('spillover_jefe_hogar_89.xlsx')</t>
  </si>
  <si>
    <t>ind_89 = xlsread('spillover_mujeres_89.xlsx')</t>
  </si>
  <si>
    <t>A_89 = eye(N);</t>
  </si>
  <si>
    <t>A_89(:,ind_89 == 0) = [];</t>
  </si>
  <si>
    <t>%A_91</t>
  </si>
  <si>
    <t>% Provincia_91</t>
  </si>
  <si>
    <t>ind_91 = xlsread('spillover_alimentos_91.xlsx')</t>
  </si>
  <si>
    <t>ind_91 = xlsread('spillover_criminalidad_91.xlsx')</t>
  </si>
  <si>
    <t>ind_91 = xlsread('spillover_jefe_hogar_91.xlsx')</t>
  </si>
  <si>
    <t>ind_91 = xlsread('spillover_mujeres_91.xlsx')</t>
  </si>
  <si>
    <t>A_91 = eye(N);</t>
  </si>
  <si>
    <t>A_91(:,ind_91 == 0) = [];</t>
  </si>
  <si>
    <t>%A_92</t>
  </si>
  <si>
    <t>% Provincia_92</t>
  </si>
  <si>
    <t>ind_92 = xlsread('spillover_alimentos_92.xlsx')</t>
  </si>
  <si>
    <t>ind_92 = xlsread('spillover_criminalidad_92.xlsx')</t>
  </si>
  <si>
    <t>ind_92 = xlsread('spillover_jefe_hogar_92.xlsx')</t>
  </si>
  <si>
    <t>ind_92 = xlsread('spillover_mujeres_92.xlsx')</t>
  </si>
  <si>
    <t>A_92 = eye(N);</t>
  </si>
  <si>
    <t>A_92(:,ind_92 == 0) = [];</t>
  </si>
  <si>
    <t>%A_95</t>
  </si>
  <si>
    <t>% Provincia_95</t>
  </si>
  <si>
    <t>ind_95 = xlsread('spillover_alimentos_95.xlsx')</t>
  </si>
  <si>
    <t>ind_95 = xlsread('spillover_criminalidad_95.xlsx')</t>
  </si>
  <si>
    <t>ind_95 = xlsread('spillover_jefe_hogar_95.xlsx')</t>
  </si>
  <si>
    <t>ind_95 = xlsread('spillover_mujeres_95.xlsx')</t>
  </si>
  <si>
    <t>A_95 = eye(N);</t>
  </si>
  <si>
    <t>A_95(:,ind_95 == 0) = [];</t>
  </si>
  <si>
    <t>%A_100</t>
  </si>
  <si>
    <t>% Provincia_100</t>
  </si>
  <si>
    <t>ind_100 = xlsread('spillover_alimentos_100.xlsx')</t>
  </si>
  <si>
    <t>ind_100 = xlsread('spillover_criminalidad_100.xlsx')</t>
  </si>
  <si>
    <t>ind_100 = xlsread('spillover_jefe_hogar_100.xlsx')</t>
  </si>
  <si>
    <t>ind_100 = xlsread('spillover_mujeres_100.xlsx')</t>
  </si>
  <si>
    <t>A_100 = eye(N);</t>
  </si>
  <si>
    <t>A_100(:,ind_100 == 0) = [];</t>
  </si>
  <si>
    <t>% Provincia_104</t>
  </si>
  <si>
    <t>%A_104</t>
  </si>
  <si>
    <t>ind_104 = xlsread('spillover_criminalidad_104.xlsx')</t>
  </si>
  <si>
    <t>ind_104 = xlsread('spillover_jefe_hogar_104.xlsx')</t>
  </si>
  <si>
    <t>ind_104 = xlsread('spillover_mujeres_104.xlsx')</t>
  </si>
  <si>
    <t>A_104 = eye(N);</t>
  </si>
  <si>
    <t>A_104(:,ind_104 == 0) = [];</t>
  </si>
  <si>
    <t>% Provincia_105</t>
  </si>
  <si>
    <t>%A_105</t>
  </si>
  <si>
    <t>ind_104 = xlsread('spillover_alimentos_104.xlsx')</t>
  </si>
  <si>
    <t>ind_105 = xlsread('spillover_criminalidad_105.xlsx')</t>
  </si>
  <si>
    <t>ind_105 = xlsread('spillover_jefe_hogar_105.xlsx')</t>
  </si>
  <si>
    <t>ind_105 = xlsread('spillover_mujeres_105.xlsx')</t>
  </si>
  <si>
    <t>A_105 = eye(N);</t>
  </si>
  <si>
    <t>A_105(:,ind_105 == 0) = [];</t>
  </si>
  <si>
    <t>% Provincia_106</t>
  </si>
  <si>
    <t>%A_106</t>
  </si>
  <si>
    <t>ind_105 = xlsread('spillover_alimentos_105.xlsx')</t>
  </si>
  <si>
    <t>ind_106 = xlsread('spillover_criminalidad_106.xlsx')</t>
  </si>
  <si>
    <t>ind_106 = xlsread('spillover_jefe_hogar_106.xlsx')</t>
  </si>
  <si>
    <t>ind_106 = xlsread('spillover_mujeres_106.xlsx')</t>
  </si>
  <si>
    <t>A_106 = eye(N);</t>
  </si>
  <si>
    <t>A_106(:,ind_106 == 0) = [];</t>
  </si>
  <si>
    <t>% Provincia_107</t>
  </si>
  <si>
    <t>%A_107</t>
  </si>
  <si>
    <t>ind_106 = xlsread('spillover_alimentos_106.xlsx')</t>
  </si>
  <si>
    <t>ind_107 = xlsread('spillover_criminalidad_107.xlsx')</t>
  </si>
  <si>
    <t>ind_107 = xlsread('spillover_jefe_hogar_107.xlsx')</t>
  </si>
  <si>
    <t>ind_107 = xlsread('spillover_mujeres_107.xlsx')</t>
  </si>
  <si>
    <t>A_107 = eye(N);</t>
  </si>
  <si>
    <t>A_107(:,ind_107 == 0) = [];</t>
  </si>
  <si>
    <t>% Provincia_108</t>
  </si>
  <si>
    <t>%A_108</t>
  </si>
  <si>
    <t>ind_107 = xlsread('spillover_alimentos_107.xlsx')</t>
  </si>
  <si>
    <t>ind_108 = xlsread('spillover_criminalidad_108.xlsx')</t>
  </si>
  <si>
    <t>ind_108 = xlsread('spillover_jefe_hogar_108.xlsx')</t>
  </si>
  <si>
    <t>ind_108 = xlsread('spillover_mujeres_108.xlsx')</t>
  </si>
  <si>
    <t>A_108 = eye(N);</t>
  </si>
  <si>
    <t>A_108(:,ind_108 == 0) = [];</t>
  </si>
  <si>
    <t>% Provincia_112</t>
  </si>
  <si>
    <t>%A_112</t>
  </si>
  <si>
    <t>ind_108 = xlsread('spillover_alimentos_108.xlsx')</t>
  </si>
  <si>
    <t>ind_112 = xlsread('spillover_criminalidad_112.xlsx')</t>
  </si>
  <si>
    <t>ind_112 = xlsread('spillover_jefe_hogar_112.xlsx')</t>
  </si>
  <si>
    <t>ind_112 = xlsread('spillover_mujeres_112.xlsx')</t>
  </si>
  <si>
    <t>A_112 = eye(N);</t>
  </si>
  <si>
    <t>A_112(:,ind_112 == 0) = [];</t>
  </si>
  <si>
    <t>ind_112 = xlsread('spillover_alimentos_112.xlsx')</t>
  </si>
  <si>
    <t>%A_119</t>
  </si>
  <si>
    <t>% Provincia_119</t>
  </si>
  <si>
    <t>ind_119 = xlsread('spillover_criminalidad_119.xlsx')</t>
  </si>
  <si>
    <t>ind_119 = xlsread('spillover_jefe_hogar_119.xlsx')</t>
  </si>
  <si>
    <t>ind_119 = xlsread('spillover_mujeres_119.xlsx')</t>
  </si>
  <si>
    <t>A_119 = eye(N);</t>
  </si>
  <si>
    <t>A_119(:,ind_119 == 0) = [];</t>
  </si>
  <si>
    <t>ind_119 = xlsread('spillover_alimentos_119.xlsx')</t>
  </si>
  <si>
    <t>%A_125</t>
  </si>
  <si>
    <t>% Provincia_125</t>
  </si>
  <si>
    <t>ind_125 = xlsread('spillover_criminalidad_125.xlsx')</t>
  </si>
  <si>
    <t>ind_125 = xlsread('spillover_jefe_hogar_125.xlsx')</t>
  </si>
  <si>
    <t>ind_125 = xlsread('spillover_mujeres_125.xlsx')</t>
  </si>
  <si>
    <t>A_125 = eye(N);</t>
  </si>
  <si>
    <t>A_125(:,ind_125 == 0) = [];</t>
  </si>
  <si>
    <t>ind_125 = xlsread('spillover_alimentos_125.xlsx')</t>
  </si>
  <si>
    <t>%A_129</t>
  </si>
  <si>
    <t>% Provincia_129</t>
  </si>
  <si>
    <t>ind_129 = xlsread('spillover_criminalidad_129.xlsx')</t>
  </si>
  <si>
    <t>ind_129 = xlsread('spillover_jefe_hogar_129.xlsx')</t>
  </si>
  <si>
    <t>ind_129 = xlsread('spillover_mujeres_129.xlsx')</t>
  </si>
  <si>
    <t>A_129 = eye(N);</t>
  </si>
  <si>
    <t>A_129(:,ind_129 == 0) = [];</t>
  </si>
  <si>
    <t>ind_129 = xlsread('spillover_alimentos_129.xlsx')</t>
  </si>
  <si>
    <t>%A_130</t>
  </si>
  <si>
    <t>% Provincia_130</t>
  </si>
  <si>
    <t>ind_130 = xlsread('spillover_criminalidad_130.xlsx')</t>
  </si>
  <si>
    <t>ind_130 = xlsread('spillover_jefe_hogar_130.xlsx')</t>
  </si>
  <si>
    <t>ind_130 = xlsread('spillover_mujeres_130.xlsx')</t>
  </si>
  <si>
    <t>A_130 = eye(N);</t>
  </si>
  <si>
    <t>A_130(:,ind_130 == 0) = [];</t>
  </si>
  <si>
    <t>ind_130 = xlsread('spillover_alimentos_130.xlsx')</t>
  </si>
  <si>
    <t>%A_133</t>
  </si>
  <si>
    <t>% Provincia_133</t>
  </si>
  <si>
    <t>ind_133 = xlsread('spillover_criminalidad_133.xlsx')</t>
  </si>
  <si>
    <t>ind_133 = xlsread('spillover_jefe_hogar_133.xlsx')</t>
  </si>
  <si>
    <t>ind_133 = xlsread('spillover_mujeres_133.xlsx')</t>
  </si>
  <si>
    <t>A_133 = eye(N);</t>
  </si>
  <si>
    <t>A_133(:,ind_133 == 0) = [];</t>
  </si>
  <si>
    <t>ind_133 = xlsread('spillover_alimentos_133.xlsx')</t>
  </si>
  <si>
    <t>%A_139</t>
  </si>
  <si>
    <t>% Provincia_139</t>
  </si>
  <si>
    <t>ind_139 = xlsread('spillover_criminalidad_139.xlsx')</t>
  </si>
  <si>
    <t>ind_139 = xlsread('spillover_jefe_hogar_139.xlsx')</t>
  </si>
  <si>
    <t>ind_139 = xlsread('spillover_mujeres_139.xlsx')</t>
  </si>
  <si>
    <t>A_139 = eye(N);</t>
  </si>
  <si>
    <t>ind_139 = xlsread('spillover_alimentos_139.xlsx')</t>
  </si>
  <si>
    <t>A_139(:,ind_139 == 0) = [];</t>
  </si>
  <si>
    <t>%A_140</t>
  </si>
  <si>
    <t>% Provincia_140</t>
  </si>
  <si>
    <t>ind_140 = xlsread('spillover_criminalidad_140.xlsx')</t>
  </si>
  <si>
    <t>ind_140 = xlsread('spillover_jefe_hogar_140.xlsx')</t>
  </si>
  <si>
    <t>ind_140 = xlsread('spillover_mujeres_140.xlsx')</t>
  </si>
  <si>
    <t>A_140 = eye(N);</t>
  </si>
  <si>
    <t>ind_140 = xlsread('spillover_alimentos_140.xlsx')</t>
  </si>
  <si>
    <t>A_140(:,ind_140 == 0) = [];</t>
  </si>
  <si>
    <t>%A_141</t>
  </si>
  <si>
    <t>% Provincia_141</t>
  </si>
  <si>
    <t>ind_141 = xlsread('spillover_criminalidad_141.xlsx')</t>
  </si>
  <si>
    <t>ind_141 = xlsread('spillover_jefe_hogar_141.xlsx')</t>
  </si>
  <si>
    <t>ind_141 = xlsread('spillover_mujeres_141.xlsx')</t>
  </si>
  <si>
    <t>A_141 = eye(N);</t>
  </si>
  <si>
    <t>ind_141 = xlsread('spillover_alimentos_141.xlsx')</t>
  </si>
  <si>
    <t>A_141(:,ind_141 == 0) = [];</t>
  </si>
  <si>
    <t>%A_144</t>
  </si>
  <si>
    <t>% Provincia_144</t>
  </si>
  <si>
    <t>ind_144 = xlsread('spillover_criminalidad_144.xlsx')</t>
  </si>
  <si>
    <t>ind_144 = xlsread('spillover_jefe_hogar_144.xlsx')</t>
  </si>
  <si>
    <t>ind_144 = xlsread('spillover_mujeres_144.xlsx')</t>
  </si>
  <si>
    <t>A_144 = eye(N);</t>
  </si>
  <si>
    <t>ind_144 = xlsread('spillover_alimentos_144.xlsx')</t>
  </si>
  <si>
    <t>A_144(:,ind_144 == 0) = [];</t>
  </si>
  <si>
    <t>%A_149</t>
  </si>
  <si>
    <t>% Provincia_149</t>
  </si>
  <si>
    <t>ind_149 = xlsread('spillover_criminalidad_149.xlsx')</t>
  </si>
  <si>
    <t>ind_149 = xlsread('spillover_jefe_hogar_149.xlsx')</t>
  </si>
  <si>
    <t>ind_149 = xlsread('spillover_mujeres_149.xlsx')</t>
  </si>
  <si>
    <t>A_149 = eye(N);</t>
  </si>
  <si>
    <t>ind_149 = xlsread('spillover_alimentos_149.xlsx')</t>
  </si>
  <si>
    <t>A_149(:,ind_149 == 0) = [];</t>
  </si>
  <si>
    <t>%A_150</t>
  </si>
  <si>
    <t>% Provincia_150</t>
  </si>
  <si>
    <t>ind_150 = xlsread('spillover_criminalidad_150.xlsx')</t>
  </si>
  <si>
    <t>ind_150 = xlsread('spillover_jefe_hogar_150.xlsx')</t>
  </si>
  <si>
    <t>ind_150 = xlsread('spillover_mujeres_150.xlsx')</t>
  </si>
  <si>
    <t>A_150 = eye(N);</t>
  </si>
  <si>
    <t>ind_150 = xlsread('spillover_alimentos_150.xlsx')</t>
  </si>
  <si>
    <t>A_150(:,ind_150 == 0) = [];</t>
  </si>
  <si>
    <t>%A_152</t>
  </si>
  <si>
    <t>% Provincia_152</t>
  </si>
  <si>
    <t>ind_152 = xlsread('spillover_criminalidad_152.xlsx')</t>
  </si>
  <si>
    <t>ind_152 = xlsread('spillover_jefe_hogar_152.xlsx')</t>
  </si>
  <si>
    <t>ind_152 = xlsread('spillover_mujeres_152.xlsx')</t>
  </si>
  <si>
    <t>ind_152 = xlsread('spillover_alimentos_152.xlsx')</t>
  </si>
  <si>
    <t>A_152 = eye(N);</t>
  </si>
  <si>
    <t>A_152(:,ind_152 == 0) = [];</t>
  </si>
  <si>
    <t>%A_153</t>
  </si>
  <si>
    <t>% Provincia_153</t>
  </si>
  <si>
    <t>ind_153 = xlsread('spillover_criminalidad_153.xlsx')</t>
  </si>
  <si>
    <t>ind_153 = xlsread('spillover_jefe_hogar_153.xlsx')</t>
  </si>
  <si>
    <t>ind_153 = xlsread('spillover_mujeres_153.xlsx')</t>
  </si>
  <si>
    <t>ind_153 = xlsread('spillover_alimentos_153.xlsx')</t>
  </si>
  <si>
    <t>A_153 = eye(N);</t>
  </si>
  <si>
    <t>A_153(:,ind_153 == 0) = [];</t>
  </si>
  <si>
    <t>%A_157</t>
  </si>
  <si>
    <t>% Provincia_157</t>
  </si>
  <si>
    <t>ind_157 = xlsread('spillover_criminalidad_157.xlsx')</t>
  </si>
  <si>
    <t>ind_157 = xlsread('spillover_jefe_hogar_157.xlsx')</t>
  </si>
  <si>
    <t>ind_157 = xlsread('spillover_mujeres_157.xlsx')</t>
  </si>
  <si>
    <t>ind_157 = xlsread('spillover_alimentos_157.xlsx')</t>
  </si>
  <si>
    <t>A_157 = eye(N);</t>
  </si>
  <si>
    <t>A_157(:,ind_157 == 0) = [];</t>
  </si>
  <si>
    <t>%A_158</t>
  </si>
  <si>
    <t>% Provincia_158</t>
  </si>
  <si>
    <t>ind_158 = xlsread('spillover_criminalidad_158.xlsx')</t>
  </si>
  <si>
    <t>ind_158 = xlsread('spillover_jefe_hogar_158.xlsx')</t>
  </si>
  <si>
    <t>ind_158 = xlsread('spillover_mujeres_158.xlsx')</t>
  </si>
  <si>
    <t>ind_158 = xlsread('spillover_alimentos_158.xlsx')</t>
  </si>
  <si>
    <t>A_158 = eye(N);</t>
  </si>
  <si>
    <t>A_158(:,ind_158 == 0) = [];</t>
  </si>
  <si>
    <t>%A_159</t>
  </si>
  <si>
    <t>% Provincia_159</t>
  </si>
  <si>
    <t>ind_159 = xlsread('spillover_criminalidad_159.xlsx')</t>
  </si>
  <si>
    <t>ind_159 = xlsread('spillover_jefe_hogar_159.xlsx')</t>
  </si>
  <si>
    <t>ind_159 = xlsread('spillover_mujeres_159.xlsx')</t>
  </si>
  <si>
    <t>ind_159 = xlsread('spillover_alimentos_159.xlsx')</t>
  </si>
  <si>
    <t>A_159 = eye(N);</t>
  </si>
  <si>
    <t>A_159(:,ind_159 == 0) = [];</t>
  </si>
  <si>
    <t>%A_162</t>
  </si>
  <si>
    <t>% Provincia_162</t>
  </si>
  <si>
    <t>ind_162 = xlsread('spillover_criminalidad_162.xlsx')</t>
  </si>
  <si>
    <t>ind_162 = xlsread('spillover_jefe_hogar_162.xlsx')</t>
  </si>
  <si>
    <t>ind_162 = xlsread('spillover_mujeres_162.xlsx')</t>
  </si>
  <si>
    <t>ind_162 = xlsread('spillover_alimentos_162.xlsx')</t>
  </si>
  <si>
    <t>A_162 = eye(N);</t>
  </si>
  <si>
    <t>A_162(:,ind_162 == 0) = [];</t>
  </si>
  <si>
    <t>%A_169</t>
  </si>
  <si>
    <t>% Provincia_169</t>
  </si>
  <si>
    <t>ind_169 = xlsread('spillover_alimentos_169.xlsx')</t>
  </si>
  <si>
    <t>ind_169 = xlsread('spillover_criminalidad_169.xlsx')</t>
  </si>
  <si>
    <t>ind_169 = xlsread('spillover_jefe_hogar_169.xlsx')</t>
  </si>
  <si>
    <t>ind_169 = xlsread('spillover_mujeres_169.xlsx')</t>
  </si>
  <si>
    <t>A_169 = eye(N);</t>
  </si>
  <si>
    <t>A_169(:,ind_169 == 0) = [];</t>
  </si>
  <si>
    <t>%% PARTE 1: IMPORTO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</si>
</sst>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28009"/>
      <name val="Consolas"/>
      <family val="3"/>
    </font>
    <font>
      <sz val="10"/>
      <color theme="1"/>
      <name val="Consolas"/>
      <family val="3"/>
    </font>
    <font>
      <sz val="10"/>
      <color rgb="FF0E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271A-B7EB-4286-9BD2-0A68C94C1FCE}">
  <dimension ref="A1:UV577"/>
  <sheetViews>
    <sheetView tabSelected="1" topLeftCell="QP270" workbookViewId="0">
      <selection activeCell="QY280" sqref="QY280"/>
    </sheetView>
  </sheetViews>
  <sheetFormatPr baseColWidth="10" defaultRowHeight="14.4" x14ac:dyDescent="0.3"/>
  <sheetData>
    <row r="1" spans="1:568" x14ac:dyDescent="0.3">
      <c r="A1" t="s">
        <v>0</v>
      </c>
      <c r="B1" s="1" t="s">
        <v>590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14</v>
      </c>
      <c r="CP1" s="1" t="s">
        <v>15</v>
      </c>
      <c r="CW1" s="1" t="s">
        <v>16</v>
      </c>
      <c r="DB1" s="1" t="s">
        <v>17</v>
      </c>
      <c r="DG1" s="1" t="s">
        <v>18</v>
      </c>
      <c r="DL1" s="1" t="s">
        <v>19</v>
      </c>
      <c r="DQ1" s="1" t="s">
        <v>20</v>
      </c>
      <c r="DW1" s="1" t="s">
        <v>21</v>
      </c>
      <c r="EC1" s="1" t="s">
        <v>22</v>
      </c>
      <c r="EG1" s="1" t="s">
        <v>23</v>
      </c>
      <c r="ER1" s="1" t="s">
        <v>24</v>
      </c>
      <c r="FF1" s="1" t="s">
        <v>25</v>
      </c>
      <c r="GX1" s="1" t="s">
        <v>26</v>
      </c>
      <c r="IP1" s="1" t="s">
        <v>27</v>
      </c>
      <c r="KG1" s="1" t="s">
        <v>28</v>
      </c>
      <c r="LY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V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 t="shared" ref="B2:B33" si="0">"[data_"&amp;A2&amp;",provincias_"&amp;A2&amp;",~] = xlsread('BD_PEAO_est_1_provincia_"&amp;A2&amp;".xlsx');"</f>
        <v>[data_1,provincias_1,~] = xlsread('BD_PEAO_est_1_provincia_1.xlsx');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 t="shared" ref="O2:O33" si="1">"PEAO_"&amp;A2&amp;" = reshape(data_"&amp;A2&amp;"(:,2),T+S,N);"</f>
        <v>PEAO_1 = reshape(data_1(:,2),T+S,N);</v>
      </c>
      <c r="T2" s="2" t="str">
        <f t="shared" ref="T2:T33" si="2">"PEAO_"&amp;A2&amp;" = PEAO_"&amp;A2&amp;"'; "</f>
        <v xml:space="preserve">PEAO_1 = PEAO_1'; </v>
      </c>
      <c r="X2" s="2" t="str">
        <f t="shared" ref="X2:X33" si="3">"tratado_"&amp;A2&amp;" = PEAO_"&amp;A2&amp;"(1,:);"</f>
        <v>tratado_1 = PEAO_1(1,:);</v>
      </c>
      <c r="AC2" s="2" t="str">
        <f t="shared" ref="AC2:AC33" si="4">"PEAO_"&amp;A2&amp;"(1,:) = [];"</f>
        <v>PEAO_1(1,:) = [];</v>
      </c>
      <c r="AI2" s="2" t="str">
        <f t="shared" ref="AI2:AI33" si="5">"PEAO_"&amp;A2&amp;" = [tratado_"&amp;A2&amp;";PEAO_"&amp;A2&amp;"];"</f>
        <v>PEAO_1 = [tratado_1;PEAO_1];</v>
      </c>
      <c r="AN2" s="2" t="str">
        <f t="shared" ref="AN2:AN33" si="6">"Y_"&amp;A2&amp;" = PEAO_"&amp;A2&amp;"; % outcome matrix"</f>
        <v>Y_1 = PEAO_1;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P2">
        <v>1</v>
      </c>
      <c r="CQ2" t="str">
        <f>"%A_"&amp;CP2</f>
        <v>%A_1</v>
      </c>
      <c r="CW2">
        <v>1</v>
      </c>
      <c r="CX2" t="str">
        <f>"%A_"&amp;CW2</f>
        <v>%A_1</v>
      </c>
      <c r="DB2">
        <v>1</v>
      </c>
      <c r="DC2" t="str">
        <f>"%A_"&amp;DB2</f>
        <v>%A_1</v>
      </c>
      <c r="DG2">
        <v>1</v>
      </c>
      <c r="DH2" t="str">
        <f>"%A_"&amp;DG2</f>
        <v>%A_1</v>
      </c>
      <c r="DL2">
        <v>1</v>
      </c>
      <c r="DM2" t="str">
        <f>"%A_"&amp;DL2</f>
        <v>%A_1</v>
      </c>
      <c r="DQ2" s="2" t="str">
        <f>"M_hat_"&amp;A2&amp;" = (eye(N)-B_hat_"&amp;A2&amp;")'*(eye(N)-B_hat_"&amp;A2&amp;");"</f>
        <v>M_hat_1 = (eye(N)-B_hat_1)'*(eye(N)-B_hat_1);</v>
      </c>
      <c r="DW2" s="2" t="str">
        <f>"synthetic_control_sp_"&amp;A2&amp;" = a_hat_"&amp;A2&amp;"(1)+B_hat_"&amp;A2&amp;"(1,:)*Y_"&amp;A2&amp;";"</f>
        <v>synthetic_control_sp_1 = a_hat_1(1)+B_hat_1(1,:)*Y_1;</v>
      </c>
      <c r="EC2" s="2" t="str">
        <f>"alpha1_hat_vec_"&amp;A2&amp;" = zeros(1,S);"</f>
        <v>alpha1_hat_vec_1 = zeros(1,S);</v>
      </c>
      <c r="EG2">
        <v>1</v>
      </c>
      <c r="EH2" s="3" t="str">
        <f>"%PROVINCIA "&amp;EG2</f>
        <v>%PROVINCIA 1</v>
      </c>
      <c r="ER2" s="2" t="str">
        <f>"synthetic_control_"&amp;$A2&amp;"=synthetic_control_"&amp;$A2&amp;"';"</f>
        <v>synthetic_control_1=synthetic_control_1';</v>
      </c>
      <c r="EW2" s="2" t="str">
        <f>"synthetic_control_sp_"&amp;$A2&amp;"=synthetic_control_sp_"&amp;$A2&amp;"';"</f>
        <v>synthetic_control_sp_1=synthetic_control_sp_1';</v>
      </c>
      <c r="FB2" s="2" t="str">
        <f>"tratado_"&amp;$A2&amp;"=tratado_"&amp;$A2&amp;"';"</f>
        <v>tratado_1=tratado_1';</v>
      </c>
      <c r="FF2" s="2" t="str">
        <f t="shared" ref="FF2:FF33" si="7">"xlswrite('G:\Mi unidad\1. PROYECTOS TELLO 2022\SCM SPILL OVERS\outputs\PEAO\distancia_centro_salud\1%\simulacion_1\synthetic_control_outputs.xlsx',synthetic_control_"&amp;$A2&amp;","&amp;$A2&amp;");"</f>
        <v>xlswrite('G:\Mi unidad\1. PROYECTOS TELLO 2022\SCM SPILL OVERS\outputs\PEAO\distancia_centro_salud\1%\simulacion_1\synthetic_control_outputs.xlsx',synthetic_control_1,1);</v>
      </c>
      <c r="FT2" s="2" t="str">
        <f t="shared" ref="FT2:FT33" si="8">"xlswrite('G:\Mi unidad\1. PROYECTOS TELLO 2022\SCM SPILL OVERS\outputs\PEAO\distancia_centro_salud\1%\simulacion_1\synthetic_control_spillover_outputs.xlsx',synthetic_control_sp_"&amp;$A2&amp;","&amp;$A2&amp;");"</f>
        <v>xlswrite('G:\Mi unidad\1. PROYECTOS TELLO 2022\SCM SPILL OVERS\outputs\PEAO\distancia_centro_salud\1%\simulacion_1\synthetic_control_spillover_outputs.xlsx',synthetic_control_sp_1,1);</v>
      </c>
      <c r="GJ2" s="2" t="str">
        <f t="shared" ref="GJ2:GJ33" si="9">"xlswrite('G:\Mi unidad\1. PROYECTOS TELLO 2022\SCM SPILL OVERS\outputs\PEAO\distancia_centro_salud\1%\simulacion_1\observado_outputs.xlsx',tratado_"&amp;$A2&amp;","&amp;$A2&amp;");"</f>
        <v>xlswrite('G:\Mi unidad\1. PROYECTOS TELLO 2022\SCM SPILL OVERS\outputs\PEAO\distancia_centro_salud\1%\simulacion_1\observado_outputs.xlsx',tratado_1,1);</v>
      </c>
      <c r="GX2" s="2" t="str">
        <f t="shared" ref="GX2:GX33" si="10">"xlswrite('G:\Mi unidad\1. PROYECTOS TELLO 2022\SCM SPILL OVERS\outputs\PEAO\informalidad\1%\simulacion_1\synthetic_control_outputs.xlsx',synthetic_control_"&amp;$A2&amp;","&amp;$A2&amp;");"</f>
        <v>xlswrite('G:\Mi unidad\1. PROYECTOS TELLO 2022\SCM SPILL OVERS\outputs\PEAO\informalidad\1%\simulacion_1\synthetic_control_outputs.xlsx',synthetic_control_1,1);</v>
      </c>
      <c r="HL2" s="2" t="str">
        <f t="shared" ref="HL2:HL33" si="11">"xlswrite('G:\Mi unidad\1. PROYECTOS TELLO 2022\SCM SPILL OVERS\outputs\PEAO\informalidad\1%\simulacion_1\synthetic_control_spillover_outputs.xlsx',synthetic_control_sp_"&amp;$A2&amp;","&amp;$A2&amp;");"</f>
        <v>xlswrite('G:\Mi unidad\1. PROYECTOS TELLO 2022\SCM SPILL OVERS\outputs\PEAO\informalidad\1%\simulacion_1\synthetic_control_spillover_outputs.xlsx',synthetic_control_sp_1,1);</v>
      </c>
      <c r="IB2" s="2" t="str">
        <f t="shared" ref="IB2:IB33" si="12">"xlswrite('G:\Mi unidad\1. PROYECTOS TELLO 2022\SCM SPILL OVERS\outputs\PEAO\informalidad\1%\simulacion_1\observado_outputs.xlsx',tratado_"&amp;$A2&amp;","&amp;$A2&amp;");"</f>
        <v>xlswrite('G:\Mi unidad\1. PROYECTOS TELLO 2022\SCM SPILL OVERS\outputs\PEAO\informalidad\1%\simulacion_1\observado_outputs.xlsx',tratado_1,1);</v>
      </c>
      <c r="IP2" s="2" t="str">
        <f t="shared" ref="IP2:IP33" si="13">"xlswrite('G:\Mi unidad\1. PROYECTOS TELLO 2022\SCM SPILL OVERS\outputs\PEAO\densidad\1%\simulacion_1\synthetic_control_outputs.xlsx',synthetic_control_"&amp;$A2&amp;","&amp;$A2&amp;");"</f>
        <v>xlswrite('G:\Mi unidad\1. PROYECTOS TELLO 2022\SCM SPILL OVERS\outputs\PEAO\densidad\1%\simulacion_1\synthetic_control_outputs.xlsx',synthetic_control_1,1);</v>
      </c>
      <c r="JD2" s="2" t="str">
        <f t="shared" ref="JD2:JD33" si="14">"xlswrite('G:\Mi unidad\1. PROYECTOS TELLO 2022\SCM SPILL OVERS\outputs\PEAO\densidad\1%\simulacion_1\synthetic_control_spillover_outputs.xlsx',synthetic_control_sp_"&amp;$A2&amp;","&amp;$A2&amp;");"</f>
        <v>xlswrite('G:\Mi unidad\1. PROYECTOS TELLO 2022\SCM SPILL OVERS\outputs\PEAO\densidad\1%\simulacion_1\synthetic_control_spillover_outputs.xlsx',synthetic_control_sp_1,1);</v>
      </c>
      <c r="JT2" s="2" t="str">
        <f t="shared" ref="JT2:JT33" si="15">"xlswrite('G:\Mi unidad\1. PROYECTOS TELLO 2022\SCM SPILL OVERS\outputs\PEAO\densidad\1%\simulacion_1\observado_outputs.xlsx',tratado_"&amp;$A2&amp;","&amp;$A2&amp;");"</f>
        <v>xlswrite('G:\Mi unidad\1. PROYECTOS TELLO 2022\SCM SPILL OVERS\outputs\PEAO\densidad\1%\simulacion_1\observado_outputs.xlsx',tratado_1,1);</v>
      </c>
      <c r="KG2" s="2" t="str">
        <f t="shared" ref="KG2:KG33" si="16">"xlswrite('G:\Mi unidad\1. PROYECTOS TELLO 2022\SCM SPILL OVERS\outputs\PEAO\bajo_niv_educ\1%\simulacion_1\synthetic_control_outputs.xlsx',synthetic_control_"&amp;$A2&amp;","&amp;$A2&amp;");"</f>
        <v>xlswrite('G:\Mi unidad\1. PROYECTOS TELLO 2022\SCM SPILL OVERS\outputs\PEAO\bajo_niv_educ\1%\simulacion_1\synthetic_control_outputs.xlsx',synthetic_control_1,1);</v>
      </c>
      <c r="KU2" s="2" t="str">
        <f t="shared" ref="KU2:KU33" si="17">"xlswrite('G:\Mi unidad\1. PROYECTOS TELLO 2022\SCM SPILL OVERS\outputs\PEAO\bajo_niv_educ\1%\simulacion_1\synthetic_control_spillover_outputs.xlsx',synthetic_control_sp_"&amp;$A2&amp;","&amp;$A2&amp;");"</f>
        <v>xlswrite('G:\Mi unidad\1. PROYECTOS TELLO 2022\SCM SPILL OVERS\outputs\PEAO\bajo_niv_educ\1%\simulacion_1\synthetic_control_spillover_outputs.xlsx',synthetic_control_sp_1,1);</v>
      </c>
      <c r="LK2" s="2" t="str">
        <f t="shared" ref="LK2:LK33" si="18">"xlswrite('G:\Mi unidad\1. PROYECTOS TELLO 2022\SCM SPILL OVERS\outputs\PEAO\bajo_niv_educ\1%\simulacion_1\observado_outputs.xlsx',tratado_"&amp;$A2&amp;","&amp;$A2&amp;");"</f>
        <v>xlswrite('G:\Mi unidad\1. PROYECTOS TELLO 2022\SCM SPILL OVERS\outputs\PEAO\bajo_niv_educ\1%\simulacion_1\observado_outputs.xlsx',tratado_1,1);</v>
      </c>
      <c r="LY2" s="2" t="str">
        <f t="shared" ref="LY2:LY33" si="19">"xlswrite('G:\Mi unidad\1. PROYECTOS TELLO 2022\SCM SPILL OVERS\outputs\PEAO\bajo_ingreso\1%\simulacion_1\synthetic_control_outputs.xlsx',synthetic_control_"&amp;$A2&amp;","&amp;$A2&amp;");"</f>
        <v>xlswrite('G:\Mi unidad\1. PROYECTOS TELLO 2022\SCM SPILL OVERS\outputs\PEAO\bajo_ingreso\1%\simulacion_1\synthetic_control_outputs.xlsx',synthetic_control_1,1);</v>
      </c>
      <c r="MN2" s="2" t="str">
        <f t="shared" ref="MN2:MN33" si="20">"xlswrite('G:\Mi unidad\1. PROYECTOS TELLO 2022\SCM SPILL OVERS\outputs\PEAO\bajo_ingreso\1%\simulacion_1\synthetic_control_spillover_outputs.xlsx',synthetic_control_sp_"&amp;$A2&amp;","&amp;$A2&amp;");"</f>
        <v>xlswrite('G:\Mi unidad\1. PROYECTOS TELLO 2022\SCM SPILL OVERS\outputs\PEAO\bajo_ingreso\1%\simulacion_1\synthetic_control_spillover_outputs.xlsx',synthetic_control_sp_1,1);</v>
      </c>
      <c r="ND2" s="2" t="str">
        <f t="shared" ref="ND2:ND33" si="21">"xlswrite('G:\Mi unidad\1. PROYECTOS TELLO 2022\SCM SPILL OVERS\outputs\PEAO\bajo_ingreso\1%\simulacion_1\observado_outputs.xlsx',tratado_"&amp;$A2&amp;","&amp;$A2&amp;");"</f>
        <v>xlswrite('G:\Mi unidad\1. PROYECTOS TELLO 2022\SCM SPILL OVERS\outputs\PEAO\bajo_ingreso\1%\simulacion_1\observado_outputs.xlsx',tratado_1,1);</v>
      </c>
      <c r="NR2" s="2" t="str">
        <f t="shared" ref="NR2:NR33" si="22">"xlswrite('G:\Mi unidad\1. PROYECTOS TELLO 2022\SCM SPILL OVERS\outputs\PEAO\densidad_g\1%\simulacion_1\synthetic_control_outputs.xlsx',synthetic_control_"&amp;$A2&amp;","&amp;$A2&amp;");"</f>
        <v>xlswrite('G:\Mi unidad\1. PROYECTOS TELLO 2022\SCM SPILL OVERS\outputs\PEAO\densidad_g\1%\simulacion_1\synthetic_control_outputs.xlsx',synthetic_control_1,1);</v>
      </c>
      <c r="OF2" s="2" t="str">
        <f t="shared" ref="OF2:OF33" si="23">"xlswrite('G:\Mi unidad\1. PROYECTOS TELLO 2022\SCM SPILL OVERS\outputs\PEAO\densidad_g\1%\simulacion_1\synthetic_control_spillover_outputs.xlsx',synthetic_control_sp_"&amp;$A2&amp;","&amp;$A2&amp;");"</f>
        <v>xlswrite('G:\Mi unidad\1. PROYECTOS TELLO 2022\SCM SPILL OVERS\outputs\PEAO\densidad_g\1%\simulacion_1\synthetic_control_spillover_outputs.xlsx',synthetic_control_sp_1,1);</v>
      </c>
      <c r="OV2" s="2" t="str">
        <f t="shared" ref="OV2:OV33" si="24">"xlswrite('G:\Mi unidad\1. PROYECTOS TELLO 2022\SCM SPILL OVERS\outputs\PEAO\densidad_g\1%\simulacion_1\observado_outputs.xlsx',tratado_"&amp;$A2&amp;","&amp;$A2&amp;");"</f>
        <v>xlswrite('G:\Mi unidad\1. PROYECTOS TELLO 2022\SCM SPILL OVERS\outputs\PEAO\densidad_g\1%\simulacion_1\observado_outputs.xlsx',tratado_1,1);</v>
      </c>
      <c r="PI2" s="2" t="str">
        <f t="shared" ref="PI2:PI33" si="25">"xlswrite('G:\Mi unidad\1. PROYECTOS TELLO 2022\SCM SPILL OVERS\outputs\PEAO\alimentos\1%\simulacion_1\synthetic_control_outputs.xlsx',synthetic_control_"&amp;$A2&amp;","&amp;$A2&amp;");"</f>
        <v>xlswrite('G:\Mi unidad\1. PROYECTOS TELLO 2022\SCM SPILL OVERS\outputs\PEAO\alimentos\1%\simulacion_1\synthetic_control_outputs.xlsx',synthetic_control_1,1);</v>
      </c>
      <c r="PJ2" s="2" t="str">
        <f t="shared" ref="PJ2:PJ33" si="26">"xlswrite('G:\Mi unidad\1. PROYECTOS TELLO 2022\SCM SPILL OVERS\outputs\PEAO\alimentos\1%\simulacion_1\synthetic_control_spillover_outputs.xlsx',synthetic_control_sp_"&amp;$A2&amp;","&amp;$A2&amp;");"</f>
        <v>xlswrite('G:\Mi unidad\1. PROYECTOS TELLO 2022\SCM SPILL OVERS\outputs\PEAO\alimentos\1%\simulacion_1\synthetic_control_spillover_outputs.xlsx',synthetic_control_sp_1,1);</v>
      </c>
      <c r="PK2" s="2" t="str">
        <f t="shared" ref="PK2:PK33" si="27">"xlswrite('G:\Mi unidad\1. PROYECTOS TELLO 2022\SCM SPILL OVERS\outputs\PEAO\alimentos\1%\simulacion_1\observado_outputs.xlsx',tratado_"&amp;$A2&amp;","&amp;$A2&amp;");"</f>
        <v>xlswrite('G:\Mi unidad\1. PROYECTOS TELLO 2022\SCM SPILL OVERS\outputs\PEAO\alimentos\1%\simulacion_1\observado_outputs.xlsx',tratado_1,1);</v>
      </c>
      <c r="PL2" s="2"/>
      <c r="PM2" s="2"/>
      <c r="PN2" s="2"/>
      <c r="PO2" s="2"/>
      <c r="PP2" s="2" t="str">
        <f t="shared" ref="PP2:PP33" si="28">"xlswrite('G:\Mi unidad\1. PROYECTOS TELLO 2022\SCM SPILL OVERS\outputs\PEAO\jefe_hogar\1%\simulacion_1\synthetic_control_outputs.xlsx',synthetic_control_"&amp;$A2&amp;","&amp;$A2&amp;");"</f>
        <v>xlswrite('G:\Mi unidad\1. PROYECTOS TELLO 2022\SCM SPILL OVERS\outputs\PEAO\jefe_hogar\1%\simulacion_1\synthetic_control_outputs.xlsx',synthetic_control_1,1);</v>
      </c>
      <c r="PQ2" s="2" t="str">
        <f t="shared" ref="PQ2:PQ33" si="29">"xlswrite('G:\Mi unidad\1. PROYECTOS TELLO 2022\SCM SPILL OVERS\outputs\PEAO\jefe_hogar\1%\simulacion_1\synthetic_control_spillover_outputs.xlsx',synthetic_control_sp_"&amp;$A2&amp;","&amp;$A2&amp;");"</f>
        <v>xlswrite('G:\Mi unidad\1. PROYECTOS TELLO 2022\SCM SPILL OVERS\outputs\PEAO\jefe_hogar\1%\simulacion_1\synthetic_control_spillover_outputs.xlsx',synthetic_control_sp_1,1);</v>
      </c>
      <c r="PR2" s="2" t="str">
        <f t="shared" ref="PR2:PR33" si="30">"xlswrite('G:\Mi unidad\1. PROYECTOS TELLO 2022\SCM SPILL OVERS\outputs\PEAO\jefe_hogar\1%\simulacion_1\observado_outputs.xlsx',tratado_"&amp;$A2&amp;","&amp;$A2&amp;");"</f>
        <v>xlswrite('G:\Mi unidad\1. PROYECTOS TELLO 2022\SCM SPILL OVERS\outputs\PEAO\jefe_hogar\1%\simulacion_1\observado_outputs.xlsx',tratado_1,1);</v>
      </c>
      <c r="PS2" s="2"/>
      <c r="PT2" s="2"/>
      <c r="PU2" s="2"/>
      <c r="PV2" s="2" t="str">
        <f t="shared" ref="PV2:PV33" si="31">"xlswrite('G:\Mi unidad\1. PROYECTOS TELLO 2022\SCM SPILL OVERS\outputs\PEAO\mujeres\1%\simulacion_1\synthetic_control_outputs.xlsx',synthetic_control_"&amp;$A2&amp;","&amp;$A2&amp;");"</f>
        <v>xlswrite('G:\Mi unidad\1. PROYECTOS TELLO 2022\SCM SPILL OVERS\outputs\PEAO\mujeres\1%\simulacion_1\synthetic_control_outputs.xlsx',synthetic_control_1,1);</v>
      </c>
      <c r="PW2" s="2" t="str">
        <f t="shared" ref="PW2:PW33" si="32">"xlswrite('G:\Mi unidad\1. PROYECTOS TELLO 2022\SCM SPILL OVERS\outputs\PEAO\mujeres\1%\simulacion_1\synthetic_control_spillover_outputs.xlsx',synthetic_control_sp_"&amp;$A2&amp;","&amp;$A2&amp;");"</f>
        <v>xlswrite('G:\Mi unidad\1. PROYECTOS TELLO 2022\SCM SPILL OVERS\outputs\PEAO\mujeres\1%\simulacion_1\synthetic_control_spillover_outputs.xlsx',synthetic_control_sp_1,1);</v>
      </c>
      <c r="PX2" s="2" t="str">
        <f t="shared" ref="PX2:PX33" si="33">"xlswrite('G:\Mi unidad\1. PROYECTOS TELLO 2022\SCM SPILL OVERS\outputs\PEAO\mujeres\1%\simulacion_1\observado_outputs.xlsx',tratado_"&amp;$A2&amp;","&amp;$A2&amp;");"</f>
        <v>xlswrite('G:\Mi unidad\1. PROYECTOS TELLO 2022\SCM SPILL OVERS\outputs\PEAO\mujeres\1%\simulacion_1\observado_outputs.xlsx',tratado_1,1);</v>
      </c>
      <c r="PY2" s="2"/>
      <c r="PZ2" s="2"/>
      <c r="QA2" s="2"/>
      <c r="QB2" s="2" t="str">
        <f t="shared" ref="QB2:QB33" si="34">"xlswrite('G:\Mi unidad\1. PROYECTOS TELLO 2022\SCM SPILL OVERS\outputs\PEAO\criminalidad\1%\simulacion_1\synthetic_control_outputs.xlsx',synthetic_control_"&amp;$A2&amp;","&amp;$A2&amp;");"</f>
        <v>xlswrite('G:\Mi unidad\1. PROYECTOS TELLO 2022\SCM SPILL OVERS\outputs\PEAO\criminalidad\1%\simulacion_1\synthetic_control_outputs.xlsx',synthetic_control_1,1);</v>
      </c>
      <c r="QC2" s="2" t="str">
        <f t="shared" ref="QC2:QC33" si="35">"xlswrite('G:\Mi unidad\1. PROYECTOS TELLO 2022\SCM SPILL OVERS\outputs\PEAO\criminalidad\1%\simulacion_1\synthetic_control_spillover_outputs.xlsx',synthetic_control_sp_"&amp;$A2&amp;","&amp;$A2&amp;");"</f>
        <v>xlswrite('G:\Mi unidad\1. PROYECTOS TELLO 2022\SCM SPILL OVERS\outputs\PEAO\criminalidad\1%\simulacion_1\synthetic_control_spillover_outputs.xlsx',synthetic_control_sp_1,1);</v>
      </c>
      <c r="QD2" s="2" t="str">
        <f t="shared" ref="QD2:QD33" si="36">"xlswrite('G:\Mi unidad\1. PROYECTOS TELLO 2022\SCM SPILL OVERS\outputs\PEAO\criminalidad\1%\simulacion_1\observado_outputs.xlsx',tratado_"&amp;$A2&amp;","&amp;$A2&amp;");"</f>
        <v>xlswrite('G:\Mi unidad\1. PROYECTOS TELLO 2022\SCM SPILL OVERS\outputs\PEAO\criminalidad\1%\simulacion_1\observado_outputs.xlsx',tratado_1,1);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OVERS\outputs\PEAO\bajo_niv_educ\1%\simulacion_1\output_tests.xlsx',lb_vec_"&amp;QW2&amp;"','lb_vec_"&amp;QW2&amp;"');"</f>
        <v>xlswrite('G:\Mi unidad\1. PROYECTOS TELLO 2022\SCM SPILL OVERS\outputs\PEAO\bajo_niv_educ\1%\simulacion_1\output_tests.xlsx',lb_vec_1','lb_vec_1');</v>
      </c>
      <c r="RK2">
        <v>1</v>
      </c>
      <c r="RL2" t="str">
        <f>"xlswrite('G:\Mi unidad\1. PROYECTOS TELLO 2022\SCM SPILL OVERS\outputs\PEAO\bajo_ingreso\1%\simulacion_1\output_tests.xlsx',lb_vec_"&amp;RK2&amp;"','lb_vec_"&amp;RK2&amp;"');"</f>
        <v>xlswrite('G:\Mi unidad\1. PROYECTOS TELLO 2022\SCM SPILL OVERS\outputs\PEAO\bajo_ingreso\1%\simulacion_1\output_tests.xlsx',lb_vec_1','lb_vec_1');</v>
      </c>
      <c r="RW2">
        <v>1</v>
      </c>
      <c r="RX2" t="str">
        <f>"xlswrite('G:\Mi unidad\1. PROYECTOS TELLO 2022\SCM SPILL OVERS\outputs\PEAO\densidad\1%\simulacion_1\output_tests.xlsx',lb_vec_"&amp;RW2&amp;"','lb_vec_"&amp;RW2&amp;"');"</f>
        <v>xlswrite('G:\Mi unidad\1. PROYECTOS TELLO 2022\SCM SPILL OVERS\outputs\PEAO\densidad\1%\simulacion_1\output_tests.xlsx',lb_vec_1','lb_vec_1');</v>
      </c>
      <c r="SI2">
        <v>1</v>
      </c>
      <c r="SJ2" t="str">
        <f>"xlswrite('G:\Mi unidad\1. PROYECTOS TELLO 2022\SCM SPILL OVERS\outputs\PEAO\densidad_g\1%\simulacion_1\output_tests.xlsx',lb_vec_"&amp;SI2&amp;"','lb_vec_"&amp;SI2&amp;"');"</f>
        <v>xlswrite('G:\Mi unidad\1. PROYECTOS TELLO 2022\SCM SPILL OVERS\outputs\PEAO\densidad_g\1%\simulacion_1\output_tests.xlsx',lb_vec_1','lb_vec_1');</v>
      </c>
      <c r="SU2">
        <v>1</v>
      </c>
      <c r="SV2" t="str">
        <f>"xlswrite('G:\Mi unidad\1. PROYECTOS TELLO 2022\SCM SPILL OVERS\outputs\PEAO\distancia_centro_salud\1%\simulacion_1\output_tests.xlsx',lb_vec_"&amp;SU2&amp;"','lb_vec_"&amp;SU2&amp;"');"</f>
        <v>xlswrite('G:\Mi unidad\1. PROYECTOS TELLO 2022\SCM SPILL OVERS\outputs\PEAO\distancia_centro_salud\1%\simulacion_1\output_tests.xlsx',lb_vec_1','lb_vec_1');</v>
      </c>
      <c r="TH2">
        <v>1</v>
      </c>
      <c r="TI2" t="str">
        <f>"xlswrite('G:\Mi unidad\1. PROYECTOS TELLO 2022\SCM SPILL OVERS\outputs\PEAO\informalidad\1%\simulacion_1\output_tests.xlsx',lb_vec_"&amp;TH2&amp;"','lb_vec_"&amp;TH2&amp;"');"</f>
        <v>xlswrite('G:\Mi unidad\1. PROYECTOS TELLO 2022\SCM SPILL OVERS\outputs\PEAO\informalidad\1%\simulacion_1\output_tests.xlsx',lb_vec_1','lb_vec_1');</v>
      </c>
      <c r="TU2">
        <v>1</v>
      </c>
      <c r="TV2" t="str">
        <f>"xlswrite('G:\Mi unidad\1. PROYECTOS TELLO 2022\SCM SPILL OVERS\outputs\PEAO\alimentos\1%\simulacion_1\output_tests.xlsx',lb_vec_"&amp;TU2&amp;"','lb_vec_"&amp;TU2&amp;"');"</f>
        <v>xlswrite('G:\Mi unidad\1. PROYECTOS TELLO 2022\SCM SPILL OVERS\outputs\PEAO\alimentos\1%\simulacion_1\output_tests.xlsx',lb_vec_1','lb_vec_1');</v>
      </c>
      <c r="UB2">
        <v>1</v>
      </c>
      <c r="UC2" t="str">
        <f>"xlswrite('G:\Mi unidad\1. PROYECTOS TELLO 2022\SCM SPILL OVERS\outputs\PEAO\jefe_hogar\1%\simulacion_1\output_tests.xlsx',lb_vec_"&amp;UB2&amp;"','lb_vec_"&amp;UB2&amp;"');"</f>
        <v>xlswrite('G:\Mi unidad\1. PROYECTOS TELLO 2022\SCM SPILL OVERS\outputs\PEAO\jefe_hogar\1%\simulacion_1\output_tests.xlsx',lb_vec_1','lb_vec_1');</v>
      </c>
      <c r="UI2">
        <v>1</v>
      </c>
      <c r="UJ2" t="str">
        <f>"xlswrite('G:\Mi unidad\1. PROYECTOS TELLO 2022\SCM SPILL OVERS\outputs\PEAO\mujeres\1%\simulacion_1\output_tests.xlsx',lb_vec_"&amp;UI2&amp;"','lb_vec_"&amp;UI2&amp;"');"</f>
        <v>xlswrite('G:\Mi unidad\1. PROYECTOS TELLO 2022\SCM SPILL OVERS\outputs\PEAO\mujeres\1%\simulacion_1\output_tests.xlsx',lb_vec_1','lb_vec_1');</v>
      </c>
      <c r="UU2">
        <v>1</v>
      </c>
      <c r="UV2" t="str">
        <f>"xlswrite('G:\Mi unidad\1. PROYECTOS TELLO 2022\SCM SPILL OVERS\outputs\PEAO\criminalidad\1%\simulacion_1\output_tests.xlsx',lb_vec_"&amp;UU2&amp;"','lb_vec_"&amp;UU2&amp;"');"</f>
        <v>xlswrite('G:\Mi unidad\1. PROYECTOS TELLO 2022\SCM SPILL OVERS\outputs\PEAO\criminalidad\1%\simulacion_1\output_tests.xlsx',lb_vec_1','lb_vec_1');</v>
      </c>
    </row>
    <row r="3" spans="1:568" x14ac:dyDescent="0.3">
      <c r="A3">
        <v>7</v>
      </c>
      <c r="B3" s="2" t="str">
        <f t="shared" si="0"/>
        <v>[data_7,provincias_7,~] = xlsread('BD_PEAO_est_1_provincia_7.xlsx');</v>
      </c>
      <c r="E3" s="2" t="str">
        <f t="shared" ref="E3:E60" si="37">"provincia_"&amp;A3&amp;" = unique(provincias_"&amp;A3&amp;"(2:end,1));"</f>
        <v>provincia_7 = unique(provincias_7(2:end,1));</v>
      </c>
      <c r="J3" s="2" t="s">
        <v>50</v>
      </c>
      <c r="O3" s="2" t="str">
        <f t="shared" si="1"/>
        <v>PEAO_7 = reshape(data_7(:,2),T+S,N);</v>
      </c>
      <c r="T3" s="2" t="str">
        <f t="shared" si="2"/>
        <v xml:space="preserve">PEAO_7 = PEAO_7'; </v>
      </c>
      <c r="X3" s="2" t="str">
        <f t="shared" si="3"/>
        <v>tratado_7 = PEAO_7(1,:);</v>
      </c>
      <c r="AC3" s="2" t="str">
        <f t="shared" si="4"/>
        <v>PEAO_7(1,:) = [];</v>
      </c>
      <c r="AI3" s="2" t="str">
        <f t="shared" si="5"/>
        <v>PEAO_7 = [tratado_7;PEAO_7];</v>
      </c>
      <c r="AN3" s="2" t="str">
        <f t="shared" si="6"/>
        <v>Y_7 = PEAO_7;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38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P3">
        <v>1</v>
      </c>
      <c r="CQ3" t="str">
        <f>"% Provincia_"&amp;CP3</f>
        <v>% Provincia_1</v>
      </c>
      <c r="CW3">
        <v>1</v>
      </c>
      <c r="CX3" t="str">
        <f>"% Provincia_"&amp;CW3</f>
        <v>% Provincia_1</v>
      </c>
      <c r="DB3">
        <v>1</v>
      </c>
      <c r="DC3" t="str">
        <f>"% Provincia_"&amp;DB3</f>
        <v>% Provincia_1</v>
      </c>
      <c r="DG3">
        <v>1</v>
      </c>
      <c r="DH3" t="str">
        <f>"% Provincia_"&amp;DG3</f>
        <v>% Provincia_1</v>
      </c>
      <c r="DL3">
        <v>1</v>
      </c>
      <c r="DM3" t="str">
        <f>"% Provincia_"&amp;DL3</f>
        <v>% Provincia_1</v>
      </c>
      <c r="DQ3" s="2" t="str">
        <f>"M_hat_"&amp;A3&amp;" = (eye(N)-B_hat_"&amp;A3&amp;")'*(eye(N)-B_hat_"&amp;A3&amp;");"</f>
        <v>M_hat_7 = (eye(N)-B_hat_7)'*(eye(N)-B_hat_7);</v>
      </c>
      <c r="DW3" s="2" t="str">
        <f t="shared" ref="DW3:DW60" si="39">"synthetic_control_sp_"&amp;A3&amp;" = a_hat_"&amp;A3&amp;"(1)+B_hat_"&amp;A3&amp;"(1,:)*Y_"&amp;A3&amp;";"</f>
        <v>synthetic_control_sp_7 = a_hat_7(1)+B_hat_7(1,:)*Y_7;</v>
      </c>
      <c r="EC3" s="2" t="str">
        <f t="shared" ref="EC3:EC60" si="40">"alpha1_hat_vec_"&amp;A3&amp;" = zeros(1,S);"</f>
        <v>alpha1_hat_vec_7 = zeros(1,S);</v>
      </c>
      <c r="EG3">
        <v>1</v>
      </c>
      <c r="EH3" s="3" t="s">
        <v>51</v>
      </c>
      <c r="ER3" s="2" t="str">
        <f t="shared" ref="ER3:ER60" si="41">"synthetic_control_"&amp;$A3&amp;"=synthetic_control_"&amp;$A3&amp;"';"</f>
        <v>synthetic_control_7=synthetic_control_7';</v>
      </c>
      <c r="EW3" s="2" t="str">
        <f t="shared" ref="EW3:EW60" si="42">"synthetic_control_sp_"&amp;$A3&amp;"=synthetic_control_sp_"&amp;$A3&amp;"';"</f>
        <v>synthetic_control_sp_7=synthetic_control_sp_7';</v>
      </c>
      <c r="FB3" s="2" t="str">
        <f t="shared" ref="FB3:FB60" si="43">"tratado_"&amp;$A3&amp;"=tratado_"&amp;$A3&amp;"';"</f>
        <v>tratado_7=tratado_7';</v>
      </c>
      <c r="FF3" s="2" t="str">
        <f t="shared" si="7"/>
        <v>xlswrite('G:\Mi unidad\1. PROYECTOS TELLO 2022\SCM SPILL OVERS\outputs\PEAO\distancia_centro_salud\1%\simulacion_1\synthetic_control_outputs.xlsx',synthetic_control_7,7);</v>
      </c>
      <c r="FT3" s="2" t="str">
        <f t="shared" si="8"/>
        <v>xlswrite('G:\Mi unidad\1. PROYECTOS TELLO 2022\SCM SPILL OVERS\outputs\PEAO\distancia_centro_salud\1%\simulacion_1\synthetic_control_spillover_outputs.xlsx',synthetic_control_sp_7,7);</v>
      </c>
      <c r="GJ3" s="2" t="str">
        <f t="shared" si="9"/>
        <v>xlswrite('G:\Mi unidad\1. PROYECTOS TELLO 2022\SCM SPILL OVERS\outputs\PEAO\distancia_centro_salud\1%\simulacion_1\observado_outputs.xlsx',tratado_7,7);</v>
      </c>
      <c r="GX3" s="2" t="str">
        <f t="shared" si="10"/>
        <v>xlswrite('G:\Mi unidad\1. PROYECTOS TELLO 2022\SCM SPILL OVERS\outputs\PEAO\informalidad\1%\simulacion_1\synthetic_control_outputs.xlsx',synthetic_control_7,7);</v>
      </c>
      <c r="HL3" s="2" t="str">
        <f t="shared" si="11"/>
        <v>xlswrite('G:\Mi unidad\1. PROYECTOS TELLO 2022\SCM SPILL OVERS\outputs\PEAO\informalidad\1%\simulacion_1\synthetic_control_spillover_outputs.xlsx',synthetic_control_sp_7,7);</v>
      </c>
      <c r="IB3" s="2" t="str">
        <f t="shared" si="12"/>
        <v>xlswrite('G:\Mi unidad\1. PROYECTOS TELLO 2022\SCM SPILL OVERS\outputs\PEAO\informalidad\1%\simulacion_1\observado_outputs.xlsx',tratado_7,7);</v>
      </c>
      <c r="IP3" s="2" t="str">
        <f t="shared" si="13"/>
        <v>xlswrite('G:\Mi unidad\1. PROYECTOS TELLO 2022\SCM SPILL OVERS\outputs\PEAO\densidad\1%\simulacion_1\synthetic_control_outputs.xlsx',synthetic_control_7,7);</v>
      </c>
      <c r="JD3" s="2" t="str">
        <f t="shared" si="14"/>
        <v>xlswrite('G:\Mi unidad\1. PROYECTOS TELLO 2022\SCM SPILL OVERS\outputs\PEAO\densidad\1%\simulacion_1\synthetic_control_spillover_outputs.xlsx',synthetic_control_sp_7,7);</v>
      </c>
      <c r="JT3" s="2" t="str">
        <f t="shared" si="15"/>
        <v>xlswrite('G:\Mi unidad\1. PROYECTOS TELLO 2022\SCM SPILL OVERS\outputs\PEAO\densidad\1%\simulacion_1\observado_outputs.xlsx',tratado_7,7);</v>
      </c>
      <c r="KG3" s="2" t="str">
        <f t="shared" si="16"/>
        <v>xlswrite('G:\Mi unidad\1. PROYECTOS TELLO 2022\SCM SPILL OVERS\outputs\PEAO\bajo_niv_educ\1%\simulacion_1\synthetic_control_outputs.xlsx',synthetic_control_7,7);</v>
      </c>
      <c r="KU3" s="2" t="str">
        <f t="shared" si="17"/>
        <v>xlswrite('G:\Mi unidad\1. PROYECTOS TELLO 2022\SCM SPILL OVERS\outputs\PEAO\bajo_niv_educ\1%\simulacion_1\synthetic_control_spillover_outputs.xlsx',synthetic_control_sp_7,7);</v>
      </c>
      <c r="LK3" s="2" t="str">
        <f t="shared" si="18"/>
        <v>xlswrite('G:\Mi unidad\1. PROYECTOS TELLO 2022\SCM SPILL OVERS\outputs\PEAO\bajo_niv_educ\1%\simulacion_1\observado_outputs.xlsx',tratado_7,7);</v>
      </c>
      <c r="LY3" s="2" t="str">
        <f t="shared" si="19"/>
        <v>xlswrite('G:\Mi unidad\1. PROYECTOS TELLO 2022\SCM SPILL OVERS\outputs\PEAO\bajo_ingreso\1%\simulacion_1\synthetic_control_outputs.xlsx',synthetic_control_7,7);</v>
      </c>
      <c r="MN3" s="2" t="str">
        <f t="shared" si="20"/>
        <v>xlswrite('G:\Mi unidad\1. PROYECTOS TELLO 2022\SCM SPILL OVERS\outputs\PEAO\bajo_ingreso\1%\simulacion_1\synthetic_control_spillover_outputs.xlsx',synthetic_control_sp_7,7);</v>
      </c>
      <c r="ND3" s="2" t="str">
        <f t="shared" si="21"/>
        <v>xlswrite('G:\Mi unidad\1. PROYECTOS TELLO 2022\SCM SPILL OVERS\outputs\PEAO\bajo_ingreso\1%\simulacion_1\observado_outputs.xlsx',tratado_7,7);</v>
      </c>
      <c r="NR3" s="2" t="str">
        <f t="shared" si="22"/>
        <v>xlswrite('G:\Mi unidad\1. PROYECTOS TELLO 2022\SCM SPILL OVERS\outputs\PEAO\densidad_g\1%\simulacion_1\synthetic_control_outputs.xlsx',synthetic_control_7,7);</v>
      </c>
      <c r="OF3" s="2" t="str">
        <f t="shared" si="23"/>
        <v>xlswrite('G:\Mi unidad\1. PROYECTOS TELLO 2022\SCM SPILL OVERS\outputs\PEAO\densidad_g\1%\simulacion_1\synthetic_control_spillover_outputs.xlsx',synthetic_control_sp_7,7);</v>
      </c>
      <c r="OV3" s="2" t="str">
        <f t="shared" si="24"/>
        <v>xlswrite('G:\Mi unidad\1. PROYECTOS TELLO 2022\SCM SPILL OVERS\outputs\PEAO\densidad_g\1%\simulacion_1\observado_outputs.xlsx',tratado_7,7);</v>
      </c>
      <c r="PI3" s="2" t="str">
        <f t="shared" si="25"/>
        <v>xlswrite('G:\Mi unidad\1. PROYECTOS TELLO 2022\SCM SPILL OVERS\outputs\PEAO\alimentos\1%\simulacion_1\synthetic_control_outputs.xlsx',synthetic_control_7,7);</v>
      </c>
      <c r="PJ3" s="2" t="str">
        <f t="shared" si="26"/>
        <v>xlswrite('G:\Mi unidad\1. PROYECTOS TELLO 2022\SCM SPILL OVERS\outputs\PEAO\alimentos\1%\simulacion_1\synthetic_control_spillover_outputs.xlsx',synthetic_control_sp_7,7);</v>
      </c>
      <c r="PK3" s="2" t="str">
        <f t="shared" si="27"/>
        <v>xlswrite('G:\Mi unidad\1. PROYECTOS TELLO 2022\SCM SPILL OVERS\outputs\PEAO\alimentos\1%\simulacion_1\observado_outputs.xlsx',tratado_7,7);</v>
      </c>
      <c r="PP3" s="2" t="str">
        <f t="shared" si="28"/>
        <v>xlswrite('G:\Mi unidad\1. PROYECTOS TELLO 2022\SCM SPILL OVERS\outputs\PEAO\jefe_hogar\1%\simulacion_1\synthetic_control_outputs.xlsx',synthetic_control_7,7);</v>
      </c>
      <c r="PQ3" s="2" t="str">
        <f t="shared" si="29"/>
        <v>xlswrite('G:\Mi unidad\1. PROYECTOS TELLO 2022\SCM SPILL OVERS\outputs\PEAO\jefe_hogar\1%\simulacion_1\synthetic_control_spillover_outputs.xlsx',synthetic_control_sp_7,7);</v>
      </c>
      <c r="PR3" s="2" t="str">
        <f t="shared" si="30"/>
        <v>xlswrite('G:\Mi unidad\1. PROYECTOS TELLO 2022\SCM SPILL OVERS\outputs\PEAO\jefe_hogar\1%\simulacion_1\observado_outputs.xlsx',tratado_7,7);</v>
      </c>
      <c r="PV3" s="2" t="str">
        <f t="shared" si="31"/>
        <v>xlswrite('G:\Mi unidad\1. PROYECTOS TELLO 2022\SCM SPILL OVERS\outputs\PEAO\mujeres\1%\simulacion_1\synthetic_control_outputs.xlsx',synthetic_control_7,7);</v>
      </c>
      <c r="PW3" s="2" t="str">
        <f t="shared" si="32"/>
        <v>xlswrite('G:\Mi unidad\1. PROYECTOS TELLO 2022\SCM SPILL OVERS\outputs\PEAO\mujeres\1%\simulacion_1\synthetic_control_spillover_outputs.xlsx',synthetic_control_sp_7,7);</v>
      </c>
      <c r="PX3" s="2" t="str">
        <f t="shared" si="33"/>
        <v>xlswrite('G:\Mi unidad\1. PROYECTOS TELLO 2022\SCM SPILL OVERS\outputs\PEAO\mujeres\1%\simulacion_1\observado_outputs.xlsx',tratado_7,7);</v>
      </c>
      <c r="QB3" s="2" t="str">
        <f t="shared" si="34"/>
        <v>xlswrite('G:\Mi unidad\1. PROYECTOS TELLO 2022\SCM SPILL OVERS\outputs\PEAO\criminalidad\1%\simulacion_1\synthetic_control_outputs.xlsx',synthetic_control_7,7);</v>
      </c>
      <c r="QC3" s="2" t="str">
        <f t="shared" si="35"/>
        <v>xlswrite('G:\Mi unidad\1. PROYECTOS TELLO 2022\SCM SPILL OVERS\outputs\PEAO\criminalidad\1%\simulacion_1\synthetic_control_spillover_outputs.xlsx',synthetic_control_sp_7,7);</v>
      </c>
      <c r="QD3" s="2" t="str">
        <f t="shared" si="36"/>
        <v>xlswrite('G:\Mi unidad\1. PROYECTOS TELLO 2022\SCM SPILL OVERS\outputs\PEAO\criminalidad\1%\simulacion_1\observado_outputs.xlsx',tratado_7,7);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OVERS\outputs\PEAO\bajo_niv_educ\1%\simulacion_1\output_tests.xlsx',ub_vec_"&amp;QW3&amp;"','ub_vec_"&amp;QW3&amp;"');"</f>
        <v>xlswrite('G:\Mi unidad\1. PROYECTOS TELLO 2022\SCM SPILL OVERS\outputs\PEAO\bajo_niv_educ\1%\simulacion_1\output_tests.xlsx',ub_vec_1','ub_vec_1');</v>
      </c>
      <c r="RK3">
        <v>1</v>
      </c>
      <c r="RL3" t="str">
        <f>"xlswrite('G:\Mi unidad\1. PROYECTOS TELLO 2022\SCM SPILL OVERS\outputs\PEAO\bajo_ingreso\1%\simulacion_1\output_tests.xlsx',ub_vec_"&amp;RK3&amp;"','ub_vec_"&amp;RK3&amp;"');"</f>
        <v>xlswrite('G:\Mi unidad\1. PROYECTOS TELLO 2022\SCM SPILL OVERS\outputs\PEAO\bajo_ingreso\1%\simulacion_1\output_tests.xlsx',ub_vec_1','ub_vec_1');</v>
      </c>
      <c r="RW3">
        <v>1</v>
      </c>
      <c r="RX3" t="str">
        <f>"xlswrite('G:\Mi unidad\1. PROYECTOS TELLO 2022\SCM SPILL OVERS\outputs\PEAO\densidad\1%\simulacion_1\output_tests.xlsx',ub_vec_"&amp;RW3&amp;"','ub_vec_"&amp;RW3&amp;"');"</f>
        <v>xlswrite('G:\Mi unidad\1. PROYECTOS TELLO 2022\SCM SPILL OVERS\outputs\PEAO\densidad\1%\simulacion_1\output_tests.xlsx',ub_vec_1','ub_vec_1');</v>
      </c>
      <c r="SI3">
        <v>1</v>
      </c>
      <c r="SJ3" t="str">
        <f>"xlswrite('G:\Mi unidad\1. PROYECTOS TELLO 2022\SCM SPILL OVERS\outputs\PEAO\densidad_g\1%\simulacion_1\output_tests.xlsx',ub_vec_"&amp;SI3&amp;"','ub_vec_"&amp;SI3&amp;"');"</f>
        <v>xlswrite('G:\Mi unidad\1. PROYECTOS TELLO 2022\SCM SPILL OVERS\outputs\PEAO\densidad_g\1%\simulacion_1\output_tests.xlsx',ub_vec_1','ub_vec_1');</v>
      </c>
      <c r="SU3">
        <v>1</v>
      </c>
      <c r="SV3" t="str">
        <f>"xlswrite('G:\Mi unidad\1. PROYECTOS TELLO 2022\SCM SPILL OVERS\outputs\PEAO\distancia_centro_salud\1%\simulacion_1\output_tests.xlsx',ub_vec_"&amp;SU3&amp;"','ub_vec_"&amp;SU3&amp;"');"</f>
        <v>xlswrite('G:\Mi unidad\1. PROYECTOS TELLO 2022\SCM SPILL OVERS\outputs\PEAO\distancia_centro_salud\1%\simulacion_1\output_tests.xlsx',ub_vec_1','ub_vec_1');</v>
      </c>
      <c r="TH3">
        <v>1</v>
      </c>
      <c r="TI3" t="str">
        <f>"xlswrite('G:\Mi unidad\1. PROYECTOS TELLO 2022\SCM SPILL OVERS\outputs\PEAO\informalidad\1%\simulacion_1\output_tests.xlsx',ub_vec_"&amp;TH3&amp;"','ub_vec_"&amp;TH3&amp;"');"</f>
        <v>xlswrite('G:\Mi unidad\1. PROYECTOS TELLO 2022\SCM SPILL OVERS\outputs\PEAO\informalidad\1%\simulacion_1\output_tests.xlsx',ub_vec_1','ub_vec_1');</v>
      </c>
      <c r="TU3">
        <v>1</v>
      </c>
      <c r="TV3" t="str">
        <f>"xlswrite('G:\Mi unidad\1. PROYECTOS TELLO 2022\SCM SPILL OVERS\outputs\PEAO\alimentos\1%\simulacion_1\output_tests.xlsx',ub_vec_"&amp;TU3&amp;"','ub_vec_"&amp;TU3&amp;"');"</f>
        <v>xlswrite('G:\Mi unidad\1. PROYECTOS TELLO 2022\SCM SPILL OVERS\outputs\PEAO\alimentos\1%\simulacion_1\output_tests.xlsx',ub_vec_1','ub_vec_1');</v>
      </c>
      <c r="UB3">
        <v>1</v>
      </c>
      <c r="UC3" t="str">
        <f>"xlswrite('G:\Mi unidad\1. PROYECTOS TELLO 2022\SCM SPILL OVERS\outputs\PEAO\jefe_hogar\1%\simulacion_1\output_tests.xlsx',ub_vec_"&amp;UB3&amp;"','ub_vec_"&amp;UB3&amp;"');"</f>
        <v>xlswrite('G:\Mi unidad\1. PROYECTOS TELLO 2022\SCM SPILL OVERS\outputs\PEAO\jefe_hogar\1%\simulacion_1\output_tests.xlsx',ub_vec_1','ub_vec_1');</v>
      </c>
      <c r="UI3">
        <v>1</v>
      </c>
      <c r="UJ3" t="str">
        <f>"xlswrite('G:\Mi unidad\1. PROYECTOS TELLO 2022\SCM SPILL OVERS\outputs\PEAO\mujeres\1%\simulacion_1\output_tests.xlsx',ub_vec_"&amp;UI3&amp;"','ub_vec_"&amp;UI3&amp;"');"</f>
        <v>xlswrite('G:\Mi unidad\1. PROYECTOS TELLO 2022\SCM SPILL OVERS\outputs\PEAO\mujeres\1%\simulacion_1\output_tests.xlsx',ub_vec_1','ub_vec_1');</v>
      </c>
      <c r="UU3">
        <v>1</v>
      </c>
      <c r="UV3" t="str">
        <f>"xlswrite('G:\Mi unidad\1. PROYECTOS TELLO 2022\SCM SPILL OVERS\outputs\PEAO\criminalidad\1%\simulacion_1\output_tests.xlsx',ub_vec_"&amp;UU3&amp;"','ub_vec_"&amp;UU3&amp;"');"</f>
        <v>xlswrite('G:\Mi unidad\1. PROYECTOS TELLO 2022\SCM SPILL OVERS\outputs\PEAO\criminalidad\1%\simulacion_1\output_tests.xlsx',ub_vec_1','ub_vec_1');</v>
      </c>
    </row>
    <row r="4" spans="1:568" x14ac:dyDescent="0.3">
      <c r="A4">
        <v>10</v>
      </c>
      <c r="B4" s="2" t="str">
        <f t="shared" si="0"/>
        <v>[data_10,provincias_10,~] = xlsread('BD_PEAO_est_1_provincia_10.xlsx');</v>
      </c>
      <c r="E4" s="2" t="str">
        <f t="shared" si="37"/>
        <v>provincia_10 = unique(provincias_10(2:end,1));</v>
      </c>
      <c r="J4" s="2" t="s">
        <v>52</v>
      </c>
      <c r="O4" s="2" t="str">
        <f t="shared" si="1"/>
        <v>PEAO_10 = reshape(data_10(:,2),T+S,N);</v>
      </c>
      <c r="T4" s="2" t="str">
        <f t="shared" si="2"/>
        <v xml:space="preserve">PEAO_10 = PEAO_10'; </v>
      </c>
      <c r="X4" s="2" t="str">
        <f t="shared" si="3"/>
        <v>tratado_10 = PEAO_10(1,:);</v>
      </c>
      <c r="AC4" s="2" t="str">
        <f t="shared" si="4"/>
        <v>PEAO_10(1,:) = [];</v>
      </c>
      <c r="AI4" s="2" t="str">
        <f t="shared" si="5"/>
        <v>PEAO_10 = [tratado_10;PEAO_10];</v>
      </c>
      <c r="AN4" s="2" t="str">
        <f t="shared" si="6"/>
        <v>Y_10 = PEAO_10; % outcome matrix</v>
      </c>
      <c r="AS4" s="2" t="str">
        <f t="shared" ref="AS4:AS60" si="44">"Y_pre_"&amp;A4&amp;" = Y_"&amp;A4&amp;"(:,1:T);"</f>
        <v>Y_pre_10 = Y_10(:,1:T);</v>
      </c>
      <c r="AW4" s="2" t="str">
        <f t="shared" ref="AW4:AW60" si="45">"Y_post_"&amp;A4&amp;" = Y_"&amp;A4&amp;"(:,T+1:end);"</f>
        <v>Y_post_10 = Y_10(:,T+1:end);</v>
      </c>
      <c r="BA4" s="2" t="str">
        <f t="shared" ref="BA4:BA60" si="46">"[a_hat_"&amp;A4&amp;",B_hat_"&amp;A4&amp;"] = scm_batch(Y_pre_"&amp;A4&amp;");"</f>
        <v>[a_hat_10,B_hat_10] = scm_batch(Y_pre_10);</v>
      </c>
      <c r="BF4" s="2" t="str">
        <f t="shared" si="38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xlsread('spillover_densidad_g_"&amp;CJ2&amp;".xlsx')"</f>
        <v>ind_1 = xlsread('spillover_densidad_g_1.xlsx')</v>
      </c>
      <c r="CP4">
        <v>1</v>
      </c>
      <c r="CQ4" s="2" t="str">
        <f>"ind_"&amp;CP2&amp;" = xlsread('spillover_tiempo_cs_"&amp;CP2&amp;".xlsx')"</f>
        <v>ind_1 = xlsread('spillover_tiempo_cs_1.xlsx')</v>
      </c>
      <c r="CW4">
        <v>1</v>
      </c>
      <c r="CX4" s="2" t="str">
        <f>"ind_"&amp;CW2&amp;" = xlsread('spillover_alimentos_"&amp;CW2&amp;".xlsx')"</f>
        <v>ind_1 = xlsread('spillover_alimentos_1.xlsx')</v>
      </c>
      <c r="DB4">
        <v>1</v>
      </c>
      <c r="DC4" s="2" t="str">
        <f>"ind_"&amp;DB2&amp;" = xlsread('spillover_criminalidad_"&amp;DB2&amp;".xlsx')"</f>
        <v>ind_1 = xlsread('spillover_criminalidad_1.xlsx')</v>
      </c>
      <c r="DG4">
        <v>1</v>
      </c>
      <c r="DH4" s="2" t="str">
        <f>"ind_"&amp;DG2&amp;" = xlsread('spillover_jefe_hogar_"&amp;DG2&amp;".xlsx')"</f>
        <v>ind_1 = xlsread('spillover_jefe_hogar_1.xlsx')</v>
      </c>
      <c r="DL4">
        <v>1</v>
      </c>
      <c r="DM4" s="2" t="str">
        <f>"ind_"&amp;DL2&amp;" = xlsread('spillover_mujeres_"&amp;DL2&amp;".xlsx')"</f>
        <v>ind_1 = xlsread('spillover_mujeres_1.xlsx')</v>
      </c>
      <c r="DQ4" s="2" t="str">
        <f>"M_hat_"&amp;A4&amp;" = (eye(N)-B_hat_"&amp;A4&amp;")'*(eye(N)-B_hat_"&amp;A4&amp;");"</f>
        <v>M_hat_10 = (eye(N)-B_hat_10)'*(eye(N)-B_hat_10);</v>
      </c>
      <c r="DW4" s="2" t="str">
        <f t="shared" si="39"/>
        <v>synthetic_control_sp_10 = a_hat_10(1)+B_hat_10(1,:)*Y_10;</v>
      </c>
      <c r="EC4" s="2" t="str">
        <f t="shared" si="40"/>
        <v>alpha1_hat_vec_10 = zeros(1,S);</v>
      </c>
      <c r="EG4">
        <v>1</v>
      </c>
      <c r="EH4" s="2" t="str">
        <f>"Y_Ts_"&amp;EG4&amp;" = Y_"&amp;EG4&amp;"(:,T+s);"</f>
        <v>Y_Ts_1 = Y_1(:,T+s);</v>
      </c>
      <c r="ER4" s="2" t="str">
        <f t="shared" si="41"/>
        <v>synthetic_control_10=synthetic_control_10';</v>
      </c>
      <c r="EW4" s="2" t="str">
        <f t="shared" si="42"/>
        <v>synthetic_control_sp_10=synthetic_control_sp_10';</v>
      </c>
      <c r="FB4" s="2" t="str">
        <f t="shared" si="43"/>
        <v>tratado_10=tratado_10';</v>
      </c>
      <c r="FF4" s="2" t="str">
        <f t="shared" si="7"/>
        <v>xlswrite('G:\Mi unidad\1. PROYECTOS TELLO 2022\SCM SPILL OVERS\outputs\PEAO\distancia_centro_salud\1%\simulacion_1\synthetic_control_outputs.xlsx',synthetic_control_10,10);</v>
      </c>
      <c r="FT4" s="2" t="str">
        <f t="shared" si="8"/>
        <v>xlswrite('G:\Mi unidad\1. PROYECTOS TELLO 2022\SCM SPILL OVERS\outputs\PEAO\distancia_centro_salud\1%\simulacion_1\synthetic_control_spillover_outputs.xlsx',synthetic_control_sp_10,10);</v>
      </c>
      <c r="GJ4" s="2" t="str">
        <f t="shared" si="9"/>
        <v>xlswrite('G:\Mi unidad\1. PROYECTOS TELLO 2022\SCM SPILL OVERS\outputs\PEAO\distancia_centro_salud\1%\simulacion_1\observado_outputs.xlsx',tratado_10,10);</v>
      </c>
      <c r="GX4" s="2" t="str">
        <f t="shared" si="10"/>
        <v>xlswrite('G:\Mi unidad\1. PROYECTOS TELLO 2022\SCM SPILL OVERS\outputs\PEAO\informalidad\1%\simulacion_1\synthetic_control_outputs.xlsx',synthetic_control_10,10);</v>
      </c>
      <c r="HL4" s="2" t="str">
        <f t="shared" si="11"/>
        <v>xlswrite('G:\Mi unidad\1. PROYECTOS TELLO 2022\SCM SPILL OVERS\outputs\PEAO\informalidad\1%\simulacion_1\synthetic_control_spillover_outputs.xlsx',synthetic_control_sp_10,10);</v>
      </c>
      <c r="IB4" s="2" t="str">
        <f t="shared" si="12"/>
        <v>xlswrite('G:\Mi unidad\1. PROYECTOS TELLO 2022\SCM SPILL OVERS\outputs\PEAO\informalidad\1%\simulacion_1\observado_outputs.xlsx',tratado_10,10);</v>
      </c>
      <c r="IP4" s="2" t="str">
        <f t="shared" si="13"/>
        <v>xlswrite('G:\Mi unidad\1. PROYECTOS TELLO 2022\SCM SPILL OVERS\outputs\PEAO\densidad\1%\simulacion_1\synthetic_control_outputs.xlsx',synthetic_control_10,10);</v>
      </c>
      <c r="JD4" s="2" t="str">
        <f t="shared" si="14"/>
        <v>xlswrite('G:\Mi unidad\1. PROYECTOS TELLO 2022\SCM SPILL OVERS\outputs\PEAO\densidad\1%\simulacion_1\synthetic_control_spillover_outputs.xlsx',synthetic_control_sp_10,10);</v>
      </c>
      <c r="JT4" s="2" t="str">
        <f t="shared" si="15"/>
        <v>xlswrite('G:\Mi unidad\1. PROYECTOS TELLO 2022\SCM SPILL OVERS\outputs\PEAO\densidad\1%\simulacion_1\observado_outputs.xlsx',tratado_10,10);</v>
      </c>
      <c r="KG4" s="2" t="str">
        <f t="shared" si="16"/>
        <v>xlswrite('G:\Mi unidad\1. PROYECTOS TELLO 2022\SCM SPILL OVERS\outputs\PEAO\bajo_niv_educ\1%\simulacion_1\synthetic_control_outputs.xlsx',synthetic_control_10,10);</v>
      </c>
      <c r="KU4" s="2" t="str">
        <f t="shared" si="17"/>
        <v>xlswrite('G:\Mi unidad\1. PROYECTOS TELLO 2022\SCM SPILL OVERS\outputs\PEAO\bajo_niv_educ\1%\simulacion_1\synthetic_control_spillover_outputs.xlsx',synthetic_control_sp_10,10);</v>
      </c>
      <c r="LK4" s="2" t="str">
        <f t="shared" si="18"/>
        <v>xlswrite('G:\Mi unidad\1. PROYECTOS TELLO 2022\SCM SPILL OVERS\outputs\PEAO\bajo_niv_educ\1%\simulacion_1\observado_outputs.xlsx',tratado_10,10);</v>
      </c>
      <c r="LY4" s="2" t="str">
        <f t="shared" si="19"/>
        <v>xlswrite('G:\Mi unidad\1. PROYECTOS TELLO 2022\SCM SPILL OVERS\outputs\PEAO\bajo_ingreso\1%\simulacion_1\synthetic_control_outputs.xlsx',synthetic_control_10,10);</v>
      </c>
      <c r="MN4" s="2" t="str">
        <f t="shared" si="20"/>
        <v>xlswrite('G:\Mi unidad\1. PROYECTOS TELLO 2022\SCM SPILL OVERS\outputs\PEAO\bajo_ingreso\1%\simulacion_1\synthetic_control_spillover_outputs.xlsx',synthetic_control_sp_10,10);</v>
      </c>
      <c r="ND4" s="2" t="str">
        <f t="shared" si="21"/>
        <v>xlswrite('G:\Mi unidad\1. PROYECTOS TELLO 2022\SCM SPILL OVERS\outputs\PEAO\bajo_ingreso\1%\simulacion_1\observado_outputs.xlsx',tratado_10,10);</v>
      </c>
      <c r="NR4" s="2" t="str">
        <f t="shared" si="22"/>
        <v>xlswrite('G:\Mi unidad\1. PROYECTOS TELLO 2022\SCM SPILL OVERS\outputs\PEAO\densidad_g\1%\simulacion_1\synthetic_control_outputs.xlsx',synthetic_control_10,10);</v>
      </c>
      <c r="OF4" s="2" t="str">
        <f t="shared" si="23"/>
        <v>xlswrite('G:\Mi unidad\1. PROYECTOS TELLO 2022\SCM SPILL OVERS\outputs\PEAO\densidad_g\1%\simulacion_1\synthetic_control_spillover_outputs.xlsx',synthetic_control_sp_10,10);</v>
      </c>
      <c r="OV4" s="2" t="str">
        <f t="shared" si="24"/>
        <v>xlswrite('G:\Mi unidad\1. PROYECTOS TELLO 2022\SCM SPILL OVERS\outputs\PEAO\densidad_g\1%\simulacion_1\observado_outputs.xlsx',tratado_10,10);</v>
      </c>
      <c r="PI4" s="2" t="str">
        <f t="shared" si="25"/>
        <v>xlswrite('G:\Mi unidad\1. PROYECTOS TELLO 2022\SCM SPILL OVERS\outputs\PEAO\alimentos\1%\simulacion_1\synthetic_control_outputs.xlsx',synthetic_control_10,10);</v>
      </c>
      <c r="PJ4" s="2" t="str">
        <f t="shared" si="26"/>
        <v>xlswrite('G:\Mi unidad\1. PROYECTOS TELLO 2022\SCM SPILL OVERS\outputs\PEAO\alimentos\1%\simulacion_1\synthetic_control_spillover_outputs.xlsx',synthetic_control_sp_10,10);</v>
      </c>
      <c r="PK4" s="2" t="str">
        <f t="shared" si="27"/>
        <v>xlswrite('G:\Mi unidad\1. PROYECTOS TELLO 2022\SCM SPILL OVERS\outputs\PEAO\alimentos\1%\simulacion_1\observado_outputs.xlsx',tratado_10,10);</v>
      </c>
      <c r="PP4" s="2" t="str">
        <f t="shared" si="28"/>
        <v>xlswrite('G:\Mi unidad\1. PROYECTOS TELLO 2022\SCM SPILL OVERS\outputs\PEAO\jefe_hogar\1%\simulacion_1\synthetic_control_outputs.xlsx',synthetic_control_10,10);</v>
      </c>
      <c r="PQ4" s="2" t="str">
        <f t="shared" si="29"/>
        <v>xlswrite('G:\Mi unidad\1. PROYECTOS TELLO 2022\SCM SPILL OVERS\outputs\PEAO\jefe_hogar\1%\simulacion_1\synthetic_control_spillover_outputs.xlsx',synthetic_control_sp_10,10);</v>
      </c>
      <c r="PR4" s="2" t="str">
        <f t="shared" si="30"/>
        <v>xlswrite('G:\Mi unidad\1. PROYECTOS TELLO 2022\SCM SPILL OVERS\outputs\PEAO\jefe_hogar\1%\simulacion_1\observado_outputs.xlsx',tratado_10,10);</v>
      </c>
      <c r="PV4" s="2" t="str">
        <f t="shared" si="31"/>
        <v>xlswrite('G:\Mi unidad\1. PROYECTOS TELLO 2022\SCM SPILL OVERS\outputs\PEAO\mujeres\1%\simulacion_1\synthetic_control_outputs.xlsx',synthetic_control_10,10);</v>
      </c>
      <c r="PW4" s="2" t="str">
        <f t="shared" si="32"/>
        <v>xlswrite('G:\Mi unidad\1. PROYECTOS TELLO 2022\SCM SPILL OVERS\outputs\PEAO\mujeres\1%\simulacion_1\synthetic_control_spillover_outputs.xlsx',synthetic_control_sp_10,10);</v>
      </c>
      <c r="PX4" s="2" t="str">
        <f t="shared" si="33"/>
        <v>xlswrite('G:\Mi unidad\1. PROYECTOS TELLO 2022\SCM SPILL OVERS\outputs\PEAO\mujeres\1%\simulacion_1\observado_outputs.xlsx',tratado_10,10);</v>
      </c>
      <c r="QB4" s="2" t="str">
        <f t="shared" si="34"/>
        <v>xlswrite('G:\Mi unidad\1. PROYECTOS TELLO 2022\SCM SPILL OVERS\outputs\PEAO\criminalidad\1%\simulacion_1\synthetic_control_outputs.xlsx',synthetic_control_10,10);</v>
      </c>
      <c r="QC4" s="2" t="str">
        <f t="shared" si="35"/>
        <v>xlswrite('G:\Mi unidad\1. PROYECTOS TELLO 2022\SCM SPILL OVERS\outputs\PEAO\criminalidad\1%\simulacion_1\synthetic_control_spillover_outputs.xlsx',synthetic_control_sp_10,10);</v>
      </c>
      <c r="QD4" s="2" t="str">
        <f t="shared" si="36"/>
        <v>xlswrite('G:\Mi unidad\1. PROYECTOS TELLO 2022\SCM SPILL OVERS\outputs\PEAO\criminalidad\1%\simulacion_1\observado_outputs.xlsx',tratado_10,10);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OVERS\outputs\PEAO\bajo_niv_educ\1%\simulacion_1\output_tests.xlsx',p_value_vec_"&amp;QW4&amp;"','p_value_vec_"&amp;QW4&amp;"');"</f>
        <v>xlswrite('G:\Mi unidad\1. PROYECTOS TELLO 2022\SCM SPILL OVERS\outputs\PEAO\bajo_niv_educ\1%\simulacion_1\output_tests.xlsx',p_value_vec_1','p_value_vec_1');</v>
      </c>
      <c r="RK4">
        <v>1</v>
      </c>
      <c r="RL4" t="str">
        <f>"xlswrite('G:\Mi unidad\1. PROYECTOS TELLO 2022\SCM SPILL OVERS\outputs\PEAO\bajo_ingreso\1%\simulacion_1\output_tests.xlsx',p_value_vec_"&amp;RK4&amp;"','p_value_vec_"&amp;RK4&amp;"');"</f>
        <v>xlswrite('G:\Mi unidad\1. PROYECTOS TELLO 2022\SCM SPILL OVERS\outputs\PEAO\bajo_ingreso\1%\simulacion_1\output_tests.xlsx',p_value_vec_1','p_value_vec_1');</v>
      </c>
      <c r="RW4">
        <v>1</v>
      </c>
      <c r="RX4" t="str">
        <f>"xlswrite('G:\Mi unidad\1. PROYECTOS TELLO 2022\SCM SPILL OVERS\outputs\PEAO\densidad\1%\simulacion_1\output_tests.xlsx',p_value_vec_"&amp;RW4&amp;"','p_value_vec_"&amp;RW4&amp;"');"</f>
        <v>xlswrite('G:\Mi unidad\1. PROYECTOS TELLO 2022\SCM SPILL OVERS\outputs\PEAO\densidad\1%\simulacion_1\output_tests.xlsx',p_value_vec_1','p_value_vec_1');</v>
      </c>
      <c r="SI4">
        <v>1</v>
      </c>
      <c r="SJ4" t="str">
        <f>"xlswrite('G:\Mi unidad\1. PROYECTOS TELLO 2022\SCM SPILL OVERS\outputs\PEAO\densidad_g\1%\simulacion_1\output_tests.xlsx',p_value_vec_"&amp;SI4&amp;"','p_value_vec_"&amp;SI4&amp;"');"</f>
        <v>xlswrite('G:\Mi unidad\1. PROYECTOS TELLO 2022\SCM SPILL OVERS\outputs\PEAO\densidad_g\1%\simulacion_1\output_tests.xlsx',p_value_vec_1','p_value_vec_1');</v>
      </c>
      <c r="SU4">
        <v>1</v>
      </c>
      <c r="SV4" t="str">
        <f>"xlswrite('G:\Mi unidad\1. PROYECTOS TELLO 2022\SCM SPILL OVERS\outputs\PEAO\distancia_centro_salud\1%\simulacion_1\output_tests.xlsx',p_value_vec_"&amp;SU4&amp;"','p_value_vec_"&amp;SU4&amp;"');"</f>
        <v>xlswrite('G:\Mi unidad\1. PROYECTOS TELLO 2022\SCM SPILL OVERS\outputs\PEAO\distancia_centro_salud\1%\simulacion_1\output_tests.xlsx',p_value_vec_1','p_value_vec_1');</v>
      </c>
      <c r="TH4">
        <v>1</v>
      </c>
      <c r="TI4" t="str">
        <f>"xlswrite('G:\Mi unidad\1. PROYECTOS TELLO 2022\SCM SPILL OVERS\outputs\PEAO\informalidad\1%\simulacion_1\output_tests.xlsx',p_value_vec_"&amp;TH4&amp;"','p_value_vec_"&amp;TH4&amp;"');"</f>
        <v>xlswrite('G:\Mi unidad\1. PROYECTOS TELLO 2022\SCM SPILL OVERS\outputs\PEAO\informalidad\1%\simulacion_1\output_tests.xlsx',p_value_vec_1','p_value_vec_1');</v>
      </c>
      <c r="TU4">
        <v>1</v>
      </c>
      <c r="TV4" t="str">
        <f>"xlswrite('G:\Mi unidad\1. PROYECTOS TELLO 2022\SCM SPILL OVERS\outputs\PEAO\alimentos\1%\simulacion_1\output_tests.xlsx',p_value_vec_"&amp;TU4&amp;"','p_value_vec_"&amp;TU4&amp;"');"</f>
        <v>xlswrite('G:\Mi unidad\1. PROYECTOS TELLO 2022\SCM SPILL OVERS\outputs\PEAO\alimentos\1%\simulacion_1\output_tests.xlsx',p_value_vec_1','p_value_vec_1');</v>
      </c>
      <c r="UB4">
        <v>1</v>
      </c>
      <c r="UC4" t="str">
        <f>"xlswrite('G:\Mi unidad\1. PROYECTOS TELLO 2022\SCM SPILL OVERS\outputs\PEAO\jefe_hogar\1%\simulacion_1\output_tests.xlsx',p_value_vec_"&amp;UB4&amp;"','p_value_vec_"&amp;UB4&amp;"');"</f>
        <v>xlswrite('G:\Mi unidad\1. PROYECTOS TELLO 2022\SCM SPILL OVERS\outputs\PEAO\jefe_hogar\1%\simulacion_1\output_tests.xlsx',p_value_vec_1','p_value_vec_1');</v>
      </c>
      <c r="UI4">
        <v>1</v>
      </c>
      <c r="UJ4" t="str">
        <f>"xlswrite('G:\Mi unidad\1. PROYECTOS TELLO 2022\SCM SPILL OVERS\outputs\PEAO\mujeres\1%\simulacion_1\output_tests.xlsx',p_value_vec_"&amp;UI4&amp;"','p_value_vec_"&amp;UI4&amp;"');"</f>
        <v>xlswrite('G:\Mi unidad\1. PROYECTOS TELLO 2022\SCM SPILL OVERS\outputs\PEAO\mujeres\1%\simulacion_1\output_tests.xlsx',p_value_vec_1','p_value_vec_1');</v>
      </c>
      <c r="UU4">
        <v>1</v>
      </c>
      <c r="UV4" t="str">
        <f>"xlswrite('G:\Mi unidad\1. PROYECTOS TELLO 2022\SCM SPILL OVERS\outputs\PEAO\criminalidad\1%\simulacion_1\output_tests.xlsx',p_value_vec_"&amp;UU4&amp;"','p_value_vec_"&amp;UU4&amp;"');"</f>
        <v>xlswrite('G:\Mi unidad\1. PROYECTOS TELLO 2022\SCM SPILL OVERS\outputs\PEAO\criminalidad\1%\simulacion_1\output_tests.xlsx',p_value_vec_1','p_value_vec_1');</v>
      </c>
    </row>
    <row r="5" spans="1:568" x14ac:dyDescent="0.3">
      <c r="A5">
        <v>16</v>
      </c>
      <c r="B5" s="2" t="str">
        <f t="shared" si="0"/>
        <v>[data_16,provincias_16,~] = xlsread('BD_PEAO_est_1_provincia_16.xlsx');</v>
      </c>
      <c r="E5" s="2" t="str">
        <f t="shared" si="37"/>
        <v>provincia_16 = unique(provincias_16(2:end,1));</v>
      </c>
      <c r="J5" s="2" t="s">
        <v>54</v>
      </c>
      <c r="O5" s="2" t="str">
        <f t="shared" si="1"/>
        <v>PEAO_16 = reshape(data_16(:,2),T+S,N);</v>
      </c>
      <c r="T5" s="2" t="str">
        <f t="shared" si="2"/>
        <v xml:space="preserve">PEAO_16 = PEAO_16'; </v>
      </c>
      <c r="X5" s="2" t="str">
        <f t="shared" si="3"/>
        <v>tratado_16 = PEAO_16(1,:);</v>
      </c>
      <c r="AC5" s="2" t="str">
        <f t="shared" si="4"/>
        <v>PEAO_16(1,:) = [];</v>
      </c>
      <c r="AI5" s="2" t="str">
        <f t="shared" si="5"/>
        <v>PEAO_16 = [tratado_16;PEAO_16];</v>
      </c>
      <c r="AN5" s="2" t="str">
        <f t="shared" si="6"/>
        <v>Y_16 = PEAO_16; % outcome matrix</v>
      </c>
      <c r="AS5" s="2" t="str">
        <f t="shared" si="44"/>
        <v>Y_pre_16 = Y_16(:,1:T);</v>
      </c>
      <c r="AW5" s="2" t="str">
        <f t="shared" si="45"/>
        <v>Y_post_16 = Y_16(:,T+1:end);</v>
      </c>
      <c r="BA5" s="2" t="str">
        <f t="shared" si="46"/>
        <v>[a_hat_16,B_hat_16] = scm_batch(Y_pre_16);</v>
      </c>
      <c r="BF5" s="2" t="str">
        <f t="shared" si="38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P5">
        <v>1</v>
      </c>
      <c r="CQ5" s="2" t="str">
        <f>"A_"&amp;CP2&amp;" = eye(N);"</f>
        <v>A_1 = eye(N);</v>
      </c>
      <c r="CW5">
        <v>1</v>
      </c>
      <c r="CX5" s="2" t="str">
        <f>"A_"&amp;CW2&amp;" = eye(N);"</f>
        <v>A_1 = eye(N);</v>
      </c>
      <c r="DB5">
        <v>1</v>
      </c>
      <c r="DC5" s="2" t="str">
        <f>"A_"&amp;DB2&amp;" = eye(N);"</f>
        <v>A_1 = eye(N);</v>
      </c>
      <c r="DG5">
        <v>1</v>
      </c>
      <c r="DH5" s="2" t="str">
        <f>"A_"&amp;DG2&amp;" = eye(N);"</f>
        <v>A_1 = eye(N);</v>
      </c>
      <c r="DL5">
        <v>1</v>
      </c>
      <c r="DM5" s="2" t="str">
        <f>"A_"&amp;DL2&amp;" = eye(N);"</f>
        <v>A_1 = eye(N);</v>
      </c>
      <c r="DQ5" s="2" t="str">
        <f>"M_hat_"&amp;A5&amp;" = (eye(N)-B_hat_"&amp;A5&amp;")'*(eye(N)-B_hat_"&amp;A5&amp;");"</f>
        <v>M_hat_16 = (eye(N)-B_hat_16)'*(eye(N)-B_hat_16);</v>
      </c>
      <c r="DW5" s="2" t="str">
        <f t="shared" si="39"/>
        <v>synthetic_control_sp_16 = a_hat_16(1)+B_hat_16(1,:)*Y_16;</v>
      </c>
      <c r="EC5" s="2" t="str">
        <f t="shared" si="40"/>
        <v>alpha1_hat_vec_16 = zeros(1,S);</v>
      </c>
      <c r="EG5">
        <v>1</v>
      </c>
      <c r="EH5" s="2" t="str">
        <f>"gamma_hat_"&amp;EG4&amp;" = (A_"&amp;EG4&amp;"'*M_hat_"&amp;EG4&amp;"*A_"&amp;EG4&amp;")\(A_"&amp;EG4&amp;"'*(eye(N)-B_hat_"&amp;EG4&amp;")'*((eye(N)-B_hat_"&amp;EG4&amp;")*Y_Ts_"&amp;EG4&amp;"-a_hat_"&amp;EG4&amp;"));"</f>
        <v>gamma_hat_1 = (A_1'*M_hat_1*A_1)\(A_1'*(eye(N)-B_hat_1)'*((eye(N)-B_hat_1)*Y_Ts_1-a_hat_1));</v>
      </c>
      <c r="ER5" s="2" t="str">
        <f t="shared" si="41"/>
        <v>synthetic_control_16=synthetic_control_16';</v>
      </c>
      <c r="EW5" s="2" t="str">
        <f t="shared" si="42"/>
        <v>synthetic_control_sp_16=synthetic_control_sp_16';</v>
      </c>
      <c r="FB5" s="2" t="str">
        <f t="shared" si="43"/>
        <v>tratado_16=tratado_16';</v>
      </c>
      <c r="FF5" s="2" t="str">
        <f t="shared" si="7"/>
        <v>xlswrite('G:\Mi unidad\1. PROYECTOS TELLO 2022\SCM SPILL OVERS\outputs\PEAO\distancia_centro_salud\1%\simulacion_1\synthetic_control_outputs.xlsx',synthetic_control_16,16);</v>
      </c>
      <c r="FT5" s="2" t="str">
        <f t="shared" si="8"/>
        <v>xlswrite('G:\Mi unidad\1. PROYECTOS TELLO 2022\SCM SPILL OVERS\outputs\PEAO\distancia_centro_salud\1%\simulacion_1\synthetic_control_spillover_outputs.xlsx',synthetic_control_sp_16,16);</v>
      </c>
      <c r="GJ5" s="2" t="str">
        <f t="shared" si="9"/>
        <v>xlswrite('G:\Mi unidad\1. PROYECTOS TELLO 2022\SCM SPILL OVERS\outputs\PEAO\distancia_centro_salud\1%\simulacion_1\observado_outputs.xlsx',tratado_16,16);</v>
      </c>
      <c r="GX5" s="2" t="str">
        <f t="shared" si="10"/>
        <v>xlswrite('G:\Mi unidad\1. PROYECTOS TELLO 2022\SCM SPILL OVERS\outputs\PEAO\informalidad\1%\simulacion_1\synthetic_control_outputs.xlsx',synthetic_control_16,16);</v>
      </c>
      <c r="HL5" s="2" t="str">
        <f t="shared" si="11"/>
        <v>xlswrite('G:\Mi unidad\1. PROYECTOS TELLO 2022\SCM SPILL OVERS\outputs\PEAO\informalidad\1%\simulacion_1\synthetic_control_spillover_outputs.xlsx',synthetic_control_sp_16,16);</v>
      </c>
      <c r="IB5" s="2" t="str">
        <f t="shared" si="12"/>
        <v>xlswrite('G:\Mi unidad\1. PROYECTOS TELLO 2022\SCM SPILL OVERS\outputs\PEAO\informalidad\1%\simulacion_1\observado_outputs.xlsx',tratado_16,16);</v>
      </c>
      <c r="IP5" s="2" t="str">
        <f t="shared" si="13"/>
        <v>xlswrite('G:\Mi unidad\1. PROYECTOS TELLO 2022\SCM SPILL OVERS\outputs\PEAO\densidad\1%\simulacion_1\synthetic_control_outputs.xlsx',synthetic_control_16,16);</v>
      </c>
      <c r="JD5" s="2" t="str">
        <f t="shared" si="14"/>
        <v>xlswrite('G:\Mi unidad\1. PROYECTOS TELLO 2022\SCM SPILL OVERS\outputs\PEAO\densidad\1%\simulacion_1\synthetic_control_spillover_outputs.xlsx',synthetic_control_sp_16,16);</v>
      </c>
      <c r="JT5" s="2" t="str">
        <f t="shared" si="15"/>
        <v>xlswrite('G:\Mi unidad\1. PROYECTOS TELLO 2022\SCM SPILL OVERS\outputs\PEAO\densidad\1%\simulacion_1\observado_outputs.xlsx',tratado_16,16);</v>
      </c>
      <c r="KG5" s="2" t="str">
        <f t="shared" si="16"/>
        <v>xlswrite('G:\Mi unidad\1. PROYECTOS TELLO 2022\SCM SPILL OVERS\outputs\PEAO\bajo_niv_educ\1%\simulacion_1\synthetic_control_outputs.xlsx',synthetic_control_16,16);</v>
      </c>
      <c r="KU5" s="2" t="str">
        <f t="shared" si="17"/>
        <v>xlswrite('G:\Mi unidad\1. PROYECTOS TELLO 2022\SCM SPILL OVERS\outputs\PEAO\bajo_niv_educ\1%\simulacion_1\synthetic_control_spillover_outputs.xlsx',synthetic_control_sp_16,16);</v>
      </c>
      <c r="LK5" s="2" t="str">
        <f t="shared" si="18"/>
        <v>xlswrite('G:\Mi unidad\1. PROYECTOS TELLO 2022\SCM SPILL OVERS\outputs\PEAO\bajo_niv_educ\1%\simulacion_1\observado_outputs.xlsx',tratado_16,16);</v>
      </c>
      <c r="LY5" s="2" t="str">
        <f t="shared" si="19"/>
        <v>xlswrite('G:\Mi unidad\1. PROYECTOS TELLO 2022\SCM SPILL OVERS\outputs\PEAO\bajo_ingreso\1%\simulacion_1\synthetic_control_outputs.xlsx',synthetic_control_16,16);</v>
      </c>
      <c r="MN5" s="2" t="str">
        <f t="shared" si="20"/>
        <v>xlswrite('G:\Mi unidad\1. PROYECTOS TELLO 2022\SCM SPILL OVERS\outputs\PEAO\bajo_ingreso\1%\simulacion_1\synthetic_control_spillover_outputs.xlsx',synthetic_control_sp_16,16);</v>
      </c>
      <c r="ND5" s="2" t="str">
        <f t="shared" si="21"/>
        <v>xlswrite('G:\Mi unidad\1. PROYECTOS TELLO 2022\SCM SPILL OVERS\outputs\PEAO\bajo_ingreso\1%\simulacion_1\observado_outputs.xlsx',tratado_16,16);</v>
      </c>
      <c r="NR5" s="2" t="str">
        <f t="shared" si="22"/>
        <v>xlswrite('G:\Mi unidad\1. PROYECTOS TELLO 2022\SCM SPILL OVERS\outputs\PEAO\densidad_g\1%\simulacion_1\synthetic_control_outputs.xlsx',synthetic_control_16,16);</v>
      </c>
      <c r="OF5" s="2" t="str">
        <f t="shared" si="23"/>
        <v>xlswrite('G:\Mi unidad\1. PROYECTOS TELLO 2022\SCM SPILL OVERS\outputs\PEAO\densidad_g\1%\simulacion_1\synthetic_control_spillover_outputs.xlsx',synthetic_control_sp_16,16);</v>
      </c>
      <c r="OV5" s="2" t="str">
        <f t="shared" si="24"/>
        <v>xlswrite('G:\Mi unidad\1. PROYECTOS TELLO 2022\SCM SPILL OVERS\outputs\PEAO\densidad_g\1%\simulacion_1\observado_outputs.xlsx',tratado_16,16);</v>
      </c>
      <c r="PI5" s="2" t="str">
        <f t="shared" si="25"/>
        <v>xlswrite('G:\Mi unidad\1. PROYECTOS TELLO 2022\SCM SPILL OVERS\outputs\PEAO\alimentos\1%\simulacion_1\synthetic_control_outputs.xlsx',synthetic_control_16,16);</v>
      </c>
      <c r="PJ5" s="2" t="str">
        <f t="shared" si="26"/>
        <v>xlswrite('G:\Mi unidad\1. PROYECTOS TELLO 2022\SCM SPILL OVERS\outputs\PEAO\alimentos\1%\simulacion_1\synthetic_control_spillover_outputs.xlsx',synthetic_control_sp_16,16);</v>
      </c>
      <c r="PK5" s="2" t="str">
        <f t="shared" si="27"/>
        <v>xlswrite('G:\Mi unidad\1. PROYECTOS TELLO 2022\SCM SPILL OVERS\outputs\PEAO\alimentos\1%\simulacion_1\observado_outputs.xlsx',tratado_16,16);</v>
      </c>
      <c r="PP5" s="2" t="str">
        <f t="shared" si="28"/>
        <v>xlswrite('G:\Mi unidad\1. PROYECTOS TELLO 2022\SCM SPILL OVERS\outputs\PEAO\jefe_hogar\1%\simulacion_1\synthetic_control_outputs.xlsx',synthetic_control_16,16);</v>
      </c>
      <c r="PQ5" s="2" t="str">
        <f t="shared" si="29"/>
        <v>xlswrite('G:\Mi unidad\1. PROYECTOS TELLO 2022\SCM SPILL OVERS\outputs\PEAO\jefe_hogar\1%\simulacion_1\synthetic_control_spillover_outputs.xlsx',synthetic_control_sp_16,16);</v>
      </c>
      <c r="PR5" s="2" t="str">
        <f t="shared" si="30"/>
        <v>xlswrite('G:\Mi unidad\1. PROYECTOS TELLO 2022\SCM SPILL OVERS\outputs\PEAO\jefe_hogar\1%\simulacion_1\observado_outputs.xlsx',tratado_16,16);</v>
      </c>
      <c r="PV5" s="2" t="str">
        <f t="shared" si="31"/>
        <v>xlswrite('G:\Mi unidad\1. PROYECTOS TELLO 2022\SCM SPILL OVERS\outputs\PEAO\mujeres\1%\simulacion_1\synthetic_control_outputs.xlsx',synthetic_control_16,16);</v>
      </c>
      <c r="PW5" s="2" t="str">
        <f t="shared" si="32"/>
        <v>xlswrite('G:\Mi unidad\1. PROYECTOS TELLO 2022\SCM SPILL OVERS\outputs\PEAO\mujeres\1%\simulacion_1\synthetic_control_spillover_outputs.xlsx',synthetic_control_sp_16,16);</v>
      </c>
      <c r="PX5" s="2" t="str">
        <f t="shared" si="33"/>
        <v>xlswrite('G:\Mi unidad\1. PROYECTOS TELLO 2022\SCM SPILL OVERS\outputs\PEAO\mujeres\1%\simulacion_1\observado_outputs.xlsx',tratado_16,16);</v>
      </c>
      <c r="QB5" s="2" t="str">
        <f t="shared" si="34"/>
        <v>xlswrite('G:\Mi unidad\1. PROYECTOS TELLO 2022\SCM SPILL OVERS\outputs\PEAO\criminalidad\1%\simulacion_1\synthetic_control_outputs.xlsx',synthetic_control_16,16);</v>
      </c>
      <c r="QC5" s="2" t="str">
        <f t="shared" si="35"/>
        <v>xlswrite('G:\Mi unidad\1. PROYECTOS TELLO 2022\SCM SPILL OVERS\outputs\PEAO\criminalidad\1%\simulacion_1\synthetic_control_spillover_outputs.xlsx',synthetic_control_sp_16,16);</v>
      </c>
      <c r="QD5" s="2" t="str">
        <f t="shared" si="36"/>
        <v>xlswrite('G:\Mi unidad\1. PROYECTOS TELLO 2022\SCM SPILL OVERS\outputs\PEAO\criminalidad\1%\simulacion_1\observado_outputs.xlsx',tratado_16,16);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OVERS\outputs\PEAO\bajo_niv_educ\1%\simulacion_1\output_tests.xlsx',alpha1_hat_vec_"&amp;QW5&amp;"','alpha1_hat_vec_"&amp;QW5&amp;"');"</f>
        <v>xlswrite('G:\Mi unidad\1. PROYECTOS TELLO 2022\SCM SPILL OVERS\outputs\PEAO\bajo_niv_educ\1%\simulacion_1\output_tests.xlsx',alpha1_hat_vec_1','alpha1_hat_vec_1');</v>
      </c>
      <c r="RK5">
        <v>1</v>
      </c>
      <c r="RL5" t="str">
        <f>"xlswrite('G:\Mi unidad\1. PROYECTOS TELLO 2022\SCM SPILL OVERS\outputs\PEAO\bajo_ingreso\1%\simulacion_1\output_tests.xlsx',alpha1_hat_vec_"&amp;RK5&amp;"','alpha1_hat_vec_"&amp;RK5&amp;"');"</f>
        <v>xlswrite('G:\Mi unidad\1. PROYECTOS TELLO 2022\SCM SPILL OVERS\outputs\PEAO\bajo_ingreso\1%\simulacion_1\output_tests.xlsx',alpha1_hat_vec_1','alpha1_hat_vec_1');</v>
      </c>
      <c r="RW5">
        <v>1</v>
      </c>
      <c r="RX5" t="str">
        <f>"xlswrite('G:\Mi unidad\1. PROYECTOS TELLO 2022\SCM SPILL OVERS\outputs\PEAO\densidad\1%\simulacion_1\output_tests.xlsx',alpha1_hat_vec_"&amp;RW5&amp;"','alpha1_hat_vec_"&amp;RW5&amp;"');"</f>
        <v>xlswrite('G:\Mi unidad\1. PROYECTOS TELLO 2022\SCM SPILL OVERS\outputs\PEAO\densidad\1%\simulacion_1\output_tests.xlsx',alpha1_hat_vec_1','alpha1_hat_vec_1');</v>
      </c>
      <c r="SI5">
        <v>1</v>
      </c>
      <c r="SJ5" t="str">
        <f>"xlswrite('G:\Mi unidad\1. PROYECTOS TELLO 2022\SCM SPILL OVERS\outputs\PEAO\densidad_g\1%\simulacion_1\output_tests.xlsx',alpha1_hat_vec_"&amp;SI5&amp;"','alpha1_hat_vec_"&amp;SI5&amp;"');"</f>
        <v>xlswrite('G:\Mi unidad\1. PROYECTOS TELLO 2022\SCM SPILL OVERS\outputs\PEAO\densidad_g\1%\simulacion_1\output_tests.xlsx',alpha1_hat_vec_1','alpha1_hat_vec_1');</v>
      </c>
      <c r="SU5">
        <v>1</v>
      </c>
      <c r="SV5" t="str">
        <f>"xlswrite('G:\Mi unidad\1. PROYECTOS TELLO 2022\SCM SPILL OVERS\outputs\PEAO\distancia_centro_salud\1%\simulacion_1\output_tests.xlsx',alpha1_hat_vec_"&amp;SU5&amp;"','alpha1_hat_vec_"&amp;SU5&amp;"');"</f>
        <v>xlswrite('G:\Mi unidad\1. PROYECTOS TELLO 2022\SCM SPILL OVERS\outputs\PEAO\distancia_centro_salud\1%\simulacion_1\output_tests.xlsx',alpha1_hat_vec_1','alpha1_hat_vec_1');</v>
      </c>
      <c r="TH5">
        <v>1</v>
      </c>
      <c r="TI5" t="str">
        <f>"xlswrite('G:\Mi unidad\1. PROYECTOS TELLO 2022\SCM SPILL OVERS\outputs\PEAO\informalidad\1%\simulacion_1\output_tests.xlsx',alpha1_hat_vec_"&amp;TH5&amp;"','alpha1_hat_vec_"&amp;TH5&amp;"');"</f>
        <v>xlswrite('G:\Mi unidad\1. PROYECTOS TELLO 2022\SCM SPILL OVERS\outputs\PEAO\informalidad\1%\simulacion_1\output_tests.xlsx',alpha1_hat_vec_1','alpha1_hat_vec_1');</v>
      </c>
      <c r="TU5">
        <v>1</v>
      </c>
      <c r="TV5" t="str">
        <f>"xlswrite('G:\Mi unidad\1. PROYECTOS TELLO 2022\SCM SPILL OVERS\outputs\PEAO\alimentos\1%\simulacion_1\output_tests.xlsx',alpha1_hat_vec_"&amp;TU5&amp;"','alpha1_hat_vec_"&amp;TU5&amp;"');"</f>
        <v>xlswrite('G:\Mi unidad\1. PROYECTOS TELLO 2022\SCM SPILL OVERS\outputs\PEAO\alimentos\1%\simulacion_1\output_tests.xlsx',alpha1_hat_vec_1','alpha1_hat_vec_1');</v>
      </c>
      <c r="UB5">
        <v>1</v>
      </c>
      <c r="UC5" t="str">
        <f>"xlswrite('G:\Mi unidad\1. PROYECTOS TELLO 2022\SCM SPILL OVERS\outputs\PEAO\jefe_hogar\1%\simulacion_1\output_tests.xlsx',alpha1_hat_vec_"&amp;UB5&amp;"','alpha1_hat_vec_"&amp;UB5&amp;"');"</f>
        <v>xlswrite('G:\Mi unidad\1. PROYECTOS TELLO 2022\SCM SPILL OVERS\outputs\PEAO\jefe_hogar\1%\simulacion_1\output_tests.xlsx',alpha1_hat_vec_1','alpha1_hat_vec_1');</v>
      </c>
      <c r="UI5">
        <v>1</v>
      </c>
      <c r="UJ5" t="str">
        <f>"xlswrite('G:\Mi unidad\1. PROYECTOS TELLO 2022\SCM SPILL OVERS\outputs\PEAO\mujeres\1%\simulacion_1\output_tests.xlsx',alpha1_hat_vec_"&amp;UI5&amp;"','alpha1_hat_vec_"&amp;UI5&amp;"');"</f>
        <v>xlswrite('G:\Mi unidad\1. PROYECTOS TELLO 2022\SCM SPILL OVERS\outputs\PEAO\mujeres\1%\simulacion_1\output_tests.xlsx',alpha1_hat_vec_1','alpha1_hat_vec_1');</v>
      </c>
      <c r="UU5">
        <v>1</v>
      </c>
      <c r="UV5" t="str">
        <f>"xlswrite('G:\Mi unidad\1. PROYECTOS TELLO 2022\SCM SPILL OVERS\outputs\PEAO\criminalidad\1%\simulacion_1\output_tests.xlsx',alpha1_hat_vec_"&amp;UU5&amp;"','alpha1_hat_vec_"&amp;UU5&amp;"');"</f>
        <v>xlswrite('G:\Mi unidad\1. PROYECTOS TELLO 2022\SCM SPILL OVERS\outputs\PEAO\criminalidad\1%\simulacion_1\output_tests.xlsx',alpha1_hat_vec_1','alpha1_hat_vec_1');</v>
      </c>
    </row>
    <row r="6" spans="1:568" x14ac:dyDescent="0.3">
      <c r="A6">
        <v>17</v>
      </c>
      <c r="B6" s="2" t="str">
        <f t="shared" si="0"/>
        <v>[data_17,provincias_17,~] = xlsread('BD_PEAO_est_1_provincia_17.xlsx');</v>
      </c>
      <c r="E6" s="2" t="str">
        <f t="shared" si="37"/>
        <v>provincia_17 = unique(provincias_17(2:end,1));</v>
      </c>
      <c r="O6" s="2" t="str">
        <f t="shared" si="1"/>
        <v>PEAO_17 = reshape(data_17(:,2),T+S,N);</v>
      </c>
      <c r="T6" s="2" t="str">
        <f t="shared" si="2"/>
        <v xml:space="preserve">PEAO_17 = PEAO_17'; </v>
      </c>
      <c r="X6" s="2" t="str">
        <f t="shared" si="3"/>
        <v>tratado_17 = PEAO_17(1,:);</v>
      </c>
      <c r="AC6" s="2" t="str">
        <f t="shared" si="4"/>
        <v>PEAO_17(1,:) = [];</v>
      </c>
      <c r="AI6" s="2" t="str">
        <f t="shared" si="5"/>
        <v>PEAO_17 = [tratado_17;PEAO_17];</v>
      </c>
      <c r="AN6" s="2" t="str">
        <f t="shared" si="6"/>
        <v>Y_17 = PEAO_17; % outcome matrix</v>
      </c>
      <c r="AS6" s="2" t="str">
        <f t="shared" si="44"/>
        <v>Y_pre_17 = Y_17(:,1:T);</v>
      </c>
      <c r="AW6" s="2" t="str">
        <f t="shared" si="45"/>
        <v>Y_post_17 = Y_17(:,T+1:end);</v>
      </c>
      <c r="BA6" s="2" t="str">
        <f t="shared" si="46"/>
        <v>[a_hat_17,B_hat_17] = scm_batch(Y_pre_17);</v>
      </c>
      <c r="BF6" s="2" t="str">
        <f t="shared" si="38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P6">
        <v>1</v>
      </c>
      <c r="CQ6" s="2" t="str">
        <f>"A_"&amp;CP2&amp;"(:,ind_"&amp;CP2&amp;" == 0) = [];"</f>
        <v>A_1(:,ind_1 == 0) = [];</v>
      </c>
      <c r="CW6">
        <v>1</v>
      </c>
      <c r="CX6" s="2" t="str">
        <f>"A_"&amp;CW2&amp;"(:,ind_"&amp;CW2&amp;" == 0) = [];"</f>
        <v>A_1(:,ind_1 == 0) = [];</v>
      </c>
      <c r="DB6">
        <v>1</v>
      </c>
      <c r="DC6" s="2" t="str">
        <f>"A_"&amp;DB2&amp;"(:,ind_"&amp;DB2&amp;" == 0) = [];"</f>
        <v>A_1(:,ind_1 == 0) = [];</v>
      </c>
      <c r="DG6">
        <v>1</v>
      </c>
      <c r="DH6" s="2" t="str">
        <f>"A_"&amp;DG2&amp;"(:,ind_"&amp;DG2&amp;" == 0) = [];"</f>
        <v>A_1(:,ind_1 == 0) = [];</v>
      </c>
      <c r="DL6">
        <v>1</v>
      </c>
      <c r="DM6" s="2" t="str">
        <f>"A_"&amp;DL2&amp;"(:,ind_"&amp;DL2&amp;" == 0) = [];"</f>
        <v>A_1(:,ind_1 == 0) = [];</v>
      </c>
      <c r="DQ6" s="2" t="str">
        <f>"M_hat_"&amp;A6&amp;" = (eye(N)-B_hat_"&amp;A6&amp;")'*(eye(N)-B_hat_"&amp;A6&amp;");"</f>
        <v>M_hat_17 = (eye(N)-B_hat_17)'*(eye(N)-B_hat_17);</v>
      </c>
      <c r="DW6" s="2" t="str">
        <f t="shared" si="39"/>
        <v>synthetic_control_sp_17 = a_hat_17(1)+B_hat_17(1,:)*Y_17;</v>
      </c>
      <c r="EC6" s="2" t="str">
        <f t="shared" si="40"/>
        <v>alpha1_hat_vec_17 = zeros(1,S);</v>
      </c>
      <c r="EG6">
        <v>1</v>
      </c>
      <c r="EH6" s="2" t="str">
        <f>"alpha_hat_"&amp;EG6&amp;" = A_"&amp;EG6&amp;"*gamma_hat_"&amp;EG6&amp;";"</f>
        <v>alpha_hat_1 = A_1*gamma_hat_1;</v>
      </c>
      <c r="ER6" s="2" t="str">
        <f t="shared" si="41"/>
        <v>synthetic_control_17=synthetic_control_17';</v>
      </c>
      <c r="EW6" s="2" t="str">
        <f t="shared" si="42"/>
        <v>synthetic_control_sp_17=synthetic_control_sp_17';</v>
      </c>
      <c r="FB6" s="2" t="str">
        <f t="shared" si="43"/>
        <v>tratado_17=tratado_17';</v>
      </c>
      <c r="FF6" s="2" t="str">
        <f t="shared" si="7"/>
        <v>xlswrite('G:\Mi unidad\1. PROYECTOS TELLO 2022\SCM SPILL OVERS\outputs\PEAO\distancia_centro_salud\1%\simulacion_1\synthetic_control_outputs.xlsx',synthetic_control_17,17);</v>
      </c>
      <c r="FT6" s="2" t="str">
        <f t="shared" si="8"/>
        <v>xlswrite('G:\Mi unidad\1. PROYECTOS TELLO 2022\SCM SPILL OVERS\outputs\PEAO\distancia_centro_salud\1%\simulacion_1\synthetic_control_spillover_outputs.xlsx',synthetic_control_sp_17,17);</v>
      </c>
      <c r="GJ6" s="2" t="str">
        <f t="shared" si="9"/>
        <v>xlswrite('G:\Mi unidad\1. PROYECTOS TELLO 2022\SCM SPILL OVERS\outputs\PEAO\distancia_centro_salud\1%\simulacion_1\observado_outputs.xlsx',tratado_17,17);</v>
      </c>
      <c r="GX6" s="2" t="str">
        <f t="shared" si="10"/>
        <v>xlswrite('G:\Mi unidad\1. PROYECTOS TELLO 2022\SCM SPILL OVERS\outputs\PEAO\informalidad\1%\simulacion_1\synthetic_control_outputs.xlsx',synthetic_control_17,17);</v>
      </c>
      <c r="HL6" s="2" t="str">
        <f t="shared" si="11"/>
        <v>xlswrite('G:\Mi unidad\1. PROYECTOS TELLO 2022\SCM SPILL OVERS\outputs\PEAO\informalidad\1%\simulacion_1\synthetic_control_spillover_outputs.xlsx',synthetic_control_sp_17,17);</v>
      </c>
      <c r="IB6" s="2" t="str">
        <f t="shared" si="12"/>
        <v>xlswrite('G:\Mi unidad\1. PROYECTOS TELLO 2022\SCM SPILL OVERS\outputs\PEAO\informalidad\1%\simulacion_1\observado_outputs.xlsx',tratado_17,17);</v>
      </c>
      <c r="IP6" s="2" t="str">
        <f t="shared" si="13"/>
        <v>xlswrite('G:\Mi unidad\1. PROYECTOS TELLO 2022\SCM SPILL OVERS\outputs\PEAO\densidad\1%\simulacion_1\synthetic_control_outputs.xlsx',synthetic_control_17,17);</v>
      </c>
      <c r="JD6" s="2" t="str">
        <f t="shared" si="14"/>
        <v>xlswrite('G:\Mi unidad\1. PROYECTOS TELLO 2022\SCM SPILL OVERS\outputs\PEAO\densidad\1%\simulacion_1\synthetic_control_spillover_outputs.xlsx',synthetic_control_sp_17,17);</v>
      </c>
      <c r="JT6" s="2" t="str">
        <f t="shared" si="15"/>
        <v>xlswrite('G:\Mi unidad\1. PROYECTOS TELLO 2022\SCM SPILL OVERS\outputs\PEAO\densidad\1%\simulacion_1\observado_outputs.xlsx',tratado_17,17);</v>
      </c>
      <c r="KG6" s="2" t="str">
        <f t="shared" si="16"/>
        <v>xlswrite('G:\Mi unidad\1. PROYECTOS TELLO 2022\SCM SPILL OVERS\outputs\PEAO\bajo_niv_educ\1%\simulacion_1\synthetic_control_outputs.xlsx',synthetic_control_17,17);</v>
      </c>
      <c r="KU6" s="2" t="str">
        <f t="shared" si="17"/>
        <v>xlswrite('G:\Mi unidad\1. PROYECTOS TELLO 2022\SCM SPILL OVERS\outputs\PEAO\bajo_niv_educ\1%\simulacion_1\synthetic_control_spillover_outputs.xlsx',synthetic_control_sp_17,17);</v>
      </c>
      <c r="LK6" s="2" t="str">
        <f t="shared" si="18"/>
        <v>xlswrite('G:\Mi unidad\1. PROYECTOS TELLO 2022\SCM SPILL OVERS\outputs\PEAO\bajo_niv_educ\1%\simulacion_1\observado_outputs.xlsx',tratado_17,17);</v>
      </c>
      <c r="LY6" s="2" t="str">
        <f t="shared" si="19"/>
        <v>xlswrite('G:\Mi unidad\1. PROYECTOS TELLO 2022\SCM SPILL OVERS\outputs\PEAO\bajo_ingreso\1%\simulacion_1\synthetic_control_outputs.xlsx',synthetic_control_17,17);</v>
      </c>
      <c r="MN6" s="2" t="str">
        <f t="shared" si="20"/>
        <v>xlswrite('G:\Mi unidad\1. PROYECTOS TELLO 2022\SCM SPILL OVERS\outputs\PEAO\bajo_ingreso\1%\simulacion_1\synthetic_control_spillover_outputs.xlsx',synthetic_control_sp_17,17);</v>
      </c>
      <c r="ND6" s="2" t="str">
        <f t="shared" si="21"/>
        <v>xlswrite('G:\Mi unidad\1. PROYECTOS TELLO 2022\SCM SPILL OVERS\outputs\PEAO\bajo_ingreso\1%\simulacion_1\observado_outputs.xlsx',tratado_17,17);</v>
      </c>
      <c r="NR6" s="2" t="str">
        <f t="shared" si="22"/>
        <v>xlswrite('G:\Mi unidad\1. PROYECTOS TELLO 2022\SCM SPILL OVERS\outputs\PEAO\densidad_g\1%\simulacion_1\synthetic_control_outputs.xlsx',synthetic_control_17,17);</v>
      </c>
      <c r="OF6" s="2" t="str">
        <f t="shared" si="23"/>
        <v>xlswrite('G:\Mi unidad\1. PROYECTOS TELLO 2022\SCM SPILL OVERS\outputs\PEAO\densidad_g\1%\simulacion_1\synthetic_control_spillover_outputs.xlsx',synthetic_control_sp_17,17);</v>
      </c>
      <c r="OV6" s="2" t="str">
        <f t="shared" si="24"/>
        <v>xlswrite('G:\Mi unidad\1. PROYECTOS TELLO 2022\SCM SPILL OVERS\outputs\PEAO\densidad_g\1%\simulacion_1\observado_outputs.xlsx',tratado_17,17);</v>
      </c>
      <c r="PI6" s="2" t="str">
        <f t="shared" si="25"/>
        <v>xlswrite('G:\Mi unidad\1. PROYECTOS TELLO 2022\SCM SPILL OVERS\outputs\PEAO\alimentos\1%\simulacion_1\synthetic_control_outputs.xlsx',synthetic_control_17,17);</v>
      </c>
      <c r="PJ6" s="2" t="str">
        <f t="shared" si="26"/>
        <v>xlswrite('G:\Mi unidad\1. PROYECTOS TELLO 2022\SCM SPILL OVERS\outputs\PEAO\alimentos\1%\simulacion_1\synthetic_control_spillover_outputs.xlsx',synthetic_control_sp_17,17);</v>
      </c>
      <c r="PK6" s="2" t="str">
        <f t="shared" si="27"/>
        <v>xlswrite('G:\Mi unidad\1. PROYECTOS TELLO 2022\SCM SPILL OVERS\outputs\PEAO\alimentos\1%\simulacion_1\observado_outputs.xlsx',tratado_17,17);</v>
      </c>
      <c r="PP6" s="2" t="str">
        <f t="shared" si="28"/>
        <v>xlswrite('G:\Mi unidad\1. PROYECTOS TELLO 2022\SCM SPILL OVERS\outputs\PEAO\jefe_hogar\1%\simulacion_1\synthetic_control_outputs.xlsx',synthetic_control_17,17);</v>
      </c>
      <c r="PQ6" s="2" t="str">
        <f t="shared" si="29"/>
        <v>xlswrite('G:\Mi unidad\1. PROYECTOS TELLO 2022\SCM SPILL OVERS\outputs\PEAO\jefe_hogar\1%\simulacion_1\synthetic_control_spillover_outputs.xlsx',synthetic_control_sp_17,17);</v>
      </c>
      <c r="PR6" s="2" t="str">
        <f t="shared" si="30"/>
        <v>xlswrite('G:\Mi unidad\1. PROYECTOS TELLO 2022\SCM SPILL OVERS\outputs\PEAO\jefe_hogar\1%\simulacion_1\observado_outputs.xlsx',tratado_17,17);</v>
      </c>
      <c r="PV6" s="2" t="str">
        <f t="shared" si="31"/>
        <v>xlswrite('G:\Mi unidad\1. PROYECTOS TELLO 2022\SCM SPILL OVERS\outputs\PEAO\mujeres\1%\simulacion_1\synthetic_control_outputs.xlsx',synthetic_control_17,17);</v>
      </c>
      <c r="PW6" s="2" t="str">
        <f t="shared" si="32"/>
        <v>xlswrite('G:\Mi unidad\1. PROYECTOS TELLO 2022\SCM SPILL OVERS\outputs\PEAO\mujeres\1%\simulacion_1\synthetic_control_spillover_outputs.xlsx',synthetic_control_sp_17,17);</v>
      </c>
      <c r="PX6" s="2" t="str">
        <f t="shared" si="33"/>
        <v>xlswrite('G:\Mi unidad\1. PROYECTOS TELLO 2022\SCM SPILL OVERS\outputs\PEAO\mujeres\1%\simulacion_1\observado_outputs.xlsx',tratado_17,17);</v>
      </c>
      <c r="QB6" s="2" t="str">
        <f t="shared" si="34"/>
        <v>xlswrite('G:\Mi unidad\1. PROYECTOS TELLO 2022\SCM SPILL OVERS\outputs\PEAO\criminalidad\1%\simulacion_1\synthetic_control_outputs.xlsx',synthetic_control_17,17);</v>
      </c>
      <c r="QC6" s="2" t="str">
        <f t="shared" si="35"/>
        <v>xlswrite('G:\Mi unidad\1. PROYECTOS TELLO 2022\SCM SPILL OVERS\outputs\PEAO\criminalidad\1%\simulacion_1\synthetic_control_spillover_outputs.xlsx',synthetic_control_sp_17,17);</v>
      </c>
      <c r="QD6" s="2" t="str">
        <f t="shared" si="36"/>
        <v>xlswrite('G:\Mi unidad\1. PROYECTOS TELLO 2022\SCM SPILL OVERS\outputs\PEAO\criminalidad\1%\simulacion_1\observado_outputs.xlsx',tratado_17,17);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OVERS\outputs\PEAO\bajo_niv_educ\1%\simulacion_1\output_tests.xlsx',spillover_test_"&amp;QW6&amp;"','sp_test_"&amp;QW6&amp;"');"</f>
        <v>xlswrite('G:\Mi unidad\1. PROYECTOS TELLO 2022\SCM SPILL OVERS\outputs\PEAO\bajo_niv_educ\1%\simulacion_1\output_tests.xlsx',spillover_test_1','sp_test_1');</v>
      </c>
      <c r="RK6">
        <v>1</v>
      </c>
      <c r="RL6" t="str">
        <f>"xlswrite('G:\Mi unidad\1. PROYECTOS TELLO 2022\SCM SPILL OVERS\outputs\PEAO\bajo_ingreso\1%\simulacion_1\output_tests.xlsx',spillover_test_"&amp;RK6&amp;"','sp_test_"&amp;RK6&amp;"');"</f>
        <v>xlswrite('G:\Mi unidad\1. PROYECTOS TELLO 2022\SCM SPILL OVERS\outputs\PEAO\bajo_ingreso\1%\simulacion_1\output_tests.xlsx',spillover_test_1','sp_test_1');</v>
      </c>
      <c r="RW6">
        <v>1</v>
      </c>
      <c r="RX6" t="str">
        <f>"xlswrite('G:\Mi unidad\1. PROYECTOS TELLO 2022\SCM SPILL OVERS\outputs\PEAO\densidad\1%\simulacion_1\output_tests.xlsx',spillover_test_"&amp;RW6&amp;"','sp_test_"&amp;RW6&amp;"');"</f>
        <v>xlswrite('G:\Mi unidad\1. PROYECTOS TELLO 2022\SCM SPILL OVERS\outputs\PEAO\densidad\1%\simulacion_1\output_tests.xlsx',spillover_test_1','sp_test_1');</v>
      </c>
      <c r="SI6">
        <v>1</v>
      </c>
      <c r="SJ6" t="str">
        <f>"xlswrite('G:\Mi unidad\1. PROYECTOS TELLO 2022\SCM SPILL OVERS\outputs\PEAO\densidad_g\1%\simulacion_1\output_tests.xlsx',spillover_test_"&amp;SI6&amp;"','sp_test_"&amp;SI6&amp;"');"</f>
        <v>xlswrite('G:\Mi unidad\1. PROYECTOS TELLO 2022\SCM SPILL OVERS\outputs\PEAO\densidad_g\1%\simulacion_1\output_tests.xlsx',spillover_test_1','sp_test_1');</v>
      </c>
      <c r="SU6">
        <v>1</v>
      </c>
      <c r="SV6" t="str">
        <f>"xlswrite('G:\Mi unidad\1. PROYECTOS TELLO 2022\SCM SPILL OVERS\outputs\PEAO\distancia_centro_salud\1%\simulacion_1\output_tests.xlsx',spillover_test_"&amp;SU6&amp;"','sp_test_"&amp;SU6&amp;"');"</f>
        <v>xlswrite('G:\Mi unidad\1. PROYECTOS TELLO 2022\SCM SPILL OVERS\outputs\PEAO\distancia_centro_salud\1%\simulacion_1\output_tests.xlsx',spillover_test_1','sp_test_1');</v>
      </c>
      <c r="TH6">
        <v>1</v>
      </c>
      <c r="TI6" t="str">
        <f>"xlswrite('G:\Mi unidad\1. PROYECTOS TELLO 2022\SCM SPILL OVERS\outputs\PEAO\informalidad\1%\simulacion_1\output_tests.xlsx',spillover_test_"&amp;TH6&amp;"','sp_test_"&amp;TH6&amp;"');"</f>
        <v>xlswrite('G:\Mi unidad\1. PROYECTOS TELLO 2022\SCM SPILL OVERS\outputs\PEAO\informalidad\1%\simulacion_1\output_tests.xlsx',spillover_test_1','sp_test_1');</v>
      </c>
      <c r="TU6">
        <v>1</v>
      </c>
      <c r="TV6" t="str">
        <f>"xlswrite('G:\Mi unidad\1. PROYECTOS TELLO 2022\SCM SPILL OVERS\outputs\PEAO\alimentos\1%\simulacion_1\output_tests.xlsx',spillover_test_"&amp;TU6&amp;"','sp_test_"&amp;TU6&amp;"');"</f>
        <v>xlswrite('G:\Mi unidad\1. PROYECTOS TELLO 2022\SCM SPILL OVERS\outputs\PEAO\alimentos\1%\simulacion_1\output_tests.xlsx',spillover_test_1','sp_test_1');</v>
      </c>
      <c r="UB6">
        <v>1</v>
      </c>
      <c r="UC6" t="str">
        <f>"xlswrite('G:\Mi unidad\1. PROYECTOS TELLO 2022\SCM SPILL OVERS\outputs\PEAO\jefe_hogar\1%\simulacion_1\output_tests.xlsx',spillover_test_"&amp;UB6&amp;"','sp_test_"&amp;UB6&amp;"');"</f>
        <v>xlswrite('G:\Mi unidad\1. PROYECTOS TELLO 2022\SCM SPILL OVERS\outputs\PEAO\jefe_hogar\1%\simulacion_1\output_tests.xlsx',spillover_test_1','sp_test_1');</v>
      </c>
      <c r="UI6">
        <v>1</v>
      </c>
      <c r="UJ6" t="str">
        <f>"xlswrite('G:\Mi unidad\1. PROYECTOS TELLO 2022\SCM SPILL OVERS\outputs\PEAO\mujeres\1%\simulacion_1\output_tests.xlsx',spillover_test_"&amp;UI6&amp;"','sp_test_"&amp;UI6&amp;"');"</f>
        <v>xlswrite('G:\Mi unidad\1. PROYECTOS TELLO 2022\SCM SPILL OVERS\outputs\PEAO\mujeres\1%\simulacion_1\output_tests.xlsx',spillover_test_1','sp_test_1');</v>
      </c>
      <c r="UU6">
        <v>1</v>
      </c>
      <c r="UV6" t="str">
        <f>"xlswrite('G:\Mi unidad\1. PROYECTOS TELLO 2022\SCM SPILL OVERS\outputs\PEAO\criminalidad\1%\simulacion_1\output_tests.xlsx',spillover_test_"&amp;UU6&amp;"','sp_test_"&amp;UU6&amp;"');"</f>
        <v>xlswrite('G:\Mi unidad\1. PROYECTOS TELLO 2022\SCM SPILL OVERS\outputs\PEAO\criminalidad\1%\simulacion_1\output_tests.xlsx',spillover_test_1','sp_test_1');</v>
      </c>
    </row>
    <row r="7" spans="1:568" x14ac:dyDescent="0.3">
      <c r="A7">
        <v>18</v>
      </c>
      <c r="B7" s="2" t="str">
        <f t="shared" si="0"/>
        <v>[data_18,provincias_18,~] = xlsread('BD_PEAO_est_1_provincia_18.xlsx');</v>
      </c>
      <c r="E7" s="2" t="str">
        <f t="shared" si="37"/>
        <v>provincia_18 = unique(provincias_18(2:end,1));</v>
      </c>
      <c r="O7" s="2" t="str">
        <f t="shared" si="1"/>
        <v>PEAO_18 = reshape(data_18(:,2),T+S,N);</v>
      </c>
      <c r="T7" s="2" t="str">
        <f t="shared" si="2"/>
        <v xml:space="preserve">PEAO_18 = PEAO_18'; </v>
      </c>
      <c r="X7" s="2" t="str">
        <f t="shared" si="3"/>
        <v>tratado_18 = PEAO_18(1,:);</v>
      </c>
      <c r="AC7" s="2" t="str">
        <f t="shared" si="4"/>
        <v>PEAO_18(1,:) = [];</v>
      </c>
      <c r="AI7" s="2" t="str">
        <f t="shared" si="5"/>
        <v>PEAO_18 = [tratado_18;PEAO_18];</v>
      </c>
      <c r="AN7" s="2" t="str">
        <f t="shared" si="6"/>
        <v>Y_18 = PEAO_18; % outcome matrix</v>
      </c>
      <c r="AS7" s="2" t="str">
        <f t="shared" si="44"/>
        <v>Y_pre_18 = Y_18(:,1:T);</v>
      </c>
      <c r="AW7" s="2" t="str">
        <f t="shared" si="45"/>
        <v>Y_post_18 = Y_18(:,T+1:end);</v>
      </c>
      <c r="BA7" s="2" t="str">
        <f t="shared" si="46"/>
        <v>[a_hat_18,B_hat_18] = scm_batch(Y_pre_18);</v>
      </c>
      <c r="BF7" s="2" t="str">
        <f t="shared" si="38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P7">
        <v>7</v>
      </c>
      <c r="CQ7" t="str">
        <f>"%A_"&amp;CP7</f>
        <v>%A_7</v>
      </c>
      <c r="CW7">
        <v>7</v>
      </c>
      <c r="CX7" t="str">
        <f>"%A_"&amp;CW7</f>
        <v>%A_7</v>
      </c>
      <c r="DB7">
        <v>7</v>
      </c>
      <c r="DC7" t="str">
        <f>"%A_"&amp;DB7</f>
        <v>%A_7</v>
      </c>
      <c r="DG7">
        <v>7</v>
      </c>
      <c r="DH7" t="str">
        <f>"%A_"&amp;DG7</f>
        <v>%A_7</v>
      </c>
      <c r="DL7">
        <v>7</v>
      </c>
      <c r="DM7" t="str">
        <f>"%A_"&amp;DL7</f>
        <v>%A_7</v>
      </c>
      <c r="DQ7" s="2" t="str">
        <f t="shared" ref="DQ7:DQ60" si="47">"M_hat_"&amp;A7&amp;" = (eye(N)-B_hat_"&amp;A7&amp;")'*(eye(N)-B_hat_"&amp;A7&amp;");"</f>
        <v>M_hat_18 = (eye(N)-B_hat_18)'*(eye(N)-B_hat_18);</v>
      </c>
      <c r="DW7" s="2" t="str">
        <f t="shared" si="39"/>
        <v>synthetic_control_sp_18 = a_hat_18(1)+B_hat_18(1,:)*Y_18;</v>
      </c>
      <c r="EC7" s="2" t="str">
        <f t="shared" si="40"/>
        <v>alpha1_hat_vec_18 = zeros(1,S);</v>
      </c>
      <c r="EG7">
        <v>1</v>
      </c>
      <c r="EH7" s="2" t="str">
        <f>"alpha1_hat_vec_"&amp;EG7&amp;"(s) = alpha_hat_"&amp;EG7&amp;"(1);"</f>
        <v>alpha1_hat_vec_1(s) = alpha_hat_1(1);</v>
      </c>
      <c r="ER7" s="2" t="str">
        <f t="shared" si="41"/>
        <v>synthetic_control_18=synthetic_control_18';</v>
      </c>
      <c r="EW7" s="2" t="str">
        <f t="shared" si="42"/>
        <v>synthetic_control_sp_18=synthetic_control_sp_18';</v>
      </c>
      <c r="FB7" s="2" t="str">
        <f t="shared" si="43"/>
        <v>tratado_18=tratado_18';</v>
      </c>
      <c r="FF7" s="2" t="str">
        <f t="shared" si="7"/>
        <v>xlswrite('G:\Mi unidad\1. PROYECTOS TELLO 2022\SCM SPILL OVERS\outputs\PEAO\distancia_centro_salud\1%\simulacion_1\synthetic_control_outputs.xlsx',synthetic_control_18,18);</v>
      </c>
      <c r="FT7" s="2" t="str">
        <f t="shared" si="8"/>
        <v>xlswrite('G:\Mi unidad\1. PROYECTOS TELLO 2022\SCM SPILL OVERS\outputs\PEAO\distancia_centro_salud\1%\simulacion_1\synthetic_control_spillover_outputs.xlsx',synthetic_control_sp_18,18);</v>
      </c>
      <c r="GJ7" s="2" t="str">
        <f t="shared" si="9"/>
        <v>xlswrite('G:\Mi unidad\1. PROYECTOS TELLO 2022\SCM SPILL OVERS\outputs\PEAO\distancia_centro_salud\1%\simulacion_1\observado_outputs.xlsx',tratado_18,18);</v>
      </c>
      <c r="GX7" s="2" t="str">
        <f t="shared" si="10"/>
        <v>xlswrite('G:\Mi unidad\1. PROYECTOS TELLO 2022\SCM SPILL OVERS\outputs\PEAO\informalidad\1%\simulacion_1\synthetic_control_outputs.xlsx',synthetic_control_18,18);</v>
      </c>
      <c r="HL7" s="2" t="str">
        <f t="shared" si="11"/>
        <v>xlswrite('G:\Mi unidad\1. PROYECTOS TELLO 2022\SCM SPILL OVERS\outputs\PEAO\informalidad\1%\simulacion_1\synthetic_control_spillover_outputs.xlsx',synthetic_control_sp_18,18);</v>
      </c>
      <c r="IB7" s="2" t="str">
        <f t="shared" si="12"/>
        <v>xlswrite('G:\Mi unidad\1. PROYECTOS TELLO 2022\SCM SPILL OVERS\outputs\PEAO\informalidad\1%\simulacion_1\observado_outputs.xlsx',tratado_18,18);</v>
      </c>
      <c r="IP7" s="2" t="str">
        <f t="shared" si="13"/>
        <v>xlswrite('G:\Mi unidad\1. PROYECTOS TELLO 2022\SCM SPILL OVERS\outputs\PEAO\densidad\1%\simulacion_1\synthetic_control_outputs.xlsx',synthetic_control_18,18);</v>
      </c>
      <c r="JD7" s="2" t="str">
        <f t="shared" si="14"/>
        <v>xlswrite('G:\Mi unidad\1. PROYECTOS TELLO 2022\SCM SPILL OVERS\outputs\PEAO\densidad\1%\simulacion_1\synthetic_control_spillover_outputs.xlsx',synthetic_control_sp_18,18);</v>
      </c>
      <c r="JT7" s="2" t="str">
        <f t="shared" si="15"/>
        <v>xlswrite('G:\Mi unidad\1. PROYECTOS TELLO 2022\SCM SPILL OVERS\outputs\PEAO\densidad\1%\simulacion_1\observado_outputs.xlsx',tratado_18,18);</v>
      </c>
      <c r="KG7" s="2" t="str">
        <f t="shared" si="16"/>
        <v>xlswrite('G:\Mi unidad\1. PROYECTOS TELLO 2022\SCM SPILL OVERS\outputs\PEAO\bajo_niv_educ\1%\simulacion_1\synthetic_control_outputs.xlsx',synthetic_control_18,18);</v>
      </c>
      <c r="KU7" s="2" t="str">
        <f t="shared" si="17"/>
        <v>xlswrite('G:\Mi unidad\1. PROYECTOS TELLO 2022\SCM SPILL OVERS\outputs\PEAO\bajo_niv_educ\1%\simulacion_1\synthetic_control_spillover_outputs.xlsx',synthetic_control_sp_18,18);</v>
      </c>
      <c r="LK7" s="2" t="str">
        <f t="shared" si="18"/>
        <v>xlswrite('G:\Mi unidad\1. PROYECTOS TELLO 2022\SCM SPILL OVERS\outputs\PEAO\bajo_niv_educ\1%\simulacion_1\observado_outputs.xlsx',tratado_18,18);</v>
      </c>
      <c r="LY7" s="2" t="str">
        <f t="shared" si="19"/>
        <v>xlswrite('G:\Mi unidad\1. PROYECTOS TELLO 2022\SCM SPILL OVERS\outputs\PEAO\bajo_ingreso\1%\simulacion_1\synthetic_control_outputs.xlsx',synthetic_control_18,18);</v>
      </c>
      <c r="MN7" s="2" t="str">
        <f t="shared" si="20"/>
        <v>xlswrite('G:\Mi unidad\1. PROYECTOS TELLO 2022\SCM SPILL OVERS\outputs\PEAO\bajo_ingreso\1%\simulacion_1\synthetic_control_spillover_outputs.xlsx',synthetic_control_sp_18,18);</v>
      </c>
      <c r="ND7" s="2" t="str">
        <f t="shared" si="21"/>
        <v>xlswrite('G:\Mi unidad\1. PROYECTOS TELLO 2022\SCM SPILL OVERS\outputs\PEAO\bajo_ingreso\1%\simulacion_1\observado_outputs.xlsx',tratado_18,18);</v>
      </c>
      <c r="NR7" s="2" t="str">
        <f t="shared" si="22"/>
        <v>xlswrite('G:\Mi unidad\1. PROYECTOS TELLO 2022\SCM SPILL OVERS\outputs\PEAO\densidad_g\1%\simulacion_1\synthetic_control_outputs.xlsx',synthetic_control_18,18);</v>
      </c>
      <c r="OF7" s="2" t="str">
        <f t="shared" si="23"/>
        <v>xlswrite('G:\Mi unidad\1. PROYECTOS TELLO 2022\SCM SPILL OVERS\outputs\PEAO\densidad_g\1%\simulacion_1\synthetic_control_spillover_outputs.xlsx',synthetic_control_sp_18,18);</v>
      </c>
      <c r="OV7" s="2" t="str">
        <f t="shared" si="24"/>
        <v>xlswrite('G:\Mi unidad\1. PROYECTOS TELLO 2022\SCM SPILL OVERS\outputs\PEAO\densidad_g\1%\simulacion_1\observado_outputs.xlsx',tratado_18,18);</v>
      </c>
      <c r="PI7" s="2" t="str">
        <f t="shared" si="25"/>
        <v>xlswrite('G:\Mi unidad\1. PROYECTOS TELLO 2022\SCM SPILL OVERS\outputs\PEAO\alimentos\1%\simulacion_1\synthetic_control_outputs.xlsx',synthetic_control_18,18);</v>
      </c>
      <c r="PJ7" s="2" t="str">
        <f t="shared" si="26"/>
        <v>xlswrite('G:\Mi unidad\1. PROYECTOS TELLO 2022\SCM SPILL OVERS\outputs\PEAO\alimentos\1%\simulacion_1\synthetic_control_spillover_outputs.xlsx',synthetic_control_sp_18,18);</v>
      </c>
      <c r="PK7" s="2" t="str">
        <f t="shared" si="27"/>
        <v>xlswrite('G:\Mi unidad\1. PROYECTOS TELLO 2022\SCM SPILL OVERS\outputs\PEAO\alimentos\1%\simulacion_1\observado_outputs.xlsx',tratado_18,18);</v>
      </c>
      <c r="PP7" s="2" t="str">
        <f t="shared" si="28"/>
        <v>xlswrite('G:\Mi unidad\1. PROYECTOS TELLO 2022\SCM SPILL OVERS\outputs\PEAO\jefe_hogar\1%\simulacion_1\synthetic_control_outputs.xlsx',synthetic_control_18,18);</v>
      </c>
      <c r="PQ7" s="2" t="str">
        <f t="shared" si="29"/>
        <v>xlswrite('G:\Mi unidad\1. PROYECTOS TELLO 2022\SCM SPILL OVERS\outputs\PEAO\jefe_hogar\1%\simulacion_1\synthetic_control_spillover_outputs.xlsx',synthetic_control_sp_18,18);</v>
      </c>
      <c r="PR7" s="2" t="str">
        <f t="shared" si="30"/>
        <v>xlswrite('G:\Mi unidad\1. PROYECTOS TELLO 2022\SCM SPILL OVERS\outputs\PEAO\jefe_hogar\1%\simulacion_1\observado_outputs.xlsx',tratado_18,18);</v>
      </c>
      <c r="PV7" s="2" t="str">
        <f t="shared" si="31"/>
        <v>xlswrite('G:\Mi unidad\1. PROYECTOS TELLO 2022\SCM SPILL OVERS\outputs\PEAO\mujeres\1%\simulacion_1\synthetic_control_outputs.xlsx',synthetic_control_18,18);</v>
      </c>
      <c r="PW7" s="2" t="str">
        <f t="shared" si="32"/>
        <v>xlswrite('G:\Mi unidad\1. PROYECTOS TELLO 2022\SCM SPILL OVERS\outputs\PEAO\mujeres\1%\simulacion_1\synthetic_control_spillover_outputs.xlsx',synthetic_control_sp_18,18);</v>
      </c>
      <c r="PX7" s="2" t="str">
        <f t="shared" si="33"/>
        <v>xlswrite('G:\Mi unidad\1. PROYECTOS TELLO 2022\SCM SPILL OVERS\outputs\PEAO\mujeres\1%\simulacion_1\observado_outputs.xlsx',tratado_18,18);</v>
      </c>
      <c r="QB7" s="2" t="str">
        <f t="shared" si="34"/>
        <v>xlswrite('G:\Mi unidad\1. PROYECTOS TELLO 2022\SCM SPILL OVERS\outputs\PEAO\criminalidad\1%\simulacion_1\synthetic_control_outputs.xlsx',synthetic_control_18,18);</v>
      </c>
      <c r="QC7" s="2" t="str">
        <f t="shared" si="35"/>
        <v>xlswrite('G:\Mi unidad\1. PROYECTOS TELLO 2022\SCM SPILL OVERS\outputs\PEAO\criminalidad\1%\simulacion_1\synthetic_control_spillover_outputs.xlsx',synthetic_control_sp_18,18);</v>
      </c>
      <c r="QD7" s="2" t="str">
        <f t="shared" si="36"/>
        <v>xlswrite('G:\Mi unidad\1. PROYECTOS TELLO 2022\SCM SPILL OVERS\outputs\PEAO\criminalidad\1%\simulacion_1\observado_outputs.xlsx',tratado_18,18);</v>
      </c>
      <c r="QI7">
        <v>1</v>
      </c>
      <c r="QJ7" t="str">
        <f>"    [p_value_"&amp;QI7&amp; ",lb_"&amp;QI7&amp;",ub_"&amp;QI7&amp;"] = sp_andrews_te(Y_pre_"&amp;QI7&amp;",PEAO_"&amp;QI7&amp;"(:,T+s),A_"&amp;QI7&amp;",C,.05);"</f>
        <v xml:space="preserve">    [p_value_1,lb_1,ub_1] = sp_andrews_te(Y_pre_1,PEAO_1(:,T+s),A_1,C,.05);</v>
      </c>
      <c r="QP7">
        <v>1</v>
      </c>
      <c r="QQ7" t="str">
        <f>"    spillover_test_"&amp;QP7&amp;"(s) = sp_andrews(Y_pre_"&amp;QP7&amp;",PEAO_"&amp;QP7&amp;"(:,T+s),A_"&amp;QP7&amp;",C,d,alpha_sig);"</f>
        <v xml:space="preserve">    spillover_test_1(s) = sp_andrews(Y_pre_1,PEAO_1(:,T+s),A_1,C,d,alpha_sig);</v>
      </c>
      <c r="QW7">
        <v>7</v>
      </c>
      <c r="QX7" t="str">
        <f>"xlswrite('G:\Mi unidad\1. PROYECTOS TELLO 2022\SCM SPILL OVERS\outputs\PEAO\bajo_niv_educ\1%\simulacion_1\output_tests.xlsx',lb_vec_"&amp;QW7&amp;"','lb_vec_"&amp;QW7&amp;"');"</f>
        <v>xlswrite('G:\Mi unidad\1. PROYECTOS TELLO 2022\SCM SPILL OVERS\outputs\PEAO\bajo_niv_educ\1%\simulacion_1\output_tests.xlsx',lb_vec_7','lb_vec_7');</v>
      </c>
      <c r="RK7">
        <v>7</v>
      </c>
      <c r="RL7" t="str">
        <f>"xlswrite('G:\Mi unidad\1. PROYECTOS TELLO 2022\SCM SPILL OVERS\outputs\PEAO\bajo_ingreso\1%\simulacion_1\output_tests.xlsx',lb_vec_"&amp;RK7&amp;"','lb_vec_"&amp;RK7&amp;"');"</f>
        <v>xlswrite('G:\Mi unidad\1. PROYECTOS TELLO 2022\SCM SPILL OVERS\outputs\PEAO\bajo_ingreso\1%\simulacion_1\output_tests.xlsx',lb_vec_7','lb_vec_7');</v>
      </c>
      <c r="RW7">
        <v>7</v>
      </c>
      <c r="RX7" t="str">
        <f>"xlswrite('G:\Mi unidad\1. PROYECTOS TELLO 2022\SCM SPILL OVERS\outputs\PEAO\densidad\1%\simulacion_1\output_tests.xlsx',lb_vec_"&amp;RW7&amp;"','lb_vec_"&amp;RW7&amp;"');"</f>
        <v>xlswrite('G:\Mi unidad\1. PROYECTOS TELLO 2022\SCM SPILL OVERS\outputs\PEAO\densidad\1%\simulacion_1\output_tests.xlsx',lb_vec_7','lb_vec_7');</v>
      </c>
      <c r="SI7">
        <v>7</v>
      </c>
      <c r="SJ7" t="str">
        <f>"xlswrite('G:\Mi unidad\1. PROYECTOS TELLO 2022\SCM SPILL OVERS\outputs\PEAO\densidad_g\1%\simulacion_1\output_tests.xlsx',lb_vec_"&amp;SI7&amp;"','lb_vec_"&amp;SI7&amp;"');"</f>
        <v>xlswrite('G:\Mi unidad\1. PROYECTOS TELLO 2022\SCM SPILL OVERS\outputs\PEAO\densidad_g\1%\simulacion_1\output_tests.xlsx',lb_vec_7','lb_vec_7');</v>
      </c>
      <c r="SU7">
        <v>7</v>
      </c>
      <c r="SV7" t="str">
        <f>"xlswrite('G:\Mi unidad\1. PROYECTOS TELLO 2022\SCM SPILL OVERS\outputs\PEAO\distancia_centro_salud\1%\simulacion_1\output_tests.xlsx',lb_vec_"&amp;SU7&amp;"','lb_vec_"&amp;SU7&amp;"');"</f>
        <v>xlswrite('G:\Mi unidad\1. PROYECTOS TELLO 2022\SCM SPILL OVERS\outputs\PEAO\distancia_centro_salud\1%\simulacion_1\output_tests.xlsx',lb_vec_7','lb_vec_7');</v>
      </c>
      <c r="TH7">
        <v>7</v>
      </c>
      <c r="TI7" t="str">
        <f>"xlswrite('G:\Mi unidad\1. PROYECTOS TELLO 2022\SCM SPILL OVERS\outputs\PEAO\informalidad\1%\simulacion_1\output_tests.xlsx',lb_vec_"&amp;TH7&amp;"','lb_vec_"&amp;TH7&amp;"');"</f>
        <v>xlswrite('G:\Mi unidad\1. PROYECTOS TELLO 2022\SCM SPILL OVERS\outputs\PEAO\informalidad\1%\simulacion_1\output_tests.xlsx',lb_vec_7','lb_vec_7');</v>
      </c>
      <c r="TU7">
        <v>7</v>
      </c>
      <c r="TV7" t="str">
        <f>"xlswrite('G:\Mi unidad\1. PROYECTOS TELLO 2022\SCM SPILL OVERS\outputs\PEAO\alimentos\1%\simulacion_1\output_tests.xlsx',lb_vec_"&amp;TU7&amp;"','lb_vec_"&amp;TU7&amp;"');"</f>
        <v>xlswrite('G:\Mi unidad\1. PROYECTOS TELLO 2022\SCM SPILL OVERS\outputs\PEAO\alimentos\1%\simulacion_1\output_tests.xlsx',lb_vec_7','lb_vec_7');</v>
      </c>
      <c r="UB7">
        <v>7</v>
      </c>
      <c r="UC7" t="str">
        <f>"xlswrite('G:\Mi unidad\1. PROYECTOS TELLO 2022\SCM SPILL OVERS\outputs\PEAO\jefe_hogar\1%\simulacion_1\output_tests.xlsx',lb_vec_"&amp;UB7&amp;"','lb_vec_"&amp;UB7&amp;"');"</f>
        <v>xlswrite('G:\Mi unidad\1. PROYECTOS TELLO 2022\SCM SPILL OVERS\outputs\PEAO\jefe_hogar\1%\simulacion_1\output_tests.xlsx',lb_vec_7','lb_vec_7');</v>
      </c>
      <c r="UI7">
        <v>7</v>
      </c>
      <c r="UJ7" t="str">
        <f>"xlswrite('G:\Mi unidad\1. PROYECTOS TELLO 2022\SCM SPILL OVERS\outputs\PEAO\mujeres\1%\simulacion_1\output_tests.xlsx',lb_vec_"&amp;UI7&amp;"','lb_vec_"&amp;UI7&amp;"');"</f>
        <v>xlswrite('G:\Mi unidad\1. PROYECTOS TELLO 2022\SCM SPILL OVERS\outputs\PEAO\mujeres\1%\simulacion_1\output_tests.xlsx',lb_vec_7','lb_vec_7');</v>
      </c>
      <c r="UU7">
        <v>7</v>
      </c>
      <c r="UV7" t="str">
        <f>"xlswrite('G:\Mi unidad\1. PROYECTOS TELLO 2022\SCM SPILL OVERS\outputs\PEAO\criminalidad\1%\simulacion_1\output_tests.xlsx',lb_vec_"&amp;UU7&amp;"','lb_vec_"&amp;UU7&amp;"');"</f>
        <v>xlswrite('G:\Mi unidad\1. PROYECTOS TELLO 2022\SCM SPILL OVERS\outputs\PEAO\criminalidad\1%\simulacion_1\output_tests.xlsx',lb_vec_7','lb_vec_7');</v>
      </c>
    </row>
    <row r="8" spans="1:568" x14ac:dyDescent="0.3">
      <c r="A8">
        <v>23</v>
      </c>
      <c r="B8" s="2" t="str">
        <f t="shared" si="0"/>
        <v>[data_23,provincias_23,~] = xlsread('BD_PEAO_est_1_provincia_23.xlsx');</v>
      </c>
      <c r="E8" s="2" t="str">
        <f t="shared" si="37"/>
        <v>provincia_23 = unique(provincias_23(2:end,1));</v>
      </c>
      <c r="O8" s="2" t="str">
        <f t="shared" si="1"/>
        <v>PEAO_23 = reshape(data_23(:,2),T+S,N);</v>
      </c>
      <c r="T8" s="2" t="str">
        <f t="shared" si="2"/>
        <v xml:space="preserve">PEAO_23 = PEAO_23'; </v>
      </c>
      <c r="X8" s="2" t="str">
        <f t="shared" si="3"/>
        <v>tratado_23 = PEAO_23(1,:);</v>
      </c>
      <c r="AC8" s="2" t="str">
        <f t="shared" si="4"/>
        <v>PEAO_23(1,:) = [];</v>
      </c>
      <c r="AI8" s="2" t="str">
        <f t="shared" si="5"/>
        <v>PEAO_23 = [tratado_23;PEAO_23];</v>
      </c>
      <c r="AN8" s="2" t="str">
        <f t="shared" si="6"/>
        <v>Y_23 = PEAO_23; % outcome matrix</v>
      </c>
      <c r="AS8" s="2" t="str">
        <f t="shared" si="44"/>
        <v>Y_pre_23 = Y_23(:,1:T);</v>
      </c>
      <c r="AW8" s="2" t="str">
        <f t="shared" si="45"/>
        <v>Y_post_23 = Y_23(:,T+1:end);</v>
      </c>
      <c r="BA8" s="2" t="str">
        <f t="shared" si="46"/>
        <v>[a_hat_23,B_hat_23] = scm_batch(Y_pre_23);</v>
      </c>
      <c r="BF8" s="2" t="str">
        <f t="shared" si="38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P8">
        <v>7</v>
      </c>
      <c r="CQ8" t="str">
        <f>"% Provincia_"&amp;CP8</f>
        <v>% Provincia_7</v>
      </c>
      <c r="CW8">
        <v>7</v>
      </c>
      <c r="CX8" t="str">
        <f>"% Provincia_"&amp;CW8</f>
        <v>% Provincia_7</v>
      </c>
      <c r="DB8">
        <v>7</v>
      </c>
      <c r="DC8" t="str">
        <f>"% Provincia_"&amp;DB8</f>
        <v>% Provincia_7</v>
      </c>
      <c r="DG8">
        <v>7</v>
      </c>
      <c r="DH8" t="str">
        <f>"% Provincia_"&amp;DG8</f>
        <v>% Provincia_7</v>
      </c>
      <c r="DL8">
        <v>7</v>
      </c>
      <c r="DM8" t="str">
        <f>"% Provincia_"&amp;DL8</f>
        <v>% Provincia_7</v>
      </c>
      <c r="DQ8" s="2" t="str">
        <f t="shared" si="47"/>
        <v>M_hat_23 = (eye(N)-B_hat_23)'*(eye(N)-B_hat_23);</v>
      </c>
      <c r="DW8" s="2" t="str">
        <f t="shared" si="39"/>
        <v>synthetic_control_sp_23 = a_hat_23(1)+B_hat_23(1,:)*Y_23;</v>
      </c>
      <c r="EC8" s="2" t="str">
        <f t="shared" si="40"/>
        <v>alpha1_hat_vec_23 = zeros(1,S);</v>
      </c>
      <c r="EG8">
        <v>1</v>
      </c>
      <c r="EH8" s="2" t="str">
        <f>"synthetic_control_sp_"&amp;EG8&amp;"(T+s) = Y_"&amp;EG8&amp;"(1,T+s)-alpha1_hat_vec_"&amp;EG8&amp;"(s);"</f>
        <v>synthetic_control_sp_1(T+s) = Y_1(1,T+s)-alpha1_hat_vec_1(s);</v>
      </c>
      <c r="ER8" s="2" t="str">
        <f t="shared" si="41"/>
        <v>synthetic_control_23=synthetic_control_23';</v>
      </c>
      <c r="EW8" s="2" t="str">
        <f t="shared" si="42"/>
        <v>synthetic_control_sp_23=synthetic_control_sp_23';</v>
      </c>
      <c r="FB8" s="2" t="str">
        <f t="shared" si="43"/>
        <v>tratado_23=tratado_23';</v>
      </c>
      <c r="FF8" s="2" t="str">
        <f t="shared" si="7"/>
        <v>xlswrite('G:\Mi unidad\1. PROYECTOS TELLO 2022\SCM SPILL OVERS\outputs\PEAO\distancia_centro_salud\1%\simulacion_1\synthetic_control_outputs.xlsx',synthetic_control_23,23);</v>
      </c>
      <c r="FT8" s="2" t="str">
        <f t="shared" si="8"/>
        <v>xlswrite('G:\Mi unidad\1. PROYECTOS TELLO 2022\SCM SPILL OVERS\outputs\PEAO\distancia_centro_salud\1%\simulacion_1\synthetic_control_spillover_outputs.xlsx',synthetic_control_sp_23,23);</v>
      </c>
      <c r="GJ8" s="2" t="str">
        <f t="shared" si="9"/>
        <v>xlswrite('G:\Mi unidad\1. PROYECTOS TELLO 2022\SCM SPILL OVERS\outputs\PEAO\distancia_centro_salud\1%\simulacion_1\observado_outputs.xlsx',tratado_23,23);</v>
      </c>
      <c r="GX8" s="2" t="str">
        <f t="shared" si="10"/>
        <v>xlswrite('G:\Mi unidad\1. PROYECTOS TELLO 2022\SCM SPILL OVERS\outputs\PEAO\informalidad\1%\simulacion_1\synthetic_control_outputs.xlsx',synthetic_control_23,23);</v>
      </c>
      <c r="HL8" s="2" t="str">
        <f t="shared" si="11"/>
        <v>xlswrite('G:\Mi unidad\1. PROYECTOS TELLO 2022\SCM SPILL OVERS\outputs\PEAO\informalidad\1%\simulacion_1\synthetic_control_spillover_outputs.xlsx',synthetic_control_sp_23,23);</v>
      </c>
      <c r="IB8" s="2" t="str">
        <f t="shared" si="12"/>
        <v>xlswrite('G:\Mi unidad\1. PROYECTOS TELLO 2022\SCM SPILL OVERS\outputs\PEAO\informalidad\1%\simulacion_1\observado_outputs.xlsx',tratado_23,23);</v>
      </c>
      <c r="IP8" s="2" t="str">
        <f t="shared" si="13"/>
        <v>xlswrite('G:\Mi unidad\1. PROYECTOS TELLO 2022\SCM SPILL OVERS\outputs\PEAO\densidad\1%\simulacion_1\synthetic_control_outputs.xlsx',synthetic_control_23,23);</v>
      </c>
      <c r="JD8" s="2" t="str">
        <f t="shared" si="14"/>
        <v>xlswrite('G:\Mi unidad\1. PROYECTOS TELLO 2022\SCM SPILL OVERS\outputs\PEAO\densidad\1%\simulacion_1\synthetic_control_spillover_outputs.xlsx',synthetic_control_sp_23,23);</v>
      </c>
      <c r="JT8" s="2" t="str">
        <f t="shared" si="15"/>
        <v>xlswrite('G:\Mi unidad\1. PROYECTOS TELLO 2022\SCM SPILL OVERS\outputs\PEAO\densidad\1%\simulacion_1\observado_outputs.xlsx',tratado_23,23);</v>
      </c>
      <c r="KG8" s="2" t="str">
        <f t="shared" si="16"/>
        <v>xlswrite('G:\Mi unidad\1. PROYECTOS TELLO 2022\SCM SPILL OVERS\outputs\PEAO\bajo_niv_educ\1%\simulacion_1\synthetic_control_outputs.xlsx',synthetic_control_23,23);</v>
      </c>
      <c r="KU8" s="2" t="str">
        <f t="shared" si="17"/>
        <v>xlswrite('G:\Mi unidad\1. PROYECTOS TELLO 2022\SCM SPILL OVERS\outputs\PEAO\bajo_niv_educ\1%\simulacion_1\synthetic_control_spillover_outputs.xlsx',synthetic_control_sp_23,23);</v>
      </c>
      <c r="LK8" s="2" t="str">
        <f t="shared" si="18"/>
        <v>xlswrite('G:\Mi unidad\1. PROYECTOS TELLO 2022\SCM SPILL OVERS\outputs\PEAO\bajo_niv_educ\1%\simulacion_1\observado_outputs.xlsx',tratado_23,23);</v>
      </c>
      <c r="LY8" s="2" t="str">
        <f t="shared" si="19"/>
        <v>xlswrite('G:\Mi unidad\1. PROYECTOS TELLO 2022\SCM SPILL OVERS\outputs\PEAO\bajo_ingreso\1%\simulacion_1\synthetic_control_outputs.xlsx',synthetic_control_23,23);</v>
      </c>
      <c r="MN8" s="2" t="str">
        <f t="shared" si="20"/>
        <v>xlswrite('G:\Mi unidad\1. PROYECTOS TELLO 2022\SCM SPILL OVERS\outputs\PEAO\bajo_ingreso\1%\simulacion_1\synthetic_control_spillover_outputs.xlsx',synthetic_control_sp_23,23);</v>
      </c>
      <c r="ND8" s="2" t="str">
        <f t="shared" si="21"/>
        <v>xlswrite('G:\Mi unidad\1. PROYECTOS TELLO 2022\SCM SPILL OVERS\outputs\PEAO\bajo_ingreso\1%\simulacion_1\observado_outputs.xlsx',tratado_23,23);</v>
      </c>
      <c r="NR8" s="2" t="str">
        <f t="shared" si="22"/>
        <v>xlswrite('G:\Mi unidad\1. PROYECTOS TELLO 2022\SCM SPILL OVERS\outputs\PEAO\densidad_g\1%\simulacion_1\synthetic_control_outputs.xlsx',synthetic_control_23,23);</v>
      </c>
      <c r="OF8" s="2" t="str">
        <f t="shared" si="23"/>
        <v>xlswrite('G:\Mi unidad\1. PROYECTOS TELLO 2022\SCM SPILL OVERS\outputs\PEAO\densidad_g\1%\simulacion_1\synthetic_control_spillover_outputs.xlsx',synthetic_control_sp_23,23);</v>
      </c>
      <c r="OV8" s="2" t="str">
        <f t="shared" si="24"/>
        <v>xlswrite('G:\Mi unidad\1. PROYECTOS TELLO 2022\SCM SPILL OVERS\outputs\PEAO\densidad_g\1%\simulacion_1\observado_outputs.xlsx',tratado_23,23);</v>
      </c>
      <c r="PI8" s="2" t="str">
        <f t="shared" si="25"/>
        <v>xlswrite('G:\Mi unidad\1. PROYECTOS TELLO 2022\SCM SPILL OVERS\outputs\PEAO\alimentos\1%\simulacion_1\synthetic_control_outputs.xlsx',synthetic_control_23,23);</v>
      </c>
      <c r="PJ8" s="2" t="str">
        <f t="shared" si="26"/>
        <v>xlswrite('G:\Mi unidad\1. PROYECTOS TELLO 2022\SCM SPILL OVERS\outputs\PEAO\alimentos\1%\simulacion_1\synthetic_control_spillover_outputs.xlsx',synthetic_control_sp_23,23);</v>
      </c>
      <c r="PK8" s="2" t="str">
        <f t="shared" si="27"/>
        <v>xlswrite('G:\Mi unidad\1. PROYECTOS TELLO 2022\SCM SPILL OVERS\outputs\PEAO\alimentos\1%\simulacion_1\observado_outputs.xlsx',tratado_23,23);</v>
      </c>
      <c r="PP8" s="2" t="str">
        <f t="shared" si="28"/>
        <v>xlswrite('G:\Mi unidad\1. PROYECTOS TELLO 2022\SCM SPILL OVERS\outputs\PEAO\jefe_hogar\1%\simulacion_1\synthetic_control_outputs.xlsx',synthetic_control_23,23);</v>
      </c>
      <c r="PQ8" s="2" t="str">
        <f t="shared" si="29"/>
        <v>xlswrite('G:\Mi unidad\1. PROYECTOS TELLO 2022\SCM SPILL OVERS\outputs\PEAO\jefe_hogar\1%\simulacion_1\synthetic_control_spillover_outputs.xlsx',synthetic_control_sp_23,23);</v>
      </c>
      <c r="PR8" s="2" t="str">
        <f t="shared" si="30"/>
        <v>xlswrite('G:\Mi unidad\1. PROYECTOS TELLO 2022\SCM SPILL OVERS\outputs\PEAO\jefe_hogar\1%\simulacion_1\observado_outputs.xlsx',tratado_23,23);</v>
      </c>
      <c r="PV8" s="2" t="str">
        <f t="shared" si="31"/>
        <v>xlswrite('G:\Mi unidad\1. PROYECTOS TELLO 2022\SCM SPILL OVERS\outputs\PEAO\mujeres\1%\simulacion_1\synthetic_control_outputs.xlsx',synthetic_control_23,23);</v>
      </c>
      <c r="PW8" s="2" t="str">
        <f t="shared" si="32"/>
        <v>xlswrite('G:\Mi unidad\1. PROYECTOS TELLO 2022\SCM SPILL OVERS\outputs\PEAO\mujeres\1%\simulacion_1\synthetic_control_spillover_outputs.xlsx',synthetic_control_sp_23,23);</v>
      </c>
      <c r="PX8" s="2" t="str">
        <f t="shared" si="33"/>
        <v>xlswrite('G:\Mi unidad\1. PROYECTOS TELLO 2022\SCM SPILL OVERS\outputs\PEAO\mujeres\1%\simulacion_1\observado_outputs.xlsx',tratado_23,23);</v>
      </c>
      <c r="QB8" s="2" t="str">
        <f t="shared" si="34"/>
        <v>xlswrite('G:\Mi unidad\1. PROYECTOS TELLO 2022\SCM SPILL OVERS\outputs\PEAO\criminalidad\1%\simulacion_1\synthetic_control_outputs.xlsx',synthetic_control_23,23);</v>
      </c>
      <c r="QC8" s="2" t="str">
        <f t="shared" si="35"/>
        <v>xlswrite('G:\Mi unidad\1. PROYECTOS TELLO 2022\SCM SPILL OVERS\outputs\PEAO\criminalidad\1%\simulacion_1\synthetic_control_spillover_outputs.xlsx',synthetic_control_sp_23,23);</v>
      </c>
      <c r="QD8" s="2" t="str">
        <f t="shared" si="36"/>
        <v>xlswrite('G:\Mi unidad\1. PROYECTOS TELLO 2022\SCM SPILL OVERS\outputs\PEAO\criminalidad\1%\simulacion_1\observado_outputs.xlsx',tratado_23,23);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OVERS\outputs\PEAO\bajo_niv_educ\1%\simulacion_1\output_tests.xlsx',ub_vec_"&amp;QW8&amp;"','ub_vec_"&amp;QW8&amp;"');"</f>
        <v>xlswrite('G:\Mi unidad\1. PROYECTOS TELLO 2022\SCM SPILL OVERS\outputs\PEAO\bajo_niv_educ\1%\simulacion_1\output_tests.xlsx',ub_vec_7','ub_vec_7');</v>
      </c>
      <c r="RK8">
        <v>7</v>
      </c>
      <c r="RL8" t="str">
        <f>"xlswrite('G:\Mi unidad\1. PROYECTOS TELLO 2022\SCM SPILL OVERS\outputs\PEAO\bajo_ingreso\1%\simulacion_1\output_tests.xlsx',ub_vec_"&amp;RK8&amp;"','ub_vec_"&amp;RK8&amp;"');"</f>
        <v>xlswrite('G:\Mi unidad\1. PROYECTOS TELLO 2022\SCM SPILL OVERS\outputs\PEAO\bajo_ingreso\1%\simulacion_1\output_tests.xlsx',ub_vec_7','ub_vec_7');</v>
      </c>
      <c r="RW8">
        <v>7</v>
      </c>
      <c r="RX8" t="str">
        <f>"xlswrite('G:\Mi unidad\1. PROYECTOS TELLO 2022\SCM SPILL OVERS\outputs\PEAO\densidad\1%\simulacion_1\output_tests.xlsx',ub_vec_"&amp;RW8&amp;"','ub_vec_"&amp;RW8&amp;"');"</f>
        <v>xlswrite('G:\Mi unidad\1. PROYECTOS TELLO 2022\SCM SPILL OVERS\outputs\PEAO\densidad\1%\simulacion_1\output_tests.xlsx',ub_vec_7','ub_vec_7');</v>
      </c>
      <c r="SI8">
        <v>7</v>
      </c>
      <c r="SJ8" t="str">
        <f>"xlswrite('G:\Mi unidad\1. PROYECTOS TELLO 2022\SCM SPILL OVERS\outputs\PEAO\densidad_g\1%\simulacion_1\output_tests.xlsx',ub_vec_"&amp;SI8&amp;"','ub_vec_"&amp;SI8&amp;"');"</f>
        <v>xlswrite('G:\Mi unidad\1. PROYECTOS TELLO 2022\SCM SPILL OVERS\outputs\PEAO\densidad_g\1%\simulacion_1\output_tests.xlsx',ub_vec_7','ub_vec_7');</v>
      </c>
      <c r="SU8">
        <v>7</v>
      </c>
      <c r="SV8" t="str">
        <f>"xlswrite('G:\Mi unidad\1. PROYECTOS TELLO 2022\SCM SPILL OVERS\outputs\PEAO\distancia_centro_salud\1%\simulacion_1\output_tests.xlsx',ub_vec_"&amp;SU8&amp;"','ub_vec_"&amp;SU8&amp;"');"</f>
        <v>xlswrite('G:\Mi unidad\1. PROYECTOS TELLO 2022\SCM SPILL OVERS\outputs\PEAO\distancia_centro_salud\1%\simulacion_1\output_tests.xlsx',ub_vec_7','ub_vec_7');</v>
      </c>
      <c r="TH8">
        <v>7</v>
      </c>
      <c r="TI8" t="str">
        <f>"xlswrite('G:\Mi unidad\1. PROYECTOS TELLO 2022\SCM SPILL OVERS\outputs\PEAO\informalidad\1%\simulacion_1\output_tests.xlsx',ub_vec_"&amp;TH8&amp;"','ub_vec_"&amp;TH8&amp;"');"</f>
        <v>xlswrite('G:\Mi unidad\1. PROYECTOS TELLO 2022\SCM SPILL OVERS\outputs\PEAO\informalidad\1%\simulacion_1\output_tests.xlsx',ub_vec_7','ub_vec_7');</v>
      </c>
      <c r="TU8">
        <v>7</v>
      </c>
      <c r="TV8" t="str">
        <f>"xlswrite('G:\Mi unidad\1. PROYECTOS TELLO 2022\SCM SPILL OVERS\outputs\PEAO\alimentos\1%\simulacion_1\output_tests.xlsx',ub_vec_"&amp;TU8&amp;"','ub_vec_"&amp;TU8&amp;"');"</f>
        <v>xlswrite('G:\Mi unidad\1. PROYECTOS TELLO 2022\SCM SPILL OVERS\outputs\PEAO\alimentos\1%\simulacion_1\output_tests.xlsx',ub_vec_7','ub_vec_7');</v>
      </c>
      <c r="UB8">
        <v>7</v>
      </c>
      <c r="UC8" t="str">
        <f>"xlswrite('G:\Mi unidad\1. PROYECTOS TELLO 2022\SCM SPILL OVERS\outputs\PEAO\jefe_hogar\1%\simulacion_1\output_tests.xlsx',ub_vec_"&amp;UB8&amp;"','ub_vec_"&amp;UB8&amp;"');"</f>
        <v>xlswrite('G:\Mi unidad\1. PROYECTOS TELLO 2022\SCM SPILL OVERS\outputs\PEAO\jefe_hogar\1%\simulacion_1\output_tests.xlsx',ub_vec_7','ub_vec_7');</v>
      </c>
      <c r="UI8">
        <v>7</v>
      </c>
      <c r="UJ8" t="str">
        <f>"xlswrite('G:\Mi unidad\1. PROYECTOS TELLO 2022\SCM SPILL OVERS\outputs\PEAO\mujeres\1%\simulacion_1\output_tests.xlsx',ub_vec_"&amp;UI8&amp;"','ub_vec_"&amp;UI8&amp;"');"</f>
        <v>xlswrite('G:\Mi unidad\1. PROYECTOS TELLO 2022\SCM SPILL OVERS\outputs\PEAO\mujeres\1%\simulacion_1\output_tests.xlsx',ub_vec_7','ub_vec_7');</v>
      </c>
      <c r="UU8">
        <v>7</v>
      </c>
      <c r="UV8" t="str">
        <f>"xlswrite('G:\Mi unidad\1. PROYECTOS TELLO 2022\SCM SPILL OVERS\outputs\PEAO\criminalidad\1%\simulacion_1\output_tests.xlsx',ub_vec_"&amp;UU8&amp;"','ub_vec_"&amp;UU8&amp;"');"</f>
        <v>xlswrite('G:\Mi unidad\1. PROYECTOS TELLO 2022\SCM SPILL OVERS\outputs\PEAO\criminalidad\1%\simulacion_1\output_tests.xlsx',ub_vec_7','ub_vec_7');</v>
      </c>
    </row>
    <row r="9" spans="1:568" x14ac:dyDescent="0.3">
      <c r="A9">
        <v>26</v>
      </c>
      <c r="B9" s="2" t="str">
        <f t="shared" si="0"/>
        <v>[data_26,provincias_26,~] = xlsread('BD_PEAO_est_1_provincia_26.xlsx');</v>
      </c>
      <c r="E9" s="2" t="str">
        <f t="shared" si="37"/>
        <v>provincia_26 = unique(provincias_26(2:end,1));</v>
      </c>
      <c r="O9" s="2" t="str">
        <f t="shared" si="1"/>
        <v>PEAO_26 = reshape(data_26(:,2),T+S,N);</v>
      </c>
      <c r="T9" s="2" t="str">
        <f t="shared" si="2"/>
        <v xml:space="preserve">PEAO_26 = PEAO_26'; </v>
      </c>
      <c r="X9" s="2" t="str">
        <f t="shared" si="3"/>
        <v>tratado_26 = PEAO_26(1,:);</v>
      </c>
      <c r="AC9" s="2" t="str">
        <f t="shared" si="4"/>
        <v>PEAO_26(1,:) = [];</v>
      </c>
      <c r="AI9" s="2" t="str">
        <f t="shared" si="5"/>
        <v>PEAO_26 = [tratado_26;PEAO_26];</v>
      </c>
      <c r="AN9" s="2" t="str">
        <f t="shared" si="6"/>
        <v>Y_26 = PEAO_26; % outcome matrix</v>
      </c>
      <c r="AS9" s="2" t="str">
        <f t="shared" si="44"/>
        <v>Y_pre_26 = Y_26(:,1:T);</v>
      </c>
      <c r="AW9" s="2" t="str">
        <f t="shared" si="45"/>
        <v>Y_post_26 = Y_26(:,T+1:end);</v>
      </c>
      <c r="BA9" s="2" t="str">
        <f t="shared" si="46"/>
        <v>[a_hat_26,B_hat_26] = scm_batch(Y_pre_26);</v>
      </c>
      <c r="BF9" s="2" t="str">
        <f t="shared" si="38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xlsread('spillover_densidad_g_"&amp;CJ7&amp;".xlsx')"</f>
        <v>ind_7 = xlsread('spillover_densidad_g_7.xlsx')</v>
      </c>
      <c r="CP9">
        <v>7</v>
      </c>
      <c r="CQ9" s="2" t="str">
        <f>"ind_"&amp;CP7&amp;" = xlsread('spillover_tiempo_cs_"&amp;CP7&amp;".xlsx')"</f>
        <v>ind_7 = xlsread('spillover_tiempo_cs_7.xlsx')</v>
      </c>
      <c r="CW9">
        <v>7</v>
      </c>
      <c r="CX9" s="2" t="str">
        <f>"ind_"&amp;CW7&amp;" = xlsread('spillover_alimentos_"&amp;CW7&amp;".xlsx')"</f>
        <v>ind_7 = xlsread('spillover_alimentos_7.xlsx')</v>
      </c>
      <c r="DB9">
        <v>7</v>
      </c>
      <c r="DC9" s="2" t="str">
        <f>"ind_"&amp;DB7&amp;" = xlsread('spillover_criminalidad_"&amp;DB7&amp;".xlsx')"</f>
        <v>ind_7 = xlsread('spillover_criminalidad_7.xlsx')</v>
      </c>
      <c r="DG9">
        <v>7</v>
      </c>
      <c r="DH9" s="2" t="str">
        <f>"ind_"&amp;DG7&amp;" = xlsread('spillover_jefe_hogar_"&amp;DG7&amp;".xlsx')"</f>
        <v>ind_7 = xlsread('spillover_jefe_hogar_7.xlsx')</v>
      </c>
      <c r="DL9">
        <v>7</v>
      </c>
      <c r="DM9" s="2" t="str">
        <f>"ind_"&amp;DL7&amp;" = xlsread('spillover_mujeres_"&amp;DL7&amp;".xlsx')"</f>
        <v>ind_7 = xlsread('spillover_mujeres_7.xlsx')</v>
      </c>
      <c r="DQ9" s="2" t="str">
        <f t="shared" si="47"/>
        <v>M_hat_26 = (eye(N)-B_hat_26)'*(eye(N)-B_hat_26);</v>
      </c>
      <c r="DW9" s="2" t="str">
        <f t="shared" si="39"/>
        <v>synthetic_control_sp_26 = a_hat_26(1)+B_hat_26(1,:)*Y_26;</v>
      </c>
      <c r="EC9" s="2" t="str">
        <f t="shared" si="40"/>
        <v>alpha1_hat_vec_26 = zeros(1,S);</v>
      </c>
      <c r="EG9">
        <v>1</v>
      </c>
      <c r="EH9" s="3" t="s">
        <v>57</v>
      </c>
      <c r="ER9" s="2" t="str">
        <f t="shared" si="41"/>
        <v>synthetic_control_26=synthetic_control_26';</v>
      </c>
      <c r="EW9" s="2" t="str">
        <f t="shared" si="42"/>
        <v>synthetic_control_sp_26=synthetic_control_sp_26';</v>
      </c>
      <c r="FB9" s="2" t="str">
        <f t="shared" si="43"/>
        <v>tratado_26=tratado_26';</v>
      </c>
      <c r="FF9" s="2" t="str">
        <f t="shared" si="7"/>
        <v>xlswrite('G:\Mi unidad\1. PROYECTOS TELLO 2022\SCM SPILL OVERS\outputs\PEAO\distancia_centro_salud\1%\simulacion_1\synthetic_control_outputs.xlsx',synthetic_control_26,26);</v>
      </c>
      <c r="FT9" s="2" t="str">
        <f t="shared" si="8"/>
        <v>xlswrite('G:\Mi unidad\1. PROYECTOS TELLO 2022\SCM SPILL OVERS\outputs\PEAO\distancia_centro_salud\1%\simulacion_1\synthetic_control_spillover_outputs.xlsx',synthetic_control_sp_26,26);</v>
      </c>
      <c r="GJ9" s="2" t="str">
        <f t="shared" si="9"/>
        <v>xlswrite('G:\Mi unidad\1. PROYECTOS TELLO 2022\SCM SPILL OVERS\outputs\PEAO\distancia_centro_salud\1%\simulacion_1\observado_outputs.xlsx',tratado_26,26);</v>
      </c>
      <c r="GX9" s="2" t="str">
        <f t="shared" si="10"/>
        <v>xlswrite('G:\Mi unidad\1. PROYECTOS TELLO 2022\SCM SPILL OVERS\outputs\PEAO\informalidad\1%\simulacion_1\synthetic_control_outputs.xlsx',synthetic_control_26,26);</v>
      </c>
      <c r="HL9" s="2" t="str">
        <f t="shared" si="11"/>
        <v>xlswrite('G:\Mi unidad\1. PROYECTOS TELLO 2022\SCM SPILL OVERS\outputs\PEAO\informalidad\1%\simulacion_1\synthetic_control_spillover_outputs.xlsx',synthetic_control_sp_26,26);</v>
      </c>
      <c r="IB9" s="2" t="str">
        <f t="shared" si="12"/>
        <v>xlswrite('G:\Mi unidad\1. PROYECTOS TELLO 2022\SCM SPILL OVERS\outputs\PEAO\informalidad\1%\simulacion_1\observado_outputs.xlsx',tratado_26,26);</v>
      </c>
      <c r="IP9" s="2" t="str">
        <f t="shared" si="13"/>
        <v>xlswrite('G:\Mi unidad\1. PROYECTOS TELLO 2022\SCM SPILL OVERS\outputs\PEAO\densidad\1%\simulacion_1\synthetic_control_outputs.xlsx',synthetic_control_26,26);</v>
      </c>
      <c r="JD9" s="2" t="str">
        <f t="shared" si="14"/>
        <v>xlswrite('G:\Mi unidad\1. PROYECTOS TELLO 2022\SCM SPILL OVERS\outputs\PEAO\densidad\1%\simulacion_1\synthetic_control_spillover_outputs.xlsx',synthetic_control_sp_26,26);</v>
      </c>
      <c r="JT9" s="2" t="str">
        <f t="shared" si="15"/>
        <v>xlswrite('G:\Mi unidad\1. PROYECTOS TELLO 2022\SCM SPILL OVERS\outputs\PEAO\densidad\1%\simulacion_1\observado_outputs.xlsx',tratado_26,26);</v>
      </c>
      <c r="KG9" s="2" t="str">
        <f t="shared" si="16"/>
        <v>xlswrite('G:\Mi unidad\1. PROYECTOS TELLO 2022\SCM SPILL OVERS\outputs\PEAO\bajo_niv_educ\1%\simulacion_1\synthetic_control_outputs.xlsx',synthetic_control_26,26);</v>
      </c>
      <c r="KU9" s="2" t="str">
        <f t="shared" si="17"/>
        <v>xlswrite('G:\Mi unidad\1. PROYECTOS TELLO 2022\SCM SPILL OVERS\outputs\PEAO\bajo_niv_educ\1%\simulacion_1\synthetic_control_spillover_outputs.xlsx',synthetic_control_sp_26,26);</v>
      </c>
      <c r="LK9" s="2" t="str">
        <f t="shared" si="18"/>
        <v>xlswrite('G:\Mi unidad\1. PROYECTOS TELLO 2022\SCM SPILL OVERS\outputs\PEAO\bajo_niv_educ\1%\simulacion_1\observado_outputs.xlsx',tratado_26,26);</v>
      </c>
      <c r="LY9" s="2" t="str">
        <f t="shared" si="19"/>
        <v>xlswrite('G:\Mi unidad\1. PROYECTOS TELLO 2022\SCM SPILL OVERS\outputs\PEAO\bajo_ingreso\1%\simulacion_1\synthetic_control_outputs.xlsx',synthetic_control_26,26);</v>
      </c>
      <c r="MN9" s="2" t="str">
        <f t="shared" si="20"/>
        <v>xlswrite('G:\Mi unidad\1. PROYECTOS TELLO 2022\SCM SPILL OVERS\outputs\PEAO\bajo_ingreso\1%\simulacion_1\synthetic_control_spillover_outputs.xlsx',synthetic_control_sp_26,26);</v>
      </c>
      <c r="ND9" s="2" t="str">
        <f t="shared" si="21"/>
        <v>xlswrite('G:\Mi unidad\1. PROYECTOS TELLO 2022\SCM SPILL OVERS\outputs\PEAO\bajo_ingreso\1%\simulacion_1\observado_outputs.xlsx',tratado_26,26);</v>
      </c>
      <c r="NR9" s="2" t="str">
        <f t="shared" si="22"/>
        <v>xlswrite('G:\Mi unidad\1. PROYECTOS TELLO 2022\SCM SPILL OVERS\outputs\PEAO\densidad_g\1%\simulacion_1\synthetic_control_outputs.xlsx',synthetic_control_26,26);</v>
      </c>
      <c r="OF9" s="2" t="str">
        <f t="shared" si="23"/>
        <v>xlswrite('G:\Mi unidad\1. PROYECTOS TELLO 2022\SCM SPILL OVERS\outputs\PEAO\densidad_g\1%\simulacion_1\synthetic_control_spillover_outputs.xlsx',synthetic_control_sp_26,26);</v>
      </c>
      <c r="OV9" s="2" t="str">
        <f t="shared" si="24"/>
        <v>xlswrite('G:\Mi unidad\1. PROYECTOS TELLO 2022\SCM SPILL OVERS\outputs\PEAO\densidad_g\1%\simulacion_1\observado_outputs.xlsx',tratado_26,26);</v>
      </c>
      <c r="PI9" s="2" t="str">
        <f t="shared" si="25"/>
        <v>xlswrite('G:\Mi unidad\1. PROYECTOS TELLO 2022\SCM SPILL OVERS\outputs\PEAO\alimentos\1%\simulacion_1\synthetic_control_outputs.xlsx',synthetic_control_26,26);</v>
      </c>
      <c r="PJ9" s="2" t="str">
        <f t="shared" si="26"/>
        <v>xlswrite('G:\Mi unidad\1. PROYECTOS TELLO 2022\SCM SPILL OVERS\outputs\PEAO\alimentos\1%\simulacion_1\synthetic_control_spillover_outputs.xlsx',synthetic_control_sp_26,26);</v>
      </c>
      <c r="PK9" s="2" t="str">
        <f t="shared" si="27"/>
        <v>xlswrite('G:\Mi unidad\1. PROYECTOS TELLO 2022\SCM SPILL OVERS\outputs\PEAO\alimentos\1%\simulacion_1\observado_outputs.xlsx',tratado_26,26);</v>
      </c>
      <c r="PP9" s="2" t="str">
        <f t="shared" si="28"/>
        <v>xlswrite('G:\Mi unidad\1. PROYECTOS TELLO 2022\SCM SPILL OVERS\outputs\PEAO\jefe_hogar\1%\simulacion_1\synthetic_control_outputs.xlsx',synthetic_control_26,26);</v>
      </c>
      <c r="PQ9" s="2" t="str">
        <f t="shared" si="29"/>
        <v>xlswrite('G:\Mi unidad\1. PROYECTOS TELLO 2022\SCM SPILL OVERS\outputs\PEAO\jefe_hogar\1%\simulacion_1\synthetic_control_spillover_outputs.xlsx',synthetic_control_sp_26,26);</v>
      </c>
      <c r="PR9" s="2" t="str">
        <f t="shared" si="30"/>
        <v>xlswrite('G:\Mi unidad\1. PROYECTOS TELLO 2022\SCM SPILL OVERS\outputs\PEAO\jefe_hogar\1%\simulacion_1\observado_outputs.xlsx',tratado_26,26);</v>
      </c>
      <c r="PV9" s="2" t="str">
        <f t="shared" si="31"/>
        <v>xlswrite('G:\Mi unidad\1. PROYECTOS TELLO 2022\SCM SPILL OVERS\outputs\PEAO\mujeres\1%\simulacion_1\synthetic_control_outputs.xlsx',synthetic_control_26,26);</v>
      </c>
      <c r="PW9" s="2" t="str">
        <f t="shared" si="32"/>
        <v>xlswrite('G:\Mi unidad\1. PROYECTOS TELLO 2022\SCM SPILL OVERS\outputs\PEAO\mujeres\1%\simulacion_1\synthetic_control_spillover_outputs.xlsx',synthetic_control_sp_26,26);</v>
      </c>
      <c r="PX9" s="2" t="str">
        <f t="shared" si="33"/>
        <v>xlswrite('G:\Mi unidad\1. PROYECTOS TELLO 2022\SCM SPILL OVERS\outputs\PEAO\mujeres\1%\simulacion_1\observado_outputs.xlsx',tratado_26,26);</v>
      </c>
      <c r="QB9" s="2" t="str">
        <f t="shared" si="34"/>
        <v>xlswrite('G:\Mi unidad\1. PROYECTOS TELLO 2022\SCM SPILL OVERS\outputs\PEAO\criminalidad\1%\simulacion_1\synthetic_control_outputs.xlsx',synthetic_control_26,26);</v>
      </c>
      <c r="QC9" s="2" t="str">
        <f t="shared" si="35"/>
        <v>xlswrite('G:\Mi unidad\1. PROYECTOS TELLO 2022\SCM SPILL OVERS\outputs\PEAO\criminalidad\1%\simulacion_1\synthetic_control_spillover_outputs.xlsx',synthetic_control_sp_26,26);</v>
      </c>
      <c r="QD9" s="2" t="str">
        <f t="shared" si="36"/>
        <v>xlswrite('G:\Mi unidad\1. PROYECTOS TELLO 2022\SCM SPILL OVERS\outputs\PEAO\criminalidad\1%\simulacion_1\observado_outputs.xlsx',tratado_26,26);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OVERS\outputs\PEAO\bajo_niv_educ\1%\simulacion_1\output_tests.xlsx',p_value_vec_"&amp;QW9&amp;"','p_value_vec_"&amp;QW9&amp;"');"</f>
        <v>xlswrite('G:\Mi unidad\1. PROYECTOS TELLO 2022\SCM SPILL OVERS\outputs\PEAO\bajo_niv_educ\1%\simulacion_1\output_tests.xlsx',p_value_vec_7','p_value_vec_7');</v>
      </c>
      <c r="RK9">
        <v>7</v>
      </c>
      <c r="RL9" t="str">
        <f>"xlswrite('G:\Mi unidad\1. PROYECTOS TELLO 2022\SCM SPILL OVERS\outputs\PEAO\bajo_ingreso\1%\simulacion_1\output_tests.xlsx',p_value_vec_"&amp;RK9&amp;"','p_value_vec_"&amp;RK9&amp;"');"</f>
        <v>xlswrite('G:\Mi unidad\1. PROYECTOS TELLO 2022\SCM SPILL OVERS\outputs\PEAO\bajo_ingreso\1%\simulacion_1\output_tests.xlsx',p_value_vec_7','p_value_vec_7');</v>
      </c>
      <c r="RW9">
        <v>7</v>
      </c>
      <c r="RX9" t="str">
        <f>"xlswrite('G:\Mi unidad\1. PROYECTOS TELLO 2022\SCM SPILL OVERS\outputs\PEAO\densidad\1%\simulacion_1\output_tests.xlsx',p_value_vec_"&amp;RW9&amp;"','p_value_vec_"&amp;RW9&amp;"');"</f>
        <v>xlswrite('G:\Mi unidad\1. PROYECTOS TELLO 2022\SCM SPILL OVERS\outputs\PEAO\densidad\1%\simulacion_1\output_tests.xlsx',p_value_vec_7','p_value_vec_7');</v>
      </c>
      <c r="SI9">
        <v>7</v>
      </c>
      <c r="SJ9" t="str">
        <f>"xlswrite('G:\Mi unidad\1. PROYECTOS TELLO 2022\SCM SPILL OVERS\outputs\PEAO\densidad_g\1%\simulacion_1\output_tests.xlsx',p_value_vec_"&amp;SI9&amp;"','p_value_vec_"&amp;SI9&amp;"');"</f>
        <v>xlswrite('G:\Mi unidad\1. PROYECTOS TELLO 2022\SCM SPILL OVERS\outputs\PEAO\densidad_g\1%\simulacion_1\output_tests.xlsx',p_value_vec_7','p_value_vec_7');</v>
      </c>
      <c r="SU9">
        <v>7</v>
      </c>
      <c r="SV9" t="str">
        <f>"xlswrite('G:\Mi unidad\1. PROYECTOS TELLO 2022\SCM SPILL OVERS\outputs\PEAO\distancia_centro_salud\1%\simulacion_1\output_tests.xlsx',p_value_vec_"&amp;SU9&amp;"','p_value_vec_"&amp;SU9&amp;"');"</f>
        <v>xlswrite('G:\Mi unidad\1. PROYECTOS TELLO 2022\SCM SPILL OVERS\outputs\PEAO\distancia_centro_salud\1%\simulacion_1\output_tests.xlsx',p_value_vec_7','p_value_vec_7');</v>
      </c>
      <c r="TH9">
        <v>7</v>
      </c>
      <c r="TI9" t="str">
        <f>"xlswrite('G:\Mi unidad\1. PROYECTOS TELLO 2022\SCM SPILL OVERS\outputs\PEAO\informalidad\1%\simulacion_1\output_tests.xlsx',p_value_vec_"&amp;TH9&amp;"','p_value_vec_"&amp;TH9&amp;"');"</f>
        <v>xlswrite('G:\Mi unidad\1. PROYECTOS TELLO 2022\SCM SPILL OVERS\outputs\PEAO\informalidad\1%\simulacion_1\output_tests.xlsx',p_value_vec_7','p_value_vec_7');</v>
      </c>
      <c r="TU9">
        <v>7</v>
      </c>
      <c r="TV9" t="str">
        <f>"xlswrite('G:\Mi unidad\1. PROYECTOS TELLO 2022\SCM SPILL OVERS\outputs\PEAO\alimentos\1%\simulacion_1\output_tests.xlsx',p_value_vec_"&amp;TU9&amp;"','p_value_vec_"&amp;TU9&amp;"');"</f>
        <v>xlswrite('G:\Mi unidad\1. PROYECTOS TELLO 2022\SCM SPILL OVERS\outputs\PEAO\alimentos\1%\simulacion_1\output_tests.xlsx',p_value_vec_7','p_value_vec_7');</v>
      </c>
      <c r="UB9">
        <v>7</v>
      </c>
      <c r="UC9" t="str">
        <f>"xlswrite('G:\Mi unidad\1. PROYECTOS TELLO 2022\SCM SPILL OVERS\outputs\PEAO\jefe_hogar\1%\simulacion_1\output_tests.xlsx',p_value_vec_"&amp;UB9&amp;"','p_value_vec_"&amp;UB9&amp;"');"</f>
        <v>xlswrite('G:\Mi unidad\1. PROYECTOS TELLO 2022\SCM SPILL OVERS\outputs\PEAO\jefe_hogar\1%\simulacion_1\output_tests.xlsx',p_value_vec_7','p_value_vec_7');</v>
      </c>
      <c r="UI9">
        <v>7</v>
      </c>
      <c r="UJ9" t="str">
        <f>"xlswrite('G:\Mi unidad\1. PROYECTOS TELLO 2022\SCM SPILL OVERS\outputs\PEAO\mujeres\1%\simulacion_1\output_tests.xlsx',p_value_vec_"&amp;UI9&amp;"','p_value_vec_"&amp;UI9&amp;"');"</f>
        <v>xlswrite('G:\Mi unidad\1. PROYECTOS TELLO 2022\SCM SPILL OVERS\outputs\PEAO\mujeres\1%\simulacion_1\output_tests.xlsx',p_value_vec_7','p_value_vec_7');</v>
      </c>
      <c r="UU9">
        <v>7</v>
      </c>
      <c r="UV9" t="str">
        <f>"xlswrite('G:\Mi unidad\1. PROYECTOS TELLO 2022\SCM SPILL OVERS\outputs\PEAO\criminalidad\1%\simulacion_1\output_tests.xlsx',p_value_vec_"&amp;UU9&amp;"','p_value_vec_"&amp;UU9&amp;"');"</f>
        <v>xlswrite('G:\Mi unidad\1. PROYECTOS TELLO 2022\SCM SPILL OVERS\outputs\PEAO\criminalidad\1%\simulacion_1\output_tests.xlsx',p_value_vec_7','p_value_vec_7');</v>
      </c>
    </row>
    <row r="10" spans="1:568" x14ac:dyDescent="0.3">
      <c r="A10">
        <v>27</v>
      </c>
      <c r="B10" s="2" t="str">
        <f t="shared" si="0"/>
        <v>[data_27,provincias_27,~] = xlsread('BD_PEAO_est_1_provincia_27.xlsx');</v>
      </c>
      <c r="E10" s="2" t="str">
        <f t="shared" si="37"/>
        <v>provincia_27 = unique(provincias_27(2:end,1));</v>
      </c>
      <c r="O10" s="2" t="str">
        <f t="shared" si="1"/>
        <v>PEAO_27 = reshape(data_27(:,2),T+S,N);</v>
      </c>
      <c r="T10" s="2" t="str">
        <f t="shared" si="2"/>
        <v xml:space="preserve">PEAO_27 = PEAO_27'; </v>
      </c>
      <c r="X10" s="2" t="str">
        <f t="shared" si="3"/>
        <v>tratado_27 = PEAO_27(1,:);</v>
      </c>
      <c r="AC10" s="2" t="str">
        <f t="shared" si="4"/>
        <v>PEAO_27(1,:) = [];</v>
      </c>
      <c r="AI10" s="2" t="str">
        <f t="shared" si="5"/>
        <v>PEAO_27 = [tratado_27;PEAO_27];</v>
      </c>
      <c r="AN10" s="2" t="str">
        <f t="shared" si="6"/>
        <v>Y_27 = PEAO_27; % outcome matrix</v>
      </c>
      <c r="AS10" s="2" t="str">
        <f t="shared" si="44"/>
        <v>Y_pre_27 = Y_27(:,1:T);</v>
      </c>
      <c r="AW10" s="2" t="str">
        <f t="shared" si="45"/>
        <v>Y_post_27 = Y_27(:,T+1:end);</v>
      </c>
      <c r="BA10" s="2" t="str">
        <f t="shared" si="46"/>
        <v>[a_hat_27,B_hat_27] = scm_batch(Y_pre_27);</v>
      </c>
      <c r="BF10" s="2" t="str">
        <f t="shared" si="38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P10">
        <v>7</v>
      </c>
      <c r="CQ10" s="2" t="str">
        <f>"A_"&amp;CP7&amp;" = eye(N);"</f>
        <v>A_7 = eye(N);</v>
      </c>
      <c r="CW10">
        <v>7</v>
      </c>
      <c r="CX10" s="2" t="str">
        <f>"A_"&amp;CW7&amp;" = eye(N);"</f>
        <v>A_7 = eye(N);</v>
      </c>
      <c r="DB10">
        <v>7</v>
      </c>
      <c r="DC10" s="2" t="str">
        <f>"A_"&amp;DB7&amp;" = eye(N);"</f>
        <v>A_7 = eye(N);</v>
      </c>
      <c r="DG10">
        <v>7</v>
      </c>
      <c r="DH10" s="2" t="str">
        <f>"A_"&amp;DG7&amp;" = eye(N);"</f>
        <v>A_7 = eye(N);</v>
      </c>
      <c r="DL10">
        <v>7</v>
      </c>
      <c r="DM10" s="2" t="str">
        <f>"A_"&amp;DL7&amp;" = eye(N);"</f>
        <v>A_7 = eye(N);</v>
      </c>
      <c r="DQ10" s="2" t="str">
        <f t="shared" si="47"/>
        <v>M_hat_27 = (eye(N)-B_hat_27)'*(eye(N)-B_hat_27);</v>
      </c>
      <c r="DW10" s="2" t="str">
        <f t="shared" si="39"/>
        <v>synthetic_control_sp_27 = a_hat_27(1)+B_hat_27(1,:)*Y_27;</v>
      </c>
      <c r="EC10" s="2" t="str">
        <f t="shared" si="40"/>
        <v>alpha1_hat_vec_27 = zeros(1,S);</v>
      </c>
      <c r="EG10">
        <v>7</v>
      </c>
      <c r="EH10" s="3" t="str">
        <f>"%PROVINCIA "&amp;EG10</f>
        <v>%PROVINCIA 7</v>
      </c>
      <c r="ER10" s="2" t="str">
        <f t="shared" si="41"/>
        <v>synthetic_control_27=synthetic_control_27';</v>
      </c>
      <c r="EW10" s="2" t="str">
        <f t="shared" si="42"/>
        <v>synthetic_control_sp_27=synthetic_control_sp_27';</v>
      </c>
      <c r="FB10" s="2" t="str">
        <f t="shared" si="43"/>
        <v>tratado_27=tratado_27';</v>
      </c>
      <c r="FF10" s="2" t="str">
        <f t="shared" si="7"/>
        <v>xlswrite('G:\Mi unidad\1. PROYECTOS TELLO 2022\SCM SPILL OVERS\outputs\PEAO\distancia_centro_salud\1%\simulacion_1\synthetic_control_outputs.xlsx',synthetic_control_27,27);</v>
      </c>
      <c r="FT10" s="2" t="str">
        <f t="shared" si="8"/>
        <v>xlswrite('G:\Mi unidad\1. PROYECTOS TELLO 2022\SCM SPILL OVERS\outputs\PEAO\distancia_centro_salud\1%\simulacion_1\synthetic_control_spillover_outputs.xlsx',synthetic_control_sp_27,27);</v>
      </c>
      <c r="GJ10" s="2" t="str">
        <f t="shared" si="9"/>
        <v>xlswrite('G:\Mi unidad\1. PROYECTOS TELLO 2022\SCM SPILL OVERS\outputs\PEAO\distancia_centro_salud\1%\simulacion_1\observado_outputs.xlsx',tratado_27,27);</v>
      </c>
      <c r="GX10" s="2" t="str">
        <f t="shared" si="10"/>
        <v>xlswrite('G:\Mi unidad\1. PROYECTOS TELLO 2022\SCM SPILL OVERS\outputs\PEAO\informalidad\1%\simulacion_1\synthetic_control_outputs.xlsx',synthetic_control_27,27);</v>
      </c>
      <c r="HL10" s="2" t="str">
        <f t="shared" si="11"/>
        <v>xlswrite('G:\Mi unidad\1. PROYECTOS TELLO 2022\SCM SPILL OVERS\outputs\PEAO\informalidad\1%\simulacion_1\synthetic_control_spillover_outputs.xlsx',synthetic_control_sp_27,27);</v>
      </c>
      <c r="IB10" s="2" t="str">
        <f t="shared" si="12"/>
        <v>xlswrite('G:\Mi unidad\1. PROYECTOS TELLO 2022\SCM SPILL OVERS\outputs\PEAO\informalidad\1%\simulacion_1\observado_outputs.xlsx',tratado_27,27);</v>
      </c>
      <c r="IP10" s="2" t="str">
        <f t="shared" si="13"/>
        <v>xlswrite('G:\Mi unidad\1. PROYECTOS TELLO 2022\SCM SPILL OVERS\outputs\PEAO\densidad\1%\simulacion_1\synthetic_control_outputs.xlsx',synthetic_control_27,27);</v>
      </c>
      <c r="JD10" s="2" t="str">
        <f t="shared" si="14"/>
        <v>xlswrite('G:\Mi unidad\1. PROYECTOS TELLO 2022\SCM SPILL OVERS\outputs\PEAO\densidad\1%\simulacion_1\synthetic_control_spillover_outputs.xlsx',synthetic_control_sp_27,27);</v>
      </c>
      <c r="JT10" s="2" t="str">
        <f t="shared" si="15"/>
        <v>xlswrite('G:\Mi unidad\1. PROYECTOS TELLO 2022\SCM SPILL OVERS\outputs\PEAO\densidad\1%\simulacion_1\observado_outputs.xlsx',tratado_27,27);</v>
      </c>
      <c r="KG10" s="2" t="str">
        <f t="shared" si="16"/>
        <v>xlswrite('G:\Mi unidad\1. PROYECTOS TELLO 2022\SCM SPILL OVERS\outputs\PEAO\bajo_niv_educ\1%\simulacion_1\synthetic_control_outputs.xlsx',synthetic_control_27,27);</v>
      </c>
      <c r="KU10" s="2" t="str">
        <f t="shared" si="17"/>
        <v>xlswrite('G:\Mi unidad\1. PROYECTOS TELLO 2022\SCM SPILL OVERS\outputs\PEAO\bajo_niv_educ\1%\simulacion_1\synthetic_control_spillover_outputs.xlsx',synthetic_control_sp_27,27);</v>
      </c>
      <c r="LK10" s="2" t="str">
        <f t="shared" si="18"/>
        <v>xlswrite('G:\Mi unidad\1. PROYECTOS TELLO 2022\SCM SPILL OVERS\outputs\PEAO\bajo_niv_educ\1%\simulacion_1\observado_outputs.xlsx',tratado_27,27);</v>
      </c>
      <c r="LY10" s="2" t="str">
        <f t="shared" si="19"/>
        <v>xlswrite('G:\Mi unidad\1. PROYECTOS TELLO 2022\SCM SPILL OVERS\outputs\PEAO\bajo_ingreso\1%\simulacion_1\synthetic_control_outputs.xlsx',synthetic_control_27,27);</v>
      </c>
      <c r="MN10" s="2" t="str">
        <f t="shared" si="20"/>
        <v>xlswrite('G:\Mi unidad\1. PROYECTOS TELLO 2022\SCM SPILL OVERS\outputs\PEAO\bajo_ingreso\1%\simulacion_1\synthetic_control_spillover_outputs.xlsx',synthetic_control_sp_27,27);</v>
      </c>
      <c r="ND10" s="2" t="str">
        <f t="shared" si="21"/>
        <v>xlswrite('G:\Mi unidad\1. PROYECTOS TELLO 2022\SCM SPILL OVERS\outputs\PEAO\bajo_ingreso\1%\simulacion_1\observado_outputs.xlsx',tratado_27,27);</v>
      </c>
      <c r="NR10" s="2" t="str">
        <f t="shared" si="22"/>
        <v>xlswrite('G:\Mi unidad\1. PROYECTOS TELLO 2022\SCM SPILL OVERS\outputs\PEAO\densidad_g\1%\simulacion_1\synthetic_control_outputs.xlsx',synthetic_control_27,27);</v>
      </c>
      <c r="OF10" s="2" t="str">
        <f t="shared" si="23"/>
        <v>xlswrite('G:\Mi unidad\1. PROYECTOS TELLO 2022\SCM SPILL OVERS\outputs\PEAO\densidad_g\1%\simulacion_1\synthetic_control_spillover_outputs.xlsx',synthetic_control_sp_27,27);</v>
      </c>
      <c r="OV10" s="2" t="str">
        <f t="shared" si="24"/>
        <v>xlswrite('G:\Mi unidad\1. PROYECTOS TELLO 2022\SCM SPILL OVERS\outputs\PEAO\densidad_g\1%\simulacion_1\observado_outputs.xlsx',tratado_27,27);</v>
      </c>
      <c r="PI10" s="2" t="str">
        <f t="shared" si="25"/>
        <v>xlswrite('G:\Mi unidad\1. PROYECTOS TELLO 2022\SCM SPILL OVERS\outputs\PEAO\alimentos\1%\simulacion_1\synthetic_control_outputs.xlsx',synthetic_control_27,27);</v>
      </c>
      <c r="PJ10" s="2" t="str">
        <f t="shared" si="26"/>
        <v>xlswrite('G:\Mi unidad\1. PROYECTOS TELLO 2022\SCM SPILL OVERS\outputs\PEAO\alimentos\1%\simulacion_1\synthetic_control_spillover_outputs.xlsx',synthetic_control_sp_27,27);</v>
      </c>
      <c r="PK10" s="2" t="str">
        <f t="shared" si="27"/>
        <v>xlswrite('G:\Mi unidad\1. PROYECTOS TELLO 2022\SCM SPILL OVERS\outputs\PEAO\alimentos\1%\simulacion_1\observado_outputs.xlsx',tratado_27,27);</v>
      </c>
      <c r="PP10" s="2" t="str">
        <f t="shared" si="28"/>
        <v>xlswrite('G:\Mi unidad\1. PROYECTOS TELLO 2022\SCM SPILL OVERS\outputs\PEAO\jefe_hogar\1%\simulacion_1\synthetic_control_outputs.xlsx',synthetic_control_27,27);</v>
      </c>
      <c r="PQ10" s="2" t="str">
        <f t="shared" si="29"/>
        <v>xlswrite('G:\Mi unidad\1. PROYECTOS TELLO 2022\SCM SPILL OVERS\outputs\PEAO\jefe_hogar\1%\simulacion_1\synthetic_control_spillover_outputs.xlsx',synthetic_control_sp_27,27);</v>
      </c>
      <c r="PR10" s="2" t="str">
        <f t="shared" si="30"/>
        <v>xlswrite('G:\Mi unidad\1. PROYECTOS TELLO 2022\SCM SPILL OVERS\outputs\PEAO\jefe_hogar\1%\simulacion_1\observado_outputs.xlsx',tratado_27,27);</v>
      </c>
      <c r="PV10" s="2" t="str">
        <f t="shared" si="31"/>
        <v>xlswrite('G:\Mi unidad\1. PROYECTOS TELLO 2022\SCM SPILL OVERS\outputs\PEAO\mujeres\1%\simulacion_1\synthetic_control_outputs.xlsx',synthetic_control_27,27);</v>
      </c>
      <c r="PW10" s="2" t="str">
        <f t="shared" si="32"/>
        <v>xlswrite('G:\Mi unidad\1. PROYECTOS TELLO 2022\SCM SPILL OVERS\outputs\PEAO\mujeres\1%\simulacion_1\synthetic_control_spillover_outputs.xlsx',synthetic_control_sp_27,27);</v>
      </c>
      <c r="PX10" s="2" t="str">
        <f t="shared" si="33"/>
        <v>xlswrite('G:\Mi unidad\1. PROYECTOS TELLO 2022\SCM SPILL OVERS\outputs\PEAO\mujeres\1%\simulacion_1\observado_outputs.xlsx',tratado_27,27);</v>
      </c>
      <c r="QB10" s="2" t="str">
        <f t="shared" si="34"/>
        <v>xlswrite('G:\Mi unidad\1. PROYECTOS TELLO 2022\SCM SPILL OVERS\outputs\PEAO\criminalidad\1%\simulacion_1\synthetic_control_outputs.xlsx',synthetic_control_27,27);</v>
      </c>
      <c r="QC10" s="2" t="str">
        <f t="shared" si="35"/>
        <v>xlswrite('G:\Mi unidad\1. PROYECTOS TELLO 2022\SCM SPILL OVERS\outputs\PEAO\criminalidad\1%\simulacion_1\synthetic_control_spillover_outputs.xlsx',synthetic_control_sp_27,27);</v>
      </c>
      <c r="QD10" s="2" t="str">
        <f t="shared" si="36"/>
        <v>xlswrite('G:\Mi unidad\1. PROYECTOS TELLO 2022\SCM SPILL OVERS\outputs\PEAO\criminalidad\1%\simulacion_1\observado_outputs.xlsx',tratado_27,27);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OVERS\outputs\PEAO\bajo_niv_educ\1%\simulacion_1\output_tests.xlsx',alpha1_hat_vec_"&amp;QW10&amp;"','alpha1_hat_vec_"&amp;QW10&amp;"');"</f>
        <v>xlswrite('G:\Mi unidad\1. PROYECTOS TELLO 2022\SCM SPILL OVERS\outputs\PEAO\bajo_niv_educ\1%\simulacion_1\output_tests.xlsx',alpha1_hat_vec_7','alpha1_hat_vec_7');</v>
      </c>
      <c r="RK10">
        <v>7</v>
      </c>
      <c r="RL10" t="str">
        <f>"xlswrite('G:\Mi unidad\1. PROYECTOS TELLO 2022\SCM SPILL OVERS\outputs\PEAO\bajo_ingreso\1%\simulacion_1\output_tests.xlsx',alpha1_hat_vec_"&amp;RK10&amp;"','alpha1_hat_vec_"&amp;RK10&amp;"');"</f>
        <v>xlswrite('G:\Mi unidad\1. PROYECTOS TELLO 2022\SCM SPILL OVERS\outputs\PEAO\bajo_ingreso\1%\simulacion_1\output_tests.xlsx',alpha1_hat_vec_7','alpha1_hat_vec_7');</v>
      </c>
      <c r="RW10">
        <v>7</v>
      </c>
      <c r="RX10" t="str">
        <f>"xlswrite('G:\Mi unidad\1. PROYECTOS TELLO 2022\SCM SPILL OVERS\outputs\PEAO\densidad\1%\simulacion_1\output_tests.xlsx',alpha1_hat_vec_"&amp;RW10&amp;"','alpha1_hat_vec_"&amp;RW10&amp;"');"</f>
        <v>xlswrite('G:\Mi unidad\1. PROYECTOS TELLO 2022\SCM SPILL OVERS\outputs\PEAO\densidad\1%\simulacion_1\output_tests.xlsx',alpha1_hat_vec_7','alpha1_hat_vec_7');</v>
      </c>
      <c r="SI10">
        <v>7</v>
      </c>
      <c r="SJ10" t="str">
        <f>"xlswrite('G:\Mi unidad\1. PROYECTOS TELLO 2022\SCM SPILL OVERS\outputs\PEAO\densidad_g\1%\simulacion_1\output_tests.xlsx',alpha1_hat_vec_"&amp;SI10&amp;"','alpha1_hat_vec_"&amp;SI10&amp;"');"</f>
        <v>xlswrite('G:\Mi unidad\1. PROYECTOS TELLO 2022\SCM SPILL OVERS\outputs\PEAO\densidad_g\1%\simulacion_1\output_tests.xlsx',alpha1_hat_vec_7','alpha1_hat_vec_7');</v>
      </c>
      <c r="SU10">
        <v>7</v>
      </c>
      <c r="SV10" t="str">
        <f>"xlswrite('G:\Mi unidad\1. PROYECTOS TELLO 2022\SCM SPILL OVERS\outputs\PEAO\distancia_centro_salud\1%\simulacion_1\output_tests.xlsx',alpha1_hat_vec_"&amp;SU10&amp;"','alpha1_hat_vec_"&amp;SU10&amp;"');"</f>
        <v>xlswrite('G:\Mi unidad\1. PROYECTOS TELLO 2022\SCM SPILL OVERS\outputs\PEAO\distancia_centro_salud\1%\simulacion_1\output_tests.xlsx',alpha1_hat_vec_7','alpha1_hat_vec_7');</v>
      </c>
      <c r="TH10">
        <v>7</v>
      </c>
      <c r="TI10" t="str">
        <f>"xlswrite('G:\Mi unidad\1. PROYECTOS TELLO 2022\SCM SPILL OVERS\outputs\PEAO\informalidad\1%\simulacion_1\output_tests.xlsx',alpha1_hat_vec_"&amp;TH10&amp;"','alpha1_hat_vec_"&amp;TH10&amp;"');"</f>
        <v>xlswrite('G:\Mi unidad\1. PROYECTOS TELLO 2022\SCM SPILL OVERS\outputs\PEAO\informalidad\1%\simulacion_1\output_tests.xlsx',alpha1_hat_vec_7','alpha1_hat_vec_7');</v>
      </c>
      <c r="TU10">
        <v>7</v>
      </c>
      <c r="TV10" t="str">
        <f>"xlswrite('G:\Mi unidad\1. PROYECTOS TELLO 2022\SCM SPILL OVERS\outputs\PEAO\alimentos\1%\simulacion_1\output_tests.xlsx',alpha1_hat_vec_"&amp;TU10&amp;"','alpha1_hat_vec_"&amp;TU10&amp;"');"</f>
        <v>xlswrite('G:\Mi unidad\1. PROYECTOS TELLO 2022\SCM SPILL OVERS\outputs\PEAO\alimentos\1%\simulacion_1\output_tests.xlsx',alpha1_hat_vec_7','alpha1_hat_vec_7');</v>
      </c>
      <c r="UB10">
        <v>7</v>
      </c>
      <c r="UC10" t="str">
        <f>"xlswrite('G:\Mi unidad\1. PROYECTOS TELLO 2022\SCM SPILL OVERS\outputs\PEAO\jefe_hogar\1%\simulacion_1\output_tests.xlsx',alpha1_hat_vec_"&amp;UB10&amp;"','alpha1_hat_vec_"&amp;UB10&amp;"');"</f>
        <v>xlswrite('G:\Mi unidad\1. PROYECTOS TELLO 2022\SCM SPILL OVERS\outputs\PEAO\jefe_hogar\1%\simulacion_1\output_tests.xlsx',alpha1_hat_vec_7','alpha1_hat_vec_7');</v>
      </c>
      <c r="UI10">
        <v>7</v>
      </c>
      <c r="UJ10" t="str">
        <f>"xlswrite('G:\Mi unidad\1. PROYECTOS TELLO 2022\SCM SPILL OVERS\outputs\PEAO\mujeres\1%\simulacion_1\output_tests.xlsx',alpha1_hat_vec_"&amp;UI10&amp;"','alpha1_hat_vec_"&amp;UI10&amp;"');"</f>
        <v>xlswrite('G:\Mi unidad\1. PROYECTOS TELLO 2022\SCM SPILL OVERS\outputs\PEAO\mujeres\1%\simulacion_1\output_tests.xlsx',alpha1_hat_vec_7','alpha1_hat_vec_7');</v>
      </c>
      <c r="UU10">
        <v>7</v>
      </c>
      <c r="UV10" t="str">
        <f>"xlswrite('G:\Mi unidad\1. PROYECTOS TELLO 2022\SCM SPILL OVERS\outputs\PEAO\criminalidad\1%\simulacion_1\output_tests.xlsx',alpha1_hat_vec_"&amp;UU10&amp;"','alpha1_hat_vec_"&amp;UU10&amp;"');"</f>
        <v>xlswrite('G:\Mi unidad\1. PROYECTOS TELLO 2022\SCM SPILL OVERS\outputs\PEAO\criminalidad\1%\simulacion_1\output_tests.xlsx',alpha1_hat_vec_7','alpha1_hat_vec_7');</v>
      </c>
    </row>
    <row r="11" spans="1:568" x14ac:dyDescent="0.3">
      <c r="A11">
        <v>38</v>
      </c>
      <c r="B11" s="2" t="str">
        <f t="shared" si="0"/>
        <v>[data_38,provincias_38,~] = xlsread('BD_PEAO_est_1_provincia_38.xlsx');</v>
      </c>
      <c r="E11" s="2" t="str">
        <f t="shared" si="37"/>
        <v>provincia_38 = unique(provincias_38(2:end,1));</v>
      </c>
      <c r="O11" s="2" t="str">
        <f t="shared" si="1"/>
        <v>PEAO_38 = reshape(data_38(:,2),T+S,N);</v>
      </c>
      <c r="T11" s="2" t="str">
        <f t="shared" si="2"/>
        <v xml:space="preserve">PEAO_38 = PEAO_38'; </v>
      </c>
      <c r="X11" s="2" t="str">
        <f t="shared" si="3"/>
        <v>tratado_38 = PEAO_38(1,:);</v>
      </c>
      <c r="AC11" s="2" t="str">
        <f t="shared" si="4"/>
        <v>PEAO_38(1,:) = [];</v>
      </c>
      <c r="AI11" s="2" t="str">
        <f t="shared" si="5"/>
        <v>PEAO_38 = [tratado_38;PEAO_38];</v>
      </c>
      <c r="AN11" s="2" t="str">
        <f t="shared" si="6"/>
        <v>Y_38 = PEAO_38; % outcome matrix</v>
      </c>
      <c r="AS11" s="2" t="str">
        <f t="shared" si="44"/>
        <v>Y_pre_38 = Y_38(:,1:T);</v>
      </c>
      <c r="AW11" s="2" t="str">
        <f t="shared" si="45"/>
        <v>Y_post_38 = Y_38(:,T+1:end);</v>
      </c>
      <c r="BA11" s="2" t="str">
        <f t="shared" si="46"/>
        <v>[a_hat_38,B_hat_38] = scm_batch(Y_pre_38);</v>
      </c>
      <c r="BF11" s="2" t="str">
        <f t="shared" si="38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P11">
        <v>7</v>
      </c>
      <c r="CQ11" s="2" t="str">
        <f>"A_"&amp;CP7&amp;"(:,ind_"&amp;CP7&amp;" == 0) = [];"</f>
        <v>A_7(:,ind_7 == 0) = [];</v>
      </c>
      <c r="CW11">
        <v>7</v>
      </c>
      <c r="CX11" s="2" t="str">
        <f>"A_"&amp;CW7&amp;"(:,ind_"&amp;CW7&amp;" == 0) = [];"</f>
        <v>A_7(:,ind_7 == 0) = [];</v>
      </c>
      <c r="DB11">
        <v>7</v>
      </c>
      <c r="DC11" s="2" t="str">
        <f>"A_"&amp;DB7&amp;"(:,ind_"&amp;DB7&amp;" == 0) = [];"</f>
        <v>A_7(:,ind_7 == 0) = [];</v>
      </c>
      <c r="DG11">
        <v>7</v>
      </c>
      <c r="DH11" s="2" t="str">
        <f>"A_"&amp;DG7&amp;"(:,ind_"&amp;DG7&amp;" == 0) = [];"</f>
        <v>A_7(:,ind_7 == 0) = [];</v>
      </c>
      <c r="DL11">
        <v>7</v>
      </c>
      <c r="DM11" s="2" t="str">
        <f>"A_"&amp;DL7&amp;"(:,ind_"&amp;DL7&amp;" == 0) = [];"</f>
        <v>A_7(:,ind_7 == 0) = [];</v>
      </c>
      <c r="DQ11" s="2" t="str">
        <f t="shared" si="47"/>
        <v>M_hat_38 = (eye(N)-B_hat_38)'*(eye(N)-B_hat_38);</v>
      </c>
      <c r="DW11" s="2" t="str">
        <f t="shared" si="39"/>
        <v>synthetic_control_sp_38 = a_hat_38(1)+B_hat_38(1,:)*Y_38;</v>
      </c>
      <c r="EC11" s="2" t="str">
        <f t="shared" si="40"/>
        <v>alpha1_hat_vec_38 = zeros(1,S);</v>
      </c>
      <c r="EG11">
        <v>7</v>
      </c>
      <c r="EH11" s="3" t="s">
        <v>51</v>
      </c>
      <c r="ER11" s="2" t="str">
        <f t="shared" si="41"/>
        <v>synthetic_control_38=synthetic_control_38';</v>
      </c>
      <c r="EW11" s="2" t="str">
        <f t="shared" si="42"/>
        <v>synthetic_control_sp_38=synthetic_control_sp_38';</v>
      </c>
      <c r="FB11" s="2" t="str">
        <f t="shared" si="43"/>
        <v>tratado_38=tratado_38';</v>
      </c>
      <c r="FF11" s="2" t="str">
        <f t="shared" si="7"/>
        <v>xlswrite('G:\Mi unidad\1. PROYECTOS TELLO 2022\SCM SPILL OVERS\outputs\PEAO\distancia_centro_salud\1%\simulacion_1\synthetic_control_outputs.xlsx',synthetic_control_38,38);</v>
      </c>
      <c r="FT11" s="2" t="str">
        <f t="shared" si="8"/>
        <v>xlswrite('G:\Mi unidad\1. PROYECTOS TELLO 2022\SCM SPILL OVERS\outputs\PEAO\distancia_centro_salud\1%\simulacion_1\synthetic_control_spillover_outputs.xlsx',synthetic_control_sp_38,38);</v>
      </c>
      <c r="GJ11" s="2" t="str">
        <f t="shared" si="9"/>
        <v>xlswrite('G:\Mi unidad\1. PROYECTOS TELLO 2022\SCM SPILL OVERS\outputs\PEAO\distancia_centro_salud\1%\simulacion_1\observado_outputs.xlsx',tratado_38,38);</v>
      </c>
      <c r="GX11" s="2" t="str">
        <f t="shared" si="10"/>
        <v>xlswrite('G:\Mi unidad\1. PROYECTOS TELLO 2022\SCM SPILL OVERS\outputs\PEAO\informalidad\1%\simulacion_1\synthetic_control_outputs.xlsx',synthetic_control_38,38);</v>
      </c>
      <c r="HL11" s="2" t="str">
        <f t="shared" si="11"/>
        <v>xlswrite('G:\Mi unidad\1. PROYECTOS TELLO 2022\SCM SPILL OVERS\outputs\PEAO\informalidad\1%\simulacion_1\synthetic_control_spillover_outputs.xlsx',synthetic_control_sp_38,38);</v>
      </c>
      <c r="IB11" s="2" t="str">
        <f t="shared" si="12"/>
        <v>xlswrite('G:\Mi unidad\1. PROYECTOS TELLO 2022\SCM SPILL OVERS\outputs\PEAO\informalidad\1%\simulacion_1\observado_outputs.xlsx',tratado_38,38);</v>
      </c>
      <c r="IP11" s="2" t="str">
        <f t="shared" si="13"/>
        <v>xlswrite('G:\Mi unidad\1. PROYECTOS TELLO 2022\SCM SPILL OVERS\outputs\PEAO\densidad\1%\simulacion_1\synthetic_control_outputs.xlsx',synthetic_control_38,38);</v>
      </c>
      <c r="JD11" s="2" t="str">
        <f t="shared" si="14"/>
        <v>xlswrite('G:\Mi unidad\1. PROYECTOS TELLO 2022\SCM SPILL OVERS\outputs\PEAO\densidad\1%\simulacion_1\synthetic_control_spillover_outputs.xlsx',synthetic_control_sp_38,38);</v>
      </c>
      <c r="JT11" s="2" t="str">
        <f t="shared" si="15"/>
        <v>xlswrite('G:\Mi unidad\1. PROYECTOS TELLO 2022\SCM SPILL OVERS\outputs\PEAO\densidad\1%\simulacion_1\observado_outputs.xlsx',tratado_38,38);</v>
      </c>
      <c r="KG11" s="2" t="str">
        <f t="shared" si="16"/>
        <v>xlswrite('G:\Mi unidad\1. PROYECTOS TELLO 2022\SCM SPILL OVERS\outputs\PEAO\bajo_niv_educ\1%\simulacion_1\synthetic_control_outputs.xlsx',synthetic_control_38,38);</v>
      </c>
      <c r="KU11" s="2" t="str">
        <f t="shared" si="17"/>
        <v>xlswrite('G:\Mi unidad\1. PROYECTOS TELLO 2022\SCM SPILL OVERS\outputs\PEAO\bajo_niv_educ\1%\simulacion_1\synthetic_control_spillover_outputs.xlsx',synthetic_control_sp_38,38);</v>
      </c>
      <c r="LK11" s="2" t="str">
        <f t="shared" si="18"/>
        <v>xlswrite('G:\Mi unidad\1. PROYECTOS TELLO 2022\SCM SPILL OVERS\outputs\PEAO\bajo_niv_educ\1%\simulacion_1\observado_outputs.xlsx',tratado_38,38);</v>
      </c>
      <c r="LY11" s="2" t="str">
        <f t="shared" si="19"/>
        <v>xlswrite('G:\Mi unidad\1. PROYECTOS TELLO 2022\SCM SPILL OVERS\outputs\PEAO\bajo_ingreso\1%\simulacion_1\synthetic_control_outputs.xlsx',synthetic_control_38,38);</v>
      </c>
      <c r="MN11" s="2" t="str">
        <f t="shared" si="20"/>
        <v>xlswrite('G:\Mi unidad\1. PROYECTOS TELLO 2022\SCM SPILL OVERS\outputs\PEAO\bajo_ingreso\1%\simulacion_1\synthetic_control_spillover_outputs.xlsx',synthetic_control_sp_38,38);</v>
      </c>
      <c r="ND11" s="2" t="str">
        <f t="shared" si="21"/>
        <v>xlswrite('G:\Mi unidad\1. PROYECTOS TELLO 2022\SCM SPILL OVERS\outputs\PEAO\bajo_ingreso\1%\simulacion_1\observado_outputs.xlsx',tratado_38,38);</v>
      </c>
      <c r="NR11" s="2" t="str">
        <f t="shared" si="22"/>
        <v>xlswrite('G:\Mi unidad\1. PROYECTOS TELLO 2022\SCM SPILL OVERS\outputs\PEAO\densidad_g\1%\simulacion_1\synthetic_control_outputs.xlsx',synthetic_control_38,38);</v>
      </c>
      <c r="OF11" s="2" t="str">
        <f t="shared" si="23"/>
        <v>xlswrite('G:\Mi unidad\1. PROYECTOS TELLO 2022\SCM SPILL OVERS\outputs\PEAO\densidad_g\1%\simulacion_1\synthetic_control_spillover_outputs.xlsx',synthetic_control_sp_38,38);</v>
      </c>
      <c r="OV11" s="2" t="str">
        <f t="shared" si="24"/>
        <v>xlswrite('G:\Mi unidad\1. PROYECTOS TELLO 2022\SCM SPILL OVERS\outputs\PEAO\densidad_g\1%\simulacion_1\observado_outputs.xlsx',tratado_38,38);</v>
      </c>
      <c r="PI11" s="2" t="str">
        <f t="shared" si="25"/>
        <v>xlswrite('G:\Mi unidad\1. PROYECTOS TELLO 2022\SCM SPILL OVERS\outputs\PEAO\alimentos\1%\simulacion_1\synthetic_control_outputs.xlsx',synthetic_control_38,38);</v>
      </c>
      <c r="PJ11" s="2" t="str">
        <f t="shared" si="26"/>
        <v>xlswrite('G:\Mi unidad\1. PROYECTOS TELLO 2022\SCM SPILL OVERS\outputs\PEAO\alimentos\1%\simulacion_1\synthetic_control_spillover_outputs.xlsx',synthetic_control_sp_38,38);</v>
      </c>
      <c r="PK11" s="2" t="str">
        <f t="shared" si="27"/>
        <v>xlswrite('G:\Mi unidad\1. PROYECTOS TELLO 2022\SCM SPILL OVERS\outputs\PEAO\alimentos\1%\simulacion_1\observado_outputs.xlsx',tratado_38,38);</v>
      </c>
      <c r="PP11" s="2" t="str">
        <f t="shared" si="28"/>
        <v>xlswrite('G:\Mi unidad\1. PROYECTOS TELLO 2022\SCM SPILL OVERS\outputs\PEAO\jefe_hogar\1%\simulacion_1\synthetic_control_outputs.xlsx',synthetic_control_38,38);</v>
      </c>
      <c r="PQ11" s="2" t="str">
        <f t="shared" si="29"/>
        <v>xlswrite('G:\Mi unidad\1. PROYECTOS TELLO 2022\SCM SPILL OVERS\outputs\PEAO\jefe_hogar\1%\simulacion_1\synthetic_control_spillover_outputs.xlsx',synthetic_control_sp_38,38);</v>
      </c>
      <c r="PR11" s="2" t="str">
        <f t="shared" si="30"/>
        <v>xlswrite('G:\Mi unidad\1. PROYECTOS TELLO 2022\SCM SPILL OVERS\outputs\PEAO\jefe_hogar\1%\simulacion_1\observado_outputs.xlsx',tratado_38,38);</v>
      </c>
      <c r="PV11" s="2" t="str">
        <f t="shared" si="31"/>
        <v>xlswrite('G:\Mi unidad\1. PROYECTOS TELLO 2022\SCM SPILL OVERS\outputs\PEAO\mujeres\1%\simulacion_1\synthetic_control_outputs.xlsx',synthetic_control_38,38);</v>
      </c>
      <c r="PW11" s="2" t="str">
        <f t="shared" si="32"/>
        <v>xlswrite('G:\Mi unidad\1. PROYECTOS TELLO 2022\SCM SPILL OVERS\outputs\PEAO\mujeres\1%\simulacion_1\synthetic_control_spillover_outputs.xlsx',synthetic_control_sp_38,38);</v>
      </c>
      <c r="PX11" s="2" t="str">
        <f t="shared" si="33"/>
        <v>xlswrite('G:\Mi unidad\1. PROYECTOS TELLO 2022\SCM SPILL OVERS\outputs\PEAO\mujeres\1%\simulacion_1\observado_outputs.xlsx',tratado_38,38);</v>
      </c>
      <c r="QB11" s="2" t="str">
        <f t="shared" si="34"/>
        <v>xlswrite('G:\Mi unidad\1. PROYECTOS TELLO 2022\SCM SPILL OVERS\outputs\PEAO\criminalidad\1%\simulacion_1\synthetic_control_outputs.xlsx',synthetic_control_38,38);</v>
      </c>
      <c r="QC11" s="2" t="str">
        <f t="shared" si="35"/>
        <v>xlswrite('G:\Mi unidad\1. PROYECTOS TELLO 2022\SCM SPILL OVERS\outputs\PEAO\criminalidad\1%\simulacion_1\synthetic_control_spillover_outputs.xlsx',synthetic_control_sp_38,38);</v>
      </c>
      <c r="QD11" s="2" t="str">
        <f t="shared" si="36"/>
        <v>xlswrite('G:\Mi unidad\1. PROYECTOS TELLO 2022\SCM SPILL OVERS\outputs\PEAO\criminalidad\1%\simulacion_1\observado_outputs.xlsx',tratado_38,38);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OVERS\outputs\PEAO\bajo_niv_educ\1%\simulacion_1\output_tests.xlsx',spillover_test_"&amp;QW11&amp;"','sp_test_"&amp;QW11&amp;"');"</f>
        <v>xlswrite('G:\Mi unidad\1. PROYECTOS TELLO 2022\SCM SPILL OVERS\outputs\PEAO\bajo_niv_educ\1%\simulacion_1\output_tests.xlsx',spillover_test_7','sp_test_7');</v>
      </c>
      <c r="RK11">
        <v>7</v>
      </c>
      <c r="RL11" t="str">
        <f>"xlswrite('G:\Mi unidad\1. PROYECTOS TELLO 2022\SCM SPILL OVERS\outputs\PEAO\bajo_ingreso\1%\simulacion_1\output_tests.xlsx',spillover_test_"&amp;RK11&amp;"','sp_test_"&amp;RK11&amp;"');"</f>
        <v>xlswrite('G:\Mi unidad\1. PROYECTOS TELLO 2022\SCM SPILL OVERS\outputs\PEAO\bajo_ingreso\1%\simulacion_1\output_tests.xlsx',spillover_test_7','sp_test_7');</v>
      </c>
      <c r="RW11">
        <v>7</v>
      </c>
      <c r="RX11" t="str">
        <f>"xlswrite('G:\Mi unidad\1. PROYECTOS TELLO 2022\SCM SPILL OVERS\outputs\PEAO\densidad\1%\simulacion_1\output_tests.xlsx',spillover_test_"&amp;RW11&amp;"','sp_test_"&amp;RW11&amp;"');"</f>
        <v>xlswrite('G:\Mi unidad\1. PROYECTOS TELLO 2022\SCM SPILL OVERS\outputs\PEAO\densidad\1%\simulacion_1\output_tests.xlsx',spillover_test_7','sp_test_7');</v>
      </c>
      <c r="SI11">
        <v>7</v>
      </c>
      <c r="SJ11" t="str">
        <f>"xlswrite('G:\Mi unidad\1. PROYECTOS TELLO 2022\SCM SPILL OVERS\outputs\PEAO\densidad_g\1%\simulacion_1\output_tests.xlsx',spillover_test_"&amp;SI11&amp;"','sp_test_"&amp;SI11&amp;"');"</f>
        <v>xlswrite('G:\Mi unidad\1. PROYECTOS TELLO 2022\SCM SPILL OVERS\outputs\PEAO\densidad_g\1%\simulacion_1\output_tests.xlsx',spillover_test_7','sp_test_7');</v>
      </c>
      <c r="SU11">
        <v>7</v>
      </c>
      <c r="SV11" t="str">
        <f>"xlswrite('G:\Mi unidad\1. PROYECTOS TELLO 2022\SCM SPILL OVERS\outputs\PEAO\distancia_centro_salud\1%\simulacion_1\output_tests.xlsx',spillover_test_"&amp;SU11&amp;"','sp_test_"&amp;SU11&amp;"');"</f>
        <v>xlswrite('G:\Mi unidad\1. PROYECTOS TELLO 2022\SCM SPILL OVERS\outputs\PEAO\distancia_centro_salud\1%\simulacion_1\output_tests.xlsx',spillover_test_7','sp_test_7');</v>
      </c>
      <c r="TH11">
        <v>7</v>
      </c>
      <c r="TI11" t="str">
        <f>"xlswrite('G:\Mi unidad\1. PROYECTOS TELLO 2022\SCM SPILL OVERS\outputs\PEAO\informalidad\1%\simulacion_1\output_tests.xlsx',spillover_test_"&amp;TH11&amp;"','sp_test_"&amp;TH11&amp;"');"</f>
        <v>xlswrite('G:\Mi unidad\1. PROYECTOS TELLO 2022\SCM SPILL OVERS\outputs\PEAO\informalidad\1%\simulacion_1\output_tests.xlsx',spillover_test_7','sp_test_7');</v>
      </c>
      <c r="TU11">
        <v>7</v>
      </c>
      <c r="TV11" t="str">
        <f>"xlswrite('G:\Mi unidad\1. PROYECTOS TELLO 2022\SCM SPILL OVERS\outputs\PEAO\alimentos\1%\simulacion_1\output_tests.xlsx',spillover_test_"&amp;TU11&amp;"','sp_test_"&amp;TU11&amp;"');"</f>
        <v>xlswrite('G:\Mi unidad\1. PROYECTOS TELLO 2022\SCM SPILL OVERS\outputs\PEAO\alimentos\1%\simulacion_1\output_tests.xlsx',spillover_test_7','sp_test_7');</v>
      </c>
      <c r="UB11">
        <v>7</v>
      </c>
      <c r="UC11" t="str">
        <f>"xlswrite('G:\Mi unidad\1. PROYECTOS TELLO 2022\SCM SPILL OVERS\outputs\PEAO\jefe_hogar\1%\simulacion_1\output_tests.xlsx',spillover_test_"&amp;UB11&amp;"','sp_test_"&amp;UB11&amp;"');"</f>
        <v>xlswrite('G:\Mi unidad\1. PROYECTOS TELLO 2022\SCM SPILL OVERS\outputs\PEAO\jefe_hogar\1%\simulacion_1\output_tests.xlsx',spillover_test_7','sp_test_7');</v>
      </c>
      <c r="UI11">
        <v>7</v>
      </c>
      <c r="UJ11" t="str">
        <f>"xlswrite('G:\Mi unidad\1. PROYECTOS TELLO 2022\SCM SPILL OVERS\outputs\PEAO\mujeres\1%\simulacion_1\output_tests.xlsx',spillover_test_"&amp;UI11&amp;"','sp_test_"&amp;UI11&amp;"');"</f>
        <v>xlswrite('G:\Mi unidad\1. PROYECTOS TELLO 2022\SCM SPILL OVERS\outputs\PEAO\mujeres\1%\simulacion_1\output_tests.xlsx',spillover_test_7','sp_test_7');</v>
      </c>
      <c r="UU11">
        <v>7</v>
      </c>
      <c r="UV11" t="str">
        <f>"xlswrite('G:\Mi unidad\1. PROYECTOS TELLO 2022\SCM SPILL OVERS\outputs\PEAO\criminalidad\1%\simulacion_1\output_tests.xlsx',spillover_test_"&amp;UU11&amp;"','sp_test_"&amp;UU11&amp;"');"</f>
        <v>xlswrite('G:\Mi unidad\1. PROYECTOS TELLO 2022\SCM SPILL OVERS\outputs\PEAO\criminalidad\1%\simulacion_1\output_tests.xlsx',spillover_test_7','sp_test_7');</v>
      </c>
    </row>
    <row r="12" spans="1:568" x14ac:dyDescent="0.3">
      <c r="A12">
        <v>39</v>
      </c>
      <c r="B12" s="2" t="str">
        <f t="shared" si="0"/>
        <v>[data_39,provincias_39,~] = xlsread('BD_PEAO_est_1_provincia_39.xlsx');</v>
      </c>
      <c r="E12" s="2" t="str">
        <f t="shared" si="37"/>
        <v>provincia_39 = unique(provincias_39(2:end,1));</v>
      </c>
      <c r="O12" s="2" t="str">
        <f t="shared" si="1"/>
        <v>PEAO_39 = reshape(data_39(:,2),T+S,N);</v>
      </c>
      <c r="T12" s="2" t="str">
        <f t="shared" si="2"/>
        <v xml:space="preserve">PEAO_39 = PEAO_39'; </v>
      </c>
      <c r="X12" s="2" t="str">
        <f t="shared" si="3"/>
        <v>tratado_39 = PEAO_39(1,:);</v>
      </c>
      <c r="AC12" s="2" t="str">
        <f t="shared" si="4"/>
        <v>PEAO_39(1,:) = [];</v>
      </c>
      <c r="AI12" s="2" t="str">
        <f t="shared" si="5"/>
        <v>PEAO_39 = [tratado_39;PEAO_39];</v>
      </c>
      <c r="AN12" s="2" t="str">
        <f t="shared" si="6"/>
        <v>Y_39 = PEAO_39; % outcome matrix</v>
      </c>
      <c r="AS12" s="2" t="str">
        <f t="shared" si="44"/>
        <v>Y_pre_39 = Y_39(:,1:T);</v>
      </c>
      <c r="AW12" s="2" t="str">
        <f t="shared" si="45"/>
        <v>Y_post_39 = Y_39(:,T+1:end);</v>
      </c>
      <c r="BA12" s="2" t="str">
        <f t="shared" si="46"/>
        <v>[a_hat_39,B_hat_39] = scm_batch(Y_pre_39);</v>
      </c>
      <c r="BF12" s="2" t="str">
        <f t="shared" si="38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P12">
        <v>10</v>
      </c>
      <c r="CQ12" t="str">
        <f>"%A_"&amp;CP12</f>
        <v>%A_10</v>
      </c>
      <c r="CW12">
        <v>10</v>
      </c>
      <c r="CX12" t="str">
        <f>"%A_"&amp;CW12</f>
        <v>%A_10</v>
      </c>
      <c r="DB12">
        <v>10</v>
      </c>
      <c r="DC12" t="str">
        <f>"%A_"&amp;DB12</f>
        <v>%A_10</v>
      </c>
      <c r="DG12">
        <v>10</v>
      </c>
      <c r="DH12" t="str">
        <f>"%A_"&amp;DG12</f>
        <v>%A_10</v>
      </c>
      <c r="DL12">
        <v>10</v>
      </c>
      <c r="DM12" t="str">
        <f>"%A_"&amp;DL12</f>
        <v>%A_10</v>
      </c>
      <c r="DQ12" s="2" t="str">
        <f t="shared" si="47"/>
        <v>M_hat_39 = (eye(N)-B_hat_39)'*(eye(N)-B_hat_39);</v>
      </c>
      <c r="DW12" s="2" t="str">
        <f t="shared" si="39"/>
        <v>synthetic_control_sp_39 = a_hat_39(1)+B_hat_39(1,:)*Y_39;</v>
      </c>
      <c r="EC12" s="2" t="str">
        <f t="shared" si="40"/>
        <v>alpha1_hat_vec_39 = zeros(1,S);</v>
      </c>
      <c r="EG12">
        <v>7</v>
      </c>
      <c r="EH12" s="2" t="str">
        <f>"Y_Ts_"&amp;EG12&amp;" = Y_"&amp;EG12&amp;"(:,T+s);"</f>
        <v>Y_Ts_7 = Y_7(:,T+s);</v>
      </c>
      <c r="ER12" s="2" t="str">
        <f t="shared" si="41"/>
        <v>synthetic_control_39=synthetic_control_39';</v>
      </c>
      <c r="EW12" s="2" t="str">
        <f t="shared" si="42"/>
        <v>synthetic_control_sp_39=synthetic_control_sp_39';</v>
      </c>
      <c r="FB12" s="2" t="str">
        <f t="shared" si="43"/>
        <v>tratado_39=tratado_39';</v>
      </c>
      <c r="FF12" s="2" t="str">
        <f t="shared" si="7"/>
        <v>xlswrite('G:\Mi unidad\1. PROYECTOS TELLO 2022\SCM SPILL OVERS\outputs\PEAO\distancia_centro_salud\1%\simulacion_1\synthetic_control_outputs.xlsx',synthetic_control_39,39);</v>
      </c>
      <c r="FT12" s="2" t="str">
        <f t="shared" si="8"/>
        <v>xlswrite('G:\Mi unidad\1. PROYECTOS TELLO 2022\SCM SPILL OVERS\outputs\PEAO\distancia_centro_salud\1%\simulacion_1\synthetic_control_spillover_outputs.xlsx',synthetic_control_sp_39,39);</v>
      </c>
      <c r="GJ12" s="2" t="str">
        <f t="shared" si="9"/>
        <v>xlswrite('G:\Mi unidad\1. PROYECTOS TELLO 2022\SCM SPILL OVERS\outputs\PEAO\distancia_centro_salud\1%\simulacion_1\observado_outputs.xlsx',tratado_39,39);</v>
      </c>
      <c r="GX12" s="2" t="str">
        <f t="shared" si="10"/>
        <v>xlswrite('G:\Mi unidad\1. PROYECTOS TELLO 2022\SCM SPILL OVERS\outputs\PEAO\informalidad\1%\simulacion_1\synthetic_control_outputs.xlsx',synthetic_control_39,39);</v>
      </c>
      <c r="HL12" s="2" t="str">
        <f t="shared" si="11"/>
        <v>xlswrite('G:\Mi unidad\1. PROYECTOS TELLO 2022\SCM SPILL OVERS\outputs\PEAO\informalidad\1%\simulacion_1\synthetic_control_spillover_outputs.xlsx',synthetic_control_sp_39,39);</v>
      </c>
      <c r="IB12" s="2" t="str">
        <f t="shared" si="12"/>
        <v>xlswrite('G:\Mi unidad\1. PROYECTOS TELLO 2022\SCM SPILL OVERS\outputs\PEAO\informalidad\1%\simulacion_1\observado_outputs.xlsx',tratado_39,39);</v>
      </c>
      <c r="IP12" s="2" t="str">
        <f t="shared" si="13"/>
        <v>xlswrite('G:\Mi unidad\1. PROYECTOS TELLO 2022\SCM SPILL OVERS\outputs\PEAO\densidad\1%\simulacion_1\synthetic_control_outputs.xlsx',synthetic_control_39,39);</v>
      </c>
      <c r="JD12" s="2" t="str">
        <f t="shared" si="14"/>
        <v>xlswrite('G:\Mi unidad\1. PROYECTOS TELLO 2022\SCM SPILL OVERS\outputs\PEAO\densidad\1%\simulacion_1\synthetic_control_spillover_outputs.xlsx',synthetic_control_sp_39,39);</v>
      </c>
      <c r="JT12" s="2" t="str">
        <f t="shared" si="15"/>
        <v>xlswrite('G:\Mi unidad\1. PROYECTOS TELLO 2022\SCM SPILL OVERS\outputs\PEAO\densidad\1%\simulacion_1\observado_outputs.xlsx',tratado_39,39);</v>
      </c>
      <c r="KG12" s="2" t="str">
        <f t="shared" si="16"/>
        <v>xlswrite('G:\Mi unidad\1. PROYECTOS TELLO 2022\SCM SPILL OVERS\outputs\PEAO\bajo_niv_educ\1%\simulacion_1\synthetic_control_outputs.xlsx',synthetic_control_39,39);</v>
      </c>
      <c r="KU12" s="2" t="str">
        <f t="shared" si="17"/>
        <v>xlswrite('G:\Mi unidad\1. PROYECTOS TELLO 2022\SCM SPILL OVERS\outputs\PEAO\bajo_niv_educ\1%\simulacion_1\synthetic_control_spillover_outputs.xlsx',synthetic_control_sp_39,39);</v>
      </c>
      <c r="LK12" s="2" t="str">
        <f t="shared" si="18"/>
        <v>xlswrite('G:\Mi unidad\1. PROYECTOS TELLO 2022\SCM SPILL OVERS\outputs\PEAO\bajo_niv_educ\1%\simulacion_1\observado_outputs.xlsx',tratado_39,39);</v>
      </c>
      <c r="LY12" s="2" t="str">
        <f t="shared" si="19"/>
        <v>xlswrite('G:\Mi unidad\1. PROYECTOS TELLO 2022\SCM SPILL OVERS\outputs\PEAO\bajo_ingreso\1%\simulacion_1\synthetic_control_outputs.xlsx',synthetic_control_39,39);</v>
      </c>
      <c r="MN12" s="2" t="str">
        <f t="shared" si="20"/>
        <v>xlswrite('G:\Mi unidad\1. PROYECTOS TELLO 2022\SCM SPILL OVERS\outputs\PEAO\bajo_ingreso\1%\simulacion_1\synthetic_control_spillover_outputs.xlsx',synthetic_control_sp_39,39);</v>
      </c>
      <c r="ND12" s="2" t="str">
        <f t="shared" si="21"/>
        <v>xlswrite('G:\Mi unidad\1. PROYECTOS TELLO 2022\SCM SPILL OVERS\outputs\PEAO\bajo_ingreso\1%\simulacion_1\observado_outputs.xlsx',tratado_39,39);</v>
      </c>
      <c r="NR12" s="2" t="str">
        <f t="shared" si="22"/>
        <v>xlswrite('G:\Mi unidad\1. PROYECTOS TELLO 2022\SCM SPILL OVERS\outputs\PEAO\densidad_g\1%\simulacion_1\synthetic_control_outputs.xlsx',synthetic_control_39,39);</v>
      </c>
      <c r="OF12" s="2" t="str">
        <f t="shared" si="23"/>
        <v>xlswrite('G:\Mi unidad\1. PROYECTOS TELLO 2022\SCM SPILL OVERS\outputs\PEAO\densidad_g\1%\simulacion_1\synthetic_control_spillover_outputs.xlsx',synthetic_control_sp_39,39);</v>
      </c>
      <c r="OV12" s="2" t="str">
        <f t="shared" si="24"/>
        <v>xlswrite('G:\Mi unidad\1. PROYECTOS TELLO 2022\SCM SPILL OVERS\outputs\PEAO\densidad_g\1%\simulacion_1\observado_outputs.xlsx',tratado_39,39);</v>
      </c>
      <c r="PI12" s="2" t="str">
        <f t="shared" si="25"/>
        <v>xlswrite('G:\Mi unidad\1. PROYECTOS TELLO 2022\SCM SPILL OVERS\outputs\PEAO\alimentos\1%\simulacion_1\synthetic_control_outputs.xlsx',synthetic_control_39,39);</v>
      </c>
      <c r="PJ12" s="2" t="str">
        <f t="shared" si="26"/>
        <v>xlswrite('G:\Mi unidad\1. PROYECTOS TELLO 2022\SCM SPILL OVERS\outputs\PEAO\alimentos\1%\simulacion_1\synthetic_control_spillover_outputs.xlsx',synthetic_control_sp_39,39);</v>
      </c>
      <c r="PK12" s="2" t="str">
        <f t="shared" si="27"/>
        <v>xlswrite('G:\Mi unidad\1. PROYECTOS TELLO 2022\SCM SPILL OVERS\outputs\PEAO\alimentos\1%\simulacion_1\observado_outputs.xlsx',tratado_39,39);</v>
      </c>
      <c r="PP12" s="2" t="str">
        <f t="shared" si="28"/>
        <v>xlswrite('G:\Mi unidad\1. PROYECTOS TELLO 2022\SCM SPILL OVERS\outputs\PEAO\jefe_hogar\1%\simulacion_1\synthetic_control_outputs.xlsx',synthetic_control_39,39);</v>
      </c>
      <c r="PQ12" s="2" t="str">
        <f t="shared" si="29"/>
        <v>xlswrite('G:\Mi unidad\1. PROYECTOS TELLO 2022\SCM SPILL OVERS\outputs\PEAO\jefe_hogar\1%\simulacion_1\synthetic_control_spillover_outputs.xlsx',synthetic_control_sp_39,39);</v>
      </c>
      <c r="PR12" s="2" t="str">
        <f t="shared" si="30"/>
        <v>xlswrite('G:\Mi unidad\1. PROYECTOS TELLO 2022\SCM SPILL OVERS\outputs\PEAO\jefe_hogar\1%\simulacion_1\observado_outputs.xlsx',tratado_39,39);</v>
      </c>
      <c r="PV12" s="2" t="str">
        <f t="shared" si="31"/>
        <v>xlswrite('G:\Mi unidad\1. PROYECTOS TELLO 2022\SCM SPILL OVERS\outputs\PEAO\mujeres\1%\simulacion_1\synthetic_control_outputs.xlsx',synthetic_control_39,39);</v>
      </c>
      <c r="PW12" s="2" t="str">
        <f t="shared" si="32"/>
        <v>xlswrite('G:\Mi unidad\1. PROYECTOS TELLO 2022\SCM SPILL OVERS\outputs\PEAO\mujeres\1%\simulacion_1\synthetic_control_spillover_outputs.xlsx',synthetic_control_sp_39,39);</v>
      </c>
      <c r="PX12" s="2" t="str">
        <f t="shared" si="33"/>
        <v>xlswrite('G:\Mi unidad\1. PROYECTOS TELLO 2022\SCM SPILL OVERS\outputs\PEAO\mujeres\1%\simulacion_1\observado_outputs.xlsx',tratado_39,39);</v>
      </c>
      <c r="QB12" s="2" t="str">
        <f t="shared" si="34"/>
        <v>xlswrite('G:\Mi unidad\1. PROYECTOS TELLO 2022\SCM SPILL OVERS\outputs\PEAO\criminalidad\1%\simulacion_1\synthetic_control_outputs.xlsx',synthetic_control_39,39);</v>
      </c>
      <c r="QC12" s="2" t="str">
        <f t="shared" si="35"/>
        <v>xlswrite('G:\Mi unidad\1. PROYECTOS TELLO 2022\SCM SPILL OVERS\outputs\PEAO\criminalidad\1%\simulacion_1\synthetic_control_spillover_outputs.xlsx',synthetic_control_sp_39,39);</v>
      </c>
      <c r="QD12" s="2" t="str">
        <f t="shared" si="36"/>
        <v>xlswrite('G:\Mi unidad\1. PROYECTOS TELLO 2022\SCM SPILL OVERS\outputs\PEAO\criminalidad\1%\simulacion_1\observado_outputs.xlsx',tratado_39,39);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OVERS\outputs\PEAO\bajo_niv_educ\1%\simulacion_1\output_tests.xlsx',lb_vec_"&amp;QW12&amp;"','lb_vec_"&amp;QW12&amp;"');"</f>
        <v>xlswrite('G:\Mi unidad\1. PROYECTOS TELLO 2022\SCM SPILL OVERS\outputs\PEAO\bajo_niv_educ\1%\simulacion_1\output_tests.xlsx',lb_vec_10','lb_vec_10');</v>
      </c>
      <c r="RK12">
        <v>10</v>
      </c>
      <c r="RL12" t="str">
        <f>"xlswrite('G:\Mi unidad\1. PROYECTOS TELLO 2022\SCM SPILL OVERS\outputs\PEAO\bajo_ingreso\1%\simulacion_1\output_tests.xlsx',lb_vec_"&amp;RK12&amp;"','lb_vec_"&amp;RK12&amp;"');"</f>
        <v>xlswrite('G:\Mi unidad\1. PROYECTOS TELLO 2022\SCM SPILL OVERS\outputs\PEAO\bajo_ingreso\1%\simulacion_1\output_tests.xlsx',lb_vec_10','lb_vec_10');</v>
      </c>
      <c r="RW12">
        <v>10</v>
      </c>
      <c r="RX12" t="str">
        <f>"xlswrite('G:\Mi unidad\1. PROYECTOS TELLO 2022\SCM SPILL OVERS\outputs\PEAO\densidad\1%\simulacion_1\output_tests.xlsx',lb_vec_"&amp;RW12&amp;"','lb_vec_"&amp;RW12&amp;"');"</f>
        <v>xlswrite('G:\Mi unidad\1. PROYECTOS TELLO 2022\SCM SPILL OVERS\outputs\PEAO\densidad\1%\simulacion_1\output_tests.xlsx',lb_vec_10','lb_vec_10');</v>
      </c>
      <c r="SI12">
        <v>10</v>
      </c>
      <c r="SJ12" t="str">
        <f>"xlswrite('G:\Mi unidad\1. PROYECTOS TELLO 2022\SCM SPILL OVERS\outputs\PEAO\densidad_g\1%\simulacion_1\output_tests.xlsx',lb_vec_"&amp;SI12&amp;"','lb_vec_"&amp;SI12&amp;"');"</f>
        <v>xlswrite('G:\Mi unidad\1. PROYECTOS TELLO 2022\SCM SPILL OVERS\outputs\PEAO\densidad_g\1%\simulacion_1\output_tests.xlsx',lb_vec_10','lb_vec_10');</v>
      </c>
      <c r="SU12">
        <v>10</v>
      </c>
      <c r="SV12" t="str">
        <f>"xlswrite('G:\Mi unidad\1. PROYECTOS TELLO 2022\SCM SPILL OVERS\outputs\PEAO\distancia_centro_salud\1%\simulacion_1\output_tests.xlsx',lb_vec_"&amp;SU12&amp;"','lb_vec_"&amp;SU12&amp;"');"</f>
        <v>xlswrite('G:\Mi unidad\1. PROYECTOS TELLO 2022\SCM SPILL OVERS\outputs\PEAO\distancia_centro_salud\1%\simulacion_1\output_tests.xlsx',lb_vec_10','lb_vec_10');</v>
      </c>
      <c r="TH12">
        <v>10</v>
      </c>
      <c r="TI12" t="str">
        <f>"xlswrite('G:\Mi unidad\1. PROYECTOS TELLO 2022\SCM SPILL OVERS\outputs\PEAO\informalidad\1%\simulacion_1\output_tests.xlsx',lb_vec_"&amp;TH12&amp;"','lb_vec_"&amp;TH12&amp;"');"</f>
        <v>xlswrite('G:\Mi unidad\1. PROYECTOS TELLO 2022\SCM SPILL OVERS\outputs\PEAO\informalidad\1%\simulacion_1\output_tests.xlsx',lb_vec_10','lb_vec_10');</v>
      </c>
      <c r="TU12">
        <v>10</v>
      </c>
      <c r="TV12" t="str">
        <f>"xlswrite('G:\Mi unidad\1. PROYECTOS TELLO 2022\SCM SPILL OVERS\outputs\PEAO\alimentos\1%\simulacion_1\output_tests.xlsx',lb_vec_"&amp;TU12&amp;"','lb_vec_"&amp;TU12&amp;"');"</f>
        <v>xlswrite('G:\Mi unidad\1. PROYECTOS TELLO 2022\SCM SPILL OVERS\outputs\PEAO\alimentos\1%\simulacion_1\output_tests.xlsx',lb_vec_10','lb_vec_10');</v>
      </c>
      <c r="UB12">
        <v>10</v>
      </c>
      <c r="UC12" t="str">
        <f>"xlswrite('G:\Mi unidad\1. PROYECTOS TELLO 2022\SCM SPILL OVERS\outputs\PEAO\jefe_hogar\1%\simulacion_1\output_tests.xlsx',lb_vec_"&amp;UB12&amp;"','lb_vec_"&amp;UB12&amp;"');"</f>
        <v>xlswrite('G:\Mi unidad\1. PROYECTOS TELLO 2022\SCM SPILL OVERS\outputs\PEAO\jefe_hogar\1%\simulacion_1\output_tests.xlsx',lb_vec_10','lb_vec_10');</v>
      </c>
      <c r="UI12">
        <v>10</v>
      </c>
      <c r="UJ12" t="str">
        <f>"xlswrite('G:\Mi unidad\1. PROYECTOS TELLO 2022\SCM SPILL OVERS\outputs\PEAO\mujeres\1%\simulacion_1\output_tests.xlsx',lb_vec_"&amp;UI12&amp;"','lb_vec_"&amp;UI12&amp;"');"</f>
        <v>xlswrite('G:\Mi unidad\1. PROYECTOS TELLO 2022\SCM SPILL OVERS\outputs\PEAO\mujeres\1%\simulacion_1\output_tests.xlsx',lb_vec_10','lb_vec_10');</v>
      </c>
      <c r="UU12">
        <v>10</v>
      </c>
      <c r="UV12" t="str">
        <f>"xlswrite('G:\Mi unidad\1. PROYECTOS TELLO 2022\SCM SPILL OVERS\outputs\PEAO\criminalidad\1%\simulacion_1\output_tests.xlsx',lb_vec_"&amp;UU12&amp;"','lb_vec_"&amp;UU12&amp;"');"</f>
        <v>xlswrite('G:\Mi unidad\1. PROYECTOS TELLO 2022\SCM SPILL OVERS\outputs\PEAO\criminalidad\1%\simulacion_1\output_tests.xlsx',lb_vec_10','lb_vec_10');</v>
      </c>
    </row>
    <row r="13" spans="1:568" x14ac:dyDescent="0.3">
      <c r="A13">
        <v>41</v>
      </c>
      <c r="B13" s="2" t="str">
        <f t="shared" si="0"/>
        <v>[data_41,provincias_41,~] = xlsread('BD_PEAO_est_1_provincia_41.xlsx');</v>
      </c>
      <c r="E13" s="2" t="str">
        <f t="shared" si="37"/>
        <v>provincia_41 = unique(provincias_41(2:end,1));</v>
      </c>
      <c r="O13" s="2" t="str">
        <f t="shared" si="1"/>
        <v>PEAO_41 = reshape(data_41(:,2),T+S,N);</v>
      </c>
      <c r="T13" s="2" t="str">
        <f t="shared" si="2"/>
        <v xml:space="preserve">PEAO_41 = PEAO_41'; </v>
      </c>
      <c r="X13" s="2" t="str">
        <f t="shared" si="3"/>
        <v>tratado_41 = PEAO_41(1,:);</v>
      </c>
      <c r="AC13" s="2" t="str">
        <f t="shared" si="4"/>
        <v>PEAO_41(1,:) = [];</v>
      </c>
      <c r="AI13" s="2" t="str">
        <f t="shared" si="5"/>
        <v>PEAO_41 = [tratado_41;PEAO_41];</v>
      </c>
      <c r="AN13" s="2" t="str">
        <f t="shared" si="6"/>
        <v>Y_41 = PEAO_41; % outcome matrix</v>
      </c>
      <c r="AS13" s="2" t="str">
        <f t="shared" si="44"/>
        <v>Y_pre_41 = Y_41(:,1:T);</v>
      </c>
      <c r="AW13" s="2" t="str">
        <f t="shared" si="45"/>
        <v>Y_post_41 = Y_41(:,T+1:end);</v>
      </c>
      <c r="BA13" s="2" t="str">
        <f t="shared" si="46"/>
        <v>[a_hat_41,B_hat_41] = scm_batch(Y_pre_41);</v>
      </c>
      <c r="BF13" s="2" t="str">
        <f t="shared" si="38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P13">
        <v>10</v>
      </c>
      <c r="CQ13" t="str">
        <f>"% Provincia_"&amp;CP13</f>
        <v>% Provincia_10</v>
      </c>
      <c r="CW13">
        <v>10</v>
      </c>
      <c r="CX13" t="str">
        <f>"% Provincia_"&amp;CW13</f>
        <v>% Provincia_10</v>
      </c>
      <c r="DB13">
        <v>10</v>
      </c>
      <c r="DC13" t="str">
        <f>"% Provincia_"&amp;DB13</f>
        <v>% Provincia_10</v>
      </c>
      <c r="DG13">
        <v>10</v>
      </c>
      <c r="DH13" t="str">
        <f>"% Provincia_"&amp;DG13</f>
        <v>% Provincia_10</v>
      </c>
      <c r="DL13">
        <v>10</v>
      </c>
      <c r="DM13" t="str">
        <f>"% Provincia_"&amp;DL13</f>
        <v>% Provincia_10</v>
      </c>
      <c r="DQ13" s="2" t="str">
        <f t="shared" si="47"/>
        <v>M_hat_41 = (eye(N)-B_hat_41)'*(eye(N)-B_hat_41);</v>
      </c>
      <c r="DW13" s="2" t="str">
        <f t="shared" si="39"/>
        <v>synthetic_control_sp_41 = a_hat_41(1)+B_hat_41(1,:)*Y_41;</v>
      </c>
      <c r="EC13" s="2" t="str">
        <f t="shared" si="40"/>
        <v>alpha1_hat_vec_41 = zeros(1,S);</v>
      </c>
      <c r="EG13">
        <v>7</v>
      </c>
      <c r="EH13" s="2" t="str">
        <f>"gamma_hat_"&amp;EG12&amp;" = (A_"&amp;EG12&amp;"'*M_hat_"&amp;EG12&amp;"*A_"&amp;EG12&amp;")\(A_"&amp;EG12&amp;"'*(eye(N)-B_hat_"&amp;EG12&amp;")'*((eye(N)-B_hat_"&amp;EG12&amp;")*Y_Ts_"&amp;EG12&amp;"-a_hat_"&amp;EG12&amp;"));"</f>
        <v>gamma_hat_7 = (A_7'*M_hat_7*A_7)\(A_7'*(eye(N)-B_hat_7)'*((eye(N)-B_hat_7)*Y_Ts_7-a_hat_7));</v>
      </c>
      <c r="ER13" s="2" t="str">
        <f t="shared" si="41"/>
        <v>synthetic_control_41=synthetic_control_41';</v>
      </c>
      <c r="EW13" s="2" t="str">
        <f t="shared" si="42"/>
        <v>synthetic_control_sp_41=synthetic_control_sp_41';</v>
      </c>
      <c r="FB13" s="2" t="str">
        <f t="shared" si="43"/>
        <v>tratado_41=tratado_41';</v>
      </c>
      <c r="FF13" s="2" t="str">
        <f t="shared" si="7"/>
        <v>xlswrite('G:\Mi unidad\1. PROYECTOS TELLO 2022\SCM SPILL OVERS\outputs\PEAO\distancia_centro_salud\1%\simulacion_1\synthetic_control_outputs.xlsx',synthetic_control_41,41);</v>
      </c>
      <c r="FT13" s="2" t="str">
        <f t="shared" si="8"/>
        <v>xlswrite('G:\Mi unidad\1. PROYECTOS TELLO 2022\SCM SPILL OVERS\outputs\PEAO\distancia_centro_salud\1%\simulacion_1\synthetic_control_spillover_outputs.xlsx',synthetic_control_sp_41,41);</v>
      </c>
      <c r="GJ13" s="2" t="str">
        <f t="shared" si="9"/>
        <v>xlswrite('G:\Mi unidad\1. PROYECTOS TELLO 2022\SCM SPILL OVERS\outputs\PEAO\distancia_centro_salud\1%\simulacion_1\observado_outputs.xlsx',tratado_41,41);</v>
      </c>
      <c r="GX13" s="2" t="str">
        <f t="shared" si="10"/>
        <v>xlswrite('G:\Mi unidad\1. PROYECTOS TELLO 2022\SCM SPILL OVERS\outputs\PEAO\informalidad\1%\simulacion_1\synthetic_control_outputs.xlsx',synthetic_control_41,41);</v>
      </c>
      <c r="HL13" s="2" t="str">
        <f t="shared" si="11"/>
        <v>xlswrite('G:\Mi unidad\1. PROYECTOS TELLO 2022\SCM SPILL OVERS\outputs\PEAO\informalidad\1%\simulacion_1\synthetic_control_spillover_outputs.xlsx',synthetic_control_sp_41,41);</v>
      </c>
      <c r="IB13" s="2" t="str">
        <f t="shared" si="12"/>
        <v>xlswrite('G:\Mi unidad\1. PROYECTOS TELLO 2022\SCM SPILL OVERS\outputs\PEAO\informalidad\1%\simulacion_1\observado_outputs.xlsx',tratado_41,41);</v>
      </c>
      <c r="IP13" s="2" t="str">
        <f t="shared" si="13"/>
        <v>xlswrite('G:\Mi unidad\1. PROYECTOS TELLO 2022\SCM SPILL OVERS\outputs\PEAO\densidad\1%\simulacion_1\synthetic_control_outputs.xlsx',synthetic_control_41,41);</v>
      </c>
      <c r="JD13" s="2" t="str">
        <f t="shared" si="14"/>
        <v>xlswrite('G:\Mi unidad\1. PROYECTOS TELLO 2022\SCM SPILL OVERS\outputs\PEAO\densidad\1%\simulacion_1\synthetic_control_spillover_outputs.xlsx',synthetic_control_sp_41,41);</v>
      </c>
      <c r="JT13" s="2" t="str">
        <f t="shared" si="15"/>
        <v>xlswrite('G:\Mi unidad\1. PROYECTOS TELLO 2022\SCM SPILL OVERS\outputs\PEAO\densidad\1%\simulacion_1\observado_outputs.xlsx',tratado_41,41);</v>
      </c>
      <c r="KG13" s="2" t="str">
        <f t="shared" si="16"/>
        <v>xlswrite('G:\Mi unidad\1. PROYECTOS TELLO 2022\SCM SPILL OVERS\outputs\PEAO\bajo_niv_educ\1%\simulacion_1\synthetic_control_outputs.xlsx',synthetic_control_41,41);</v>
      </c>
      <c r="KU13" s="2" t="str">
        <f t="shared" si="17"/>
        <v>xlswrite('G:\Mi unidad\1. PROYECTOS TELLO 2022\SCM SPILL OVERS\outputs\PEAO\bajo_niv_educ\1%\simulacion_1\synthetic_control_spillover_outputs.xlsx',synthetic_control_sp_41,41);</v>
      </c>
      <c r="LK13" s="2" t="str">
        <f t="shared" si="18"/>
        <v>xlswrite('G:\Mi unidad\1. PROYECTOS TELLO 2022\SCM SPILL OVERS\outputs\PEAO\bajo_niv_educ\1%\simulacion_1\observado_outputs.xlsx',tratado_41,41);</v>
      </c>
      <c r="LY13" s="2" t="str">
        <f t="shared" si="19"/>
        <v>xlswrite('G:\Mi unidad\1. PROYECTOS TELLO 2022\SCM SPILL OVERS\outputs\PEAO\bajo_ingreso\1%\simulacion_1\synthetic_control_outputs.xlsx',synthetic_control_41,41);</v>
      </c>
      <c r="MN13" s="2" t="str">
        <f t="shared" si="20"/>
        <v>xlswrite('G:\Mi unidad\1. PROYECTOS TELLO 2022\SCM SPILL OVERS\outputs\PEAO\bajo_ingreso\1%\simulacion_1\synthetic_control_spillover_outputs.xlsx',synthetic_control_sp_41,41);</v>
      </c>
      <c r="ND13" s="2" t="str">
        <f t="shared" si="21"/>
        <v>xlswrite('G:\Mi unidad\1. PROYECTOS TELLO 2022\SCM SPILL OVERS\outputs\PEAO\bajo_ingreso\1%\simulacion_1\observado_outputs.xlsx',tratado_41,41);</v>
      </c>
      <c r="NR13" s="2" t="str">
        <f t="shared" si="22"/>
        <v>xlswrite('G:\Mi unidad\1. PROYECTOS TELLO 2022\SCM SPILL OVERS\outputs\PEAO\densidad_g\1%\simulacion_1\synthetic_control_outputs.xlsx',synthetic_control_41,41);</v>
      </c>
      <c r="OF13" s="2" t="str">
        <f t="shared" si="23"/>
        <v>xlswrite('G:\Mi unidad\1. PROYECTOS TELLO 2022\SCM SPILL OVERS\outputs\PEAO\densidad_g\1%\simulacion_1\synthetic_control_spillover_outputs.xlsx',synthetic_control_sp_41,41);</v>
      </c>
      <c r="OV13" s="2" t="str">
        <f t="shared" si="24"/>
        <v>xlswrite('G:\Mi unidad\1. PROYECTOS TELLO 2022\SCM SPILL OVERS\outputs\PEAO\densidad_g\1%\simulacion_1\observado_outputs.xlsx',tratado_41,41);</v>
      </c>
      <c r="PI13" s="2" t="str">
        <f t="shared" si="25"/>
        <v>xlswrite('G:\Mi unidad\1. PROYECTOS TELLO 2022\SCM SPILL OVERS\outputs\PEAO\alimentos\1%\simulacion_1\synthetic_control_outputs.xlsx',synthetic_control_41,41);</v>
      </c>
      <c r="PJ13" s="2" t="str">
        <f t="shared" si="26"/>
        <v>xlswrite('G:\Mi unidad\1. PROYECTOS TELLO 2022\SCM SPILL OVERS\outputs\PEAO\alimentos\1%\simulacion_1\synthetic_control_spillover_outputs.xlsx',synthetic_control_sp_41,41);</v>
      </c>
      <c r="PK13" s="2" t="str">
        <f t="shared" si="27"/>
        <v>xlswrite('G:\Mi unidad\1. PROYECTOS TELLO 2022\SCM SPILL OVERS\outputs\PEAO\alimentos\1%\simulacion_1\observado_outputs.xlsx',tratado_41,41);</v>
      </c>
      <c r="PP13" s="2" t="str">
        <f t="shared" si="28"/>
        <v>xlswrite('G:\Mi unidad\1. PROYECTOS TELLO 2022\SCM SPILL OVERS\outputs\PEAO\jefe_hogar\1%\simulacion_1\synthetic_control_outputs.xlsx',synthetic_control_41,41);</v>
      </c>
      <c r="PQ13" s="2" t="str">
        <f t="shared" si="29"/>
        <v>xlswrite('G:\Mi unidad\1. PROYECTOS TELLO 2022\SCM SPILL OVERS\outputs\PEAO\jefe_hogar\1%\simulacion_1\synthetic_control_spillover_outputs.xlsx',synthetic_control_sp_41,41);</v>
      </c>
      <c r="PR13" s="2" t="str">
        <f t="shared" si="30"/>
        <v>xlswrite('G:\Mi unidad\1. PROYECTOS TELLO 2022\SCM SPILL OVERS\outputs\PEAO\jefe_hogar\1%\simulacion_1\observado_outputs.xlsx',tratado_41,41);</v>
      </c>
      <c r="PV13" s="2" t="str">
        <f t="shared" si="31"/>
        <v>xlswrite('G:\Mi unidad\1. PROYECTOS TELLO 2022\SCM SPILL OVERS\outputs\PEAO\mujeres\1%\simulacion_1\synthetic_control_outputs.xlsx',synthetic_control_41,41);</v>
      </c>
      <c r="PW13" s="2" t="str">
        <f t="shared" si="32"/>
        <v>xlswrite('G:\Mi unidad\1. PROYECTOS TELLO 2022\SCM SPILL OVERS\outputs\PEAO\mujeres\1%\simulacion_1\synthetic_control_spillover_outputs.xlsx',synthetic_control_sp_41,41);</v>
      </c>
      <c r="PX13" s="2" t="str">
        <f t="shared" si="33"/>
        <v>xlswrite('G:\Mi unidad\1. PROYECTOS TELLO 2022\SCM SPILL OVERS\outputs\PEAO\mujeres\1%\simulacion_1\observado_outputs.xlsx',tratado_41,41);</v>
      </c>
      <c r="QB13" s="2" t="str">
        <f t="shared" si="34"/>
        <v>xlswrite('G:\Mi unidad\1. PROYECTOS TELLO 2022\SCM SPILL OVERS\outputs\PEAO\criminalidad\1%\simulacion_1\synthetic_control_outputs.xlsx',synthetic_control_41,41);</v>
      </c>
      <c r="QC13" s="2" t="str">
        <f t="shared" si="35"/>
        <v>xlswrite('G:\Mi unidad\1. PROYECTOS TELLO 2022\SCM SPILL OVERS\outputs\PEAO\criminalidad\1%\simulacion_1\synthetic_control_spillover_outputs.xlsx',synthetic_control_sp_41,41);</v>
      </c>
      <c r="QD13" s="2" t="str">
        <f t="shared" si="36"/>
        <v>xlswrite('G:\Mi unidad\1. PROYECTOS TELLO 2022\SCM SPILL OVERS\outputs\PEAO\criminalidad\1%\simulacion_1\observado_outputs.xlsx',tratado_41,41);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sp_andrews(Y_pre_"&amp;QP13&amp;",PEAO_"&amp;QP13&amp;"(:,T+s),A_"&amp;QP13&amp;",C,d,alpha_sig);"</f>
        <v xml:space="preserve">    spillover_test_7(s) = sp_andrews(Y_pre_7,PEAO_7(:,T+s),A_7,C,d,alpha_sig);</v>
      </c>
      <c r="QW13">
        <v>10</v>
      </c>
      <c r="QX13" t="str">
        <f>"xlswrite('G:\Mi unidad\1. PROYECTOS TELLO 2022\SCM SPILL OVERS\outputs\PEAO\bajo_niv_educ\1%\simulacion_1\output_tests.xlsx',ub_vec_"&amp;QW13&amp;"','ub_vec_"&amp;QW13&amp;"');"</f>
        <v>xlswrite('G:\Mi unidad\1. PROYECTOS TELLO 2022\SCM SPILL OVERS\outputs\PEAO\bajo_niv_educ\1%\simulacion_1\output_tests.xlsx',ub_vec_10','ub_vec_10');</v>
      </c>
      <c r="RK13">
        <v>10</v>
      </c>
      <c r="RL13" t="str">
        <f>"xlswrite('G:\Mi unidad\1. PROYECTOS TELLO 2022\SCM SPILL OVERS\outputs\PEAO\bajo_ingreso\1%\simulacion_1\output_tests.xlsx',ub_vec_"&amp;RK13&amp;"','ub_vec_"&amp;RK13&amp;"');"</f>
        <v>xlswrite('G:\Mi unidad\1. PROYECTOS TELLO 2022\SCM SPILL OVERS\outputs\PEAO\bajo_ingreso\1%\simulacion_1\output_tests.xlsx',ub_vec_10','ub_vec_10');</v>
      </c>
      <c r="RW13">
        <v>10</v>
      </c>
      <c r="RX13" t="str">
        <f>"xlswrite('G:\Mi unidad\1. PROYECTOS TELLO 2022\SCM SPILL OVERS\outputs\PEAO\densidad\1%\simulacion_1\output_tests.xlsx',ub_vec_"&amp;RW13&amp;"','ub_vec_"&amp;RW13&amp;"');"</f>
        <v>xlswrite('G:\Mi unidad\1. PROYECTOS TELLO 2022\SCM SPILL OVERS\outputs\PEAO\densidad\1%\simulacion_1\output_tests.xlsx',ub_vec_10','ub_vec_10');</v>
      </c>
      <c r="SI13">
        <v>10</v>
      </c>
      <c r="SJ13" t="str">
        <f>"xlswrite('G:\Mi unidad\1. PROYECTOS TELLO 2022\SCM SPILL OVERS\outputs\PEAO\densidad_g\1%\simulacion_1\output_tests.xlsx',ub_vec_"&amp;SI13&amp;"','ub_vec_"&amp;SI13&amp;"');"</f>
        <v>xlswrite('G:\Mi unidad\1. PROYECTOS TELLO 2022\SCM SPILL OVERS\outputs\PEAO\densidad_g\1%\simulacion_1\output_tests.xlsx',ub_vec_10','ub_vec_10');</v>
      </c>
      <c r="SU13">
        <v>10</v>
      </c>
      <c r="SV13" t="str">
        <f>"xlswrite('G:\Mi unidad\1. PROYECTOS TELLO 2022\SCM SPILL OVERS\outputs\PEAO\distancia_centro_salud\1%\simulacion_1\output_tests.xlsx',ub_vec_"&amp;SU13&amp;"','ub_vec_"&amp;SU13&amp;"');"</f>
        <v>xlswrite('G:\Mi unidad\1. PROYECTOS TELLO 2022\SCM SPILL OVERS\outputs\PEAO\distancia_centro_salud\1%\simulacion_1\output_tests.xlsx',ub_vec_10','ub_vec_10');</v>
      </c>
      <c r="TH13">
        <v>10</v>
      </c>
      <c r="TI13" t="str">
        <f>"xlswrite('G:\Mi unidad\1. PROYECTOS TELLO 2022\SCM SPILL OVERS\outputs\PEAO\informalidad\1%\simulacion_1\output_tests.xlsx',ub_vec_"&amp;TH13&amp;"','ub_vec_"&amp;TH13&amp;"');"</f>
        <v>xlswrite('G:\Mi unidad\1. PROYECTOS TELLO 2022\SCM SPILL OVERS\outputs\PEAO\informalidad\1%\simulacion_1\output_tests.xlsx',ub_vec_10','ub_vec_10');</v>
      </c>
      <c r="TU13">
        <v>10</v>
      </c>
      <c r="TV13" t="str">
        <f>"xlswrite('G:\Mi unidad\1. PROYECTOS TELLO 2022\SCM SPILL OVERS\outputs\PEAO\alimentos\1%\simulacion_1\output_tests.xlsx',ub_vec_"&amp;TU13&amp;"','ub_vec_"&amp;TU13&amp;"');"</f>
        <v>xlswrite('G:\Mi unidad\1. PROYECTOS TELLO 2022\SCM SPILL OVERS\outputs\PEAO\alimentos\1%\simulacion_1\output_tests.xlsx',ub_vec_10','ub_vec_10');</v>
      </c>
      <c r="UB13">
        <v>10</v>
      </c>
      <c r="UC13" t="str">
        <f>"xlswrite('G:\Mi unidad\1. PROYECTOS TELLO 2022\SCM SPILL OVERS\outputs\PEAO\jefe_hogar\1%\simulacion_1\output_tests.xlsx',ub_vec_"&amp;UB13&amp;"','ub_vec_"&amp;UB13&amp;"');"</f>
        <v>xlswrite('G:\Mi unidad\1. PROYECTOS TELLO 2022\SCM SPILL OVERS\outputs\PEAO\jefe_hogar\1%\simulacion_1\output_tests.xlsx',ub_vec_10','ub_vec_10');</v>
      </c>
      <c r="UI13">
        <v>10</v>
      </c>
      <c r="UJ13" t="str">
        <f>"xlswrite('G:\Mi unidad\1. PROYECTOS TELLO 2022\SCM SPILL OVERS\outputs\PEAO\mujeres\1%\simulacion_1\output_tests.xlsx',ub_vec_"&amp;UI13&amp;"','ub_vec_"&amp;UI13&amp;"');"</f>
        <v>xlswrite('G:\Mi unidad\1. PROYECTOS TELLO 2022\SCM SPILL OVERS\outputs\PEAO\mujeres\1%\simulacion_1\output_tests.xlsx',ub_vec_10','ub_vec_10');</v>
      </c>
      <c r="UU13">
        <v>10</v>
      </c>
      <c r="UV13" t="str">
        <f>"xlswrite('G:\Mi unidad\1. PROYECTOS TELLO 2022\SCM SPILL OVERS\outputs\PEAO\criminalidad\1%\simulacion_1\output_tests.xlsx',ub_vec_"&amp;UU13&amp;"','ub_vec_"&amp;UU13&amp;"');"</f>
        <v>xlswrite('G:\Mi unidad\1. PROYECTOS TELLO 2022\SCM SPILL OVERS\outputs\PEAO\criminalidad\1%\simulacion_1\output_tests.xlsx',ub_vec_10','ub_vec_10');</v>
      </c>
    </row>
    <row r="14" spans="1:568" x14ac:dyDescent="0.3">
      <c r="A14">
        <v>42</v>
      </c>
      <c r="B14" s="2" t="str">
        <f t="shared" si="0"/>
        <v>[data_42,provincias_42,~] = xlsread('BD_PEAO_est_1_provincia_42.xlsx');</v>
      </c>
      <c r="E14" s="2" t="str">
        <f t="shared" si="37"/>
        <v>provincia_42 = unique(provincias_42(2:end,1));</v>
      </c>
      <c r="O14" s="2" t="str">
        <f t="shared" si="1"/>
        <v>PEAO_42 = reshape(data_42(:,2),T+S,N);</v>
      </c>
      <c r="T14" s="2" t="str">
        <f t="shared" si="2"/>
        <v xml:space="preserve">PEAO_42 = PEAO_42'; </v>
      </c>
      <c r="X14" s="2" t="str">
        <f t="shared" si="3"/>
        <v>tratado_42 = PEAO_42(1,:);</v>
      </c>
      <c r="AC14" s="2" t="str">
        <f t="shared" si="4"/>
        <v>PEAO_42(1,:) = [];</v>
      </c>
      <c r="AI14" s="2" t="str">
        <f t="shared" si="5"/>
        <v>PEAO_42 = [tratado_42;PEAO_42];</v>
      </c>
      <c r="AN14" s="2" t="str">
        <f t="shared" si="6"/>
        <v>Y_42 = PEAO_42; % outcome matrix</v>
      </c>
      <c r="AS14" s="2" t="str">
        <f t="shared" si="44"/>
        <v>Y_pre_42 = Y_42(:,1:T);</v>
      </c>
      <c r="AW14" s="2" t="str">
        <f t="shared" si="45"/>
        <v>Y_post_42 = Y_42(:,T+1:end);</v>
      </c>
      <c r="BA14" s="2" t="str">
        <f t="shared" si="46"/>
        <v>[a_hat_42,B_hat_42] = scm_batch(Y_pre_42);</v>
      </c>
      <c r="BF14" s="2" t="str">
        <f t="shared" si="38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xlsread('spillover_densidad_g_"&amp;CJ12&amp;".xlsx')"</f>
        <v>ind_10 = xlsread('spillover_densidad_g_10.xlsx')</v>
      </c>
      <c r="CP14">
        <v>10</v>
      </c>
      <c r="CQ14" s="2" t="str">
        <f>"ind_"&amp;CP12&amp;" = xlsread('spillover_tiempo_cs_"&amp;CP12&amp;".xlsx')"</f>
        <v>ind_10 = xlsread('spillover_tiempo_cs_10.xlsx')</v>
      </c>
      <c r="CW14">
        <v>10</v>
      </c>
      <c r="CX14" s="2" t="str">
        <f>"ind_"&amp;CW12&amp;" = xlsread('spillover_alimentos_"&amp;CW12&amp;".xlsx')"</f>
        <v>ind_10 = xlsread('spillover_alimentos_10.xlsx')</v>
      </c>
      <c r="DB14">
        <v>10</v>
      </c>
      <c r="DC14" s="2" t="str">
        <f>"ind_"&amp;DB12&amp;" = xlsread('spillover_criminalidad_"&amp;DB12&amp;".xlsx')"</f>
        <v>ind_10 = xlsread('spillover_criminalidad_10.xlsx')</v>
      </c>
      <c r="DG14">
        <v>10</v>
      </c>
      <c r="DH14" s="2" t="str">
        <f>"ind_"&amp;DG12&amp;" = xlsread('spillover_jefe_hogar_"&amp;DG12&amp;".xlsx')"</f>
        <v>ind_10 = xlsread('spillover_jefe_hogar_10.xlsx')</v>
      </c>
      <c r="DL14">
        <v>10</v>
      </c>
      <c r="DM14" s="2" t="str">
        <f>"ind_"&amp;DL12&amp;" = xlsread('spillover_mujeres_"&amp;DL12&amp;".xlsx')"</f>
        <v>ind_10 = xlsread('spillover_mujeres_10.xlsx')</v>
      </c>
      <c r="DQ14" s="2" t="str">
        <f t="shared" si="47"/>
        <v>M_hat_42 = (eye(N)-B_hat_42)'*(eye(N)-B_hat_42);</v>
      </c>
      <c r="DW14" s="2" t="str">
        <f t="shared" si="39"/>
        <v>synthetic_control_sp_42 = a_hat_42(1)+B_hat_42(1,:)*Y_42;</v>
      </c>
      <c r="EC14" s="2" t="str">
        <f t="shared" si="40"/>
        <v>alpha1_hat_vec_42 = zeros(1,S);</v>
      </c>
      <c r="EG14">
        <v>7</v>
      </c>
      <c r="EH14" s="2" t="str">
        <f>"alpha_hat_"&amp;EG14&amp;" = A_"&amp;EG14&amp;"*gamma_hat_"&amp;EG14&amp;";"</f>
        <v>alpha_hat_7 = A_7*gamma_hat_7;</v>
      </c>
      <c r="ER14" s="2" t="str">
        <f t="shared" si="41"/>
        <v>synthetic_control_42=synthetic_control_42';</v>
      </c>
      <c r="EW14" s="2" t="str">
        <f t="shared" si="42"/>
        <v>synthetic_control_sp_42=synthetic_control_sp_42';</v>
      </c>
      <c r="FB14" s="2" t="str">
        <f t="shared" si="43"/>
        <v>tratado_42=tratado_42';</v>
      </c>
      <c r="FF14" s="2" t="str">
        <f t="shared" si="7"/>
        <v>xlswrite('G:\Mi unidad\1. PROYECTOS TELLO 2022\SCM SPILL OVERS\outputs\PEAO\distancia_centro_salud\1%\simulacion_1\synthetic_control_outputs.xlsx',synthetic_control_42,42);</v>
      </c>
      <c r="FT14" s="2" t="str">
        <f t="shared" si="8"/>
        <v>xlswrite('G:\Mi unidad\1. PROYECTOS TELLO 2022\SCM SPILL OVERS\outputs\PEAO\distancia_centro_salud\1%\simulacion_1\synthetic_control_spillover_outputs.xlsx',synthetic_control_sp_42,42);</v>
      </c>
      <c r="GJ14" s="2" t="str">
        <f t="shared" si="9"/>
        <v>xlswrite('G:\Mi unidad\1. PROYECTOS TELLO 2022\SCM SPILL OVERS\outputs\PEAO\distancia_centro_salud\1%\simulacion_1\observado_outputs.xlsx',tratado_42,42);</v>
      </c>
      <c r="GX14" s="2" t="str">
        <f t="shared" si="10"/>
        <v>xlswrite('G:\Mi unidad\1. PROYECTOS TELLO 2022\SCM SPILL OVERS\outputs\PEAO\informalidad\1%\simulacion_1\synthetic_control_outputs.xlsx',synthetic_control_42,42);</v>
      </c>
      <c r="HL14" s="2" t="str">
        <f t="shared" si="11"/>
        <v>xlswrite('G:\Mi unidad\1. PROYECTOS TELLO 2022\SCM SPILL OVERS\outputs\PEAO\informalidad\1%\simulacion_1\synthetic_control_spillover_outputs.xlsx',synthetic_control_sp_42,42);</v>
      </c>
      <c r="IB14" s="2" t="str">
        <f t="shared" si="12"/>
        <v>xlswrite('G:\Mi unidad\1. PROYECTOS TELLO 2022\SCM SPILL OVERS\outputs\PEAO\informalidad\1%\simulacion_1\observado_outputs.xlsx',tratado_42,42);</v>
      </c>
      <c r="IP14" s="2" t="str">
        <f t="shared" si="13"/>
        <v>xlswrite('G:\Mi unidad\1. PROYECTOS TELLO 2022\SCM SPILL OVERS\outputs\PEAO\densidad\1%\simulacion_1\synthetic_control_outputs.xlsx',synthetic_control_42,42);</v>
      </c>
      <c r="JD14" s="2" t="str">
        <f t="shared" si="14"/>
        <v>xlswrite('G:\Mi unidad\1. PROYECTOS TELLO 2022\SCM SPILL OVERS\outputs\PEAO\densidad\1%\simulacion_1\synthetic_control_spillover_outputs.xlsx',synthetic_control_sp_42,42);</v>
      </c>
      <c r="JT14" s="2" t="str">
        <f t="shared" si="15"/>
        <v>xlswrite('G:\Mi unidad\1. PROYECTOS TELLO 2022\SCM SPILL OVERS\outputs\PEAO\densidad\1%\simulacion_1\observado_outputs.xlsx',tratado_42,42);</v>
      </c>
      <c r="KG14" s="2" t="str">
        <f t="shared" si="16"/>
        <v>xlswrite('G:\Mi unidad\1. PROYECTOS TELLO 2022\SCM SPILL OVERS\outputs\PEAO\bajo_niv_educ\1%\simulacion_1\synthetic_control_outputs.xlsx',synthetic_control_42,42);</v>
      </c>
      <c r="KU14" s="2" t="str">
        <f t="shared" si="17"/>
        <v>xlswrite('G:\Mi unidad\1. PROYECTOS TELLO 2022\SCM SPILL OVERS\outputs\PEAO\bajo_niv_educ\1%\simulacion_1\synthetic_control_spillover_outputs.xlsx',synthetic_control_sp_42,42);</v>
      </c>
      <c r="LK14" s="2" t="str">
        <f t="shared" si="18"/>
        <v>xlswrite('G:\Mi unidad\1. PROYECTOS TELLO 2022\SCM SPILL OVERS\outputs\PEAO\bajo_niv_educ\1%\simulacion_1\observado_outputs.xlsx',tratado_42,42);</v>
      </c>
      <c r="LY14" s="2" t="str">
        <f t="shared" si="19"/>
        <v>xlswrite('G:\Mi unidad\1. PROYECTOS TELLO 2022\SCM SPILL OVERS\outputs\PEAO\bajo_ingreso\1%\simulacion_1\synthetic_control_outputs.xlsx',synthetic_control_42,42);</v>
      </c>
      <c r="MN14" s="2" t="str">
        <f t="shared" si="20"/>
        <v>xlswrite('G:\Mi unidad\1. PROYECTOS TELLO 2022\SCM SPILL OVERS\outputs\PEAO\bajo_ingreso\1%\simulacion_1\synthetic_control_spillover_outputs.xlsx',synthetic_control_sp_42,42);</v>
      </c>
      <c r="ND14" s="2" t="str">
        <f t="shared" si="21"/>
        <v>xlswrite('G:\Mi unidad\1. PROYECTOS TELLO 2022\SCM SPILL OVERS\outputs\PEAO\bajo_ingreso\1%\simulacion_1\observado_outputs.xlsx',tratado_42,42);</v>
      </c>
      <c r="NR14" s="2" t="str">
        <f t="shared" si="22"/>
        <v>xlswrite('G:\Mi unidad\1. PROYECTOS TELLO 2022\SCM SPILL OVERS\outputs\PEAO\densidad_g\1%\simulacion_1\synthetic_control_outputs.xlsx',synthetic_control_42,42);</v>
      </c>
      <c r="OF14" s="2" t="str">
        <f t="shared" si="23"/>
        <v>xlswrite('G:\Mi unidad\1. PROYECTOS TELLO 2022\SCM SPILL OVERS\outputs\PEAO\densidad_g\1%\simulacion_1\synthetic_control_spillover_outputs.xlsx',synthetic_control_sp_42,42);</v>
      </c>
      <c r="OV14" s="2" t="str">
        <f t="shared" si="24"/>
        <v>xlswrite('G:\Mi unidad\1. PROYECTOS TELLO 2022\SCM SPILL OVERS\outputs\PEAO\densidad_g\1%\simulacion_1\observado_outputs.xlsx',tratado_42,42);</v>
      </c>
      <c r="PI14" s="2" t="str">
        <f t="shared" si="25"/>
        <v>xlswrite('G:\Mi unidad\1. PROYECTOS TELLO 2022\SCM SPILL OVERS\outputs\PEAO\alimentos\1%\simulacion_1\synthetic_control_outputs.xlsx',synthetic_control_42,42);</v>
      </c>
      <c r="PJ14" s="2" t="str">
        <f t="shared" si="26"/>
        <v>xlswrite('G:\Mi unidad\1. PROYECTOS TELLO 2022\SCM SPILL OVERS\outputs\PEAO\alimentos\1%\simulacion_1\synthetic_control_spillover_outputs.xlsx',synthetic_control_sp_42,42);</v>
      </c>
      <c r="PK14" s="2" t="str">
        <f t="shared" si="27"/>
        <v>xlswrite('G:\Mi unidad\1. PROYECTOS TELLO 2022\SCM SPILL OVERS\outputs\PEAO\alimentos\1%\simulacion_1\observado_outputs.xlsx',tratado_42,42);</v>
      </c>
      <c r="PP14" s="2" t="str">
        <f t="shared" si="28"/>
        <v>xlswrite('G:\Mi unidad\1. PROYECTOS TELLO 2022\SCM SPILL OVERS\outputs\PEAO\jefe_hogar\1%\simulacion_1\synthetic_control_outputs.xlsx',synthetic_control_42,42);</v>
      </c>
      <c r="PQ14" s="2" t="str">
        <f t="shared" si="29"/>
        <v>xlswrite('G:\Mi unidad\1. PROYECTOS TELLO 2022\SCM SPILL OVERS\outputs\PEAO\jefe_hogar\1%\simulacion_1\synthetic_control_spillover_outputs.xlsx',synthetic_control_sp_42,42);</v>
      </c>
      <c r="PR14" s="2" t="str">
        <f t="shared" si="30"/>
        <v>xlswrite('G:\Mi unidad\1. PROYECTOS TELLO 2022\SCM SPILL OVERS\outputs\PEAO\jefe_hogar\1%\simulacion_1\observado_outputs.xlsx',tratado_42,42);</v>
      </c>
      <c r="PV14" s="2" t="str">
        <f t="shared" si="31"/>
        <v>xlswrite('G:\Mi unidad\1. PROYECTOS TELLO 2022\SCM SPILL OVERS\outputs\PEAO\mujeres\1%\simulacion_1\synthetic_control_outputs.xlsx',synthetic_control_42,42);</v>
      </c>
      <c r="PW14" s="2" t="str">
        <f t="shared" si="32"/>
        <v>xlswrite('G:\Mi unidad\1. PROYECTOS TELLO 2022\SCM SPILL OVERS\outputs\PEAO\mujeres\1%\simulacion_1\synthetic_control_spillover_outputs.xlsx',synthetic_control_sp_42,42);</v>
      </c>
      <c r="PX14" s="2" t="str">
        <f t="shared" si="33"/>
        <v>xlswrite('G:\Mi unidad\1. PROYECTOS TELLO 2022\SCM SPILL OVERS\outputs\PEAO\mujeres\1%\simulacion_1\observado_outputs.xlsx',tratado_42,42);</v>
      </c>
      <c r="QB14" s="2" t="str">
        <f t="shared" si="34"/>
        <v>xlswrite('G:\Mi unidad\1. PROYECTOS TELLO 2022\SCM SPILL OVERS\outputs\PEAO\criminalidad\1%\simulacion_1\synthetic_control_outputs.xlsx',synthetic_control_42,42);</v>
      </c>
      <c r="QC14" s="2" t="str">
        <f t="shared" si="35"/>
        <v>xlswrite('G:\Mi unidad\1. PROYECTOS TELLO 2022\SCM SPILL OVERS\outputs\PEAO\criminalidad\1%\simulacion_1\synthetic_control_spillover_outputs.xlsx',synthetic_control_sp_42,42);</v>
      </c>
      <c r="QD14" s="2" t="str">
        <f t="shared" si="36"/>
        <v>xlswrite('G:\Mi unidad\1. PROYECTOS TELLO 2022\SCM SPILL OVERS\outputs\PEAO\criminalidad\1%\simulacion_1\observado_outputs.xlsx',tratado_42,42);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OVERS\outputs\PEAO\bajo_niv_educ\1%\simulacion_1\output_tests.xlsx',p_value_vec_"&amp;QW14&amp;"','p_value_vec_"&amp;QW14&amp;"');"</f>
        <v>xlswrite('G:\Mi unidad\1. PROYECTOS TELLO 2022\SCM SPILL OVERS\outputs\PEAO\bajo_niv_educ\1%\simulacion_1\output_tests.xlsx',p_value_vec_10','p_value_vec_10');</v>
      </c>
      <c r="RK14">
        <v>10</v>
      </c>
      <c r="RL14" t="str">
        <f>"xlswrite('G:\Mi unidad\1. PROYECTOS TELLO 2022\SCM SPILL OVERS\outputs\PEAO\bajo_ingreso\1%\simulacion_1\output_tests.xlsx',p_value_vec_"&amp;RK14&amp;"','p_value_vec_"&amp;RK14&amp;"');"</f>
        <v>xlswrite('G:\Mi unidad\1. PROYECTOS TELLO 2022\SCM SPILL OVERS\outputs\PEAO\bajo_ingreso\1%\simulacion_1\output_tests.xlsx',p_value_vec_10','p_value_vec_10');</v>
      </c>
      <c r="RW14">
        <v>10</v>
      </c>
      <c r="RX14" t="str">
        <f>"xlswrite('G:\Mi unidad\1. PROYECTOS TELLO 2022\SCM SPILL OVERS\outputs\PEAO\densidad\1%\simulacion_1\output_tests.xlsx',p_value_vec_"&amp;RW14&amp;"','p_value_vec_"&amp;RW14&amp;"');"</f>
        <v>xlswrite('G:\Mi unidad\1. PROYECTOS TELLO 2022\SCM SPILL OVERS\outputs\PEAO\densidad\1%\simulacion_1\output_tests.xlsx',p_value_vec_10','p_value_vec_10');</v>
      </c>
      <c r="SI14">
        <v>10</v>
      </c>
      <c r="SJ14" t="str">
        <f>"xlswrite('G:\Mi unidad\1. PROYECTOS TELLO 2022\SCM SPILL OVERS\outputs\PEAO\densidad_g\1%\simulacion_1\output_tests.xlsx',p_value_vec_"&amp;SI14&amp;"','p_value_vec_"&amp;SI14&amp;"');"</f>
        <v>xlswrite('G:\Mi unidad\1. PROYECTOS TELLO 2022\SCM SPILL OVERS\outputs\PEAO\densidad_g\1%\simulacion_1\output_tests.xlsx',p_value_vec_10','p_value_vec_10');</v>
      </c>
      <c r="SU14">
        <v>10</v>
      </c>
      <c r="SV14" t="str">
        <f>"xlswrite('G:\Mi unidad\1. PROYECTOS TELLO 2022\SCM SPILL OVERS\outputs\PEAO\distancia_centro_salud\1%\simulacion_1\output_tests.xlsx',p_value_vec_"&amp;SU14&amp;"','p_value_vec_"&amp;SU14&amp;"');"</f>
        <v>xlswrite('G:\Mi unidad\1. PROYECTOS TELLO 2022\SCM SPILL OVERS\outputs\PEAO\distancia_centro_salud\1%\simulacion_1\output_tests.xlsx',p_value_vec_10','p_value_vec_10');</v>
      </c>
      <c r="TH14">
        <v>10</v>
      </c>
      <c r="TI14" t="str">
        <f>"xlswrite('G:\Mi unidad\1. PROYECTOS TELLO 2022\SCM SPILL OVERS\outputs\PEAO\informalidad\1%\simulacion_1\output_tests.xlsx',p_value_vec_"&amp;TH14&amp;"','p_value_vec_"&amp;TH14&amp;"');"</f>
        <v>xlswrite('G:\Mi unidad\1. PROYECTOS TELLO 2022\SCM SPILL OVERS\outputs\PEAO\informalidad\1%\simulacion_1\output_tests.xlsx',p_value_vec_10','p_value_vec_10');</v>
      </c>
      <c r="TU14">
        <v>10</v>
      </c>
      <c r="TV14" t="str">
        <f>"xlswrite('G:\Mi unidad\1. PROYECTOS TELLO 2022\SCM SPILL OVERS\outputs\PEAO\alimentos\1%\simulacion_1\output_tests.xlsx',p_value_vec_"&amp;TU14&amp;"','p_value_vec_"&amp;TU14&amp;"');"</f>
        <v>xlswrite('G:\Mi unidad\1. PROYECTOS TELLO 2022\SCM SPILL OVERS\outputs\PEAO\alimentos\1%\simulacion_1\output_tests.xlsx',p_value_vec_10','p_value_vec_10');</v>
      </c>
      <c r="UB14">
        <v>10</v>
      </c>
      <c r="UC14" t="str">
        <f>"xlswrite('G:\Mi unidad\1. PROYECTOS TELLO 2022\SCM SPILL OVERS\outputs\PEAO\jefe_hogar\1%\simulacion_1\output_tests.xlsx',p_value_vec_"&amp;UB14&amp;"','p_value_vec_"&amp;UB14&amp;"');"</f>
        <v>xlswrite('G:\Mi unidad\1. PROYECTOS TELLO 2022\SCM SPILL OVERS\outputs\PEAO\jefe_hogar\1%\simulacion_1\output_tests.xlsx',p_value_vec_10','p_value_vec_10');</v>
      </c>
      <c r="UI14">
        <v>10</v>
      </c>
      <c r="UJ14" t="str">
        <f>"xlswrite('G:\Mi unidad\1. PROYECTOS TELLO 2022\SCM SPILL OVERS\outputs\PEAO\mujeres\1%\simulacion_1\output_tests.xlsx',p_value_vec_"&amp;UI14&amp;"','p_value_vec_"&amp;UI14&amp;"');"</f>
        <v>xlswrite('G:\Mi unidad\1. PROYECTOS TELLO 2022\SCM SPILL OVERS\outputs\PEAO\mujeres\1%\simulacion_1\output_tests.xlsx',p_value_vec_10','p_value_vec_10');</v>
      </c>
      <c r="UU14">
        <v>10</v>
      </c>
      <c r="UV14" t="str">
        <f>"xlswrite('G:\Mi unidad\1. PROYECTOS TELLO 2022\SCM SPILL OVERS\outputs\PEAO\criminalidad\1%\simulacion_1\output_tests.xlsx',p_value_vec_"&amp;UU14&amp;"','p_value_vec_"&amp;UU14&amp;"');"</f>
        <v>xlswrite('G:\Mi unidad\1. PROYECTOS TELLO 2022\SCM SPILL OVERS\outputs\PEAO\criminalidad\1%\simulacion_1\output_tests.xlsx',p_value_vec_10','p_value_vec_10');</v>
      </c>
    </row>
    <row r="15" spans="1:568" x14ac:dyDescent="0.3">
      <c r="A15">
        <v>44</v>
      </c>
      <c r="B15" s="2" t="str">
        <f t="shared" si="0"/>
        <v>[data_44,provincias_44,~] = xlsread('BD_PEAO_est_1_provincia_44.xlsx');</v>
      </c>
      <c r="E15" s="2" t="str">
        <f t="shared" si="37"/>
        <v>provincia_44 = unique(provincias_44(2:end,1));</v>
      </c>
      <c r="O15" s="2" t="str">
        <f t="shared" si="1"/>
        <v>PEAO_44 = reshape(data_44(:,2),T+S,N);</v>
      </c>
      <c r="T15" s="2" t="str">
        <f t="shared" si="2"/>
        <v xml:space="preserve">PEAO_44 = PEAO_44'; </v>
      </c>
      <c r="X15" s="2" t="str">
        <f t="shared" si="3"/>
        <v>tratado_44 = PEAO_44(1,:);</v>
      </c>
      <c r="AC15" s="2" t="str">
        <f t="shared" si="4"/>
        <v>PEAO_44(1,:) = [];</v>
      </c>
      <c r="AI15" s="2" t="str">
        <f t="shared" si="5"/>
        <v>PEAO_44 = [tratado_44;PEAO_44];</v>
      </c>
      <c r="AN15" s="2" t="str">
        <f t="shared" si="6"/>
        <v>Y_44 = PEAO_44; % outcome matrix</v>
      </c>
      <c r="AS15" s="2" t="str">
        <f t="shared" si="44"/>
        <v>Y_pre_44 = Y_44(:,1:T);</v>
      </c>
      <c r="AW15" s="2" t="str">
        <f t="shared" si="45"/>
        <v>Y_post_44 = Y_44(:,T+1:end);</v>
      </c>
      <c r="BA15" s="2" t="str">
        <f t="shared" si="46"/>
        <v>[a_hat_44,B_hat_44] = scm_batch(Y_pre_44);</v>
      </c>
      <c r="BF15" s="2" t="str">
        <f t="shared" si="38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P15">
        <v>10</v>
      </c>
      <c r="CQ15" s="2" t="str">
        <f>"A_"&amp;CP12&amp;" = eye(N);"</f>
        <v>A_10 = eye(N);</v>
      </c>
      <c r="CW15">
        <v>10</v>
      </c>
      <c r="CX15" s="2" t="str">
        <f>"A_"&amp;CW12&amp;" = eye(N);"</f>
        <v>A_10 = eye(N);</v>
      </c>
      <c r="DB15">
        <v>10</v>
      </c>
      <c r="DC15" s="2" t="str">
        <f>"A_"&amp;DB12&amp;" = eye(N);"</f>
        <v>A_10 = eye(N);</v>
      </c>
      <c r="DG15">
        <v>10</v>
      </c>
      <c r="DH15" s="2" t="str">
        <f>"A_"&amp;DG12&amp;" = eye(N);"</f>
        <v>A_10 = eye(N);</v>
      </c>
      <c r="DL15">
        <v>10</v>
      </c>
      <c r="DM15" s="2" t="str">
        <f>"A_"&amp;DL12&amp;" = eye(N);"</f>
        <v>A_10 = eye(N);</v>
      </c>
      <c r="DQ15" s="2" t="str">
        <f t="shared" si="47"/>
        <v>M_hat_44 = (eye(N)-B_hat_44)'*(eye(N)-B_hat_44);</v>
      </c>
      <c r="DW15" s="2" t="str">
        <f t="shared" si="39"/>
        <v>synthetic_control_sp_44 = a_hat_44(1)+B_hat_44(1,:)*Y_44;</v>
      </c>
      <c r="EC15" s="2" t="str">
        <f t="shared" si="40"/>
        <v>alpha1_hat_vec_44 = zeros(1,S);</v>
      </c>
      <c r="EG15">
        <v>7</v>
      </c>
      <c r="EH15" s="2" t="str">
        <f>"alpha1_hat_vec_"&amp;EG15&amp;"(s) = alpha_hat_"&amp;EG15&amp;"(1);"</f>
        <v>alpha1_hat_vec_7(s) = alpha_hat_7(1);</v>
      </c>
      <c r="ER15" s="2" t="str">
        <f t="shared" si="41"/>
        <v>synthetic_control_44=synthetic_control_44';</v>
      </c>
      <c r="EW15" s="2" t="str">
        <f t="shared" si="42"/>
        <v>synthetic_control_sp_44=synthetic_control_sp_44';</v>
      </c>
      <c r="FB15" s="2" t="str">
        <f t="shared" si="43"/>
        <v>tratado_44=tratado_44';</v>
      </c>
      <c r="FF15" s="2" t="str">
        <f t="shared" si="7"/>
        <v>xlswrite('G:\Mi unidad\1. PROYECTOS TELLO 2022\SCM SPILL OVERS\outputs\PEAO\distancia_centro_salud\1%\simulacion_1\synthetic_control_outputs.xlsx',synthetic_control_44,44);</v>
      </c>
      <c r="FT15" s="2" t="str">
        <f t="shared" si="8"/>
        <v>xlswrite('G:\Mi unidad\1. PROYECTOS TELLO 2022\SCM SPILL OVERS\outputs\PEAO\distancia_centro_salud\1%\simulacion_1\synthetic_control_spillover_outputs.xlsx',synthetic_control_sp_44,44);</v>
      </c>
      <c r="GJ15" s="2" t="str">
        <f t="shared" si="9"/>
        <v>xlswrite('G:\Mi unidad\1. PROYECTOS TELLO 2022\SCM SPILL OVERS\outputs\PEAO\distancia_centro_salud\1%\simulacion_1\observado_outputs.xlsx',tratado_44,44);</v>
      </c>
      <c r="GX15" s="2" t="str">
        <f t="shared" si="10"/>
        <v>xlswrite('G:\Mi unidad\1. PROYECTOS TELLO 2022\SCM SPILL OVERS\outputs\PEAO\informalidad\1%\simulacion_1\synthetic_control_outputs.xlsx',synthetic_control_44,44);</v>
      </c>
      <c r="HL15" s="2" t="str">
        <f t="shared" si="11"/>
        <v>xlswrite('G:\Mi unidad\1. PROYECTOS TELLO 2022\SCM SPILL OVERS\outputs\PEAO\informalidad\1%\simulacion_1\synthetic_control_spillover_outputs.xlsx',synthetic_control_sp_44,44);</v>
      </c>
      <c r="IB15" s="2" t="str">
        <f t="shared" si="12"/>
        <v>xlswrite('G:\Mi unidad\1. PROYECTOS TELLO 2022\SCM SPILL OVERS\outputs\PEAO\informalidad\1%\simulacion_1\observado_outputs.xlsx',tratado_44,44);</v>
      </c>
      <c r="IP15" s="2" t="str">
        <f t="shared" si="13"/>
        <v>xlswrite('G:\Mi unidad\1. PROYECTOS TELLO 2022\SCM SPILL OVERS\outputs\PEAO\densidad\1%\simulacion_1\synthetic_control_outputs.xlsx',synthetic_control_44,44);</v>
      </c>
      <c r="JD15" s="2" t="str">
        <f t="shared" si="14"/>
        <v>xlswrite('G:\Mi unidad\1. PROYECTOS TELLO 2022\SCM SPILL OVERS\outputs\PEAO\densidad\1%\simulacion_1\synthetic_control_spillover_outputs.xlsx',synthetic_control_sp_44,44);</v>
      </c>
      <c r="JT15" s="2" t="str">
        <f t="shared" si="15"/>
        <v>xlswrite('G:\Mi unidad\1. PROYECTOS TELLO 2022\SCM SPILL OVERS\outputs\PEAO\densidad\1%\simulacion_1\observado_outputs.xlsx',tratado_44,44);</v>
      </c>
      <c r="KG15" s="2" t="str">
        <f t="shared" si="16"/>
        <v>xlswrite('G:\Mi unidad\1. PROYECTOS TELLO 2022\SCM SPILL OVERS\outputs\PEAO\bajo_niv_educ\1%\simulacion_1\synthetic_control_outputs.xlsx',synthetic_control_44,44);</v>
      </c>
      <c r="KU15" s="2" t="str">
        <f t="shared" si="17"/>
        <v>xlswrite('G:\Mi unidad\1. PROYECTOS TELLO 2022\SCM SPILL OVERS\outputs\PEAO\bajo_niv_educ\1%\simulacion_1\synthetic_control_spillover_outputs.xlsx',synthetic_control_sp_44,44);</v>
      </c>
      <c r="LK15" s="2" t="str">
        <f t="shared" si="18"/>
        <v>xlswrite('G:\Mi unidad\1. PROYECTOS TELLO 2022\SCM SPILL OVERS\outputs\PEAO\bajo_niv_educ\1%\simulacion_1\observado_outputs.xlsx',tratado_44,44);</v>
      </c>
      <c r="LY15" s="2" t="str">
        <f t="shared" si="19"/>
        <v>xlswrite('G:\Mi unidad\1. PROYECTOS TELLO 2022\SCM SPILL OVERS\outputs\PEAO\bajo_ingreso\1%\simulacion_1\synthetic_control_outputs.xlsx',synthetic_control_44,44);</v>
      </c>
      <c r="MN15" s="2" t="str">
        <f t="shared" si="20"/>
        <v>xlswrite('G:\Mi unidad\1. PROYECTOS TELLO 2022\SCM SPILL OVERS\outputs\PEAO\bajo_ingreso\1%\simulacion_1\synthetic_control_spillover_outputs.xlsx',synthetic_control_sp_44,44);</v>
      </c>
      <c r="ND15" s="2" t="str">
        <f t="shared" si="21"/>
        <v>xlswrite('G:\Mi unidad\1. PROYECTOS TELLO 2022\SCM SPILL OVERS\outputs\PEAO\bajo_ingreso\1%\simulacion_1\observado_outputs.xlsx',tratado_44,44);</v>
      </c>
      <c r="NR15" s="2" t="str">
        <f t="shared" si="22"/>
        <v>xlswrite('G:\Mi unidad\1. PROYECTOS TELLO 2022\SCM SPILL OVERS\outputs\PEAO\densidad_g\1%\simulacion_1\synthetic_control_outputs.xlsx',synthetic_control_44,44);</v>
      </c>
      <c r="OF15" s="2" t="str">
        <f t="shared" si="23"/>
        <v>xlswrite('G:\Mi unidad\1. PROYECTOS TELLO 2022\SCM SPILL OVERS\outputs\PEAO\densidad_g\1%\simulacion_1\synthetic_control_spillover_outputs.xlsx',synthetic_control_sp_44,44);</v>
      </c>
      <c r="OV15" s="2" t="str">
        <f t="shared" si="24"/>
        <v>xlswrite('G:\Mi unidad\1. PROYECTOS TELLO 2022\SCM SPILL OVERS\outputs\PEAO\densidad_g\1%\simulacion_1\observado_outputs.xlsx',tratado_44,44);</v>
      </c>
      <c r="PI15" s="2" t="str">
        <f t="shared" si="25"/>
        <v>xlswrite('G:\Mi unidad\1. PROYECTOS TELLO 2022\SCM SPILL OVERS\outputs\PEAO\alimentos\1%\simulacion_1\synthetic_control_outputs.xlsx',synthetic_control_44,44);</v>
      </c>
      <c r="PJ15" s="2" t="str">
        <f t="shared" si="26"/>
        <v>xlswrite('G:\Mi unidad\1. PROYECTOS TELLO 2022\SCM SPILL OVERS\outputs\PEAO\alimentos\1%\simulacion_1\synthetic_control_spillover_outputs.xlsx',synthetic_control_sp_44,44);</v>
      </c>
      <c r="PK15" s="2" t="str">
        <f t="shared" si="27"/>
        <v>xlswrite('G:\Mi unidad\1. PROYECTOS TELLO 2022\SCM SPILL OVERS\outputs\PEAO\alimentos\1%\simulacion_1\observado_outputs.xlsx',tratado_44,44);</v>
      </c>
      <c r="PP15" s="2" t="str">
        <f t="shared" si="28"/>
        <v>xlswrite('G:\Mi unidad\1. PROYECTOS TELLO 2022\SCM SPILL OVERS\outputs\PEAO\jefe_hogar\1%\simulacion_1\synthetic_control_outputs.xlsx',synthetic_control_44,44);</v>
      </c>
      <c r="PQ15" s="2" t="str">
        <f t="shared" si="29"/>
        <v>xlswrite('G:\Mi unidad\1. PROYECTOS TELLO 2022\SCM SPILL OVERS\outputs\PEAO\jefe_hogar\1%\simulacion_1\synthetic_control_spillover_outputs.xlsx',synthetic_control_sp_44,44);</v>
      </c>
      <c r="PR15" s="2" t="str">
        <f t="shared" si="30"/>
        <v>xlswrite('G:\Mi unidad\1. PROYECTOS TELLO 2022\SCM SPILL OVERS\outputs\PEAO\jefe_hogar\1%\simulacion_1\observado_outputs.xlsx',tratado_44,44);</v>
      </c>
      <c r="PV15" s="2" t="str">
        <f t="shared" si="31"/>
        <v>xlswrite('G:\Mi unidad\1. PROYECTOS TELLO 2022\SCM SPILL OVERS\outputs\PEAO\mujeres\1%\simulacion_1\synthetic_control_outputs.xlsx',synthetic_control_44,44);</v>
      </c>
      <c r="PW15" s="2" t="str">
        <f t="shared" si="32"/>
        <v>xlswrite('G:\Mi unidad\1. PROYECTOS TELLO 2022\SCM SPILL OVERS\outputs\PEAO\mujeres\1%\simulacion_1\synthetic_control_spillover_outputs.xlsx',synthetic_control_sp_44,44);</v>
      </c>
      <c r="PX15" s="2" t="str">
        <f t="shared" si="33"/>
        <v>xlswrite('G:\Mi unidad\1. PROYECTOS TELLO 2022\SCM SPILL OVERS\outputs\PEAO\mujeres\1%\simulacion_1\observado_outputs.xlsx',tratado_44,44);</v>
      </c>
      <c r="QB15" s="2" t="str">
        <f t="shared" si="34"/>
        <v>xlswrite('G:\Mi unidad\1. PROYECTOS TELLO 2022\SCM SPILL OVERS\outputs\PEAO\criminalidad\1%\simulacion_1\synthetic_control_outputs.xlsx',synthetic_control_44,44);</v>
      </c>
      <c r="QC15" s="2" t="str">
        <f t="shared" si="35"/>
        <v>xlswrite('G:\Mi unidad\1. PROYECTOS TELLO 2022\SCM SPILL OVERS\outputs\PEAO\criminalidad\1%\simulacion_1\synthetic_control_spillover_outputs.xlsx',synthetic_control_sp_44,44);</v>
      </c>
      <c r="QD15" s="2" t="str">
        <f t="shared" si="36"/>
        <v>xlswrite('G:\Mi unidad\1. PROYECTOS TELLO 2022\SCM SPILL OVERS\outputs\PEAO\criminalidad\1%\simulacion_1\observado_outputs.xlsx',tratado_44,44);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OVERS\outputs\PEAO\bajo_niv_educ\1%\simulacion_1\output_tests.xlsx',alpha1_hat_vec_"&amp;QW15&amp;"','alpha1_hat_vec_"&amp;QW15&amp;"');"</f>
        <v>xlswrite('G:\Mi unidad\1. PROYECTOS TELLO 2022\SCM SPILL OVERS\outputs\PEAO\bajo_niv_educ\1%\simulacion_1\output_tests.xlsx',alpha1_hat_vec_10','alpha1_hat_vec_10');</v>
      </c>
      <c r="RK15">
        <v>10</v>
      </c>
      <c r="RL15" t="str">
        <f>"xlswrite('G:\Mi unidad\1. PROYECTOS TELLO 2022\SCM SPILL OVERS\outputs\PEAO\bajo_ingreso\1%\simulacion_1\output_tests.xlsx',alpha1_hat_vec_"&amp;RK15&amp;"','alpha1_hat_vec_"&amp;RK15&amp;"');"</f>
        <v>xlswrite('G:\Mi unidad\1. PROYECTOS TELLO 2022\SCM SPILL OVERS\outputs\PEAO\bajo_ingreso\1%\simulacion_1\output_tests.xlsx',alpha1_hat_vec_10','alpha1_hat_vec_10');</v>
      </c>
      <c r="RW15">
        <v>10</v>
      </c>
      <c r="RX15" t="str">
        <f>"xlswrite('G:\Mi unidad\1. PROYECTOS TELLO 2022\SCM SPILL OVERS\outputs\PEAO\densidad\1%\simulacion_1\output_tests.xlsx',alpha1_hat_vec_"&amp;RW15&amp;"','alpha1_hat_vec_"&amp;RW15&amp;"');"</f>
        <v>xlswrite('G:\Mi unidad\1. PROYECTOS TELLO 2022\SCM SPILL OVERS\outputs\PEAO\densidad\1%\simulacion_1\output_tests.xlsx',alpha1_hat_vec_10','alpha1_hat_vec_10');</v>
      </c>
      <c r="SI15">
        <v>10</v>
      </c>
      <c r="SJ15" t="str">
        <f>"xlswrite('G:\Mi unidad\1. PROYECTOS TELLO 2022\SCM SPILL OVERS\outputs\PEAO\densidad_g\1%\simulacion_1\output_tests.xlsx',alpha1_hat_vec_"&amp;SI15&amp;"','alpha1_hat_vec_"&amp;SI15&amp;"');"</f>
        <v>xlswrite('G:\Mi unidad\1. PROYECTOS TELLO 2022\SCM SPILL OVERS\outputs\PEAO\densidad_g\1%\simulacion_1\output_tests.xlsx',alpha1_hat_vec_10','alpha1_hat_vec_10');</v>
      </c>
      <c r="SU15">
        <v>10</v>
      </c>
      <c r="SV15" t="str">
        <f>"xlswrite('G:\Mi unidad\1. PROYECTOS TELLO 2022\SCM SPILL OVERS\outputs\PEAO\distancia_centro_salud\1%\simulacion_1\output_tests.xlsx',alpha1_hat_vec_"&amp;SU15&amp;"','alpha1_hat_vec_"&amp;SU15&amp;"');"</f>
        <v>xlswrite('G:\Mi unidad\1. PROYECTOS TELLO 2022\SCM SPILL OVERS\outputs\PEAO\distancia_centro_salud\1%\simulacion_1\output_tests.xlsx',alpha1_hat_vec_10','alpha1_hat_vec_10');</v>
      </c>
      <c r="TH15">
        <v>10</v>
      </c>
      <c r="TI15" t="str">
        <f>"xlswrite('G:\Mi unidad\1. PROYECTOS TELLO 2022\SCM SPILL OVERS\outputs\PEAO\informalidad\1%\simulacion_1\output_tests.xlsx',alpha1_hat_vec_"&amp;TH15&amp;"','alpha1_hat_vec_"&amp;TH15&amp;"');"</f>
        <v>xlswrite('G:\Mi unidad\1. PROYECTOS TELLO 2022\SCM SPILL OVERS\outputs\PEAO\informalidad\1%\simulacion_1\output_tests.xlsx',alpha1_hat_vec_10','alpha1_hat_vec_10');</v>
      </c>
      <c r="TU15">
        <v>10</v>
      </c>
      <c r="TV15" t="str">
        <f>"xlswrite('G:\Mi unidad\1. PROYECTOS TELLO 2022\SCM SPILL OVERS\outputs\PEAO\alimentos\1%\simulacion_1\output_tests.xlsx',alpha1_hat_vec_"&amp;TU15&amp;"','alpha1_hat_vec_"&amp;TU15&amp;"');"</f>
        <v>xlswrite('G:\Mi unidad\1. PROYECTOS TELLO 2022\SCM SPILL OVERS\outputs\PEAO\alimentos\1%\simulacion_1\output_tests.xlsx',alpha1_hat_vec_10','alpha1_hat_vec_10');</v>
      </c>
      <c r="UB15">
        <v>10</v>
      </c>
      <c r="UC15" t="str">
        <f>"xlswrite('G:\Mi unidad\1. PROYECTOS TELLO 2022\SCM SPILL OVERS\outputs\PEAO\jefe_hogar\1%\simulacion_1\output_tests.xlsx',alpha1_hat_vec_"&amp;UB15&amp;"','alpha1_hat_vec_"&amp;UB15&amp;"');"</f>
        <v>xlswrite('G:\Mi unidad\1. PROYECTOS TELLO 2022\SCM SPILL OVERS\outputs\PEAO\jefe_hogar\1%\simulacion_1\output_tests.xlsx',alpha1_hat_vec_10','alpha1_hat_vec_10');</v>
      </c>
      <c r="UI15">
        <v>10</v>
      </c>
      <c r="UJ15" t="str">
        <f>"xlswrite('G:\Mi unidad\1. PROYECTOS TELLO 2022\SCM SPILL OVERS\outputs\PEAO\mujeres\1%\simulacion_1\output_tests.xlsx',alpha1_hat_vec_"&amp;UI15&amp;"','alpha1_hat_vec_"&amp;UI15&amp;"');"</f>
        <v>xlswrite('G:\Mi unidad\1. PROYECTOS TELLO 2022\SCM SPILL OVERS\outputs\PEAO\mujeres\1%\simulacion_1\output_tests.xlsx',alpha1_hat_vec_10','alpha1_hat_vec_10');</v>
      </c>
      <c r="UU15">
        <v>10</v>
      </c>
      <c r="UV15" t="str">
        <f>"xlswrite('G:\Mi unidad\1. PROYECTOS TELLO 2022\SCM SPILL OVERS\outputs\PEAO\criminalidad\1%\simulacion_1\output_tests.xlsx',alpha1_hat_vec_"&amp;UU15&amp;"','alpha1_hat_vec_"&amp;UU15&amp;"');"</f>
        <v>xlswrite('G:\Mi unidad\1. PROYECTOS TELLO 2022\SCM SPILL OVERS\outputs\PEAO\criminalidad\1%\simulacion_1\output_tests.xlsx',alpha1_hat_vec_10','alpha1_hat_vec_10');</v>
      </c>
    </row>
    <row r="16" spans="1:568" x14ac:dyDescent="0.3">
      <c r="A16">
        <v>45</v>
      </c>
      <c r="B16" s="2" t="str">
        <f t="shared" si="0"/>
        <v>[data_45,provincias_45,~] = xlsread('BD_PEAO_est_1_provincia_45.xlsx');</v>
      </c>
      <c r="E16" s="2" t="str">
        <f t="shared" si="37"/>
        <v>provincia_45 = unique(provincias_45(2:end,1));</v>
      </c>
      <c r="O16" s="2" t="str">
        <f t="shared" si="1"/>
        <v>PEAO_45 = reshape(data_45(:,2),T+S,N);</v>
      </c>
      <c r="T16" s="2" t="str">
        <f t="shared" si="2"/>
        <v xml:space="preserve">PEAO_45 = PEAO_45'; </v>
      </c>
      <c r="X16" s="2" t="str">
        <f t="shared" si="3"/>
        <v>tratado_45 = PEAO_45(1,:);</v>
      </c>
      <c r="AC16" s="2" t="str">
        <f t="shared" si="4"/>
        <v>PEAO_45(1,:) = [];</v>
      </c>
      <c r="AI16" s="2" t="str">
        <f t="shared" si="5"/>
        <v>PEAO_45 = [tratado_45;PEAO_45];</v>
      </c>
      <c r="AN16" s="2" t="str">
        <f t="shared" si="6"/>
        <v>Y_45 = PEAO_45; % outcome matrix</v>
      </c>
      <c r="AS16" s="2" t="str">
        <f t="shared" si="44"/>
        <v>Y_pre_45 = Y_45(:,1:T);</v>
      </c>
      <c r="AW16" s="2" t="str">
        <f t="shared" si="45"/>
        <v>Y_post_45 = Y_45(:,T+1:end);</v>
      </c>
      <c r="BA16" s="2" t="str">
        <f t="shared" si="46"/>
        <v>[a_hat_45,B_hat_45] = scm_batch(Y_pre_45);</v>
      </c>
      <c r="BF16" s="2" t="str">
        <f t="shared" si="38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P16">
        <v>10</v>
      </c>
      <c r="CQ16" s="2" t="str">
        <f>"A_"&amp;CP12&amp;"(:,ind_"&amp;CP12&amp;" == 0) = [];"</f>
        <v>A_10(:,ind_10 == 0) = [];</v>
      </c>
      <c r="CW16">
        <v>10</v>
      </c>
      <c r="CX16" s="2" t="str">
        <f>"A_"&amp;CW12&amp;"(:,ind_"&amp;CW12&amp;" == 0) = [];"</f>
        <v>A_10(:,ind_10 == 0) = [];</v>
      </c>
      <c r="DB16">
        <v>10</v>
      </c>
      <c r="DC16" s="2" t="str">
        <f>"A_"&amp;DB12&amp;"(:,ind_"&amp;DB12&amp;" == 0) = [];"</f>
        <v>A_10(:,ind_10 == 0) = [];</v>
      </c>
      <c r="DG16">
        <v>10</v>
      </c>
      <c r="DH16" s="2" t="str">
        <f>"A_"&amp;DG12&amp;"(:,ind_"&amp;DG12&amp;" == 0) = [];"</f>
        <v>A_10(:,ind_10 == 0) = [];</v>
      </c>
      <c r="DL16">
        <v>10</v>
      </c>
      <c r="DM16" s="2" t="str">
        <f>"A_"&amp;DL12&amp;"(:,ind_"&amp;DL12&amp;" == 0) = [];"</f>
        <v>A_10(:,ind_10 == 0) = [];</v>
      </c>
      <c r="DQ16" s="2" t="str">
        <f t="shared" si="47"/>
        <v>M_hat_45 = (eye(N)-B_hat_45)'*(eye(N)-B_hat_45);</v>
      </c>
      <c r="DW16" s="2" t="str">
        <f t="shared" si="39"/>
        <v>synthetic_control_sp_45 = a_hat_45(1)+B_hat_45(1,:)*Y_45;</v>
      </c>
      <c r="EC16" s="2" t="str">
        <f t="shared" si="40"/>
        <v>alpha1_hat_vec_45 = zeros(1,S);</v>
      </c>
      <c r="EG16">
        <v>7</v>
      </c>
      <c r="EH16" s="2" t="str">
        <f>"synthetic_control_sp_"&amp;EG16&amp;"(T+s) = Y_"&amp;EG16&amp;"(1,T+s)-alpha1_hat_vec_"&amp;EG16&amp;"(s);"</f>
        <v>synthetic_control_sp_7(T+s) = Y_7(1,T+s)-alpha1_hat_vec_7(s);</v>
      </c>
      <c r="ER16" s="2" t="str">
        <f t="shared" si="41"/>
        <v>synthetic_control_45=synthetic_control_45';</v>
      </c>
      <c r="EW16" s="2" t="str">
        <f t="shared" si="42"/>
        <v>synthetic_control_sp_45=synthetic_control_sp_45';</v>
      </c>
      <c r="FB16" s="2" t="str">
        <f t="shared" si="43"/>
        <v>tratado_45=tratado_45';</v>
      </c>
      <c r="FF16" s="2" t="str">
        <f t="shared" si="7"/>
        <v>xlswrite('G:\Mi unidad\1. PROYECTOS TELLO 2022\SCM SPILL OVERS\outputs\PEAO\distancia_centro_salud\1%\simulacion_1\synthetic_control_outputs.xlsx',synthetic_control_45,45);</v>
      </c>
      <c r="FT16" s="2" t="str">
        <f t="shared" si="8"/>
        <v>xlswrite('G:\Mi unidad\1. PROYECTOS TELLO 2022\SCM SPILL OVERS\outputs\PEAO\distancia_centro_salud\1%\simulacion_1\synthetic_control_spillover_outputs.xlsx',synthetic_control_sp_45,45);</v>
      </c>
      <c r="GJ16" s="2" t="str">
        <f t="shared" si="9"/>
        <v>xlswrite('G:\Mi unidad\1. PROYECTOS TELLO 2022\SCM SPILL OVERS\outputs\PEAO\distancia_centro_salud\1%\simulacion_1\observado_outputs.xlsx',tratado_45,45);</v>
      </c>
      <c r="GX16" s="2" t="str">
        <f t="shared" si="10"/>
        <v>xlswrite('G:\Mi unidad\1. PROYECTOS TELLO 2022\SCM SPILL OVERS\outputs\PEAO\informalidad\1%\simulacion_1\synthetic_control_outputs.xlsx',synthetic_control_45,45);</v>
      </c>
      <c r="HL16" s="2" t="str">
        <f t="shared" si="11"/>
        <v>xlswrite('G:\Mi unidad\1. PROYECTOS TELLO 2022\SCM SPILL OVERS\outputs\PEAO\informalidad\1%\simulacion_1\synthetic_control_spillover_outputs.xlsx',synthetic_control_sp_45,45);</v>
      </c>
      <c r="IB16" s="2" t="str">
        <f t="shared" si="12"/>
        <v>xlswrite('G:\Mi unidad\1. PROYECTOS TELLO 2022\SCM SPILL OVERS\outputs\PEAO\informalidad\1%\simulacion_1\observado_outputs.xlsx',tratado_45,45);</v>
      </c>
      <c r="IP16" s="2" t="str">
        <f t="shared" si="13"/>
        <v>xlswrite('G:\Mi unidad\1. PROYECTOS TELLO 2022\SCM SPILL OVERS\outputs\PEAO\densidad\1%\simulacion_1\synthetic_control_outputs.xlsx',synthetic_control_45,45);</v>
      </c>
      <c r="JD16" s="2" t="str">
        <f t="shared" si="14"/>
        <v>xlswrite('G:\Mi unidad\1. PROYECTOS TELLO 2022\SCM SPILL OVERS\outputs\PEAO\densidad\1%\simulacion_1\synthetic_control_spillover_outputs.xlsx',synthetic_control_sp_45,45);</v>
      </c>
      <c r="JT16" s="2" t="str">
        <f t="shared" si="15"/>
        <v>xlswrite('G:\Mi unidad\1. PROYECTOS TELLO 2022\SCM SPILL OVERS\outputs\PEAO\densidad\1%\simulacion_1\observado_outputs.xlsx',tratado_45,45);</v>
      </c>
      <c r="KG16" s="2" t="str">
        <f t="shared" si="16"/>
        <v>xlswrite('G:\Mi unidad\1. PROYECTOS TELLO 2022\SCM SPILL OVERS\outputs\PEAO\bajo_niv_educ\1%\simulacion_1\synthetic_control_outputs.xlsx',synthetic_control_45,45);</v>
      </c>
      <c r="KU16" s="2" t="str">
        <f t="shared" si="17"/>
        <v>xlswrite('G:\Mi unidad\1. PROYECTOS TELLO 2022\SCM SPILL OVERS\outputs\PEAO\bajo_niv_educ\1%\simulacion_1\synthetic_control_spillover_outputs.xlsx',synthetic_control_sp_45,45);</v>
      </c>
      <c r="LK16" s="2" t="str">
        <f t="shared" si="18"/>
        <v>xlswrite('G:\Mi unidad\1. PROYECTOS TELLO 2022\SCM SPILL OVERS\outputs\PEAO\bajo_niv_educ\1%\simulacion_1\observado_outputs.xlsx',tratado_45,45);</v>
      </c>
      <c r="LY16" s="2" t="str">
        <f t="shared" si="19"/>
        <v>xlswrite('G:\Mi unidad\1. PROYECTOS TELLO 2022\SCM SPILL OVERS\outputs\PEAO\bajo_ingreso\1%\simulacion_1\synthetic_control_outputs.xlsx',synthetic_control_45,45);</v>
      </c>
      <c r="MN16" s="2" t="str">
        <f t="shared" si="20"/>
        <v>xlswrite('G:\Mi unidad\1. PROYECTOS TELLO 2022\SCM SPILL OVERS\outputs\PEAO\bajo_ingreso\1%\simulacion_1\synthetic_control_spillover_outputs.xlsx',synthetic_control_sp_45,45);</v>
      </c>
      <c r="ND16" s="2" t="str">
        <f t="shared" si="21"/>
        <v>xlswrite('G:\Mi unidad\1. PROYECTOS TELLO 2022\SCM SPILL OVERS\outputs\PEAO\bajo_ingreso\1%\simulacion_1\observado_outputs.xlsx',tratado_45,45);</v>
      </c>
      <c r="NR16" s="2" t="str">
        <f t="shared" si="22"/>
        <v>xlswrite('G:\Mi unidad\1. PROYECTOS TELLO 2022\SCM SPILL OVERS\outputs\PEAO\densidad_g\1%\simulacion_1\synthetic_control_outputs.xlsx',synthetic_control_45,45);</v>
      </c>
      <c r="OF16" s="2" t="str">
        <f t="shared" si="23"/>
        <v>xlswrite('G:\Mi unidad\1. PROYECTOS TELLO 2022\SCM SPILL OVERS\outputs\PEAO\densidad_g\1%\simulacion_1\synthetic_control_spillover_outputs.xlsx',synthetic_control_sp_45,45);</v>
      </c>
      <c r="OV16" s="2" t="str">
        <f t="shared" si="24"/>
        <v>xlswrite('G:\Mi unidad\1. PROYECTOS TELLO 2022\SCM SPILL OVERS\outputs\PEAO\densidad_g\1%\simulacion_1\observado_outputs.xlsx',tratado_45,45);</v>
      </c>
      <c r="PI16" s="2" t="str">
        <f t="shared" si="25"/>
        <v>xlswrite('G:\Mi unidad\1. PROYECTOS TELLO 2022\SCM SPILL OVERS\outputs\PEAO\alimentos\1%\simulacion_1\synthetic_control_outputs.xlsx',synthetic_control_45,45);</v>
      </c>
      <c r="PJ16" s="2" t="str">
        <f t="shared" si="26"/>
        <v>xlswrite('G:\Mi unidad\1. PROYECTOS TELLO 2022\SCM SPILL OVERS\outputs\PEAO\alimentos\1%\simulacion_1\synthetic_control_spillover_outputs.xlsx',synthetic_control_sp_45,45);</v>
      </c>
      <c r="PK16" s="2" t="str">
        <f t="shared" si="27"/>
        <v>xlswrite('G:\Mi unidad\1. PROYECTOS TELLO 2022\SCM SPILL OVERS\outputs\PEAO\alimentos\1%\simulacion_1\observado_outputs.xlsx',tratado_45,45);</v>
      </c>
      <c r="PP16" s="2" t="str">
        <f t="shared" si="28"/>
        <v>xlswrite('G:\Mi unidad\1. PROYECTOS TELLO 2022\SCM SPILL OVERS\outputs\PEAO\jefe_hogar\1%\simulacion_1\synthetic_control_outputs.xlsx',synthetic_control_45,45);</v>
      </c>
      <c r="PQ16" s="2" t="str">
        <f t="shared" si="29"/>
        <v>xlswrite('G:\Mi unidad\1. PROYECTOS TELLO 2022\SCM SPILL OVERS\outputs\PEAO\jefe_hogar\1%\simulacion_1\synthetic_control_spillover_outputs.xlsx',synthetic_control_sp_45,45);</v>
      </c>
      <c r="PR16" s="2" t="str">
        <f t="shared" si="30"/>
        <v>xlswrite('G:\Mi unidad\1. PROYECTOS TELLO 2022\SCM SPILL OVERS\outputs\PEAO\jefe_hogar\1%\simulacion_1\observado_outputs.xlsx',tratado_45,45);</v>
      </c>
      <c r="PV16" s="2" t="str">
        <f t="shared" si="31"/>
        <v>xlswrite('G:\Mi unidad\1. PROYECTOS TELLO 2022\SCM SPILL OVERS\outputs\PEAO\mujeres\1%\simulacion_1\synthetic_control_outputs.xlsx',synthetic_control_45,45);</v>
      </c>
      <c r="PW16" s="2" t="str">
        <f t="shared" si="32"/>
        <v>xlswrite('G:\Mi unidad\1. PROYECTOS TELLO 2022\SCM SPILL OVERS\outputs\PEAO\mujeres\1%\simulacion_1\synthetic_control_spillover_outputs.xlsx',synthetic_control_sp_45,45);</v>
      </c>
      <c r="PX16" s="2" t="str">
        <f t="shared" si="33"/>
        <v>xlswrite('G:\Mi unidad\1. PROYECTOS TELLO 2022\SCM SPILL OVERS\outputs\PEAO\mujeres\1%\simulacion_1\observado_outputs.xlsx',tratado_45,45);</v>
      </c>
      <c r="QB16" s="2" t="str">
        <f t="shared" si="34"/>
        <v>xlswrite('G:\Mi unidad\1. PROYECTOS TELLO 2022\SCM SPILL OVERS\outputs\PEAO\criminalidad\1%\simulacion_1\synthetic_control_outputs.xlsx',synthetic_control_45,45);</v>
      </c>
      <c r="QC16" s="2" t="str">
        <f t="shared" si="35"/>
        <v>xlswrite('G:\Mi unidad\1. PROYECTOS TELLO 2022\SCM SPILL OVERS\outputs\PEAO\criminalidad\1%\simulacion_1\synthetic_control_spillover_outputs.xlsx',synthetic_control_sp_45,45);</v>
      </c>
      <c r="QD16" s="2" t="str">
        <f t="shared" si="36"/>
        <v>xlswrite('G:\Mi unidad\1. PROYECTOS TELLO 2022\SCM SPILL OVERS\outputs\PEAO\criminalidad\1%\simulacion_1\observado_outputs.xlsx',tratado_45,45);</v>
      </c>
      <c r="QI16">
        <v>7</v>
      </c>
      <c r="QJ16" t="str">
        <f>"    [p_value_"&amp;QI16&amp; ",lb_"&amp;QI16&amp;",ub_"&amp;QI16&amp;"] = sp_andrews_te(Y_pre_"&amp;QI16&amp;",PEAO_"&amp;QI16&amp;"(:,T+s),A_"&amp;QI16&amp;",C,.05);"</f>
        <v xml:space="preserve">    [p_value_7,lb_7,ub_7] = sp_andrews_te(Y_pre_7,PEAO_7(:,T+s),A_7,C,.05);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OVERS\outputs\PEAO\bajo_niv_educ\1%\simulacion_1\output_tests.xlsx',spillover_test_"&amp;QW16&amp;"','sp_test_"&amp;QW16&amp;"');"</f>
        <v>xlswrite('G:\Mi unidad\1. PROYECTOS TELLO 2022\SCM SPILL OVERS\outputs\PEAO\bajo_niv_educ\1%\simulacion_1\output_tests.xlsx',spillover_test_10','sp_test_10');</v>
      </c>
      <c r="RK16">
        <v>10</v>
      </c>
      <c r="RL16" t="str">
        <f>"xlswrite('G:\Mi unidad\1. PROYECTOS TELLO 2022\SCM SPILL OVERS\outputs\PEAO\bajo_ingreso\1%\simulacion_1\output_tests.xlsx',spillover_test_"&amp;RK16&amp;"','sp_test_"&amp;RK16&amp;"');"</f>
        <v>xlswrite('G:\Mi unidad\1. PROYECTOS TELLO 2022\SCM SPILL OVERS\outputs\PEAO\bajo_ingreso\1%\simulacion_1\output_tests.xlsx',spillover_test_10','sp_test_10');</v>
      </c>
      <c r="RW16">
        <v>10</v>
      </c>
      <c r="RX16" t="str">
        <f>"xlswrite('G:\Mi unidad\1. PROYECTOS TELLO 2022\SCM SPILL OVERS\outputs\PEAO\densidad\1%\simulacion_1\output_tests.xlsx',spillover_test_"&amp;RW16&amp;"','sp_test_"&amp;RW16&amp;"');"</f>
        <v>xlswrite('G:\Mi unidad\1. PROYECTOS TELLO 2022\SCM SPILL OVERS\outputs\PEAO\densidad\1%\simulacion_1\output_tests.xlsx',spillover_test_10','sp_test_10');</v>
      </c>
      <c r="SI16">
        <v>10</v>
      </c>
      <c r="SJ16" t="str">
        <f>"xlswrite('G:\Mi unidad\1. PROYECTOS TELLO 2022\SCM SPILL OVERS\outputs\PEAO\densidad_g\1%\simulacion_1\output_tests.xlsx',spillover_test_"&amp;SI16&amp;"','sp_test_"&amp;SI16&amp;"');"</f>
        <v>xlswrite('G:\Mi unidad\1. PROYECTOS TELLO 2022\SCM SPILL OVERS\outputs\PEAO\densidad_g\1%\simulacion_1\output_tests.xlsx',spillover_test_10','sp_test_10');</v>
      </c>
      <c r="SU16">
        <v>10</v>
      </c>
      <c r="SV16" t="str">
        <f>"xlswrite('G:\Mi unidad\1. PROYECTOS TELLO 2022\SCM SPILL OVERS\outputs\PEAO\distancia_centro_salud\1%\simulacion_1\output_tests.xlsx',spillover_test_"&amp;SU16&amp;"','sp_test_"&amp;SU16&amp;"');"</f>
        <v>xlswrite('G:\Mi unidad\1. PROYECTOS TELLO 2022\SCM SPILL OVERS\outputs\PEAO\distancia_centro_salud\1%\simulacion_1\output_tests.xlsx',spillover_test_10','sp_test_10');</v>
      </c>
      <c r="TH16">
        <v>10</v>
      </c>
      <c r="TI16" t="str">
        <f>"xlswrite('G:\Mi unidad\1. PROYECTOS TELLO 2022\SCM SPILL OVERS\outputs\PEAO\informalidad\1%\simulacion_1\output_tests.xlsx',spillover_test_"&amp;TH16&amp;"','sp_test_"&amp;TH16&amp;"');"</f>
        <v>xlswrite('G:\Mi unidad\1. PROYECTOS TELLO 2022\SCM SPILL OVERS\outputs\PEAO\informalidad\1%\simulacion_1\output_tests.xlsx',spillover_test_10','sp_test_10');</v>
      </c>
      <c r="TU16">
        <v>10</v>
      </c>
      <c r="TV16" t="str">
        <f>"xlswrite('G:\Mi unidad\1. PROYECTOS TELLO 2022\SCM SPILL OVERS\outputs\PEAO\alimentos\1%\simulacion_1\output_tests.xlsx',spillover_test_"&amp;TU16&amp;"','sp_test_"&amp;TU16&amp;"');"</f>
        <v>xlswrite('G:\Mi unidad\1. PROYECTOS TELLO 2022\SCM SPILL OVERS\outputs\PEAO\alimentos\1%\simulacion_1\output_tests.xlsx',spillover_test_10','sp_test_10');</v>
      </c>
      <c r="UB16">
        <v>10</v>
      </c>
      <c r="UC16" t="str">
        <f>"xlswrite('G:\Mi unidad\1. PROYECTOS TELLO 2022\SCM SPILL OVERS\outputs\PEAO\jefe_hogar\1%\simulacion_1\output_tests.xlsx',spillover_test_"&amp;UB16&amp;"','sp_test_"&amp;UB16&amp;"');"</f>
        <v>xlswrite('G:\Mi unidad\1. PROYECTOS TELLO 2022\SCM SPILL OVERS\outputs\PEAO\jefe_hogar\1%\simulacion_1\output_tests.xlsx',spillover_test_10','sp_test_10');</v>
      </c>
      <c r="UI16">
        <v>10</v>
      </c>
      <c r="UJ16" t="str">
        <f>"xlswrite('G:\Mi unidad\1. PROYECTOS TELLO 2022\SCM SPILL OVERS\outputs\PEAO\mujeres\1%\simulacion_1\output_tests.xlsx',spillover_test_"&amp;UI16&amp;"','sp_test_"&amp;UI16&amp;"');"</f>
        <v>xlswrite('G:\Mi unidad\1. PROYECTOS TELLO 2022\SCM SPILL OVERS\outputs\PEAO\mujeres\1%\simulacion_1\output_tests.xlsx',spillover_test_10','sp_test_10');</v>
      </c>
      <c r="UU16">
        <v>10</v>
      </c>
      <c r="UV16" t="str">
        <f>"xlswrite('G:\Mi unidad\1. PROYECTOS TELLO 2022\SCM SPILL OVERS\outputs\PEAO\criminalidad\1%\simulacion_1\output_tests.xlsx',spillover_test_"&amp;UU16&amp;"','sp_test_"&amp;UU16&amp;"');"</f>
        <v>xlswrite('G:\Mi unidad\1. PROYECTOS TELLO 2022\SCM SPILL OVERS\outputs\PEAO\criminalidad\1%\simulacion_1\output_tests.xlsx',spillover_test_10','sp_test_10');</v>
      </c>
    </row>
    <row r="17" spans="1:568" x14ac:dyDescent="0.3">
      <c r="A17">
        <v>55</v>
      </c>
      <c r="B17" s="2" t="str">
        <f t="shared" si="0"/>
        <v>[data_55,provincias_55,~] = xlsread('BD_PEAO_est_1_provincia_55.xlsx');</v>
      </c>
      <c r="E17" s="2" t="str">
        <f t="shared" si="37"/>
        <v>provincia_55 = unique(provincias_55(2:end,1));</v>
      </c>
      <c r="O17" s="2" t="str">
        <f t="shared" si="1"/>
        <v>PEAO_55 = reshape(data_55(:,2),T+S,N);</v>
      </c>
      <c r="T17" s="2" t="str">
        <f t="shared" si="2"/>
        <v xml:space="preserve">PEAO_55 = PEAO_55'; </v>
      </c>
      <c r="X17" s="2" t="str">
        <f t="shared" si="3"/>
        <v>tratado_55 = PEAO_55(1,:);</v>
      </c>
      <c r="AC17" s="2" t="str">
        <f t="shared" si="4"/>
        <v>PEAO_55(1,:) = [];</v>
      </c>
      <c r="AI17" s="2" t="str">
        <f t="shared" si="5"/>
        <v>PEAO_55 = [tratado_55;PEAO_55];</v>
      </c>
      <c r="AN17" s="2" t="str">
        <f t="shared" si="6"/>
        <v>Y_55 = PEAO_55; % outcome matrix</v>
      </c>
      <c r="AS17" s="2" t="str">
        <f t="shared" si="44"/>
        <v>Y_pre_55 = Y_55(:,1:T);</v>
      </c>
      <c r="AW17" s="2" t="str">
        <f t="shared" si="45"/>
        <v>Y_post_55 = Y_55(:,T+1:end);</v>
      </c>
      <c r="BA17" s="2" t="str">
        <f t="shared" si="46"/>
        <v>[a_hat_55,B_hat_55] = scm_batch(Y_pre_55);</v>
      </c>
      <c r="BF17" s="2" t="str">
        <f t="shared" si="38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P17">
        <v>16</v>
      </c>
      <c r="CQ17" t="str">
        <f>"%A_"&amp;CP17</f>
        <v>%A_16</v>
      </c>
      <c r="CW17">
        <v>16</v>
      </c>
      <c r="CX17" t="str">
        <f>"%A_"&amp;CW17</f>
        <v>%A_16</v>
      </c>
      <c r="DB17">
        <v>16</v>
      </c>
      <c r="DC17" t="str">
        <f>"%A_"&amp;DB17</f>
        <v>%A_16</v>
      </c>
      <c r="DG17">
        <v>16</v>
      </c>
      <c r="DH17" t="str">
        <f>"%A_"&amp;DG17</f>
        <v>%A_16</v>
      </c>
      <c r="DL17">
        <v>16</v>
      </c>
      <c r="DM17" t="str">
        <f>"%A_"&amp;DL17</f>
        <v>%A_16</v>
      </c>
      <c r="DQ17" s="2" t="str">
        <f t="shared" si="47"/>
        <v>M_hat_55 = (eye(N)-B_hat_55)'*(eye(N)-B_hat_55);</v>
      </c>
      <c r="DW17" s="2" t="str">
        <f t="shared" si="39"/>
        <v>synthetic_control_sp_55 = a_hat_55(1)+B_hat_55(1,:)*Y_55;</v>
      </c>
      <c r="EC17" s="2" t="str">
        <f t="shared" si="40"/>
        <v>alpha1_hat_vec_55 = zeros(1,S);</v>
      </c>
      <c r="EG17">
        <v>7</v>
      </c>
      <c r="EH17" s="3" t="s">
        <v>57</v>
      </c>
      <c r="ER17" s="2" t="str">
        <f t="shared" si="41"/>
        <v>synthetic_control_55=synthetic_control_55';</v>
      </c>
      <c r="EW17" s="2" t="str">
        <f t="shared" si="42"/>
        <v>synthetic_control_sp_55=synthetic_control_sp_55';</v>
      </c>
      <c r="FB17" s="2" t="str">
        <f t="shared" si="43"/>
        <v>tratado_55=tratado_55';</v>
      </c>
      <c r="FF17" s="2" t="str">
        <f t="shared" si="7"/>
        <v>xlswrite('G:\Mi unidad\1. PROYECTOS TELLO 2022\SCM SPILL OVERS\outputs\PEAO\distancia_centro_salud\1%\simulacion_1\synthetic_control_outputs.xlsx',synthetic_control_55,55);</v>
      </c>
      <c r="FT17" s="2" t="str">
        <f t="shared" si="8"/>
        <v>xlswrite('G:\Mi unidad\1. PROYECTOS TELLO 2022\SCM SPILL OVERS\outputs\PEAO\distancia_centro_salud\1%\simulacion_1\synthetic_control_spillover_outputs.xlsx',synthetic_control_sp_55,55);</v>
      </c>
      <c r="GJ17" s="2" t="str">
        <f t="shared" si="9"/>
        <v>xlswrite('G:\Mi unidad\1. PROYECTOS TELLO 2022\SCM SPILL OVERS\outputs\PEAO\distancia_centro_salud\1%\simulacion_1\observado_outputs.xlsx',tratado_55,55);</v>
      </c>
      <c r="GX17" s="2" t="str">
        <f t="shared" si="10"/>
        <v>xlswrite('G:\Mi unidad\1. PROYECTOS TELLO 2022\SCM SPILL OVERS\outputs\PEAO\informalidad\1%\simulacion_1\synthetic_control_outputs.xlsx',synthetic_control_55,55);</v>
      </c>
      <c r="HL17" s="2" t="str">
        <f t="shared" si="11"/>
        <v>xlswrite('G:\Mi unidad\1. PROYECTOS TELLO 2022\SCM SPILL OVERS\outputs\PEAO\informalidad\1%\simulacion_1\synthetic_control_spillover_outputs.xlsx',synthetic_control_sp_55,55);</v>
      </c>
      <c r="IB17" s="2" t="str">
        <f t="shared" si="12"/>
        <v>xlswrite('G:\Mi unidad\1. PROYECTOS TELLO 2022\SCM SPILL OVERS\outputs\PEAO\informalidad\1%\simulacion_1\observado_outputs.xlsx',tratado_55,55);</v>
      </c>
      <c r="IP17" s="2" t="str">
        <f t="shared" si="13"/>
        <v>xlswrite('G:\Mi unidad\1. PROYECTOS TELLO 2022\SCM SPILL OVERS\outputs\PEAO\densidad\1%\simulacion_1\synthetic_control_outputs.xlsx',synthetic_control_55,55);</v>
      </c>
      <c r="JD17" s="2" t="str">
        <f t="shared" si="14"/>
        <v>xlswrite('G:\Mi unidad\1. PROYECTOS TELLO 2022\SCM SPILL OVERS\outputs\PEAO\densidad\1%\simulacion_1\synthetic_control_spillover_outputs.xlsx',synthetic_control_sp_55,55);</v>
      </c>
      <c r="JT17" s="2" t="str">
        <f t="shared" si="15"/>
        <v>xlswrite('G:\Mi unidad\1. PROYECTOS TELLO 2022\SCM SPILL OVERS\outputs\PEAO\densidad\1%\simulacion_1\observado_outputs.xlsx',tratado_55,55);</v>
      </c>
      <c r="KG17" s="2" t="str">
        <f t="shared" si="16"/>
        <v>xlswrite('G:\Mi unidad\1. PROYECTOS TELLO 2022\SCM SPILL OVERS\outputs\PEAO\bajo_niv_educ\1%\simulacion_1\synthetic_control_outputs.xlsx',synthetic_control_55,55);</v>
      </c>
      <c r="KU17" s="2" t="str">
        <f t="shared" si="17"/>
        <v>xlswrite('G:\Mi unidad\1. PROYECTOS TELLO 2022\SCM SPILL OVERS\outputs\PEAO\bajo_niv_educ\1%\simulacion_1\synthetic_control_spillover_outputs.xlsx',synthetic_control_sp_55,55);</v>
      </c>
      <c r="LK17" s="2" t="str">
        <f t="shared" si="18"/>
        <v>xlswrite('G:\Mi unidad\1. PROYECTOS TELLO 2022\SCM SPILL OVERS\outputs\PEAO\bajo_niv_educ\1%\simulacion_1\observado_outputs.xlsx',tratado_55,55);</v>
      </c>
      <c r="LY17" s="2" t="str">
        <f t="shared" si="19"/>
        <v>xlswrite('G:\Mi unidad\1. PROYECTOS TELLO 2022\SCM SPILL OVERS\outputs\PEAO\bajo_ingreso\1%\simulacion_1\synthetic_control_outputs.xlsx',synthetic_control_55,55);</v>
      </c>
      <c r="MN17" s="2" t="str">
        <f t="shared" si="20"/>
        <v>xlswrite('G:\Mi unidad\1. PROYECTOS TELLO 2022\SCM SPILL OVERS\outputs\PEAO\bajo_ingreso\1%\simulacion_1\synthetic_control_spillover_outputs.xlsx',synthetic_control_sp_55,55);</v>
      </c>
      <c r="ND17" s="2" t="str">
        <f t="shared" si="21"/>
        <v>xlswrite('G:\Mi unidad\1. PROYECTOS TELLO 2022\SCM SPILL OVERS\outputs\PEAO\bajo_ingreso\1%\simulacion_1\observado_outputs.xlsx',tratado_55,55);</v>
      </c>
      <c r="NR17" s="2" t="str">
        <f t="shared" si="22"/>
        <v>xlswrite('G:\Mi unidad\1. PROYECTOS TELLO 2022\SCM SPILL OVERS\outputs\PEAO\densidad_g\1%\simulacion_1\synthetic_control_outputs.xlsx',synthetic_control_55,55);</v>
      </c>
      <c r="OF17" s="2" t="str">
        <f t="shared" si="23"/>
        <v>xlswrite('G:\Mi unidad\1. PROYECTOS TELLO 2022\SCM SPILL OVERS\outputs\PEAO\densidad_g\1%\simulacion_1\synthetic_control_spillover_outputs.xlsx',synthetic_control_sp_55,55);</v>
      </c>
      <c r="OV17" s="2" t="str">
        <f t="shared" si="24"/>
        <v>xlswrite('G:\Mi unidad\1. PROYECTOS TELLO 2022\SCM SPILL OVERS\outputs\PEAO\densidad_g\1%\simulacion_1\observado_outputs.xlsx',tratado_55,55);</v>
      </c>
      <c r="PI17" s="2" t="str">
        <f t="shared" si="25"/>
        <v>xlswrite('G:\Mi unidad\1. PROYECTOS TELLO 2022\SCM SPILL OVERS\outputs\PEAO\alimentos\1%\simulacion_1\synthetic_control_outputs.xlsx',synthetic_control_55,55);</v>
      </c>
      <c r="PJ17" s="2" t="str">
        <f t="shared" si="26"/>
        <v>xlswrite('G:\Mi unidad\1. PROYECTOS TELLO 2022\SCM SPILL OVERS\outputs\PEAO\alimentos\1%\simulacion_1\synthetic_control_spillover_outputs.xlsx',synthetic_control_sp_55,55);</v>
      </c>
      <c r="PK17" s="2" t="str">
        <f t="shared" si="27"/>
        <v>xlswrite('G:\Mi unidad\1. PROYECTOS TELLO 2022\SCM SPILL OVERS\outputs\PEAO\alimentos\1%\simulacion_1\observado_outputs.xlsx',tratado_55,55);</v>
      </c>
      <c r="PP17" s="2" t="str">
        <f t="shared" si="28"/>
        <v>xlswrite('G:\Mi unidad\1. PROYECTOS TELLO 2022\SCM SPILL OVERS\outputs\PEAO\jefe_hogar\1%\simulacion_1\synthetic_control_outputs.xlsx',synthetic_control_55,55);</v>
      </c>
      <c r="PQ17" s="2" t="str">
        <f t="shared" si="29"/>
        <v>xlswrite('G:\Mi unidad\1. PROYECTOS TELLO 2022\SCM SPILL OVERS\outputs\PEAO\jefe_hogar\1%\simulacion_1\synthetic_control_spillover_outputs.xlsx',synthetic_control_sp_55,55);</v>
      </c>
      <c r="PR17" s="2" t="str">
        <f t="shared" si="30"/>
        <v>xlswrite('G:\Mi unidad\1. PROYECTOS TELLO 2022\SCM SPILL OVERS\outputs\PEAO\jefe_hogar\1%\simulacion_1\observado_outputs.xlsx',tratado_55,55);</v>
      </c>
      <c r="PV17" s="2" t="str">
        <f t="shared" si="31"/>
        <v>xlswrite('G:\Mi unidad\1. PROYECTOS TELLO 2022\SCM SPILL OVERS\outputs\PEAO\mujeres\1%\simulacion_1\synthetic_control_outputs.xlsx',synthetic_control_55,55);</v>
      </c>
      <c r="PW17" s="2" t="str">
        <f t="shared" si="32"/>
        <v>xlswrite('G:\Mi unidad\1. PROYECTOS TELLO 2022\SCM SPILL OVERS\outputs\PEAO\mujeres\1%\simulacion_1\synthetic_control_spillover_outputs.xlsx',synthetic_control_sp_55,55);</v>
      </c>
      <c r="PX17" s="2" t="str">
        <f t="shared" si="33"/>
        <v>xlswrite('G:\Mi unidad\1. PROYECTOS TELLO 2022\SCM SPILL OVERS\outputs\PEAO\mujeres\1%\simulacion_1\observado_outputs.xlsx',tratado_55,55);</v>
      </c>
      <c r="QB17" s="2" t="str">
        <f t="shared" si="34"/>
        <v>xlswrite('G:\Mi unidad\1. PROYECTOS TELLO 2022\SCM SPILL OVERS\outputs\PEAO\criminalidad\1%\simulacion_1\synthetic_control_outputs.xlsx',synthetic_control_55,55);</v>
      </c>
      <c r="QC17" s="2" t="str">
        <f t="shared" si="35"/>
        <v>xlswrite('G:\Mi unidad\1. PROYECTOS TELLO 2022\SCM SPILL OVERS\outputs\PEAO\criminalidad\1%\simulacion_1\synthetic_control_spillover_outputs.xlsx',synthetic_control_sp_55,55);</v>
      </c>
      <c r="QD17" s="2" t="str">
        <f t="shared" si="36"/>
        <v>xlswrite('G:\Mi unidad\1. PROYECTOS TELLO 2022\SCM SPILL OVERS\outputs\PEAO\criminalidad\1%\simulacion_1\observado_outputs.xlsx',tratado_55,55);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OVERS\outputs\PEAO\bajo_niv_educ\1%\simulacion_1\output_tests.xlsx',lb_vec_"&amp;QW17&amp;"','lb_vec_"&amp;QW17&amp;"');"</f>
        <v>xlswrite('G:\Mi unidad\1. PROYECTOS TELLO 2022\SCM SPILL OVERS\outputs\PEAO\bajo_niv_educ\1%\simulacion_1\output_tests.xlsx',lb_vec_16','lb_vec_16');</v>
      </c>
      <c r="RK17">
        <v>16</v>
      </c>
      <c r="RL17" t="str">
        <f>"xlswrite('G:\Mi unidad\1. PROYECTOS TELLO 2022\SCM SPILL OVERS\outputs\PEAO\bajo_ingreso\1%\simulacion_1\output_tests.xlsx',lb_vec_"&amp;RK17&amp;"','lb_vec_"&amp;RK17&amp;"');"</f>
        <v>xlswrite('G:\Mi unidad\1. PROYECTOS TELLO 2022\SCM SPILL OVERS\outputs\PEAO\bajo_ingreso\1%\simulacion_1\output_tests.xlsx',lb_vec_16','lb_vec_16');</v>
      </c>
      <c r="RW17">
        <v>16</v>
      </c>
      <c r="RX17" t="str">
        <f>"xlswrite('G:\Mi unidad\1. PROYECTOS TELLO 2022\SCM SPILL OVERS\outputs\PEAO\densidad\1%\simulacion_1\output_tests.xlsx',lb_vec_"&amp;RW17&amp;"','lb_vec_"&amp;RW17&amp;"');"</f>
        <v>xlswrite('G:\Mi unidad\1. PROYECTOS TELLO 2022\SCM SPILL OVERS\outputs\PEAO\densidad\1%\simulacion_1\output_tests.xlsx',lb_vec_16','lb_vec_16');</v>
      </c>
      <c r="SI17">
        <v>16</v>
      </c>
      <c r="SJ17" t="str">
        <f>"xlswrite('G:\Mi unidad\1. PROYECTOS TELLO 2022\SCM SPILL OVERS\outputs\PEAO\densidad_g\1%\simulacion_1\output_tests.xlsx',lb_vec_"&amp;SI17&amp;"','lb_vec_"&amp;SI17&amp;"');"</f>
        <v>xlswrite('G:\Mi unidad\1. PROYECTOS TELLO 2022\SCM SPILL OVERS\outputs\PEAO\densidad_g\1%\simulacion_1\output_tests.xlsx',lb_vec_16','lb_vec_16');</v>
      </c>
      <c r="SU17">
        <v>16</v>
      </c>
      <c r="SV17" t="str">
        <f>"xlswrite('G:\Mi unidad\1. PROYECTOS TELLO 2022\SCM SPILL OVERS\outputs\PEAO\distancia_centro_salud\1%\simulacion_1\output_tests.xlsx',lb_vec_"&amp;SU17&amp;"','lb_vec_"&amp;SU17&amp;"');"</f>
        <v>xlswrite('G:\Mi unidad\1. PROYECTOS TELLO 2022\SCM SPILL OVERS\outputs\PEAO\distancia_centro_salud\1%\simulacion_1\output_tests.xlsx',lb_vec_16','lb_vec_16');</v>
      </c>
      <c r="TH17">
        <v>16</v>
      </c>
      <c r="TI17" t="str">
        <f>"xlswrite('G:\Mi unidad\1. PROYECTOS TELLO 2022\SCM SPILL OVERS\outputs\PEAO\informalidad\1%\simulacion_1\output_tests.xlsx',lb_vec_"&amp;TH17&amp;"','lb_vec_"&amp;TH17&amp;"');"</f>
        <v>xlswrite('G:\Mi unidad\1. PROYECTOS TELLO 2022\SCM SPILL OVERS\outputs\PEAO\informalidad\1%\simulacion_1\output_tests.xlsx',lb_vec_16','lb_vec_16');</v>
      </c>
      <c r="TU17">
        <v>16</v>
      </c>
      <c r="TV17" t="str">
        <f>"xlswrite('G:\Mi unidad\1. PROYECTOS TELLO 2022\SCM SPILL OVERS\outputs\PEAO\alimentos\1%\simulacion_1\output_tests.xlsx',lb_vec_"&amp;TU17&amp;"','lb_vec_"&amp;TU17&amp;"');"</f>
        <v>xlswrite('G:\Mi unidad\1. PROYECTOS TELLO 2022\SCM SPILL OVERS\outputs\PEAO\alimentos\1%\simulacion_1\output_tests.xlsx',lb_vec_16','lb_vec_16');</v>
      </c>
      <c r="UB17">
        <v>16</v>
      </c>
      <c r="UC17" t="str">
        <f>"xlswrite('G:\Mi unidad\1. PROYECTOS TELLO 2022\SCM SPILL OVERS\outputs\PEAO\jefe_hogar\1%\simulacion_1\output_tests.xlsx',lb_vec_"&amp;UB17&amp;"','lb_vec_"&amp;UB17&amp;"');"</f>
        <v>xlswrite('G:\Mi unidad\1. PROYECTOS TELLO 2022\SCM SPILL OVERS\outputs\PEAO\jefe_hogar\1%\simulacion_1\output_tests.xlsx',lb_vec_16','lb_vec_16');</v>
      </c>
      <c r="UI17">
        <v>16</v>
      </c>
      <c r="UJ17" t="str">
        <f>"xlswrite('G:\Mi unidad\1. PROYECTOS TELLO 2022\SCM SPILL OVERS\outputs\PEAO\mujeres\1%\simulacion_1\output_tests.xlsx',lb_vec_"&amp;UI17&amp;"','lb_vec_"&amp;UI17&amp;"');"</f>
        <v>xlswrite('G:\Mi unidad\1. PROYECTOS TELLO 2022\SCM SPILL OVERS\outputs\PEAO\mujeres\1%\simulacion_1\output_tests.xlsx',lb_vec_16','lb_vec_16');</v>
      </c>
      <c r="UU17">
        <v>16</v>
      </c>
      <c r="UV17" t="str">
        <f>"xlswrite('G:\Mi unidad\1. PROYECTOS TELLO 2022\SCM SPILL OVERS\outputs\PEAO\criminalidad\1%\simulacion_1\output_tests.xlsx',lb_vec_"&amp;UU17&amp;"','lb_vec_"&amp;UU17&amp;"');"</f>
        <v>xlswrite('G:\Mi unidad\1. PROYECTOS TELLO 2022\SCM SPILL OVERS\outputs\PEAO\criminalidad\1%\simulacion_1\output_tests.xlsx',lb_vec_16','lb_vec_16');</v>
      </c>
    </row>
    <row r="18" spans="1:568" x14ac:dyDescent="0.3">
      <c r="A18">
        <v>57</v>
      </c>
      <c r="B18" s="2" t="str">
        <f t="shared" si="0"/>
        <v>[data_57,provincias_57,~] = xlsread('BD_PEAO_est_1_provincia_57.xlsx');</v>
      </c>
      <c r="E18" s="2" t="str">
        <f t="shared" si="37"/>
        <v>provincia_57 = unique(provincias_57(2:end,1));</v>
      </c>
      <c r="O18" s="2" t="str">
        <f t="shared" si="1"/>
        <v>PEAO_57 = reshape(data_57(:,2),T+S,N);</v>
      </c>
      <c r="T18" s="2" t="str">
        <f t="shared" si="2"/>
        <v xml:space="preserve">PEAO_57 = PEAO_57'; </v>
      </c>
      <c r="X18" s="2" t="str">
        <f t="shared" si="3"/>
        <v>tratado_57 = PEAO_57(1,:);</v>
      </c>
      <c r="AC18" s="2" t="str">
        <f t="shared" si="4"/>
        <v>PEAO_57(1,:) = [];</v>
      </c>
      <c r="AI18" s="2" t="str">
        <f t="shared" si="5"/>
        <v>PEAO_57 = [tratado_57;PEAO_57];</v>
      </c>
      <c r="AN18" s="2" t="str">
        <f t="shared" si="6"/>
        <v>Y_57 = PEAO_57; % outcome matrix</v>
      </c>
      <c r="AS18" s="2" t="str">
        <f t="shared" si="44"/>
        <v>Y_pre_57 = Y_57(:,1:T);</v>
      </c>
      <c r="AW18" s="2" t="str">
        <f t="shared" si="45"/>
        <v>Y_post_57 = Y_57(:,T+1:end);</v>
      </c>
      <c r="BA18" s="2" t="str">
        <f t="shared" si="46"/>
        <v>[a_hat_57,B_hat_57] = scm_batch(Y_pre_57);</v>
      </c>
      <c r="BF18" s="2" t="str">
        <f t="shared" si="38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P18">
        <v>16</v>
      </c>
      <c r="CQ18" t="str">
        <f>"% Provincia_"&amp;CP18</f>
        <v>% Provincia_16</v>
      </c>
      <c r="CW18">
        <v>16</v>
      </c>
      <c r="CX18" t="str">
        <f>"% Provincia_"&amp;CW18</f>
        <v>% Provincia_16</v>
      </c>
      <c r="DB18">
        <v>16</v>
      </c>
      <c r="DC18" t="str">
        <f>"% Provincia_"&amp;DB18</f>
        <v>% Provincia_16</v>
      </c>
      <c r="DG18">
        <v>16</v>
      </c>
      <c r="DH18" t="str">
        <f>"% Provincia_"&amp;DG18</f>
        <v>% Provincia_16</v>
      </c>
      <c r="DL18">
        <v>16</v>
      </c>
      <c r="DM18" t="str">
        <f>"% Provincia_"&amp;DL18</f>
        <v>% Provincia_16</v>
      </c>
      <c r="DQ18" s="2" t="str">
        <f t="shared" si="47"/>
        <v>M_hat_57 = (eye(N)-B_hat_57)'*(eye(N)-B_hat_57);</v>
      </c>
      <c r="DW18" s="2" t="str">
        <f t="shared" si="39"/>
        <v>synthetic_control_sp_57 = a_hat_57(1)+B_hat_57(1,:)*Y_57;</v>
      </c>
      <c r="EC18" s="2" t="str">
        <f t="shared" si="40"/>
        <v>alpha1_hat_vec_57 = zeros(1,S);</v>
      </c>
      <c r="EG18">
        <v>10</v>
      </c>
      <c r="EH18" s="3" t="str">
        <f>"%PROVINCIA "&amp;EG18</f>
        <v>%PROVINCIA 10</v>
      </c>
      <c r="ER18" s="2" t="str">
        <f t="shared" si="41"/>
        <v>synthetic_control_57=synthetic_control_57';</v>
      </c>
      <c r="EW18" s="2" t="str">
        <f t="shared" si="42"/>
        <v>synthetic_control_sp_57=synthetic_control_sp_57';</v>
      </c>
      <c r="FB18" s="2" t="str">
        <f t="shared" si="43"/>
        <v>tratado_57=tratado_57';</v>
      </c>
      <c r="FF18" s="2" t="str">
        <f t="shared" si="7"/>
        <v>xlswrite('G:\Mi unidad\1. PROYECTOS TELLO 2022\SCM SPILL OVERS\outputs\PEAO\distancia_centro_salud\1%\simulacion_1\synthetic_control_outputs.xlsx',synthetic_control_57,57);</v>
      </c>
      <c r="FT18" s="2" t="str">
        <f t="shared" si="8"/>
        <v>xlswrite('G:\Mi unidad\1. PROYECTOS TELLO 2022\SCM SPILL OVERS\outputs\PEAO\distancia_centro_salud\1%\simulacion_1\synthetic_control_spillover_outputs.xlsx',synthetic_control_sp_57,57);</v>
      </c>
      <c r="GJ18" s="2" t="str">
        <f t="shared" si="9"/>
        <v>xlswrite('G:\Mi unidad\1. PROYECTOS TELLO 2022\SCM SPILL OVERS\outputs\PEAO\distancia_centro_salud\1%\simulacion_1\observado_outputs.xlsx',tratado_57,57);</v>
      </c>
      <c r="GX18" s="2" t="str">
        <f t="shared" si="10"/>
        <v>xlswrite('G:\Mi unidad\1. PROYECTOS TELLO 2022\SCM SPILL OVERS\outputs\PEAO\informalidad\1%\simulacion_1\synthetic_control_outputs.xlsx',synthetic_control_57,57);</v>
      </c>
      <c r="HL18" s="2" t="str">
        <f t="shared" si="11"/>
        <v>xlswrite('G:\Mi unidad\1. PROYECTOS TELLO 2022\SCM SPILL OVERS\outputs\PEAO\informalidad\1%\simulacion_1\synthetic_control_spillover_outputs.xlsx',synthetic_control_sp_57,57);</v>
      </c>
      <c r="IB18" s="2" t="str">
        <f t="shared" si="12"/>
        <v>xlswrite('G:\Mi unidad\1. PROYECTOS TELLO 2022\SCM SPILL OVERS\outputs\PEAO\informalidad\1%\simulacion_1\observado_outputs.xlsx',tratado_57,57);</v>
      </c>
      <c r="IP18" s="2" t="str">
        <f t="shared" si="13"/>
        <v>xlswrite('G:\Mi unidad\1. PROYECTOS TELLO 2022\SCM SPILL OVERS\outputs\PEAO\densidad\1%\simulacion_1\synthetic_control_outputs.xlsx',synthetic_control_57,57);</v>
      </c>
      <c r="JD18" s="2" t="str">
        <f t="shared" si="14"/>
        <v>xlswrite('G:\Mi unidad\1. PROYECTOS TELLO 2022\SCM SPILL OVERS\outputs\PEAO\densidad\1%\simulacion_1\synthetic_control_spillover_outputs.xlsx',synthetic_control_sp_57,57);</v>
      </c>
      <c r="JT18" s="2" t="str">
        <f t="shared" si="15"/>
        <v>xlswrite('G:\Mi unidad\1. PROYECTOS TELLO 2022\SCM SPILL OVERS\outputs\PEAO\densidad\1%\simulacion_1\observado_outputs.xlsx',tratado_57,57);</v>
      </c>
      <c r="KG18" s="2" t="str">
        <f t="shared" si="16"/>
        <v>xlswrite('G:\Mi unidad\1. PROYECTOS TELLO 2022\SCM SPILL OVERS\outputs\PEAO\bajo_niv_educ\1%\simulacion_1\synthetic_control_outputs.xlsx',synthetic_control_57,57);</v>
      </c>
      <c r="KU18" s="2" t="str">
        <f t="shared" si="17"/>
        <v>xlswrite('G:\Mi unidad\1. PROYECTOS TELLO 2022\SCM SPILL OVERS\outputs\PEAO\bajo_niv_educ\1%\simulacion_1\synthetic_control_spillover_outputs.xlsx',synthetic_control_sp_57,57);</v>
      </c>
      <c r="LK18" s="2" t="str">
        <f t="shared" si="18"/>
        <v>xlswrite('G:\Mi unidad\1. PROYECTOS TELLO 2022\SCM SPILL OVERS\outputs\PEAO\bajo_niv_educ\1%\simulacion_1\observado_outputs.xlsx',tratado_57,57);</v>
      </c>
      <c r="LY18" s="2" t="str">
        <f t="shared" si="19"/>
        <v>xlswrite('G:\Mi unidad\1. PROYECTOS TELLO 2022\SCM SPILL OVERS\outputs\PEAO\bajo_ingreso\1%\simulacion_1\synthetic_control_outputs.xlsx',synthetic_control_57,57);</v>
      </c>
      <c r="MN18" s="2" t="str">
        <f t="shared" si="20"/>
        <v>xlswrite('G:\Mi unidad\1. PROYECTOS TELLO 2022\SCM SPILL OVERS\outputs\PEAO\bajo_ingreso\1%\simulacion_1\synthetic_control_spillover_outputs.xlsx',synthetic_control_sp_57,57);</v>
      </c>
      <c r="ND18" s="2" t="str">
        <f t="shared" si="21"/>
        <v>xlswrite('G:\Mi unidad\1. PROYECTOS TELLO 2022\SCM SPILL OVERS\outputs\PEAO\bajo_ingreso\1%\simulacion_1\observado_outputs.xlsx',tratado_57,57);</v>
      </c>
      <c r="NR18" s="2" t="str">
        <f t="shared" si="22"/>
        <v>xlswrite('G:\Mi unidad\1. PROYECTOS TELLO 2022\SCM SPILL OVERS\outputs\PEAO\densidad_g\1%\simulacion_1\synthetic_control_outputs.xlsx',synthetic_control_57,57);</v>
      </c>
      <c r="OF18" s="2" t="str">
        <f t="shared" si="23"/>
        <v>xlswrite('G:\Mi unidad\1. PROYECTOS TELLO 2022\SCM SPILL OVERS\outputs\PEAO\densidad_g\1%\simulacion_1\synthetic_control_spillover_outputs.xlsx',synthetic_control_sp_57,57);</v>
      </c>
      <c r="OV18" s="2" t="str">
        <f t="shared" si="24"/>
        <v>xlswrite('G:\Mi unidad\1. PROYECTOS TELLO 2022\SCM SPILL OVERS\outputs\PEAO\densidad_g\1%\simulacion_1\observado_outputs.xlsx',tratado_57,57);</v>
      </c>
      <c r="PI18" s="2" t="str">
        <f t="shared" si="25"/>
        <v>xlswrite('G:\Mi unidad\1. PROYECTOS TELLO 2022\SCM SPILL OVERS\outputs\PEAO\alimentos\1%\simulacion_1\synthetic_control_outputs.xlsx',synthetic_control_57,57);</v>
      </c>
      <c r="PJ18" s="2" t="str">
        <f t="shared" si="26"/>
        <v>xlswrite('G:\Mi unidad\1. PROYECTOS TELLO 2022\SCM SPILL OVERS\outputs\PEAO\alimentos\1%\simulacion_1\synthetic_control_spillover_outputs.xlsx',synthetic_control_sp_57,57);</v>
      </c>
      <c r="PK18" s="2" t="str">
        <f t="shared" si="27"/>
        <v>xlswrite('G:\Mi unidad\1. PROYECTOS TELLO 2022\SCM SPILL OVERS\outputs\PEAO\alimentos\1%\simulacion_1\observado_outputs.xlsx',tratado_57,57);</v>
      </c>
      <c r="PP18" s="2" t="str">
        <f t="shared" si="28"/>
        <v>xlswrite('G:\Mi unidad\1. PROYECTOS TELLO 2022\SCM SPILL OVERS\outputs\PEAO\jefe_hogar\1%\simulacion_1\synthetic_control_outputs.xlsx',synthetic_control_57,57);</v>
      </c>
      <c r="PQ18" s="2" t="str">
        <f t="shared" si="29"/>
        <v>xlswrite('G:\Mi unidad\1. PROYECTOS TELLO 2022\SCM SPILL OVERS\outputs\PEAO\jefe_hogar\1%\simulacion_1\synthetic_control_spillover_outputs.xlsx',synthetic_control_sp_57,57);</v>
      </c>
      <c r="PR18" s="2" t="str">
        <f t="shared" si="30"/>
        <v>xlswrite('G:\Mi unidad\1. PROYECTOS TELLO 2022\SCM SPILL OVERS\outputs\PEAO\jefe_hogar\1%\simulacion_1\observado_outputs.xlsx',tratado_57,57);</v>
      </c>
      <c r="PV18" s="2" t="str">
        <f t="shared" si="31"/>
        <v>xlswrite('G:\Mi unidad\1. PROYECTOS TELLO 2022\SCM SPILL OVERS\outputs\PEAO\mujeres\1%\simulacion_1\synthetic_control_outputs.xlsx',synthetic_control_57,57);</v>
      </c>
      <c r="PW18" s="2" t="str">
        <f t="shared" si="32"/>
        <v>xlswrite('G:\Mi unidad\1. PROYECTOS TELLO 2022\SCM SPILL OVERS\outputs\PEAO\mujeres\1%\simulacion_1\synthetic_control_spillover_outputs.xlsx',synthetic_control_sp_57,57);</v>
      </c>
      <c r="PX18" s="2" t="str">
        <f t="shared" si="33"/>
        <v>xlswrite('G:\Mi unidad\1. PROYECTOS TELLO 2022\SCM SPILL OVERS\outputs\PEAO\mujeres\1%\simulacion_1\observado_outputs.xlsx',tratado_57,57);</v>
      </c>
      <c r="QB18" s="2" t="str">
        <f t="shared" si="34"/>
        <v>xlswrite('G:\Mi unidad\1. PROYECTOS TELLO 2022\SCM SPILL OVERS\outputs\PEAO\criminalidad\1%\simulacion_1\synthetic_control_outputs.xlsx',synthetic_control_57,57);</v>
      </c>
      <c r="QC18" s="2" t="str">
        <f t="shared" si="35"/>
        <v>xlswrite('G:\Mi unidad\1. PROYECTOS TELLO 2022\SCM SPILL OVERS\outputs\PEAO\criminalidad\1%\simulacion_1\synthetic_control_spillover_outputs.xlsx',synthetic_control_sp_57,57);</v>
      </c>
      <c r="QD18" s="2" t="str">
        <f t="shared" si="36"/>
        <v>xlswrite('G:\Mi unidad\1. PROYECTOS TELLO 2022\SCM SPILL OVERS\outputs\PEAO\criminalidad\1%\simulacion_1\observado_outputs.xlsx',tratado_57,57);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OVERS\outputs\PEAO\bajo_niv_educ\1%\simulacion_1\output_tests.xlsx',ub_vec_"&amp;QW18&amp;"','ub_vec_"&amp;QW18&amp;"');"</f>
        <v>xlswrite('G:\Mi unidad\1. PROYECTOS TELLO 2022\SCM SPILL OVERS\outputs\PEAO\bajo_niv_educ\1%\simulacion_1\output_tests.xlsx',ub_vec_16','ub_vec_16');</v>
      </c>
      <c r="RK18">
        <v>16</v>
      </c>
      <c r="RL18" t="str">
        <f>"xlswrite('G:\Mi unidad\1. PROYECTOS TELLO 2022\SCM SPILL OVERS\outputs\PEAO\bajo_ingreso\1%\simulacion_1\output_tests.xlsx',ub_vec_"&amp;RK18&amp;"','ub_vec_"&amp;RK18&amp;"');"</f>
        <v>xlswrite('G:\Mi unidad\1. PROYECTOS TELLO 2022\SCM SPILL OVERS\outputs\PEAO\bajo_ingreso\1%\simulacion_1\output_tests.xlsx',ub_vec_16','ub_vec_16');</v>
      </c>
      <c r="RW18">
        <v>16</v>
      </c>
      <c r="RX18" t="str">
        <f>"xlswrite('G:\Mi unidad\1. PROYECTOS TELLO 2022\SCM SPILL OVERS\outputs\PEAO\densidad\1%\simulacion_1\output_tests.xlsx',ub_vec_"&amp;RW18&amp;"','ub_vec_"&amp;RW18&amp;"');"</f>
        <v>xlswrite('G:\Mi unidad\1. PROYECTOS TELLO 2022\SCM SPILL OVERS\outputs\PEAO\densidad\1%\simulacion_1\output_tests.xlsx',ub_vec_16','ub_vec_16');</v>
      </c>
      <c r="SI18">
        <v>16</v>
      </c>
      <c r="SJ18" t="str">
        <f>"xlswrite('G:\Mi unidad\1. PROYECTOS TELLO 2022\SCM SPILL OVERS\outputs\PEAO\densidad_g\1%\simulacion_1\output_tests.xlsx',ub_vec_"&amp;SI18&amp;"','ub_vec_"&amp;SI18&amp;"');"</f>
        <v>xlswrite('G:\Mi unidad\1. PROYECTOS TELLO 2022\SCM SPILL OVERS\outputs\PEAO\densidad_g\1%\simulacion_1\output_tests.xlsx',ub_vec_16','ub_vec_16');</v>
      </c>
      <c r="SU18">
        <v>16</v>
      </c>
      <c r="SV18" t="str">
        <f>"xlswrite('G:\Mi unidad\1. PROYECTOS TELLO 2022\SCM SPILL OVERS\outputs\PEAO\distancia_centro_salud\1%\simulacion_1\output_tests.xlsx',ub_vec_"&amp;SU18&amp;"','ub_vec_"&amp;SU18&amp;"');"</f>
        <v>xlswrite('G:\Mi unidad\1. PROYECTOS TELLO 2022\SCM SPILL OVERS\outputs\PEAO\distancia_centro_salud\1%\simulacion_1\output_tests.xlsx',ub_vec_16','ub_vec_16');</v>
      </c>
      <c r="TH18">
        <v>16</v>
      </c>
      <c r="TI18" t="str">
        <f>"xlswrite('G:\Mi unidad\1. PROYECTOS TELLO 2022\SCM SPILL OVERS\outputs\PEAO\informalidad\1%\simulacion_1\output_tests.xlsx',ub_vec_"&amp;TH18&amp;"','ub_vec_"&amp;TH18&amp;"');"</f>
        <v>xlswrite('G:\Mi unidad\1. PROYECTOS TELLO 2022\SCM SPILL OVERS\outputs\PEAO\informalidad\1%\simulacion_1\output_tests.xlsx',ub_vec_16','ub_vec_16');</v>
      </c>
      <c r="TU18">
        <v>16</v>
      </c>
      <c r="TV18" t="str">
        <f>"xlswrite('G:\Mi unidad\1. PROYECTOS TELLO 2022\SCM SPILL OVERS\outputs\PEAO\alimentos\1%\simulacion_1\output_tests.xlsx',ub_vec_"&amp;TU18&amp;"','ub_vec_"&amp;TU18&amp;"');"</f>
        <v>xlswrite('G:\Mi unidad\1. PROYECTOS TELLO 2022\SCM SPILL OVERS\outputs\PEAO\alimentos\1%\simulacion_1\output_tests.xlsx',ub_vec_16','ub_vec_16');</v>
      </c>
      <c r="UB18">
        <v>16</v>
      </c>
      <c r="UC18" t="str">
        <f>"xlswrite('G:\Mi unidad\1. PROYECTOS TELLO 2022\SCM SPILL OVERS\outputs\PEAO\jefe_hogar\1%\simulacion_1\output_tests.xlsx',ub_vec_"&amp;UB18&amp;"','ub_vec_"&amp;UB18&amp;"');"</f>
        <v>xlswrite('G:\Mi unidad\1. PROYECTOS TELLO 2022\SCM SPILL OVERS\outputs\PEAO\jefe_hogar\1%\simulacion_1\output_tests.xlsx',ub_vec_16','ub_vec_16');</v>
      </c>
      <c r="UI18">
        <v>16</v>
      </c>
      <c r="UJ18" t="str">
        <f>"xlswrite('G:\Mi unidad\1. PROYECTOS TELLO 2022\SCM SPILL OVERS\outputs\PEAO\mujeres\1%\simulacion_1\output_tests.xlsx',ub_vec_"&amp;UI18&amp;"','ub_vec_"&amp;UI18&amp;"');"</f>
        <v>xlswrite('G:\Mi unidad\1. PROYECTOS TELLO 2022\SCM SPILL OVERS\outputs\PEAO\mujeres\1%\simulacion_1\output_tests.xlsx',ub_vec_16','ub_vec_16');</v>
      </c>
      <c r="UU18">
        <v>16</v>
      </c>
      <c r="UV18" t="str">
        <f>"xlswrite('G:\Mi unidad\1. PROYECTOS TELLO 2022\SCM SPILL OVERS\outputs\PEAO\criminalidad\1%\simulacion_1\output_tests.xlsx',ub_vec_"&amp;UU18&amp;"','ub_vec_"&amp;UU18&amp;"');"</f>
        <v>xlswrite('G:\Mi unidad\1. PROYECTOS TELLO 2022\SCM SPILL OVERS\outputs\PEAO\criminalidad\1%\simulacion_1\output_tests.xlsx',ub_vec_16','ub_vec_16');</v>
      </c>
    </row>
    <row r="19" spans="1:568" x14ac:dyDescent="0.3">
      <c r="A19">
        <v>65</v>
      </c>
      <c r="B19" s="2" t="str">
        <f t="shared" si="0"/>
        <v>[data_65,provincias_65,~] = xlsread('BD_PEAO_est_1_provincia_65.xlsx');</v>
      </c>
      <c r="E19" s="2" t="str">
        <f t="shared" si="37"/>
        <v>provincia_65 = unique(provincias_65(2:end,1));</v>
      </c>
      <c r="O19" s="2" t="str">
        <f t="shared" si="1"/>
        <v>PEAO_65 = reshape(data_65(:,2),T+S,N);</v>
      </c>
      <c r="T19" s="2" t="str">
        <f t="shared" si="2"/>
        <v xml:space="preserve">PEAO_65 = PEAO_65'; </v>
      </c>
      <c r="X19" s="2" t="str">
        <f t="shared" si="3"/>
        <v>tratado_65 = PEAO_65(1,:);</v>
      </c>
      <c r="AC19" s="2" t="str">
        <f t="shared" si="4"/>
        <v>PEAO_65(1,:) = [];</v>
      </c>
      <c r="AI19" s="2" t="str">
        <f t="shared" si="5"/>
        <v>PEAO_65 = [tratado_65;PEAO_65];</v>
      </c>
      <c r="AN19" s="2" t="str">
        <f t="shared" si="6"/>
        <v>Y_65 = PEAO_65; % outcome matrix</v>
      </c>
      <c r="AS19" s="2" t="str">
        <f t="shared" si="44"/>
        <v>Y_pre_65 = Y_65(:,1:T);</v>
      </c>
      <c r="AW19" s="2" t="str">
        <f t="shared" si="45"/>
        <v>Y_post_65 = Y_65(:,T+1:end);</v>
      </c>
      <c r="BA19" s="2" t="str">
        <f t="shared" si="46"/>
        <v>[a_hat_65,B_hat_65] = scm_batch(Y_pre_65);</v>
      </c>
      <c r="BF19" s="2" t="str">
        <f t="shared" si="38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xlsread('spillover_densidad_g_"&amp;CJ17&amp;".xlsx')"</f>
        <v>ind_16 = xlsread('spillover_densidad_g_16.xlsx')</v>
      </c>
      <c r="CP19">
        <v>16</v>
      </c>
      <c r="CQ19" s="2" t="str">
        <f>"ind_"&amp;CP17&amp;" = xlsread('spillover_tiempo_cs_"&amp;CP17&amp;".xlsx')"</f>
        <v>ind_16 = xlsread('spillover_tiempo_cs_16.xlsx')</v>
      </c>
      <c r="CW19">
        <v>16</v>
      </c>
      <c r="CX19" s="2" t="str">
        <f>"ind_"&amp;CW17&amp;" = xlsread('spillover_alimentos_"&amp;CW17&amp;".xlsx')"</f>
        <v>ind_16 = xlsread('spillover_alimentos_16.xlsx')</v>
      </c>
      <c r="DB19">
        <v>16</v>
      </c>
      <c r="DC19" s="2" t="str">
        <f>"ind_"&amp;DB17&amp;" = xlsread('spillover_criminalidad_"&amp;DB17&amp;".xlsx')"</f>
        <v>ind_16 = xlsread('spillover_criminalidad_16.xlsx')</v>
      </c>
      <c r="DG19">
        <v>16</v>
      </c>
      <c r="DH19" s="2" t="str">
        <f>"ind_"&amp;DG17&amp;" = xlsread('spillover_jefe_hogar_"&amp;DG17&amp;".xlsx')"</f>
        <v>ind_16 = xlsread('spillover_jefe_hogar_16.xlsx')</v>
      </c>
      <c r="DL19">
        <v>16</v>
      </c>
      <c r="DM19" s="2" t="str">
        <f>"ind_"&amp;DL17&amp;" = xlsread('spillover_mujeres_"&amp;DL17&amp;".xlsx')"</f>
        <v>ind_16 = xlsread('spillover_mujeres_16.xlsx')</v>
      </c>
      <c r="DQ19" s="2" t="str">
        <f t="shared" si="47"/>
        <v>M_hat_65 = (eye(N)-B_hat_65)'*(eye(N)-B_hat_65);</v>
      </c>
      <c r="DW19" s="2" t="str">
        <f t="shared" si="39"/>
        <v>synthetic_control_sp_65 = a_hat_65(1)+B_hat_65(1,:)*Y_65;</v>
      </c>
      <c r="EC19" s="2" t="str">
        <f t="shared" si="40"/>
        <v>alpha1_hat_vec_65 = zeros(1,S);</v>
      </c>
      <c r="EG19">
        <v>10</v>
      </c>
      <c r="EH19" s="3" t="s">
        <v>51</v>
      </c>
      <c r="ER19" s="2" t="str">
        <f t="shared" si="41"/>
        <v>synthetic_control_65=synthetic_control_65';</v>
      </c>
      <c r="EW19" s="2" t="str">
        <f t="shared" si="42"/>
        <v>synthetic_control_sp_65=synthetic_control_sp_65';</v>
      </c>
      <c r="FB19" s="2" t="str">
        <f t="shared" si="43"/>
        <v>tratado_65=tratado_65';</v>
      </c>
      <c r="FF19" s="2" t="str">
        <f t="shared" si="7"/>
        <v>xlswrite('G:\Mi unidad\1. PROYECTOS TELLO 2022\SCM SPILL OVERS\outputs\PEAO\distancia_centro_salud\1%\simulacion_1\synthetic_control_outputs.xlsx',synthetic_control_65,65);</v>
      </c>
      <c r="FT19" s="2" t="str">
        <f t="shared" si="8"/>
        <v>xlswrite('G:\Mi unidad\1. PROYECTOS TELLO 2022\SCM SPILL OVERS\outputs\PEAO\distancia_centro_salud\1%\simulacion_1\synthetic_control_spillover_outputs.xlsx',synthetic_control_sp_65,65);</v>
      </c>
      <c r="GJ19" s="2" t="str">
        <f t="shared" si="9"/>
        <v>xlswrite('G:\Mi unidad\1. PROYECTOS TELLO 2022\SCM SPILL OVERS\outputs\PEAO\distancia_centro_salud\1%\simulacion_1\observado_outputs.xlsx',tratado_65,65);</v>
      </c>
      <c r="GX19" s="2" t="str">
        <f t="shared" si="10"/>
        <v>xlswrite('G:\Mi unidad\1. PROYECTOS TELLO 2022\SCM SPILL OVERS\outputs\PEAO\informalidad\1%\simulacion_1\synthetic_control_outputs.xlsx',synthetic_control_65,65);</v>
      </c>
      <c r="HL19" s="2" t="str">
        <f t="shared" si="11"/>
        <v>xlswrite('G:\Mi unidad\1. PROYECTOS TELLO 2022\SCM SPILL OVERS\outputs\PEAO\informalidad\1%\simulacion_1\synthetic_control_spillover_outputs.xlsx',synthetic_control_sp_65,65);</v>
      </c>
      <c r="IB19" s="2" t="str">
        <f t="shared" si="12"/>
        <v>xlswrite('G:\Mi unidad\1. PROYECTOS TELLO 2022\SCM SPILL OVERS\outputs\PEAO\informalidad\1%\simulacion_1\observado_outputs.xlsx',tratado_65,65);</v>
      </c>
      <c r="IP19" s="2" t="str">
        <f t="shared" si="13"/>
        <v>xlswrite('G:\Mi unidad\1. PROYECTOS TELLO 2022\SCM SPILL OVERS\outputs\PEAO\densidad\1%\simulacion_1\synthetic_control_outputs.xlsx',synthetic_control_65,65);</v>
      </c>
      <c r="JD19" s="2" t="str">
        <f t="shared" si="14"/>
        <v>xlswrite('G:\Mi unidad\1. PROYECTOS TELLO 2022\SCM SPILL OVERS\outputs\PEAO\densidad\1%\simulacion_1\synthetic_control_spillover_outputs.xlsx',synthetic_control_sp_65,65);</v>
      </c>
      <c r="JT19" s="2" t="str">
        <f t="shared" si="15"/>
        <v>xlswrite('G:\Mi unidad\1. PROYECTOS TELLO 2022\SCM SPILL OVERS\outputs\PEAO\densidad\1%\simulacion_1\observado_outputs.xlsx',tratado_65,65);</v>
      </c>
      <c r="KG19" s="2" t="str">
        <f t="shared" si="16"/>
        <v>xlswrite('G:\Mi unidad\1. PROYECTOS TELLO 2022\SCM SPILL OVERS\outputs\PEAO\bajo_niv_educ\1%\simulacion_1\synthetic_control_outputs.xlsx',synthetic_control_65,65);</v>
      </c>
      <c r="KU19" s="2" t="str">
        <f t="shared" si="17"/>
        <v>xlswrite('G:\Mi unidad\1. PROYECTOS TELLO 2022\SCM SPILL OVERS\outputs\PEAO\bajo_niv_educ\1%\simulacion_1\synthetic_control_spillover_outputs.xlsx',synthetic_control_sp_65,65);</v>
      </c>
      <c r="LK19" s="2" t="str">
        <f t="shared" si="18"/>
        <v>xlswrite('G:\Mi unidad\1. PROYECTOS TELLO 2022\SCM SPILL OVERS\outputs\PEAO\bajo_niv_educ\1%\simulacion_1\observado_outputs.xlsx',tratado_65,65);</v>
      </c>
      <c r="LY19" s="2" t="str">
        <f t="shared" si="19"/>
        <v>xlswrite('G:\Mi unidad\1. PROYECTOS TELLO 2022\SCM SPILL OVERS\outputs\PEAO\bajo_ingreso\1%\simulacion_1\synthetic_control_outputs.xlsx',synthetic_control_65,65);</v>
      </c>
      <c r="MN19" s="2" t="str">
        <f t="shared" si="20"/>
        <v>xlswrite('G:\Mi unidad\1. PROYECTOS TELLO 2022\SCM SPILL OVERS\outputs\PEAO\bajo_ingreso\1%\simulacion_1\synthetic_control_spillover_outputs.xlsx',synthetic_control_sp_65,65);</v>
      </c>
      <c r="ND19" s="2" t="str">
        <f t="shared" si="21"/>
        <v>xlswrite('G:\Mi unidad\1. PROYECTOS TELLO 2022\SCM SPILL OVERS\outputs\PEAO\bajo_ingreso\1%\simulacion_1\observado_outputs.xlsx',tratado_65,65);</v>
      </c>
      <c r="NR19" s="2" t="str">
        <f t="shared" si="22"/>
        <v>xlswrite('G:\Mi unidad\1. PROYECTOS TELLO 2022\SCM SPILL OVERS\outputs\PEAO\densidad_g\1%\simulacion_1\synthetic_control_outputs.xlsx',synthetic_control_65,65);</v>
      </c>
      <c r="OF19" s="2" t="str">
        <f t="shared" si="23"/>
        <v>xlswrite('G:\Mi unidad\1. PROYECTOS TELLO 2022\SCM SPILL OVERS\outputs\PEAO\densidad_g\1%\simulacion_1\synthetic_control_spillover_outputs.xlsx',synthetic_control_sp_65,65);</v>
      </c>
      <c r="OV19" s="2" t="str">
        <f t="shared" si="24"/>
        <v>xlswrite('G:\Mi unidad\1. PROYECTOS TELLO 2022\SCM SPILL OVERS\outputs\PEAO\densidad_g\1%\simulacion_1\observado_outputs.xlsx',tratado_65,65);</v>
      </c>
      <c r="PI19" s="2" t="str">
        <f t="shared" si="25"/>
        <v>xlswrite('G:\Mi unidad\1. PROYECTOS TELLO 2022\SCM SPILL OVERS\outputs\PEAO\alimentos\1%\simulacion_1\synthetic_control_outputs.xlsx',synthetic_control_65,65);</v>
      </c>
      <c r="PJ19" s="2" t="str">
        <f t="shared" si="26"/>
        <v>xlswrite('G:\Mi unidad\1. PROYECTOS TELLO 2022\SCM SPILL OVERS\outputs\PEAO\alimentos\1%\simulacion_1\synthetic_control_spillover_outputs.xlsx',synthetic_control_sp_65,65);</v>
      </c>
      <c r="PK19" s="2" t="str">
        <f t="shared" si="27"/>
        <v>xlswrite('G:\Mi unidad\1. PROYECTOS TELLO 2022\SCM SPILL OVERS\outputs\PEAO\alimentos\1%\simulacion_1\observado_outputs.xlsx',tratado_65,65);</v>
      </c>
      <c r="PP19" s="2" t="str">
        <f t="shared" si="28"/>
        <v>xlswrite('G:\Mi unidad\1. PROYECTOS TELLO 2022\SCM SPILL OVERS\outputs\PEAO\jefe_hogar\1%\simulacion_1\synthetic_control_outputs.xlsx',synthetic_control_65,65);</v>
      </c>
      <c r="PQ19" s="2" t="str">
        <f t="shared" si="29"/>
        <v>xlswrite('G:\Mi unidad\1. PROYECTOS TELLO 2022\SCM SPILL OVERS\outputs\PEAO\jefe_hogar\1%\simulacion_1\synthetic_control_spillover_outputs.xlsx',synthetic_control_sp_65,65);</v>
      </c>
      <c r="PR19" s="2" t="str">
        <f t="shared" si="30"/>
        <v>xlswrite('G:\Mi unidad\1. PROYECTOS TELLO 2022\SCM SPILL OVERS\outputs\PEAO\jefe_hogar\1%\simulacion_1\observado_outputs.xlsx',tratado_65,65);</v>
      </c>
      <c r="PV19" s="2" t="str">
        <f t="shared" si="31"/>
        <v>xlswrite('G:\Mi unidad\1. PROYECTOS TELLO 2022\SCM SPILL OVERS\outputs\PEAO\mujeres\1%\simulacion_1\synthetic_control_outputs.xlsx',synthetic_control_65,65);</v>
      </c>
      <c r="PW19" s="2" t="str">
        <f t="shared" si="32"/>
        <v>xlswrite('G:\Mi unidad\1. PROYECTOS TELLO 2022\SCM SPILL OVERS\outputs\PEAO\mujeres\1%\simulacion_1\synthetic_control_spillover_outputs.xlsx',synthetic_control_sp_65,65);</v>
      </c>
      <c r="PX19" s="2" t="str">
        <f t="shared" si="33"/>
        <v>xlswrite('G:\Mi unidad\1. PROYECTOS TELLO 2022\SCM SPILL OVERS\outputs\PEAO\mujeres\1%\simulacion_1\observado_outputs.xlsx',tratado_65,65);</v>
      </c>
      <c r="QB19" s="2" t="str">
        <f t="shared" si="34"/>
        <v>xlswrite('G:\Mi unidad\1. PROYECTOS TELLO 2022\SCM SPILL OVERS\outputs\PEAO\criminalidad\1%\simulacion_1\synthetic_control_outputs.xlsx',synthetic_control_65,65);</v>
      </c>
      <c r="QC19" s="2" t="str">
        <f t="shared" si="35"/>
        <v>xlswrite('G:\Mi unidad\1. PROYECTOS TELLO 2022\SCM SPILL OVERS\outputs\PEAO\criminalidad\1%\simulacion_1\synthetic_control_spillover_outputs.xlsx',synthetic_control_sp_65,65);</v>
      </c>
      <c r="QD19" s="2" t="str">
        <f t="shared" si="36"/>
        <v>xlswrite('G:\Mi unidad\1. PROYECTOS TELLO 2022\SCM SPILL OVERS\outputs\PEAO\criminalidad\1%\simulacion_1\observado_outputs.xlsx',tratado_65,65);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sp_andrews(Y_pre_"&amp;QP19&amp;",PEAO_"&amp;QP19&amp;"(:,T+s),A_"&amp;QP19&amp;",C,d,alpha_sig);"</f>
        <v xml:space="preserve">    spillover_test_10(s) = sp_andrews(Y_pre_10,PEAO_10(:,T+s),A_10,C,d,alpha_sig);</v>
      </c>
      <c r="QW19">
        <v>16</v>
      </c>
      <c r="QX19" t="str">
        <f>"xlswrite('G:\Mi unidad\1. PROYECTOS TELLO 2022\SCM SPILL OVERS\outputs\PEAO\bajo_niv_educ\1%\simulacion_1\output_tests.xlsx',p_value_vec_"&amp;QW19&amp;"','p_value_vec_"&amp;QW19&amp;"');"</f>
        <v>xlswrite('G:\Mi unidad\1. PROYECTOS TELLO 2022\SCM SPILL OVERS\outputs\PEAO\bajo_niv_educ\1%\simulacion_1\output_tests.xlsx',p_value_vec_16','p_value_vec_16');</v>
      </c>
      <c r="RK19">
        <v>16</v>
      </c>
      <c r="RL19" t="str">
        <f>"xlswrite('G:\Mi unidad\1. PROYECTOS TELLO 2022\SCM SPILL OVERS\outputs\PEAO\bajo_ingreso\1%\simulacion_1\output_tests.xlsx',p_value_vec_"&amp;RK19&amp;"','p_value_vec_"&amp;RK19&amp;"');"</f>
        <v>xlswrite('G:\Mi unidad\1. PROYECTOS TELLO 2022\SCM SPILL OVERS\outputs\PEAO\bajo_ingreso\1%\simulacion_1\output_tests.xlsx',p_value_vec_16','p_value_vec_16');</v>
      </c>
      <c r="RW19">
        <v>16</v>
      </c>
      <c r="RX19" t="str">
        <f>"xlswrite('G:\Mi unidad\1. PROYECTOS TELLO 2022\SCM SPILL OVERS\outputs\PEAO\densidad\1%\simulacion_1\output_tests.xlsx',p_value_vec_"&amp;RW19&amp;"','p_value_vec_"&amp;RW19&amp;"');"</f>
        <v>xlswrite('G:\Mi unidad\1. PROYECTOS TELLO 2022\SCM SPILL OVERS\outputs\PEAO\densidad\1%\simulacion_1\output_tests.xlsx',p_value_vec_16','p_value_vec_16');</v>
      </c>
      <c r="SI19">
        <v>16</v>
      </c>
      <c r="SJ19" t="str">
        <f>"xlswrite('G:\Mi unidad\1. PROYECTOS TELLO 2022\SCM SPILL OVERS\outputs\PEAO\densidad_g\1%\simulacion_1\output_tests.xlsx',p_value_vec_"&amp;SI19&amp;"','p_value_vec_"&amp;SI19&amp;"');"</f>
        <v>xlswrite('G:\Mi unidad\1. PROYECTOS TELLO 2022\SCM SPILL OVERS\outputs\PEAO\densidad_g\1%\simulacion_1\output_tests.xlsx',p_value_vec_16','p_value_vec_16');</v>
      </c>
      <c r="SU19">
        <v>16</v>
      </c>
      <c r="SV19" t="str">
        <f>"xlswrite('G:\Mi unidad\1. PROYECTOS TELLO 2022\SCM SPILL OVERS\outputs\PEAO\distancia_centro_salud\1%\simulacion_1\output_tests.xlsx',p_value_vec_"&amp;SU19&amp;"','p_value_vec_"&amp;SU19&amp;"');"</f>
        <v>xlswrite('G:\Mi unidad\1. PROYECTOS TELLO 2022\SCM SPILL OVERS\outputs\PEAO\distancia_centro_salud\1%\simulacion_1\output_tests.xlsx',p_value_vec_16','p_value_vec_16');</v>
      </c>
      <c r="TH19">
        <v>16</v>
      </c>
      <c r="TI19" t="str">
        <f>"xlswrite('G:\Mi unidad\1. PROYECTOS TELLO 2022\SCM SPILL OVERS\outputs\PEAO\informalidad\1%\simulacion_1\output_tests.xlsx',p_value_vec_"&amp;TH19&amp;"','p_value_vec_"&amp;TH19&amp;"');"</f>
        <v>xlswrite('G:\Mi unidad\1. PROYECTOS TELLO 2022\SCM SPILL OVERS\outputs\PEAO\informalidad\1%\simulacion_1\output_tests.xlsx',p_value_vec_16','p_value_vec_16');</v>
      </c>
      <c r="TU19">
        <v>16</v>
      </c>
      <c r="TV19" t="str">
        <f>"xlswrite('G:\Mi unidad\1. PROYECTOS TELLO 2022\SCM SPILL OVERS\outputs\PEAO\alimentos\1%\simulacion_1\output_tests.xlsx',p_value_vec_"&amp;TU19&amp;"','p_value_vec_"&amp;TU19&amp;"');"</f>
        <v>xlswrite('G:\Mi unidad\1. PROYECTOS TELLO 2022\SCM SPILL OVERS\outputs\PEAO\alimentos\1%\simulacion_1\output_tests.xlsx',p_value_vec_16','p_value_vec_16');</v>
      </c>
      <c r="UB19">
        <v>16</v>
      </c>
      <c r="UC19" t="str">
        <f>"xlswrite('G:\Mi unidad\1. PROYECTOS TELLO 2022\SCM SPILL OVERS\outputs\PEAO\jefe_hogar\1%\simulacion_1\output_tests.xlsx',p_value_vec_"&amp;UB19&amp;"','p_value_vec_"&amp;UB19&amp;"');"</f>
        <v>xlswrite('G:\Mi unidad\1. PROYECTOS TELLO 2022\SCM SPILL OVERS\outputs\PEAO\jefe_hogar\1%\simulacion_1\output_tests.xlsx',p_value_vec_16','p_value_vec_16');</v>
      </c>
      <c r="UI19">
        <v>16</v>
      </c>
      <c r="UJ19" t="str">
        <f>"xlswrite('G:\Mi unidad\1. PROYECTOS TELLO 2022\SCM SPILL OVERS\outputs\PEAO\mujeres\1%\simulacion_1\output_tests.xlsx',p_value_vec_"&amp;UI19&amp;"','p_value_vec_"&amp;UI19&amp;"');"</f>
        <v>xlswrite('G:\Mi unidad\1. PROYECTOS TELLO 2022\SCM SPILL OVERS\outputs\PEAO\mujeres\1%\simulacion_1\output_tests.xlsx',p_value_vec_16','p_value_vec_16');</v>
      </c>
      <c r="UU19">
        <v>16</v>
      </c>
      <c r="UV19" t="str">
        <f>"xlswrite('G:\Mi unidad\1. PROYECTOS TELLO 2022\SCM SPILL OVERS\outputs\PEAO\criminalidad\1%\simulacion_1\output_tests.xlsx',p_value_vec_"&amp;UU19&amp;"','p_value_vec_"&amp;UU19&amp;"');"</f>
        <v>xlswrite('G:\Mi unidad\1. PROYECTOS TELLO 2022\SCM SPILL OVERS\outputs\PEAO\criminalidad\1%\simulacion_1\output_tests.xlsx',p_value_vec_16','p_value_vec_16');</v>
      </c>
    </row>
    <row r="20" spans="1:568" x14ac:dyDescent="0.3">
      <c r="A20">
        <v>66</v>
      </c>
      <c r="B20" s="2" t="str">
        <f t="shared" si="0"/>
        <v>[data_66,provincias_66,~] = xlsread('BD_PEAO_est_1_provincia_66.xlsx');</v>
      </c>
      <c r="E20" s="2" t="str">
        <f t="shared" si="37"/>
        <v>provincia_66 = unique(provincias_66(2:end,1));</v>
      </c>
      <c r="O20" s="2" t="str">
        <f t="shared" si="1"/>
        <v>PEAO_66 = reshape(data_66(:,2),T+S,N);</v>
      </c>
      <c r="T20" s="2" t="str">
        <f t="shared" si="2"/>
        <v xml:space="preserve">PEAO_66 = PEAO_66'; </v>
      </c>
      <c r="X20" s="2" t="str">
        <f t="shared" si="3"/>
        <v>tratado_66 = PEAO_66(1,:);</v>
      </c>
      <c r="AC20" s="2" t="str">
        <f t="shared" si="4"/>
        <v>PEAO_66(1,:) = [];</v>
      </c>
      <c r="AI20" s="2" t="str">
        <f t="shared" si="5"/>
        <v>PEAO_66 = [tratado_66;PEAO_66];</v>
      </c>
      <c r="AN20" s="2" t="str">
        <f t="shared" si="6"/>
        <v>Y_66 = PEAO_66; % outcome matrix</v>
      </c>
      <c r="AS20" s="2" t="str">
        <f t="shared" si="44"/>
        <v>Y_pre_66 = Y_66(:,1:T);</v>
      </c>
      <c r="AW20" s="2" t="str">
        <f t="shared" si="45"/>
        <v>Y_post_66 = Y_66(:,T+1:end);</v>
      </c>
      <c r="BA20" s="2" t="str">
        <f t="shared" si="46"/>
        <v>[a_hat_66,B_hat_66] = scm_batch(Y_pre_66);</v>
      </c>
      <c r="BF20" s="2" t="str">
        <f t="shared" si="38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P20">
        <v>16</v>
      </c>
      <c r="CQ20" s="2" t="str">
        <f>"A_"&amp;CP17&amp;" = eye(N);"</f>
        <v>A_16 = eye(N);</v>
      </c>
      <c r="CW20">
        <v>16</v>
      </c>
      <c r="CX20" s="2" t="str">
        <f>"A_"&amp;CW17&amp;" = eye(N);"</f>
        <v>A_16 = eye(N);</v>
      </c>
      <c r="DB20">
        <v>16</v>
      </c>
      <c r="DC20" s="2" t="str">
        <f>"A_"&amp;DB17&amp;" = eye(N);"</f>
        <v>A_16 = eye(N);</v>
      </c>
      <c r="DG20">
        <v>16</v>
      </c>
      <c r="DH20" s="2" t="str">
        <f>"A_"&amp;DG17&amp;" = eye(N);"</f>
        <v>A_16 = eye(N);</v>
      </c>
      <c r="DL20">
        <v>16</v>
      </c>
      <c r="DM20" s="2" t="str">
        <f>"A_"&amp;DL17&amp;" = eye(N);"</f>
        <v>A_16 = eye(N);</v>
      </c>
      <c r="DQ20" s="2" t="str">
        <f t="shared" si="47"/>
        <v>M_hat_66 = (eye(N)-B_hat_66)'*(eye(N)-B_hat_66);</v>
      </c>
      <c r="DW20" s="2" t="str">
        <f t="shared" si="39"/>
        <v>synthetic_control_sp_66 = a_hat_66(1)+B_hat_66(1,:)*Y_66;</v>
      </c>
      <c r="EC20" s="2" t="str">
        <f t="shared" si="40"/>
        <v>alpha1_hat_vec_66 = zeros(1,S);</v>
      </c>
      <c r="EG20">
        <v>10</v>
      </c>
      <c r="EH20" s="2" t="str">
        <f>"Y_Ts_"&amp;EG20&amp;" = Y_"&amp;EG20&amp;"(:,T+s);"</f>
        <v>Y_Ts_10 = Y_10(:,T+s);</v>
      </c>
      <c r="ER20" s="2" t="str">
        <f t="shared" si="41"/>
        <v>synthetic_control_66=synthetic_control_66';</v>
      </c>
      <c r="EW20" s="2" t="str">
        <f t="shared" si="42"/>
        <v>synthetic_control_sp_66=synthetic_control_sp_66';</v>
      </c>
      <c r="FB20" s="2" t="str">
        <f t="shared" si="43"/>
        <v>tratado_66=tratado_66';</v>
      </c>
      <c r="FF20" s="2" t="str">
        <f t="shared" si="7"/>
        <v>xlswrite('G:\Mi unidad\1. PROYECTOS TELLO 2022\SCM SPILL OVERS\outputs\PEAO\distancia_centro_salud\1%\simulacion_1\synthetic_control_outputs.xlsx',synthetic_control_66,66);</v>
      </c>
      <c r="FT20" s="2" t="str">
        <f t="shared" si="8"/>
        <v>xlswrite('G:\Mi unidad\1. PROYECTOS TELLO 2022\SCM SPILL OVERS\outputs\PEAO\distancia_centro_salud\1%\simulacion_1\synthetic_control_spillover_outputs.xlsx',synthetic_control_sp_66,66);</v>
      </c>
      <c r="GJ20" s="2" t="str">
        <f t="shared" si="9"/>
        <v>xlswrite('G:\Mi unidad\1. PROYECTOS TELLO 2022\SCM SPILL OVERS\outputs\PEAO\distancia_centro_salud\1%\simulacion_1\observado_outputs.xlsx',tratado_66,66);</v>
      </c>
      <c r="GX20" s="2" t="str">
        <f t="shared" si="10"/>
        <v>xlswrite('G:\Mi unidad\1. PROYECTOS TELLO 2022\SCM SPILL OVERS\outputs\PEAO\informalidad\1%\simulacion_1\synthetic_control_outputs.xlsx',synthetic_control_66,66);</v>
      </c>
      <c r="HL20" s="2" t="str">
        <f t="shared" si="11"/>
        <v>xlswrite('G:\Mi unidad\1. PROYECTOS TELLO 2022\SCM SPILL OVERS\outputs\PEAO\informalidad\1%\simulacion_1\synthetic_control_spillover_outputs.xlsx',synthetic_control_sp_66,66);</v>
      </c>
      <c r="IB20" s="2" t="str">
        <f t="shared" si="12"/>
        <v>xlswrite('G:\Mi unidad\1. PROYECTOS TELLO 2022\SCM SPILL OVERS\outputs\PEAO\informalidad\1%\simulacion_1\observado_outputs.xlsx',tratado_66,66);</v>
      </c>
      <c r="IP20" s="2" t="str">
        <f t="shared" si="13"/>
        <v>xlswrite('G:\Mi unidad\1. PROYECTOS TELLO 2022\SCM SPILL OVERS\outputs\PEAO\densidad\1%\simulacion_1\synthetic_control_outputs.xlsx',synthetic_control_66,66);</v>
      </c>
      <c r="JD20" s="2" t="str">
        <f t="shared" si="14"/>
        <v>xlswrite('G:\Mi unidad\1. PROYECTOS TELLO 2022\SCM SPILL OVERS\outputs\PEAO\densidad\1%\simulacion_1\synthetic_control_spillover_outputs.xlsx',synthetic_control_sp_66,66);</v>
      </c>
      <c r="JT20" s="2" t="str">
        <f t="shared" si="15"/>
        <v>xlswrite('G:\Mi unidad\1. PROYECTOS TELLO 2022\SCM SPILL OVERS\outputs\PEAO\densidad\1%\simulacion_1\observado_outputs.xlsx',tratado_66,66);</v>
      </c>
      <c r="KG20" s="2" t="str">
        <f t="shared" si="16"/>
        <v>xlswrite('G:\Mi unidad\1. PROYECTOS TELLO 2022\SCM SPILL OVERS\outputs\PEAO\bajo_niv_educ\1%\simulacion_1\synthetic_control_outputs.xlsx',synthetic_control_66,66);</v>
      </c>
      <c r="KU20" s="2" t="str">
        <f t="shared" si="17"/>
        <v>xlswrite('G:\Mi unidad\1. PROYECTOS TELLO 2022\SCM SPILL OVERS\outputs\PEAO\bajo_niv_educ\1%\simulacion_1\synthetic_control_spillover_outputs.xlsx',synthetic_control_sp_66,66);</v>
      </c>
      <c r="LK20" s="2" t="str">
        <f t="shared" si="18"/>
        <v>xlswrite('G:\Mi unidad\1. PROYECTOS TELLO 2022\SCM SPILL OVERS\outputs\PEAO\bajo_niv_educ\1%\simulacion_1\observado_outputs.xlsx',tratado_66,66);</v>
      </c>
      <c r="LY20" s="2" t="str">
        <f t="shared" si="19"/>
        <v>xlswrite('G:\Mi unidad\1. PROYECTOS TELLO 2022\SCM SPILL OVERS\outputs\PEAO\bajo_ingreso\1%\simulacion_1\synthetic_control_outputs.xlsx',synthetic_control_66,66);</v>
      </c>
      <c r="MN20" s="2" t="str">
        <f t="shared" si="20"/>
        <v>xlswrite('G:\Mi unidad\1. PROYECTOS TELLO 2022\SCM SPILL OVERS\outputs\PEAO\bajo_ingreso\1%\simulacion_1\synthetic_control_spillover_outputs.xlsx',synthetic_control_sp_66,66);</v>
      </c>
      <c r="ND20" s="2" t="str">
        <f t="shared" si="21"/>
        <v>xlswrite('G:\Mi unidad\1. PROYECTOS TELLO 2022\SCM SPILL OVERS\outputs\PEAO\bajo_ingreso\1%\simulacion_1\observado_outputs.xlsx',tratado_66,66);</v>
      </c>
      <c r="NR20" s="2" t="str">
        <f t="shared" si="22"/>
        <v>xlswrite('G:\Mi unidad\1. PROYECTOS TELLO 2022\SCM SPILL OVERS\outputs\PEAO\densidad_g\1%\simulacion_1\synthetic_control_outputs.xlsx',synthetic_control_66,66);</v>
      </c>
      <c r="OF20" s="2" t="str">
        <f t="shared" si="23"/>
        <v>xlswrite('G:\Mi unidad\1. PROYECTOS TELLO 2022\SCM SPILL OVERS\outputs\PEAO\densidad_g\1%\simulacion_1\synthetic_control_spillover_outputs.xlsx',synthetic_control_sp_66,66);</v>
      </c>
      <c r="OV20" s="2" t="str">
        <f t="shared" si="24"/>
        <v>xlswrite('G:\Mi unidad\1. PROYECTOS TELLO 2022\SCM SPILL OVERS\outputs\PEAO\densidad_g\1%\simulacion_1\observado_outputs.xlsx',tratado_66,66);</v>
      </c>
      <c r="PI20" s="2" t="str">
        <f t="shared" si="25"/>
        <v>xlswrite('G:\Mi unidad\1. PROYECTOS TELLO 2022\SCM SPILL OVERS\outputs\PEAO\alimentos\1%\simulacion_1\synthetic_control_outputs.xlsx',synthetic_control_66,66);</v>
      </c>
      <c r="PJ20" s="2" t="str">
        <f t="shared" si="26"/>
        <v>xlswrite('G:\Mi unidad\1. PROYECTOS TELLO 2022\SCM SPILL OVERS\outputs\PEAO\alimentos\1%\simulacion_1\synthetic_control_spillover_outputs.xlsx',synthetic_control_sp_66,66);</v>
      </c>
      <c r="PK20" s="2" t="str">
        <f t="shared" si="27"/>
        <v>xlswrite('G:\Mi unidad\1. PROYECTOS TELLO 2022\SCM SPILL OVERS\outputs\PEAO\alimentos\1%\simulacion_1\observado_outputs.xlsx',tratado_66,66);</v>
      </c>
      <c r="PP20" s="2" t="str">
        <f t="shared" si="28"/>
        <v>xlswrite('G:\Mi unidad\1. PROYECTOS TELLO 2022\SCM SPILL OVERS\outputs\PEAO\jefe_hogar\1%\simulacion_1\synthetic_control_outputs.xlsx',synthetic_control_66,66);</v>
      </c>
      <c r="PQ20" s="2" t="str">
        <f t="shared" si="29"/>
        <v>xlswrite('G:\Mi unidad\1. PROYECTOS TELLO 2022\SCM SPILL OVERS\outputs\PEAO\jefe_hogar\1%\simulacion_1\synthetic_control_spillover_outputs.xlsx',synthetic_control_sp_66,66);</v>
      </c>
      <c r="PR20" s="2" t="str">
        <f t="shared" si="30"/>
        <v>xlswrite('G:\Mi unidad\1. PROYECTOS TELLO 2022\SCM SPILL OVERS\outputs\PEAO\jefe_hogar\1%\simulacion_1\observado_outputs.xlsx',tratado_66,66);</v>
      </c>
      <c r="PV20" s="2" t="str">
        <f t="shared" si="31"/>
        <v>xlswrite('G:\Mi unidad\1. PROYECTOS TELLO 2022\SCM SPILL OVERS\outputs\PEAO\mujeres\1%\simulacion_1\synthetic_control_outputs.xlsx',synthetic_control_66,66);</v>
      </c>
      <c r="PW20" s="2" t="str">
        <f t="shared" si="32"/>
        <v>xlswrite('G:\Mi unidad\1. PROYECTOS TELLO 2022\SCM SPILL OVERS\outputs\PEAO\mujeres\1%\simulacion_1\synthetic_control_spillover_outputs.xlsx',synthetic_control_sp_66,66);</v>
      </c>
      <c r="PX20" s="2" t="str">
        <f t="shared" si="33"/>
        <v>xlswrite('G:\Mi unidad\1. PROYECTOS TELLO 2022\SCM SPILL OVERS\outputs\PEAO\mujeres\1%\simulacion_1\observado_outputs.xlsx',tratado_66,66);</v>
      </c>
      <c r="QB20" s="2" t="str">
        <f t="shared" si="34"/>
        <v>xlswrite('G:\Mi unidad\1. PROYECTOS TELLO 2022\SCM SPILL OVERS\outputs\PEAO\criminalidad\1%\simulacion_1\synthetic_control_outputs.xlsx',synthetic_control_66,66);</v>
      </c>
      <c r="QC20" s="2" t="str">
        <f t="shared" si="35"/>
        <v>xlswrite('G:\Mi unidad\1. PROYECTOS TELLO 2022\SCM SPILL OVERS\outputs\PEAO\criminalidad\1%\simulacion_1\synthetic_control_spillover_outputs.xlsx',synthetic_control_sp_66,66);</v>
      </c>
      <c r="QD20" s="2" t="str">
        <f t="shared" si="36"/>
        <v>xlswrite('G:\Mi unidad\1. PROYECTOS TELLO 2022\SCM SPILL OVERS\outputs\PEAO\criminalidad\1%\simulacion_1\observado_outputs.xlsx',tratado_66,66);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OVERS\outputs\PEAO\bajo_niv_educ\1%\simulacion_1\output_tests.xlsx',alpha1_hat_vec_"&amp;QW20&amp;"','alpha1_hat_vec_"&amp;QW20&amp;"');"</f>
        <v>xlswrite('G:\Mi unidad\1. PROYECTOS TELLO 2022\SCM SPILL OVERS\outputs\PEAO\bajo_niv_educ\1%\simulacion_1\output_tests.xlsx',alpha1_hat_vec_16','alpha1_hat_vec_16');</v>
      </c>
      <c r="RK20">
        <v>16</v>
      </c>
      <c r="RL20" t="str">
        <f>"xlswrite('G:\Mi unidad\1. PROYECTOS TELLO 2022\SCM SPILL OVERS\outputs\PEAO\bajo_ingreso\1%\simulacion_1\output_tests.xlsx',alpha1_hat_vec_"&amp;RK20&amp;"','alpha1_hat_vec_"&amp;RK20&amp;"');"</f>
        <v>xlswrite('G:\Mi unidad\1. PROYECTOS TELLO 2022\SCM SPILL OVERS\outputs\PEAO\bajo_ingreso\1%\simulacion_1\output_tests.xlsx',alpha1_hat_vec_16','alpha1_hat_vec_16');</v>
      </c>
      <c r="RW20">
        <v>16</v>
      </c>
      <c r="RX20" t="str">
        <f>"xlswrite('G:\Mi unidad\1. PROYECTOS TELLO 2022\SCM SPILL OVERS\outputs\PEAO\densidad\1%\simulacion_1\output_tests.xlsx',alpha1_hat_vec_"&amp;RW20&amp;"','alpha1_hat_vec_"&amp;RW20&amp;"');"</f>
        <v>xlswrite('G:\Mi unidad\1. PROYECTOS TELLO 2022\SCM SPILL OVERS\outputs\PEAO\densidad\1%\simulacion_1\output_tests.xlsx',alpha1_hat_vec_16','alpha1_hat_vec_16');</v>
      </c>
      <c r="SI20">
        <v>16</v>
      </c>
      <c r="SJ20" t="str">
        <f>"xlswrite('G:\Mi unidad\1. PROYECTOS TELLO 2022\SCM SPILL OVERS\outputs\PEAO\densidad_g\1%\simulacion_1\output_tests.xlsx',alpha1_hat_vec_"&amp;SI20&amp;"','alpha1_hat_vec_"&amp;SI20&amp;"');"</f>
        <v>xlswrite('G:\Mi unidad\1. PROYECTOS TELLO 2022\SCM SPILL OVERS\outputs\PEAO\densidad_g\1%\simulacion_1\output_tests.xlsx',alpha1_hat_vec_16','alpha1_hat_vec_16');</v>
      </c>
      <c r="SU20">
        <v>16</v>
      </c>
      <c r="SV20" t="str">
        <f>"xlswrite('G:\Mi unidad\1. PROYECTOS TELLO 2022\SCM SPILL OVERS\outputs\PEAO\distancia_centro_salud\1%\simulacion_1\output_tests.xlsx',alpha1_hat_vec_"&amp;SU20&amp;"','alpha1_hat_vec_"&amp;SU20&amp;"');"</f>
        <v>xlswrite('G:\Mi unidad\1. PROYECTOS TELLO 2022\SCM SPILL OVERS\outputs\PEAO\distancia_centro_salud\1%\simulacion_1\output_tests.xlsx',alpha1_hat_vec_16','alpha1_hat_vec_16');</v>
      </c>
      <c r="TH20">
        <v>16</v>
      </c>
      <c r="TI20" t="str">
        <f>"xlswrite('G:\Mi unidad\1. PROYECTOS TELLO 2022\SCM SPILL OVERS\outputs\PEAO\informalidad\1%\simulacion_1\output_tests.xlsx',alpha1_hat_vec_"&amp;TH20&amp;"','alpha1_hat_vec_"&amp;TH20&amp;"');"</f>
        <v>xlswrite('G:\Mi unidad\1. PROYECTOS TELLO 2022\SCM SPILL OVERS\outputs\PEAO\informalidad\1%\simulacion_1\output_tests.xlsx',alpha1_hat_vec_16','alpha1_hat_vec_16');</v>
      </c>
      <c r="TU20">
        <v>16</v>
      </c>
      <c r="TV20" t="str">
        <f>"xlswrite('G:\Mi unidad\1. PROYECTOS TELLO 2022\SCM SPILL OVERS\outputs\PEAO\alimentos\1%\simulacion_1\output_tests.xlsx',alpha1_hat_vec_"&amp;TU20&amp;"','alpha1_hat_vec_"&amp;TU20&amp;"');"</f>
        <v>xlswrite('G:\Mi unidad\1. PROYECTOS TELLO 2022\SCM SPILL OVERS\outputs\PEAO\alimentos\1%\simulacion_1\output_tests.xlsx',alpha1_hat_vec_16','alpha1_hat_vec_16');</v>
      </c>
      <c r="UB20">
        <v>16</v>
      </c>
      <c r="UC20" t="str">
        <f>"xlswrite('G:\Mi unidad\1. PROYECTOS TELLO 2022\SCM SPILL OVERS\outputs\PEAO\jefe_hogar\1%\simulacion_1\output_tests.xlsx',alpha1_hat_vec_"&amp;UB20&amp;"','alpha1_hat_vec_"&amp;UB20&amp;"');"</f>
        <v>xlswrite('G:\Mi unidad\1. PROYECTOS TELLO 2022\SCM SPILL OVERS\outputs\PEAO\jefe_hogar\1%\simulacion_1\output_tests.xlsx',alpha1_hat_vec_16','alpha1_hat_vec_16');</v>
      </c>
      <c r="UI20">
        <v>16</v>
      </c>
      <c r="UJ20" t="str">
        <f>"xlswrite('G:\Mi unidad\1. PROYECTOS TELLO 2022\SCM SPILL OVERS\outputs\PEAO\mujeres\1%\simulacion_1\output_tests.xlsx',alpha1_hat_vec_"&amp;UI20&amp;"','alpha1_hat_vec_"&amp;UI20&amp;"');"</f>
        <v>xlswrite('G:\Mi unidad\1. PROYECTOS TELLO 2022\SCM SPILL OVERS\outputs\PEAO\mujeres\1%\simulacion_1\output_tests.xlsx',alpha1_hat_vec_16','alpha1_hat_vec_16');</v>
      </c>
      <c r="UU20">
        <v>16</v>
      </c>
      <c r="UV20" t="str">
        <f>"xlswrite('G:\Mi unidad\1. PROYECTOS TELLO 2022\SCM SPILL OVERS\outputs\PEAO\criminalidad\1%\simulacion_1\output_tests.xlsx',alpha1_hat_vec_"&amp;UU20&amp;"','alpha1_hat_vec_"&amp;UU20&amp;"');"</f>
        <v>xlswrite('G:\Mi unidad\1. PROYECTOS TELLO 2022\SCM SPILL OVERS\outputs\PEAO\criminalidad\1%\simulacion_1\output_tests.xlsx',alpha1_hat_vec_16','alpha1_hat_vec_16');</v>
      </c>
    </row>
    <row r="21" spans="1:568" x14ac:dyDescent="0.3">
      <c r="A21">
        <v>71</v>
      </c>
      <c r="B21" s="2" t="str">
        <f t="shared" si="0"/>
        <v>[data_71,provincias_71,~] = xlsread('BD_PEAO_est_1_provincia_71.xlsx');</v>
      </c>
      <c r="E21" s="2" t="str">
        <f t="shared" si="37"/>
        <v>provincia_71 = unique(provincias_71(2:end,1));</v>
      </c>
      <c r="O21" s="2" t="str">
        <f t="shared" si="1"/>
        <v>PEAO_71 = reshape(data_71(:,2),T+S,N);</v>
      </c>
      <c r="T21" s="2" t="str">
        <f t="shared" si="2"/>
        <v xml:space="preserve">PEAO_71 = PEAO_71'; </v>
      </c>
      <c r="X21" s="2" t="str">
        <f t="shared" si="3"/>
        <v>tratado_71 = PEAO_71(1,:);</v>
      </c>
      <c r="AC21" s="2" t="str">
        <f t="shared" si="4"/>
        <v>PEAO_71(1,:) = [];</v>
      </c>
      <c r="AI21" s="2" t="str">
        <f t="shared" si="5"/>
        <v>PEAO_71 = [tratado_71;PEAO_71];</v>
      </c>
      <c r="AN21" s="2" t="str">
        <f t="shared" si="6"/>
        <v>Y_71 = PEAO_71; % outcome matrix</v>
      </c>
      <c r="AS21" s="2" t="str">
        <f t="shared" si="44"/>
        <v>Y_pre_71 = Y_71(:,1:T);</v>
      </c>
      <c r="AW21" s="2" t="str">
        <f t="shared" si="45"/>
        <v>Y_post_71 = Y_71(:,T+1:end);</v>
      </c>
      <c r="BA21" s="2" t="str">
        <f t="shared" si="46"/>
        <v>[a_hat_71,B_hat_71] = scm_batch(Y_pre_71);</v>
      </c>
      <c r="BF21" s="2" t="str">
        <f t="shared" si="38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P21">
        <v>16</v>
      </c>
      <c r="CQ21" s="2" t="str">
        <f>"A_"&amp;CP17&amp;"(:,ind_"&amp;CP17&amp;" == 0) = [];"</f>
        <v>A_16(:,ind_16 == 0) = [];</v>
      </c>
      <c r="CW21">
        <v>16</v>
      </c>
      <c r="CX21" s="2" t="str">
        <f>"A_"&amp;CW17&amp;"(:,ind_"&amp;CW17&amp;" == 0) = [];"</f>
        <v>A_16(:,ind_16 == 0) = [];</v>
      </c>
      <c r="DB21">
        <v>16</v>
      </c>
      <c r="DC21" s="2" t="str">
        <f>"A_"&amp;DB17&amp;"(:,ind_"&amp;DB17&amp;" == 0) = [];"</f>
        <v>A_16(:,ind_16 == 0) = [];</v>
      </c>
      <c r="DG21">
        <v>16</v>
      </c>
      <c r="DH21" s="2" t="str">
        <f>"A_"&amp;DG17&amp;"(:,ind_"&amp;DG17&amp;" == 0) = [];"</f>
        <v>A_16(:,ind_16 == 0) = [];</v>
      </c>
      <c r="DL21">
        <v>16</v>
      </c>
      <c r="DM21" s="2" t="str">
        <f>"A_"&amp;DL17&amp;"(:,ind_"&amp;DL17&amp;" == 0) = [];"</f>
        <v>A_16(:,ind_16 == 0) = [];</v>
      </c>
      <c r="DQ21" s="2" t="str">
        <f t="shared" si="47"/>
        <v>M_hat_71 = (eye(N)-B_hat_71)'*(eye(N)-B_hat_71);</v>
      </c>
      <c r="DW21" s="2" t="str">
        <f t="shared" si="39"/>
        <v>synthetic_control_sp_71 = a_hat_71(1)+B_hat_71(1,:)*Y_71;</v>
      </c>
      <c r="EC21" s="2" t="str">
        <f t="shared" si="40"/>
        <v>alpha1_hat_vec_71 = zeros(1,S);</v>
      </c>
      <c r="EG21">
        <v>10</v>
      </c>
      <c r="EH21" s="2" t="str">
        <f>"gamma_hat_"&amp;EG20&amp;" = (A_"&amp;EG20&amp;"'*M_hat_"&amp;EG20&amp;"*A_"&amp;EG20&amp;")\(A_"&amp;EG20&amp;"'*(eye(N)-B_hat_"&amp;EG20&amp;")'*((eye(N)-B_hat_"&amp;EG20&amp;")*Y_Ts_"&amp;EG20&amp;"-a_hat_"&amp;EG20&amp;"));"</f>
        <v>gamma_hat_10 = (A_10'*M_hat_10*A_10)\(A_10'*(eye(N)-B_hat_10)'*((eye(N)-B_hat_10)*Y_Ts_10-a_hat_10));</v>
      </c>
      <c r="ER21" s="2" t="str">
        <f t="shared" si="41"/>
        <v>synthetic_control_71=synthetic_control_71';</v>
      </c>
      <c r="EW21" s="2" t="str">
        <f t="shared" si="42"/>
        <v>synthetic_control_sp_71=synthetic_control_sp_71';</v>
      </c>
      <c r="FB21" s="2" t="str">
        <f t="shared" si="43"/>
        <v>tratado_71=tratado_71';</v>
      </c>
      <c r="FF21" s="2" t="str">
        <f t="shared" si="7"/>
        <v>xlswrite('G:\Mi unidad\1. PROYECTOS TELLO 2022\SCM SPILL OVERS\outputs\PEAO\distancia_centro_salud\1%\simulacion_1\synthetic_control_outputs.xlsx',synthetic_control_71,71);</v>
      </c>
      <c r="FT21" s="2" t="str">
        <f t="shared" si="8"/>
        <v>xlswrite('G:\Mi unidad\1. PROYECTOS TELLO 2022\SCM SPILL OVERS\outputs\PEAO\distancia_centro_salud\1%\simulacion_1\synthetic_control_spillover_outputs.xlsx',synthetic_control_sp_71,71);</v>
      </c>
      <c r="GJ21" s="2" t="str">
        <f t="shared" si="9"/>
        <v>xlswrite('G:\Mi unidad\1. PROYECTOS TELLO 2022\SCM SPILL OVERS\outputs\PEAO\distancia_centro_salud\1%\simulacion_1\observado_outputs.xlsx',tratado_71,71);</v>
      </c>
      <c r="GX21" s="2" t="str">
        <f t="shared" si="10"/>
        <v>xlswrite('G:\Mi unidad\1. PROYECTOS TELLO 2022\SCM SPILL OVERS\outputs\PEAO\informalidad\1%\simulacion_1\synthetic_control_outputs.xlsx',synthetic_control_71,71);</v>
      </c>
      <c r="HL21" s="2" t="str">
        <f t="shared" si="11"/>
        <v>xlswrite('G:\Mi unidad\1. PROYECTOS TELLO 2022\SCM SPILL OVERS\outputs\PEAO\informalidad\1%\simulacion_1\synthetic_control_spillover_outputs.xlsx',synthetic_control_sp_71,71);</v>
      </c>
      <c r="IB21" s="2" t="str">
        <f t="shared" si="12"/>
        <v>xlswrite('G:\Mi unidad\1. PROYECTOS TELLO 2022\SCM SPILL OVERS\outputs\PEAO\informalidad\1%\simulacion_1\observado_outputs.xlsx',tratado_71,71);</v>
      </c>
      <c r="IP21" s="2" t="str">
        <f t="shared" si="13"/>
        <v>xlswrite('G:\Mi unidad\1. PROYECTOS TELLO 2022\SCM SPILL OVERS\outputs\PEAO\densidad\1%\simulacion_1\synthetic_control_outputs.xlsx',synthetic_control_71,71);</v>
      </c>
      <c r="JD21" s="2" t="str">
        <f t="shared" si="14"/>
        <v>xlswrite('G:\Mi unidad\1. PROYECTOS TELLO 2022\SCM SPILL OVERS\outputs\PEAO\densidad\1%\simulacion_1\synthetic_control_spillover_outputs.xlsx',synthetic_control_sp_71,71);</v>
      </c>
      <c r="JT21" s="2" t="str">
        <f t="shared" si="15"/>
        <v>xlswrite('G:\Mi unidad\1. PROYECTOS TELLO 2022\SCM SPILL OVERS\outputs\PEAO\densidad\1%\simulacion_1\observado_outputs.xlsx',tratado_71,71);</v>
      </c>
      <c r="KG21" s="2" t="str">
        <f t="shared" si="16"/>
        <v>xlswrite('G:\Mi unidad\1. PROYECTOS TELLO 2022\SCM SPILL OVERS\outputs\PEAO\bajo_niv_educ\1%\simulacion_1\synthetic_control_outputs.xlsx',synthetic_control_71,71);</v>
      </c>
      <c r="KU21" s="2" t="str">
        <f t="shared" si="17"/>
        <v>xlswrite('G:\Mi unidad\1. PROYECTOS TELLO 2022\SCM SPILL OVERS\outputs\PEAO\bajo_niv_educ\1%\simulacion_1\synthetic_control_spillover_outputs.xlsx',synthetic_control_sp_71,71);</v>
      </c>
      <c r="LK21" s="2" t="str">
        <f t="shared" si="18"/>
        <v>xlswrite('G:\Mi unidad\1. PROYECTOS TELLO 2022\SCM SPILL OVERS\outputs\PEAO\bajo_niv_educ\1%\simulacion_1\observado_outputs.xlsx',tratado_71,71);</v>
      </c>
      <c r="LY21" s="2" t="str">
        <f t="shared" si="19"/>
        <v>xlswrite('G:\Mi unidad\1. PROYECTOS TELLO 2022\SCM SPILL OVERS\outputs\PEAO\bajo_ingreso\1%\simulacion_1\synthetic_control_outputs.xlsx',synthetic_control_71,71);</v>
      </c>
      <c r="MN21" s="2" t="str">
        <f t="shared" si="20"/>
        <v>xlswrite('G:\Mi unidad\1. PROYECTOS TELLO 2022\SCM SPILL OVERS\outputs\PEAO\bajo_ingreso\1%\simulacion_1\synthetic_control_spillover_outputs.xlsx',synthetic_control_sp_71,71);</v>
      </c>
      <c r="ND21" s="2" t="str">
        <f t="shared" si="21"/>
        <v>xlswrite('G:\Mi unidad\1. PROYECTOS TELLO 2022\SCM SPILL OVERS\outputs\PEAO\bajo_ingreso\1%\simulacion_1\observado_outputs.xlsx',tratado_71,71);</v>
      </c>
      <c r="NR21" s="2" t="str">
        <f t="shared" si="22"/>
        <v>xlswrite('G:\Mi unidad\1. PROYECTOS TELLO 2022\SCM SPILL OVERS\outputs\PEAO\densidad_g\1%\simulacion_1\synthetic_control_outputs.xlsx',synthetic_control_71,71);</v>
      </c>
      <c r="OF21" s="2" t="str">
        <f t="shared" si="23"/>
        <v>xlswrite('G:\Mi unidad\1. PROYECTOS TELLO 2022\SCM SPILL OVERS\outputs\PEAO\densidad_g\1%\simulacion_1\synthetic_control_spillover_outputs.xlsx',synthetic_control_sp_71,71);</v>
      </c>
      <c r="OV21" s="2" t="str">
        <f t="shared" si="24"/>
        <v>xlswrite('G:\Mi unidad\1. PROYECTOS TELLO 2022\SCM SPILL OVERS\outputs\PEAO\densidad_g\1%\simulacion_1\observado_outputs.xlsx',tratado_71,71);</v>
      </c>
      <c r="PI21" s="2" t="str">
        <f t="shared" si="25"/>
        <v>xlswrite('G:\Mi unidad\1. PROYECTOS TELLO 2022\SCM SPILL OVERS\outputs\PEAO\alimentos\1%\simulacion_1\synthetic_control_outputs.xlsx',synthetic_control_71,71);</v>
      </c>
      <c r="PJ21" s="2" t="str">
        <f t="shared" si="26"/>
        <v>xlswrite('G:\Mi unidad\1. PROYECTOS TELLO 2022\SCM SPILL OVERS\outputs\PEAO\alimentos\1%\simulacion_1\synthetic_control_spillover_outputs.xlsx',synthetic_control_sp_71,71);</v>
      </c>
      <c r="PK21" s="2" t="str">
        <f t="shared" si="27"/>
        <v>xlswrite('G:\Mi unidad\1. PROYECTOS TELLO 2022\SCM SPILL OVERS\outputs\PEAO\alimentos\1%\simulacion_1\observado_outputs.xlsx',tratado_71,71);</v>
      </c>
      <c r="PP21" s="2" t="str">
        <f t="shared" si="28"/>
        <v>xlswrite('G:\Mi unidad\1. PROYECTOS TELLO 2022\SCM SPILL OVERS\outputs\PEAO\jefe_hogar\1%\simulacion_1\synthetic_control_outputs.xlsx',synthetic_control_71,71);</v>
      </c>
      <c r="PQ21" s="2" t="str">
        <f t="shared" si="29"/>
        <v>xlswrite('G:\Mi unidad\1. PROYECTOS TELLO 2022\SCM SPILL OVERS\outputs\PEAO\jefe_hogar\1%\simulacion_1\synthetic_control_spillover_outputs.xlsx',synthetic_control_sp_71,71);</v>
      </c>
      <c r="PR21" s="2" t="str">
        <f t="shared" si="30"/>
        <v>xlswrite('G:\Mi unidad\1. PROYECTOS TELLO 2022\SCM SPILL OVERS\outputs\PEAO\jefe_hogar\1%\simulacion_1\observado_outputs.xlsx',tratado_71,71);</v>
      </c>
      <c r="PV21" s="2" t="str">
        <f t="shared" si="31"/>
        <v>xlswrite('G:\Mi unidad\1. PROYECTOS TELLO 2022\SCM SPILL OVERS\outputs\PEAO\mujeres\1%\simulacion_1\synthetic_control_outputs.xlsx',synthetic_control_71,71);</v>
      </c>
      <c r="PW21" s="2" t="str">
        <f t="shared" si="32"/>
        <v>xlswrite('G:\Mi unidad\1. PROYECTOS TELLO 2022\SCM SPILL OVERS\outputs\PEAO\mujeres\1%\simulacion_1\synthetic_control_spillover_outputs.xlsx',synthetic_control_sp_71,71);</v>
      </c>
      <c r="PX21" s="2" t="str">
        <f t="shared" si="33"/>
        <v>xlswrite('G:\Mi unidad\1. PROYECTOS TELLO 2022\SCM SPILL OVERS\outputs\PEAO\mujeres\1%\simulacion_1\observado_outputs.xlsx',tratado_71,71);</v>
      </c>
      <c r="QB21" s="2" t="str">
        <f t="shared" si="34"/>
        <v>xlswrite('G:\Mi unidad\1. PROYECTOS TELLO 2022\SCM SPILL OVERS\outputs\PEAO\criminalidad\1%\simulacion_1\synthetic_control_outputs.xlsx',synthetic_control_71,71);</v>
      </c>
      <c r="QC21" s="2" t="str">
        <f t="shared" si="35"/>
        <v>xlswrite('G:\Mi unidad\1. PROYECTOS TELLO 2022\SCM SPILL OVERS\outputs\PEAO\criminalidad\1%\simulacion_1\synthetic_control_spillover_outputs.xlsx',synthetic_control_sp_71,71);</v>
      </c>
      <c r="QD21" s="2" t="str">
        <f t="shared" si="36"/>
        <v>xlswrite('G:\Mi unidad\1. PROYECTOS TELLO 2022\SCM SPILL OVERS\outputs\PEAO\criminalidad\1%\simulacion_1\observado_outputs.xlsx',tratado_71,71);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OVERS\outputs\PEAO\bajo_niv_educ\1%\simulacion_1\output_tests.xlsx',spillover_test_"&amp;QW21&amp;"','sp_test_"&amp;QW21&amp;"');"</f>
        <v>xlswrite('G:\Mi unidad\1. PROYECTOS TELLO 2022\SCM SPILL OVERS\outputs\PEAO\bajo_niv_educ\1%\simulacion_1\output_tests.xlsx',spillover_test_16','sp_test_16');</v>
      </c>
      <c r="RK21">
        <v>16</v>
      </c>
      <c r="RL21" t="str">
        <f>"xlswrite('G:\Mi unidad\1. PROYECTOS TELLO 2022\SCM SPILL OVERS\outputs\PEAO\bajo_ingreso\1%\simulacion_1\output_tests.xlsx',spillover_test_"&amp;RK21&amp;"','sp_test_"&amp;RK21&amp;"');"</f>
        <v>xlswrite('G:\Mi unidad\1. PROYECTOS TELLO 2022\SCM SPILL OVERS\outputs\PEAO\bajo_ingreso\1%\simulacion_1\output_tests.xlsx',spillover_test_16','sp_test_16');</v>
      </c>
      <c r="RW21">
        <v>16</v>
      </c>
      <c r="RX21" t="str">
        <f>"xlswrite('G:\Mi unidad\1. PROYECTOS TELLO 2022\SCM SPILL OVERS\outputs\PEAO\densidad\1%\simulacion_1\output_tests.xlsx',spillover_test_"&amp;RW21&amp;"','sp_test_"&amp;RW21&amp;"');"</f>
        <v>xlswrite('G:\Mi unidad\1. PROYECTOS TELLO 2022\SCM SPILL OVERS\outputs\PEAO\densidad\1%\simulacion_1\output_tests.xlsx',spillover_test_16','sp_test_16');</v>
      </c>
      <c r="SI21">
        <v>16</v>
      </c>
      <c r="SJ21" t="str">
        <f>"xlswrite('G:\Mi unidad\1. PROYECTOS TELLO 2022\SCM SPILL OVERS\outputs\PEAO\densidad_g\1%\simulacion_1\output_tests.xlsx',spillover_test_"&amp;SI21&amp;"','sp_test_"&amp;SI21&amp;"');"</f>
        <v>xlswrite('G:\Mi unidad\1. PROYECTOS TELLO 2022\SCM SPILL OVERS\outputs\PEAO\densidad_g\1%\simulacion_1\output_tests.xlsx',spillover_test_16','sp_test_16');</v>
      </c>
      <c r="SU21">
        <v>16</v>
      </c>
      <c r="SV21" t="str">
        <f>"xlswrite('G:\Mi unidad\1. PROYECTOS TELLO 2022\SCM SPILL OVERS\outputs\PEAO\distancia_centro_salud\1%\simulacion_1\output_tests.xlsx',spillover_test_"&amp;SU21&amp;"','sp_test_"&amp;SU21&amp;"');"</f>
        <v>xlswrite('G:\Mi unidad\1. PROYECTOS TELLO 2022\SCM SPILL OVERS\outputs\PEAO\distancia_centro_salud\1%\simulacion_1\output_tests.xlsx',spillover_test_16','sp_test_16');</v>
      </c>
      <c r="TH21">
        <v>16</v>
      </c>
      <c r="TI21" t="str">
        <f>"xlswrite('G:\Mi unidad\1. PROYECTOS TELLO 2022\SCM SPILL OVERS\outputs\PEAO\informalidad\1%\simulacion_1\output_tests.xlsx',spillover_test_"&amp;TH21&amp;"','sp_test_"&amp;TH21&amp;"');"</f>
        <v>xlswrite('G:\Mi unidad\1. PROYECTOS TELLO 2022\SCM SPILL OVERS\outputs\PEAO\informalidad\1%\simulacion_1\output_tests.xlsx',spillover_test_16','sp_test_16');</v>
      </c>
      <c r="TU21">
        <v>16</v>
      </c>
      <c r="TV21" t="str">
        <f>"xlswrite('G:\Mi unidad\1. PROYECTOS TELLO 2022\SCM SPILL OVERS\outputs\PEAO\alimentos\1%\simulacion_1\output_tests.xlsx',spillover_test_"&amp;TU21&amp;"','sp_test_"&amp;TU21&amp;"');"</f>
        <v>xlswrite('G:\Mi unidad\1. PROYECTOS TELLO 2022\SCM SPILL OVERS\outputs\PEAO\alimentos\1%\simulacion_1\output_tests.xlsx',spillover_test_16','sp_test_16');</v>
      </c>
      <c r="UB21">
        <v>16</v>
      </c>
      <c r="UC21" t="str">
        <f>"xlswrite('G:\Mi unidad\1. PROYECTOS TELLO 2022\SCM SPILL OVERS\outputs\PEAO\jefe_hogar\1%\simulacion_1\output_tests.xlsx',spillover_test_"&amp;UB21&amp;"','sp_test_"&amp;UB21&amp;"');"</f>
        <v>xlswrite('G:\Mi unidad\1. PROYECTOS TELLO 2022\SCM SPILL OVERS\outputs\PEAO\jefe_hogar\1%\simulacion_1\output_tests.xlsx',spillover_test_16','sp_test_16');</v>
      </c>
      <c r="UI21">
        <v>16</v>
      </c>
      <c r="UJ21" t="str">
        <f>"xlswrite('G:\Mi unidad\1. PROYECTOS TELLO 2022\SCM SPILL OVERS\outputs\PEAO\mujeres\1%\simulacion_1\output_tests.xlsx',spillover_test_"&amp;UI21&amp;"','sp_test_"&amp;UI21&amp;"');"</f>
        <v>xlswrite('G:\Mi unidad\1. PROYECTOS TELLO 2022\SCM SPILL OVERS\outputs\PEAO\mujeres\1%\simulacion_1\output_tests.xlsx',spillover_test_16','sp_test_16');</v>
      </c>
      <c r="UU21">
        <v>16</v>
      </c>
      <c r="UV21" t="str">
        <f>"xlswrite('G:\Mi unidad\1. PROYECTOS TELLO 2022\SCM SPILL OVERS\outputs\PEAO\criminalidad\1%\simulacion_1\output_tests.xlsx',spillover_test_"&amp;UU21&amp;"','sp_test_"&amp;UU21&amp;"');"</f>
        <v>xlswrite('G:\Mi unidad\1. PROYECTOS TELLO 2022\SCM SPILL OVERS\outputs\PEAO\criminalidad\1%\simulacion_1\output_tests.xlsx',spillover_test_16','sp_test_16');</v>
      </c>
    </row>
    <row r="22" spans="1:568" x14ac:dyDescent="0.3">
      <c r="A22">
        <v>75</v>
      </c>
      <c r="B22" s="2" t="str">
        <f t="shared" si="0"/>
        <v>[data_75,provincias_75,~] = xlsread('BD_PEAO_est_1_provincia_75.xlsx');</v>
      </c>
      <c r="E22" s="2" t="str">
        <f t="shared" si="37"/>
        <v>provincia_75 = unique(provincias_75(2:end,1));</v>
      </c>
      <c r="O22" s="2" t="str">
        <f t="shared" si="1"/>
        <v>PEAO_75 = reshape(data_75(:,2),T+S,N);</v>
      </c>
      <c r="T22" s="2" t="str">
        <f t="shared" si="2"/>
        <v xml:space="preserve">PEAO_75 = PEAO_75'; </v>
      </c>
      <c r="X22" s="2" t="str">
        <f t="shared" si="3"/>
        <v>tratado_75 = PEAO_75(1,:);</v>
      </c>
      <c r="AC22" s="2" t="str">
        <f t="shared" si="4"/>
        <v>PEAO_75(1,:) = [];</v>
      </c>
      <c r="AI22" s="2" t="str">
        <f t="shared" si="5"/>
        <v>PEAO_75 = [tratado_75;PEAO_75];</v>
      </c>
      <c r="AN22" s="2" t="str">
        <f t="shared" si="6"/>
        <v>Y_75 = PEAO_75; % outcome matrix</v>
      </c>
      <c r="AS22" s="2" t="str">
        <f t="shared" si="44"/>
        <v>Y_pre_75 = Y_75(:,1:T);</v>
      </c>
      <c r="AW22" s="2" t="str">
        <f t="shared" si="45"/>
        <v>Y_post_75 = Y_75(:,T+1:end);</v>
      </c>
      <c r="BA22" s="2" t="str">
        <f t="shared" si="46"/>
        <v>[a_hat_75,B_hat_75] = scm_batch(Y_pre_75);</v>
      </c>
      <c r="BF22" s="2" t="str">
        <f t="shared" si="38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P22">
        <v>17</v>
      </c>
      <c r="CQ22" t="str">
        <f>"%A_"&amp;CP22</f>
        <v>%A_17</v>
      </c>
      <c r="CW22">
        <v>17</v>
      </c>
      <c r="CX22" t="str">
        <f>"%A_"&amp;CW22</f>
        <v>%A_17</v>
      </c>
      <c r="DB22">
        <v>17</v>
      </c>
      <c r="DC22" t="str">
        <f>"%A_"&amp;DB22</f>
        <v>%A_17</v>
      </c>
      <c r="DG22">
        <v>17</v>
      </c>
      <c r="DH22" t="str">
        <f>"%A_"&amp;DG22</f>
        <v>%A_17</v>
      </c>
      <c r="DL22">
        <v>17</v>
      </c>
      <c r="DM22" t="str">
        <f>"%A_"&amp;DL22</f>
        <v>%A_17</v>
      </c>
      <c r="DQ22" s="2" t="str">
        <f t="shared" si="47"/>
        <v>M_hat_75 = (eye(N)-B_hat_75)'*(eye(N)-B_hat_75);</v>
      </c>
      <c r="DW22" s="2" t="str">
        <f t="shared" si="39"/>
        <v>synthetic_control_sp_75 = a_hat_75(1)+B_hat_75(1,:)*Y_75;</v>
      </c>
      <c r="EC22" s="2" t="str">
        <f t="shared" si="40"/>
        <v>alpha1_hat_vec_75 = zeros(1,S);</v>
      </c>
      <c r="EG22">
        <v>10</v>
      </c>
      <c r="EH22" s="2" t="str">
        <f>"alpha_hat_"&amp;EG22&amp;" = A_"&amp;EG22&amp;"*gamma_hat_"&amp;EG22&amp;";"</f>
        <v>alpha_hat_10 = A_10*gamma_hat_10;</v>
      </c>
      <c r="ER22" s="2" t="str">
        <f t="shared" si="41"/>
        <v>synthetic_control_75=synthetic_control_75';</v>
      </c>
      <c r="EW22" s="2" t="str">
        <f t="shared" si="42"/>
        <v>synthetic_control_sp_75=synthetic_control_sp_75';</v>
      </c>
      <c r="FB22" s="2" t="str">
        <f t="shared" si="43"/>
        <v>tratado_75=tratado_75';</v>
      </c>
      <c r="FF22" s="2" t="str">
        <f t="shared" si="7"/>
        <v>xlswrite('G:\Mi unidad\1. PROYECTOS TELLO 2022\SCM SPILL OVERS\outputs\PEAO\distancia_centro_salud\1%\simulacion_1\synthetic_control_outputs.xlsx',synthetic_control_75,75);</v>
      </c>
      <c r="FT22" s="2" t="str">
        <f t="shared" si="8"/>
        <v>xlswrite('G:\Mi unidad\1. PROYECTOS TELLO 2022\SCM SPILL OVERS\outputs\PEAO\distancia_centro_salud\1%\simulacion_1\synthetic_control_spillover_outputs.xlsx',synthetic_control_sp_75,75);</v>
      </c>
      <c r="GJ22" s="2" t="str">
        <f t="shared" si="9"/>
        <v>xlswrite('G:\Mi unidad\1. PROYECTOS TELLO 2022\SCM SPILL OVERS\outputs\PEAO\distancia_centro_salud\1%\simulacion_1\observado_outputs.xlsx',tratado_75,75);</v>
      </c>
      <c r="GX22" s="2" t="str">
        <f t="shared" si="10"/>
        <v>xlswrite('G:\Mi unidad\1. PROYECTOS TELLO 2022\SCM SPILL OVERS\outputs\PEAO\informalidad\1%\simulacion_1\synthetic_control_outputs.xlsx',synthetic_control_75,75);</v>
      </c>
      <c r="HL22" s="2" t="str">
        <f t="shared" si="11"/>
        <v>xlswrite('G:\Mi unidad\1. PROYECTOS TELLO 2022\SCM SPILL OVERS\outputs\PEAO\informalidad\1%\simulacion_1\synthetic_control_spillover_outputs.xlsx',synthetic_control_sp_75,75);</v>
      </c>
      <c r="IB22" s="2" t="str">
        <f t="shared" si="12"/>
        <v>xlswrite('G:\Mi unidad\1. PROYECTOS TELLO 2022\SCM SPILL OVERS\outputs\PEAO\informalidad\1%\simulacion_1\observado_outputs.xlsx',tratado_75,75);</v>
      </c>
      <c r="IP22" s="2" t="str">
        <f t="shared" si="13"/>
        <v>xlswrite('G:\Mi unidad\1. PROYECTOS TELLO 2022\SCM SPILL OVERS\outputs\PEAO\densidad\1%\simulacion_1\synthetic_control_outputs.xlsx',synthetic_control_75,75);</v>
      </c>
      <c r="JD22" s="2" t="str">
        <f t="shared" si="14"/>
        <v>xlswrite('G:\Mi unidad\1. PROYECTOS TELLO 2022\SCM SPILL OVERS\outputs\PEAO\densidad\1%\simulacion_1\synthetic_control_spillover_outputs.xlsx',synthetic_control_sp_75,75);</v>
      </c>
      <c r="JT22" s="2" t="str">
        <f t="shared" si="15"/>
        <v>xlswrite('G:\Mi unidad\1. PROYECTOS TELLO 2022\SCM SPILL OVERS\outputs\PEAO\densidad\1%\simulacion_1\observado_outputs.xlsx',tratado_75,75);</v>
      </c>
      <c r="KG22" s="2" t="str">
        <f t="shared" si="16"/>
        <v>xlswrite('G:\Mi unidad\1. PROYECTOS TELLO 2022\SCM SPILL OVERS\outputs\PEAO\bajo_niv_educ\1%\simulacion_1\synthetic_control_outputs.xlsx',synthetic_control_75,75);</v>
      </c>
      <c r="KU22" s="2" t="str">
        <f t="shared" si="17"/>
        <v>xlswrite('G:\Mi unidad\1. PROYECTOS TELLO 2022\SCM SPILL OVERS\outputs\PEAO\bajo_niv_educ\1%\simulacion_1\synthetic_control_spillover_outputs.xlsx',synthetic_control_sp_75,75);</v>
      </c>
      <c r="LK22" s="2" t="str">
        <f t="shared" si="18"/>
        <v>xlswrite('G:\Mi unidad\1. PROYECTOS TELLO 2022\SCM SPILL OVERS\outputs\PEAO\bajo_niv_educ\1%\simulacion_1\observado_outputs.xlsx',tratado_75,75);</v>
      </c>
      <c r="LY22" s="2" t="str">
        <f t="shared" si="19"/>
        <v>xlswrite('G:\Mi unidad\1. PROYECTOS TELLO 2022\SCM SPILL OVERS\outputs\PEAO\bajo_ingreso\1%\simulacion_1\synthetic_control_outputs.xlsx',synthetic_control_75,75);</v>
      </c>
      <c r="MN22" s="2" t="str">
        <f t="shared" si="20"/>
        <v>xlswrite('G:\Mi unidad\1. PROYECTOS TELLO 2022\SCM SPILL OVERS\outputs\PEAO\bajo_ingreso\1%\simulacion_1\synthetic_control_spillover_outputs.xlsx',synthetic_control_sp_75,75);</v>
      </c>
      <c r="ND22" s="2" t="str">
        <f t="shared" si="21"/>
        <v>xlswrite('G:\Mi unidad\1. PROYECTOS TELLO 2022\SCM SPILL OVERS\outputs\PEAO\bajo_ingreso\1%\simulacion_1\observado_outputs.xlsx',tratado_75,75);</v>
      </c>
      <c r="NR22" s="2" t="str">
        <f t="shared" si="22"/>
        <v>xlswrite('G:\Mi unidad\1. PROYECTOS TELLO 2022\SCM SPILL OVERS\outputs\PEAO\densidad_g\1%\simulacion_1\synthetic_control_outputs.xlsx',synthetic_control_75,75);</v>
      </c>
      <c r="OF22" s="2" t="str">
        <f t="shared" si="23"/>
        <v>xlswrite('G:\Mi unidad\1. PROYECTOS TELLO 2022\SCM SPILL OVERS\outputs\PEAO\densidad_g\1%\simulacion_1\synthetic_control_spillover_outputs.xlsx',synthetic_control_sp_75,75);</v>
      </c>
      <c r="OV22" s="2" t="str">
        <f t="shared" si="24"/>
        <v>xlswrite('G:\Mi unidad\1. PROYECTOS TELLO 2022\SCM SPILL OVERS\outputs\PEAO\densidad_g\1%\simulacion_1\observado_outputs.xlsx',tratado_75,75);</v>
      </c>
      <c r="PI22" s="2" t="str">
        <f t="shared" si="25"/>
        <v>xlswrite('G:\Mi unidad\1. PROYECTOS TELLO 2022\SCM SPILL OVERS\outputs\PEAO\alimentos\1%\simulacion_1\synthetic_control_outputs.xlsx',synthetic_control_75,75);</v>
      </c>
      <c r="PJ22" s="2" t="str">
        <f t="shared" si="26"/>
        <v>xlswrite('G:\Mi unidad\1. PROYECTOS TELLO 2022\SCM SPILL OVERS\outputs\PEAO\alimentos\1%\simulacion_1\synthetic_control_spillover_outputs.xlsx',synthetic_control_sp_75,75);</v>
      </c>
      <c r="PK22" s="2" t="str">
        <f t="shared" si="27"/>
        <v>xlswrite('G:\Mi unidad\1. PROYECTOS TELLO 2022\SCM SPILL OVERS\outputs\PEAO\alimentos\1%\simulacion_1\observado_outputs.xlsx',tratado_75,75);</v>
      </c>
      <c r="PP22" s="2" t="str">
        <f t="shared" si="28"/>
        <v>xlswrite('G:\Mi unidad\1. PROYECTOS TELLO 2022\SCM SPILL OVERS\outputs\PEAO\jefe_hogar\1%\simulacion_1\synthetic_control_outputs.xlsx',synthetic_control_75,75);</v>
      </c>
      <c r="PQ22" s="2" t="str">
        <f t="shared" si="29"/>
        <v>xlswrite('G:\Mi unidad\1. PROYECTOS TELLO 2022\SCM SPILL OVERS\outputs\PEAO\jefe_hogar\1%\simulacion_1\synthetic_control_spillover_outputs.xlsx',synthetic_control_sp_75,75);</v>
      </c>
      <c r="PR22" s="2" t="str">
        <f t="shared" si="30"/>
        <v>xlswrite('G:\Mi unidad\1. PROYECTOS TELLO 2022\SCM SPILL OVERS\outputs\PEAO\jefe_hogar\1%\simulacion_1\observado_outputs.xlsx',tratado_75,75);</v>
      </c>
      <c r="PV22" s="2" t="str">
        <f t="shared" si="31"/>
        <v>xlswrite('G:\Mi unidad\1. PROYECTOS TELLO 2022\SCM SPILL OVERS\outputs\PEAO\mujeres\1%\simulacion_1\synthetic_control_outputs.xlsx',synthetic_control_75,75);</v>
      </c>
      <c r="PW22" s="2" t="str">
        <f t="shared" si="32"/>
        <v>xlswrite('G:\Mi unidad\1. PROYECTOS TELLO 2022\SCM SPILL OVERS\outputs\PEAO\mujeres\1%\simulacion_1\synthetic_control_spillover_outputs.xlsx',synthetic_control_sp_75,75);</v>
      </c>
      <c r="PX22" s="2" t="str">
        <f t="shared" si="33"/>
        <v>xlswrite('G:\Mi unidad\1. PROYECTOS TELLO 2022\SCM SPILL OVERS\outputs\PEAO\mujeres\1%\simulacion_1\observado_outputs.xlsx',tratado_75,75);</v>
      </c>
      <c r="QB22" s="2" t="str">
        <f t="shared" si="34"/>
        <v>xlswrite('G:\Mi unidad\1. PROYECTOS TELLO 2022\SCM SPILL OVERS\outputs\PEAO\criminalidad\1%\simulacion_1\synthetic_control_outputs.xlsx',synthetic_control_75,75);</v>
      </c>
      <c r="QC22" s="2" t="str">
        <f t="shared" si="35"/>
        <v>xlswrite('G:\Mi unidad\1. PROYECTOS TELLO 2022\SCM SPILL OVERS\outputs\PEAO\criminalidad\1%\simulacion_1\synthetic_control_spillover_outputs.xlsx',synthetic_control_sp_75,75);</v>
      </c>
      <c r="QD22" s="2" t="str">
        <f t="shared" si="36"/>
        <v>xlswrite('G:\Mi unidad\1. PROYECTOS TELLO 2022\SCM SPILL OVERS\outputs\PEAO\criminalidad\1%\simulacion_1\observado_outputs.xlsx',tratado_75,75);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OVERS\outputs\PEAO\bajo_niv_educ\1%\simulacion_1\output_tests.xlsx',lb_vec_"&amp;QW22&amp;"','lb_vec_"&amp;QW22&amp;"');"</f>
        <v>xlswrite('G:\Mi unidad\1. PROYECTOS TELLO 2022\SCM SPILL OVERS\outputs\PEAO\bajo_niv_educ\1%\simulacion_1\output_tests.xlsx',lb_vec_17','lb_vec_17');</v>
      </c>
      <c r="RK22">
        <v>17</v>
      </c>
      <c r="RL22" t="str">
        <f>"xlswrite('G:\Mi unidad\1. PROYECTOS TELLO 2022\SCM SPILL OVERS\outputs\PEAO\bajo_ingreso\1%\simulacion_1\output_tests.xlsx',lb_vec_"&amp;RK22&amp;"','lb_vec_"&amp;RK22&amp;"');"</f>
        <v>xlswrite('G:\Mi unidad\1. PROYECTOS TELLO 2022\SCM SPILL OVERS\outputs\PEAO\bajo_ingreso\1%\simulacion_1\output_tests.xlsx',lb_vec_17','lb_vec_17');</v>
      </c>
      <c r="RW22">
        <v>17</v>
      </c>
      <c r="RX22" t="str">
        <f>"xlswrite('G:\Mi unidad\1. PROYECTOS TELLO 2022\SCM SPILL OVERS\outputs\PEAO\densidad\1%\simulacion_1\output_tests.xlsx',lb_vec_"&amp;RW22&amp;"','lb_vec_"&amp;RW22&amp;"');"</f>
        <v>xlswrite('G:\Mi unidad\1. PROYECTOS TELLO 2022\SCM SPILL OVERS\outputs\PEAO\densidad\1%\simulacion_1\output_tests.xlsx',lb_vec_17','lb_vec_17');</v>
      </c>
      <c r="SI22">
        <v>17</v>
      </c>
      <c r="SJ22" t="str">
        <f>"xlswrite('G:\Mi unidad\1. PROYECTOS TELLO 2022\SCM SPILL OVERS\outputs\PEAO\densidad_g\1%\simulacion_1\output_tests.xlsx',lb_vec_"&amp;SI22&amp;"','lb_vec_"&amp;SI22&amp;"');"</f>
        <v>xlswrite('G:\Mi unidad\1. PROYECTOS TELLO 2022\SCM SPILL OVERS\outputs\PEAO\densidad_g\1%\simulacion_1\output_tests.xlsx',lb_vec_17','lb_vec_17');</v>
      </c>
      <c r="SU22">
        <v>17</v>
      </c>
      <c r="SV22" t="str">
        <f>"xlswrite('G:\Mi unidad\1. PROYECTOS TELLO 2022\SCM SPILL OVERS\outputs\PEAO\distancia_centro_salud\1%\simulacion_1\output_tests.xlsx',lb_vec_"&amp;SU22&amp;"','lb_vec_"&amp;SU22&amp;"');"</f>
        <v>xlswrite('G:\Mi unidad\1. PROYECTOS TELLO 2022\SCM SPILL OVERS\outputs\PEAO\distancia_centro_salud\1%\simulacion_1\output_tests.xlsx',lb_vec_17','lb_vec_17');</v>
      </c>
      <c r="TH22">
        <v>17</v>
      </c>
      <c r="TI22" t="str">
        <f>"xlswrite('G:\Mi unidad\1. PROYECTOS TELLO 2022\SCM SPILL OVERS\outputs\PEAO\informalidad\1%\simulacion_1\output_tests.xlsx',lb_vec_"&amp;TH22&amp;"','lb_vec_"&amp;TH22&amp;"');"</f>
        <v>xlswrite('G:\Mi unidad\1. PROYECTOS TELLO 2022\SCM SPILL OVERS\outputs\PEAO\informalidad\1%\simulacion_1\output_tests.xlsx',lb_vec_17','lb_vec_17');</v>
      </c>
      <c r="TU22">
        <v>17</v>
      </c>
      <c r="TV22" t="str">
        <f>"xlswrite('G:\Mi unidad\1. PROYECTOS TELLO 2022\SCM SPILL OVERS\outputs\PEAO\alimentos\1%\simulacion_1\output_tests.xlsx',lb_vec_"&amp;TU22&amp;"','lb_vec_"&amp;TU22&amp;"');"</f>
        <v>xlswrite('G:\Mi unidad\1. PROYECTOS TELLO 2022\SCM SPILL OVERS\outputs\PEAO\alimentos\1%\simulacion_1\output_tests.xlsx',lb_vec_17','lb_vec_17');</v>
      </c>
      <c r="UB22">
        <v>17</v>
      </c>
      <c r="UC22" t="str">
        <f>"xlswrite('G:\Mi unidad\1. PROYECTOS TELLO 2022\SCM SPILL OVERS\outputs\PEAO\jefe_hogar\1%\simulacion_1\output_tests.xlsx',lb_vec_"&amp;UB22&amp;"','lb_vec_"&amp;UB22&amp;"');"</f>
        <v>xlswrite('G:\Mi unidad\1. PROYECTOS TELLO 2022\SCM SPILL OVERS\outputs\PEAO\jefe_hogar\1%\simulacion_1\output_tests.xlsx',lb_vec_17','lb_vec_17');</v>
      </c>
      <c r="UI22">
        <v>17</v>
      </c>
      <c r="UJ22" t="str">
        <f>"xlswrite('G:\Mi unidad\1. PROYECTOS TELLO 2022\SCM SPILL OVERS\outputs\PEAO\mujeres\1%\simulacion_1\output_tests.xlsx',lb_vec_"&amp;UI22&amp;"','lb_vec_"&amp;UI22&amp;"');"</f>
        <v>xlswrite('G:\Mi unidad\1. PROYECTOS TELLO 2022\SCM SPILL OVERS\outputs\PEAO\mujeres\1%\simulacion_1\output_tests.xlsx',lb_vec_17','lb_vec_17');</v>
      </c>
      <c r="UU22">
        <v>17</v>
      </c>
      <c r="UV22" t="str">
        <f>"xlswrite('G:\Mi unidad\1. PROYECTOS TELLO 2022\SCM SPILL OVERS\outputs\PEAO\criminalidad\1%\simulacion_1\output_tests.xlsx',lb_vec_"&amp;UU22&amp;"','lb_vec_"&amp;UU22&amp;"');"</f>
        <v>xlswrite('G:\Mi unidad\1. PROYECTOS TELLO 2022\SCM SPILL OVERS\outputs\PEAO\criminalidad\1%\simulacion_1\output_tests.xlsx',lb_vec_17','lb_vec_17');</v>
      </c>
    </row>
    <row r="23" spans="1:568" x14ac:dyDescent="0.3">
      <c r="A23">
        <v>76</v>
      </c>
      <c r="B23" s="2" t="str">
        <f t="shared" si="0"/>
        <v>[data_76,provincias_76,~] = xlsread('BD_PEAO_est_1_provincia_76.xlsx');</v>
      </c>
      <c r="E23" s="2" t="str">
        <f t="shared" si="37"/>
        <v>provincia_76 = unique(provincias_76(2:end,1));</v>
      </c>
      <c r="O23" s="2" t="str">
        <f t="shared" si="1"/>
        <v>PEAO_76 = reshape(data_76(:,2),T+S,N);</v>
      </c>
      <c r="T23" s="2" t="str">
        <f t="shared" si="2"/>
        <v xml:space="preserve">PEAO_76 = PEAO_76'; </v>
      </c>
      <c r="X23" s="2" t="str">
        <f t="shared" si="3"/>
        <v>tratado_76 = PEAO_76(1,:);</v>
      </c>
      <c r="AC23" s="2" t="str">
        <f t="shared" si="4"/>
        <v>PEAO_76(1,:) = [];</v>
      </c>
      <c r="AI23" s="2" t="str">
        <f t="shared" si="5"/>
        <v>PEAO_76 = [tratado_76;PEAO_76];</v>
      </c>
      <c r="AN23" s="2" t="str">
        <f t="shared" si="6"/>
        <v>Y_76 = PEAO_76; % outcome matrix</v>
      </c>
      <c r="AS23" s="2" t="str">
        <f t="shared" si="44"/>
        <v>Y_pre_76 = Y_76(:,1:T);</v>
      </c>
      <c r="AW23" s="2" t="str">
        <f t="shared" si="45"/>
        <v>Y_post_76 = Y_76(:,T+1:end);</v>
      </c>
      <c r="BA23" s="2" t="str">
        <f t="shared" si="46"/>
        <v>[a_hat_76,B_hat_76] = scm_batch(Y_pre_76);</v>
      </c>
      <c r="BF23" s="2" t="str">
        <f t="shared" si="38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P23">
        <v>17</v>
      </c>
      <c r="CQ23" t="str">
        <f>"% Provincia_"&amp;CP23</f>
        <v>% Provincia_17</v>
      </c>
      <c r="CW23">
        <v>17</v>
      </c>
      <c r="CX23" t="str">
        <f>"% Provincia_"&amp;CW23</f>
        <v>% Provincia_17</v>
      </c>
      <c r="DB23">
        <v>17</v>
      </c>
      <c r="DC23" t="str">
        <f>"% Provincia_"&amp;DB23</f>
        <v>% Provincia_17</v>
      </c>
      <c r="DG23">
        <v>17</v>
      </c>
      <c r="DH23" t="str">
        <f>"% Provincia_"&amp;DG23</f>
        <v>% Provincia_17</v>
      </c>
      <c r="DL23">
        <v>17</v>
      </c>
      <c r="DM23" t="str">
        <f>"% Provincia_"&amp;DL23</f>
        <v>% Provincia_17</v>
      </c>
      <c r="DQ23" s="2" t="str">
        <f t="shared" si="47"/>
        <v>M_hat_76 = (eye(N)-B_hat_76)'*(eye(N)-B_hat_76);</v>
      </c>
      <c r="DW23" s="2" t="str">
        <f t="shared" si="39"/>
        <v>synthetic_control_sp_76 = a_hat_76(1)+B_hat_76(1,:)*Y_76;</v>
      </c>
      <c r="EC23" s="2" t="str">
        <f t="shared" si="40"/>
        <v>alpha1_hat_vec_76 = zeros(1,S);</v>
      </c>
      <c r="EG23">
        <v>10</v>
      </c>
      <c r="EH23" s="2" t="str">
        <f>"alpha1_hat_vec_"&amp;EG23&amp;"(s) = alpha_hat_"&amp;EG23&amp;"(1);"</f>
        <v>alpha1_hat_vec_10(s) = alpha_hat_10(1);</v>
      </c>
      <c r="ER23" s="2" t="str">
        <f t="shared" si="41"/>
        <v>synthetic_control_76=synthetic_control_76';</v>
      </c>
      <c r="EW23" s="2" t="str">
        <f t="shared" si="42"/>
        <v>synthetic_control_sp_76=synthetic_control_sp_76';</v>
      </c>
      <c r="FB23" s="2" t="str">
        <f t="shared" si="43"/>
        <v>tratado_76=tratado_76';</v>
      </c>
      <c r="FF23" s="2" t="str">
        <f t="shared" si="7"/>
        <v>xlswrite('G:\Mi unidad\1. PROYECTOS TELLO 2022\SCM SPILL OVERS\outputs\PEAO\distancia_centro_salud\1%\simulacion_1\synthetic_control_outputs.xlsx',synthetic_control_76,76);</v>
      </c>
      <c r="FT23" s="2" t="str">
        <f t="shared" si="8"/>
        <v>xlswrite('G:\Mi unidad\1. PROYECTOS TELLO 2022\SCM SPILL OVERS\outputs\PEAO\distancia_centro_salud\1%\simulacion_1\synthetic_control_spillover_outputs.xlsx',synthetic_control_sp_76,76);</v>
      </c>
      <c r="GJ23" s="2" t="str">
        <f t="shared" si="9"/>
        <v>xlswrite('G:\Mi unidad\1. PROYECTOS TELLO 2022\SCM SPILL OVERS\outputs\PEAO\distancia_centro_salud\1%\simulacion_1\observado_outputs.xlsx',tratado_76,76);</v>
      </c>
      <c r="GX23" s="2" t="str">
        <f t="shared" si="10"/>
        <v>xlswrite('G:\Mi unidad\1. PROYECTOS TELLO 2022\SCM SPILL OVERS\outputs\PEAO\informalidad\1%\simulacion_1\synthetic_control_outputs.xlsx',synthetic_control_76,76);</v>
      </c>
      <c r="HL23" s="2" t="str">
        <f t="shared" si="11"/>
        <v>xlswrite('G:\Mi unidad\1. PROYECTOS TELLO 2022\SCM SPILL OVERS\outputs\PEAO\informalidad\1%\simulacion_1\synthetic_control_spillover_outputs.xlsx',synthetic_control_sp_76,76);</v>
      </c>
      <c r="IB23" s="2" t="str">
        <f t="shared" si="12"/>
        <v>xlswrite('G:\Mi unidad\1. PROYECTOS TELLO 2022\SCM SPILL OVERS\outputs\PEAO\informalidad\1%\simulacion_1\observado_outputs.xlsx',tratado_76,76);</v>
      </c>
      <c r="IP23" s="2" t="str">
        <f t="shared" si="13"/>
        <v>xlswrite('G:\Mi unidad\1. PROYECTOS TELLO 2022\SCM SPILL OVERS\outputs\PEAO\densidad\1%\simulacion_1\synthetic_control_outputs.xlsx',synthetic_control_76,76);</v>
      </c>
      <c r="JD23" s="2" t="str">
        <f t="shared" si="14"/>
        <v>xlswrite('G:\Mi unidad\1. PROYECTOS TELLO 2022\SCM SPILL OVERS\outputs\PEAO\densidad\1%\simulacion_1\synthetic_control_spillover_outputs.xlsx',synthetic_control_sp_76,76);</v>
      </c>
      <c r="JT23" s="2" t="str">
        <f t="shared" si="15"/>
        <v>xlswrite('G:\Mi unidad\1. PROYECTOS TELLO 2022\SCM SPILL OVERS\outputs\PEAO\densidad\1%\simulacion_1\observado_outputs.xlsx',tratado_76,76);</v>
      </c>
      <c r="KG23" s="2" t="str">
        <f t="shared" si="16"/>
        <v>xlswrite('G:\Mi unidad\1. PROYECTOS TELLO 2022\SCM SPILL OVERS\outputs\PEAO\bajo_niv_educ\1%\simulacion_1\synthetic_control_outputs.xlsx',synthetic_control_76,76);</v>
      </c>
      <c r="KU23" s="2" t="str">
        <f t="shared" si="17"/>
        <v>xlswrite('G:\Mi unidad\1. PROYECTOS TELLO 2022\SCM SPILL OVERS\outputs\PEAO\bajo_niv_educ\1%\simulacion_1\synthetic_control_spillover_outputs.xlsx',synthetic_control_sp_76,76);</v>
      </c>
      <c r="LK23" s="2" t="str">
        <f t="shared" si="18"/>
        <v>xlswrite('G:\Mi unidad\1. PROYECTOS TELLO 2022\SCM SPILL OVERS\outputs\PEAO\bajo_niv_educ\1%\simulacion_1\observado_outputs.xlsx',tratado_76,76);</v>
      </c>
      <c r="LY23" s="2" t="str">
        <f t="shared" si="19"/>
        <v>xlswrite('G:\Mi unidad\1. PROYECTOS TELLO 2022\SCM SPILL OVERS\outputs\PEAO\bajo_ingreso\1%\simulacion_1\synthetic_control_outputs.xlsx',synthetic_control_76,76);</v>
      </c>
      <c r="MN23" s="2" t="str">
        <f t="shared" si="20"/>
        <v>xlswrite('G:\Mi unidad\1. PROYECTOS TELLO 2022\SCM SPILL OVERS\outputs\PEAO\bajo_ingreso\1%\simulacion_1\synthetic_control_spillover_outputs.xlsx',synthetic_control_sp_76,76);</v>
      </c>
      <c r="ND23" s="2" t="str">
        <f t="shared" si="21"/>
        <v>xlswrite('G:\Mi unidad\1. PROYECTOS TELLO 2022\SCM SPILL OVERS\outputs\PEAO\bajo_ingreso\1%\simulacion_1\observado_outputs.xlsx',tratado_76,76);</v>
      </c>
      <c r="NR23" s="2" t="str">
        <f t="shared" si="22"/>
        <v>xlswrite('G:\Mi unidad\1. PROYECTOS TELLO 2022\SCM SPILL OVERS\outputs\PEAO\densidad_g\1%\simulacion_1\synthetic_control_outputs.xlsx',synthetic_control_76,76);</v>
      </c>
      <c r="OF23" s="2" t="str">
        <f t="shared" si="23"/>
        <v>xlswrite('G:\Mi unidad\1. PROYECTOS TELLO 2022\SCM SPILL OVERS\outputs\PEAO\densidad_g\1%\simulacion_1\synthetic_control_spillover_outputs.xlsx',synthetic_control_sp_76,76);</v>
      </c>
      <c r="OV23" s="2" t="str">
        <f t="shared" si="24"/>
        <v>xlswrite('G:\Mi unidad\1. PROYECTOS TELLO 2022\SCM SPILL OVERS\outputs\PEAO\densidad_g\1%\simulacion_1\observado_outputs.xlsx',tratado_76,76);</v>
      </c>
      <c r="PI23" s="2" t="str">
        <f t="shared" si="25"/>
        <v>xlswrite('G:\Mi unidad\1. PROYECTOS TELLO 2022\SCM SPILL OVERS\outputs\PEAO\alimentos\1%\simulacion_1\synthetic_control_outputs.xlsx',synthetic_control_76,76);</v>
      </c>
      <c r="PJ23" s="2" t="str">
        <f t="shared" si="26"/>
        <v>xlswrite('G:\Mi unidad\1. PROYECTOS TELLO 2022\SCM SPILL OVERS\outputs\PEAO\alimentos\1%\simulacion_1\synthetic_control_spillover_outputs.xlsx',synthetic_control_sp_76,76);</v>
      </c>
      <c r="PK23" s="2" t="str">
        <f t="shared" si="27"/>
        <v>xlswrite('G:\Mi unidad\1. PROYECTOS TELLO 2022\SCM SPILL OVERS\outputs\PEAO\alimentos\1%\simulacion_1\observado_outputs.xlsx',tratado_76,76);</v>
      </c>
      <c r="PP23" s="2" t="str">
        <f t="shared" si="28"/>
        <v>xlswrite('G:\Mi unidad\1. PROYECTOS TELLO 2022\SCM SPILL OVERS\outputs\PEAO\jefe_hogar\1%\simulacion_1\synthetic_control_outputs.xlsx',synthetic_control_76,76);</v>
      </c>
      <c r="PQ23" s="2" t="str">
        <f t="shared" si="29"/>
        <v>xlswrite('G:\Mi unidad\1. PROYECTOS TELLO 2022\SCM SPILL OVERS\outputs\PEAO\jefe_hogar\1%\simulacion_1\synthetic_control_spillover_outputs.xlsx',synthetic_control_sp_76,76);</v>
      </c>
      <c r="PR23" s="2" t="str">
        <f t="shared" si="30"/>
        <v>xlswrite('G:\Mi unidad\1. PROYECTOS TELLO 2022\SCM SPILL OVERS\outputs\PEAO\jefe_hogar\1%\simulacion_1\observado_outputs.xlsx',tratado_76,76);</v>
      </c>
      <c r="PV23" s="2" t="str">
        <f t="shared" si="31"/>
        <v>xlswrite('G:\Mi unidad\1. PROYECTOS TELLO 2022\SCM SPILL OVERS\outputs\PEAO\mujeres\1%\simulacion_1\synthetic_control_outputs.xlsx',synthetic_control_76,76);</v>
      </c>
      <c r="PW23" s="2" t="str">
        <f t="shared" si="32"/>
        <v>xlswrite('G:\Mi unidad\1. PROYECTOS TELLO 2022\SCM SPILL OVERS\outputs\PEAO\mujeres\1%\simulacion_1\synthetic_control_spillover_outputs.xlsx',synthetic_control_sp_76,76);</v>
      </c>
      <c r="PX23" s="2" t="str">
        <f t="shared" si="33"/>
        <v>xlswrite('G:\Mi unidad\1. PROYECTOS TELLO 2022\SCM SPILL OVERS\outputs\PEAO\mujeres\1%\simulacion_1\observado_outputs.xlsx',tratado_76,76);</v>
      </c>
      <c r="QB23" s="2" t="str">
        <f t="shared" si="34"/>
        <v>xlswrite('G:\Mi unidad\1. PROYECTOS TELLO 2022\SCM SPILL OVERS\outputs\PEAO\criminalidad\1%\simulacion_1\synthetic_control_outputs.xlsx',synthetic_control_76,76);</v>
      </c>
      <c r="QC23" s="2" t="str">
        <f t="shared" si="35"/>
        <v>xlswrite('G:\Mi unidad\1. PROYECTOS TELLO 2022\SCM SPILL OVERS\outputs\PEAO\criminalidad\1%\simulacion_1\synthetic_control_spillover_outputs.xlsx',synthetic_control_sp_76,76);</v>
      </c>
      <c r="QD23" s="2" t="str">
        <f t="shared" si="36"/>
        <v>xlswrite('G:\Mi unidad\1. PROYECTOS TELLO 2022\SCM SPILL OVERS\outputs\PEAO\criminalidad\1%\simulacion_1\observado_outputs.xlsx',tratado_76,76);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OVERS\outputs\PEAO\bajo_niv_educ\1%\simulacion_1\output_tests.xlsx',ub_vec_"&amp;QW23&amp;"','ub_vec_"&amp;QW23&amp;"');"</f>
        <v>xlswrite('G:\Mi unidad\1. PROYECTOS TELLO 2022\SCM SPILL OVERS\outputs\PEAO\bajo_niv_educ\1%\simulacion_1\output_tests.xlsx',ub_vec_17','ub_vec_17');</v>
      </c>
      <c r="RK23">
        <v>17</v>
      </c>
      <c r="RL23" t="str">
        <f>"xlswrite('G:\Mi unidad\1. PROYECTOS TELLO 2022\SCM SPILL OVERS\outputs\PEAO\bajo_ingreso\1%\simulacion_1\output_tests.xlsx',ub_vec_"&amp;RK23&amp;"','ub_vec_"&amp;RK23&amp;"');"</f>
        <v>xlswrite('G:\Mi unidad\1. PROYECTOS TELLO 2022\SCM SPILL OVERS\outputs\PEAO\bajo_ingreso\1%\simulacion_1\output_tests.xlsx',ub_vec_17','ub_vec_17');</v>
      </c>
      <c r="RW23">
        <v>17</v>
      </c>
      <c r="RX23" t="str">
        <f>"xlswrite('G:\Mi unidad\1. PROYECTOS TELLO 2022\SCM SPILL OVERS\outputs\PEAO\densidad\1%\simulacion_1\output_tests.xlsx',ub_vec_"&amp;RW23&amp;"','ub_vec_"&amp;RW23&amp;"');"</f>
        <v>xlswrite('G:\Mi unidad\1. PROYECTOS TELLO 2022\SCM SPILL OVERS\outputs\PEAO\densidad\1%\simulacion_1\output_tests.xlsx',ub_vec_17','ub_vec_17');</v>
      </c>
      <c r="SI23">
        <v>17</v>
      </c>
      <c r="SJ23" t="str">
        <f>"xlswrite('G:\Mi unidad\1. PROYECTOS TELLO 2022\SCM SPILL OVERS\outputs\PEAO\densidad_g\1%\simulacion_1\output_tests.xlsx',ub_vec_"&amp;SI23&amp;"','ub_vec_"&amp;SI23&amp;"');"</f>
        <v>xlswrite('G:\Mi unidad\1. PROYECTOS TELLO 2022\SCM SPILL OVERS\outputs\PEAO\densidad_g\1%\simulacion_1\output_tests.xlsx',ub_vec_17','ub_vec_17');</v>
      </c>
      <c r="SU23">
        <v>17</v>
      </c>
      <c r="SV23" t="str">
        <f>"xlswrite('G:\Mi unidad\1. PROYECTOS TELLO 2022\SCM SPILL OVERS\outputs\PEAO\distancia_centro_salud\1%\simulacion_1\output_tests.xlsx',ub_vec_"&amp;SU23&amp;"','ub_vec_"&amp;SU23&amp;"');"</f>
        <v>xlswrite('G:\Mi unidad\1. PROYECTOS TELLO 2022\SCM SPILL OVERS\outputs\PEAO\distancia_centro_salud\1%\simulacion_1\output_tests.xlsx',ub_vec_17','ub_vec_17');</v>
      </c>
      <c r="TH23">
        <v>17</v>
      </c>
      <c r="TI23" t="str">
        <f>"xlswrite('G:\Mi unidad\1. PROYECTOS TELLO 2022\SCM SPILL OVERS\outputs\PEAO\informalidad\1%\simulacion_1\output_tests.xlsx',ub_vec_"&amp;TH23&amp;"','ub_vec_"&amp;TH23&amp;"');"</f>
        <v>xlswrite('G:\Mi unidad\1. PROYECTOS TELLO 2022\SCM SPILL OVERS\outputs\PEAO\informalidad\1%\simulacion_1\output_tests.xlsx',ub_vec_17','ub_vec_17');</v>
      </c>
      <c r="TU23">
        <v>17</v>
      </c>
      <c r="TV23" t="str">
        <f>"xlswrite('G:\Mi unidad\1. PROYECTOS TELLO 2022\SCM SPILL OVERS\outputs\PEAO\alimentos\1%\simulacion_1\output_tests.xlsx',ub_vec_"&amp;TU23&amp;"','ub_vec_"&amp;TU23&amp;"');"</f>
        <v>xlswrite('G:\Mi unidad\1. PROYECTOS TELLO 2022\SCM SPILL OVERS\outputs\PEAO\alimentos\1%\simulacion_1\output_tests.xlsx',ub_vec_17','ub_vec_17');</v>
      </c>
      <c r="UB23">
        <v>17</v>
      </c>
      <c r="UC23" t="str">
        <f>"xlswrite('G:\Mi unidad\1. PROYECTOS TELLO 2022\SCM SPILL OVERS\outputs\PEAO\jefe_hogar\1%\simulacion_1\output_tests.xlsx',ub_vec_"&amp;UB23&amp;"','ub_vec_"&amp;UB23&amp;"');"</f>
        <v>xlswrite('G:\Mi unidad\1. PROYECTOS TELLO 2022\SCM SPILL OVERS\outputs\PEAO\jefe_hogar\1%\simulacion_1\output_tests.xlsx',ub_vec_17','ub_vec_17');</v>
      </c>
      <c r="UI23">
        <v>17</v>
      </c>
      <c r="UJ23" t="str">
        <f>"xlswrite('G:\Mi unidad\1. PROYECTOS TELLO 2022\SCM SPILL OVERS\outputs\PEAO\mujeres\1%\simulacion_1\output_tests.xlsx',ub_vec_"&amp;UI23&amp;"','ub_vec_"&amp;UI23&amp;"');"</f>
        <v>xlswrite('G:\Mi unidad\1. PROYECTOS TELLO 2022\SCM SPILL OVERS\outputs\PEAO\mujeres\1%\simulacion_1\output_tests.xlsx',ub_vec_17','ub_vec_17');</v>
      </c>
      <c r="UU23">
        <v>17</v>
      </c>
      <c r="UV23" t="str">
        <f>"xlswrite('G:\Mi unidad\1. PROYECTOS TELLO 2022\SCM SPILL OVERS\outputs\PEAO\criminalidad\1%\simulacion_1\output_tests.xlsx',ub_vec_"&amp;UU23&amp;"','ub_vec_"&amp;UU23&amp;"');"</f>
        <v>xlswrite('G:\Mi unidad\1. PROYECTOS TELLO 2022\SCM SPILL OVERS\outputs\PEAO\criminalidad\1%\simulacion_1\output_tests.xlsx',ub_vec_17','ub_vec_17');</v>
      </c>
    </row>
    <row r="24" spans="1:568" x14ac:dyDescent="0.3">
      <c r="A24">
        <v>77</v>
      </c>
      <c r="B24" s="2" t="str">
        <f t="shared" si="0"/>
        <v>[data_77,provincias_77,~] = xlsread('BD_PEAO_est_1_provincia_77.xlsx');</v>
      </c>
      <c r="E24" s="2" t="str">
        <f t="shared" si="37"/>
        <v>provincia_77 = unique(provincias_77(2:end,1));</v>
      </c>
      <c r="O24" s="2" t="str">
        <f t="shared" si="1"/>
        <v>PEAO_77 = reshape(data_77(:,2),T+S,N);</v>
      </c>
      <c r="T24" s="2" t="str">
        <f t="shared" si="2"/>
        <v xml:space="preserve">PEAO_77 = PEAO_77'; </v>
      </c>
      <c r="X24" s="2" t="str">
        <f t="shared" si="3"/>
        <v>tratado_77 = PEAO_77(1,:);</v>
      </c>
      <c r="AC24" s="2" t="str">
        <f t="shared" si="4"/>
        <v>PEAO_77(1,:) = [];</v>
      </c>
      <c r="AI24" s="2" t="str">
        <f t="shared" si="5"/>
        <v>PEAO_77 = [tratado_77;PEAO_77];</v>
      </c>
      <c r="AN24" s="2" t="str">
        <f t="shared" si="6"/>
        <v>Y_77 = PEAO_77; % outcome matrix</v>
      </c>
      <c r="AS24" s="2" t="str">
        <f t="shared" si="44"/>
        <v>Y_pre_77 = Y_77(:,1:T);</v>
      </c>
      <c r="AW24" s="2" t="str">
        <f t="shared" si="45"/>
        <v>Y_post_77 = Y_77(:,T+1:end);</v>
      </c>
      <c r="BA24" s="2" t="str">
        <f t="shared" si="46"/>
        <v>[a_hat_77,B_hat_77] = scm_batch(Y_pre_77);</v>
      </c>
      <c r="BF24" s="2" t="str">
        <f t="shared" si="38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xlsread('spillover_densidad_g_"&amp;CJ22&amp;".xlsx')"</f>
        <v>ind_17 = xlsread('spillover_densidad_g_17.xlsx')</v>
      </c>
      <c r="CP24">
        <v>17</v>
      </c>
      <c r="CQ24" s="2" t="str">
        <f>"ind_"&amp;CP22&amp;" = xlsread('spillover_tiempo_cs_"&amp;CP22&amp;".xlsx')"</f>
        <v>ind_17 = xlsread('spillover_tiempo_cs_17.xlsx')</v>
      </c>
      <c r="CW24">
        <v>17</v>
      </c>
      <c r="CX24" s="2" t="str">
        <f>"ind_"&amp;CW22&amp;" = xlsread('spillover_alimentos_"&amp;CW22&amp;".xlsx')"</f>
        <v>ind_17 = xlsread('spillover_alimentos_17.xlsx')</v>
      </c>
      <c r="DB24">
        <v>17</v>
      </c>
      <c r="DC24" s="2" t="str">
        <f>"ind_"&amp;DB22&amp;" = xlsread('spillover_criminalidad_"&amp;DB22&amp;".xlsx')"</f>
        <v>ind_17 = xlsread('spillover_criminalidad_17.xlsx')</v>
      </c>
      <c r="DG24">
        <v>17</v>
      </c>
      <c r="DH24" s="2" t="str">
        <f>"ind_"&amp;DG22&amp;" = xlsread('spillover_jefe_hogar_"&amp;DG22&amp;".xlsx')"</f>
        <v>ind_17 = xlsread('spillover_jefe_hogar_17.xlsx')</v>
      </c>
      <c r="DL24">
        <v>17</v>
      </c>
      <c r="DM24" s="2" t="str">
        <f>"ind_"&amp;DL22&amp;" = xlsread('spillover_mujeres_"&amp;DL22&amp;".xlsx')"</f>
        <v>ind_17 = xlsread('spillover_mujeres_17.xlsx')</v>
      </c>
      <c r="DQ24" s="2" t="str">
        <f t="shared" si="47"/>
        <v>M_hat_77 = (eye(N)-B_hat_77)'*(eye(N)-B_hat_77);</v>
      </c>
      <c r="DW24" s="2" t="str">
        <f t="shared" si="39"/>
        <v>synthetic_control_sp_77 = a_hat_77(1)+B_hat_77(1,:)*Y_77;</v>
      </c>
      <c r="EC24" s="2" t="str">
        <f t="shared" si="40"/>
        <v>alpha1_hat_vec_77 = zeros(1,S);</v>
      </c>
      <c r="EG24">
        <v>10</v>
      </c>
      <c r="EH24" s="2" t="str">
        <f>"synthetic_control_sp_"&amp;EG24&amp;"(T+s) = Y_"&amp;EG24&amp;"(1,T+s)-alpha1_hat_vec_"&amp;EG24&amp;"(s);"</f>
        <v>synthetic_control_sp_10(T+s) = Y_10(1,T+s)-alpha1_hat_vec_10(s);</v>
      </c>
      <c r="ER24" s="2" t="str">
        <f t="shared" si="41"/>
        <v>synthetic_control_77=synthetic_control_77';</v>
      </c>
      <c r="EW24" s="2" t="str">
        <f t="shared" si="42"/>
        <v>synthetic_control_sp_77=synthetic_control_sp_77';</v>
      </c>
      <c r="FB24" s="2" t="str">
        <f t="shared" si="43"/>
        <v>tratado_77=tratado_77';</v>
      </c>
      <c r="FF24" s="2" t="str">
        <f t="shared" si="7"/>
        <v>xlswrite('G:\Mi unidad\1. PROYECTOS TELLO 2022\SCM SPILL OVERS\outputs\PEAO\distancia_centro_salud\1%\simulacion_1\synthetic_control_outputs.xlsx',synthetic_control_77,77);</v>
      </c>
      <c r="FT24" s="2" t="str">
        <f t="shared" si="8"/>
        <v>xlswrite('G:\Mi unidad\1. PROYECTOS TELLO 2022\SCM SPILL OVERS\outputs\PEAO\distancia_centro_salud\1%\simulacion_1\synthetic_control_spillover_outputs.xlsx',synthetic_control_sp_77,77);</v>
      </c>
      <c r="GJ24" s="2" t="str">
        <f t="shared" si="9"/>
        <v>xlswrite('G:\Mi unidad\1. PROYECTOS TELLO 2022\SCM SPILL OVERS\outputs\PEAO\distancia_centro_salud\1%\simulacion_1\observado_outputs.xlsx',tratado_77,77);</v>
      </c>
      <c r="GX24" s="2" t="str">
        <f t="shared" si="10"/>
        <v>xlswrite('G:\Mi unidad\1. PROYECTOS TELLO 2022\SCM SPILL OVERS\outputs\PEAO\informalidad\1%\simulacion_1\synthetic_control_outputs.xlsx',synthetic_control_77,77);</v>
      </c>
      <c r="HL24" s="2" t="str">
        <f t="shared" si="11"/>
        <v>xlswrite('G:\Mi unidad\1. PROYECTOS TELLO 2022\SCM SPILL OVERS\outputs\PEAO\informalidad\1%\simulacion_1\synthetic_control_spillover_outputs.xlsx',synthetic_control_sp_77,77);</v>
      </c>
      <c r="IB24" s="2" t="str">
        <f t="shared" si="12"/>
        <v>xlswrite('G:\Mi unidad\1. PROYECTOS TELLO 2022\SCM SPILL OVERS\outputs\PEAO\informalidad\1%\simulacion_1\observado_outputs.xlsx',tratado_77,77);</v>
      </c>
      <c r="IP24" s="2" t="str">
        <f t="shared" si="13"/>
        <v>xlswrite('G:\Mi unidad\1. PROYECTOS TELLO 2022\SCM SPILL OVERS\outputs\PEAO\densidad\1%\simulacion_1\synthetic_control_outputs.xlsx',synthetic_control_77,77);</v>
      </c>
      <c r="JD24" s="2" t="str">
        <f t="shared" si="14"/>
        <v>xlswrite('G:\Mi unidad\1. PROYECTOS TELLO 2022\SCM SPILL OVERS\outputs\PEAO\densidad\1%\simulacion_1\synthetic_control_spillover_outputs.xlsx',synthetic_control_sp_77,77);</v>
      </c>
      <c r="JT24" s="2" t="str">
        <f t="shared" si="15"/>
        <v>xlswrite('G:\Mi unidad\1. PROYECTOS TELLO 2022\SCM SPILL OVERS\outputs\PEAO\densidad\1%\simulacion_1\observado_outputs.xlsx',tratado_77,77);</v>
      </c>
      <c r="KG24" s="2" t="str">
        <f t="shared" si="16"/>
        <v>xlswrite('G:\Mi unidad\1. PROYECTOS TELLO 2022\SCM SPILL OVERS\outputs\PEAO\bajo_niv_educ\1%\simulacion_1\synthetic_control_outputs.xlsx',synthetic_control_77,77);</v>
      </c>
      <c r="KU24" s="2" t="str">
        <f t="shared" si="17"/>
        <v>xlswrite('G:\Mi unidad\1. PROYECTOS TELLO 2022\SCM SPILL OVERS\outputs\PEAO\bajo_niv_educ\1%\simulacion_1\synthetic_control_spillover_outputs.xlsx',synthetic_control_sp_77,77);</v>
      </c>
      <c r="LK24" s="2" t="str">
        <f t="shared" si="18"/>
        <v>xlswrite('G:\Mi unidad\1. PROYECTOS TELLO 2022\SCM SPILL OVERS\outputs\PEAO\bajo_niv_educ\1%\simulacion_1\observado_outputs.xlsx',tratado_77,77);</v>
      </c>
      <c r="LY24" s="2" t="str">
        <f t="shared" si="19"/>
        <v>xlswrite('G:\Mi unidad\1. PROYECTOS TELLO 2022\SCM SPILL OVERS\outputs\PEAO\bajo_ingreso\1%\simulacion_1\synthetic_control_outputs.xlsx',synthetic_control_77,77);</v>
      </c>
      <c r="MN24" s="2" t="str">
        <f t="shared" si="20"/>
        <v>xlswrite('G:\Mi unidad\1. PROYECTOS TELLO 2022\SCM SPILL OVERS\outputs\PEAO\bajo_ingreso\1%\simulacion_1\synthetic_control_spillover_outputs.xlsx',synthetic_control_sp_77,77);</v>
      </c>
      <c r="ND24" s="2" t="str">
        <f t="shared" si="21"/>
        <v>xlswrite('G:\Mi unidad\1. PROYECTOS TELLO 2022\SCM SPILL OVERS\outputs\PEAO\bajo_ingreso\1%\simulacion_1\observado_outputs.xlsx',tratado_77,77);</v>
      </c>
      <c r="NR24" s="2" t="str">
        <f t="shared" si="22"/>
        <v>xlswrite('G:\Mi unidad\1. PROYECTOS TELLO 2022\SCM SPILL OVERS\outputs\PEAO\densidad_g\1%\simulacion_1\synthetic_control_outputs.xlsx',synthetic_control_77,77);</v>
      </c>
      <c r="OF24" s="2" t="str">
        <f t="shared" si="23"/>
        <v>xlswrite('G:\Mi unidad\1. PROYECTOS TELLO 2022\SCM SPILL OVERS\outputs\PEAO\densidad_g\1%\simulacion_1\synthetic_control_spillover_outputs.xlsx',synthetic_control_sp_77,77);</v>
      </c>
      <c r="OV24" s="2" t="str">
        <f t="shared" si="24"/>
        <v>xlswrite('G:\Mi unidad\1. PROYECTOS TELLO 2022\SCM SPILL OVERS\outputs\PEAO\densidad_g\1%\simulacion_1\observado_outputs.xlsx',tratado_77,77);</v>
      </c>
      <c r="PI24" s="2" t="str">
        <f t="shared" si="25"/>
        <v>xlswrite('G:\Mi unidad\1. PROYECTOS TELLO 2022\SCM SPILL OVERS\outputs\PEAO\alimentos\1%\simulacion_1\synthetic_control_outputs.xlsx',synthetic_control_77,77);</v>
      </c>
      <c r="PJ24" s="2" t="str">
        <f t="shared" si="26"/>
        <v>xlswrite('G:\Mi unidad\1. PROYECTOS TELLO 2022\SCM SPILL OVERS\outputs\PEAO\alimentos\1%\simulacion_1\synthetic_control_spillover_outputs.xlsx',synthetic_control_sp_77,77);</v>
      </c>
      <c r="PK24" s="2" t="str">
        <f t="shared" si="27"/>
        <v>xlswrite('G:\Mi unidad\1. PROYECTOS TELLO 2022\SCM SPILL OVERS\outputs\PEAO\alimentos\1%\simulacion_1\observado_outputs.xlsx',tratado_77,77);</v>
      </c>
      <c r="PP24" s="2" t="str">
        <f t="shared" si="28"/>
        <v>xlswrite('G:\Mi unidad\1. PROYECTOS TELLO 2022\SCM SPILL OVERS\outputs\PEAO\jefe_hogar\1%\simulacion_1\synthetic_control_outputs.xlsx',synthetic_control_77,77);</v>
      </c>
      <c r="PQ24" s="2" t="str">
        <f t="shared" si="29"/>
        <v>xlswrite('G:\Mi unidad\1. PROYECTOS TELLO 2022\SCM SPILL OVERS\outputs\PEAO\jefe_hogar\1%\simulacion_1\synthetic_control_spillover_outputs.xlsx',synthetic_control_sp_77,77);</v>
      </c>
      <c r="PR24" s="2" t="str">
        <f t="shared" si="30"/>
        <v>xlswrite('G:\Mi unidad\1. PROYECTOS TELLO 2022\SCM SPILL OVERS\outputs\PEAO\jefe_hogar\1%\simulacion_1\observado_outputs.xlsx',tratado_77,77);</v>
      </c>
      <c r="PV24" s="2" t="str">
        <f t="shared" si="31"/>
        <v>xlswrite('G:\Mi unidad\1. PROYECTOS TELLO 2022\SCM SPILL OVERS\outputs\PEAO\mujeres\1%\simulacion_1\synthetic_control_outputs.xlsx',synthetic_control_77,77);</v>
      </c>
      <c r="PW24" s="2" t="str">
        <f t="shared" si="32"/>
        <v>xlswrite('G:\Mi unidad\1. PROYECTOS TELLO 2022\SCM SPILL OVERS\outputs\PEAO\mujeres\1%\simulacion_1\synthetic_control_spillover_outputs.xlsx',synthetic_control_sp_77,77);</v>
      </c>
      <c r="PX24" s="2" t="str">
        <f t="shared" si="33"/>
        <v>xlswrite('G:\Mi unidad\1. PROYECTOS TELLO 2022\SCM SPILL OVERS\outputs\PEAO\mujeres\1%\simulacion_1\observado_outputs.xlsx',tratado_77,77);</v>
      </c>
      <c r="QB24" s="2" t="str">
        <f t="shared" si="34"/>
        <v>xlswrite('G:\Mi unidad\1. PROYECTOS TELLO 2022\SCM SPILL OVERS\outputs\PEAO\criminalidad\1%\simulacion_1\synthetic_control_outputs.xlsx',synthetic_control_77,77);</v>
      </c>
      <c r="QC24" s="2" t="str">
        <f t="shared" si="35"/>
        <v>xlswrite('G:\Mi unidad\1. PROYECTOS TELLO 2022\SCM SPILL OVERS\outputs\PEAO\criminalidad\1%\simulacion_1\synthetic_control_spillover_outputs.xlsx',synthetic_control_sp_77,77);</v>
      </c>
      <c r="QD24" s="2" t="str">
        <f t="shared" si="36"/>
        <v>xlswrite('G:\Mi unidad\1. PROYECTOS TELLO 2022\SCM SPILL OVERS\outputs\PEAO\criminalidad\1%\simulacion_1\observado_outputs.xlsx',tratado_77,77);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OVERS\outputs\PEAO\bajo_niv_educ\1%\simulacion_1\output_tests.xlsx',p_value_vec_"&amp;QW24&amp;"','p_value_vec_"&amp;QW24&amp;"');"</f>
        <v>xlswrite('G:\Mi unidad\1. PROYECTOS TELLO 2022\SCM SPILL OVERS\outputs\PEAO\bajo_niv_educ\1%\simulacion_1\output_tests.xlsx',p_value_vec_17','p_value_vec_17');</v>
      </c>
      <c r="RK24">
        <v>17</v>
      </c>
      <c r="RL24" t="str">
        <f>"xlswrite('G:\Mi unidad\1. PROYECTOS TELLO 2022\SCM SPILL OVERS\outputs\PEAO\bajo_ingreso\1%\simulacion_1\output_tests.xlsx',p_value_vec_"&amp;RK24&amp;"','p_value_vec_"&amp;RK24&amp;"');"</f>
        <v>xlswrite('G:\Mi unidad\1. PROYECTOS TELLO 2022\SCM SPILL OVERS\outputs\PEAO\bajo_ingreso\1%\simulacion_1\output_tests.xlsx',p_value_vec_17','p_value_vec_17');</v>
      </c>
      <c r="RW24">
        <v>17</v>
      </c>
      <c r="RX24" t="str">
        <f>"xlswrite('G:\Mi unidad\1. PROYECTOS TELLO 2022\SCM SPILL OVERS\outputs\PEAO\densidad\1%\simulacion_1\output_tests.xlsx',p_value_vec_"&amp;RW24&amp;"','p_value_vec_"&amp;RW24&amp;"');"</f>
        <v>xlswrite('G:\Mi unidad\1. PROYECTOS TELLO 2022\SCM SPILL OVERS\outputs\PEAO\densidad\1%\simulacion_1\output_tests.xlsx',p_value_vec_17','p_value_vec_17');</v>
      </c>
      <c r="SI24">
        <v>17</v>
      </c>
      <c r="SJ24" t="str">
        <f>"xlswrite('G:\Mi unidad\1. PROYECTOS TELLO 2022\SCM SPILL OVERS\outputs\PEAO\densidad_g\1%\simulacion_1\output_tests.xlsx',p_value_vec_"&amp;SI24&amp;"','p_value_vec_"&amp;SI24&amp;"');"</f>
        <v>xlswrite('G:\Mi unidad\1. PROYECTOS TELLO 2022\SCM SPILL OVERS\outputs\PEAO\densidad_g\1%\simulacion_1\output_tests.xlsx',p_value_vec_17','p_value_vec_17');</v>
      </c>
      <c r="SU24">
        <v>17</v>
      </c>
      <c r="SV24" t="str">
        <f>"xlswrite('G:\Mi unidad\1. PROYECTOS TELLO 2022\SCM SPILL OVERS\outputs\PEAO\distancia_centro_salud\1%\simulacion_1\output_tests.xlsx',p_value_vec_"&amp;SU24&amp;"','p_value_vec_"&amp;SU24&amp;"');"</f>
        <v>xlswrite('G:\Mi unidad\1. PROYECTOS TELLO 2022\SCM SPILL OVERS\outputs\PEAO\distancia_centro_salud\1%\simulacion_1\output_tests.xlsx',p_value_vec_17','p_value_vec_17');</v>
      </c>
      <c r="TH24">
        <v>17</v>
      </c>
      <c r="TI24" t="str">
        <f>"xlswrite('G:\Mi unidad\1. PROYECTOS TELLO 2022\SCM SPILL OVERS\outputs\PEAO\informalidad\1%\simulacion_1\output_tests.xlsx',p_value_vec_"&amp;TH24&amp;"','p_value_vec_"&amp;TH24&amp;"');"</f>
        <v>xlswrite('G:\Mi unidad\1. PROYECTOS TELLO 2022\SCM SPILL OVERS\outputs\PEAO\informalidad\1%\simulacion_1\output_tests.xlsx',p_value_vec_17','p_value_vec_17');</v>
      </c>
      <c r="TU24">
        <v>17</v>
      </c>
      <c r="TV24" t="str">
        <f>"xlswrite('G:\Mi unidad\1. PROYECTOS TELLO 2022\SCM SPILL OVERS\outputs\PEAO\alimentos\1%\simulacion_1\output_tests.xlsx',p_value_vec_"&amp;TU24&amp;"','p_value_vec_"&amp;TU24&amp;"');"</f>
        <v>xlswrite('G:\Mi unidad\1. PROYECTOS TELLO 2022\SCM SPILL OVERS\outputs\PEAO\alimentos\1%\simulacion_1\output_tests.xlsx',p_value_vec_17','p_value_vec_17');</v>
      </c>
      <c r="UB24">
        <v>17</v>
      </c>
      <c r="UC24" t="str">
        <f>"xlswrite('G:\Mi unidad\1. PROYECTOS TELLO 2022\SCM SPILL OVERS\outputs\PEAO\jefe_hogar\1%\simulacion_1\output_tests.xlsx',p_value_vec_"&amp;UB24&amp;"','p_value_vec_"&amp;UB24&amp;"');"</f>
        <v>xlswrite('G:\Mi unidad\1. PROYECTOS TELLO 2022\SCM SPILL OVERS\outputs\PEAO\jefe_hogar\1%\simulacion_1\output_tests.xlsx',p_value_vec_17','p_value_vec_17');</v>
      </c>
      <c r="UI24">
        <v>17</v>
      </c>
      <c r="UJ24" t="str">
        <f>"xlswrite('G:\Mi unidad\1. PROYECTOS TELLO 2022\SCM SPILL OVERS\outputs\PEAO\mujeres\1%\simulacion_1\output_tests.xlsx',p_value_vec_"&amp;UI24&amp;"','p_value_vec_"&amp;UI24&amp;"');"</f>
        <v>xlswrite('G:\Mi unidad\1. PROYECTOS TELLO 2022\SCM SPILL OVERS\outputs\PEAO\mujeres\1%\simulacion_1\output_tests.xlsx',p_value_vec_17','p_value_vec_17');</v>
      </c>
      <c r="UU24">
        <v>17</v>
      </c>
      <c r="UV24" t="str">
        <f>"xlswrite('G:\Mi unidad\1. PROYECTOS TELLO 2022\SCM SPILL OVERS\outputs\PEAO\criminalidad\1%\simulacion_1\output_tests.xlsx',p_value_vec_"&amp;UU24&amp;"','p_value_vec_"&amp;UU24&amp;"');"</f>
        <v>xlswrite('G:\Mi unidad\1. PROYECTOS TELLO 2022\SCM SPILL OVERS\outputs\PEAO\criminalidad\1%\simulacion_1\output_tests.xlsx',p_value_vec_17','p_value_vec_17');</v>
      </c>
    </row>
    <row r="25" spans="1:568" x14ac:dyDescent="0.3">
      <c r="A25">
        <v>78</v>
      </c>
      <c r="B25" s="2" t="str">
        <f t="shared" si="0"/>
        <v>[data_78,provincias_78,~] = xlsread('BD_PEAO_est_1_provincia_78.xlsx');</v>
      </c>
      <c r="E25" s="2" t="str">
        <f t="shared" si="37"/>
        <v>provincia_78 = unique(provincias_78(2:end,1));</v>
      </c>
      <c r="O25" s="2" t="str">
        <f t="shared" si="1"/>
        <v>PEAO_78 = reshape(data_78(:,2),T+S,N);</v>
      </c>
      <c r="T25" s="2" t="str">
        <f t="shared" si="2"/>
        <v xml:space="preserve">PEAO_78 = PEAO_78'; </v>
      </c>
      <c r="X25" s="2" t="str">
        <f t="shared" si="3"/>
        <v>tratado_78 = PEAO_78(1,:);</v>
      </c>
      <c r="AC25" s="2" t="str">
        <f t="shared" si="4"/>
        <v>PEAO_78(1,:) = [];</v>
      </c>
      <c r="AI25" s="2" t="str">
        <f t="shared" si="5"/>
        <v>PEAO_78 = [tratado_78;PEAO_78];</v>
      </c>
      <c r="AN25" s="2" t="str">
        <f t="shared" si="6"/>
        <v>Y_78 = PEAO_78; % outcome matrix</v>
      </c>
      <c r="AS25" s="2" t="str">
        <f t="shared" si="44"/>
        <v>Y_pre_78 = Y_78(:,1:T);</v>
      </c>
      <c r="AW25" s="2" t="str">
        <f t="shared" si="45"/>
        <v>Y_post_78 = Y_78(:,T+1:end);</v>
      </c>
      <c r="BA25" s="2" t="str">
        <f t="shared" si="46"/>
        <v>[a_hat_78,B_hat_78] = scm_batch(Y_pre_78);</v>
      </c>
      <c r="BF25" s="2" t="str">
        <f t="shared" si="38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P25">
        <v>17</v>
      </c>
      <c r="CQ25" s="2" t="str">
        <f>"A_"&amp;CP22&amp;" = eye(N);"</f>
        <v>A_17 = eye(N);</v>
      </c>
      <c r="CW25">
        <v>17</v>
      </c>
      <c r="CX25" s="2" t="str">
        <f>"A_"&amp;CW22&amp;" = eye(N);"</f>
        <v>A_17 = eye(N);</v>
      </c>
      <c r="DB25">
        <v>17</v>
      </c>
      <c r="DC25" s="2" t="str">
        <f>"A_"&amp;DB22&amp;" = eye(N);"</f>
        <v>A_17 = eye(N);</v>
      </c>
      <c r="DG25">
        <v>17</v>
      </c>
      <c r="DH25" s="2" t="str">
        <f>"A_"&amp;DG22&amp;" = eye(N);"</f>
        <v>A_17 = eye(N);</v>
      </c>
      <c r="DL25">
        <v>17</v>
      </c>
      <c r="DM25" s="2" t="str">
        <f>"A_"&amp;DL22&amp;" = eye(N);"</f>
        <v>A_17 = eye(N);</v>
      </c>
      <c r="DQ25" s="2" t="str">
        <f t="shared" si="47"/>
        <v>M_hat_78 = (eye(N)-B_hat_78)'*(eye(N)-B_hat_78);</v>
      </c>
      <c r="DW25" s="2" t="str">
        <f t="shared" si="39"/>
        <v>synthetic_control_sp_78 = a_hat_78(1)+B_hat_78(1,:)*Y_78;</v>
      </c>
      <c r="EC25" s="2" t="str">
        <f t="shared" si="40"/>
        <v>alpha1_hat_vec_78 = zeros(1,S);</v>
      </c>
      <c r="EG25">
        <v>10</v>
      </c>
      <c r="EH25" s="3" t="s">
        <v>57</v>
      </c>
      <c r="ER25" s="2" t="str">
        <f t="shared" si="41"/>
        <v>synthetic_control_78=synthetic_control_78';</v>
      </c>
      <c r="EW25" s="2" t="str">
        <f t="shared" si="42"/>
        <v>synthetic_control_sp_78=synthetic_control_sp_78';</v>
      </c>
      <c r="FB25" s="2" t="str">
        <f t="shared" si="43"/>
        <v>tratado_78=tratado_78';</v>
      </c>
      <c r="FF25" s="2" t="str">
        <f t="shared" si="7"/>
        <v>xlswrite('G:\Mi unidad\1. PROYECTOS TELLO 2022\SCM SPILL OVERS\outputs\PEAO\distancia_centro_salud\1%\simulacion_1\synthetic_control_outputs.xlsx',synthetic_control_78,78);</v>
      </c>
      <c r="FT25" s="2" t="str">
        <f t="shared" si="8"/>
        <v>xlswrite('G:\Mi unidad\1. PROYECTOS TELLO 2022\SCM SPILL OVERS\outputs\PEAO\distancia_centro_salud\1%\simulacion_1\synthetic_control_spillover_outputs.xlsx',synthetic_control_sp_78,78);</v>
      </c>
      <c r="GJ25" s="2" t="str">
        <f t="shared" si="9"/>
        <v>xlswrite('G:\Mi unidad\1. PROYECTOS TELLO 2022\SCM SPILL OVERS\outputs\PEAO\distancia_centro_salud\1%\simulacion_1\observado_outputs.xlsx',tratado_78,78);</v>
      </c>
      <c r="GX25" s="2" t="str">
        <f t="shared" si="10"/>
        <v>xlswrite('G:\Mi unidad\1. PROYECTOS TELLO 2022\SCM SPILL OVERS\outputs\PEAO\informalidad\1%\simulacion_1\synthetic_control_outputs.xlsx',synthetic_control_78,78);</v>
      </c>
      <c r="HL25" s="2" t="str">
        <f t="shared" si="11"/>
        <v>xlswrite('G:\Mi unidad\1. PROYECTOS TELLO 2022\SCM SPILL OVERS\outputs\PEAO\informalidad\1%\simulacion_1\synthetic_control_spillover_outputs.xlsx',synthetic_control_sp_78,78);</v>
      </c>
      <c r="IB25" s="2" t="str">
        <f t="shared" si="12"/>
        <v>xlswrite('G:\Mi unidad\1. PROYECTOS TELLO 2022\SCM SPILL OVERS\outputs\PEAO\informalidad\1%\simulacion_1\observado_outputs.xlsx',tratado_78,78);</v>
      </c>
      <c r="IP25" s="2" t="str">
        <f t="shared" si="13"/>
        <v>xlswrite('G:\Mi unidad\1. PROYECTOS TELLO 2022\SCM SPILL OVERS\outputs\PEAO\densidad\1%\simulacion_1\synthetic_control_outputs.xlsx',synthetic_control_78,78);</v>
      </c>
      <c r="JD25" s="2" t="str">
        <f t="shared" si="14"/>
        <v>xlswrite('G:\Mi unidad\1. PROYECTOS TELLO 2022\SCM SPILL OVERS\outputs\PEAO\densidad\1%\simulacion_1\synthetic_control_spillover_outputs.xlsx',synthetic_control_sp_78,78);</v>
      </c>
      <c r="JT25" s="2" t="str">
        <f t="shared" si="15"/>
        <v>xlswrite('G:\Mi unidad\1. PROYECTOS TELLO 2022\SCM SPILL OVERS\outputs\PEAO\densidad\1%\simulacion_1\observado_outputs.xlsx',tratado_78,78);</v>
      </c>
      <c r="KG25" s="2" t="str">
        <f t="shared" si="16"/>
        <v>xlswrite('G:\Mi unidad\1. PROYECTOS TELLO 2022\SCM SPILL OVERS\outputs\PEAO\bajo_niv_educ\1%\simulacion_1\synthetic_control_outputs.xlsx',synthetic_control_78,78);</v>
      </c>
      <c r="KU25" s="2" t="str">
        <f t="shared" si="17"/>
        <v>xlswrite('G:\Mi unidad\1. PROYECTOS TELLO 2022\SCM SPILL OVERS\outputs\PEAO\bajo_niv_educ\1%\simulacion_1\synthetic_control_spillover_outputs.xlsx',synthetic_control_sp_78,78);</v>
      </c>
      <c r="LK25" s="2" t="str">
        <f t="shared" si="18"/>
        <v>xlswrite('G:\Mi unidad\1. PROYECTOS TELLO 2022\SCM SPILL OVERS\outputs\PEAO\bajo_niv_educ\1%\simulacion_1\observado_outputs.xlsx',tratado_78,78);</v>
      </c>
      <c r="LY25" s="2" t="str">
        <f t="shared" si="19"/>
        <v>xlswrite('G:\Mi unidad\1. PROYECTOS TELLO 2022\SCM SPILL OVERS\outputs\PEAO\bajo_ingreso\1%\simulacion_1\synthetic_control_outputs.xlsx',synthetic_control_78,78);</v>
      </c>
      <c r="MN25" s="2" t="str">
        <f t="shared" si="20"/>
        <v>xlswrite('G:\Mi unidad\1. PROYECTOS TELLO 2022\SCM SPILL OVERS\outputs\PEAO\bajo_ingreso\1%\simulacion_1\synthetic_control_spillover_outputs.xlsx',synthetic_control_sp_78,78);</v>
      </c>
      <c r="ND25" s="2" t="str">
        <f t="shared" si="21"/>
        <v>xlswrite('G:\Mi unidad\1. PROYECTOS TELLO 2022\SCM SPILL OVERS\outputs\PEAO\bajo_ingreso\1%\simulacion_1\observado_outputs.xlsx',tratado_78,78);</v>
      </c>
      <c r="NR25" s="2" t="str">
        <f t="shared" si="22"/>
        <v>xlswrite('G:\Mi unidad\1. PROYECTOS TELLO 2022\SCM SPILL OVERS\outputs\PEAO\densidad_g\1%\simulacion_1\synthetic_control_outputs.xlsx',synthetic_control_78,78);</v>
      </c>
      <c r="OF25" s="2" t="str">
        <f t="shared" si="23"/>
        <v>xlswrite('G:\Mi unidad\1. PROYECTOS TELLO 2022\SCM SPILL OVERS\outputs\PEAO\densidad_g\1%\simulacion_1\synthetic_control_spillover_outputs.xlsx',synthetic_control_sp_78,78);</v>
      </c>
      <c r="OV25" s="2" t="str">
        <f t="shared" si="24"/>
        <v>xlswrite('G:\Mi unidad\1. PROYECTOS TELLO 2022\SCM SPILL OVERS\outputs\PEAO\densidad_g\1%\simulacion_1\observado_outputs.xlsx',tratado_78,78);</v>
      </c>
      <c r="PI25" s="2" t="str">
        <f t="shared" si="25"/>
        <v>xlswrite('G:\Mi unidad\1. PROYECTOS TELLO 2022\SCM SPILL OVERS\outputs\PEAO\alimentos\1%\simulacion_1\synthetic_control_outputs.xlsx',synthetic_control_78,78);</v>
      </c>
      <c r="PJ25" s="2" t="str">
        <f t="shared" si="26"/>
        <v>xlswrite('G:\Mi unidad\1. PROYECTOS TELLO 2022\SCM SPILL OVERS\outputs\PEAO\alimentos\1%\simulacion_1\synthetic_control_spillover_outputs.xlsx',synthetic_control_sp_78,78);</v>
      </c>
      <c r="PK25" s="2" t="str">
        <f t="shared" si="27"/>
        <v>xlswrite('G:\Mi unidad\1. PROYECTOS TELLO 2022\SCM SPILL OVERS\outputs\PEAO\alimentos\1%\simulacion_1\observado_outputs.xlsx',tratado_78,78);</v>
      </c>
      <c r="PP25" s="2" t="str">
        <f t="shared" si="28"/>
        <v>xlswrite('G:\Mi unidad\1. PROYECTOS TELLO 2022\SCM SPILL OVERS\outputs\PEAO\jefe_hogar\1%\simulacion_1\synthetic_control_outputs.xlsx',synthetic_control_78,78);</v>
      </c>
      <c r="PQ25" s="2" t="str">
        <f t="shared" si="29"/>
        <v>xlswrite('G:\Mi unidad\1. PROYECTOS TELLO 2022\SCM SPILL OVERS\outputs\PEAO\jefe_hogar\1%\simulacion_1\synthetic_control_spillover_outputs.xlsx',synthetic_control_sp_78,78);</v>
      </c>
      <c r="PR25" s="2" t="str">
        <f t="shared" si="30"/>
        <v>xlswrite('G:\Mi unidad\1. PROYECTOS TELLO 2022\SCM SPILL OVERS\outputs\PEAO\jefe_hogar\1%\simulacion_1\observado_outputs.xlsx',tratado_78,78);</v>
      </c>
      <c r="PV25" s="2" t="str">
        <f t="shared" si="31"/>
        <v>xlswrite('G:\Mi unidad\1. PROYECTOS TELLO 2022\SCM SPILL OVERS\outputs\PEAO\mujeres\1%\simulacion_1\synthetic_control_outputs.xlsx',synthetic_control_78,78);</v>
      </c>
      <c r="PW25" s="2" t="str">
        <f t="shared" si="32"/>
        <v>xlswrite('G:\Mi unidad\1. PROYECTOS TELLO 2022\SCM SPILL OVERS\outputs\PEAO\mujeres\1%\simulacion_1\synthetic_control_spillover_outputs.xlsx',synthetic_control_sp_78,78);</v>
      </c>
      <c r="PX25" s="2" t="str">
        <f t="shared" si="33"/>
        <v>xlswrite('G:\Mi unidad\1. PROYECTOS TELLO 2022\SCM SPILL OVERS\outputs\PEAO\mujeres\1%\simulacion_1\observado_outputs.xlsx',tratado_78,78);</v>
      </c>
      <c r="QB25" s="2" t="str">
        <f t="shared" si="34"/>
        <v>xlswrite('G:\Mi unidad\1. PROYECTOS TELLO 2022\SCM SPILL OVERS\outputs\PEAO\criminalidad\1%\simulacion_1\synthetic_control_outputs.xlsx',synthetic_control_78,78);</v>
      </c>
      <c r="QC25" s="2" t="str">
        <f t="shared" si="35"/>
        <v>xlswrite('G:\Mi unidad\1. PROYECTOS TELLO 2022\SCM SPILL OVERS\outputs\PEAO\criminalidad\1%\simulacion_1\synthetic_control_spillover_outputs.xlsx',synthetic_control_sp_78,78);</v>
      </c>
      <c r="QD25" s="2" t="str">
        <f t="shared" si="36"/>
        <v>xlswrite('G:\Mi unidad\1. PROYECTOS TELLO 2022\SCM SPILL OVERS\outputs\PEAO\criminalidad\1%\simulacion_1\observado_outputs.xlsx',tratado_78,78);</v>
      </c>
      <c r="QI25">
        <v>10</v>
      </c>
      <c r="QJ25" t="str">
        <f>"    [p_value_"&amp;QI25&amp; ",lb_"&amp;QI25&amp;",ub_"&amp;QI25&amp;"] = sp_andrews_te(Y_pre_"&amp;QI25&amp;",PEAO_"&amp;QI25&amp;"(:,T+s),A_"&amp;QI25&amp;",C,.05);"</f>
        <v xml:space="preserve">    [p_value_10,lb_10,ub_10] = sp_andrews_te(Y_pre_10,PEAO_10(:,T+s),A_10,C,.05);</v>
      </c>
      <c r="QP25">
        <v>16</v>
      </c>
      <c r="QQ25" t="str">
        <f>"    spillover_test_"&amp;QP25&amp;"(s) = sp_andrews(Y_pre_"&amp;QP25&amp;",PEAO_"&amp;QP25&amp;"(:,T+s),A_"&amp;QP25&amp;",C,d,alpha_sig);"</f>
        <v xml:space="preserve">    spillover_test_16(s) = sp_andrews(Y_pre_16,PEAO_16(:,T+s),A_16,C,d,alpha_sig);</v>
      </c>
      <c r="QW25">
        <v>17</v>
      </c>
      <c r="QX25" t="str">
        <f>"xlswrite('G:\Mi unidad\1. PROYECTOS TELLO 2022\SCM SPILL OVERS\outputs\PEAO\bajo_niv_educ\1%\simulacion_1\output_tests.xlsx',alpha1_hat_vec_"&amp;QW25&amp;"','alpha1_hat_vec_"&amp;QW25&amp;"');"</f>
        <v>xlswrite('G:\Mi unidad\1. PROYECTOS TELLO 2022\SCM SPILL OVERS\outputs\PEAO\bajo_niv_educ\1%\simulacion_1\output_tests.xlsx',alpha1_hat_vec_17','alpha1_hat_vec_17');</v>
      </c>
      <c r="RK25">
        <v>17</v>
      </c>
      <c r="RL25" t="str">
        <f>"xlswrite('G:\Mi unidad\1. PROYECTOS TELLO 2022\SCM SPILL OVERS\outputs\PEAO\bajo_ingreso\1%\simulacion_1\output_tests.xlsx',alpha1_hat_vec_"&amp;RK25&amp;"','alpha1_hat_vec_"&amp;RK25&amp;"');"</f>
        <v>xlswrite('G:\Mi unidad\1. PROYECTOS TELLO 2022\SCM SPILL OVERS\outputs\PEAO\bajo_ingreso\1%\simulacion_1\output_tests.xlsx',alpha1_hat_vec_17','alpha1_hat_vec_17');</v>
      </c>
      <c r="RW25">
        <v>17</v>
      </c>
      <c r="RX25" t="str">
        <f>"xlswrite('G:\Mi unidad\1. PROYECTOS TELLO 2022\SCM SPILL OVERS\outputs\PEAO\densidad\1%\simulacion_1\output_tests.xlsx',alpha1_hat_vec_"&amp;RW25&amp;"','alpha1_hat_vec_"&amp;RW25&amp;"');"</f>
        <v>xlswrite('G:\Mi unidad\1. PROYECTOS TELLO 2022\SCM SPILL OVERS\outputs\PEAO\densidad\1%\simulacion_1\output_tests.xlsx',alpha1_hat_vec_17','alpha1_hat_vec_17');</v>
      </c>
      <c r="SI25">
        <v>17</v>
      </c>
      <c r="SJ25" t="str">
        <f>"xlswrite('G:\Mi unidad\1. PROYECTOS TELLO 2022\SCM SPILL OVERS\outputs\PEAO\densidad_g\1%\simulacion_1\output_tests.xlsx',alpha1_hat_vec_"&amp;SI25&amp;"','alpha1_hat_vec_"&amp;SI25&amp;"');"</f>
        <v>xlswrite('G:\Mi unidad\1. PROYECTOS TELLO 2022\SCM SPILL OVERS\outputs\PEAO\densidad_g\1%\simulacion_1\output_tests.xlsx',alpha1_hat_vec_17','alpha1_hat_vec_17');</v>
      </c>
      <c r="SU25">
        <v>17</v>
      </c>
      <c r="SV25" t="str">
        <f>"xlswrite('G:\Mi unidad\1. PROYECTOS TELLO 2022\SCM SPILL OVERS\outputs\PEAO\distancia_centro_salud\1%\simulacion_1\output_tests.xlsx',alpha1_hat_vec_"&amp;SU25&amp;"','alpha1_hat_vec_"&amp;SU25&amp;"');"</f>
        <v>xlswrite('G:\Mi unidad\1. PROYECTOS TELLO 2022\SCM SPILL OVERS\outputs\PEAO\distancia_centro_salud\1%\simulacion_1\output_tests.xlsx',alpha1_hat_vec_17','alpha1_hat_vec_17');</v>
      </c>
      <c r="TH25">
        <v>17</v>
      </c>
      <c r="TI25" t="str">
        <f>"xlswrite('G:\Mi unidad\1. PROYECTOS TELLO 2022\SCM SPILL OVERS\outputs\PEAO\informalidad\1%\simulacion_1\output_tests.xlsx',alpha1_hat_vec_"&amp;TH25&amp;"','alpha1_hat_vec_"&amp;TH25&amp;"');"</f>
        <v>xlswrite('G:\Mi unidad\1. PROYECTOS TELLO 2022\SCM SPILL OVERS\outputs\PEAO\informalidad\1%\simulacion_1\output_tests.xlsx',alpha1_hat_vec_17','alpha1_hat_vec_17');</v>
      </c>
      <c r="TU25">
        <v>17</v>
      </c>
      <c r="TV25" t="str">
        <f>"xlswrite('G:\Mi unidad\1. PROYECTOS TELLO 2022\SCM SPILL OVERS\outputs\PEAO\alimentos\1%\simulacion_1\output_tests.xlsx',alpha1_hat_vec_"&amp;TU25&amp;"','alpha1_hat_vec_"&amp;TU25&amp;"');"</f>
        <v>xlswrite('G:\Mi unidad\1. PROYECTOS TELLO 2022\SCM SPILL OVERS\outputs\PEAO\alimentos\1%\simulacion_1\output_tests.xlsx',alpha1_hat_vec_17','alpha1_hat_vec_17');</v>
      </c>
      <c r="UB25">
        <v>17</v>
      </c>
      <c r="UC25" t="str">
        <f>"xlswrite('G:\Mi unidad\1. PROYECTOS TELLO 2022\SCM SPILL OVERS\outputs\PEAO\jefe_hogar\1%\simulacion_1\output_tests.xlsx',alpha1_hat_vec_"&amp;UB25&amp;"','alpha1_hat_vec_"&amp;UB25&amp;"');"</f>
        <v>xlswrite('G:\Mi unidad\1. PROYECTOS TELLO 2022\SCM SPILL OVERS\outputs\PEAO\jefe_hogar\1%\simulacion_1\output_tests.xlsx',alpha1_hat_vec_17','alpha1_hat_vec_17');</v>
      </c>
      <c r="UI25">
        <v>17</v>
      </c>
      <c r="UJ25" t="str">
        <f>"xlswrite('G:\Mi unidad\1. PROYECTOS TELLO 2022\SCM SPILL OVERS\outputs\PEAO\mujeres\1%\simulacion_1\output_tests.xlsx',alpha1_hat_vec_"&amp;UI25&amp;"','alpha1_hat_vec_"&amp;UI25&amp;"');"</f>
        <v>xlswrite('G:\Mi unidad\1. PROYECTOS TELLO 2022\SCM SPILL OVERS\outputs\PEAO\mujeres\1%\simulacion_1\output_tests.xlsx',alpha1_hat_vec_17','alpha1_hat_vec_17');</v>
      </c>
      <c r="UU25">
        <v>17</v>
      </c>
      <c r="UV25" t="str">
        <f>"xlswrite('G:\Mi unidad\1. PROYECTOS TELLO 2022\SCM SPILL OVERS\outputs\PEAO\criminalidad\1%\simulacion_1\output_tests.xlsx',alpha1_hat_vec_"&amp;UU25&amp;"','alpha1_hat_vec_"&amp;UU25&amp;"');"</f>
        <v>xlswrite('G:\Mi unidad\1. PROYECTOS TELLO 2022\SCM SPILL OVERS\outputs\PEAO\criminalidad\1%\simulacion_1\output_tests.xlsx',alpha1_hat_vec_17','alpha1_hat_vec_17');</v>
      </c>
    </row>
    <row r="26" spans="1:568" x14ac:dyDescent="0.3">
      <c r="A26">
        <v>79</v>
      </c>
      <c r="B26" s="2" t="str">
        <f t="shared" si="0"/>
        <v>[data_79,provincias_79,~] = xlsread('BD_PEAO_est_1_provincia_79.xlsx');</v>
      </c>
      <c r="E26" s="2" t="str">
        <f t="shared" si="37"/>
        <v>provincia_79 = unique(provincias_79(2:end,1));</v>
      </c>
      <c r="O26" s="2" t="str">
        <f t="shared" si="1"/>
        <v>PEAO_79 = reshape(data_79(:,2),T+S,N);</v>
      </c>
      <c r="T26" s="2" t="str">
        <f t="shared" si="2"/>
        <v xml:space="preserve">PEAO_79 = PEAO_79'; </v>
      </c>
      <c r="X26" s="2" t="str">
        <f t="shared" si="3"/>
        <v>tratado_79 = PEAO_79(1,:);</v>
      </c>
      <c r="AC26" s="2" t="str">
        <f t="shared" si="4"/>
        <v>PEAO_79(1,:) = [];</v>
      </c>
      <c r="AI26" s="2" t="str">
        <f t="shared" si="5"/>
        <v>PEAO_79 = [tratado_79;PEAO_79];</v>
      </c>
      <c r="AN26" s="2" t="str">
        <f t="shared" si="6"/>
        <v>Y_79 = PEAO_79; % outcome matrix</v>
      </c>
      <c r="AS26" s="2" t="str">
        <f t="shared" si="44"/>
        <v>Y_pre_79 = Y_79(:,1:T);</v>
      </c>
      <c r="AW26" s="2" t="str">
        <f t="shared" si="45"/>
        <v>Y_post_79 = Y_79(:,T+1:end);</v>
      </c>
      <c r="BA26" s="2" t="str">
        <f t="shared" si="46"/>
        <v>[a_hat_79,B_hat_79] = scm_batch(Y_pre_79);</v>
      </c>
      <c r="BF26" s="2" t="str">
        <f t="shared" si="38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P26">
        <v>17</v>
      </c>
      <c r="CQ26" s="2" t="str">
        <f>"A_"&amp;CP22&amp;"(:,ind_"&amp;CP22&amp;" == 0) = [];"</f>
        <v>A_17(:,ind_17 == 0) = [];</v>
      </c>
      <c r="CW26">
        <v>17</v>
      </c>
      <c r="CX26" s="2" t="str">
        <f>"A_"&amp;CW22&amp;"(:,ind_"&amp;CW22&amp;" == 0) = [];"</f>
        <v>A_17(:,ind_17 == 0) = [];</v>
      </c>
      <c r="DB26">
        <v>17</v>
      </c>
      <c r="DC26" s="2" t="str">
        <f>"A_"&amp;DB22&amp;"(:,ind_"&amp;DB22&amp;" == 0) = [];"</f>
        <v>A_17(:,ind_17 == 0) = [];</v>
      </c>
      <c r="DG26">
        <v>17</v>
      </c>
      <c r="DH26" s="2" t="str">
        <f>"A_"&amp;DG22&amp;"(:,ind_"&amp;DG22&amp;" == 0) = [];"</f>
        <v>A_17(:,ind_17 == 0) = [];</v>
      </c>
      <c r="DL26">
        <v>17</v>
      </c>
      <c r="DM26" s="2" t="str">
        <f>"A_"&amp;DL22&amp;"(:,ind_"&amp;DL22&amp;" == 0) = [];"</f>
        <v>A_17(:,ind_17 == 0) = [];</v>
      </c>
      <c r="DQ26" s="2" t="str">
        <f t="shared" si="47"/>
        <v>M_hat_79 = (eye(N)-B_hat_79)'*(eye(N)-B_hat_79);</v>
      </c>
      <c r="DW26" s="2" t="str">
        <f t="shared" si="39"/>
        <v>synthetic_control_sp_79 = a_hat_79(1)+B_hat_79(1,:)*Y_79;</v>
      </c>
      <c r="EC26" s="2" t="str">
        <f t="shared" si="40"/>
        <v>alpha1_hat_vec_79 = zeros(1,S);</v>
      </c>
      <c r="EG26">
        <v>16</v>
      </c>
      <c r="EH26" s="3" t="str">
        <f>"%PROVINCIA "&amp;EG26</f>
        <v>%PROVINCIA 16</v>
      </c>
      <c r="ER26" s="2" t="str">
        <f t="shared" si="41"/>
        <v>synthetic_control_79=synthetic_control_79';</v>
      </c>
      <c r="EW26" s="2" t="str">
        <f t="shared" si="42"/>
        <v>synthetic_control_sp_79=synthetic_control_sp_79';</v>
      </c>
      <c r="FB26" s="2" t="str">
        <f t="shared" si="43"/>
        <v>tratado_79=tratado_79';</v>
      </c>
      <c r="FF26" s="2" t="str">
        <f t="shared" si="7"/>
        <v>xlswrite('G:\Mi unidad\1. PROYECTOS TELLO 2022\SCM SPILL OVERS\outputs\PEAO\distancia_centro_salud\1%\simulacion_1\synthetic_control_outputs.xlsx',synthetic_control_79,79);</v>
      </c>
      <c r="FT26" s="2" t="str">
        <f t="shared" si="8"/>
        <v>xlswrite('G:\Mi unidad\1. PROYECTOS TELLO 2022\SCM SPILL OVERS\outputs\PEAO\distancia_centro_salud\1%\simulacion_1\synthetic_control_spillover_outputs.xlsx',synthetic_control_sp_79,79);</v>
      </c>
      <c r="GJ26" s="2" t="str">
        <f t="shared" si="9"/>
        <v>xlswrite('G:\Mi unidad\1. PROYECTOS TELLO 2022\SCM SPILL OVERS\outputs\PEAO\distancia_centro_salud\1%\simulacion_1\observado_outputs.xlsx',tratado_79,79);</v>
      </c>
      <c r="GX26" s="2" t="str">
        <f t="shared" si="10"/>
        <v>xlswrite('G:\Mi unidad\1. PROYECTOS TELLO 2022\SCM SPILL OVERS\outputs\PEAO\informalidad\1%\simulacion_1\synthetic_control_outputs.xlsx',synthetic_control_79,79);</v>
      </c>
      <c r="HL26" s="2" t="str">
        <f t="shared" si="11"/>
        <v>xlswrite('G:\Mi unidad\1. PROYECTOS TELLO 2022\SCM SPILL OVERS\outputs\PEAO\informalidad\1%\simulacion_1\synthetic_control_spillover_outputs.xlsx',synthetic_control_sp_79,79);</v>
      </c>
      <c r="IB26" s="2" t="str">
        <f t="shared" si="12"/>
        <v>xlswrite('G:\Mi unidad\1. PROYECTOS TELLO 2022\SCM SPILL OVERS\outputs\PEAO\informalidad\1%\simulacion_1\observado_outputs.xlsx',tratado_79,79);</v>
      </c>
      <c r="IP26" s="2" t="str">
        <f t="shared" si="13"/>
        <v>xlswrite('G:\Mi unidad\1. PROYECTOS TELLO 2022\SCM SPILL OVERS\outputs\PEAO\densidad\1%\simulacion_1\synthetic_control_outputs.xlsx',synthetic_control_79,79);</v>
      </c>
      <c r="JD26" s="2" t="str">
        <f t="shared" si="14"/>
        <v>xlswrite('G:\Mi unidad\1. PROYECTOS TELLO 2022\SCM SPILL OVERS\outputs\PEAO\densidad\1%\simulacion_1\synthetic_control_spillover_outputs.xlsx',synthetic_control_sp_79,79);</v>
      </c>
      <c r="JT26" s="2" t="str">
        <f t="shared" si="15"/>
        <v>xlswrite('G:\Mi unidad\1. PROYECTOS TELLO 2022\SCM SPILL OVERS\outputs\PEAO\densidad\1%\simulacion_1\observado_outputs.xlsx',tratado_79,79);</v>
      </c>
      <c r="KG26" s="2" t="str">
        <f t="shared" si="16"/>
        <v>xlswrite('G:\Mi unidad\1. PROYECTOS TELLO 2022\SCM SPILL OVERS\outputs\PEAO\bajo_niv_educ\1%\simulacion_1\synthetic_control_outputs.xlsx',synthetic_control_79,79);</v>
      </c>
      <c r="KU26" s="2" t="str">
        <f t="shared" si="17"/>
        <v>xlswrite('G:\Mi unidad\1. PROYECTOS TELLO 2022\SCM SPILL OVERS\outputs\PEAO\bajo_niv_educ\1%\simulacion_1\synthetic_control_spillover_outputs.xlsx',synthetic_control_sp_79,79);</v>
      </c>
      <c r="LK26" s="2" t="str">
        <f t="shared" si="18"/>
        <v>xlswrite('G:\Mi unidad\1. PROYECTOS TELLO 2022\SCM SPILL OVERS\outputs\PEAO\bajo_niv_educ\1%\simulacion_1\observado_outputs.xlsx',tratado_79,79);</v>
      </c>
      <c r="LY26" s="2" t="str">
        <f t="shared" si="19"/>
        <v>xlswrite('G:\Mi unidad\1. PROYECTOS TELLO 2022\SCM SPILL OVERS\outputs\PEAO\bajo_ingreso\1%\simulacion_1\synthetic_control_outputs.xlsx',synthetic_control_79,79);</v>
      </c>
      <c r="MN26" s="2" t="str">
        <f t="shared" si="20"/>
        <v>xlswrite('G:\Mi unidad\1. PROYECTOS TELLO 2022\SCM SPILL OVERS\outputs\PEAO\bajo_ingreso\1%\simulacion_1\synthetic_control_spillover_outputs.xlsx',synthetic_control_sp_79,79);</v>
      </c>
      <c r="ND26" s="2" t="str">
        <f t="shared" si="21"/>
        <v>xlswrite('G:\Mi unidad\1. PROYECTOS TELLO 2022\SCM SPILL OVERS\outputs\PEAO\bajo_ingreso\1%\simulacion_1\observado_outputs.xlsx',tratado_79,79);</v>
      </c>
      <c r="NR26" s="2" t="str">
        <f t="shared" si="22"/>
        <v>xlswrite('G:\Mi unidad\1. PROYECTOS TELLO 2022\SCM SPILL OVERS\outputs\PEAO\densidad_g\1%\simulacion_1\synthetic_control_outputs.xlsx',synthetic_control_79,79);</v>
      </c>
      <c r="OF26" s="2" t="str">
        <f t="shared" si="23"/>
        <v>xlswrite('G:\Mi unidad\1. PROYECTOS TELLO 2022\SCM SPILL OVERS\outputs\PEAO\densidad_g\1%\simulacion_1\synthetic_control_spillover_outputs.xlsx',synthetic_control_sp_79,79);</v>
      </c>
      <c r="OV26" s="2" t="str">
        <f t="shared" si="24"/>
        <v>xlswrite('G:\Mi unidad\1. PROYECTOS TELLO 2022\SCM SPILL OVERS\outputs\PEAO\densidad_g\1%\simulacion_1\observado_outputs.xlsx',tratado_79,79);</v>
      </c>
      <c r="PI26" s="2" t="str">
        <f t="shared" si="25"/>
        <v>xlswrite('G:\Mi unidad\1. PROYECTOS TELLO 2022\SCM SPILL OVERS\outputs\PEAO\alimentos\1%\simulacion_1\synthetic_control_outputs.xlsx',synthetic_control_79,79);</v>
      </c>
      <c r="PJ26" s="2" t="str">
        <f t="shared" si="26"/>
        <v>xlswrite('G:\Mi unidad\1. PROYECTOS TELLO 2022\SCM SPILL OVERS\outputs\PEAO\alimentos\1%\simulacion_1\synthetic_control_spillover_outputs.xlsx',synthetic_control_sp_79,79);</v>
      </c>
      <c r="PK26" s="2" t="str">
        <f t="shared" si="27"/>
        <v>xlswrite('G:\Mi unidad\1. PROYECTOS TELLO 2022\SCM SPILL OVERS\outputs\PEAO\alimentos\1%\simulacion_1\observado_outputs.xlsx',tratado_79,79);</v>
      </c>
      <c r="PP26" s="2" t="str">
        <f t="shared" si="28"/>
        <v>xlswrite('G:\Mi unidad\1. PROYECTOS TELLO 2022\SCM SPILL OVERS\outputs\PEAO\jefe_hogar\1%\simulacion_1\synthetic_control_outputs.xlsx',synthetic_control_79,79);</v>
      </c>
      <c r="PQ26" s="2" t="str">
        <f t="shared" si="29"/>
        <v>xlswrite('G:\Mi unidad\1. PROYECTOS TELLO 2022\SCM SPILL OVERS\outputs\PEAO\jefe_hogar\1%\simulacion_1\synthetic_control_spillover_outputs.xlsx',synthetic_control_sp_79,79);</v>
      </c>
      <c r="PR26" s="2" t="str">
        <f t="shared" si="30"/>
        <v>xlswrite('G:\Mi unidad\1. PROYECTOS TELLO 2022\SCM SPILL OVERS\outputs\PEAO\jefe_hogar\1%\simulacion_1\observado_outputs.xlsx',tratado_79,79);</v>
      </c>
      <c r="PV26" s="2" t="str">
        <f t="shared" si="31"/>
        <v>xlswrite('G:\Mi unidad\1. PROYECTOS TELLO 2022\SCM SPILL OVERS\outputs\PEAO\mujeres\1%\simulacion_1\synthetic_control_outputs.xlsx',synthetic_control_79,79);</v>
      </c>
      <c r="PW26" s="2" t="str">
        <f t="shared" si="32"/>
        <v>xlswrite('G:\Mi unidad\1. PROYECTOS TELLO 2022\SCM SPILL OVERS\outputs\PEAO\mujeres\1%\simulacion_1\synthetic_control_spillover_outputs.xlsx',synthetic_control_sp_79,79);</v>
      </c>
      <c r="PX26" s="2" t="str">
        <f t="shared" si="33"/>
        <v>xlswrite('G:\Mi unidad\1. PROYECTOS TELLO 2022\SCM SPILL OVERS\outputs\PEAO\mujeres\1%\simulacion_1\observado_outputs.xlsx',tratado_79,79);</v>
      </c>
      <c r="QB26" s="2" t="str">
        <f t="shared" si="34"/>
        <v>xlswrite('G:\Mi unidad\1. PROYECTOS TELLO 2022\SCM SPILL OVERS\outputs\PEAO\criminalidad\1%\simulacion_1\synthetic_control_outputs.xlsx',synthetic_control_79,79);</v>
      </c>
      <c r="QC26" s="2" t="str">
        <f t="shared" si="35"/>
        <v>xlswrite('G:\Mi unidad\1. PROYECTOS TELLO 2022\SCM SPILL OVERS\outputs\PEAO\criminalidad\1%\simulacion_1\synthetic_control_spillover_outputs.xlsx',synthetic_control_sp_79,79);</v>
      </c>
      <c r="QD26" s="2" t="str">
        <f t="shared" si="36"/>
        <v>xlswrite('G:\Mi unidad\1. PROYECTOS TELLO 2022\SCM SPILL OVERS\outputs\PEAO\criminalidad\1%\simulacion_1\observado_outputs.xlsx',tratado_79,79);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OVERS\outputs\PEAO\bajo_niv_educ\1%\simulacion_1\output_tests.xlsx',spillover_test_"&amp;QW26&amp;"','sp_test_"&amp;QW26&amp;"');"</f>
        <v>xlswrite('G:\Mi unidad\1. PROYECTOS TELLO 2022\SCM SPILL OVERS\outputs\PEAO\bajo_niv_educ\1%\simulacion_1\output_tests.xlsx',spillover_test_17','sp_test_17');</v>
      </c>
      <c r="RK26">
        <v>17</v>
      </c>
      <c r="RL26" t="str">
        <f>"xlswrite('G:\Mi unidad\1. PROYECTOS TELLO 2022\SCM SPILL OVERS\outputs\PEAO\bajo_ingreso\1%\simulacion_1\output_tests.xlsx',spillover_test_"&amp;RK26&amp;"','sp_test_"&amp;RK26&amp;"');"</f>
        <v>xlswrite('G:\Mi unidad\1. PROYECTOS TELLO 2022\SCM SPILL OVERS\outputs\PEAO\bajo_ingreso\1%\simulacion_1\output_tests.xlsx',spillover_test_17','sp_test_17');</v>
      </c>
      <c r="RW26">
        <v>17</v>
      </c>
      <c r="RX26" t="str">
        <f>"xlswrite('G:\Mi unidad\1. PROYECTOS TELLO 2022\SCM SPILL OVERS\outputs\PEAO\densidad\1%\simulacion_1\output_tests.xlsx',spillover_test_"&amp;RW26&amp;"','sp_test_"&amp;RW26&amp;"');"</f>
        <v>xlswrite('G:\Mi unidad\1. PROYECTOS TELLO 2022\SCM SPILL OVERS\outputs\PEAO\densidad\1%\simulacion_1\output_tests.xlsx',spillover_test_17','sp_test_17');</v>
      </c>
      <c r="SI26">
        <v>17</v>
      </c>
      <c r="SJ26" t="str">
        <f>"xlswrite('G:\Mi unidad\1. PROYECTOS TELLO 2022\SCM SPILL OVERS\outputs\PEAO\densidad_g\1%\simulacion_1\output_tests.xlsx',spillover_test_"&amp;SI26&amp;"','sp_test_"&amp;SI26&amp;"');"</f>
        <v>xlswrite('G:\Mi unidad\1. PROYECTOS TELLO 2022\SCM SPILL OVERS\outputs\PEAO\densidad_g\1%\simulacion_1\output_tests.xlsx',spillover_test_17','sp_test_17');</v>
      </c>
      <c r="SU26">
        <v>17</v>
      </c>
      <c r="SV26" t="str">
        <f>"xlswrite('G:\Mi unidad\1. PROYECTOS TELLO 2022\SCM SPILL OVERS\outputs\PEAO\distancia_centro_salud\1%\simulacion_1\output_tests.xlsx',spillover_test_"&amp;SU26&amp;"','sp_test_"&amp;SU26&amp;"');"</f>
        <v>xlswrite('G:\Mi unidad\1. PROYECTOS TELLO 2022\SCM SPILL OVERS\outputs\PEAO\distancia_centro_salud\1%\simulacion_1\output_tests.xlsx',spillover_test_17','sp_test_17');</v>
      </c>
      <c r="TH26">
        <v>17</v>
      </c>
      <c r="TI26" t="str">
        <f>"xlswrite('G:\Mi unidad\1. PROYECTOS TELLO 2022\SCM SPILL OVERS\outputs\PEAO\informalidad\1%\simulacion_1\output_tests.xlsx',spillover_test_"&amp;TH26&amp;"','sp_test_"&amp;TH26&amp;"');"</f>
        <v>xlswrite('G:\Mi unidad\1. PROYECTOS TELLO 2022\SCM SPILL OVERS\outputs\PEAO\informalidad\1%\simulacion_1\output_tests.xlsx',spillover_test_17','sp_test_17');</v>
      </c>
      <c r="TU26">
        <v>17</v>
      </c>
      <c r="TV26" t="str">
        <f>"xlswrite('G:\Mi unidad\1. PROYECTOS TELLO 2022\SCM SPILL OVERS\outputs\PEAO\alimentos\1%\simulacion_1\output_tests.xlsx',spillover_test_"&amp;TU26&amp;"','sp_test_"&amp;TU26&amp;"');"</f>
        <v>xlswrite('G:\Mi unidad\1. PROYECTOS TELLO 2022\SCM SPILL OVERS\outputs\PEAO\alimentos\1%\simulacion_1\output_tests.xlsx',spillover_test_17','sp_test_17');</v>
      </c>
      <c r="UB26">
        <v>17</v>
      </c>
      <c r="UC26" t="str">
        <f>"xlswrite('G:\Mi unidad\1. PROYECTOS TELLO 2022\SCM SPILL OVERS\outputs\PEAO\jefe_hogar\1%\simulacion_1\output_tests.xlsx',spillover_test_"&amp;UB26&amp;"','sp_test_"&amp;UB26&amp;"');"</f>
        <v>xlswrite('G:\Mi unidad\1. PROYECTOS TELLO 2022\SCM SPILL OVERS\outputs\PEAO\jefe_hogar\1%\simulacion_1\output_tests.xlsx',spillover_test_17','sp_test_17');</v>
      </c>
      <c r="UI26">
        <v>17</v>
      </c>
      <c r="UJ26" t="str">
        <f>"xlswrite('G:\Mi unidad\1. PROYECTOS TELLO 2022\SCM SPILL OVERS\outputs\PEAO\mujeres\1%\simulacion_1\output_tests.xlsx',spillover_test_"&amp;UI26&amp;"','sp_test_"&amp;UI26&amp;"');"</f>
        <v>xlswrite('G:\Mi unidad\1. PROYECTOS TELLO 2022\SCM SPILL OVERS\outputs\PEAO\mujeres\1%\simulacion_1\output_tests.xlsx',spillover_test_17','sp_test_17');</v>
      </c>
      <c r="UU26">
        <v>17</v>
      </c>
      <c r="UV26" t="str">
        <f>"xlswrite('G:\Mi unidad\1. PROYECTOS TELLO 2022\SCM SPILL OVERS\outputs\PEAO\criminalidad\1%\simulacion_1\output_tests.xlsx',spillover_test_"&amp;UU26&amp;"','sp_test_"&amp;UU26&amp;"');"</f>
        <v>xlswrite('G:\Mi unidad\1. PROYECTOS TELLO 2022\SCM SPILL OVERS\outputs\PEAO\criminalidad\1%\simulacion_1\output_tests.xlsx',spillover_test_17','sp_test_17');</v>
      </c>
    </row>
    <row r="27" spans="1:568" x14ac:dyDescent="0.3">
      <c r="A27">
        <v>80</v>
      </c>
      <c r="B27" s="2" t="str">
        <f t="shared" si="0"/>
        <v>[data_80,provincias_80,~] = xlsread('BD_PEAO_est_1_provincia_80.xlsx');</v>
      </c>
      <c r="E27" s="2" t="str">
        <f t="shared" si="37"/>
        <v>provincia_80 = unique(provincias_80(2:end,1));</v>
      </c>
      <c r="O27" s="2" t="str">
        <f t="shared" si="1"/>
        <v>PEAO_80 = reshape(data_80(:,2),T+S,N);</v>
      </c>
      <c r="T27" s="2" t="str">
        <f t="shared" si="2"/>
        <v xml:space="preserve">PEAO_80 = PEAO_80'; </v>
      </c>
      <c r="X27" s="2" t="str">
        <f t="shared" si="3"/>
        <v>tratado_80 = PEAO_80(1,:);</v>
      </c>
      <c r="AC27" s="2" t="str">
        <f t="shared" si="4"/>
        <v>PEAO_80(1,:) = [];</v>
      </c>
      <c r="AI27" s="2" t="str">
        <f t="shared" si="5"/>
        <v>PEAO_80 = [tratado_80;PEAO_80];</v>
      </c>
      <c r="AN27" s="2" t="str">
        <f t="shared" si="6"/>
        <v>Y_80 = PEAO_80; % outcome matrix</v>
      </c>
      <c r="AS27" s="2" t="str">
        <f t="shared" si="44"/>
        <v>Y_pre_80 = Y_80(:,1:T);</v>
      </c>
      <c r="AW27" s="2" t="str">
        <f t="shared" si="45"/>
        <v>Y_post_80 = Y_80(:,T+1:end);</v>
      </c>
      <c r="BA27" s="2" t="str">
        <f t="shared" si="46"/>
        <v>[a_hat_80,B_hat_80] = scm_batch(Y_pre_80);</v>
      </c>
      <c r="BF27" s="2" t="str">
        <f t="shared" si="38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P27">
        <v>18</v>
      </c>
      <c r="CQ27" t="str">
        <f>"%A_"&amp;CP27</f>
        <v>%A_18</v>
      </c>
      <c r="CW27">
        <v>18</v>
      </c>
      <c r="CX27" t="str">
        <f>"%A_"&amp;CW27</f>
        <v>%A_18</v>
      </c>
      <c r="DB27">
        <v>18</v>
      </c>
      <c r="DC27" t="str">
        <f>"%A_"&amp;DB27</f>
        <v>%A_18</v>
      </c>
      <c r="DG27">
        <v>18</v>
      </c>
      <c r="DH27" t="str">
        <f>"%A_"&amp;DG27</f>
        <v>%A_18</v>
      </c>
      <c r="DL27">
        <v>18</v>
      </c>
      <c r="DM27" t="str">
        <f>"%A_"&amp;DL27</f>
        <v>%A_18</v>
      </c>
      <c r="DQ27" s="2" t="str">
        <f t="shared" si="47"/>
        <v>M_hat_80 = (eye(N)-B_hat_80)'*(eye(N)-B_hat_80);</v>
      </c>
      <c r="DW27" s="2" t="str">
        <f t="shared" si="39"/>
        <v>synthetic_control_sp_80 = a_hat_80(1)+B_hat_80(1,:)*Y_80;</v>
      </c>
      <c r="EC27" s="2" t="str">
        <f t="shared" si="40"/>
        <v>alpha1_hat_vec_80 = zeros(1,S);</v>
      </c>
      <c r="EG27">
        <v>16</v>
      </c>
      <c r="EH27" s="3" t="s">
        <v>51</v>
      </c>
      <c r="ER27" s="2" t="str">
        <f t="shared" si="41"/>
        <v>synthetic_control_80=synthetic_control_80';</v>
      </c>
      <c r="EW27" s="2" t="str">
        <f t="shared" si="42"/>
        <v>synthetic_control_sp_80=synthetic_control_sp_80';</v>
      </c>
      <c r="FB27" s="2" t="str">
        <f t="shared" si="43"/>
        <v>tratado_80=tratado_80';</v>
      </c>
      <c r="FF27" s="2" t="str">
        <f t="shared" si="7"/>
        <v>xlswrite('G:\Mi unidad\1. PROYECTOS TELLO 2022\SCM SPILL OVERS\outputs\PEAO\distancia_centro_salud\1%\simulacion_1\synthetic_control_outputs.xlsx',synthetic_control_80,80);</v>
      </c>
      <c r="FT27" s="2" t="str">
        <f t="shared" si="8"/>
        <v>xlswrite('G:\Mi unidad\1. PROYECTOS TELLO 2022\SCM SPILL OVERS\outputs\PEAO\distancia_centro_salud\1%\simulacion_1\synthetic_control_spillover_outputs.xlsx',synthetic_control_sp_80,80);</v>
      </c>
      <c r="GJ27" s="2" t="str">
        <f t="shared" si="9"/>
        <v>xlswrite('G:\Mi unidad\1. PROYECTOS TELLO 2022\SCM SPILL OVERS\outputs\PEAO\distancia_centro_salud\1%\simulacion_1\observado_outputs.xlsx',tratado_80,80);</v>
      </c>
      <c r="GX27" s="2" t="str">
        <f t="shared" si="10"/>
        <v>xlswrite('G:\Mi unidad\1. PROYECTOS TELLO 2022\SCM SPILL OVERS\outputs\PEAO\informalidad\1%\simulacion_1\synthetic_control_outputs.xlsx',synthetic_control_80,80);</v>
      </c>
      <c r="HL27" s="2" t="str">
        <f t="shared" si="11"/>
        <v>xlswrite('G:\Mi unidad\1. PROYECTOS TELLO 2022\SCM SPILL OVERS\outputs\PEAO\informalidad\1%\simulacion_1\synthetic_control_spillover_outputs.xlsx',synthetic_control_sp_80,80);</v>
      </c>
      <c r="IB27" s="2" t="str">
        <f t="shared" si="12"/>
        <v>xlswrite('G:\Mi unidad\1. PROYECTOS TELLO 2022\SCM SPILL OVERS\outputs\PEAO\informalidad\1%\simulacion_1\observado_outputs.xlsx',tratado_80,80);</v>
      </c>
      <c r="IP27" s="2" t="str">
        <f t="shared" si="13"/>
        <v>xlswrite('G:\Mi unidad\1. PROYECTOS TELLO 2022\SCM SPILL OVERS\outputs\PEAO\densidad\1%\simulacion_1\synthetic_control_outputs.xlsx',synthetic_control_80,80);</v>
      </c>
      <c r="JD27" s="2" t="str">
        <f t="shared" si="14"/>
        <v>xlswrite('G:\Mi unidad\1. PROYECTOS TELLO 2022\SCM SPILL OVERS\outputs\PEAO\densidad\1%\simulacion_1\synthetic_control_spillover_outputs.xlsx',synthetic_control_sp_80,80);</v>
      </c>
      <c r="JT27" s="2" t="str">
        <f t="shared" si="15"/>
        <v>xlswrite('G:\Mi unidad\1. PROYECTOS TELLO 2022\SCM SPILL OVERS\outputs\PEAO\densidad\1%\simulacion_1\observado_outputs.xlsx',tratado_80,80);</v>
      </c>
      <c r="KG27" s="2" t="str">
        <f t="shared" si="16"/>
        <v>xlswrite('G:\Mi unidad\1. PROYECTOS TELLO 2022\SCM SPILL OVERS\outputs\PEAO\bajo_niv_educ\1%\simulacion_1\synthetic_control_outputs.xlsx',synthetic_control_80,80);</v>
      </c>
      <c r="KU27" s="2" t="str">
        <f t="shared" si="17"/>
        <v>xlswrite('G:\Mi unidad\1. PROYECTOS TELLO 2022\SCM SPILL OVERS\outputs\PEAO\bajo_niv_educ\1%\simulacion_1\synthetic_control_spillover_outputs.xlsx',synthetic_control_sp_80,80);</v>
      </c>
      <c r="LK27" s="2" t="str">
        <f t="shared" si="18"/>
        <v>xlswrite('G:\Mi unidad\1. PROYECTOS TELLO 2022\SCM SPILL OVERS\outputs\PEAO\bajo_niv_educ\1%\simulacion_1\observado_outputs.xlsx',tratado_80,80);</v>
      </c>
      <c r="LY27" s="2" t="str">
        <f t="shared" si="19"/>
        <v>xlswrite('G:\Mi unidad\1. PROYECTOS TELLO 2022\SCM SPILL OVERS\outputs\PEAO\bajo_ingreso\1%\simulacion_1\synthetic_control_outputs.xlsx',synthetic_control_80,80);</v>
      </c>
      <c r="MN27" s="2" t="str">
        <f t="shared" si="20"/>
        <v>xlswrite('G:\Mi unidad\1. PROYECTOS TELLO 2022\SCM SPILL OVERS\outputs\PEAO\bajo_ingreso\1%\simulacion_1\synthetic_control_spillover_outputs.xlsx',synthetic_control_sp_80,80);</v>
      </c>
      <c r="ND27" s="2" t="str">
        <f t="shared" si="21"/>
        <v>xlswrite('G:\Mi unidad\1. PROYECTOS TELLO 2022\SCM SPILL OVERS\outputs\PEAO\bajo_ingreso\1%\simulacion_1\observado_outputs.xlsx',tratado_80,80);</v>
      </c>
      <c r="NR27" s="2" t="str">
        <f t="shared" si="22"/>
        <v>xlswrite('G:\Mi unidad\1. PROYECTOS TELLO 2022\SCM SPILL OVERS\outputs\PEAO\densidad_g\1%\simulacion_1\synthetic_control_outputs.xlsx',synthetic_control_80,80);</v>
      </c>
      <c r="OF27" s="2" t="str">
        <f t="shared" si="23"/>
        <v>xlswrite('G:\Mi unidad\1. PROYECTOS TELLO 2022\SCM SPILL OVERS\outputs\PEAO\densidad_g\1%\simulacion_1\synthetic_control_spillover_outputs.xlsx',synthetic_control_sp_80,80);</v>
      </c>
      <c r="OV27" s="2" t="str">
        <f t="shared" si="24"/>
        <v>xlswrite('G:\Mi unidad\1. PROYECTOS TELLO 2022\SCM SPILL OVERS\outputs\PEAO\densidad_g\1%\simulacion_1\observado_outputs.xlsx',tratado_80,80);</v>
      </c>
      <c r="PI27" s="2" t="str">
        <f t="shared" si="25"/>
        <v>xlswrite('G:\Mi unidad\1. PROYECTOS TELLO 2022\SCM SPILL OVERS\outputs\PEAO\alimentos\1%\simulacion_1\synthetic_control_outputs.xlsx',synthetic_control_80,80);</v>
      </c>
      <c r="PJ27" s="2" t="str">
        <f t="shared" si="26"/>
        <v>xlswrite('G:\Mi unidad\1. PROYECTOS TELLO 2022\SCM SPILL OVERS\outputs\PEAO\alimentos\1%\simulacion_1\synthetic_control_spillover_outputs.xlsx',synthetic_control_sp_80,80);</v>
      </c>
      <c r="PK27" s="2" t="str">
        <f t="shared" si="27"/>
        <v>xlswrite('G:\Mi unidad\1. PROYECTOS TELLO 2022\SCM SPILL OVERS\outputs\PEAO\alimentos\1%\simulacion_1\observado_outputs.xlsx',tratado_80,80);</v>
      </c>
      <c r="PP27" s="2" t="str">
        <f t="shared" si="28"/>
        <v>xlswrite('G:\Mi unidad\1. PROYECTOS TELLO 2022\SCM SPILL OVERS\outputs\PEAO\jefe_hogar\1%\simulacion_1\synthetic_control_outputs.xlsx',synthetic_control_80,80);</v>
      </c>
      <c r="PQ27" s="2" t="str">
        <f t="shared" si="29"/>
        <v>xlswrite('G:\Mi unidad\1. PROYECTOS TELLO 2022\SCM SPILL OVERS\outputs\PEAO\jefe_hogar\1%\simulacion_1\synthetic_control_spillover_outputs.xlsx',synthetic_control_sp_80,80);</v>
      </c>
      <c r="PR27" s="2" t="str">
        <f t="shared" si="30"/>
        <v>xlswrite('G:\Mi unidad\1. PROYECTOS TELLO 2022\SCM SPILL OVERS\outputs\PEAO\jefe_hogar\1%\simulacion_1\observado_outputs.xlsx',tratado_80,80);</v>
      </c>
      <c r="PV27" s="2" t="str">
        <f t="shared" si="31"/>
        <v>xlswrite('G:\Mi unidad\1. PROYECTOS TELLO 2022\SCM SPILL OVERS\outputs\PEAO\mujeres\1%\simulacion_1\synthetic_control_outputs.xlsx',synthetic_control_80,80);</v>
      </c>
      <c r="PW27" s="2" t="str">
        <f t="shared" si="32"/>
        <v>xlswrite('G:\Mi unidad\1. PROYECTOS TELLO 2022\SCM SPILL OVERS\outputs\PEAO\mujeres\1%\simulacion_1\synthetic_control_spillover_outputs.xlsx',synthetic_control_sp_80,80);</v>
      </c>
      <c r="PX27" s="2" t="str">
        <f t="shared" si="33"/>
        <v>xlswrite('G:\Mi unidad\1. PROYECTOS TELLO 2022\SCM SPILL OVERS\outputs\PEAO\mujeres\1%\simulacion_1\observado_outputs.xlsx',tratado_80,80);</v>
      </c>
      <c r="QB27" s="2" t="str">
        <f t="shared" si="34"/>
        <v>xlswrite('G:\Mi unidad\1. PROYECTOS TELLO 2022\SCM SPILL OVERS\outputs\PEAO\criminalidad\1%\simulacion_1\synthetic_control_outputs.xlsx',synthetic_control_80,80);</v>
      </c>
      <c r="QC27" s="2" t="str">
        <f t="shared" si="35"/>
        <v>xlswrite('G:\Mi unidad\1. PROYECTOS TELLO 2022\SCM SPILL OVERS\outputs\PEAO\criminalidad\1%\simulacion_1\synthetic_control_spillover_outputs.xlsx',synthetic_control_sp_80,80);</v>
      </c>
      <c r="QD27" s="2" t="str">
        <f t="shared" si="36"/>
        <v>xlswrite('G:\Mi unidad\1. PROYECTOS TELLO 2022\SCM SPILL OVERS\outputs\PEAO\criminalidad\1%\simulacion_1\observado_outputs.xlsx',tratado_80,80);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OVERS\outputs\PEAO\bajo_niv_educ\1%\simulacion_1\output_tests.xlsx',lb_vec_"&amp;QW27&amp;"','lb_vec_"&amp;QW27&amp;"');"</f>
        <v>xlswrite('G:\Mi unidad\1. PROYECTOS TELLO 2022\SCM SPILL OVERS\outputs\PEAO\bajo_niv_educ\1%\simulacion_1\output_tests.xlsx',lb_vec_18','lb_vec_18');</v>
      </c>
      <c r="RK27">
        <v>18</v>
      </c>
      <c r="RL27" t="str">
        <f>"xlswrite('G:\Mi unidad\1. PROYECTOS TELLO 2022\SCM SPILL OVERS\outputs\PEAO\bajo_ingreso\1%\simulacion_1\output_tests.xlsx',lb_vec_"&amp;RK27&amp;"','lb_vec_"&amp;RK27&amp;"');"</f>
        <v>xlswrite('G:\Mi unidad\1. PROYECTOS TELLO 2022\SCM SPILL OVERS\outputs\PEAO\bajo_ingreso\1%\simulacion_1\output_tests.xlsx',lb_vec_18','lb_vec_18');</v>
      </c>
      <c r="RW27">
        <v>18</v>
      </c>
      <c r="RX27" t="str">
        <f>"xlswrite('G:\Mi unidad\1. PROYECTOS TELLO 2022\SCM SPILL OVERS\outputs\PEAO\densidad\1%\simulacion_1\output_tests.xlsx',lb_vec_"&amp;RW27&amp;"','lb_vec_"&amp;RW27&amp;"');"</f>
        <v>xlswrite('G:\Mi unidad\1. PROYECTOS TELLO 2022\SCM SPILL OVERS\outputs\PEAO\densidad\1%\simulacion_1\output_tests.xlsx',lb_vec_18','lb_vec_18');</v>
      </c>
      <c r="SI27">
        <v>18</v>
      </c>
      <c r="SJ27" t="str">
        <f>"xlswrite('G:\Mi unidad\1. PROYECTOS TELLO 2022\SCM SPILL OVERS\outputs\PEAO\densidad_g\1%\simulacion_1\output_tests.xlsx',lb_vec_"&amp;SI27&amp;"','lb_vec_"&amp;SI27&amp;"');"</f>
        <v>xlswrite('G:\Mi unidad\1. PROYECTOS TELLO 2022\SCM SPILL OVERS\outputs\PEAO\densidad_g\1%\simulacion_1\output_tests.xlsx',lb_vec_18','lb_vec_18');</v>
      </c>
      <c r="SU27">
        <v>18</v>
      </c>
      <c r="SV27" t="str">
        <f>"xlswrite('G:\Mi unidad\1. PROYECTOS TELLO 2022\SCM SPILL OVERS\outputs\PEAO\distancia_centro_salud\1%\simulacion_1\output_tests.xlsx',lb_vec_"&amp;SU27&amp;"','lb_vec_"&amp;SU27&amp;"');"</f>
        <v>xlswrite('G:\Mi unidad\1. PROYECTOS TELLO 2022\SCM SPILL OVERS\outputs\PEAO\distancia_centro_salud\1%\simulacion_1\output_tests.xlsx',lb_vec_18','lb_vec_18');</v>
      </c>
      <c r="TH27">
        <v>18</v>
      </c>
      <c r="TI27" t="str">
        <f>"xlswrite('G:\Mi unidad\1. PROYECTOS TELLO 2022\SCM SPILL OVERS\outputs\PEAO\informalidad\1%\simulacion_1\output_tests.xlsx',lb_vec_"&amp;TH27&amp;"','lb_vec_"&amp;TH27&amp;"');"</f>
        <v>xlswrite('G:\Mi unidad\1. PROYECTOS TELLO 2022\SCM SPILL OVERS\outputs\PEAO\informalidad\1%\simulacion_1\output_tests.xlsx',lb_vec_18','lb_vec_18');</v>
      </c>
      <c r="TU27">
        <v>18</v>
      </c>
      <c r="TV27" t="str">
        <f>"xlswrite('G:\Mi unidad\1. PROYECTOS TELLO 2022\SCM SPILL OVERS\outputs\PEAO\alimentos\1%\simulacion_1\output_tests.xlsx',lb_vec_"&amp;TU27&amp;"','lb_vec_"&amp;TU27&amp;"');"</f>
        <v>xlswrite('G:\Mi unidad\1. PROYECTOS TELLO 2022\SCM SPILL OVERS\outputs\PEAO\alimentos\1%\simulacion_1\output_tests.xlsx',lb_vec_18','lb_vec_18');</v>
      </c>
      <c r="UB27">
        <v>18</v>
      </c>
      <c r="UC27" t="str">
        <f>"xlswrite('G:\Mi unidad\1. PROYECTOS TELLO 2022\SCM SPILL OVERS\outputs\PEAO\jefe_hogar\1%\simulacion_1\output_tests.xlsx',lb_vec_"&amp;UB27&amp;"','lb_vec_"&amp;UB27&amp;"');"</f>
        <v>xlswrite('G:\Mi unidad\1. PROYECTOS TELLO 2022\SCM SPILL OVERS\outputs\PEAO\jefe_hogar\1%\simulacion_1\output_tests.xlsx',lb_vec_18','lb_vec_18');</v>
      </c>
      <c r="UI27">
        <v>18</v>
      </c>
      <c r="UJ27" t="str">
        <f>"xlswrite('G:\Mi unidad\1. PROYECTOS TELLO 2022\SCM SPILL OVERS\outputs\PEAO\mujeres\1%\simulacion_1\output_tests.xlsx',lb_vec_"&amp;UI27&amp;"','lb_vec_"&amp;UI27&amp;"');"</f>
        <v>xlswrite('G:\Mi unidad\1. PROYECTOS TELLO 2022\SCM SPILL OVERS\outputs\PEAO\mujeres\1%\simulacion_1\output_tests.xlsx',lb_vec_18','lb_vec_18');</v>
      </c>
      <c r="UU27">
        <v>18</v>
      </c>
      <c r="UV27" t="str">
        <f>"xlswrite('G:\Mi unidad\1. PROYECTOS TELLO 2022\SCM SPILL OVERS\outputs\PEAO\criminalidad\1%\simulacion_1\output_tests.xlsx',lb_vec_"&amp;UU27&amp;"','lb_vec_"&amp;UU27&amp;"');"</f>
        <v>xlswrite('G:\Mi unidad\1. PROYECTOS TELLO 2022\SCM SPILL OVERS\outputs\PEAO\criminalidad\1%\simulacion_1\output_tests.xlsx',lb_vec_18','lb_vec_18');</v>
      </c>
    </row>
    <row r="28" spans="1:568" x14ac:dyDescent="0.3">
      <c r="A28">
        <v>84</v>
      </c>
      <c r="B28" s="2" t="str">
        <f t="shared" si="0"/>
        <v>[data_84,provincias_84,~] = xlsread('BD_PEAO_est_1_provincia_84.xlsx');</v>
      </c>
      <c r="E28" s="2" t="str">
        <f t="shared" si="37"/>
        <v>provincia_84 = unique(provincias_84(2:end,1));</v>
      </c>
      <c r="O28" s="2" t="str">
        <f t="shared" si="1"/>
        <v>PEAO_84 = reshape(data_84(:,2),T+S,N);</v>
      </c>
      <c r="T28" s="2" t="str">
        <f t="shared" si="2"/>
        <v xml:space="preserve">PEAO_84 = PEAO_84'; </v>
      </c>
      <c r="X28" s="2" t="str">
        <f t="shared" si="3"/>
        <v>tratado_84 = PEAO_84(1,:);</v>
      </c>
      <c r="AC28" s="2" t="str">
        <f t="shared" si="4"/>
        <v>PEAO_84(1,:) = [];</v>
      </c>
      <c r="AI28" s="2" t="str">
        <f t="shared" si="5"/>
        <v>PEAO_84 = [tratado_84;PEAO_84];</v>
      </c>
      <c r="AN28" s="2" t="str">
        <f t="shared" si="6"/>
        <v>Y_84 = PEAO_84; % outcome matrix</v>
      </c>
      <c r="AS28" s="2" t="str">
        <f t="shared" si="44"/>
        <v>Y_pre_84 = Y_84(:,1:T);</v>
      </c>
      <c r="AW28" s="2" t="str">
        <f t="shared" si="45"/>
        <v>Y_post_84 = Y_84(:,T+1:end);</v>
      </c>
      <c r="BA28" s="2" t="str">
        <f t="shared" si="46"/>
        <v>[a_hat_84,B_hat_84] = scm_batch(Y_pre_84);</v>
      </c>
      <c r="BF28" s="2" t="str">
        <f t="shared" si="38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P28">
        <v>18</v>
      </c>
      <c r="CQ28" t="str">
        <f>"% Provincia_"&amp;CP28</f>
        <v>% Provincia_18</v>
      </c>
      <c r="CW28">
        <v>18</v>
      </c>
      <c r="CX28" t="str">
        <f>"% Provincia_"&amp;CW28</f>
        <v>% Provincia_18</v>
      </c>
      <c r="DB28">
        <v>18</v>
      </c>
      <c r="DC28" t="str">
        <f>"% Provincia_"&amp;DB28</f>
        <v>% Provincia_18</v>
      </c>
      <c r="DG28">
        <v>18</v>
      </c>
      <c r="DH28" t="str">
        <f>"% Provincia_"&amp;DG28</f>
        <v>% Provincia_18</v>
      </c>
      <c r="DL28">
        <v>18</v>
      </c>
      <c r="DM28" t="str">
        <f>"% Provincia_"&amp;DL28</f>
        <v>% Provincia_18</v>
      </c>
      <c r="DQ28" s="2" t="str">
        <f t="shared" si="47"/>
        <v>M_hat_84 = (eye(N)-B_hat_84)'*(eye(N)-B_hat_84);</v>
      </c>
      <c r="DW28" s="2" t="str">
        <f t="shared" si="39"/>
        <v>synthetic_control_sp_84 = a_hat_84(1)+B_hat_84(1,:)*Y_84;</v>
      </c>
      <c r="EC28" s="2" t="str">
        <f t="shared" si="40"/>
        <v>alpha1_hat_vec_84 = zeros(1,S);</v>
      </c>
      <c r="EG28">
        <v>16</v>
      </c>
      <c r="EH28" s="2" t="str">
        <f>"Y_Ts_"&amp;EG28&amp;" = Y_"&amp;EG28&amp;"(:,T+s);"</f>
        <v>Y_Ts_16 = Y_16(:,T+s);</v>
      </c>
      <c r="ER28" s="2" t="str">
        <f t="shared" si="41"/>
        <v>synthetic_control_84=synthetic_control_84';</v>
      </c>
      <c r="EW28" s="2" t="str">
        <f t="shared" si="42"/>
        <v>synthetic_control_sp_84=synthetic_control_sp_84';</v>
      </c>
      <c r="FB28" s="2" t="str">
        <f t="shared" si="43"/>
        <v>tratado_84=tratado_84';</v>
      </c>
      <c r="FF28" s="2" t="str">
        <f t="shared" si="7"/>
        <v>xlswrite('G:\Mi unidad\1. PROYECTOS TELLO 2022\SCM SPILL OVERS\outputs\PEAO\distancia_centro_salud\1%\simulacion_1\synthetic_control_outputs.xlsx',synthetic_control_84,84);</v>
      </c>
      <c r="FT28" s="2" t="str">
        <f t="shared" si="8"/>
        <v>xlswrite('G:\Mi unidad\1. PROYECTOS TELLO 2022\SCM SPILL OVERS\outputs\PEAO\distancia_centro_salud\1%\simulacion_1\synthetic_control_spillover_outputs.xlsx',synthetic_control_sp_84,84);</v>
      </c>
      <c r="GJ28" s="2" t="str">
        <f t="shared" si="9"/>
        <v>xlswrite('G:\Mi unidad\1. PROYECTOS TELLO 2022\SCM SPILL OVERS\outputs\PEAO\distancia_centro_salud\1%\simulacion_1\observado_outputs.xlsx',tratado_84,84);</v>
      </c>
      <c r="GX28" s="2" t="str">
        <f t="shared" si="10"/>
        <v>xlswrite('G:\Mi unidad\1. PROYECTOS TELLO 2022\SCM SPILL OVERS\outputs\PEAO\informalidad\1%\simulacion_1\synthetic_control_outputs.xlsx',synthetic_control_84,84);</v>
      </c>
      <c r="HL28" s="2" t="str">
        <f t="shared" si="11"/>
        <v>xlswrite('G:\Mi unidad\1. PROYECTOS TELLO 2022\SCM SPILL OVERS\outputs\PEAO\informalidad\1%\simulacion_1\synthetic_control_spillover_outputs.xlsx',synthetic_control_sp_84,84);</v>
      </c>
      <c r="IB28" s="2" t="str">
        <f t="shared" si="12"/>
        <v>xlswrite('G:\Mi unidad\1. PROYECTOS TELLO 2022\SCM SPILL OVERS\outputs\PEAO\informalidad\1%\simulacion_1\observado_outputs.xlsx',tratado_84,84);</v>
      </c>
      <c r="IP28" s="2" t="str">
        <f t="shared" si="13"/>
        <v>xlswrite('G:\Mi unidad\1. PROYECTOS TELLO 2022\SCM SPILL OVERS\outputs\PEAO\densidad\1%\simulacion_1\synthetic_control_outputs.xlsx',synthetic_control_84,84);</v>
      </c>
      <c r="JD28" s="2" t="str">
        <f t="shared" si="14"/>
        <v>xlswrite('G:\Mi unidad\1. PROYECTOS TELLO 2022\SCM SPILL OVERS\outputs\PEAO\densidad\1%\simulacion_1\synthetic_control_spillover_outputs.xlsx',synthetic_control_sp_84,84);</v>
      </c>
      <c r="JT28" s="2" t="str">
        <f t="shared" si="15"/>
        <v>xlswrite('G:\Mi unidad\1. PROYECTOS TELLO 2022\SCM SPILL OVERS\outputs\PEAO\densidad\1%\simulacion_1\observado_outputs.xlsx',tratado_84,84);</v>
      </c>
      <c r="KG28" s="2" t="str">
        <f t="shared" si="16"/>
        <v>xlswrite('G:\Mi unidad\1. PROYECTOS TELLO 2022\SCM SPILL OVERS\outputs\PEAO\bajo_niv_educ\1%\simulacion_1\synthetic_control_outputs.xlsx',synthetic_control_84,84);</v>
      </c>
      <c r="KU28" s="2" t="str">
        <f t="shared" si="17"/>
        <v>xlswrite('G:\Mi unidad\1. PROYECTOS TELLO 2022\SCM SPILL OVERS\outputs\PEAO\bajo_niv_educ\1%\simulacion_1\synthetic_control_spillover_outputs.xlsx',synthetic_control_sp_84,84);</v>
      </c>
      <c r="LK28" s="2" t="str">
        <f t="shared" si="18"/>
        <v>xlswrite('G:\Mi unidad\1. PROYECTOS TELLO 2022\SCM SPILL OVERS\outputs\PEAO\bajo_niv_educ\1%\simulacion_1\observado_outputs.xlsx',tratado_84,84);</v>
      </c>
      <c r="LY28" s="2" t="str">
        <f t="shared" si="19"/>
        <v>xlswrite('G:\Mi unidad\1. PROYECTOS TELLO 2022\SCM SPILL OVERS\outputs\PEAO\bajo_ingreso\1%\simulacion_1\synthetic_control_outputs.xlsx',synthetic_control_84,84);</v>
      </c>
      <c r="MN28" s="2" t="str">
        <f t="shared" si="20"/>
        <v>xlswrite('G:\Mi unidad\1. PROYECTOS TELLO 2022\SCM SPILL OVERS\outputs\PEAO\bajo_ingreso\1%\simulacion_1\synthetic_control_spillover_outputs.xlsx',synthetic_control_sp_84,84);</v>
      </c>
      <c r="ND28" s="2" t="str">
        <f t="shared" si="21"/>
        <v>xlswrite('G:\Mi unidad\1. PROYECTOS TELLO 2022\SCM SPILL OVERS\outputs\PEAO\bajo_ingreso\1%\simulacion_1\observado_outputs.xlsx',tratado_84,84);</v>
      </c>
      <c r="NR28" s="2" t="str">
        <f t="shared" si="22"/>
        <v>xlswrite('G:\Mi unidad\1. PROYECTOS TELLO 2022\SCM SPILL OVERS\outputs\PEAO\densidad_g\1%\simulacion_1\synthetic_control_outputs.xlsx',synthetic_control_84,84);</v>
      </c>
      <c r="OF28" s="2" t="str">
        <f t="shared" si="23"/>
        <v>xlswrite('G:\Mi unidad\1. PROYECTOS TELLO 2022\SCM SPILL OVERS\outputs\PEAO\densidad_g\1%\simulacion_1\synthetic_control_spillover_outputs.xlsx',synthetic_control_sp_84,84);</v>
      </c>
      <c r="OV28" s="2" t="str">
        <f t="shared" si="24"/>
        <v>xlswrite('G:\Mi unidad\1. PROYECTOS TELLO 2022\SCM SPILL OVERS\outputs\PEAO\densidad_g\1%\simulacion_1\observado_outputs.xlsx',tratado_84,84);</v>
      </c>
      <c r="PI28" s="2" t="str">
        <f t="shared" si="25"/>
        <v>xlswrite('G:\Mi unidad\1. PROYECTOS TELLO 2022\SCM SPILL OVERS\outputs\PEAO\alimentos\1%\simulacion_1\synthetic_control_outputs.xlsx',synthetic_control_84,84);</v>
      </c>
      <c r="PJ28" s="2" t="str">
        <f t="shared" si="26"/>
        <v>xlswrite('G:\Mi unidad\1. PROYECTOS TELLO 2022\SCM SPILL OVERS\outputs\PEAO\alimentos\1%\simulacion_1\synthetic_control_spillover_outputs.xlsx',synthetic_control_sp_84,84);</v>
      </c>
      <c r="PK28" s="2" t="str">
        <f t="shared" si="27"/>
        <v>xlswrite('G:\Mi unidad\1. PROYECTOS TELLO 2022\SCM SPILL OVERS\outputs\PEAO\alimentos\1%\simulacion_1\observado_outputs.xlsx',tratado_84,84);</v>
      </c>
      <c r="PP28" s="2" t="str">
        <f t="shared" si="28"/>
        <v>xlswrite('G:\Mi unidad\1. PROYECTOS TELLO 2022\SCM SPILL OVERS\outputs\PEAO\jefe_hogar\1%\simulacion_1\synthetic_control_outputs.xlsx',synthetic_control_84,84);</v>
      </c>
      <c r="PQ28" s="2" t="str">
        <f t="shared" si="29"/>
        <v>xlswrite('G:\Mi unidad\1. PROYECTOS TELLO 2022\SCM SPILL OVERS\outputs\PEAO\jefe_hogar\1%\simulacion_1\synthetic_control_spillover_outputs.xlsx',synthetic_control_sp_84,84);</v>
      </c>
      <c r="PR28" s="2" t="str">
        <f t="shared" si="30"/>
        <v>xlswrite('G:\Mi unidad\1. PROYECTOS TELLO 2022\SCM SPILL OVERS\outputs\PEAO\jefe_hogar\1%\simulacion_1\observado_outputs.xlsx',tratado_84,84);</v>
      </c>
      <c r="PV28" s="2" t="str">
        <f t="shared" si="31"/>
        <v>xlswrite('G:\Mi unidad\1. PROYECTOS TELLO 2022\SCM SPILL OVERS\outputs\PEAO\mujeres\1%\simulacion_1\synthetic_control_outputs.xlsx',synthetic_control_84,84);</v>
      </c>
      <c r="PW28" s="2" t="str">
        <f t="shared" si="32"/>
        <v>xlswrite('G:\Mi unidad\1. PROYECTOS TELLO 2022\SCM SPILL OVERS\outputs\PEAO\mujeres\1%\simulacion_1\synthetic_control_spillover_outputs.xlsx',synthetic_control_sp_84,84);</v>
      </c>
      <c r="PX28" s="2" t="str">
        <f t="shared" si="33"/>
        <v>xlswrite('G:\Mi unidad\1. PROYECTOS TELLO 2022\SCM SPILL OVERS\outputs\PEAO\mujeres\1%\simulacion_1\observado_outputs.xlsx',tratado_84,84);</v>
      </c>
      <c r="QB28" s="2" t="str">
        <f t="shared" si="34"/>
        <v>xlswrite('G:\Mi unidad\1. PROYECTOS TELLO 2022\SCM SPILL OVERS\outputs\PEAO\criminalidad\1%\simulacion_1\synthetic_control_outputs.xlsx',synthetic_control_84,84);</v>
      </c>
      <c r="QC28" s="2" t="str">
        <f t="shared" si="35"/>
        <v>xlswrite('G:\Mi unidad\1. PROYECTOS TELLO 2022\SCM SPILL OVERS\outputs\PEAO\criminalidad\1%\simulacion_1\synthetic_control_spillover_outputs.xlsx',synthetic_control_sp_84,84);</v>
      </c>
      <c r="QD28" s="2" t="str">
        <f t="shared" si="36"/>
        <v>xlswrite('G:\Mi unidad\1. PROYECTOS TELLO 2022\SCM SPILL OVERS\outputs\PEAO\criminalidad\1%\simulacion_1\observado_outputs.xlsx',tratado_84,84);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OVERS\outputs\PEAO\bajo_niv_educ\1%\simulacion_1\output_tests.xlsx',ub_vec_"&amp;QW28&amp;"','ub_vec_"&amp;QW28&amp;"');"</f>
        <v>xlswrite('G:\Mi unidad\1. PROYECTOS TELLO 2022\SCM SPILL OVERS\outputs\PEAO\bajo_niv_educ\1%\simulacion_1\output_tests.xlsx',ub_vec_18','ub_vec_18');</v>
      </c>
      <c r="RK28">
        <v>18</v>
      </c>
      <c r="RL28" t="str">
        <f>"xlswrite('G:\Mi unidad\1. PROYECTOS TELLO 2022\SCM SPILL OVERS\outputs\PEAO\bajo_ingreso\1%\simulacion_1\output_tests.xlsx',ub_vec_"&amp;RK28&amp;"','ub_vec_"&amp;RK28&amp;"');"</f>
        <v>xlswrite('G:\Mi unidad\1. PROYECTOS TELLO 2022\SCM SPILL OVERS\outputs\PEAO\bajo_ingreso\1%\simulacion_1\output_tests.xlsx',ub_vec_18','ub_vec_18');</v>
      </c>
      <c r="RW28">
        <v>18</v>
      </c>
      <c r="RX28" t="str">
        <f>"xlswrite('G:\Mi unidad\1. PROYECTOS TELLO 2022\SCM SPILL OVERS\outputs\PEAO\densidad\1%\simulacion_1\output_tests.xlsx',ub_vec_"&amp;RW28&amp;"','ub_vec_"&amp;RW28&amp;"');"</f>
        <v>xlswrite('G:\Mi unidad\1. PROYECTOS TELLO 2022\SCM SPILL OVERS\outputs\PEAO\densidad\1%\simulacion_1\output_tests.xlsx',ub_vec_18','ub_vec_18');</v>
      </c>
      <c r="SI28">
        <v>18</v>
      </c>
      <c r="SJ28" t="str">
        <f>"xlswrite('G:\Mi unidad\1. PROYECTOS TELLO 2022\SCM SPILL OVERS\outputs\PEAO\densidad_g\1%\simulacion_1\output_tests.xlsx',ub_vec_"&amp;SI28&amp;"','ub_vec_"&amp;SI28&amp;"');"</f>
        <v>xlswrite('G:\Mi unidad\1. PROYECTOS TELLO 2022\SCM SPILL OVERS\outputs\PEAO\densidad_g\1%\simulacion_1\output_tests.xlsx',ub_vec_18','ub_vec_18');</v>
      </c>
      <c r="SU28">
        <v>18</v>
      </c>
      <c r="SV28" t="str">
        <f>"xlswrite('G:\Mi unidad\1. PROYECTOS TELLO 2022\SCM SPILL OVERS\outputs\PEAO\distancia_centro_salud\1%\simulacion_1\output_tests.xlsx',ub_vec_"&amp;SU28&amp;"','ub_vec_"&amp;SU28&amp;"');"</f>
        <v>xlswrite('G:\Mi unidad\1. PROYECTOS TELLO 2022\SCM SPILL OVERS\outputs\PEAO\distancia_centro_salud\1%\simulacion_1\output_tests.xlsx',ub_vec_18','ub_vec_18');</v>
      </c>
      <c r="TH28">
        <v>18</v>
      </c>
      <c r="TI28" t="str">
        <f>"xlswrite('G:\Mi unidad\1. PROYECTOS TELLO 2022\SCM SPILL OVERS\outputs\PEAO\informalidad\1%\simulacion_1\output_tests.xlsx',ub_vec_"&amp;TH28&amp;"','ub_vec_"&amp;TH28&amp;"');"</f>
        <v>xlswrite('G:\Mi unidad\1. PROYECTOS TELLO 2022\SCM SPILL OVERS\outputs\PEAO\informalidad\1%\simulacion_1\output_tests.xlsx',ub_vec_18','ub_vec_18');</v>
      </c>
      <c r="TU28">
        <v>18</v>
      </c>
      <c r="TV28" t="str">
        <f>"xlswrite('G:\Mi unidad\1. PROYECTOS TELLO 2022\SCM SPILL OVERS\outputs\PEAO\alimentos\1%\simulacion_1\output_tests.xlsx',ub_vec_"&amp;TU28&amp;"','ub_vec_"&amp;TU28&amp;"');"</f>
        <v>xlswrite('G:\Mi unidad\1. PROYECTOS TELLO 2022\SCM SPILL OVERS\outputs\PEAO\alimentos\1%\simulacion_1\output_tests.xlsx',ub_vec_18','ub_vec_18');</v>
      </c>
      <c r="UB28">
        <v>18</v>
      </c>
      <c r="UC28" t="str">
        <f>"xlswrite('G:\Mi unidad\1. PROYECTOS TELLO 2022\SCM SPILL OVERS\outputs\PEAO\jefe_hogar\1%\simulacion_1\output_tests.xlsx',ub_vec_"&amp;UB28&amp;"','ub_vec_"&amp;UB28&amp;"');"</f>
        <v>xlswrite('G:\Mi unidad\1. PROYECTOS TELLO 2022\SCM SPILL OVERS\outputs\PEAO\jefe_hogar\1%\simulacion_1\output_tests.xlsx',ub_vec_18','ub_vec_18');</v>
      </c>
      <c r="UI28">
        <v>18</v>
      </c>
      <c r="UJ28" t="str">
        <f>"xlswrite('G:\Mi unidad\1. PROYECTOS TELLO 2022\SCM SPILL OVERS\outputs\PEAO\mujeres\1%\simulacion_1\output_tests.xlsx',ub_vec_"&amp;UI28&amp;"','ub_vec_"&amp;UI28&amp;"');"</f>
        <v>xlswrite('G:\Mi unidad\1. PROYECTOS TELLO 2022\SCM SPILL OVERS\outputs\PEAO\mujeres\1%\simulacion_1\output_tests.xlsx',ub_vec_18','ub_vec_18');</v>
      </c>
      <c r="UU28">
        <v>18</v>
      </c>
      <c r="UV28" t="str">
        <f>"xlswrite('G:\Mi unidad\1. PROYECTOS TELLO 2022\SCM SPILL OVERS\outputs\PEAO\criminalidad\1%\simulacion_1\output_tests.xlsx',ub_vec_"&amp;UU28&amp;"','ub_vec_"&amp;UU28&amp;"');"</f>
        <v>xlswrite('G:\Mi unidad\1. PROYECTOS TELLO 2022\SCM SPILL OVERS\outputs\PEAO\criminalidad\1%\simulacion_1\output_tests.xlsx',ub_vec_18','ub_vec_18');</v>
      </c>
    </row>
    <row r="29" spans="1:568" x14ac:dyDescent="0.3">
      <c r="A29">
        <v>86</v>
      </c>
      <c r="B29" s="2" t="str">
        <f t="shared" si="0"/>
        <v>[data_86,provincias_86,~] = xlsread('BD_PEAO_est_1_provincia_86.xlsx');</v>
      </c>
      <c r="E29" s="2" t="str">
        <f t="shared" si="37"/>
        <v>provincia_86 = unique(provincias_86(2:end,1));</v>
      </c>
      <c r="O29" s="2" t="str">
        <f t="shared" si="1"/>
        <v>PEAO_86 = reshape(data_86(:,2),T+S,N);</v>
      </c>
      <c r="T29" s="2" t="str">
        <f t="shared" si="2"/>
        <v xml:space="preserve">PEAO_86 = PEAO_86'; </v>
      </c>
      <c r="X29" s="2" t="str">
        <f t="shared" si="3"/>
        <v>tratado_86 = PEAO_86(1,:);</v>
      </c>
      <c r="AC29" s="2" t="str">
        <f t="shared" si="4"/>
        <v>PEAO_86(1,:) = [];</v>
      </c>
      <c r="AI29" s="2" t="str">
        <f t="shared" si="5"/>
        <v>PEAO_86 = [tratado_86;PEAO_86];</v>
      </c>
      <c r="AN29" s="2" t="str">
        <f t="shared" si="6"/>
        <v>Y_86 = PEAO_86; % outcome matrix</v>
      </c>
      <c r="AS29" s="2" t="str">
        <f t="shared" si="44"/>
        <v>Y_pre_86 = Y_86(:,1:T);</v>
      </c>
      <c r="AW29" s="2" t="str">
        <f t="shared" si="45"/>
        <v>Y_post_86 = Y_86(:,T+1:end);</v>
      </c>
      <c r="BA29" s="2" t="str">
        <f t="shared" si="46"/>
        <v>[a_hat_86,B_hat_86] = scm_batch(Y_pre_86);</v>
      </c>
      <c r="BF29" s="2" t="str">
        <f t="shared" si="38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xlsread('spillover_densidad_g_"&amp;CJ27&amp;".xlsx')"</f>
        <v>ind_18 = xlsread('spillover_densidad_g_18.xlsx')</v>
      </c>
      <c r="CP29">
        <v>18</v>
      </c>
      <c r="CQ29" s="2" t="str">
        <f>"ind_"&amp;CP27&amp;" = xlsread('spillover_tiempo_cs_"&amp;CP27&amp;".xlsx')"</f>
        <v>ind_18 = xlsread('spillover_tiempo_cs_18.xlsx')</v>
      </c>
      <c r="CW29">
        <v>18</v>
      </c>
      <c r="CX29" s="2" t="str">
        <f>"ind_"&amp;CW27&amp;" = xlsread('spillover_alimentos_"&amp;CW27&amp;".xlsx')"</f>
        <v>ind_18 = xlsread('spillover_alimentos_18.xlsx')</v>
      </c>
      <c r="DB29">
        <v>18</v>
      </c>
      <c r="DC29" s="2" t="str">
        <f>"ind_"&amp;DB27&amp;" = xlsread('spillover_criminalidad_"&amp;DB27&amp;".xlsx')"</f>
        <v>ind_18 = xlsread('spillover_criminalidad_18.xlsx')</v>
      </c>
      <c r="DG29">
        <v>18</v>
      </c>
      <c r="DH29" s="2" t="str">
        <f>"ind_"&amp;DG27&amp;" = xlsread('spillover_jefe_hogar_"&amp;DG27&amp;".xlsx')"</f>
        <v>ind_18 = xlsread('spillover_jefe_hogar_18.xlsx')</v>
      </c>
      <c r="DL29">
        <v>18</v>
      </c>
      <c r="DM29" s="2" t="str">
        <f>"ind_"&amp;DL27&amp;" = xlsread('spillover_mujeres_"&amp;DL27&amp;".xlsx')"</f>
        <v>ind_18 = xlsread('spillover_mujeres_18.xlsx')</v>
      </c>
      <c r="DQ29" s="2" t="str">
        <f t="shared" si="47"/>
        <v>M_hat_86 = (eye(N)-B_hat_86)'*(eye(N)-B_hat_86);</v>
      </c>
      <c r="DW29" s="2" t="str">
        <f t="shared" si="39"/>
        <v>synthetic_control_sp_86 = a_hat_86(1)+B_hat_86(1,:)*Y_86;</v>
      </c>
      <c r="EC29" s="2" t="str">
        <f t="shared" si="40"/>
        <v>alpha1_hat_vec_86 = zeros(1,S);</v>
      </c>
      <c r="EG29">
        <v>16</v>
      </c>
      <c r="EH29" s="2" t="str">
        <f>"gamma_hat_"&amp;EG28&amp;" = (A_"&amp;EG28&amp;"'*M_hat_"&amp;EG28&amp;"*A_"&amp;EG28&amp;")\(A_"&amp;EG28&amp;"'*(eye(N)-B_hat_"&amp;EG28&amp;")'*((eye(N)-B_hat_"&amp;EG28&amp;")*Y_Ts_"&amp;EG28&amp;"-a_hat_"&amp;EG28&amp;"));"</f>
        <v>gamma_hat_16 = (A_16'*M_hat_16*A_16)\(A_16'*(eye(N)-B_hat_16)'*((eye(N)-B_hat_16)*Y_Ts_16-a_hat_16));</v>
      </c>
      <c r="ER29" s="2" t="str">
        <f t="shared" si="41"/>
        <v>synthetic_control_86=synthetic_control_86';</v>
      </c>
      <c r="EW29" s="2" t="str">
        <f t="shared" si="42"/>
        <v>synthetic_control_sp_86=synthetic_control_sp_86';</v>
      </c>
      <c r="FB29" s="2" t="str">
        <f t="shared" si="43"/>
        <v>tratado_86=tratado_86';</v>
      </c>
      <c r="FF29" s="2" t="str">
        <f t="shared" si="7"/>
        <v>xlswrite('G:\Mi unidad\1. PROYECTOS TELLO 2022\SCM SPILL OVERS\outputs\PEAO\distancia_centro_salud\1%\simulacion_1\synthetic_control_outputs.xlsx',synthetic_control_86,86);</v>
      </c>
      <c r="FT29" s="2" t="str">
        <f t="shared" si="8"/>
        <v>xlswrite('G:\Mi unidad\1. PROYECTOS TELLO 2022\SCM SPILL OVERS\outputs\PEAO\distancia_centro_salud\1%\simulacion_1\synthetic_control_spillover_outputs.xlsx',synthetic_control_sp_86,86);</v>
      </c>
      <c r="GJ29" s="2" t="str">
        <f t="shared" si="9"/>
        <v>xlswrite('G:\Mi unidad\1. PROYECTOS TELLO 2022\SCM SPILL OVERS\outputs\PEAO\distancia_centro_salud\1%\simulacion_1\observado_outputs.xlsx',tratado_86,86);</v>
      </c>
      <c r="GX29" s="2" t="str">
        <f t="shared" si="10"/>
        <v>xlswrite('G:\Mi unidad\1. PROYECTOS TELLO 2022\SCM SPILL OVERS\outputs\PEAO\informalidad\1%\simulacion_1\synthetic_control_outputs.xlsx',synthetic_control_86,86);</v>
      </c>
      <c r="HL29" s="2" t="str">
        <f t="shared" si="11"/>
        <v>xlswrite('G:\Mi unidad\1. PROYECTOS TELLO 2022\SCM SPILL OVERS\outputs\PEAO\informalidad\1%\simulacion_1\synthetic_control_spillover_outputs.xlsx',synthetic_control_sp_86,86);</v>
      </c>
      <c r="IB29" s="2" t="str">
        <f t="shared" si="12"/>
        <v>xlswrite('G:\Mi unidad\1. PROYECTOS TELLO 2022\SCM SPILL OVERS\outputs\PEAO\informalidad\1%\simulacion_1\observado_outputs.xlsx',tratado_86,86);</v>
      </c>
      <c r="IP29" s="2" t="str">
        <f t="shared" si="13"/>
        <v>xlswrite('G:\Mi unidad\1. PROYECTOS TELLO 2022\SCM SPILL OVERS\outputs\PEAO\densidad\1%\simulacion_1\synthetic_control_outputs.xlsx',synthetic_control_86,86);</v>
      </c>
      <c r="JD29" s="2" t="str">
        <f t="shared" si="14"/>
        <v>xlswrite('G:\Mi unidad\1. PROYECTOS TELLO 2022\SCM SPILL OVERS\outputs\PEAO\densidad\1%\simulacion_1\synthetic_control_spillover_outputs.xlsx',synthetic_control_sp_86,86);</v>
      </c>
      <c r="JT29" s="2" t="str">
        <f t="shared" si="15"/>
        <v>xlswrite('G:\Mi unidad\1. PROYECTOS TELLO 2022\SCM SPILL OVERS\outputs\PEAO\densidad\1%\simulacion_1\observado_outputs.xlsx',tratado_86,86);</v>
      </c>
      <c r="KG29" s="2" t="str">
        <f t="shared" si="16"/>
        <v>xlswrite('G:\Mi unidad\1. PROYECTOS TELLO 2022\SCM SPILL OVERS\outputs\PEAO\bajo_niv_educ\1%\simulacion_1\synthetic_control_outputs.xlsx',synthetic_control_86,86);</v>
      </c>
      <c r="KU29" s="2" t="str">
        <f t="shared" si="17"/>
        <v>xlswrite('G:\Mi unidad\1. PROYECTOS TELLO 2022\SCM SPILL OVERS\outputs\PEAO\bajo_niv_educ\1%\simulacion_1\synthetic_control_spillover_outputs.xlsx',synthetic_control_sp_86,86);</v>
      </c>
      <c r="LK29" s="2" t="str">
        <f t="shared" si="18"/>
        <v>xlswrite('G:\Mi unidad\1. PROYECTOS TELLO 2022\SCM SPILL OVERS\outputs\PEAO\bajo_niv_educ\1%\simulacion_1\observado_outputs.xlsx',tratado_86,86);</v>
      </c>
      <c r="LY29" s="2" t="str">
        <f t="shared" si="19"/>
        <v>xlswrite('G:\Mi unidad\1. PROYECTOS TELLO 2022\SCM SPILL OVERS\outputs\PEAO\bajo_ingreso\1%\simulacion_1\synthetic_control_outputs.xlsx',synthetic_control_86,86);</v>
      </c>
      <c r="MN29" s="2" t="str">
        <f t="shared" si="20"/>
        <v>xlswrite('G:\Mi unidad\1. PROYECTOS TELLO 2022\SCM SPILL OVERS\outputs\PEAO\bajo_ingreso\1%\simulacion_1\synthetic_control_spillover_outputs.xlsx',synthetic_control_sp_86,86);</v>
      </c>
      <c r="ND29" s="2" t="str">
        <f t="shared" si="21"/>
        <v>xlswrite('G:\Mi unidad\1. PROYECTOS TELLO 2022\SCM SPILL OVERS\outputs\PEAO\bajo_ingreso\1%\simulacion_1\observado_outputs.xlsx',tratado_86,86);</v>
      </c>
      <c r="NR29" s="2" t="str">
        <f t="shared" si="22"/>
        <v>xlswrite('G:\Mi unidad\1. PROYECTOS TELLO 2022\SCM SPILL OVERS\outputs\PEAO\densidad_g\1%\simulacion_1\synthetic_control_outputs.xlsx',synthetic_control_86,86);</v>
      </c>
      <c r="OF29" s="2" t="str">
        <f t="shared" si="23"/>
        <v>xlswrite('G:\Mi unidad\1. PROYECTOS TELLO 2022\SCM SPILL OVERS\outputs\PEAO\densidad_g\1%\simulacion_1\synthetic_control_spillover_outputs.xlsx',synthetic_control_sp_86,86);</v>
      </c>
      <c r="OV29" s="2" t="str">
        <f t="shared" si="24"/>
        <v>xlswrite('G:\Mi unidad\1. PROYECTOS TELLO 2022\SCM SPILL OVERS\outputs\PEAO\densidad_g\1%\simulacion_1\observado_outputs.xlsx',tratado_86,86);</v>
      </c>
      <c r="PI29" s="2" t="str">
        <f t="shared" si="25"/>
        <v>xlswrite('G:\Mi unidad\1. PROYECTOS TELLO 2022\SCM SPILL OVERS\outputs\PEAO\alimentos\1%\simulacion_1\synthetic_control_outputs.xlsx',synthetic_control_86,86);</v>
      </c>
      <c r="PJ29" s="2" t="str">
        <f t="shared" si="26"/>
        <v>xlswrite('G:\Mi unidad\1. PROYECTOS TELLO 2022\SCM SPILL OVERS\outputs\PEAO\alimentos\1%\simulacion_1\synthetic_control_spillover_outputs.xlsx',synthetic_control_sp_86,86);</v>
      </c>
      <c r="PK29" s="2" t="str">
        <f t="shared" si="27"/>
        <v>xlswrite('G:\Mi unidad\1. PROYECTOS TELLO 2022\SCM SPILL OVERS\outputs\PEAO\alimentos\1%\simulacion_1\observado_outputs.xlsx',tratado_86,86);</v>
      </c>
      <c r="PP29" s="2" t="str">
        <f t="shared" si="28"/>
        <v>xlswrite('G:\Mi unidad\1. PROYECTOS TELLO 2022\SCM SPILL OVERS\outputs\PEAO\jefe_hogar\1%\simulacion_1\synthetic_control_outputs.xlsx',synthetic_control_86,86);</v>
      </c>
      <c r="PQ29" s="2" t="str">
        <f t="shared" si="29"/>
        <v>xlswrite('G:\Mi unidad\1. PROYECTOS TELLO 2022\SCM SPILL OVERS\outputs\PEAO\jefe_hogar\1%\simulacion_1\synthetic_control_spillover_outputs.xlsx',synthetic_control_sp_86,86);</v>
      </c>
      <c r="PR29" s="2" t="str">
        <f t="shared" si="30"/>
        <v>xlswrite('G:\Mi unidad\1. PROYECTOS TELLO 2022\SCM SPILL OVERS\outputs\PEAO\jefe_hogar\1%\simulacion_1\observado_outputs.xlsx',tratado_86,86);</v>
      </c>
      <c r="PV29" s="2" t="str">
        <f t="shared" si="31"/>
        <v>xlswrite('G:\Mi unidad\1. PROYECTOS TELLO 2022\SCM SPILL OVERS\outputs\PEAO\mujeres\1%\simulacion_1\synthetic_control_outputs.xlsx',synthetic_control_86,86);</v>
      </c>
      <c r="PW29" s="2" t="str">
        <f t="shared" si="32"/>
        <v>xlswrite('G:\Mi unidad\1. PROYECTOS TELLO 2022\SCM SPILL OVERS\outputs\PEAO\mujeres\1%\simulacion_1\synthetic_control_spillover_outputs.xlsx',synthetic_control_sp_86,86);</v>
      </c>
      <c r="PX29" s="2" t="str">
        <f t="shared" si="33"/>
        <v>xlswrite('G:\Mi unidad\1. PROYECTOS TELLO 2022\SCM SPILL OVERS\outputs\PEAO\mujeres\1%\simulacion_1\observado_outputs.xlsx',tratado_86,86);</v>
      </c>
      <c r="QB29" s="2" t="str">
        <f t="shared" si="34"/>
        <v>xlswrite('G:\Mi unidad\1. PROYECTOS TELLO 2022\SCM SPILL OVERS\outputs\PEAO\criminalidad\1%\simulacion_1\synthetic_control_outputs.xlsx',synthetic_control_86,86);</v>
      </c>
      <c r="QC29" s="2" t="str">
        <f t="shared" si="35"/>
        <v>xlswrite('G:\Mi unidad\1. PROYECTOS TELLO 2022\SCM SPILL OVERS\outputs\PEAO\criminalidad\1%\simulacion_1\synthetic_control_spillover_outputs.xlsx',synthetic_control_sp_86,86);</v>
      </c>
      <c r="QD29" s="2" t="str">
        <f t="shared" si="36"/>
        <v>xlswrite('G:\Mi unidad\1. PROYECTOS TELLO 2022\SCM SPILL OVERS\outputs\PEAO\criminalidad\1%\simulacion_1\observado_outputs.xlsx',tratado_86,86);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OVERS\outputs\PEAO\bajo_niv_educ\1%\simulacion_1\output_tests.xlsx',p_value_vec_"&amp;QW29&amp;"','p_value_vec_"&amp;QW29&amp;"');"</f>
        <v>xlswrite('G:\Mi unidad\1. PROYECTOS TELLO 2022\SCM SPILL OVERS\outputs\PEAO\bajo_niv_educ\1%\simulacion_1\output_tests.xlsx',p_value_vec_18','p_value_vec_18');</v>
      </c>
      <c r="RK29">
        <v>18</v>
      </c>
      <c r="RL29" t="str">
        <f>"xlswrite('G:\Mi unidad\1. PROYECTOS TELLO 2022\SCM SPILL OVERS\outputs\PEAO\bajo_ingreso\1%\simulacion_1\output_tests.xlsx',p_value_vec_"&amp;RK29&amp;"','p_value_vec_"&amp;RK29&amp;"');"</f>
        <v>xlswrite('G:\Mi unidad\1. PROYECTOS TELLO 2022\SCM SPILL OVERS\outputs\PEAO\bajo_ingreso\1%\simulacion_1\output_tests.xlsx',p_value_vec_18','p_value_vec_18');</v>
      </c>
      <c r="RW29">
        <v>18</v>
      </c>
      <c r="RX29" t="str">
        <f>"xlswrite('G:\Mi unidad\1. PROYECTOS TELLO 2022\SCM SPILL OVERS\outputs\PEAO\densidad\1%\simulacion_1\output_tests.xlsx',p_value_vec_"&amp;RW29&amp;"','p_value_vec_"&amp;RW29&amp;"');"</f>
        <v>xlswrite('G:\Mi unidad\1. PROYECTOS TELLO 2022\SCM SPILL OVERS\outputs\PEAO\densidad\1%\simulacion_1\output_tests.xlsx',p_value_vec_18','p_value_vec_18');</v>
      </c>
      <c r="SI29">
        <v>18</v>
      </c>
      <c r="SJ29" t="str">
        <f>"xlswrite('G:\Mi unidad\1. PROYECTOS TELLO 2022\SCM SPILL OVERS\outputs\PEAO\densidad_g\1%\simulacion_1\output_tests.xlsx',p_value_vec_"&amp;SI29&amp;"','p_value_vec_"&amp;SI29&amp;"');"</f>
        <v>xlswrite('G:\Mi unidad\1. PROYECTOS TELLO 2022\SCM SPILL OVERS\outputs\PEAO\densidad_g\1%\simulacion_1\output_tests.xlsx',p_value_vec_18','p_value_vec_18');</v>
      </c>
      <c r="SU29">
        <v>18</v>
      </c>
      <c r="SV29" t="str">
        <f>"xlswrite('G:\Mi unidad\1. PROYECTOS TELLO 2022\SCM SPILL OVERS\outputs\PEAO\distancia_centro_salud\1%\simulacion_1\output_tests.xlsx',p_value_vec_"&amp;SU29&amp;"','p_value_vec_"&amp;SU29&amp;"');"</f>
        <v>xlswrite('G:\Mi unidad\1. PROYECTOS TELLO 2022\SCM SPILL OVERS\outputs\PEAO\distancia_centro_salud\1%\simulacion_1\output_tests.xlsx',p_value_vec_18','p_value_vec_18');</v>
      </c>
      <c r="TH29">
        <v>18</v>
      </c>
      <c r="TI29" t="str">
        <f>"xlswrite('G:\Mi unidad\1. PROYECTOS TELLO 2022\SCM SPILL OVERS\outputs\PEAO\informalidad\1%\simulacion_1\output_tests.xlsx',p_value_vec_"&amp;TH29&amp;"','p_value_vec_"&amp;TH29&amp;"');"</f>
        <v>xlswrite('G:\Mi unidad\1. PROYECTOS TELLO 2022\SCM SPILL OVERS\outputs\PEAO\informalidad\1%\simulacion_1\output_tests.xlsx',p_value_vec_18','p_value_vec_18');</v>
      </c>
      <c r="TU29">
        <v>18</v>
      </c>
      <c r="TV29" t="str">
        <f>"xlswrite('G:\Mi unidad\1. PROYECTOS TELLO 2022\SCM SPILL OVERS\outputs\PEAO\alimentos\1%\simulacion_1\output_tests.xlsx',p_value_vec_"&amp;TU29&amp;"','p_value_vec_"&amp;TU29&amp;"');"</f>
        <v>xlswrite('G:\Mi unidad\1. PROYECTOS TELLO 2022\SCM SPILL OVERS\outputs\PEAO\alimentos\1%\simulacion_1\output_tests.xlsx',p_value_vec_18','p_value_vec_18');</v>
      </c>
      <c r="UB29">
        <v>18</v>
      </c>
      <c r="UC29" t="str">
        <f>"xlswrite('G:\Mi unidad\1. PROYECTOS TELLO 2022\SCM SPILL OVERS\outputs\PEAO\jefe_hogar\1%\simulacion_1\output_tests.xlsx',p_value_vec_"&amp;UB29&amp;"','p_value_vec_"&amp;UB29&amp;"');"</f>
        <v>xlswrite('G:\Mi unidad\1. PROYECTOS TELLO 2022\SCM SPILL OVERS\outputs\PEAO\jefe_hogar\1%\simulacion_1\output_tests.xlsx',p_value_vec_18','p_value_vec_18');</v>
      </c>
      <c r="UI29">
        <v>18</v>
      </c>
      <c r="UJ29" t="str">
        <f>"xlswrite('G:\Mi unidad\1. PROYECTOS TELLO 2022\SCM SPILL OVERS\outputs\PEAO\mujeres\1%\simulacion_1\output_tests.xlsx',p_value_vec_"&amp;UI29&amp;"','p_value_vec_"&amp;UI29&amp;"');"</f>
        <v>xlswrite('G:\Mi unidad\1. PROYECTOS TELLO 2022\SCM SPILL OVERS\outputs\PEAO\mujeres\1%\simulacion_1\output_tests.xlsx',p_value_vec_18','p_value_vec_18');</v>
      </c>
      <c r="UU29">
        <v>18</v>
      </c>
      <c r="UV29" t="str">
        <f>"xlswrite('G:\Mi unidad\1. PROYECTOS TELLO 2022\SCM SPILL OVERS\outputs\PEAO\criminalidad\1%\simulacion_1\output_tests.xlsx',p_value_vec_"&amp;UU29&amp;"','p_value_vec_"&amp;UU29&amp;"');"</f>
        <v>xlswrite('G:\Mi unidad\1. PROYECTOS TELLO 2022\SCM SPILL OVERS\outputs\PEAO\criminalidad\1%\simulacion_1\output_tests.xlsx',p_value_vec_18','p_value_vec_18');</v>
      </c>
    </row>
    <row r="30" spans="1:568" x14ac:dyDescent="0.3">
      <c r="A30">
        <v>87</v>
      </c>
      <c r="B30" s="2" t="str">
        <f t="shared" si="0"/>
        <v>[data_87,provincias_87,~] = xlsread('BD_PEAO_est_1_provincia_87.xlsx');</v>
      </c>
      <c r="E30" s="2" t="str">
        <f t="shared" si="37"/>
        <v>provincia_87 = unique(provincias_87(2:end,1));</v>
      </c>
      <c r="O30" s="2" t="str">
        <f t="shared" si="1"/>
        <v>PEAO_87 = reshape(data_87(:,2),T+S,N);</v>
      </c>
      <c r="T30" s="2" t="str">
        <f t="shared" si="2"/>
        <v xml:space="preserve">PEAO_87 = PEAO_87'; </v>
      </c>
      <c r="X30" s="2" t="str">
        <f t="shared" si="3"/>
        <v>tratado_87 = PEAO_87(1,:);</v>
      </c>
      <c r="AC30" s="2" t="str">
        <f t="shared" si="4"/>
        <v>PEAO_87(1,:) = [];</v>
      </c>
      <c r="AI30" s="2" t="str">
        <f t="shared" si="5"/>
        <v>PEAO_87 = [tratado_87;PEAO_87];</v>
      </c>
      <c r="AN30" s="2" t="str">
        <f t="shared" si="6"/>
        <v>Y_87 = PEAO_87; % outcome matrix</v>
      </c>
      <c r="AS30" s="2" t="str">
        <f t="shared" si="44"/>
        <v>Y_pre_87 = Y_87(:,1:T);</v>
      </c>
      <c r="AW30" s="2" t="str">
        <f t="shared" si="45"/>
        <v>Y_post_87 = Y_87(:,T+1:end);</v>
      </c>
      <c r="BA30" s="2" t="str">
        <f t="shared" si="46"/>
        <v>[a_hat_87,B_hat_87] = scm_batch(Y_pre_87);</v>
      </c>
      <c r="BF30" s="2" t="str">
        <f t="shared" si="38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P30">
        <v>18</v>
      </c>
      <c r="CQ30" s="2" t="str">
        <f>"A_"&amp;CP27&amp;" = eye(N);"</f>
        <v>A_18 = eye(N);</v>
      </c>
      <c r="CW30">
        <v>18</v>
      </c>
      <c r="CX30" s="2" t="str">
        <f>"A_"&amp;CW27&amp;" = eye(N);"</f>
        <v>A_18 = eye(N);</v>
      </c>
      <c r="DB30">
        <v>18</v>
      </c>
      <c r="DC30" s="2" t="str">
        <f>"A_"&amp;DB27&amp;" = eye(N);"</f>
        <v>A_18 = eye(N);</v>
      </c>
      <c r="DG30">
        <v>18</v>
      </c>
      <c r="DH30" s="2" t="str">
        <f>"A_"&amp;DG27&amp;" = eye(N);"</f>
        <v>A_18 = eye(N);</v>
      </c>
      <c r="DL30">
        <v>18</v>
      </c>
      <c r="DM30" s="2" t="str">
        <f>"A_"&amp;DL27&amp;" = eye(N);"</f>
        <v>A_18 = eye(N);</v>
      </c>
      <c r="DQ30" s="2" t="str">
        <f t="shared" si="47"/>
        <v>M_hat_87 = (eye(N)-B_hat_87)'*(eye(N)-B_hat_87);</v>
      </c>
      <c r="DW30" s="2" t="str">
        <f t="shared" si="39"/>
        <v>synthetic_control_sp_87 = a_hat_87(1)+B_hat_87(1,:)*Y_87;</v>
      </c>
      <c r="EC30" s="2" t="str">
        <f t="shared" si="40"/>
        <v>alpha1_hat_vec_87 = zeros(1,S);</v>
      </c>
      <c r="EG30">
        <v>16</v>
      </c>
      <c r="EH30" s="2" t="str">
        <f>"alpha_hat_"&amp;EG30&amp;" = A_"&amp;EG30&amp;"*gamma_hat_"&amp;EG30&amp;";"</f>
        <v>alpha_hat_16 = A_16*gamma_hat_16;</v>
      </c>
      <c r="ER30" s="2" t="str">
        <f t="shared" si="41"/>
        <v>synthetic_control_87=synthetic_control_87';</v>
      </c>
      <c r="EW30" s="2" t="str">
        <f t="shared" si="42"/>
        <v>synthetic_control_sp_87=synthetic_control_sp_87';</v>
      </c>
      <c r="FB30" s="2" t="str">
        <f t="shared" si="43"/>
        <v>tratado_87=tratado_87';</v>
      </c>
      <c r="FF30" s="2" t="str">
        <f t="shared" si="7"/>
        <v>xlswrite('G:\Mi unidad\1. PROYECTOS TELLO 2022\SCM SPILL OVERS\outputs\PEAO\distancia_centro_salud\1%\simulacion_1\synthetic_control_outputs.xlsx',synthetic_control_87,87);</v>
      </c>
      <c r="FT30" s="2" t="str">
        <f t="shared" si="8"/>
        <v>xlswrite('G:\Mi unidad\1. PROYECTOS TELLO 2022\SCM SPILL OVERS\outputs\PEAO\distancia_centro_salud\1%\simulacion_1\synthetic_control_spillover_outputs.xlsx',synthetic_control_sp_87,87);</v>
      </c>
      <c r="GJ30" s="2" t="str">
        <f t="shared" si="9"/>
        <v>xlswrite('G:\Mi unidad\1. PROYECTOS TELLO 2022\SCM SPILL OVERS\outputs\PEAO\distancia_centro_salud\1%\simulacion_1\observado_outputs.xlsx',tratado_87,87);</v>
      </c>
      <c r="GX30" s="2" t="str">
        <f t="shared" si="10"/>
        <v>xlswrite('G:\Mi unidad\1. PROYECTOS TELLO 2022\SCM SPILL OVERS\outputs\PEAO\informalidad\1%\simulacion_1\synthetic_control_outputs.xlsx',synthetic_control_87,87);</v>
      </c>
      <c r="HL30" s="2" t="str">
        <f t="shared" si="11"/>
        <v>xlswrite('G:\Mi unidad\1. PROYECTOS TELLO 2022\SCM SPILL OVERS\outputs\PEAO\informalidad\1%\simulacion_1\synthetic_control_spillover_outputs.xlsx',synthetic_control_sp_87,87);</v>
      </c>
      <c r="IB30" s="2" t="str">
        <f t="shared" si="12"/>
        <v>xlswrite('G:\Mi unidad\1. PROYECTOS TELLO 2022\SCM SPILL OVERS\outputs\PEAO\informalidad\1%\simulacion_1\observado_outputs.xlsx',tratado_87,87);</v>
      </c>
      <c r="IP30" s="2" t="str">
        <f t="shared" si="13"/>
        <v>xlswrite('G:\Mi unidad\1. PROYECTOS TELLO 2022\SCM SPILL OVERS\outputs\PEAO\densidad\1%\simulacion_1\synthetic_control_outputs.xlsx',synthetic_control_87,87);</v>
      </c>
      <c r="JD30" s="2" t="str">
        <f t="shared" si="14"/>
        <v>xlswrite('G:\Mi unidad\1. PROYECTOS TELLO 2022\SCM SPILL OVERS\outputs\PEAO\densidad\1%\simulacion_1\synthetic_control_spillover_outputs.xlsx',synthetic_control_sp_87,87);</v>
      </c>
      <c r="JT30" s="2" t="str">
        <f t="shared" si="15"/>
        <v>xlswrite('G:\Mi unidad\1. PROYECTOS TELLO 2022\SCM SPILL OVERS\outputs\PEAO\densidad\1%\simulacion_1\observado_outputs.xlsx',tratado_87,87);</v>
      </c>
      <c r="KG30" s="2" t="str">
        <f t="shared" si="16"/>
        <v>xlswrite('G:\Mi unidad\1. PROYECTOS TELLO 2022\SCM SPILL OVERS\outputs\PEAO\bajo_niv_educ\1%\simulacion_1\synthetic_control_outputs.xlsx',synthetic_control_87,87);</v>
      </c>
      <c r="KU30" s="2" t="str">
        <f t="shared" si="17"/>
        <v>xlswrite('G:\Mi unidad\1. PROYECTOS TELLO 2022\SCM SPILL OVERS\outputs\PEAO\bajo_niv_educ\1%\simulacion_1\synthetic_control_spillover_outputs.xlsx',synthetic_control_sp_87,87);</v>
      </c>
      <c r="LK30" s="2" t="str">
        <f t="shared" si="18"/>
        <v>xlswrite('G:\Mi unidad\1. PROYECTOS TELLO 2022\SCM SPILL OVERS\outputs\PEAO\bajo_niv_educ\1%\simulacion_1\observado_outputs.xlsx',tratado_87,87);</v>
      </c>
      <c r="LY30" s="2" t="str">
        <f t="shared" si="19"/>
        <v>xlswrite('G:\Mi unidad\1. PROYECTOS TELLO 2022\SCM SPILL OVERS\outputs\PEAO\bajo_ingreso\1%\simulacion_1\synthetic_control_outputs.xlsx',synthetic_control_87,87);</v>
      </c>
      <c r="MN30" s="2" t="str">
        <f t="shared" si="20"/>
        <v>xlswrite('G:\Mi unidad\1. PROYECTOS TELLO 2022\SCM SPILL OVERS\outputs\PEAO\bajo_ingreso\1%\simulacion_1\synthetic_control_spillover_outputs.xlsx',synthetic_control_sp_87,87);</v>
      </c>
      <c r="ND30" s="2" t="str">
        <f t="shared" si="21"/>
        <v>xlswrite('G:\Mi unidad\1. PROYECTOS TELLO 2022\SCM SPILL OVERS\outputs\PEAO\bajo_ingreso\1%\simulacion_1\observado_outputs.xlsx',tratado_87,87);</v>
      </c>
      <c r="NR30" s="2" t="str">
        <f t="shared" si="22"/>
        <v>xlswrite('G:\Mi unidad\1. PROYECTOS TELLO 2022\SCM SPILL OVERS\outputs\PEAO\densidad_g\1%\simulacion_1\synthetic_control_outputs.xlsx',synthetic_control_87,87);</v>
      </c>
      <c r="OF30" s="2" t="str">
        <f t="shared" si="23"/>
        <v>xlswrite('G:\Mi unidad\1. PROYECTOS TELLO 2022\SCM SPILL OVERS\outputs\PEAO\densidad_g\1%\simulacion_1\synthetic_control_spillover_outputs.xlsx',synthetic_control_sp_87,87);</v>
      </c>
      <c r="OV30" s="2" t="str">
        <f t="shared" si="24"/>
        <v>xlswrite('G:\Mi unidad\1. PROYECTOS TELLO 2022\SCM SPILL OVERS\outputs\PEAO\densidad_g\1%\simulacion_1\observado_outputs.xlsx',tratado_87,87);</v>
      </c>
      <c r="PI30" s="2" t="str">
        <f t="shared" si="25"/>
        <v>xlswrite('G:\Mi unidad\1. PROYECTOS TELLO 2022\SCM SPILL OVERS\outputs\PEAO\alimentos\1%\simulacion_1\synthetic_control_outputs.xlsx',synthetic_control_87,87);</v>
      </c>
      <c r="PJ30" s="2" t="str">
        <f t="shared" si="26"/>
        <v>xlswrite('G:\Mi unidad\1. PROYECTOS TELLO 2022\SCM SPILL OVERS\outputs\PEAO\alimentos\1%\simulacion_1\synthetic_control_spillover_outputs.xlsx',synthetic_control_sp_87,87);</v>
      </c>
      <c r="PK30" s="2" t="str">
        <f t="shared" si="27"/>
        <v>xlswrite('G:\Mi unidad\1. PROYECTOS TELLO 2022\SCM SPILL OVERS\outputs\PEAO\alimentos\1%\simulacion_1\observado_outputs.xlsx',tratado_87,87);</v>
      </c>
      <c r="PP30" s="2" t="str">
        <f t="shared" si="28"/>
        <v>xlswrite('G:\Mi unidad\1. PROYECTOS TELLO 2022\SCM SPILL OVERS\outputs\PEAO\jefe_hogar\1%\simulacion_1\synthetic_control_outputs.xlsx',synthetic_control_87,87);</v>
      </c>
      <c r="PQ30" s="2" t="str">
        <f t="shared" si="29"/>
        <v>xlswrite('G:\Mi unidad\1. PROYECTOS TELLO 2022\SCM SPILL OVERS\outputs\PEAO\jefe_hogar\1%\simulacion_1\synthetic_control_spillover_outputs.xlsx',synthetic_control_sp_87,87);</v>
      </c>
      <c r="PR30" s="2" t="str">
        <f t="shared" si="30"/>
        <v>xlswrite('G:\Mi unidad\1. PROYECTOS TELLO 2022\SCM SPILL OVERS\outputs\PEAO\jefe_hogar\1%\simulacion_1\observado_outputs.xlsx',tratado_87,87);</v>
      </c>
      <c r="PV30" s="2" t="str">
        <f t="shared" si="31"/>
        <v>xlswrite('G:\Mi unidad\1. PROYECTOS TELLO 2022\SCM SPILL OVERS\outputs\PEAO\mujeres\1%\simulacion_1\synthetic_control_outputs.xlsx',synthetic_control_87,87);</v>
      </c>
      <c r="PW30" s="2" t="str">
        <f t="shared" si="32"/>
        <v>xlswrite('G:\Mi unidad\1. PROYECTOS TELLO 2022\SCM SPILL OVERS\outputs\PEAO\mujeres\1%\simulacion_1\synthetic_control_spillover_outputs.xlsx',synthetic_control_sp_87,87);</v>
      </c>
      <c r="PX30" s="2" t="str">
        <f t="shared" si="33"/>
        <v>xlswrite('G:\Mi unidad\1. PROYECTOS TELLO 2022\SCM SPILL OVERS\outputs\PEAO\mujeres\1%\simulacion_1\observado_outputs.xlsx',tratado_87,87);</v>
      </c>
      <c r="QB30" s="2" t="str">
        <f t="shared" si="34"/>
        <v>xlswrite('G:\Mi unidad\1. PROYECTOS TELLO 2022\SCM SPILL OVERS\outputs\PEAO\criminalidad\1%\simulacion_1\synthetic_control_outputs.xlsx',synthetic_control_87,87);</v>
      </c>
      <c r="QC30" s="2" t="str">
        <f t="shared" si="35"/>
        <v>xlswrite('G:\Mi unidad\1. PROYECTOS TELLO 2022\SCM SPILL OVERS\outputs\PEAO\criminalidad\1%\simulacion_1\synthetic_control_spillover_outputs.xlsx',synthetic_control_sp_87,87);</v>
      </c>
      <c r="QD30" s="2" t="str">
        <f t="shared" si="36"/>
        <v>xlswrite('G:\Mi unidad\1. PROYECTOS TELLO 2022\SCM SPILL OVERS\outputs\PEAO\criminalidad\1%\simulacion_1\observado_outputs.xlsx',tratado_87,87);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OVERS\outputs\PEAO\bajo_niv_educ\1%\simulacion_1\output_tests.xlsx',alpha1_hat_vec_"&amp;QW30&amp;"','alpha1_hat_vec_"&amp;QW30&amp;"');"</f>
        <v>xlswrite('G:\Mi unidad\1. PROYECTOS TELLO 2022\SCM SPILL OVERS\outputs\PEAO\bajo_niv_educ\1%\simulacion_1\output_tests.xlsx',alpha1_hat_vec_18','alpha1_hat_vec_18');</v>
      </c>
      <c r="RK30">
        <v>18</v>
      </c>
      <c r="RL30" t="str">
        <f>"xlswrite('G:\Mi unidad\1. PROYECTOS TELLO 2022\SCM SPILL OVERS\outputs\PEAO\bajo_ingreso\1%\simulacion_1\output_tests.xlsx',alpha1_hat_vec_"&amp;RK30&amp;"','alpha1_hat_vec_"&amp;RK30&amp;"');"</f>
        <v>xlswrite('G:\Mi unidad\1. PROYECTOS TELLO 2022\SCM SPILL OVERS\outputs\PEAO\bajo_ingreso\1%\simulacion_1\output_tests.xlsx',alpha1_hat_vec_18','alpha1_hat_vec_18');</v>
      </c>
      <c r="RW30">
        <v>18</v>
      </c>
      <c r="RX30" t="str">
        <f>"xlswrite('G:\Mi unidad\1. PROYECTOS TELLO 2022\SCM SPILL OVERS\outputs\PEAO\densidad\1%\simulacion_1\output_tests.xlsx',alpha1_hat_vec_"&amp;RW30&amp;"','alpha1_hat_vec_"&amp;RW30&amp;"');"</f>
        <v>xlswrite('G:\Mi unidad\1. PROYECTOS TELLO 2022\SCM SPILL OVERS\outputs\PEAO\densidad\1%\simulacion_1\output_tests.xlsx',alpha1_hat_vec_18','alpha1_hat_vec_18');</v>
      </c>
      <c r="SI30">
        <v>18</v>
      </c>
      <c r="SJ30" t="str">
        <f>"xlswrite('G:\Mi unidad\1. PROYECTOS TELLO 2022\SCM SPILL OVERS\outputs\PEAO\densidad_g\1%\simulacion_1\output_tests.xlsx',alpha1_hat_vec_"&amp;SI30&amp;"','alpha1_hat_vec_"&amp;SI30&amp;"');"</f>
        <v>xlswrite('G:\Mi unidad\1. PROYECTOS TELLO 2022\SCM SPILL OVERS\outputs\PEAO\densidad_g\1%\simulacion_1\output_tests.xlsx',alpha1_hat_vec_18','alpha1_hat_vec_18');</v>
      </c>
      <c r="SU30">
        <v>18</v>
      </c>
      <c r="SV30" t="str">
        <f>"xlswrite('G:\Mi unidad\1. PROYECTOS TELLO 2022\SCM SPILL OVERS\outputs\PEAO\distancia_centro_salud\1%\simulacion_1\output_tests.xlsx',alpha1_hat_vec_"&amp;SU30&amp;"','alpha1_hat_vec_"&amp;SU30&amp;"');"</f>
        <v>xlswrite('G:\Mi unidad\1. PROYECTOS TELLO 2022\SCM SPILL OVERS\outputs\PEAO\distancia_centro_salud\1%\simulacion_1\output_tests.xlsx',alpha1_hat_vec_18','alpha1_hat_vec_18');</v>
      </c>
      <c r="TH30">
        <v>18</v>
      </c>
      <c r="TI30" t="str">
        <f>"xlswrite('G:\Mi unidad\1. PROYECTOS TELLO 2022\SCM SPILL OVERS\outputs\PEAO\informalidad\1%\simulacion_1\output_tests.xlsx',alpha1_hat_vec_"&amp;TH30&amp;"','alpha1_hat_vec_"&amp;TH30&amp;"');"</f>
        <v>xlswrite('G:\Mi unidad\1. PROYECTOS TELLO 2022\SCM SPILL OVERS\outputs\PEAO\informalidad\1%\simulacion_1\output_tests.xlsx',alpha1_hat_vec_18','alpha1_hat_vec_18');</v>
      </c>
      <c r="TU30">
        <v>18</v>
      </c>
      <c r="TV30" t="str">
        <f>"xlswrite('G:\Mi unidad\1. PROYECTOS TELLO 2022\SCM SPILL OVERS\outputs\PEAO\alimentos\1%\simulacion_1\output_tests.xlsx',alpha1_hat_vec_"&amp;TU30&amp;"','alpha1_hat_vec_"&amp;TU30&amp;"');"</f>
        <v>xlswrite('G:\Mi unidad\1. PROYECTOS TELLO 2022\SCM SPILL OVERS\outputs\PEAO\alimentos\1%\simulacion_1\output_tests.xlsx',alpha1_hat_vec_18','alpha1_hat_vec_18');</v>
      </c>
      <c r="UB30">
        <v>18</v>
      </c>
      <c r="UC30" t="str">
        <f>"xlswrite('G:\Mi unidad\1. PROYECTOS TELLO 2022\SCM SPILL OVERS\outputs\PEAO\jefe_hogar\1%\simulacion_1\output_tests.xlsx',alpha1_hat_vec_"&amp;UB30&amp;"','alpha1_hat_vec_"&amp;UB30&amp;"');"</f>
        <v>xlswrite('G:\Mi unidad\1. PROYECTOS TELLO 2022\SCM SPILL OVERS\outputs\PEAO\jefe_hogar\1%\simulacion_1\output_tests.xlsx',alpha1_hat_vec_18','alpha1_hat_vec_18');</v>
      </c>
      <c r="UI30">
        <v>18</v>
      </c>
      <c r="UJ30" t="str">
        <f>"xlswrite('G:\Mi unidad\1. PROYECTOS TELLO 2022\SCM SPILL OVERS\outputs\PEAO\mujeres\1%\simulacion_1\output_tests.xlsx',alpha1_hat_vec_"&amp;UI30&amp;"','alpha1_hat_vec_"&amp;UI30&amp;"');"</f>
        <v>xlswrite('G:\Mi unidad\1. PROYECTOS TELLO 2022\SCM SPILL OVERS\outputs\PEAO\mujeres\1%\simulacion_1\output_tests.xlsx',alpha1_hat_vec_18','alpha1_hat_vec_18');</v>
      </c>
      <c r="UU30">
        <v>18</v>
      </c>
      <c r="UV30" t="str">
        <f>"xlswrite('G:\Mi unidad\1. PROYECTOS TELLO 2022\SCM SPILL OVERS\outputs\PEAO\criminalidad\1%\simulacion_1\output_tests.xlsx',alpha1_hat_vec_"&amp;UU30&amp;"','alpha1_hat_vec_"&amp;UU30&amp;"');"</f>
        <v>xlswrite('G:\Mi unidad\1. PROYECTOS TELLO 2022\SCM SPILL OVERS\outputs\PEAO\criminalidad\1%\simulacion_1\output_tests.xlsx',alpha1_hat_vec_18','alpha1_hat_vec_18');</v>
      </c>
    </row>
    <row r="31" spans="1:568" x14ac:dyDescent="0.3">
      <c r="A31">
        <v>88</v>
      </c>
      <c r="B31" s="2" t="str">
        <f t="shared" si="0"/>
        <v>[data_88,provincias_88,~] = xlsread('BD_PEAO_est_1_provincia_88.xlsx');</v>
      </c>
      <c r="E31" s="2" t="str">
        <f t="shared" si="37"/>
        <v>provincia_88 = unique(provincias_88(2:end,1));</v>
      </c>
      <c r="O31" s="2" t="str">
        <f t="shared" si="1"/>
        <v>PEAO_88 = reshape(data_88(:,2),T+S,N);</v>
      </c>
      <c r="T31" s="2" t="str">
        <f t="shared" si="2"/>
        <v xml:space="preserve">PEAO_88 = PEAO_88'; </v>
      </c>
      <c r="X31" s="2" t="str">
        <f t="shared" si="3"/>
        <v>tratado_88 = PEAO_88(1,:);</v>
      </c>
      <c r="AC31" s="2" t="str">
        <f t="shared" si="4"/>
        <v>PEAO_88(1,:) = [];</v>
      </c>
      <c r="AI31" s="2" t="str">
        <f t="shared" si="5"/>
        <v>PEAO_88 = [tratado_88;PEAO_88];</v>
      </c>
      <c r="AN31" s="2" t="str">
        <f t="shared" si="6"/>
        <v>Y_88 = PEAO_88; % outcome matrix</v>
      </c>
      <c r="AS31" s="2" t="str">
        <f t="shared" si="44"/>
        <v>Y_pre_88 = Y_88(:,1:T);</v>
      </c>
      <c r="AW31" s="2" t="str">
        <f t="shared" si="45"/>
        <v>Y_post_88 = Y_88(:,T+1:end);</v>
      </c>
      <c r="BA31" s="2" t="str">
        <f t="shared" si="46"/>
        <v>[a_hat_88,B_hat_88] = scm_batch(Y_pre_88);</v>
      </c>
      <c r="BF31" s="2" t="str">
        <f t="shared" si="38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P31">
        <v>18</v>
      </c>
      <c r="CQ31" s="2" t="str">
        <f>"A_"&amp;CP27&amp;"(:,ind_"&amp;CP27&amp;" == 0) = [];"</f>
        <v>A_18(:,ind_18 == 0) = [];</v>
      </c>
      <c r="CW31">
        <v>18</v>
      </c>
      <c r="CX31" s="2" t="str">
        <f>"A_"&amp;CW27&amp;"(:,ind_"&amp;CW27&amp;" == 0) = [];"</f>
        <v>A_18(:,ind_18 == 0) = [];</v>
      </c>
      <c r="DB31">
        <v>18</v>
      </c>
      <c r="DC31" s="2" t="str">
        <f>"A_"&amp;DB27&amp;"(:,ind_"&amp;DB27&amp;" == 0) = [];"</f>
        <v>A_18(:,ind_18 == 0) = [];</v>
      </c>
      <c r="DG31">
        <v>18</v>
      </c>
      <c r="DH31" s="2" t="str">
        <f>"A_"&amp;DG27&amp;"(:,ind_"&amp;DG27&amp;" == 0) = [];"</f>
        <v>A_18(:,ind_18 == 0) = [];</v>
      </c>
      <c r="DL31">
        <v>18</v>
      </c>
      <c r="DM31" s="2" t="str">
        <f>"A_"&amp;DL27&amp;"(:,ind_"&amp;DL27&amp;" == 0) = [];"</f>
        <v>A_18(:,ind_18 == 0) = [];</v>
      </c>
      <c r="DQ31" s="2" t="str">
        <f t="shared" si="47"/>
        <v>M_hat_88 = (eye(N)-B_hat_88)'*(eye(N)-B_hat_88);</v>
      </c>
      <c r="DW31" s="2" t="str">
        <f t="shared" si="39"/>
        <v>synthetic_control_sp_88 = a_hat_88(1)+B_hat_88(1,:)*Y_88;</v>
      </c>
      <c r="EC31" s="2" t="str">
        <f t="shared" si="40"/>
        <v>alpha1_hat_vec_88 = zeros(1,S);</v>
      </c>
      <c r="EG31">
        <v>16</v>
      </c>
      <c r="EH31" s="2" t="str">
        <f>"alpha1_hat_vec_"&amp;EG31&amp;"(s) = alpha_hat_"&amp;EG31&amp;"(1);"</f>
        <v>alpha1_hat_vec_16(s) = alpha_hat_16(1);</v>
      </c>
      <c r="ER31" s="2" t="str">
        <f t="shared" si="41"/>
        <v>synthetic_control_88=synthetic_control_88';</v>
      </c>
      <c r="EW31" s="2" t="str">
        <f t="shared" si="42"/>
        <v>synthetic_control_sp_88=synthetic_control_sp_88';</v>
      </c>
      <c r="FB31" s="2" t="str">
        <f t="shared" si="43"/>
        <v>tratado_88=tratado_88';</v>
      </c>
      <c r="FF31" s="2" t="str">
        <f t="shared" si="7"/>
        <v>xlswrite('G:\Mi unidad\1. PROYECTOS TELLO 2022\SCM SPILL OVERS\outputs\PEAO\distancia_centro_salud\1%\simulacion_1\synthetic_control_outputs.xlsx',synthetic_control_88,88);</v>
      </c>
      <c r="FT31" s="2" t="str">
        <f t="shared" si="8"/>
        <v>xlswrite('G:\Mi unidad\1. PROYECTOS TELLO 2022\SCM SPILL OVERS\outputs\PEAO\distancia_centro_salud\1%\simulacion_1\synthetic_control_spillover_outputs.xlsx',synthetic_control_sp_88,88);</v>
      </c>
      <c r="GJ31" s="2" t="str">
        <f t="shared" si="9"/>
        <v>xlswrite('G:\Mi unidad\1. PROYECTOS TELLO 2022\SCM SPILL OVERS\outputs\PEAO\distancia_centro_salud\1%\simulacion_1\observado_outputs.xlsx',tratado_88,88);</v>
      </c>
      <c r="GX31" s="2" t="str">
        <f t="shared" si="10"/>
        <v>xlswrite('G:\Mi unidad\1. PROYECTOS TELLO 2022\SCM SPILL OVERS\outputs\PEAO\informalidad\1%\simulacion_1\synthetic_control_outputs.xlsx',synthetic_control_88,88);</v>
      </c>
      <c r="HL31" s="2" t="str">
        <f t="shared" si="11"/>
        <v>xlswrite('G:\Mi unidad\1. PROYECTOS TELLO 2022\SCM SPILL OVERS\outputs\PEAO\informalidad\1%\simulacion_1\synthetic_control_spillover_outputs.xlsx',synthetic_control_sp_88,88);</v>
      </c>
      <c r="IB31" s="2" t="str">
        <f t="shared" si="12"/>
        <v>xlswrite('G:\Mi unidad\1. PROYECTOS TELLO 2022\SCM SPILL OVERS\outputs\PEAO\informalidad\1%\simulacion_1\observado_outputs.xlsx',tratado_88,88);</v>
      </c>
      <c r="IP31" s="2" t="str">
        <f t="shared" si="13"/>
        <v>xlswrite('G:\Mi unidad\1. PROYECTOS TELLO 2022\SCM SPILL OVERS\outputs\PEAO\densidad\1%\simulacion_1\synthetic_control_outputs.xlsx',synthetic_control_88,88);</v>
      </c>
      <c r="JD31" s="2" t="str">
        <f t="shared" si="14"/>
        <v>xlswrite('G:\Mi unidad\1. PROYECTOS TELLO 2022\SCM SPILL OVERS\outputs\PEAO\densidad\1%\simulacion_1\synthetic_control_spillover_outputs.xlsx',synthetic_control_sp_88,88);</v>
      </c>
      <c r="JT31" s="2" t="str">
        <f t="shared" si="15"/>
        <v>xlswrite('G:\Mi unidad\1. PROYECTOS TELLO 2022\SCM SPILL OVERS\outputs\PEAO\densidad\1%\simulacion_1\observado_outputs.xlsx',tratado_88,88);</v>
      </c>
      <c r="KG31" s="2" t="str">
        <f t="shared" si="16"/>
        <v>xlswrite('G:\Mi unidad\1. PROYECTOS TELLO 2022\SCM SPILL OVERS\outputs\PEAO\bajo_niv_educ\1%\simulacion_1\synthetic_control_outputs.xlsx',synthetic_control_88,88);</v>
      </c>
      <c r="KU31" s="2" t="str">
        <f t="shared" si="17"/>
        <v>xlswrite('G:\Mi unidad\1. PROYECTOS TELLO 2022\SCM SPILL OVERS\outputs\PEAO\bajo_niv_educ\1%\simulacion_1\synthetic_control_spillover_outputs.xlsx',synthetic_control_sp_88,88);</v>
      </c>
      <c r="LK31" s="2" t="str">
        <f t="shared" si="18"/>
        <v>xlswrite('G:\Mi unidad\1. PROYECTOS TELLO 2022\SCM SPILL OVERS\outputs\PEAO\bajo_niv_educ\1%\simulacion_1\observado_outputs.xlsx',tratado_88,88);</v>
      </c>
      <c r="LY31" s="2" t="str">
        <f t="shared" si="19"/>
        <v>xlswrite('G:\Mi unidad\1. PROYECTOS TELLO 2022\SCM SPILL OVERS\outputs\PEAO\bajo_ingreso\1%\simulacion_1\synthetic_control_outputs.xlsx',synthetic_control_88,88);</v>
      </c>
      <c r="MN31" s="2" t="str">
        <f t="shared" si="20"/>
        <v>xlswrite('G:\Mi unidad\1. PROYECTOS TELLO 2022\SCM SPILL OVERS\outputs\PEAO\bajo_ingreso\1%\simulacion_1\synthetic_control_spillover_outputs.xlsx',synthetic_control_sp_88,88);</v>
      </c>
      <c r="ND31" s="2" t="str">
        <f t="shared" si="21"/>
        <v>xlswrite('G:\Mi unidad\1. PROYECTOS TELLO 2022\SCM SPILL OVERS\outputs\PEAO\bajo_ingreso\1%\simulacion_1\observado_outputs.xlsx',tratado_88,88);</v>
      </c>
      <c r="NR31" s="2" t="str">
        <f t="shared" si="22"/>
        <v>xlswrite('G:\Mi unidad\1. PROYECTOS TELLO 2022\SCM SPILL OVERS\outputs\PEAO\densidad_g\1%\simulacion_1\synthetic_control_outputs.xlsx',synthetic_control_88,88);</v>
      </c>
      <c r="OF31" s="2" t="str">
        <f t="shared" si="23"/>
        <v>xlswrite('G:\Mi unidad\1. PROYECTOS TELLO 2022\SCM SPILL OVERS\outputs\PEAO\densidad_g\1%\simulacion_1\synthetic_control_spillover_outputs.xlsx',synthetic_control_sp_88,88);</v>
      </c>
      <c r="OV31" s="2" t="str">
        <f t="shared" si="24"/>
        <v>xlswrite('G:\Mi unidad\1. PROYECTOS TELLO 2022\SCM SPILL OVERS\outputs\PEAO\densidad_g\1%\simulacion_1\observado_outputs.xlsx',tratado_88,88);</v>
      </c>
      <c r="PI31" s="2" t="str">
        <f t="shared" si="25"/>
        <v>xlswrite('G:\Mi unidad\1. PROYECTOS TELLO 2022\SCM SPILL OVERS\outputs\PEAO\alimentos\1%\simulacion_1\synthetic_control_outputs.xlsx',synthetic_control_88,88);</v>
      </c>
      <c r="PJ31" s="2" t="str">
        <f t="shared" si="26"/>
        <v>xlswrite('G:\Mi unidad\1. PROYECTOS TELLO 2022\SCM SPILL OVERS\outputs\PEAO\alimentos\1%\simulacion_1\synthetic_control_spillover_outputs.xlsx',synthetic_control_sp_88,88);</v>
      </c>
      <c r="PK31" s="2" t="str">
        <f t="shared" si="27"/>
        <v>xlswrite('G:\Mi unidad\1. PROYECTOS TELLO 2022\SCM SPILL OVERS\outputs\PEAO\alimentos\1%\simulacion_1\observado_outputs.xlsx',tratado_88,88);</v>
      </c>
      <c r="PP31" s="2" t="str">
        <f t="shared" si="28"/>
        <v>xlswrite('G:\Mi unidad\1. PROYECTOS TELLO 2022\SCM SPILL OVERS\outputs\PEAO\jefe_hogar\1%\simulacion_1\synthetic_control_outputs.xlsx',synthetic_control_88,88);</v>
      </c>
      <c r="PQ31" s="2" t="str">
        <f t="shared" si="29"/>
        <v>xlswrite('G:\Mi unidad\1. PROYECTOS TELLO 2022\SCM SPILL OVERS\outputs\PEAO\jefe_hogar\1%\simulacion_1\synthetic_control_spillover_outputs.xlsx',synthetic_control_sp_88,88);</v>
      </c>
      <c r="PR31" s="2" t="str">
        <f t="shared" si="30"/>
        <v>xlswrite('G:\Mi unidad\1. PROYECTOS TELLO 2022\SCM SPILL OVERS\outputs\PEAO\jefe_hogar\1%\simulacion_1\observado_outputs.xlsx',tratado_88,88);</v>
      </c>
      <c r="PV31" s="2" t="str">
        <f t="shared" si="31"/>
        <v>xlswrite('G:\Mi unidad\1. PROYECTOS TELLO 2022\SCM SPILL OVERS\outputs\PEAO\mujeres\1%\simulacion_1\synthetic_control_outputs.xlsx',synthetic_control_88,88);</v>
      </c>
      <c r="PW31" s="2" t="str">
        <f t="shared" si="32"/>
        <v>xlswrite('G:\Mi unidad\1. PROYECTOS TELLO 2022\SCM SPILL OVERS\outputs\PEAO\mujeres\1%\simulacion_1\synthetic_control_spillover_outputs.xlsx',synthetic_control_sp_88,88);</v>
      </c>
      <c r="PX31" s="2" t="str">
        <f t="shared" si="33"/>
        <v>xlswrite('G:\Mi unidad\1. PROYECTOS TELLO 2022\SCM SPILL OVERS\outputs\PEAO\mujeres\1%\simulacion_1\observado_outputs.xlsx',tratado_88,88);</v>
      </c>
      <c r="QB31" s="2" t="str">
        <f t="shared" si="34"/>
        <v>xlswrite('G:\Mi unidad\1. PROYECTOS TELLO 2022\SCM SPILL OVERS\outputs\PEAO\criminalidad\1%\simulacion_1\synthetic_control_outputs.xlsx',synthetic_control_88,88);</v>
      </c>
      <c r="QC31" s="2" t="str">
        <f t="shared" si="35"/>
        <v>xlswrite('G:\Mi unidad\1. PROYECTOS TELLO 2022\SCM SPILL OVERS\outputs\PEAO\criminalidad\1%\simulacion_1\synthetic_control_spillover_outputs.xlsx',synthetic_control_sp_88,88);</v>
      </c>
      <c r="QD31" s="2" t="str">
        <f t="shared" si="36"/>
        <v>xlswrite('G:\Mi unidad\1. PROYECTOS TELLO 2022\SCM SPILL OVERS\outputs\PEAO\criminalidad\1%\simulacion_1\observado_outputs.xlsx',tratado_88,88);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sp_andrews(Y_pre_"&amp;QP31&amp;",PEAO_"&amp;QP31&amp;"(:,T+s),A_"&amp;QP31&amp;",C,d,alpha_sig);"</f>
        <v xml:space="preserve">    spillover_test_17(s) = sp_andrews(Y_pre_17,PEAO_17(:,T+s),A_17,C,d,alpha_sig);</v>
      </c>
      <c r="QW31">
        <v>18</v>
      </c>
      <c r="QX31" t="str">
        <f>"xlswrite('G:\Mi unidad\1. PROYECTOS TELLO 2022\SCM SPILL OVERS\outputs\PEAO\bajo_niv_educ\1%\simulacion_1\output_tests.xlsx',spillover_test_"&amp;QW31&amp;"','sp_test_"&amp;QW31&amp;"');"</f>
        <v>xlswrite('G:\Mi unidad\1. PROYECTOS TELLO 2022\SCM SPILL OVERS\outputs\PEAO\bajo_niv_educ\1%\simulacion_1\output_tests.xlsx',spillover_test_18','sp_test_18');</v>
      </c>
      <c r="RK31">
        <v>18</v>
      </c>
      <c r="RL31" t="str">
        <f>"xlswrite('G:\Mi unidad\1. PROYECTOS TELLO 2022\SCM SPILL OVERS\outputs\PEAO\bajo_ingreso\1%\simulacion_1\output_tests.xlsx',spillover_test_"&amp;RK31&amp;"','sp_test_"&amp;RK31&amp;"');"</f>
        <v>xlswrite('G:\Mi unidad\1. PROYECTOS TELLO 2022\SCM SPILL OVERS\outputs\PEAO\bajo_ingreso\1%\simulacion_1\output_tests.xlsx',spillover_test_18','sp_test_18');</v>
      </c>
      <c r="RW31">
        <v>18</v>
      </c>
      <c r="RX31" t="str">
        <f>"xlswrite('G:\Mi unidad\1. PROYECTOS TELLO 2022\SCM SPILL OVERS\outputs\PEAO\densidad\1%\simulacion_1\output_tests.xlsx',spillover_test_"&amp;RW31&amp;"','sp_test_"&amp;RW31&amp;"');"</f>
        <v>xlswrite('G:\Mi unidad\1. PROYECTOS TELLO 2022\SCM SPILL OVERS\outputs\PEAO\densidad\1%\simulacion_1\output_tests.xlsx',spillover_test_18','sp_test_18');</v>
      </c>
      <c r="SI31">
        <v>18</v>
      </c>
      <c r="SJ31" t="str">
        <f>"xlswrite('G:\Mi unidad\1. PROYECTOS TELLO 2022\SCM SPILL OVERS\outputs\PEAO\densidad_g\1%\simulacion_1\output_tests.xlsx',spillover_test_"&amp;SI31&amp;"','sp_test_"&amp;SI31&amp;"');"</f>
        <v>xlswrite('G:\Mi unidad\1. PROYECTOS TELLO 2022\SCM SPILL OVERS\outputs\PEAO\densidad_g\1%\simulacion_1\output_tests.xlsx',spillover_test_18','sp_test_18');</v>
      </c>
      <c r="SU31">
        <v>18</v>
      </c>
      <c r="SV31" t="str">
        <f>"xlswrite('G:\Mi unidad\1. PROYECTOS TELLO 2022\SCM SPILL OVERS\outputs\PEAO\distancia_centro_salud\1%\simulacion_1\output_tests.xlsx',spillover_test_"&amp;SU31&amp;"','sp_test_"&amp;SU31&amp;"');"</f>
        <v>xlswrite('G:\Mi unidad\1. PROYECTOS TELLO 2022\SCM SPILL OVERS\outputs\PEAO\distancia_centro_salud\1%\simulacion_1\output_tests.xlsx',spillover_test_18','sp_test_18');</v>
      </c>
      <c r="TH31">
        <v>18</v>
      </c>
      <c r="TI31" t="str">
        <f>"xlswrite('G:\Mi unidad\1. PROYECTOS TELLO 2022\SCM SPILL OVERS\outputs\PEAO\informalidad\1%\simulacion_1\output_tests.xlsx',spillover_test_"&amp;TH31&amp;"','sp_test_"&amp;TH31&amp;"');"</f>
        <v>xlswrite('G:\Mi unidad\1. PROYECTOS TELLO 2022\SCM SPILL OVERS\outputs\PEAO\informalidad\1%\simulacion_1\output_tests.xlsx',spillover_test_18','sp_test_18');</v>
      </c>
      <c r="TU31">
        <v>18</v>
      </c>
      <c r="TV31" t="str">
        <f>"xlswrite('G:\Mi unidad\1. PROYECTOS TELLO 2022\SCM SPILL OVERS\outputs\PEAO\alimentos\1%\simulacion_1\output_tests.xlsx',spillover_test_"&amp;TU31&amp;"','sp_test_"&amp;TU31&amp;"');"</f>
        <v>xlswrite('G:\Mi unidad\1. PROYECTOS TELLO 2022\SCM SPILL OVERS\outputs\PEAO\alimentos\1%\simulacion_1\output_tests.xlsx',spillover_test_18','sp_test_18');</v>
      </c>
      <c r="UB31">
        <v>18</v>
      </c>
      <c r="UC31" t="str">
        <f>"xlswrite('G:\Mi unidad\1. PROYECTOS TELLO 2022\SCM SPILL OVERS\outputs\PEAO\jefe_hogar\1%\simulacion_1\output_tests.xlsx',spillover_test_"&amp;UB31&amp;"','sp_test_"&amp;UB31&amp;"');"</f>
        <v>xlswrite('G:\Mi unidad\1. PROYECTOS TELLO 2022\SCM SPILL OVERS\outputs\PEAO\jefe_hogar\1%\simulacion_1\output_tests.xlsx',spillover_test_18','sp_test_18');</v>
      </c>
      <c r="UI31">
        <v>18</v>
      </c>
      <c r="UJ31" t="str">
        <f>"xlswrite('G:\Mi unidad\1. PROYECTOS TELLO 2022\SCM SPILL OVERS\outputs\PEAO\mujeres\1%\simulacion_1\output_tests.xlsx',spillover_test_"&amp;UI31&amp;"','sp_test_"&amp;UI31&amp;"');"</f>
        <v>xlswrite('G:\Mi unidad\1. PROYECTOS TELLO 2022\SCM SPILL OVERS\outputs\PEAO\mujeres\1%\simulacion_1\output_tests.xlsx',spillover_test_18','sp_test_18');</v>
      </c>
      <c r="UU31">
        <v>18</v>
      </c>
      <c r="UV31" t="str">
        <f>"xlswrite('G:\Mi unidad\1. PROYECTOS TELLO 2022\SCM SPILL OVERS\outputs\PEAO\criminalidad\1%\simulacion_1\output_tests.xlsx',spillover_test_"&amp;UU31&amp;"','sp_test_"&amp;UU31&amp;"');"</f>
        <v>xlswrite('G:\Mi unidad\1. PROYECTOS TELLO 2022\SCM SPILL OVERS\outputs\PEAO\criminalidad\1%\simulacion_1\output_tests.xlsx',spillover_test_18','sp_test_18');</v>
      </c>
    </row>
    <row r="32" spans="1:568" x14ac:dyDescent="0.3">
      <c r="A32">
        <v>89</v>
      </c>
      <c r="B32" s="2" t="str">
        <f t="shared" si="0"/>
        <v>[data_89,provincias_89,~] = xlsread('BD_PEAO_est_1_provincia_89.xlsx');</v>
      </c>
      <c r="E32" s="2" t="str">
        <f t="shared" si="37"/>
        <v>provincia_89 = unique(provincias_89(2:end,1));</v>
      </c>
      <c r="O32" s="2" t="str">
        <f t="shared" si="1"/>
        <v>PEAO_89 = reshape(data_89(:,2),T+S,N);</v>
      </c>
      <c r="T32" s="2" t="str">
        <f t="shared" si="2"/>
        <v xml:space="preserve">PEAO_89 = PEAO_89'; </v>
      </c>
      <c r="X32" s="2" t="str">
        <f t="shared" si="3"/>
        <v>tratado_89 = PEAO_89(1,:);</v>
      </c>
      <c r="AC32" s="2" t="str">
        <f t="shared" si="4"/>
        <v>PEAO_89(1,:) = [];</v>
      </c>
      <c r="AI32" s="2" t="str">
        <f t="shared" si="5"/>
        <v>PEAO_89 = [tratado_89;PEAO_89];</v>
      </c>
      <c r="AN32" s="2" t="str">
        <f t="shared" si="6"/>
        <v>Y_89 = PEAO_89; % outcome matrix</v>
      </c>
      <c r="AS32" s="2" t="str">
        <f t="shared" si="44"/>
        <v>Y_pre_89 = Y_89(:,1:T);</v>
      </c>
      <c r="AW32" s="2" t="str">
        <f t="shared" si="45"/>
        <v>Y_post_89 = Y_89(:,T+1:end);</v>
      </c>
      <c r="BA32" s="2" t="str">
        <f t="shared" si="46"/>
        <v>[a_hat_89,B_hat_89] = scm_batch(Y_pre_89);</v>
      </c>
      <c r="BF32" s="2" t="str">
        <f t="shared" si="38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P32">
        <v>23</v>
      </c>
      <c r="CQ32" t="str">
        <f>"%A_"&amp;CP32</f>
        <v>%A_23</v>
      </c>
      <c r="CW32">
        <v>23</v>
      </c>
      <c r="CX32" t="str">
        <f>"% Provincia_"&amp;CW32</f>
        <v>% Provincia_23</v>
      </c>
      <c r="DB32">
        <v>23</v>
      </c>
      <c r="DC32" t="str">
        <f>"%A_"&amp;DB32</f>
        <v>%A_23</v>
      </c>
      <c r="DG32">
        <v>23</v>
      </c>
      <c r="DH32" t="str">
        <f>"%A_"&amp;DG32</f>
        <v>%A_23</v>
      </c>
      <c r="DL32">
        <v>23</v>
      </c>
      <c r="DM32" t="str">
        <f>"%A_"&amp;DL32</f>
        <v>%A_23</v>
      </c>
      <c r="DQ32" s="2" t="str">
        <f t="shared" si="47"/>
        <v>M_hat_89 = (eye(N)-B_hat_89)'*(eye(N)-B_hat_89);</v>
      </c>
      <c r="DW32" s="2" t="str">
        <f t="shared" si="39"/>
        <v>synthetic_control_sp_89 = a_hat_89(1)+B_hat_89(1,:)*Y_89;</v>
      </c>
      <c r="EC32" s="2" t="str">
        <f t="shared" si="40"/>
        <v>alpha1_hat_vec_89 = zeros(1,S);</v>
      </c>
      <c r="EG32">
        <v>16</v>
      </c>
      <c r="EH32" s="2" t="str">
        <f>"synthetic_control_sp_"&amp;EG32&amp;"(T+s) = Y_"&amp;EG32&amp;"(1,T+s)-alpha1_hat_vec_"&amp;EG32&amp;"(s);"</f>
        <v>synthetic_control_sp_16(T+s) = Y_16(1,T+s)-alpha1_hat_vec_16(s);</v>
      </c>
      <c r="ER32" s="2" t="str">
        <f t="shared" si="41"/>
        <v>synthetic_control_89=synthetic_control_89';</v>
      </c>
      <c r="EW32" s="2" t="str">
        <f t="shared" si="42"/>
        <v>synthetic_control_sp_89=synthetic_control_sp_89';</v>
      </c>
      <c r="FB32" s="2" t="str">
        <f t="shared" si="43"/>
        <v>tratado_89=tratado_89';</v>
      </c>
      <c r="FF32" s="2" t="str">
        <f t="shared" si="7"/>
        <v>xlswrite('G:\Mi unidad\1. PROYECTOS TELLO 2022\SCM SPILL OVERS\outputs\PEAO\distancia_centro_salud\1%\simulacion_1\synthetic_control_outputs.xlsx',synthetic_control_89,89);</v>
      </c>
      <c r="FT32" s="2" t="str">
        <f t="shared" si="8"/>
        <v>xlswrite('G:\Mi unidad\1. PROYECTOS TELLO 2022\SCM SPILL OVERS\outputs\PEAO\distancia_centro_salud\1%\simulacion_1\synthetic_control_spillover_outputs.xlsx',synthetic_control_sp_89,89);</v>
      </c>
      <c r="GJ32" s="2" t="str">
        <f t="shared" si="9"/>
        <v>xlswrite('G:\Mi unidad\1. PROYECTOS TELLO 2022\SCM SPILL OVERS\outputs\PEAO\distancia_centro_salud\1%\simulacion_1\observado_outputs.xlsx',tratado_89,89);</v>
      </c>
      <c r="GX32" s="2" t="str">
        <f t="shared" si="10"/>
        <v>xlswrite('G:\Mi unidad\1. PROYECTOS TELLO 2022\SCM SPILL OVERS\outputs\PEAO\informalidad\1%\simulacion_1\synthetic_control_outputs.xlsx',synthetic_control_89,89);</v>
      </c>
      <c r="HL32" s="2" t="str">
        <f t="shared" si="11"/>
        <v>xlswrite('G:\Mi unidad\1. PROYECTOS TELLO 2022\SCM SPILL OVERS\outputs\PEAO\informalidad\1%\simulacion_1\synthetic_control_spillover_outputs.xlsx',synthetic_control_sp_89,89);</v>
      </c>
      <c r="IB32" s="2" t="str">
        <f t="shared" si="12"/>
        <v>xlswrite('G:\Mi unidad\1. PROYECTOS TELLO 2022\SCM SPILL OVERS\outputs\PEAO\informalidad\1%\simulacion_1\observado_outputs.xlsx',tratado_89,89);</v>
      </c>
      <c r="IP32" s="2" t="str">
        <f t="shared" si="13"/>
        <v>xlswrite('G:\Mi unidad\1. PROYECTOS TELLO 2022\SCM SPILL OVERS\outputs\PEAO\densidad\1%\simulacion_1\synthetic_control_outputs.xlsx',synthetic_control_89,89);</v>
      </c>
      <c r="JD32" s="2" t="str">
        <f t="shared" si="14"/>
        <v>xlswrite('G:\Mi unidad\1. PROYECTOS TELLO 2022\SCM SPILL OVERS\outputs\PEAO\densidad\1%\simulacion_1\synthetic_control_spillover_outputs.xlsx',synthetic_control_sp_89,89);</v>
      </c>
      <c r="JT32" s="2" t="str">
        <f t="shared" si="15"/>
        <v>xlswrite('G:\Mi unidad\1. PROYECTOS TELLO 2022\SCM SPILL OVERS\outputs\PEAO\densidad\1%\simulacion_1\observado_outputs.xlsx',tratado_89,89);</v>
      </c>
      <c r="KG32" s="2" t="str">
        <f t="shared" si="16"/>
        <v>xlswrite('G:\Mi unidad\1. PROYECTOS TELLO 2022\SCM SPILL OVERS\outputs\PEAO\bajo_niv_educ\1%\simulacion_1\synthetic_control_outputs.xlsx',synthetic_control_89,89);</v>
      </c>
      <c r="KU32" s="2" t="str">
        <f t="shared" si="17"/>
        <v>xlswrite('G:\Mi unidad\1. PROYECTOS TELLO 2022\SCM SPILL OVERS\outputs\PEAO\bajo_niv_educ\1%\simulacion_1\synthetic_control_spillover_outputs.xlsx',synthetic_control_sp_89,89);</v>
      </c>
      <c r="LK32" s="2" t="str">
        <f t="shared" si="18"/>
        <v>xlswrite('G:\Mi unidad\1. PROYECTOS TELLO 2022\SCM SPILL OVERS\outputs\PEAO\bajo_niv_educ\1%\simulacion_1\observado_outputs.xlsx',tratado_89,89);</v>
      </c>
      <c r="LY32" s="2" t="str">
        <f t="shared" si="19"/>
        <v>xlswrite('G:\Mi unidad\1. PROYECTOS TELLO 2022\SCM SPILL OVERS\outputs\PEAO\bajo_ingreso\1%\simulacion_1\synthetic_control_outputs.xlsx',synthetic_control_89,89);</v>
      </c>
      <c r="MN32" s="2" t="str">
        <f t="shared" si="20"/>
        <v>xlswrite('G:\Mi unidad\1. PROYECTOS TELLO 2022\SCM SPILL OVERS\outputs\PEAO\bajo_ingreso\1%\simulacion_1\synthetic_control_spillover_outputs.xlsx',synthetic_control_sp_89,89);</v>
      </c>
      <c r="ND32" s="2" t="str">
        <f t="shared" si="21"/>
        <v>xlswrite('G:\Mi unidad\1. PROYECTOS TELLO 2022\SCM SPILL OVERS\outputs\PEAO\bajo_ingreso\1%\simulacion_1\observado_outputs.xlsx',tratado_89,89);</v>
      </c>
      <c r="NR32" s="2" t="str">
        <f t="shared" si="22"/>
        <v>xlswrite('G:\Mi unidad\1. PROYECTOS TELLO 2022\SCM SPILL OVERS\outputs\PEAO\densidad_g\1%\simulacion_1\synthetic_control_outputs.xlsx',synthetic_control_89,89);</v>
      </c>
      <c r="OF32" s="2" t="str">
        <f t="shared" si="23"/>
        <v>xlswrite('G:\Mi unidad\1. PROYECTOS TELLO 2022\SCM SPILL OVERS\outputs\PEAO\densidad_g\1%\simulacion_1\synthetic_control_spillover_outputs.xlsx',synthetic_control_sp_89,89);</v>
      </c>
      <c r="OV32" s="2" t="str">
        <f t="shared" si="24"/>
        <v>xlswrite('G:\Mi unidad\1. PROYECTOS TELLO 2022\SCM SPILL OVERS\outputs\PEAO\densidad_g\1%\simulacion_1\observado_outputs.xlsx',tratado_89,89);</v>
      </c>
      <c r="PI32" s="2" t="str">
        <f t="shared" si="25"/>
        <v>xlswrite('G:\Mi unidad\1. PROYECTOS TELLO 2022\SCM SPILL OVERS\outputs\PEAO\alimentos\1%\simulacion_1\synthetic_control_outputs.xlsx',synthetic_control_89,89);</v>
      </c>
      <c r="PJ32" s="2" t="str">
        <f t="shared" si="26"/>
        <v>xlswrite('G:\Mi unidad\1. PROYECTOS TELLO 2022\SCM SPILL OVERS\outputs\PEAO\alimentos\1%\simulacion_1\synthetic_control_spillover_outputs.xlsx',synthetic_control_sp_89,89);</v>
      </c>
      <c r="PK32" s="2" t="str">
        <f t="shared" si="27"/>
        <v>xlswrite('G:\Mi unidad\1. PROYECTOS TELLO 2022\SCM SPILL OVERS\outputs\PEAO\alimentos\1%\simulacion_1\observado_outputs.xlsx',tratado_89,89);</v>
      </c>
      <c r="PP32" s="2" t="str">
        <f t="shared" si="28"/>
        <v>xlswrite('G:\Mi unidad\1. PROYECTOS TELLO 2022\SCM SPILL OVERS\outputs\PEAO\jefe_hogar\1%\simulacion_1\synthetic_control_outputs.xlsx',synthetic_control_89,89);</v>
      </c>
      <c r="PQ32" s="2" t="str">
        <f t="shared" si="29"/>
        <v>xlswrite('G:\Mi unidad\1. PROYECTOS TELLO 2022\SCM SPILL OVERS\outputs\PEAO\jefe_hogar\1%\simulacion_1\synthetic_control_spillover_outputs.xlsx',synthetic_control_sp_89,89);</v>
      </c>
      <c r="PR32" s="2" t="str">
        <f t="shared" si="30"/>
        <v>xlswrite('G:\Mi unidad\1. PROYECTOS TELLO 2022\SCM SPILL OVERS\outputs\PEAO\jefe_hogar\1%\simulacion_1\observado_outputs.xlsx',tratado_89,89);</v>
      </c>
      <c r="PV32" s="2" t="str">
        <f t="shared" si="31"/>
        <v>xlswrite('G:\Mi unidad\1. PROYECTOS TELLO 2022\SCM SPILL OVERS\outputs\PEAO\mujeres\1%\simulacion_1\synthetic_control_outputs.xlsx',synthetic_control_89,89);</v>
      </c>
      <c r="PW32" s="2" t="str">
        <f t="shared" si="32"/>
        <v>xlswrite('G:\Mi unidad\1. PROYECTOS TELLO 2022\SCM SPILL OVERS\outputs\PEAO\mujeres\1%\simulacion_1\synthetic_control_spillover_outputs.xlsx',synthetic_control_sp_89,89);</v>
      </c>
      <c r="PX32" s="2" t="str">
        <f t="shared" si="33"/>
        <v>xlswrite('G:\Mi unidad\1. PROYECTOS TELLO 2022\SCM SPILL OVERS\outputs\PEAO\mujeres\1%\simulacion_1\observado_outputs.xlsx',tratado_89,89);</v>
      </c>
      <c r="QB32" s="2" t="str">
        <f t="shared" si="34"/>
        <v>xlswrite('G:\Mi unidad\1. PROYECTOS TELLO 2022\SCM SPILL OVERS\outputs\PEAO\criminalidad\1%\simulacion_1\synthetic_control_outputs.xlsx',synthetic_control_89,89);</v>
      </c>
      <c r="QC32" s="2" t="str">
        <f t="shared" si="35"/>
        <v>xlswrite('G:\Mi unidad\1. PROYECTOS TELLO 2022\SCM SPILL OVERS\outputs\PEAO\criminalidad\1%\simulacion_1\synthetic_control_spillover_outputs.xlsx',synthetic_control_sp_89,89);</v>
      </c>
      <c r="QD32" s="2" t="str">
        <f t="shared" si="36"/>
        <v>xlswrite('G:\Mi unidad\1. PROYECTOS TELLO 2022\SCM SPILL OVERS\outputs\PEAO\criminalidad\1%\simulacion_1\observado_outputs.xlsx',tratado_89,89);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OVERS\outputs\PEAO\bajo_niv_educ\1%\simulacion_1\output_tests.xlsx',lb_vec_"&amp;QW32&amp;"','lb_vec_"&amp;QW32&amp;"');"</f>
        <v>xlswrite('G:\Mi unidad\1. PROYECTOS TELLO 2022\SCM SPILL OVERS\outputs\PEAO\bajo_niv_educ\1%\simulacion_1\output_tests.xlsx',lb_vec_23','lb_vec_23');</v>
      </c>
      <c r="RK32">
        <v>23</v>
      </c>
      <c r="RL32" t="str">
        <f>"xlswrite('G:\Mi unidad\1. PROYECTOS TELLO 2022\SCM SPILL OVERS\outputs\PEAO\bajo_ingreso\1%\simulacion_1\output_tests.xlsx',lb_vec_"&amp;RK32&amp;"','lb_vec_"&amp;RK32&amp;"');"</f>
        <v>xlswrite('G:\Mi unidad\1. PROYECTOS TELLO 2022\SCM SPILL OVERS\outputs\PEAO\bajo_ingreso\1%\simulacion_1\output_tests.xlsx',lb_vec_23','lb_vec_23');</v>
      </c>
      <c r="RW32">
        <v>23</v>
      </c>
      <c r="RX32" t="str">
        <f>"xlswrite('G:\Mi unidad\1. PROYECTOS TELLO 2022\SCM SPILL OVERS\outputs\PEAO\densidad\1%\simulacion_1\output_tests.xlsx',lb_vec_"&amp;RW32&amp;"','lb_vec_"&amp;RW32&amp;"');"</f>
        <v>xlswrite('G:\Mi unidad\1. PROYECTOS TELLO 2022\SCM SPILL OVERS\outputs\PEAO\densidad\1%\simulacion_1\output_tests.xlsx',lb_vec_23','lb_vec_23');</v>
      </c>
      <c r="SI32">
        <v>23</v>
      </c>
      <c r="SJ32" t="str">
        <f>"xlswrite('G:\Mi unidad\1. PROYECTOS TELLO 2022\SCM SPILL OVERS\outputs\PEAO\densidad_g\1%\simulacion_1\output_tests.xlsx',lb_vec_"&amp;SI32&amp;"','lb_vec_"&amp;SI32&amp;"');"</f>
        <v>xlswrite('G:\Mi unidad\1. PROYECTOS TELLO 2022\SCM SPILL OVERS\outputs\PEAO\densidad_g\1%\simulacion_1\output_tests.xlsx',lb_vec_23','lb_vec_23');</v>
      </c>
      <c r="SU32">
        <v>23</v>
      </c>
      <c r="SV32" t="str">
        <f>"xlswrite('G:\Mi unidad\1. PROYECTOS TELLO 2022\SCM SPILL OVERS\outputs\PEAO\distancia_centro_salud\1%\simulacion_1\output_tests.xlsx',lb_vec_"&amp;SU32&amp;"','lb_vec_"&amp;SU32&amp;"');"</f>
        <v>xlswrite('G:\Mi unidad\1. PROYECTOS TELLO 2022\SCM SPILL OVERS\outputs\PEAO\distancia_centro_salud\1%\simulacion_1\output_tests.xlsx',lb_vec_23','lb_vec_23');</v>
      </c>
      <c r="TH32">
        <v>23</v>
      </c>
      <c r="TI32" t="str">
        <f>"xlswrite('G:\Mi unidad\1. PROYECTOS TELLO 2022\SCM SPILL OVERS\outputs\PEAO\informalidad\1%\simulacion_1\output_tests.xlsx',lb_vec_"&amp;TH32&amp;"','lb_vec_"&amp;TH32&amp;"');"</f>
        <v>xlswrite('G:\Mi unidad\1. PROYECTOS TELLO 2022\SCM SPILL OVERS\outputs\PEAO\informalidad\1%\simulacion_1\output_tests.xlsx',lb_vec_23','lb_vec_23');</v>
      </c>
      <c r="TU32">
        <v>23</v>
      </c>
      <c r="TV32" t="str">
        <f>"xlswrite('G:\Mi unidad\1. PROYECTOS TELLO 2022\SCM SPILL OVERS\outputs\PEAO\alimentos\1%\simulacion_1\output_tests.xlsx',lb_vec_"&amp;TU32&amp;"','lb_vec_"&amp;TU32&amp;"');"</f>
        <v>xlswrite('G:\Mi unidad\1. PROYECTOS TELLO 2022\SCM SPILL OVERS\outputs\PEAO\alimentos\1%\simulacion_1\output_tests.xlsx',lb_vec_23','lb_vec_23');</v>
      </c>
      <c r="UB32">
        <v>23</v>
      </c>
      <c r="UC32" t="str">
        <f>"xlswrite('G:\Mi unidad\1. PROYECTOS TELLO 2022\SCM SPILL OVERS\outputs\PEAO\jefe_hogar\1%\simulacion_1\output_tests.xlsx',lb_vec_"&amp;UB32&amp;"','lb_vec_"&amp;UB32&amp;"');"</f>
        <v>xlswrite('G:\Mi unidad\1. PROYECTOS TELLO 2022\SCM SPILL OVERS\outputs\PEAO\jefe_hogar\1%\simulacion_1\output_tests.xlsx',lb_vec_23','lb_vec_23');</v>
      </c>
      <c r="UI32">
        <v>23</v>
      </c>
      <c r="UJ32" t="str">
        <f>"xlswrite('G:\Mi unidad\1. PROYECTOS TELLO 2022\SCM SPILL OVERS\outputs\PEAO\mujeres\1%\simulacion_1\output_tests.xlsx',lb_vec_"&amp;UI32&amp;"','lb_vec_"&amp;UI32&amp;"');"</f>
        <v>xlswrite('G:\Mi unidad\1. PROYECTOS TELLO 2022\SCM SPILL OVERS\outputs\PEAO\mujeres\1%\simulacion_1\output_tests.xlsx',lb_vec_23','lb_vec_23');</v>
      </c>
      <c r="UU32">
        <v>23</v>
      </c>
      <c r="UV32" t="str">
        <f>"xlswrite('G:\Mi unidad\1. PROYECTOS TELLO 2022\SCM SPILL OVERS\outputs\PEAO\criminalidad\1%\simulacion_1\output_tests.xlsx',lb_vec_"&amp;UU32&amp;"','lb_vec_"&amp;UU32&amp;"');"</f>
        <v>xlswrite('G:\Mi unidad\1. PROYECTOS TELLO 2022\SCM SPILL OVERS\outputs\PEAO\criminalidad\1%\simulacion_1\output_tests.xlsx',lb_vec_23','lb_vec_23');</v>
      </c>
    </row>
    <row r="33" spans="1:568" x14ac:dyDescent="0.3">
      <c r="A33">
        <v>91</v>
      </c>
      <c r="B33" s="2" t="str">
        <f t="shared" si="0"/>
        <v>[data_91,provincias_91,~] = xlsread('BD_PEAO_est_1_provincia_91.xlsx');</v>
      </c>
      <c r="E33" s="2" t="str">
        <f t="shared" si="37"/>
        <v>provincia_91 = unique(provincias_91(2:end,1));</v>
      </c>
      <c r="O33" s="2" t="str">
        <f t="shared" si="1"/>
        <v>PEAO_91 = reshape(data_91(:,2),T+S,N);</v>
      </c>
      <c r="T33" s="2" t="str">
        <f t="shared" si="2"/>
        <v xml:space="preserve">PEAO_91 = PEAO_91'; </v>
      </c>
      <c r="X33" s="2" t="str">
        <f t="shared" si="3"/>
        <v>tratado_91 = PEAO_91(1,:);</v>
      </c>
      <c r="AC33" s="2" t="str">
        <f t="shared" si="4"/>
        <v>PEAO_91(1,:) = [];</v>
      </c>
      <c r="AI33" s="2" t="str">
        <f t="shared" si="5"/>
        <v>PEAO_91 = [tratado_91;PEAO_91];</v>
      </c>
      <c r="AN33" s="2" t="str">
        <f t="shared" si="6"/>
        <v>Y_91 = PEAO_91; % outcome matrix</v>
      </c>
      <c r="AS33" s="2" t="str">
        <f t="shared" si="44"/>
        <v>Y_pre_91 = Y_91(:,1:T);</v>
      </c>
      <c r="AW33" s="2" t="str">
        <f t="shared" si="45"/>
        <v>Y_post_91 = Y_91(:,T+1:end);</v>
      </c>
      <c r="BA33" s="2" t="str">
        <f t="shared" si="46"/>
        <v>[a_hat_91,B_hat_91] = scm_batch(Y_pre_91);</v>
      </c>
      <c r="BF33" s="2" t="str">
        <f t="shared" si="38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P33">
        <v>23</v>
      </c>
      <c r="CQ33" t="str">
        <f>"% Provincia_"&amp;CP33</f>
        <v>% Provincia_23</v>
      </c>
      <c r="CW33">
        <v>23</v>
      </c>
      <c r="CX33" s="2" t="str">
        <f>"ind_"&amp;CW31&amp;" = xlsread('spillover_alimentos_"&amp;CW31&amp;".xlsx')"</f>
        <v>ind_18 = xlsread('spillover_alimentos_18.xlsx')</v>
      </c>
      <c r="DB33">
        <v>23</v>
      </c>
      <c r="DC33" t="str">
        <f>"% Provincia_"&amp;DB33</f>
        <v>% Provincia_23</v>
      </c>
      <c r="DG33">
        <v>23</v>
      </c>
      <c r="DH33" t="str">
        <f>"% Provincia_"&amp;DG33</f>
        <v>% Provincia_23</v>
      </c>
      <c r="DL33">
        <v>23</v>
      </c>
      <c r="DM33" t="str">
        <f>"% Provincia_"&amp;DL33</f>
        <v>% Provincia_23</v>
      </c>
      <c r="DQ33" s="2" t="str">
        <f t="shared" si="47"/>
        <v>M_hat_91 = (eye(N)-B_hat_91)'*(eye(N)-B_hat_91);</v>
      </c>
      <c r="DW33" s="2" t="str">
        <f t="shared" si="39"/>
        <v>synthetic_control_sp_91 = a_hat_91(1)+B_hat_91(1,:)*Y_91;</v>
      </c>
      <c r="EC33" s="2" t="str">
        <f t="shared" si="40"/>
        <v>alpha1_hat_vec_91 = zeros(1,S);</v>
      </c>
      <c r="EG33">
        <v>16</v>
      </c>
      <c r="EH33" s="3" t="s">
        <v>57</v>
      </c>
      <c r="ER33" s="2" t="str">
        <f t="shared" si="41"/>
        <v>synthetic_control_91=synthetic_control_91';</v>
      </c>
      <c r="EW33" s="2" t="str">
        <f t="shared" si="42"/>
        <v>synthetic_control_sp_91=synthetic_control_sp_91';</v>
      </c>
      <c r="FB33" s="2" t="str">
        <f t="shared" si="43"/>
        <v>tratado_91=tratado_91';</v>
      </c>
      <c r="FF33" s="2" t="str">
        <f t="shared" si="7"/>
        <v>xlswrite('G:\Mi unidad\1. PROYECTOS TELLO 2022\SCM SPILL OVERS\outputs\PEAO\distancia_centro_salud\1%\simulacion_1\synthetic_control_outputs.xlsx',synthetic_control_91,91);</v>
      </c>
      <c r="FT33" s="2" t="str">
        <f t="shared" si="8"/>
        <v>xlswrite('G:\Mi unidad\1. PROYECTOS TELLO 2022\SCM SPILL OVERS\outputs\PEAO\distancia_centro_salud\1%\simulacion_1\synthetic_control_spillover_outputs.xlsx',synthetic_control_sp_91,91);</v>
      </c>
      <c r="GJ33" s="2" t="str">
        <f t="shared" si="9"/>
        <v>xlswrite('G:\Mi unidad\1. PROYECTOS TELLO 2022\SCM SPILL OVERS\outputs\PEAO\distancia_centro_salud\1%\simulacion_1\observado_outputs.xlsx',tratado_91,91);</v>
      </c>
      <c r="GX33" s="2" t="str">
        <f t="shared" si="10"/>
        <v>xlswrite('G:\Mi unidad\1. PROYECTOS TELLO 2022\SCM SPILL OVERS\outputs\PEAO\informalidad\1%\simulacion_1\synthetic_control_outputs.xlsx',synthetic_control_91,91);</v>
      </c>
      <c r="HL33" s="2" t="str">
        <f t="shared" si="11"/>
        <v>xlswrite('G:\Mi unidad\1. PROYECTOS TELLO 2022\SCM SPILL OVERS\outputs\PEAO\informalidad\1%\simulacion_1\synthetic_control_spillover_outputs.xlsx',synthetic_control_sp_91,91);</v>
      </c>
      <c r="IB33" s="2" t="str">
        <f t="shared" si="12"/>
        <v>xlswrite('G:\Mi unidad\1. PROYECTOS TELLO 2022\SCM SPILL OVERS\outputs\PEAO\informalidad\1%\simulacion_1\observado_outputs.xlsx',tratado_91,91);</v>
      </c>
      <c r="IP33" s="2" t="str">
        <f t="shared" si="13"/>
        <v>xlswrite('G:\Mi unidad\1. PROYECTOS TELLO 2022\SCM SPILL OVERS\outputs\PEAO\densidad\1%\simulacion_1\synthetic_control_outputs.xlsx',synthetic_control_91,91);</v>
      </c>
      <c r="JD33" s="2" t="str">
        <f t="shared" si="14"/>
        <v>xlswrite('G:\Mi unidad\1. PROYECTOS TELLO 2022\SCM SPILL OVERS\outputs\PEAO\densidad\1%\simulacion_1\synthetic_control_spillover_outputs.xlsx',synthetic_control_sp_91,91);</v>
      </c>
      <c r="JT33" s="2" t="str">
        <f t="shared" si="15"/>
        <v>xlswrite('G:\Mi unidad\1. PROYECTOS TELLO 2022\SCM SPILL OVERS\outputs\PEAO\densidad\1%\simulacion_1\observado_outputs.xlsx',tratado_91,91);</v>
      </c>
      <c r="KG33" s="2" t="str">
        <f t="shared" si="16"/>
        <v>xlswrite('G:\Mi unidad\1. PROYECTOS TELLO 2022\SCM SPILL OVERS\outputs\PEAO\bajo_niv_educ\1%\simulacion_1\synthetic_control_outputs.xlsx',synthetic_control_91,91);</v>
      </c>
      <c r="KU33" s="2" t="str">
        <f t="shared" si="17"/>
        <v>xlswrite('G:\Mi unidad\1. PROYECTOS TELLO 2022\SCM SPILL OVERS\outputs\PEAO\bajo_niv_educ\1%\simulacion_1\synthetic_control_spillover_outputs.xlsx',synthetic_control_sp_91,91);</v>
      </c>
      <c r="LK33" s="2" t="str">
        <f t="shared" si="18"/>
        <v>xlswrite('G:\Mi unidad\1. PROYECTOS TELLO 2022\SCM SPILL OVERS\outputs\PEAO\bajo_niv_educ\1%\simulacion_1\observado_outputs.xlsx',tratado_91,91);</v>
      </c>
      <c r="LY33" s="2" t="str">
        <f t="shared" si="19"/>
        <v>xlswrite('G:\Mi unidad\1. PROYECTOS TELLO 2022\SCM SPILL OVERS\outputs\PEAO\bajo_ingreso\1%\simulacion_1\synthetic_control_outputs.xlsx',synthetic_control_91,91);</v>
      </c>
      <c r="MN33" s="2" t="str">
        <f t="shared" si="20"/>
        <v>xlswrite('G:\Mi unidad\1. PROYECTOS TELLO 2022\SCM SPILL OVERS\outputs\PEAO\bajo_ingreso\1%\simulacion_1\synthetic_control_spillover_outputs.xlsx',synthetic_control_sp_91,91);</v>
      </c>
      <c r="ND33" s="2" t="str">
        <f t="shared" si="21"/>
        <v>xlswrite('G:\Mi unidad\1. PROYECTOS TELLO 2022\SCM SPILL OVERS\outputs\PEAO\bajo_ingreso\1%\simulacion_1\observado_outputs.xlsx',tratado_91,91);</v>
      </c>
      <c r="NR33" s="2" t="str">
        <f t="shared" si="22"/>
        <v>xlswrite('G:\Mi unidad\1. PROYECTOS TELLO 2022\SCM SPILL OVERS\outputs\PEAO\densidad_g\1%\simulacion_1\synthetic_control_outputs.xlsx',synthetic_control_91,91);</v>
      </c>
      <c r="OF33" s="2" t="str">
        <f t="shared" si="23"/>
        <v>xlswrite('G:\Mi unidad\1. PROYECTOS TELLO 2022\SCM SPILL OVERS\outputs\PEAO\densidad_g\1%\simulacion_1\synthetic_control_spillover_outputs.xlsx',synthetic_control_sp_91,91);</v>
      </c>
      <c r="OV33" s="2" t="str">
        <f t="shared" si="24"/>
        <v>xlswrite('G:\Mi unidad\1. PROYECTOS TELLO 2022\SCM SPILL OVERS\outputs\PEAO\densidad_g\1%\simulacion_1\observado_outputs.xlsx',tratado_91,91);</v>
      </c>
      <c r="PI33" s="2" t="str">
        <f t="shared" si="25"/>
        <v>xlswrite('G:\Mi unidad\1. PROYECTOS TELLO 2022\SCM SPILL OVERS\outputs\PEAO\alimentos\1%\simulacion_1\synthetic_control_outputs.xlsx',synthetic_control_91,91);</v>
      </c>
      <c r="PJ33" s="2" t="str">
        <f t="shared" si="26"/>
        <v>xlswrite('G:\Mi unidad\1. PROYECTOS TELLO 2022\SCM SPILL OVERS\outputs\PEAO\alimentos\1%\simulacion_1\synthetic_control_spillover_outputs.xlsx',synthetic_control_sp_91,91);</v>
      </c>
      <c r="PK33" s="2" t="str">
        <f t="shared" si="27"/>
        <v>xlswrite('G:\Mi unidad\1. PROYECTOS TELLO 2022\SCM SPILL OVERS\outputs\PEAO\alimentos\1%\simulacion_1\observado_outputs.xlsx',tratado_91,91);</v>
      </c>
      <c r="PP33" s="2" t="str">
        <f t="shared" si="28"/>
        <v>xlswrite('G:\Mi unidad\1. PROYECTOS TELLO 2022\SCM SPILL OVERS\outputs\PEAO\jefe_hogar\1%\simulacion_1\synthetic_control_outputs.xlsx',synthetic_control_91,91);</v>
      </c>
      <c r="PQ33" s="2" t="str">
        <f t="shared" si="29"/>
        <v>xlswrite('G:\Mi unidad\1. PROYECTOS TELLO 2022\SCM SPILL OVERS\outputs\PEAO\jefe_hogar\1%\simulacion_1\synthetic_control_spillover_outputs.xlsx',synthetic_control_sp_91,91);</v>
      </c>
      <c r="PR33" s="2" t="str">
        <f t="shared" si="30"/>
        <v>xlswrite('G:\Mi unidad\1. PROYECTOS TELLO 2022\SCM SPILL OVERS\outputs\PEAO\jefe_hogar\1%\simulacion_1\observado_outputs.xlsx',tratado_91,91);</v>
      </c>
      <c r="PV33" s="2" t="str">
        <f t="shared" si="31"/>
        <v>xlswrite('G:\Mi unidad\1. PROYECTOS TELLO 2022\SCM SPILL OVERS\outputs\PEAO\mujeres\1%\simulacion_1\synthetic_control_outputs.xlsx',synthetic_control_91,91);</v>
      </c>
      <c r="PW33" s="2" t="str">
        <f t="shared" si="32"/>
        <v>xlswrite('G:\Mi unidad\1. PROYECTOS TELLO 2022\SCM SPILL OVERS\outputs\PEAO\mujeres\1%\simulacion_1\synthetic_control_spillover_outputs.xlsx',synthetic_control_sp_91,91);</v>
      </c>
      <c r="PX33" s="2" t="str">
        <f t="shared" si="33"/>
        <v>xlswrite('G:\Mi unidad\1. PROYECTOS TELLO 2022\SCM SPILL OVERS\outputs\PEAO\mujeres\1%\simulacion_1\observado_outputs.xlsx',tratado_91,91);</v>
      </c>
      <c r="QB33" s="2" t="str">
        <f t="shared" si="34"/>
        <v>xlswrite('G:\Mi unidad\1. PROYECTOS TELLO 2022\SCM SPILL OVERS\outputs\PEAO\criminalidad\1%\simulacion_1\synthetic_control_outputs.xlsx',synthetic_control_91,91);</v>
      </c>
      <c r="QC33" s="2" t="str">
        <f t="shared" si="35"/>
        <v>xlswrite('G:\Mi unidad\1. PROYECTOS TELLO 2022\SCM SPILL OVERS\outputs\PEAO\criminalidad\1%\simulacion_1\synthetic_control_spillover_outputs.xlsx',synthetic_control_sp_91,91);</v>
      </c>
      <c r="QD33" s="2" t="str">
        <f t="shared" si="36"/>
        <v>xlswrite('G:\Mi unidad\1. PROYECTOS TELLO 2022\SCM SPILL OVERS\outputs\PEAO\criminalidad\1%\simulacion_1\observado_outputs.xlsx',tratado_91,91);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OVERS\outputs\PEAO\bajo_niv_educ\1%\simulacion_1\output_tests.xlsx',ub_vec_"&amp;QW33&amp;"','ub_vec_"&amp;QW33&amp;"');"</f>
        <v>xlswrite('G:\Mi unidad\1. PROYECTOS TELLO 2022\SCM SPILL OVERS\outputs\PEAO\bajo_niv_educ\1%\simulacion_1\output_tests.xlsx',ub_vec_23','ub_vec_23');</v>
      </c>
      <c r="RK33">
        <v>23</v>
      </c>
      <c r="RL33" t="str">
        <f>"xlswrite('G:\Mi unidad\1. PROYECTOS TELLO 2022\SCM SPILL OVERS\outputs\PEAO\bajo_ingreso\1%\simulacion_1\output_tests.xlsx',ub_vec_"&amp;RK33&amp;"','ub_vec_"&amp;RK33&amp;"');"</f>
        <v>xlswrite('G:\Mi unidad\1. PROYECTOS TELLO 2022\SCM SPILL OVERS\outputs\PEAO\bajo_ingreso\1%\simulacion_1\output_tests.xlsx',ub_vec_23','ub_vec_23');</v>
      </c>
      <c r="RW33">
        <v>23</v>
      </c>
      <c r="RX33" t="str">
        <f>"xlswrite('G:\Mi unidad\1. PROYECTOS TELLO 2022\SCM SPILL OVERS\outputs\PEAO\densidad\1%\simulacion_1\output_tests.xlsx',ub_vec_"&amp;RW33&amp;"','ub_vec_"&amp;RW33&amp;"');"</f>
        <v>xlswrite('G:\Mi unidad\1. PROYECTOS TELLO 2022\SCM SPILL OVERS\outputs\PEAO\densidad\1%\simulacion_1\output_tests.xlsx',ub_vec_23','ub_vec_23');</v>
      </c>
      <c r="SI33">
        <v>23</v>
      </c>
      <c r="SJ33" t="str">
        <f>"xlswrite('G:\Mi unidad\1. PROYECTOS TELLO 2022\SCM SPILL OVERS\outputs\PEAO\densidad_g\1%\simulacion_1\output_tests.xlsx',ub_vec_"&amp;SI33&amp;"','ub_vec_"&amp;SI33&amp;"');"</f>
        <v>xlswrite('G:\Mi unidad\1. PROYECTOS TELLO 2022\SCM SPILL OVERS\outputs\PEAO\densidad_g\1%\simulacion_1\output_tests.xlsx',ub_vec_23','ub_vec_23');</v>
      </c>
      <c r="SU33">
        <v>23</v>
      </c>
      <c r="SV33" t="str">
        <f>"xlswrite('G:\Mi unidad\1. PROYECTOS TELLO 2022\SCM SPILL OVERS\outputs\PEAO\distancia_centro_salud\1%\simulacion_1\output_tests.xlsx',ub_vec_"&amp;SU33&amp;"','ub_vec_"&amp;SU33&amp;"');"</f>
        <v>xlswrite('G:\Mi unidad\1. PROYECTOS TELLO 2022\SCM SPILL OVERS\outputs\PEAO\distancia_centro_salud\1%\simulacion_1\output_tests.xlsx',ub_vec_23','ub_vec_23');</v>
      </c>
      <c r="TH33">
        <v>23</v>
      </c>
      <c r="TI33" t="str">
        <f>"xlswrite('G:\Mi unidad\1. PROYECTOS TELLO 2022\SCM SPILL OVERS\outputs\PEAO\informalidad\1%\simulacion_1\output_tests.xlsx',ub_vec_"&amp;TH33&amp;"','ub_vec_"&amp;TH33&amp;"');"</f>
        <v>xlswrite('G:\Mi unidad\1. PROYECTOS TELLO 2022\SCM SPILL OVERS\outputs\PEAO\informalidad\1%\simulacion_1\output_tests.xlsx',ub_vec_23','ub_vec_23');</v>
      </c>
      <c r="TU33">
        <v>23</v>
      </c>
      <c r="TV33" t="str">
        <f>"xlswrite('G:\Mi unidad\1. PROYECTOS TELLO 2022\SCM SPILL OVERS\outputs\PEAO\alimentos\1%\simulacion_1\output_tests.xlsx',ub_vec_"&amp;TU33&amp;"','ub_vec_"&amp;TU33&amp;"');"</f>
        <v>xlswrite('G:\Mi unidad\1. PROYECTOS TELLO 2022\SCM SPILL OVERS\outputs\PEAO\alimentos\1%\simulacion_1\output_tests.xlsx',ub_vec_23','ub_vec_23');</v>
      </c>
      <c r="UB33">
        <v>23</v>
      </c>
      <c r="UC33" t="str">
        <f>"xlswrite('G:\Mi unidad\1. PROYECTOS TELLO 2022\SCM SPILL OVERS\outputs\PEAO\jefe_hogar\1%\simulacion_1\output_tests.xlsx',ub_vec_"&amp;UB33&amp;"','ub_vec_"&amp;UB33&amp;"');"</f>
        <v>xlswrite('G:\Mi unidad\1. PROYECTOS TELLO 2022\SCM SPILL OVERS\outputs\PEAO\jefe_hogar\1%\simulacion_1\output_tests.xlsx',ub_vec_23','ub_vec_23');</v>
      </c>
      <c r="UI33">
        <v>23</v>
      </c>
      <c r="UJ33" t="str">
        <f>"xlswrite('G:\Mi unidad\1. PROYECTOS TELLO 2022\SCM SPILL OVERS\outputs\PEAO\mujeres\1%\simulacion_1\output_tests.xlsx',ub_vec_"&amp;UI33&amp;"','ub_vec_"&amp;UI33&amp;"');"</f>
        <v>xlswrite('G:\Mi unidad\1. PROYECTOS TELLO 2022\SCM SPILL OVERS\outputs\PEAO\mujeres\1%\simulacion_1\output_tests.xlsx',ub_vec_23','ub_vec_23');</v>
      </c>
      <c r="UU33">
        <v>23</v>
      </c>
      <c r="UV33" t="str">
        <f>"xlswrite('G:\Mi unidad\1. PROYECTOS TELLO 2022\SCM SPILL OVERS\outputs\PEAO\criminalidad\1%\simulacion_1\output_tests.xlsx',ub_vec_"&amp;UU33&amp;"','ub_vec_"&amp;UU33&amp;"');"</f>
        <v>xlswrite('G:\Mi unidad\1. PROYECTOS TELLO 2022\SCM SPILL OVERS\outputs\PEAO\criminalidad\1%\simulacion_1\output_tests.xlsx',ub_vec_23','ub_vec_23');</v>
      </c>
    </row>
    <row r="34" spans="1:568" x14ac:dyDescent="0.3">
      <c r="A34">
        <v>92</v>
      </c>
      <c r="B34" s="2" t="str">
        <f t="shared" ref="B34:B65" si="48">"[data_"&amp;A34&amp;",provincias_"&amp;A34&amp;",~] = xlsread('BD_PEAO_est_1_provincia_"&amp;A34&amp;".xlsx');"</f>
        <v>[data_92,provincias_92,~] = xlsread('BD_PEAO_est_1_provincia_92.xlsx');</v>
      </c>
      <c r="E34" s="2" t="str">
        <f t="shared" si="37"/>
        <v>provincia_92 = unique(provincias_92(2:end,1));</v>
      </c>
      <c r="O34" s="2" t="str">
        <f t="shared" ref="O34:O60" si="49">"PEAO_"&amp;A34&amp;" = reshape(data_"&amp;A34&amp;"(:,2),T+S,N);"</f>
        <v>PEAO_92 = reshape(data_92(:,2),T+S,N);</v>
      </c>
      <c r="T34" s="2" t="str">
        <f t="shared" ref="T34:T60" si="50">"PEAO_"&amp;A34&amp;" = PEAO_"&amp;A34&amp;"'; "</f>
        <v xml:space="preserve">PEAO_92 = PEAO_92'; </v>
      </c>
      <c r="X34" s="2" t="str">
        <f t="shared" ref="X34:X60" si="51">"tratado_"&amp;A34&amp;" = PEAO_"&amp;A34&amp;"(1,:);"</f>
        <v>tratado_92 = PEAO_92(1,:);</v>
      </c>
      <c r="AC34" s="2" t="str">
        <f t="shared" ref="AC34:AC60" si="52">"PEAO_"&amp;A34&amp;"(1,:) = [];"</f>
        <v>PEAO_92(1,:) = [];</v>
      </c>
      <c r="AI34" s="2" t="str">
        <f t="shared" ref="AI34:AI60" si="53">"PEAO_"&amp;A34&amp;" = [tratado_"&amp;A34&amp;";PEAO_"&amp;A34&amp;"];"</f>
        <v>PEAO_92 = [tratado_92;PEAO_92];</v>
      </c>
      <c r="AN34" s="2" t="str">
        <f t="shared" ref="AN34:AN60" si="54">"Y_"&amp;A34&amp;" = PEAO_"&amp;A34&amp;"; % outcome matrix"</f>
        <v>Y_92 = PEAO_92; % outcome matrix</v>
      </c>
      <c r="AS34" s="2" t="str">
        <f t="shared" si="44"/>
        <v>Y_pre_92 = Y_92(:,1:T);</v>
      </c>
      <c r="AW34" s="2" t="str">
        <f t="shared" si="45"/>
        <v>Y_post_92 = Y_92(:,T+1:end);</v>
      </c>
      <c r="BA34" s="2" t="str">
        <f t="shared" si="46"/>
        <v>[a_hat_92,B_hat_92] = scm_batch(Y_pre_92);</v>
      </c>
      <c r="BF34" s="2" t="str">
        <f t="shared" si="38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xlsread('spillover_densidad_g_"&amp;CJ32&amp;".xlsx')"</f>
        <v>ind_23 = xlsread('spillover_densidad_g_23.xlsx')</v>
      </c>
      <c r="CP34">
        <v>23</v>
      </c>
      <c r="CQ34" s="2" t="str">
        <f>"ind_"&amp;CP32&amp;" = xlsread('spillover_tiempo_cs_"&amp;CP32&amp;".xlsx')"</f>
        <v>ind_23 = xlsread('spillover_tiempo_cs_23.xlsx')</v>
      </c>
      <c r="CW34">
        <v>23</v>
      </c>
      <c r="CX34" s="2" t="str">
        <f>"A_"&amp;CW31&amp;" = eye(N);"</f>
        <v>A_18 = eye(N);</v>
      </c>
      <c r="DB34">
        <v>23</v>
      </c>
      <c r="DC34" s="2" t="str">
        <f>"ind_"&amp;DB32&amp;" = xlsread('spillover_criminalidad_"&amp;DB32&amp;".xlsx')"</f>
        <v>ind_23 = xlsread('spillover_criminalidad_23.xlsx')</v>
      </c>
      <c r="DG34">
        <v>23</v>
      </c>
      <c r="DH34" s="2" t="str">
        <f>"ind_"&amp;DG32&amp;" = xlsread('spillover_jefe_hogar_"&amp;DG32&amp;".xlsx')"</f>
        <v>ind_23 = xlsread('spillover_jefe_hogar_23.xlsx')</v>
      </c>
      <c r="DL34">
        <v>23</v>
      </c>
      <c r="DM34" s="2" t="str">
        <f>"ind_"&amp;DL32&amp;" = xlsread('spillover_mujeres_"&amp;DL32&amp;".xlsx')"</f>
        <v>ind_23 = xlsread('spillover_mujeres_23.xlsx')</v>
      </c>
      <c r="DQ34" s="2" t="str">
        <f t="shared" si="47"/>
        <v>M_hat_92 = (eye(N)-B_hat_92)'*(eye(N)-B_hat_92);</v>
      </c>
      <c r="DW34" s="2" t="str">
        <f t="shared" si="39"/>
        <v>synthetic_control_sp_92 = a_hat_92(1)+B_hat_92(1,:)*Y_92;</v>
      </c>
      <c r="EC34" s="2" t="str">
        <f t="shared" si="40"/>
        <v>alpha1_hat_vec_92 = zeros(1,S);</v>
      </c>
      <c r="EG34">
        <v>17</v>
      </c>
      <c r="EH34" s="3" t="str">
        <f>"%PROVINCIA "&amp;EG34</f>
        <v>%PROVINCIA 17</v>
      </c>
      <c r="ER34" s="2" t="str">
        <f t="shared" si="41"/>
        <v>synthetic_control_92=synthetic_control_92';</v>
      </c>
      <c r="EW34" s="2" t="str">
        <f t="shared" si="42"/>
        <v>synthetic_control_sp_92=synthetic_control_sp_92';</v>
      </c>
      <c r="FB34" s="2" t="str">
        <f t="shared" si="43"/>
        <v>tratado_92=tratado_92';</v>
      </c>
      <c r="FF34" s="2" t="str">
        <f t="shared" ref="FF34:FF60" si="55">"xlswrite('G:\Mi unidad\1. PROYECTOS TELLO 2022\SCM SPILL OVERS\outputs\PEAO\distancia_centro_salud\1%\simulacion_1\synthetic_control_outputs.xlsx',synthetic_control_"&amp;$A34&amp;","&amp;$A34&amp;");"</f>
        <v>xlswrite('G:\Mi unidad\1. PROYECTOS TELLO 2022\SCM SPILL OVERS\outputs\PEAO\distancia_centro_salud\1%\simulacion_1\synthetic_control_outputs.xlsx',synthetic_control_92,92);</v>
      </c>
      <c r="FT34" s="2" t="str">
        <f t="shared" ref="FT34:FT60" si="56">"xlswrite('G:\Mi unidad\1. PROYECTOS TELLO 2022\SCM SPILL OVERS\outputs\PEAO\distancia_centro_salud\1%\simulacion_1\synthetic_control_spillover_outputs.xlsx',synthetic_control_sp_"&amp;$A34&amp;","&amp;$A34&amp;");"</f>
        <v>xlswrite('G:\Mi unidad\1. PROYECTOS TELLO 2022\SCM SPILL OVERS\outputs\PEAO\distancia_centro_salud\1%\simulacion_1\synthetic_control_spillover_outputs.xlsx',synthetic_control_sp_92,92);</v>
      </c>
      <c r="GJ34" s="2" t="str">
        <f t="shared" ref="GJ34:GJ60" si="57">"xlswrite('G:\Mi unidad\1. PROYECTOS TELLO 2022\SCM SPILL OVERS\outputs\PEAO\distancia_centro_salud\1%\simulacion_1\observado_outputs.xlsx',tratado_"&amp;$A34&amp;","&amp;$A34&amp;");"</f>
        <v>xlswrite('G:\Mi unidad\1. PROYECTOS TELLO 2022\SCM SPILL OVERS\outputs\PEAO\distancia_centro_salud\1%\simulacion_1\observado_outputs.xlsx',tratado_92,92);</v>
      </c>
      <c r="GX34" s="2" t="str">
        <f t="shared" ref="GX34:GX60" si="58">"xlswrite('G:\Mi unidad\1. PROYECTOS TELLO 2022\SCM SPILL OVERS\outputs\PEAO\informalidad\1%\simulacion_1\synthetic_control_outputs.xlsx',synthetic_control_"&amp;$A34&amp;","&amp;$A34&amp;");"</f>
        <v>xlswrite('G:\Mi unidad\1. PROYECTOS TELLO 2022\SCM SPILL OVERS\outputs\PEAO\informalidad\1%\simulacion_1\synthetic_control_outputs.xlsx',synthetic_control_92,92);</v>
      </c>
      <c r="HL34" s="2" t="str">
        <f t="shared" ref="HL34:HL60" si="59">"xlswrite('G:\Mi unidad\1. PROYECTOS TELLO 2022\SCM SPILL OVERS\outputs\PEAO\informalidad\1%\simulacion_1\synthetic_control_spillover_outputs.xlsx',synthetic_control_sp_"&amp;$A34&amp;","&amp;$A34&amp;");"</f>
        <v>xlswrite('G:\Mi unidad\1. PROYECTOS TELLO 2022\SCM SPILL OVERS\outputs\PEAO\informalidad\1%\simulacion_1\synthetic_control_spillover_outputs.xlsx',synthetic_control_sp_92,92);</v>
      </c>
      <c r="IB34" s="2" t="str">
        <f t="shared" ref="IB34:IB60" si="60">"xlswrite('G:\Mi unidad\1. PROYECTOS TELLO 2022\SCM SPILL OVERS\outputs\PEAO\informalidad\1%\simulacion_1\observado_outputs.xlsx',tratado_"&amp;$A34&amp;","&amp;$A34&amp;");"</f>
        <v>xlswrite('G:\Mi unidad\1. PROYECTOS TELLO 2022\SCM SPILL OVERS\outputs\PEAO\informalidad\1%\simulacion_1\observado_outputs.xlsx',tratado_92,92);</v>
      </c>
      <c r="IP34" s="2" t="str">
        <f t="shared" ref="IP34:IP60" si="61">"xlswrite('G:\Mi unidad\1. PROYECTOS TELLO 2022\SCM SPILL OVERS\outputs\PEAO\densidad\1%\simulacion_1\synthetic_control_outputs.xlsx',synthetic_control_"&amp;$A34&amp;","&amp;$A34&amp;");"</f>
        <v>xlswrite('G:\Mi unidad\1. PROYECTOS TELLO 2022\SCM SPILL OVERS\outputs\PEAO\densidad\1%\simulacion_1\synthetic_control_outputs.xlsx',synthetic_control_92,92);</v>
      </c>
      <c r="JD34" s="2" t="str">
        <f t="shared" ref="JD34:JD60" si="62">"xlswrite('G:\Mi unidad\1. PROYECTOS TELLO 2022\SCM SPILL OVERS\outputs\PEAO\densidad\1%\simulacion_1\synthetic_control_spillover_outputs.xlsx',synthetic_control_sp_"&amp;$A34&amp;","&amp;$A34&amp;");"</f>
        <v>xlswrite('G:\Mi unidad\1. PROYECTOS TELLO 2022\SCM SPILL OVERS\outputs\PEAO\densidad\1%\simulacion_1\synthetic_control_spillover_outputs.xlsx',synthetic_control_sp_92,92);</v>
      </c>
      <c r="JT34" s="2" t="str">
        <f t="shared" ref="JT34:JT60" si="63">"xlswrite('G:\Mi unidad\1. PROYECTOS TELLO 2022\SCM SPILL OVERS\outputs\PEAO\densidad\1%\simulacion_1\observado_outputs.xlsx',tratado_"&amp;$A34&amp;","&amp;$A34&amp;");"</f>
        <v>xlswrite('G:\Mi unidad\1. PROYECTOS TELLO 2022\SCM SPILL OVERS\outputs\PEAO\densidad\1%\simulacion_1\observado_outputs.xlsx',tratado_92,92);</v>
      </c>
      <c r="KG34" s="2" t="str">
        <f t="shared" ref="KG34:KG60" si="64">"xlswrite('G:\Mi unidad\1. PROYECTOS TELLO 2022\SCM SPILL OVERS\outputs\PEAO\bajo_niv_educ\1%\simulacion_1\synthetic_control_outputs.xlsx',synthetic_control_"&amp;$A34&amp;","&amp;$A34&amp;");"</f>
        <v>xlswrite('G:\Mi unidad\1. PROYECTOS TELLO 2022\SCM SPILL OVERS\outputs\PEAO\bajo_niv_educ\1%\simulacion_1\synthetic_control_outputs.xlsx',synthetic_control_92,92);</v>
      </c>
      <c r="KU34" s="2" t="str">
        <f t="shared" ref="KU34:KU60" si="65">"xlswrite('G:\Mi unidad\1. PROYECTOS TELLO 2022\SCM SPILL OVERS\outputs\PEAO\bajo_niv_educ\1%\simulacion_1\synthetic_control_spillover_outputs.xlsx',synthetic_control_sp_"&amp;$A34&amp;","&amp;$A34&amp;");"</f>
        <v>xlswrite('G:\Mi unidad\1. PROYECTOS TELLO 2022\SCM SPILL OVERS\outputs\PEAO\bajo_niv_educ\1%\simulacion_1\synthetic_control_spillover_outputs.xlsx',synthetic_control_sp_92,92);</v>
      </c>
      <c r="LK34" s="2" t="str">
        <f t="shared" ref="LK34:LK60" si="66">"xlswrite('G:\Mi unidad\1. PROYECTOS TELLO 2022\SCM SPILL OVERS\outputs\PEAO\bajo_niv_educ\1%\simulacion_1\observado_outputs.xlsx',tratado_"&amp;$A34&amp;","&amp;$A34&amp;");"</f>
        <v>xlswrite('G:\Mi unidad\1. PROYECTOS TELLO 2022\SCM SPILL OVERS\outputs\PEAO\bajo_niv_educ\1%\simulacion_1\observado_outputs.xlsx',tratado_92,92);</v>
      </c>
      <c r="LY34" s="2" t="str">
        <f t="shared" ref="LY34:LY60" si="67">"xlswrite('G:\Mi unidad\1. PROYECTOS TELLO 2022\SCM SPILL OVERS\outputs\PEAO\bajo_ingreso\1%\simulacion_1\synthetic_control_outputs.xlsx',synthetic_control_"&amp;$A34&amp;","&amp;$A34&amp;");"</f>
        <v>xlswrite('G:\Mi unidad\1. PROYECTOS TELLO 2022\SCM SPILL OVERS\outputs\PEAO\bajo_ingreso\1%\simulacion_1\synthetic_control_outputs.xlsx',synthetic_control_92,92);</v>
      </c>
      <c r="MN34" s="2" t="str">
        <f t="shared" ref="MN34:MN60" si="68">"xlswrite('G:\Mi unidad\1. PROYECTOS TELLO 2022\SCM SPILL OVERS\outputs\PEAO\bajo_ingreso\1%\simulacion_1\synthetic_control_spillover_outputs.xlsx',synthetic_control_sp_"&amp;$A34&amp;","&amp;$A34&amp;");"</f>
        <v>xlswrite('G:\Mi unidad\1. PROYECTOS TELLO 2022\SCM SPILL OVERS\outputs\PEAO\bajo_ingreso\1%\simulacion_1\synthetic_control_spillover_outputs.xlsx',synthetic_control_sp_92,92);</v>
      </c>
      <c r="ND34" s="2" t="str">
        <f t="shared" ref="ND34:ND60" si="69">"xlswrite('G:\Mi unidad\1. PROYECTOS TELLO 2022\SCM SPILL OVERS\outputs\PEAO\bajo_ingreso\1%\simulacion_1\observado_outputs.xlsx',tratado_"&amp;$A34&amp;","&amp;$A34&amp;");"</f>
        <v>xlswrite('G:\Mi unidad\1. PROYECTOS TELLO 2022\SCM SPILL OVERS\outputs\PEAO\bajo_ingreso\1%\simulacion_1\observado_outputs.xlsx',tratado_92,92);</v>
      </c>
      <c r="NR34" s="2" t="str">
        <f t="shared" ref="NR34:NR60" si="70">"xlswrite('G:\Mi unidad\1. PROYECTOS TELLO 2022\SCM SPILL OVERS\outputs\PEAO\densidad_g\1%\simulacion_1\synthetic_control_outputs.xlsx',synthetic_control_"&amp;$A34&amp;","&amp;$A34&amp;");"</f>
        <v>xlswrite('G:\Mi unidad\1. PROYECTOS TELLO 2022\SCM SPILL OVERS\outputs\PEAO\densidad_g\1%\simulacion_1\synthetic_control_outputs.xlsx',synthetic_control_92,92);</v>
      </c>
      <c r="OF34" s="2" t="str">
        <f t="shared" ref="OF34:OF60" si="71">"xlswrite('G:\Mi unidad\1. PROYECTOS TELLO 2022\SCM SPILL OVERS\outputs\PEAO\densidad_g\1%\simulacion_1\synthetic_control_spillover_outputs.xlsx',synthetic_control_sp_"&amp;$A34&amp;","&amp;$A34&amp;");"</f>
        <v>xlswrite('G:\Mi unidad\1. PROYECTOS TELLO 2022\SCM SPILL OVERS\outputs\PEAO\densidad_g\1%\simulacion_1\synthetic_control_spillover_outputs.xlsx',synthetic_control_sp_92,92);</v>
      </c>
      <c r="OV34" s="2" t="str">
        <f t="shared" ref="OV34:OV60" si="72">"xlswrite('G:\Mi unidad\1. PROYECTOS TELLO 2022\SCM SPILL OVERS\outputs\PEAO\densidad_g\1%\simulacion_1\observado_outputs.xlsx',tratado_"&amp;$A34&amp;","&amp;$A34&amp;");"</f>
        <v>xlswrite('G:\Mi unidad\1. PROYECTOS TELLO 2022\SCM SPILL OVERS\outputs\PEAO\densidad_g\1%\simulacion_1\observado_outputs.xlsx',tratado_92,92);</v>
      </c>
      <c r="PI34" s="2" t="str">
        <f t="shared" ref="PI34:PI60" si="73">"xlswrite('G:\Mi unidad\1. PROYECTOS TELLO 2022\SCM SPILL OVERS\outputs\PEAO\alimentos\1%\simulacion_1\synthetic_control_outputs.xlsx',synthetic_control_"&amp;$A34&amp;","&amp;$A34&amp;");"</f>
        <v>xlswrite('G:\Mi unidad\1. PROYECTOS TELLO 2022\SCM SPILL OVERS\outputs\PEAO\alimentos\1%\simulacion_1\synthetic_control_outputs.xlsx',synthetic_control_92,92);</v>
      </c>
      <c r="PJ34" s="2" t="str">
        <f t="shared" ref="PJ34:PJ60" si="74">"xlswrite('G:\Mi unidad\1. PROYECTOS TELLO 2022\SCM SPILL OVERS\outputs\PEAO\alimentos\1%\simulacion_1\synthetic_control_spillover_outputs.xlsx',synthetic_control_sp_"&amp;$A34&amp;","&amp;$A34&amp;");"</f>
        <v>xlswrite('G:\Mi unidad\1. PROYECTOS TELLO 2022\SCM SPILL OVERS\outputs\PEAO\alimentos\1%\simulacion_1\synthetic_control_spillover_outputs.xlsx',synthetic_control_sp_92,92);</v>
      </c>
      <c r="PK34" s="2" t="str">
        <f t="shared" ref="PK34:PK60" si="75">"xlswrite('G:\Mi unidad\1. PROYECTOS TELLO 2022\SCM SPILL OVERS\outputs\PEAO\alimentos\1%\simulacion_1\observado_outputs.xlsx',tratado_"&amp;$A34&amp;","&amp;$A34&amp;");"</f>
        <v>xlswrite('G:\Mi unidad\1. PROYECTOS TELLO 2022\SCM SPILL OVERS\outputs\PEAO\alimentos\1%\simulacion_1\observado_outputs.xlsx',tratado_92,92);</v>
      </c>
      <c r="PP34" s="2" t="str">
        <f t="shared" ref="PP34:PP60" si="76">"xlswrite('G:\Mi unidad\1. PROYECTOS TELLO 2022\SCM SPILL OVERS\outputs\PEAO\jefe_hogar\1%\simulacion_1\synthetic_control_outputs.xlsx',synthetic_control_"&amp;$A34&amp;","&amp;$A34&amp;");"</f>
        <v>xlswrite('G:\Mi unidad\1. PROYECTOS TELLO 2022\SCM SPILL OVERS\outputs\PEAO\jefe_hogar\1%\simulacion_1\synthetic_control_outputs.xlsx',synthetic_control_92,92);</v>
      </c>
      <c r="PQ34" s="2" t="str">
        <f t="shared" ref="PQ34:PQ60" si="77">"xlswrite('G:\Mi unidad\1. PROYECTOS TELLO 2022\SCM SPILL OVERS\outputs\PEAO\jefe_hogar\1%\simulacion_1\synthetic_control_spillover_outputs.xlsx',synthetic_control_sp_"&amp;$A34&amp;","&amp;$A34&amp;");"</f>
        <v>xlswrite('G:\Mi unidad\1. PROYECTOS TELLO 2022\SCM SPILL OVERS\outputs\PEAO\jefe_hogar\1%\simulacion_1\synthetic_control_spillover_outputs.xlsx',synthetic_control_sp_92,92);</v>
      </c>
      <c r="PR34" s="2" t="str">
        <f t="shared" ref="PR34:PR60" si="78">"xlswrite('G:\Mi unidad\1. PROYECTOS TELLO 2022\SCM SPILL OVERS\outputs\PEAO\jefe_hogar\1%\simulacion_1\observado_outputs.xlsx',tratado_"&amp;$A34&amp;","&amp;$A34&amp;");"</f>
        <v>xlswrite('G:\Mi unidad\1. PROYECTOS TELLO 2022\SCM SPILL OVERS\outputs\PEAO\jefe_hogar\1%\simulacion_1\observado_outputs.xlsx',tratado_92,92);</v>
      </c>
      <c r="PV34" s="2" t="str">
        <f t="shared" ref="PV34:PV60" si="79">"xlswrite('G:\Mi unidad\1. PROYECTOS TELLO 2022\SCM SPILL OVERS\outputs\PEAO\mujeres\1%\simulacion_1\synthetic_control_outputs.xlsx',synthetic_control_"&amp;$A34&amp;","&amp;$A34&amp;");"</f>
        <v>xlswrite('G:\Mi unidad\1. PROYECTOS TELLO 2022\SCM SPILL OVERS\outputs\PEAO\mujeres\1%\simulacion_1\synthetic_control_outputs.xlsx',synthetic_control_92,92);</v>
      </c>
      <c r="PW34" s="2" t="str">
        <f t="shared" ref="PW34:PW60" si="80">"xlswrite('G:\Mi unidad\1. PROYECTOS TELLO 2022\SCM SPILL OVERS\outputs\PEAO\mujeres\1%\simulacion_1\synthetic_control_spillover_outputs.xlsx',synthetic_control_sp_"&amp;$A34&amp;","&amp;$A34&amp;");"</f>
        <v>xlswrite('G:\Mi unidad\1. PROYECTOS TELLO 2022\SCM SPILL OVERS\outputs\PEAO\mujeres\1%\simulacion_1\synthetic_control_spillover_outputs.xlsx',synthetic_control_sp_92,92);</v>
      </c>
      <c r="PX34" s="2" t="str">
        <f t="shared" ref="PX34:PX60" si="81">"xlswrite('G:\Mi unidad\1. PROYECTOS TELLO 2022\SCM SPILL OVERS\outputs\PEAO\mujeres\1%\simulacion_1\observado_outputs.xlsx',tratado_"&amp;$A34&amp;","&amp;$A34&amp;");"</f>
        <v>xlswrite('G:\Mi unidad\1. PROYECTOS TELLO 2022\SCM SPILL OVERS\outputs\PEAO\mujeres\1%\simulacion_1\observado_outputs.xlsx',tratado_92,92);</v>
      </c>
      <c r="QB34" s="2" t="str">
        <f t="shared" ref="QB34:QB60" si="82">"xlswrite('G:\Mi unidad\1. PROYECTOS TELLO 2022\SCM SPILL OVERS\outputs\PEAO\criminalidad\1%\simulacion_1\synthetic_control_outputs.xlsx',synthetic_control_"&amp;$A34&amp;","&amp;$A34&amp;");"</f>
        <v>xlswrite('G:\Mi unidad\1. PROYECTOS TELLO 2022\SCM SPILL OVERS\outputs\PEAO\criminalidad\1%\simulacion_1\synthetic_control_outputs.xlsx',synthetic_control_92,92);</v>
      </c>
      <c r="QC34" s="2" t="str">
        <f t="shared" ref="QC34:QC60" si="83">"xlswrite('G:\Mi unidad\1. PROYECTOS TELLO 2022\SCM SPILL OVERS\outputs\PEAO\criminalidad\1%\simulacion_1\synthetic_control_spillover_outputs.xlsx',synthetic_control_sp_"&amp;$A34&amp;","&amp;$A34&amp;");"</f>
        <v>xlswrite('G:\Mi unidad\1. PROYECTOS TELLO 2022\SCM SPILL OVERS\outputs\PEAO\criminalidad\1%\simulacion_1\synthetic_control_spillover_outputs.xlsx',synthetic_control_sp_92,92);</v>
      </c>
      <c r="QD34" s="2" t="str">
        <f t="shared" ref="QD34:QD60" si="84">"xlswrite('G:\Mi unidad\1. PROYECTOS TELLO 2022\SCM SPILL OVERS\outputs\PEAO\criminalidad\1%\simulacion_1\observado_outputs.xlsx',tratado_"&amp;$A34&amp;","&amp;$A34&amp;");"</f>
        <v>xlswrite('G:\Mi unidad\1. PROYECTOS TELLO 2022\SCM SPILL OVERS\outputs\PEAO\criminalidad\1%\simulacion_1\observado_outputs.xlsx',tratado_92,92);</v>
      </c>
      <c r="QI34">
        <v>16</v>
      </c>
      <c r="QJ34" t="str">
        <f>"    [p_value_"&amp;QI34&amp; ",lb_"&amp;QI34&amp;",ub_"&amp;QI34&amp;"] = sp_andrews_te(Y_pre_"&amp;QI34&amp;",PEAO_"&amp;QI34&amp;"(:,T+s),A_"&amp;QI34&amp;",C,.05);"</f>
        <v xml:space="preserve">    [p_value_16,lb_16,ub_16] = sp_andrews_te(Y_pre_16,PEAO_16(:,T+s),A_16,C,.05);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OVERS\outputs\PEAO\bajo_niv_educ\1%\simulacion_1\output_tests.xlsx',p_value_vec_"&amp;QW34&amp;"','p_value_vec_"&amp;QW34&amp;"');"</f>
        <v>xlswrite('G:\Mi unidad\1. PROYECTOS TELLO 2022\SCM SPILL OVERS\outputs\PEAO\bajo_niv_educ\1%\simulacion_1\output_tests.xlsx',p_value_vec_23','p_value_vec_23');</v>
      </c>
      <c r="RK34">
        <v>23</v>
      </c>
      <c r="RL34" t="str">
        <f>"xlswrite('G:\Mi unidad\1. PROYECTOS TELLO 2022\SCM SPILL OVERS\outputs\PEAO\bajo_ingreso\1%\simulacion_1\output_tests.xlsx',p_value_vec_"&amp;RK34&amp;"','p_value_vec_"&amp;RK34&amp;"');"</f>
        <v>xlswrite('G:\Mi unidad\1. PROYECTOS TELLO 2022\SCM SPILL OVERS\outputs\PEAO\bajo_ingreso\1%\simulacion_1\output_tests.xlsx',p_value_vec_23','p_value_vec_23');</v>
      </c>
      <c r="RW34">
        <v>23</v>
      </c>
      <c r="RX34" t="str">
        <f>"xlswrite('G:\Mi unidad\1. PROYECTOS TELLO 2022\SCM SPILL OVERS\outputs\PEAO\densidad\1%\simulacion_1\output_tests.xlsx',p_value_vec_"&amp;RW34&amp;"','p_value_vec_"&amp;RW34&amp;"');"</f>
        <v>xlswrite('G:\Mi unidad\1. PROYECTOS TELLO 2022\SCM SPILL OVERS\outputs\PEAO\densidad\1%\simulacion_1\output_tests.xlsx',p_value_vec_23','p_value_vec_23');</v>
      </c>
      <c r="SI34">
        <v>23</v>
      </c>
      <c r="SJ34" t="str">
        <f>"xlswrite('G:\Mi unidad\1. PROYECTOS TELLO 2022\SCM SPILL OVERS\outputs\PEAO\densidad_g\1%\simulacion_1\output_tests.xlsx',p_value_vec_"&amp;SI34&amp;"','p_value_vec_"&amp;SI34&amp;"');"</f>
        <v>xlswrite('G:\Mi unidad\1. PROYECTOS TELLO 2022\SCM SPILL OVERS\outputs\PEAO\densidad_g\1%\simulacion_1\output_tests.xlsx',p_value_vec_23','p_value_vec_23');</v>
      </c>
      <c r="SU34">
        <v>23</v>
      </c>
      <c r="SV34" t="str">
        <f>"xlswrite('G:\Mi unidad\1. PROYECTOS TELLO 2022\SCM SPILL OVERS\outputs\PEAO\distancia_centro_salud\1%\simulacion_1\output_tests.xlsx',p_value_vec_"&amp;SU34&amp;"','p_value_vec_"&amp;SU34&amp;"');"</f>
        <v>xlswrite('G:\Mi unidad\1. PROYECTOS TELLO 2022\SCM SPILL OVERS\outputs\PEAO\distancia_centro_salud\1%\simulacion_1\output_tests.xlsx',p_value_vec_23','p_value_vec_23');</v>
      </c>
      <c r="TH34">
        <v>23</v>
      </c>
      <c r="TI34" t="str">
        <f>"xlswrite('G:\Mi unidad\1. PROYECTOS TELLO 2022\SCM SPILL OVERS\outputs\PEAO\informalidad\1%\simulacion_1\output_tests.xlsx',p_value_vec_"&amp;TH34&amp;"','p_value_vec_"&amp;TH34&amp;"');"</f>
        <v>xlswrite('G:\Mi unidad\1. PROYECTOS TELLO 2022\SCM SPILL OVERS\outputs\PEAO\informalidad\1%\simulacion_1\output_tests.xlsx',p_value_vec_23','p_value_vec_23');</v>
      </c>
      <c r="TU34">
        <v>23</v>
      </c>
      <c r="TV34" t="str">
        <f>"xlswrite('G:\Mi unidad\1. PROYECTOS TELLO 2022\SCM SPILL OVERS\outputs\PEAO\alimentos\1%\simulacion_1\output_tests.xlsx',p_value_vec_"&amp;TU34&amp;"','p_value_vec_"&amp;TU34&amp;"');"</f>
        <v>xlswrite('G:\Mi unidad\1. PROYECTOS TELLO 2022\SCM SPILL OVERS\outputs\PEAO\alimentos\1%\simulacion_1\output_tests.xlsx',p_value_vec_23','p_value_vec_23');</v>
      </c>
      <c r="UB34">
        <v>23</v>
      </c>
      <c r="UC34" t="str">
        <f>"xlswrite('G:\Mi unidad\1. PROYECTOS TELLO 2022\SCM SPILL OVERS\outputs\PEAO\jefe_hogar\1%\simulacion_1\output_tests.xlsx',p_value_vec_"&amp;UB34&amp;"','p_value_vec_"&amp;UB34&amp;"');"</f>
        <v>xlswrite('G:\Mi unidad\1. PROYECTOS TELLO 2022\SCM SPILL OVERS\outputs\PEAO\jefe_hogar\1%\simulacion_1\output_tests.xlsx',p_value_vec_23','p_value_vec_23');</v>
      </c>
      <c r="UI34">
        <v>23</v>
      </c>
      <c r="UJ34" t="str">
        <f>"xlswrite('G:\Mi unidad\1. PROYECTOS TELLO 2022\SCM SPILL OVERS\outputs\PEAO\mujeres\1%\simulacion_1\output_tests.xlsx',p_value_vec_"&amp;UI34&amp;"','p_value_vec_"&amp;UI34&amp;"');"</f>
        <v>xlswrite('G:\Mi unidad\1. PROYECTOS TELLO 2022\SCM SPILL OVERS\outputs\PEAO\mujeres\1%\simulacion_1\output_tests.xlsx',p_value_vec_23','p_value_vec_23');</v>
      </c>
      <c r="UU34">
        <v>23</v>
      </c>
      <c r="UV34" t="str">
        <f>"xlswrite('G:\Mi unidad\1. PROYECTOS TELLO 2022\SCM SPILL OVERS\outputs\PEAO\criminalidad\1%\simulacion_1\output_tests.xlsx',p_value_vec_"&amp;UU34&amp;"','p_value_vec_"&amp;UU34&amp;"');"</f>
        <v>xlswrite('G:\Mi unidad\1. PROYECTOS TELLO 2022\SCM SPILL OVERS\outputs\PEAO\criminalidad\1%\simulacion_1\output_tests.xlsx',p_value_vec_23','p_value_vec_23');</v>
      </c>
    </row>
    <row r="35" spans="1:568" x14ac:dyDescent="0.3">
      <c r="A35">
        <v>95</v>
      </c>
      <c r="B35" s="2" t="str">
        <f t="shared" si="48"/>
        <v>[data_95,provincias_95,~] = xlsread('BD_PEAO_est_1_provincia_95.xlsx');</v>
      </c>
      <c r="E35" s="2" t="str">
        <f t="shared" si="37"/>
        <v>provincia_95 = unique(provincias_95(2:end,1));</v>
      </c>
      <c r="O35" s="2" t="str">
        <f t="shared" si="49"/>
        <v>PEAO_95 = reshape(data_95(:,2),T+S,N);</v>
      </c>
      <c r="T35" s="2" t="str">
        <f t="shared" si="50"/>
        <v xml:space="preserve">PEAO_95 = PEAO_95'; </v>
      </c>
      <c r="X35" s="2" t="str">
        <f t="shared" si="51"/>
        <v>tratado_95 = PEAO_95(1,:);</v>
      </c>
      <c r="AC35" s="2" t="str">
        <f t="shared" si="52"/>
        <v>PEAO_95(1,:) = [];</v>
      </c>
      <c r="AI35" s="2" t="str">
        <f t="shared" si="53"/>
        <v>PEAO_95 = [tratado_95;PEAO_95];</v>
      </c>
      <c r="AN35" s="2" t="str">
        <f t="shared" si="54"/>
        <v>Y_95 = PEAO_95; % outcome matrix</v>
      </c>
      <c r="AS35" s="2" t="str">
        <f t="shared" si="44"/>
        <v>Y_pre_95 = Y_95(:,1:T);</v>
      </c>
      <c r="AW35" s="2" t="str">
        <f t="shared" si="45"/>
        <v>Y_post_95 = Y_95(:,T+1:end);</v>
      </c>
      <c r="BA35" s="2" t="str">
        <f t="shared" si="46"/>
        <v>[a_hat_95,B_hat_95] = scm_batch(Y_pre_95);</v>
      </c>
      <c r="BF35" s="2" t="str">
        <f t="shared" si="38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P35">
        <v>23</v>
      </c>
      <c r="CQ35" s="2" t="str">
        <f>"A_"&amp;CP32&amp;" = eye(N);"</f>
        <v>A_23 = eye(N);</v>
      </c>
      <c r="CW35">
        <v>23</v>
      </c>
      <c r="CX35" s="2" t="str">
        <f>"A_"&amp;CW31&amp;"(:,ind_"&amp;CW31&amp;" == 0) = [];"</f>
        <v>A_18(:,ind_18 == 0) = [];</v>
      </c>
      <c r="DB35">
        <v>23</v>
      </c>
      <c r="DC35" s="2" t="str">
        <f>"A_"&amp;DB32&amp;" = eye(N);"</f>
        <v>A_23 = eye(N);</v>
      </c>
      <c r="DG35">
        <v>23</v>
      </c>
      <c r="DH35" s="2" t="str">
        <f>"A_"&amp;DG32&amp;" = eye(N);"</f>
        <v>A_23 = eye(N);</v>
      </c>
      <c r="DL35">
        <v>23</v>
      </c>
      <c r="DM35" s="2" t="str">
        <f>"A_"&amp;DL32&amp;" = eye(N);"</f>
        <v>A_23 = eye(N);</v>
      </c>
      <c r="DQ35" s="2" t="str">
        <f t="shared" si="47"/>
        <v>M_hat_95 = (eye(N)-B_hat_95)'*(eye(N)-B_hat_95);</v>
      </c>
      <c r="DW35" s="2" t="str">
        <f t="shared" si="39"/>
        <v>synthetic_control_sp_95 = a_hat_95(1)+B_hat_95(1,:)*Y_95;</v>
      </c>
      <c r="EC35" s="2" t="str">
        <f t="shared" si="40"/>
        <v>alpha1_hat_vec_95 = zeros(1,S);</v>
      </c>
      <c r="EG35">
        <v>17</v>
      </c>
      <c r="EH35" s="3" t="s">
        <v>51</v>
      </c>
      <c r="ER35" s="2" t="str">
        <f t="shared" si="41"/>
        <v>synthetic_control_95=synthetic_control_95';</v>
      </c>
      <c r="EW35" s="2" t="str">
        <f t="shared" si="42"/>
        <v>synthetic_control_sp_95=synthetic_control_sp_95';</v>
      </c>
      <c r="FB35" s="2" t="str">
        <f t="shared" si="43"/>
        <v>tratado_95=tratado_95';</v>
      </c>
      <c r="FF35" s="2" t="str">
        <f t="shared" si="55"/>
        <v>xlswrite('G:\Mi unidad\1. PROYECTOS TELLO 2022\SCM SPILL OVERS\outputs\PEAO\distancia_centro_salud\1%\simulacion_1\synthetic_control_outputs.xlsx',synthetic_control_95,95);</v>
      </c>
      <c r="FT35" s="2" t="str">
        <f t="shared" si="56"/>
        <v>xlswrite('G:\Mi unidad\1. PROYECTOS TELLO 2022\SCM SPILL OVERS\outputs\PEAO\distancia_centro_salud\1%\simulacion_1\synthetic_control_spillover_outputs.xlsx',synthetic_control_sp_95,95);</v>
      </c>
      <c r="GJ35" s="2" t="str">
        <f t="shared" si="57"/>
        <v>xlswrite('G:\Mi unidad\1. PROYECTOS TELLO 2022\SCM SPILL OVERS\outputs\PEAO\distancia_centro_salud\1%\simulacion_1\observado_outputs.xlsx',tratado_95,95);</v>
      </c>
      <c r="GX35" s="2" t="str">
        <f t="shared" si="58"/>
        <v>xlswrite('G:\Mi unidad\1. PROYECTOS TELLO 2022\SCM SPILL OVERS\outputs\PEAO\informalidad\1%\simulacion_1\synthetic_control_outputs.xlsx',synthetic_control_95,95);</v>
      </c>
      <c r="HL35" s="2" t="str">
        <f t="shared" si="59"/>
        <v>xlswrite('G:\Mi unidad\1. PROYECTOS TELLO 2022\SCM SPILL OVERS\outputs\PEAO\informalidad\1%\simulacion_1\synthetic_control_spillover_outputs.xlsx',synthetic_control_sp_95,95);</v>
      </c>
      <c r="IB35" s="2" t="str">
        <f t="shared" si="60"/>
        <v>xlswrite('G:\Mi unidad\1. PROYECTOS TELLO 2022\SCM SPILL OVERS\outputs\PEAO\informalidad\1%\simulacion_1\observado_outputs.xlsx',tratado_95,95);</v>
      </c>
      <c r="IP35" s="2" t="str">
        <f t="shared" si="61"/>
        <v>xlswrite('G:\Mi unidad\1. PROYECTOS TELLO 2022\SCM SPILL OVERS\outputs\PEAO\densidad\1%\simulacion_1\synthetic_control_outputs.xlsx',synthetic_control_95,95);</v>
      </c>
      <c r="JD35" s="2" t="str">
        <f t="shared" si="62"/>
        <v>xlswrite('G:\Mi unidad\1. PROYECTOS TELLO 2022\SCM SPILL OVERS\outputs\PEAO\densidad\1%\simulacion_1\synthetic_control_spillover_outputs.xlsx',synthetic_control_sp_95,95);</v>
      </c>
      <c r="JT35" s="2" t="str">
        <f t="shared" si="63"/>
        <v>xlswrite('G:\Mi unidad\1. PROYECTOS TELLO 2022\SCM SPILL OVERS\outputs\PEAO\densidad\1%\simulacion_1\observado_outputs.xlsx',tratado_95,95);</v>
      </c>
      <c r="KG35" s="2" t="str">
        <f t="shared" si="64"/>
        <v>xlswrite('G:\Mi unidad\1. PROYECTOS TELLO 2022\SCM SPILL OVERS\outputs\PEAO\bajo_niv_educ\1%\simulacion_1\synthetic_control_outputs.xlsx',synthetic_control_95,95);</v>
      </c>
      <c r="KU35" s="2" t="str">
        <f t="shared" si="65"/>
        <v>xlswrite('G:\Mi unidad\1. PROYECTOS TELLO 2022\SCM SPILL OVERS\outputs\PEAO\bajo_niv_educ\1%\simulacion_1\synthetic_control_spillover_outputs.xlsx',synthetic_control_sp_95,95);</v>
      </c>
      <c r="LK35" s="2" t="str">
        <f t="shared" si="66"/>
        <v>xlswrite('G:\Mi unidad\1. PROYECTOS TELLO 2022\SCM SPILL OVERS\outputs\PEAO\bajo_niv_educ\1%\simulacion_1\observado_outputs.xlsx',tratado_95,95);</v>
      </c>
      <c r="LY35" s="2" t="str">
        <f t="shared" si="67"/>
        <v>xlswrite('G:\Mi unidad\1. PROYECTOS TELLO 2022\SCM SPILL OVERS\outputs\PEAO\bajo_ingreso\1%\simulacion_1\synthetic_control_outputs.xlsx',synthetic_control_95,95);</v>
      </c>
      <c r="MN35" s="2" t="str">
        <f t="shared" si="68"/>
        <v>xlswrite('G:\Mi unidad\1. PROYECTOS TELLO 2022\SCM SPILL OVERS\outputs\PEAO\bajo_ingreso\1%\simulacion_1\synthetic_control_spillover_outputs.xlsx',synthetic_control_sp_95,95);</v>
      </c>
      <c r="ND35" s="2" t="str">
        <f t="shared" si="69"/>
        <v>xlswrite('G:\Mi unidad\1. PROYECTOS TELLO 2022\SCM SPILL OVERS\outputs\PEAO\bajo_ingreso\1%\simulacion_1\observado_outputs.xlsx',tratado_95,95);</v>
      </c>
      <c r="NR35" s="2" t="str">
        <f t="shared" si="70"/>
        <v>xlswrite('G:\Mi unidad\1. PROYECTOS TELLO 2022\SCM SPILL OVERS\outputs\PEAO\densidad_g\1%\simulacion_1\synthetic_control_outputs.xlsx',synthetic_control_95,95);</v>
      </c>
      <c r="OF35" s="2" t="str">
        <f t="shared" si="71"/>
        <v>xlswrite('G:\Mi unidad\1. PROYECTOS TELLO 2022\SCM SPILL OVERS\outputs\PEAO\densidad_g\1%\simulacion_1\synthetic_control_spillover_outputs.xlsx',synthetic_control_sp_95,95);</v>
      </c>
      <c r="OV35" s="2" t="str">
        <f t="shared" si="72"/>
        <v>xlswrite('G:\Mi unidad\1. PROYECTOS TELLO 2022\SCM SPILL OVERS\outputs\PEAO\densidad_g\1%\simulacion_1\observado_outputs.xlsx',tratado_95,95);</v>
      </c>
      <c r="PI35" s="2" t="str">
        <f t="shared" si="73"/>
        <v>xlswrite('G:\Mi unidad\1. PROYECTOS TELLO 2022\SCM SPILL OVERS\outputs\PEAO\alimentos\1%\simulacion_1\synthetic_control_outputs.xlsx',synthetic_control_95,95);</v>
      </c>
      <c r="PJ35" s="2" t="str">
        <f t="shared" si="74"/>
        <v>xlswrite('G:\Mi unidad\1. PROYECTOS TELLO 2022\SCM SPILL OVERS\outputs\PEAO\alimentos\1%\simulacion_1\synthetic_control_spillover_outputs.xlsx',synthetic_control_sp_95,95);</v>
      </c>
      <c r="PK35" s="2" t="str">
        <f t="shared" si="75"/>
        <v>xlswrite('G:\Mi unidad\1. PROYECTOS TELLO 2022\SCM SPILL OVERS\outputs\PEAO\alimentos\1%\simulacion_1\observado_outputs.xlsx',tratado_95,95);</v>
      </c>
      <c r="PP35" s="2" t="str">
        <f t="shared" si="76"/>
        <v>xlswrite('G:\Mi unidad\1. PROYECTOS TELLO 2022\SCM SPILL OVERS\outputs\PEAO\jefe_hogar\1%\simulacion_1\synthetic_control_outputs.xlsx',synthetic_control_95,95);</v>
      </c>
      <c r="PQ35" s="2" t="str">
        <f t="shared" si="77"/>
        <v>xlswrite('G:\Mi unidad\1. PROYECTOS TELLO 2022\SCM SPILL OVERS\outputs\PEAO\jefe_hogar\1%\simulacion_1\synthetic_control_spillover_outputs.xlsx',synthetic_control_sp_95,95);</v>
      </c>
      <c r="PR35" s="2" t="str">
        <f t="shared" si="78"/>
        <v>xlswrite('G:\Mi unidad\1. PROYECTOS TELLO 2022\SCM SPILL OVERS\outputs\PEAO\jefe_hogar\1%\simulacion_1\observado_outputs.xlsx',tratado_95,95);</v>
      </c>
      <c r="PV35" s="2" t="str">
        <f t="shared" si="79"/>
        <v>xlswrite('G:\Mi unidad\1. PROYECTOS TELLO 2022\SCM SPILL OVERS\outputs\PEAO\mujeres\1%\simulacion_1\synthetic_control_outputs.xlsx',synthetic_control_95,95);</v>
      </c>
      <c r="PW35" s="2" t="str">
        <f t="shared" si="80"/>
        <v>xlswrite('G:\Mi unidad\1. PROYECTOS TELLO 2022\SCM SPILL OVERS\outputs\PEAO\mujeres\1%\simulacion_1\synthetic_control_spillover_outputs.xlsx',synthetic_control_sp_95,95);</v>
      </c>
      <c r="PX35" s="2" t="str">
        <f t="shared" si="81"/>
        <v>xlswrite('G:\Mi unidad\1. PROYECTOS TELLO 2022\SCM SPILL OVERS\outputs\PEAO\mujeres\1%\simulacion_1\observado_outputs.xlsx',tratado_95,95);</v>
      </c>
      <c r="QB35" s="2" t="str">
        <f t="shared" si="82"/>
        <v>xlswrite('G:\Mi unidad\1. PROYECTOS TELLO 2022\SCM SPILL OVERS\outputs\PEAO\criminalidad\1%\simulacion_1\synthetic_control_outputs.xlsx',synthetic_control_95,95);</v>
      </c>
      <c r="QC35" s="2" t="str">
        <f t="shared" si="83"/>
        <v>xlswrite('G:\Mi unidad\1. PROYECTOS TELLO 2022\SCM SPILL OVERS\outputs\PEAO\criminalidad\1%\simulacion_1\synthetic_control_spillover_outputs.xlsx',synthetic_control_sp_95,95);</v>
      </c>
      <c r="QD35" s="2" t="str">
        <f t="shared" si="84"/>
        <v>xlswrite('G:\Mi unidad\1. PROYECTOS TELLO 2022\SCM SPILL OVERS\outputs\PEAO\criminalidad\1%\simulacion_1\observado_outputs.xlsx',tratado_95,95);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OVERS\outputs\PEAO\bajo_niv_educ\1%\simulacion_1\output_tests.xlsx',alpha1_hat_vec_"&amp;QW35&amp;"','alpha1_hat_vec_"&amp;QW35&amp;"');"</f>
        <v>xlswrite('G:\Mi unidad\1. PROYECTOS TELLO 2022\SCM SPILL OVERS\outputs\PEAO\bajo_niv_educ\1%\simulacion_1\output_tests.xlsx',alpha1_hat_vec_23','alpha1_hat_vec_23');</v>
      </c>
      <c r="RK35">
        <v>23</v>
      </c>
      <c r="RL35" t="str">
        <f>"xlswrite('G:\Mi unidad\1. PROYECTOS TELLO 2022\SCM SPILL OVERS\outputs\PEAO\bajo_ingreso\1%\simulacion_1\output_tests.xlsx',alpha1_hat_vec_"&amp;RK35&amp;"','alpha1_hat_vec_"&amp;RK35&amp;"');"</f>
        <v>xlswrite('G:\Mi unidad\1. PROYECTOS TELLO 2022\SCM SPILL OVERS\outputs\PEAO\bajo_ingreso\1%\simulacion_1\output_tests.xlsx',alpha1_hat_vec_23','alpha1_hat_vec_23');</v>
      </c>
      <c r="RW35">
        <v>23</v>
      </c>
      <c r="RX35" t="str">
        <f>"xlswrite('G:\Mi unidad\1. PROYECTOS TELLO 2022\SCM SPILL OVERS\outputs\PEAO\densidad\1%\simulacion_1\output_tests.xlsx',alpha1_hat_vec_"&amp;RW35&amp;"','alpha1_hat_vec_"&amp;RW35&amp;"');"</f>
        <v>xlswrite('G:\Mi unidad\1. PROYECTOS TELLO 2022\SCM SPILL OVERS\outputs\PEAO\densidad\1%\simulacion_1\output_tests.xlsx',alpha1_hat_vec_23','alpha1_hat_vec_23');</v>
      </c>
      <c r="SI35">
        <v>23</v>
      </c>
      <c r="SJ35" t="str">
        <f>"xlswrite('G:\Mi unidad\1. PROYECTOS TELLO 2022\SCM SPILL OVERS\outputs\PEAO\densidad_g\1%\simulacion_1\output_tests.xlsx',alpha1_hat_vec_"&amp;SI35&amp;"','alpha1_hat_vec_"&amp;SI35&amp;"');"</f>
        <v>xlswrite('G:\Mi unidad\1. PROYECTOS TELLO 2022\SCM SPILL OVERS\outputs\PEAO\densidad_g\1%\simulacion_1\output_tests.xlsx',alpha1_hat_vec_23','alpha1_hat_vec_23');</v>
      </c>
      <c r="SU35">
        <v>23</v>
      </c>
      <c r="SV35" t="str">
        <f>"xlswrite('G:\Mi unidad\1. PROYECTOS TELLO 2022\SCM SPILL OVERS\outputs\PEAO\distancia_centro_salud\1%\simulacion_1\output_tests.xlsx',alpha1_hat_vec_"&amp;SU35&amp;"','alpha1_hat_vec_"&amp;SU35&amp;"');"</f>
        <v>xlswrite('G:\Mi unidad\1. PROYECTOS TELLO 2022\SCM SPILL OVERS\outputs\PEAO\distancia_centro_salud\1%\simulacion_1\output_tests.xlsx',alpha1_hat_vec_23','alpha1_hat_vec_23');</v>
      </c>
      <c r="TH35">
        <v>23</v>
      </c>
      <c r="TI35" t="str">
        <f>"xlswrite('G:\Mi unidad\1. PROYECTOS TELLO 2022\SCM SPILL OVERS\outputs\PEAO\informalidad\1%\simulacion_1\output_tests.xlsx',alpha1_hat_vec_"&amp;TH35&amp;"','alpha1_hat_vec_"&amp;TH35&amp;"');"</f>
        <v>xlswrite('G:\Mi unidad\1. PROYECTOS TELLO 2022\SCM SPILL OVERS\outputs\PEAO\informalidad\1%\simulacion_1\output_tests.xlsx',alpha1_hat_vec_23','alpha1_hat_vec_23');</v>
      </c>
      <c r="TU35">
        <v>23</v>
      </c>
      <c r="TV35" t="str">
        <f>"xlswrite('G:\Mi unidad\1. PROYECTOS TELLO 2022\SCM SPILL OVERS\outputs\PEAO\alimentos\1%\simulacion_1\output_tests.xlsx',alpha1_hat_vec_"&amp;TU35&amp;"','alpha1_hat_vec_"&amp;TU35&amp;"');"</f>
        <v>xlswrite('G:\Mi unidad\1. PROYECTOS TELLO 2022\SCM SPILL OVERS\outputs\PEAO\alimentos\1%\simulacion_1\output_tests.xlsx',alpha1_hat_vec_23','alpha1_hat_vec_23');</v>
      </c>
      <c r="UB35">
        <v>23</v>
      </c>
      <c r="UC35" t="str">
        <f>"xlswrite('G:\Mi unidad\1. PROYECTOS TELLO 2022\SCM SPILL OVERS\outputs\PEAO\jefe_hogar\1%\simulacion_1\output_tests.xlsx',alpha1_hat_vec_"&amp;UB35&amp;"','alpha1_hat_vec_"&amp;UB35&amp;"');"</f>
        <v>xlswrite('G:\Mi unidad\1. PROYECTOS TELLO 2022\SCM SPILL OVERS\outputs\PEAO\jefe_hogar\1%\simulacion_1\output_tests.xlsx',alpha1_hat_vec_23','alpha1_hat_vec_23');</v>
      </c>
      <c r="UI35">
        <v>23</v>
      </c>
      <c r="UJ35" t="str">
        <f>"xlswrite('G:\Mi unidad\1. PROYECTOS TELLO 2022\SCM SPILL OVERS\outputs\PEAO\mujeres\1%\simulacion_1\output_tests.xlsx',alpha1_hat_vec_"&amp;UI35&amp;"','alpha1_hat_vec_"&amp;UI35&amp;"');"</f>
        <v>xlswrite('G:\Mi unidad\1. PROYECTOS TELLO 2022\SCM SPILL OVERS\outputs\PEAO\mujeres\1%\simulacion_1\output_tests.xlsx',alpha1_hat_vec_23','alpha1_hat_vec_23');</v>
      </c>
      <c r="UU35">
        <v>23</v>
      </c>
      <c r="UV35" t="str">
        <f>"xlswrite('G:\Mi unidad\1. PROYECTOS TELLO 2022\SCM SPILL OVERS\outputs\PEAO\criminalidad\1%\simulacion_1\output_tests.xlsx',alpha1_hat_vec_"&amp;UU35&amp;"','alpha1_hat_vec_"&amp;UU35&amp;"');"</f>
        <v>xlswrite('G:\Mi unidad\1. PROYECTOS TELLO 2022\SCM SPILL OVERS\outputs\PEAO\criminalidad\1%\simulacion_1\output_tests.xlsx',alpha1_hat_vec_23','alpha1_hat_vec_23');</v>
      </c>
    </row>
    <row r="36" spans="1:568" x14ac:dyDescent="0.3">
      <c r="A36">
        <v>100</v>
      </c>
      <c r="B36" s="2" t="str">
        <f t="shared" si="48"/>
        <v>[data_100,provincias_100,~] = xlsread('BD_PEAO_est_1_provincia_100.xlsx');</v>
      </c>
      <c r="E36" s="2" t="str">
        <f t="shared" si="37"/>
        <v>provincia_100 = unique(provincias_100(2:end,1));</v>
      </c>
      <c r="O36" s="2" t="str">
        <f t="shared" si="49"/>
        <v>PEAO_100 = reshape(data_100(:,2),T+S,N);</v>
      </c>
      <c r="T36" s="2" t="str">
        <f t="shared" si="50"/>
        <v xml:space="preserve">PEAO_100 = PEAO_100'; </v>
      </c>
      <c r="X36" s="2" t="str">
        <f t="shared" si="51"/>
        <v>tratado_100 = PEAO_100(1,:);</v>
      </c>
      <c r="AC36" s="2" t="str">
        <f t="shared" si="52"/>
        <v>PEAO_100(1,:) = [];</v>
      </c>
      <c r="AI36" s="2" t="str">
        <f t="shared" si="53"/>
        <v>PEAO_100 = [tratado_100;PEAO_100];</v>
      </c>
      <c r="AN36" s="2" t="str">
        <f t="shared" si="54"/>
        <v>Y_100 = PEAO_100; % outcome matrix</v>
      </c>
      <c r="AS36" s="2" t="str">
        <f t="shared" si="44"/>
        <v>Y_pre_100 = Y_100(:,1:T);</v>
      </c>
      <c r="AW36" s="2" t="str">
        <f t="shared" si="45"/>
        <v>Y_post_100 = Y_100(:,T+1:end);</v>
      </c>
      <c r="BA36" s="2" t="str">
        <f t="shared" si="46"/>
        <v>[a_hat_100,B_hat_100] = scm_batch(Y_pre_100);</v>
      </c>
      <c r="BF36" s="2" t="str">
        <f t="shared" si="38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P36">
        <v>23</v>
      </c>
      <c r="CQ36" s="2" t="str">
        <f>"A_"&amp;CP32&amp;"(:,ind_"&amp;CP32&amp;" == 0) = [];"</f>
        <v>A_23(:,ind_23 == 0) = [];</v>
      </c>
      <c r="CW36">
        <v>23</v>
      </c>
      <c r="CX36" t="str">
        <f>"%A_"&amp;CW36</f>
        <v>%A_23</v>
      </c>
      <c r="DB36">
        <v>23</v>
      </c>
      <c r="DC36" s="2" t="str">
        <f>"A_"&amp;DB32&amp;"(:,ind_"&amp;DB32&amp;" == 0) = [];"</f>
        <v>A_23(:,ind_23 == 0) = [];</v>
      </c>
      <c r="DG36">
        <v>23</v>
      </c>
      <c r="DH36" s="2" t="str">
        <f>"A_"&amp;DG32&amp;"(:,ind_"&amp;DG32&amp;" == 0) = [];"</f>
        <v>A_23(:,ind_23 == 0) = [];</v>
      </c>
      <c r="DL36">
        <v>23</v>
      </c>
      <c r="DM36" s="2" t="str">
        <f>"A_"&amp;DL32&amp;"(:,ind_"&amp;DL32&amp;" == 0) = [];"</f>
        <v>A_23(:,ind_23 == 0) = [];</v>
      </c>
      <c r="DQ36" s="2" t="str">
        <f t="shared" si="47"/>
        <v>M_hat_100 = (eye(N)-B_hat_100)'*(eye(N)-B_hat_100);</v>
      </c>
      <c r="DW36" s="2" t="str">
        <f t="shared" si="39"/>
        <v>synthetic_control_sp_100 = a_hat_100(1)+B_hat_100(1,:)*Y_100;</v>
      </c>
      <c r="EC36" s="2" t="str">
        <f t="shared" si="40"/>
        <v>alpha1_hat_vec_100 = zeros(1,S);</v>
      </c>
      <c r="EG36">
        <v>17</v>
      </c>
      <c r="EH36" s="2" t="str">
        <f>"Y_Ts_"&amp;EG36&amp;" = Y_"&amp;EG36&amp;"(:,T+s);"</f>
        <v>Y_Ts_17 = Y_17(:,T+s);</v>
      </c>
      <c r="ER36" s="2" t="str">
        <f t="shared" si="41"/>
        <v>synthetic_control_100=synthetic_control_100';</v>
      </c>
      <c r="EW36" s="2" t="str">
        <f t="shared" si="42"/>
        <v>synthetic_control_sp_100=synthetic_control_sp_100';</v>
      </c>
      <c r="FB36" s="2" t="str">
        <f t="shared" si="43"/>
        <v>tratado_100=tratado_100';</v>
      </c>
      <c r="FF36" s="2" t="str">
        <f t="shared" si="55"/>
        <v>xlswrite('G:\Mi unidad\1. PROYECTOS TELLO 2022\SCM SPILL OVERS\outputs\PEAO\distancia_centro_salud\1%\simulacion_1\synthetic_control_outputs.xlsx',synthetic_control_100,100);</v>
      </c>
      <c r="FT36" s="2" t="str">
        <f t="shared" si="56"/>
        <v>xlswrite('G:\Mi unidad\1. PROYECTOS TELLO 2022\SCM SPILL OVERS\outputs\PEAO\distancia_centro_salud\1%\simulacion_1\synthetic_control_spillover_outputs.xlsx',synthetic_control_sp_100,100);</v>
      </c>
      <c r="GJ36" s="2" t="str">
        <f t="shared" si="57"/>
        <v>xlswrite('G:\Mi unidad\1. PROYECTOS TELLO 2022\SCM SPILL OVERS\outputs\PEAO\distancia_centro_salud\1%\simulacion_1\observado_outputs.xlsx',tratado_100,100);</v>
      </c>
      <c r="GX36" s="2" t="str">
        <f t="shared" si="58"/>
        <v>xlswrite('G:\Mi unidad\1. PROYECTOS TELLO 2022\SCM SPILL OVERS\outputs\PEAO\informalidad\1%\simulacion_1\synthetic_control_outputs.xlsx',synthetic_control_100,100);</v>
      </c>
      <c r="HL36" s="2" t="str">
        <f t="shared" si="59"/>
        <v>xlswrite('G:\Mi unidad\1. PROYECTOS TELLO 2022\SCM SPILL OVERS\outputs\PEAO\informalidad\1%\simulacion_1\synthetic_control_spillover_outputs.xlsx',synthetic_control_sp_100,100);</v>
      </c>
      <c r="IB36" s="2" t="str">
        <f t="shared" si="60"/>
        <v>xlswrite('G:\Mi unidad\1. PROYECTOS TELLO 2022\SCM SPILL OVERS\outputs\PEAO\informalidad\1%\simulacion_1\observado_outputs.xlsx',tratado_100,100);</v>
      </c>
      <c r="IP36" s="2" t="str">
        <f t="shared" si="61"/>
        <v>xlswrite('G:\Mi unidad\1. PROYECTOS TELLO 2022\SCM SPILL OVERS\outputs\PEAO\densidad\1%\simulacion_1\synthetic_control_outputs.xlsx',synthetic_control_100,100);</v>
      </c>
      <c r="JD36" s="2" t="str">
        <f t="shared" si="62"/>
        <v>xlswrite('G:\Mi unidad\1. PROYECTOS TELLO 2022\SCM SPILL OVERS\outputs\PEAO\densidad\1%\simulacion_1\synthetic_control_spillover_outputs.xlsx',synthetic_control_sp_100,100);</v>
      </c>
      <c r="JT36" s="2" t="str">
        <f t="shared" si="63"/>
        <v>xlswrite('G:\Mi unidad\1. PROYECTOS TELLO 2022\SCM SPILL OVERS\outputs\PEAO\densidad\1%\simulacion_1\observado_outputs.xlsx',tratado_100,100);</v>
      </c>
      <c r="KG36" s="2" t="str">
        <f t="shared" si="64"/>
        <v>xlswrite('G:\Mi unidad\1. PROYECTOS TELLO 2022\SCM SPILL OVERS\outputs\PEAO\bajo_niv_educ\1%\simulacion_1\synthetic_control_outputs.xlsx',synthetic_control_100,100);</v>
      </c>
      <c r="KU36" s="2" t="str">
        <f t="shared" si="65"/>
        <v>xlswrite('G:\Mi unidad\1. PROYECTOS TELLO 2022\SCM SPILL OVERS\outputs\PEAO\bajo_niv_educ\1%\simulacion_1\synthetic_control_spillover_outputs.xlsx',synthetic_control_sp_100,100);</v>
      </c>
      <c r="LK36" s="2" t="str">
        <f t="shared" si="66"/>
        <v>xlswrite('G:\Mi unidad\1. PROYECTOS TELLO 2022\SCM SPILL OVERS\outputs\PEAO\bajo_niv_educ\1%\simulacion_1\observado_outputs.xlsx',tratado_100,100);</v>
      </c>
      <c r="LY36" s="2" t="str">
        <f t="shared" si="67"/>
        <v>xlswrite('G:\Mi unidad\1. PROYECTOS TELLO 2022\SCM SPILL OVERS\outputs\PEAO\bajo_ingreso\1%\simulacion_1\synthetic_control_outputs.xlsx',synthetic_control_100,100);</v>
      </c>
      <c r="MN36" s="2" t="str">
        <f t="shared" si="68"/>
        <v>xlswrite('G:\Mi unidad\1. PROYECTOS TELLO 2022\SCM SPILL OVERS\outputs\PEAO\bajo_ingreso\1%\simulacion_1\synthetic_control_spillover_outputs.xlsx',synthetic_control_sp_100,100);</v>
      </c>
      <c r="ND36" s="2" t="str">
        <f t="shared" si="69"/>
        <v>xlswrite('G:\Mi unidad\1. PROYECTOS TELLO 2022\SCM SPILL OVERS\outputs\PEAO\bajo_ingreso\1%\simulacion_1\observado_outputs.xlsx',tratado_100,100);</v>
      </c>
      <c r="NR36" s="2" t="str">
        <f t="shared" si="70"/>
        <v>xlswrite('G:\Mi unidad\1. PROYECTOS TELLO 2022\SCM SPILL OVERS\outputs\PEAO\densidad_g\1%\simulacion_1\synthetic_control_outputs.xlsx',synthetic_control_100,100);</v>
      </c>
      <c r="OF36" s="2" t="str">
        <f t="shared" si="71"/>
        <v>xlswrite('G:\Mi unidad\1. PROYECTOS TELLO 2022\SCM SPILL OVERS\outputs\PEAO\densidad_g\1%\simulacion_1\synthetic_control_spillover_outputs.xlsx',synthetic_control_sp_100,100);</v>
      </c>
      <c r="OV36" s="2" t="str">
        <f t="shared" si="72"/>
        <v>xlswrite('G:\Mi unidad\1. PROYECTOS TELLO 2022\SCM SPILL OVERS\outputs\PEAO\densidad_g\1%\simulacion_1\observado_outputs.xlsx',tratado_100,100);</v>
      </c>
      <c r="PI36" s="2" t="str">
        <f t="shared" si="73"/>
        <v>xlswrite('G:\Mi unidad\1. PROYECTOS TELLO 2022\SCM SPILL OVERS\outputs\PEAO\alimentos\1%\simulacion_1\synthetic_control_outputs.xlsx',synthetic_control_100,100);</v>
      </c>
      <c r="PJ36" s="2" t="str">
        <f t="shared" si="74"/>
        <v>xlswrite('G:\Mi unidad\1. PROYECTOS TELLO 2022\SCM SPILL OVERS\outputs\PEAO\alimentos\1%\simulacion_1\synthetic_control_spillover_outputs.xlsx',synthetic_control_sp_100,100);</v>
      </c>
      <c r="PK36" s="2" t="str">
        <f t="shared" si="75"/>
        <v>xlswrite('G:\Mi unidad\1. PROYECTOS TELLO 2022\SCM SPILL OVERS\outputs\PEAO\alimentos\1%\simulacion_1\observado_outputs.xlsx',tratado_100,100);</v>
      </c>
      <c r="PP36" s="2" t="str">
        <f t="shared" si="76"/>
        <v>xlswrite('G:\Mi unidad\1. PROYECTOS TELLO 2022\SCM SPILL OVERS\outputs\PEAO\jefe_hogar\1%\simulacion_1\synthetic_control_outputs.xlsx',synthetic_control_100,100);</v>
      </c>
      <c r="PQ36" s="2" t="str">
        <f t="shared" si="77"/>
        <v>xlswrite('G:\Mi unidad\1. PROYECTOS TELLO 2022\SCM SPILL OVERS\outputs\PEAO\jefe_hogar\1%\simulacion_1\synthetic_control_spillover_outputs.xlsx',synthetic_control_sp_100,100);</v>
      </c>
      <c r="PR36" s="2" t="str">
        <f t="shared" si="78"/>
        <v>xlswrite('G:\Mi unidad\1. PROYECTOS TELLO 2022\SCM SPILL OVERS\outputs\PEAO\jefe_hogar\1%\simulacion_1\observado_outputs.xlsx',tratado_100,100);</v>
      </c>
      <c r="PV36" s="2" t="str">
        <f t="shared" si="79"/>
        <v>xlswrite('G:\Mi unidad\1. PROYECTOS TELLO 2022\SCM SPILL OVERS\outputs\PEAO\mujeres\1%\simulacion_1\synthetic_control_outputs.xlsx',synthetic_control_100,100);</v>
      </c>
      <c r="PW36" s="2" t="str">
        <f t="shared" si="80"/>
        <v>xlswrite('G:\Mi unidad\1. PROYECTOS TELLO 2022\SCM SPILL OVERS\outputs\PEAO\mujeres\1%\simulacion_1\synthetic_control_spillover_outputs.xlsx',synthetic_control_sp_100,100);</v>
      </c>
      <c r="PX36" s="2" t="str">
        <f t="shared" si="81"/>
        <v>xlswrite('G:\Mi unidad\1. PROYECTOS TELLO 2022\SCM SPILL OVERS\outputs\PEAO\mujeres\1%\simulacion_1\observado_outputs.xlsx',tratado_100,100);</v>
      </c>
      <c r="QB36" s="2" t="str">
        <f t="shared" si="82"/>
        <v>xlswrite('G:\Mi unidad\1. PROYECTOS TELLO 2022\SCM SPILL OVERS\outputs\PEAO\criminalidad\1%\simulacion_1\synthetic_control_outputs.xlsx',synthetic_control_100,100);</v>
      </c>
      <c r="QC36" s="2" t="str">
        <f t="shared" si="83"/>
        <v>xlswrite('G:\Mi unidad\1. PROYECTOS TELLO 2022\SCM SPILL OVERS\outputs\PEAO\criminalidad\1%\simulacion_1\synthetic_control_spillover_outputs.xlsx',synthetic_control_sp_100,100);</v>
      </c>
      <c r="QD36" s="2" t="str">
        <f t="shared" si="84"/>
        <v>xlswrite('G:\Mi unidad\1. PROYECTOS TELLO 2022\SCM SPILL OVERS\outputs\PEAO\criminalidad\1%\simulacion_1\observado_outputs.xlsx',tratado_100,100);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OVERS\outputs\PEAO\bajo_niv_educ\1%\simulacion_1\output_tests.xlsx',spillover_test_"&amp;QW36&amp;"','sp_test_"&amp;QW36&amp;"');"</f>
        <v>xlswrite('G:\Mi unidad\1. PROYECTOS TELLO 2022\SCM SPILL OVERS\outputs\PEAO\bajo_niv_educ\1%\simulacion_1\output_tests.xlsx',spillover_test_23','sp_test_23');</v>
      </c>
      <c r="RK36">
        <v>23</v>
      </c>
      <c r="RL36" t="str">
        <f>"xlswrite('G:\Mi unidad\1. PROYECTOS TELLO 2022\SCM SPILL OVERS\outputs\PEAO\bajo_ingreso\1%\simulacion_1\output_tests.xlsx',spillover_test_"&amp;RK36&amp;"','sp_test_"&amp;RK36&amp;"');"</f>
        <v>xlswrite('G:\Mi unidad\1. PROYECTOS TELLO 2022\SCM SPILL OVERS\outputs\PEAO\bajo_ingreso\1%\simulacion_1\output_tests.xlsx',spillover_test_23','sp_test_23');</v>
      </c>
      <c r="RW36">
        <v>23</v>
      </c>
      <c r="RX36" t="str">
        <f>"xlswrite('G:\Mi unidad\1. PROYECTOS TELLO 2022\SCM SPILL OVERS\outputs\PEAO\densidad\1%\simulacion_1\output_tests.xlsx',spillover_test_"&amp;RW36&amp;"','sp_test_"&amp;RW36&amp;"');"</f>
        <v>xlswrite('G:\Mi unidad\1. PROYECTOS TELLO 2022\SCM SPILL OVERS\outputs\PEAO\densidad\1%\simulacion_1\output_tests.xlsx',spillover_test_23','sp_test_23');</v>
      </c>
      <c r="SI36">
        <v>23</v>
      </c>
      <c r="SJ36" t="str">
        <f>"xlswrite('G:\Mi unidad\1. PROYECTOS TELLO 2022\SCM SPILL OVERS\outputs\PEAO\densidad_g\1%\simulacion_1\output_tests.xlsx',spillover_test_"&amp;SI36&amp;"','sp_test_"&amp;SI36&amp;"');"</f>
        <v>xlswrite('G:\Mi unidad\1. PROYECTOS TELLO 2022\SCM SPILL OVERS\outputs\PEAO\densidad_g\1%\simulacion_1\output_tests.xlsx',spillover_test_23','sp_test_23');</v>
      </c>
      <c r="SU36">
        <v>23</v>
      </c>
      <c r="SV36" t="str">
        <f>"xlswrite('G:\Mi unidad\1. PROYECTOS TELLO 2022\SCM SPILL OVERS\outputs\PEAO\distancia_centro_salud\1%\simulacion_1\output_tests.xlsx',spillover_test_"&amp;SU36&amp;"','sp_test_"&amp;SU36&amp;"');"</f>
        <v>xlswrite('G:\Mi unidad\1. PROYECTOS TELLO 2022\SCM SPILL OVERS\outputs\PEAO\distancia_centro_salud\1%\simulacion_1\output_tests.xlsx',spillover_test_23','sp_test_23');</v>
      </c>
      <c r="TH36">
        <v>23</v>
      </c>
      <c r="TI36" t="str">
        <f>"xlswrite('G:\Mi unidad\1. PROYECTOS TELLO 2022\SCM SPILL OVERS\outputs\PEAO\informalidad\1%\simulacion_1\output_tests.xlsx',spillover_test_"&amp;TH36&amp;"','sp_test_"&amp;TH36&amp;"');"</f>
        <v>xlswrite('G:\Mi unidad\1. PROYECTOS TELLO 2022\SCM SPILL OVERS\outputs\PEAO\informalidad\1%\simulacion_1\output_tests.xlsx',spillover_test_23','sp_test_23');</v>
      </c>
      <c r="TU36">
        <v>23</v>
      </c>
      <c r="TV36" t="str">
        <f>"xlswrite('G:\Mi unidad\1. PROYECTOS TELLO 2022\SCM SPILL OVERS\outputs\PEAO\alimentos\1%\simulacion_1\output_tests.xlsx',spillover_test_"&amp;TU36&amp;"','sp_test_"&amp;TU36&amp;"');"</f>
        <v>xlswrite('G:\Mi unidad\1. PROYECTOS TELLO 2022\SCM SPILL OVERS\outputs\PEAO\alimentos\1%\simulacion_1\output_tests.xlsx',spillover_test_23','sp_test_23');</v>
      </c>
      <c r="UB36">
        <v>23</v>
      </c>
      <c r="UC36" t="str">
        <f>"xlswrite('G:\Mi unidad\1. PROYECTOS TELLO 2022\SCM SPILL OVERS\outputs\PEAO\jefe_hogar\1%\simulacion_1\output_tests.xlsx',spillover_test_"&amp;UB36&amp;"','sp_test_"&amp;UB36&amp;"');"</f>
        <v>xlswrite('G:\Mi unidad\1. PROYECTOS TELLO 2022\SCM SPILL OVERS\outputs\PEAO\jefe_hogar\1%\simulacion_1\output_tests.xlsx',spillover_test_23','sp_test_23');</v>
      </c>
      <c r="UI36">
        <v>23</v>
      </c>
      <c r="UJ36" t="str">
        <f>"xlswrite('G:\Mi unidad\1. PROYECTOS TELLO 2022\SCM SPILL OVERS\outputs\PEAO\mujeres\1%\simulacion_1\output_tests.xlsx',spillover_test_"&amp;UI36&amp;"','sp_test_"&amp;UI36&amp;"');"</f>
        <v>xlswrite('G:\Mi unidad\1. PROYECTOS TELLO 2022\SCM SPILL OVERS\outputs\PEAO\mujeres\1%\simulacion_1\output_tests.xlsx',spillover_test_23','sp_test_23');</v>
      </c>
      <c r="UU36">
        <v>23</v>
      </c>
      <c r="UV36" t="str">
        <f>"xlswrite('G:\Mi unidad\1. PROYECTOS TELLO 2022\SCM SPILL OVERS\outputs\PEAO\criminalidad\1%\simulacion_1\output_tests.xlsx',spillover_test_"&amp;UU36&amp;"','sp_test_"&amp;UU36&amp;"');"</f>
        <v>xlswrite('G:\Mi unidad\1. PROYECTOS TELLO 2022\SCM SPILL OVERS\outputs\PEAO\criminalidad\1%\simulacion_1\output_tests.xlsx',spillover_test_23','sp_test_23');</v>
      </c>
    </row>
    <row r="37" spans="1:568" x14ac:dyDescent="0.3">
      <c r="A37">
        <v>104</v>
      </c>
      <c r="B37" s="2" t="str">
        <f t="shared" si="48"/>
        <v>[data_104,provincias_104,~] = xlsread('BD_PEAO_est_1_provincia_104.xlsx');</v>
      </c>
      <c r="E37" s="2" t="str">
        <f t="shared" si="37"/>
        <v>provincia_104 = unique(provincias_104(2:end,1));</v>
      </c>
      <c r="O37" s="2" t="str">
        <f t="shared" si="49"/>
        <v>PEAO_104 = reshape(data_104(:,2),T+S,N);</v>
      </c>
      <c r="T37" s="2" t="str">
        <f t="shared" si="50"/>
        <v xml:space="preserve">PEAO_104 = PEAO_104'; </v>
      </c>
      <c r="X37" s="2" t="str">
        <f t="shared" si="51"/>
        <v>tratado_104 = PEAO_104(1,:);</v>
      </c>
      <c r="AC37" s="2" t="str">
        <f t="shared" si="52"/>
        <v>PEAO_104(1,:) = [];</v>
      </c>
      <c r="AI37" s="2" t="str">
        <f t="shared" si="53"/>
        <v>PEAO_104 = [tratado_104;PEAO_104];</v>
      </c>
      <c r="AN37" s="2" t="str">
        <f t="shared" si="54"/>
        <v>Y_104 = PEAO_104; % outcome matrix</v>
      </c>
      <c r="AS37" s="2" t="str">
        <f t="shared" si="44"/>
        <v>Y_pre_104 = Y_104(:,1:T);</v>
      </c>
      <c r="AW37" s="2" t="str">
        <f t="shared" si="45"/>
        <v>Y_post_104 = Y_104(:,T+1:end);</v>
      </c>
      <c r="BA37" s="2" t="str">
        <f t="shared" si="46"/>
        <v>[a_hat_104,B_hat_104] = scm_batch(Y_pre_104);</v>
      </c>
      <c r="BF37" s="2" t="str">
        <f t="shared" si="38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P37">
        <v>26</v>
      </c>
      <c r="CQ37" t="str">
        <f>"%A_"&amp;CP37</f>
        <v>%A_26</v>
      </c>
      <c r="CW37">
        <v>26</v>
      </c>
      <c r="CX37" t="str">
        <f>"% Provincia_"&amp;CW37</f>
        <v>% Provincia_26</v>
      </c>
      <c r="DB37">
        <v>26</v>
      </c>
      <c r="DC37" t="str">
        <f>"%A_"&amp;DB37</f>
        <v>%A_26</v>
      </c>
      <c r="DG37">
        <v>26</v>
      </c>
      <c r="DH37" t="str">
        <f>"%A_"&amp;DG37</f>
        <v>%A_26</v>
      </c>
      <c r="DL37">
        <v>26</v>
      </c>
      <c r="DM37" t="str">
        <f>"%A_"&amp;DL37</f>
        <v>%A_26</v>
      </c>
      <c r="DQ37" s="2" t="str">
        <f t="shared" si="47"/>
        <v>M_hat_104 = (eye(N)-B_hat_104)'*(eye(N)-B_hat_104);</v>
      </c>
      <c r="DW37" s="2" t="str">
        <f t="shared" si="39"/>
        <v>synthetic_control_sp_104 = a_hat_104(1)+B_hat_104(1,:)*Y_104;</v>
      </c>
      <c r="EC37" s="2" t="str">
        <f t="shared" si="40"/>
        <v>alpha1_hat_vec_104 = zeros(1,S);</v>
      </c>
      <c r="EG37">
        <v>17</v>
      </c>
      <c r="EH37" s="2" t="str">
        <f>"gamma_hat_"&amp;EG36&amp;" = (A_"&amp;EG36&amp;"'*M_hat_"&amp;EG36&amp;"*A_"&amp;EG36&amp;")\(A_"&amp;EG36&amp;"'*(eye(N)-B_hat_"&amp;EG36&amp;")'*((eye(N)-B_hat_"&amp;EG36&amp;")*Y_Ts_"&amp;EG36&amp;"-a_hat_"&amp;EG36&amp;"));"</f>
        <v>gamma_hat_17 = (A_17'*M_hat_17*A_17)\(A_17'*(eye(N)-B_hat_17)'*((eye(N)-B_hat_17)*Y_Ts_17-a_hat_17));</v>
      </c>
      <c r="ER37" s="2" t="str">
        <f t="shared" si="41"/>
        <v>synthetic_control_104=synthetic_control_104';</v>
      </c>
      <c r="EW37" s="2" t="str">
        <f t="shared" si="42"/>
        <v>synthetic_control_sp_104=synthetic_control_sp_104';</v>
      </c>
      <c r="FB37" s="2" t="str">
        <f t="shared" si="43"/>
        <v>tratado_104=tratado_104';</v>
      </c>
      <c r="FF37" s="2" t="str">
        <f t="shared" si="55"/>
        <v>xlswrite('G:\Mi unidad\1. PROYECTOS TELLO 2022\SCM SPILL OVERS\outputs\PEAO\distancia_centro_salud\1%\simulacion_1\synthetic_control_outputs.xlsx',synthetic_control_104,104);</v>
      </c>
      <c r="FT37" s="2" t="str">
        <f t="shared" si="56"/>
        <v>xlswrite('G:\Mi unidad\1. PROYECTOS TELLO 2022\SCM SPILL OVERS\outputs\PEAO\distancia_centro_salud\1%\simulacion_1\synthetic_control_spillover_outputs.xlsx',synthetic_control_sp_104,104);</v>
      </c>
      <c r="GJ37" s="2" t="str">
        <f t="shared" si="57"/>
        <v>xlswrite('G:\Mi unidad\1. PROYECTOS TELLO 2022\SCM SPILL OVERS\outputs\PEAO\distancia_centro_salud\1%\simulacion_1\observado_outputs.xlsx',tratado_104,104);</v>
      </c>
      <c r="GX37" s="2" t="str">
        <f t="shared" si="58"/>
        <v>xlswrite('G:\Mi unidad\1. PROYECTOS TELLO 2022\SCM SPILL OVERS\outputs\PEAO\informalidad\1%\simulacion_1\synthetic_control_outputs.xlsx',synthetic_control_104,104);</v>
      </c>
      <c r="HL37" s="2" t="str">
        <f t="shared" si="59"/>
        <v>xlswrite('G:\Mi unidad\1. PROYECTOS TELLO 2022\SCM SPILL OVERS\outputs\PEAO\informalidad\1%\simulacion_1\synthetic_control_spillover_outputs.xlsx',synthetic_control_sp_104,104);</v>
      </c>
      <c r="IB37" s="2" t="str">
        <f t="shared" si="60"/>
        <v>xlswrite('G:\Mi unidad\1. PROYECTOS TELLO 2022\SCM SPILL OVERS\outputs\PEAO\informalidad\1%\simulacion_1\observado_outputs.xlsx',tratado_104,104);</v>
      </c>
      <c r="IP37" s="2" t="str">
        <f t="shared" si="61"/>
        <v>xlswrite('G:\Mi unidad\1. PROYECTOS TELLO 2022\SCM SPILL OVERS\outputs\PEAO\densidad\1%\simulacion_1\synthetic_control_outputs.xlsx',synthetic_control_104,104);</v>
      </c>
      <c r="JD37" s="2" t="str">
        <f t="shared" si="62"/>
        <v>xlswrite('G:\Mi unidad\1. PROYECTOS TELLO 2022\SCM SPILL OVERS\outputs\PEAO\densidad\1%\simulacion_1\synthetic_control_spillover_outputs.xlsx',synthetic_control_sp_104,104);</v>
      </c>
      <c r="JT37" s="2" t="str">
        <f t="shared" si="63"/>
        <v>xlswrite('G:\Mi unidad\1. PROYECTOS TELLO 2022\SCM SPILL OVERS\outputs\PEAO\densidad\1%\simulacion_1\observado_outputs.xlsx',tratado_104,104);</v>
      </c>
      <c r="KG37" s="2" t="str">
        <f t="shared" si="64"/>
        <v>xlswrite('G:\Mi unidad\1. PROYECTOS TELLO 2022\SCM SPILL OVERS\outputs\PEAO\bajo_niv_educ\1%\simulacion_1\synthetic_control_outputs.xlsx',synthetic_control_104,104);</v>
      </c>
      <c r="KU37" s="2" t="str">
        <f t="shared" si="65"/>
        <v>xlswrite('G:\Mi unidad\1. PROYECTOS TELLO 2022\SCM SPILL OVERS\outputs\PEAO\bajo_niv_educ\1%\simulacion_1\synthetic_control_spillover_outputs.xlsx',synthetic_control_sp_104,104);</v>
      </c>
      <c r="LK37" s="2" t="str">
        <f t="shared" si="66"/>
        <v>xlswrite('G:\Mi unidad\1. PROYECTOS TELLO 2022\SCM SPILL OVERS\outputs\PEAO\bajo_niv_educ\1%\simulacion_1\observado_outputs.xlsx',tratado_104,104);</v>
      </c>
      <c r="LY37" s="2" t="str">
        <f t="shared" si="67"/>
        <v>xlswrite('G:\Mi unidad\1. PROYECTOS TELLO 2022\SCM SPILL OVERS\outputs\PEAO\bajo_ingreso\1%\simulacion_1\synthetic_control_outputs.xlsx',synthetic_control_104,104);</v>
      </c>
      <c r="MN37" s="2" t="str">
        <f t="shared" si="68"/>
        <v>xlswrite('G:\Mi unidad\1. PROYECTOS TELLO 2022\SCM SPILL OVERS\outputs\PEAO\bajo_ingreso\1%\simulacion_1\synthetic_control_spillover_outputs.xlsx',synthetic_control_sp_104,104);</v>
      </c>
      <c r="ND37" s="2" t="str">
        <f t="shared" si="69"/>
        <v>xlswrite('G:\Mi unidad\1. PROYECTOS TELLO 2022\SCM SPILL OVERS\outputs\PEAO\bajo_ingreso\1%\simulacion_1\observado_outputs.xlsx',tratado_104,104);</v>
      </c>
      <c r="NR37" s="2" t="str">
        <f t="shared" si="70"/>
        <v>xlswrite('G:\Mi unidad\1. PROYECTOS TELLO 2022\SCM SPILL OVERS\outputs\PEAO\densidad_g\1%\simulacion_1\synthetic_control_outputs.xlsx',synthetic_control_104,104);</v>
      </c>
      <c r="OF37" s="2" t="str">
        <f t="shared" si="71"/>
        <v>xlswrite('G:\Mi unidad\1. PROYECTOS TELLO 2022\SCM SPILL OVERS\outputs\PEAO\densidad_g\1%\simulacion_1\synthetic_control_spillover_outputs.xlsx',synthetic_control_sp_104,104);</v>
      </c>
      <c r="OV37" s="2" t="str">
        <f t="shared" si="72"/>
        <v>xlswrite('G:\Mi unidad\1. PROYECTOS TELLO 2022\SCM SPILL OVERS\outputs\PEAO\densidad_g\1%\simulacion_1\observado_outputs.xlsx',tratado_104,104);</v>
      </c>
      <c r="PI37" s="2" t="str">
        <f t="shared" si="73"/>
        <v>xlswrite('G:\Mi unidad\1. PROYECTOS TELLO 2022\SCM SPILL OVERS\outputs\PEAO\alimentos\1%\simulacion_1\synthetic_control_outputs.xlsx',synthetic_control_104,104);</v>
      </c>
      <c r="PJ37" s="2" t="str">
        <f t="shared" si="74"/>
        <v>xlswrite('G:\Mi unidad\1. PROYECTOS TELLO 2022\SCM SPILL OVERS\outputs\PEAO\alimentos\1%\simulacion_1\synthetic_control_spillover_outputs.xlsx',synthetic_control_sp_104,104);</v>
      </c>
      <c r="PK37" s="2" t="str">
        <f t="shared" si="75"/>
        <v>xlswrite('G:\Mi unidad\1. PROYECTOS TELLO 2022\SCM SPILL OVERS\outputs\PEAO\alimentos\1%\simulacion_1\observado_outputs.xlsx',tratado_104,104);</v>
      </c>
      <c r="PP37" s="2" t="str">
        <f t="shared" si="76"/>
        <v>xlswrite('G:\Mi unidad\1. PROYECTOS TELLO 2022\SCM SPILL OVERS\outputs\PEAO\jefe_hogar\1%\simulacion_1\synthetic_control_outputs.xlsx',synthetic_control_104,104);</v>
      </c>
      <c r="PQ37" s="2" t="str">
        <f t="shared" si="77"/>
        <v>xlswrite('G:\Mi unidad\1. PROYECTOS TELLO 2022\SCM SPILL OVERS\outputs\PEAO\jefe_hogar\1%\simulacion_1\synthetic_control_spillover_outputs.xlsx',synthetic_control_sp_104,104);</v>
      </c>
      <c r="PR37" s="2" t="str">
        <f t="shared" si="78"/>
        <v>xlswrite('G:\Mi unidad\1. PROYECTOS TELLO 2022\SCM SPILL OVERS\outputs\PEAO\jefe_hogar\1%\simulacion_1\observado_outputs.xlsx',tratado_104,104);</v>
      </c>
      <c r="PV37" s="2" t="str">
        <f t="shared" si="79"/>
        <v>xlswrite('G:\Mi unidad\1. PROYECTOS TELLO 2022\SCM SPILL OVERS\outputs\PEAO\mujeres\1%\simulacion_1\synthetic_control_outputs.xlsx',synthetic_control_104,104);</v>
      </c>
      <c r="PW37" s="2" t="str">
        <f t="shared" si="80"/>
        <v>xlswrite('G:\Mi unidad\1. PROYECTOS TELLO 2022\SCM SPILL OVERS\outputs\PEAO\mujeres\1%\simulacion_1\synthetic_control_spillover_outputs.xlsx',synthetic_control_sp_104,104);</v>
      </c>
      <c r="PX37" s="2" t="str">
        <f t="shared" si="81"/>
        <v>xlswrite('G:\Mi unidad\1. PROYECTOS TELLO 2022\SCM SPILL OVERS\outputs\PEAO\mujeres\1%\simulacion_1\observado_outputs.xlsx',tratado_104,104);</v>
      </c>
      <c r="QB37" s="2" t="str">
        <f t="shared" si="82"/>
        <v>xlswrite('G:\Mi unidad\1. PROYECTOS TELLO 2022\SCM SPILL OVERS\outputs\PEAO\criminalidad\1%\simulacion_1\synthetic_control_outputs.xlsx',synthetic_control_104,104);</v>
      </c>
      <c r="QC37" s="2" t="str">
        <f t="shared" si="83"/>
        <v>xlswrite('G:\Mi unidad\1. PROYECTOS TELLO 2022\SCM SPILL OVERS\outputs\PEAO\criminalidad\1%\simulacion_1\synthetic_control_spillover_outputs.xlsx',synthetic_control_sp_104,104);</v>
      </c>
      <c r="QD37" s="2" t="str">
        <f t="shared" si="84"/>
        <v>xlswrite('G:\Mi unidad\1. PROYECTOS TELLO 2022\SCM SPILL OVERS\outputs\PEAO\criminalidad\1%\simulacion_1\observado_outputs.xlsx',tratado_104,104);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sp_andrews(Y_pre_"&amp;QP37&amp;",PEAO_"&amp;QP37&amp;"(:,T+s),A_"&amp;QP37&amp;",C,d,alpha_sig);"</f>
        <v xml:space="preserve">    spillover_test_18(s) = sp_andrews(Y_pre_18,PEAO_18(:,T+s),A_18,C,d,alpha_sig);</v>
      </c>
      <c r="QW37">
        <v>26</v>
      </c>
      <c r="QX37" t="str">
        <f>"xlswrite('G:\Mi unidad\1. PROYECTOS TELLO 2022\SCM SPILL OVERS\outputs\PEAO\bajo_niv_educ\1%\simulacion_1\output_tests.xlsx',lb_vec_"&amp;QW37&amp;"','lb_vec_"&amp;QW37&amp;"');"</f>
        <v>xlswrite('G:\Mi unidad\1. PROYECTOS TELLO 2022\SCM SPILL OVERS\outputs\PEAO\bajo_niv_educ\1%\simulacion_1\output_tests.xlsx',lb_vec_26','lb_vec_26');</v>
      </c>
      <c r="RK37">
        <v>26</v>
      </c>
      <c r="RL37" t="str">
        <f>"xlswrite('G:\Mi unidad\1. PROYECTOS TELLO 2022\SCM SPILL OVERS\outputs\PEAO\bajo_ingreso\1%\simulacion_1\output_tests.xlsx',lb_vec_"&amp;RK37&amp;"','lb_vec_"&amp;RK37&amp;"');"</f>
        <v>xlswrite('G:\Mi unidad\1. PROYECTOS TELLO 2022\SCM SPILL OVERS\outputs\PEAO\bajo_ingreso\1%\simulacion_1\output_tests.xlsx',lb_vec_26','lb_vec_26');</v>
      </c>
      <c r="RW37">
        <v>26</v>
      </c>
      <c r="RX37" t="str">
        <f>"xlswrite('G:\Mi unidad\1. PROYECTOS TELLO 2022\SCM SPILL OVERS\outputs\PEAO\densidad\1%\simulacion_1\output_tests.xlsx',lb_vec_"&amp;RW37&amp;"','lb_vec_"&amp;RW37&amp;"');"</f>
        <v>xlswrite('G:\Mi unidad\1. PROYECTOS TELLO 2022\SCM SPILL OVERS\outputs\PEAO\densidad\1%\simulacion_1\output_tests.xlsx',lb_vec_26','lb_vec_26');</v>
      </c>
      <c r="SI37">
        <v>26</v>
      </c>
      <c r="SJ37" t="str">
        <f>"xlswrite('G:\Mi unidad\1. PROYECTOS TELLO 2022\SCM SPILL OVERS\outputs\PEAO\densidad_g\1%\simulacion_1\output_tests.xlsx',lb_vec_"&amp;SI37&amp;"','lb_vec_"&amp;SI37&amp;"');"</f>
        <v>xlswrite('G:\Mi unidad\1. PROYECTOS TELLO 2022\SCM SPILL OVERS\outputs\PEAO\densidad_g\1%\simulacion_1\output_tests.xlsx',lb_vec_26','lb_vec_26');</v>
      </c>
      <c r="SU37">
        <v>26</v>
      </c>
      <c r="SV37" t="str">
        <f>"xlswrite('G:\Mi unidad\1. PROYECTOS TELLO 2022\SCM SPILL OVERS\outputs\PEAO\distancia_centro_salud\1%\simulacion_1\output_tests.xlsx',lb_vec_"&amp;SU37&amp;"','lb_vec_"&amp;SU37&amp;"');"</f>
        <v>xlswrite('G:\Mi unidad\1. PROYECTOS TELLO 2022\SCM SPILL OVERS\outputs\PEAO\distancia_centro_salud\1%\simulacion_1\output_tests.xlsx',lb_vec_26','lb_vec_26');</v>
      </c>
      <c r="TH37">
        <v>26</v>
      </c>
      <c r="TI37" t="str">
        <f>"xlswrite('G:\Mi unidad\1. PROYECTOS TELLO 2022\SCM SPILL OVERS\outputs\PEAO\informalidad\1%\simulacion_1\output_tests.xlsx',lb_vec_"&amp;TH37&amp;"','lb_vec_"&amp;TH37&amp;"');"</f>
        <v>xlswrite('G:\Mi unidad\1. PROYECTOS TELLO 2022\SCM SPILL OVERS\outputs\PEAO\informalidad\1%\simulacion_1\output_tests.xlsx',lb_vec_26','lb_vec_26');</v>
      </c>
      <c r="TU37">
        <v>26</v>
      </c>
      <c r="TV37" t="str">
        <f>"xlswrite('G:\Mi unidad\1. PROYECTOS TELLO 2022\SCM SPILL OVERS\outputs\PEAO\alimentos\1%\simulacion_1\output_tests.xlsx',lb_vec_"&amp;TU37&amp;"','lb_vec_"&amp;TU37&amp;"');"</f>
        <v>xlswrite('G:\Mi unidad\1. PROYECTOS TELLO 2022\SCM SPILL OVERS\outputs\PEAO\alimentos\1%\simulacion_1\output_tests.xlsx',lb_vec_26','lb_vec_26');</v>
      </c>
      <c r="UB37">
        <v>26</v>
      </c>
      <c r="UC37" t="str">
        <f>"xlswrite('G:\Mi unidad\1. PROYECTOS TELLO 2022\SCM SPILL OVERS\outputs\PEAO\jefe_hogar\1%\simulacion_1\output_tests.xlsx',lb_vec_"&amp;UB37&amp;"','lb_vec_"&amp;UB37&amp;"');"</f>
        <v>xlswrite('G:\Mi unidad\1. PROYECTOS TELLO 2022\SCM SPILL OVERS\outputs\PEAO\jefe_hogar\1%\simulacion_1\output_tests.xlsx',lb_vec_26','lb_vec_26');</v>
      </c>
      <c r="UI37">
        <v>26</v>
      </c>
      <c r="UJ37" t="str">
        <f>"xlswrite('G:\Mi unidad\1. PROYECTOS TELLO 2022\SCM SPILL OVERS\outputs\PEAO\mujeres\1%\simulacion_1\output_tests.xlsx',lb_vec_"&amp;UI37&amp;"','lb_vec_"&amp;UI37&amp;"');"</f>
        <v>xlswrite('G:\Mi unidad\1. PROYECTOS TELLO 2022\SCM SPILL OVERS\outputs\PEAO\mujeres\1%\simulacion_1\output_tests.xlsx',lb_vec_26','lb_vec_26');</v>
      </c>
      <c r="UU37">
        <v>26</v>
      </c>
      <c r="UV37" t="str">
        <f>"xlswrite('G:\Mi unidad\1. PROYECTOS TELLO 2022\SCM SPILL OVERS\outputs\PEAO\criminalidad\1%\simulacion_1\output_tests.xlsx',lb_vec_"&amp;UU37&amp;"','lb_vec_"&amp;UU37&amp;"');"</f>
        <v>xlswrite('G:\Mi unidad\1. PROYECTOS TELLO 2022\SCM SPILL OVERS\outputs\PEAO\criminalidad\1%\simulacion_1\output_tests.xlsx',lb_vec_26','lb_vec_26');</v>
      </c>
    </row>
    <row r="38" spans="1:568" x14ac:dyDescent="0.3">
      <c r="A38">
        <v>105</v>
      </c>
      <c r="B38" s="2" t="str">
        <f t="shared" si="48"/>
        <v>[data_105,provincias_105,~] = xlsread('BD_PEAO_est_1_provincia_105.xlsx');</v>
      </c>
      <c r="E38" s="2" t="str">
        <f t="shared" si="37"/>
        <v>provincia_105 = unique(provincias_105(2:end,1));</v>
      </c>
      <c r="O38" s="2" t="str">
        <f t="shared" si="49"/>
        <v>PEAO_105 = reshape(data_105(:,2),T+S,N);</v>
      </c>
      <c r="T38" s="2" t="str">
        <f t="shared" si="50"/>
        <v xml:space="preserve">PEAO_105 = PEAO_105'; </v>
      </c>
      <c r="X38" s="2" t="str">
        <f t="shared" si="51"/>
        <v>tratado_105 = PEAO_105(1,:);</v>
      </c>
      <c r="AC38" s="2" t="str">
        <f t="shared" si="52"/>
        <v>PEAO_105(1,:) = [];</v>
      </c>
      <c r="AI38" s="2" t="str">
        <f t="shared" si="53"/>
        <v>PEAO_105 = [tratado_105;PEAO_105];</v>
      </c>
      <c r="AN38" s="2" t="str">
        <f t="shared" si="54"/>
        <v>Y_105 = PEAO_105; % outcome matrix</v>
      </c>
      <c r="AS38" s="2" t="str">
        <f t="shared" si="44"/>
        <v>Y_pre_105 = Y_105(:,1:T);</v>
      </c>
      <c r="AW38" s="2" t="str">
        <f t="shared" si="45"/>
        <v>Y_post_105 = Y_105(:,T+1:end);</v>
      </c>
      <c r="BA38" s="2" t="str">
        <f t="shared" si="46"/>
        <v>[a_hat_105,B_hat_105] = scm_batch(Y_pre_105);</v>
      </c>
      <c r="BF38" s="2" t="str">
        <f t="shared" si="38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P38">
        <v>26</v>
      </c>
      <c r="CQ38" t="str">
        <f>"% Provincia_"&amp;CP38</f>
        <v>% Provincia_26</v>
      </c>
      <c r="CW38">
        <v>26</v>
      </c>
      <c r="CX38" s="2" t="str">
        <f>"ind_"&amp;CW36&amp;" = xlsread('spillover_alimentos_"&amp;CW36&amp;".xlsx')"</f>
        <v>ind_23 = xlsread('spillover_alimentos_23.xlsx')</v>
      </c>
      <c r="DB38">
        <v>26</v>
      </c>
      <c r="DC38" t="str">
        <f>"% Provincia_"&amp;DB38</f>
        <v>% Provincia_26</v>
      </c>
      <c r="DG38">
        <v>26</v>
      </c>
      <c r="DH38" t="str">
        <f>"% Provincia_"&amp;DG38</f>
        <v>% Provincia_26</v>
      </c>
      <c r="DL38">
        <v>26</v>
      </c>
      <c r="DM38" t="str">
        <f>"% Provincia_"&amp;DL38</f>
        <v>% Provincia_26</v>
      </c>
      <c r="DQ38" s="2" t="str">
        <f t="shared" si="47"/>
        <v>M_hat_105 = (eye(N)-B_hat_105)'*(eye(N)-B_hat_105);</v>
      </c>
      <c r="DW38" s="2" t="str">
        <f t="shared" si="39"/>
        <v>synthetic_control_sp_105 = a_hat_105(1)+B_hat_105(1,:)*Y_105;</v>
      </c>
      <c r="EC38" s="2" t="str">
        <f t="shared" si="40"/>
        <v>alpha1_hat_vec_105 = zeros(1,S);</v>
      </c>
      <c r="EG38">
        <v>17</v>
      </c>
      <c r="EH38" s="2" t="str">
        <f>"alpha_hat_"&amp;EG38&amp;" = A_"&amp;EG38&amp;"*gamma_hat_"&amp;EG38&amp;";"</f>
        <v>alpha_hat_17 = A_17*gamma_hat_17;</v>
      </c>
      <c r="ER38" s="2" t="str">
        <f t="shared" si="41"/>
        <v>synthetic_control_105=synthetic_control_105';</v>
      </c>
      <c r="EW38" s="2" t="str">
        <f t="shared" si="42"/>
        <v>synthetic_control_sp_105=synthetic_control_sp_105';</v>
      </c>
      <c r="FB38" s="2" t="str">
        <f t="shared" si="43"/>
        <v>tratado_105=tratado_105';</v>
      </c>
      <c r="FF38" s="2" t="str">
        <f t="shared" si="55"/>
        <v>xlswrite('G:\Mi unidad\1. PROYECTOS TELLO 2022\SCM SPILL OVERS\outputs\PEAO\distancia_centro_salud\1%\simulacion_1\synthetic_control_outputs.xlsx',synthetic_control_105,105);</v>
      </c>
      <c r="FT38" s="2" t="str">
        <f t="shared" si="56"/>
        <v>xlswrite('G:\Mi unidad\1. PROYECTOS TELLO 2022\SCM SPILL OVERS\outputs\PEAO\distancia_centro_salud\1%\simulacion_1\synthetic_control_spillover_outputs.xlsx',synthetic_control_sp_105,105);</v>
      </c>
      <c r="GJ38" s="2" t="str">
        <f t="shared" si="57"/>
        <v>xlswrite('G:\Mi unidad\1. PROYECTOS TELLO 2022\SCM SPILL OVERS\outputs\PEAO\distancia_centro_salud\1%\simulacion_1\observado_outputs.xlsx',tratado_105,105);</v>
      </c>
      <c r="GX38" s="2" t="str">
        <f t="shared" si="58"/>
        <v>xlswrite('G:\Mi unidad\1. PROYECTOS TELLO 2022\SCM SPILL OVERS\outputs\PEAO\informalidad\1%\simulacion_1\synthetic_control_outputs.xlsx',synthetic_control_105,105);</v>
      </c>
      <c r="HL38" s="2" t="str">
        <f t="shared" si="59"/>
        <v>xlswrite('G:\Mi unidad\1. PROYECTOS TELLO 2022\SCM SPILL OVERS\outputs\PEAO\informalidad\1%\simulacion_1\synthetic_control_spillover_outputs.xlsx',synthetic_control_sp_105,105);</v>
      </c>
      <c r="IB38" s="2" t="str">
        <f t="shared" si="60"/>
        <v>xlswrite('G:\Mi unidad\1. PROYECTOS TELLO 2022\SCM SPILL OVERS\outputs\PEAO\informalidad\1%\simulacion_1\observado_outputs.xlsx',tratado_105,105);</v>
      </c>
      <c r="IP38" s="2" t="str">
        <f t="shared" si="61"/>
        <v>xlswrite('G:\Mi unidad\1. PROYECTOS TELLO 2022\SCM SPILL OVERS\outputs\PEAO\densidad\1%\simulacion_1\synthetic_control_outputs.xlsx',synthetic_control_105,105);</v>
      </c>
      <c r="JD38" s="2" t="str">
        <f t="shared" si="62"/>
        <v>xlswrite('G:\Mi unidad\1. PROYECTOS TELLO 2022\SCM SPILL OVERS\outputs\PEAO\densidad\1%\simulacion_1\synthetic_control_spillover_outputs.xlsx',synthetic_control_sp_105,105);</v>
      </c>
      <c r="JT38" s="2" t="str">
        <f t="shared" si="63"/>
        <v>xlswrite('G:\Mi unidad\1. PROYECTOS TELLO 2022\SCM SPILL OVERS\outputs\PEAO\densidad\1%\simulacion_1\observado_outputs.xlsx',tratado_105,105);</v>
      </c>
      <c r="KG38" s="2" t="str">
        <f t="shared" si="64"/>
        <v>xlswrite('G:\Mi unidad\1. PROYECTOS TELLO 2022\SCM SPILL OVERS\outputs\PEAO\bajo_niv_educ\1%\simulacion_1\synthetic_control_outputs.xlsx',synthetic_control_105,105);</v>
      </c>
      <c r="KU38" s="2" t="str">
        <f t="shared" si="65"/>
        <v>xlswrite('G:\Mi unidad\1. PROYECTOS TELLO 2022\SCM SPILL OVERS\outputs\PEAO\bajo_niv_educ\1%\simulacion_1\synthetic_control_spillover_outputs.xlsx',synthetic_control_sp_105,105);</v>
      </c>
      <c r="LK38" s="2" t="str">
        <f t="shared" si="66"/>
        <v>xlswrite('G:\Mi unidad\1. PROYECTOS TELLO 2022\SCM SPILL OVERS\outputs\PEAO\bajo_niv_educ\1%\simulacion_1\observado_outputs.xlsx',tratado_105,105);</v>
      </c>
      <c r="LY38" s="2" t="str">
        <f t="shared" si="67"/>
        <v>xlswrite('G:\Mi unidad\1. PROYECTOS TELLO 2022\SCM SPILL OVERS\outputs\PEAO\bajo_ingreso\1%\simulacion_1\synthetic_control_outputs.xlsx',synthetic_control_105,105);</v>
      </c>
      <c r="MN38" s="2" t="str">
        <f t="shared" si="68"/>
        <v>xlswrite('G:\Mi unidad\1. PROYECTOS TELLO 2022\SCM SPILL OVERS\outputs\PEAO\bajo_ingreso\1%\simulacion_1\synthetic_control_spillover_outputs.xlsx',synthetic_control_sp_105,105);</v>
      </c>
      <c r="ND38" s="2" t="str">
        <f t="shared" si="69"/>
        <v>xlswrite('G:\Mi unidad\1. PROYECTOS TELLO 2022\SCM SPILL OVERS\outputs\PEAO\bajo_ingreso\1%\simulacion_1\observado_outputs.xlsx',tratado_105,105);</v>
      </c>
      <c r="NR38" s="2" t="str">
        <f t="shared" si="70"/>
        <v>xlswrite('G:\Mi unidad\1. PROYECTOS TELLO 2022\SCM SPILL OVERS\outputs\PEAO\densidad_g\1%\simulacion_1\synthetic_control_outputs.xlsx',synthetic_control_105,105);</v>
      </c>
      <c r="OF38" s="2" t="str">
        <f t="shared" si="71"/>
        <v>xlswrite('G:\Mi unidad\1. PROYECTOS TELLO 2022\SCM SPILL OVERS\outputs\PEAO\densidad_g\1%\simulacion_1\synthetic_control_spillover_outputs.xlsx',synthetic_control_sp_105,105);</v>
      </c>
      <c r="OV38" s="2" t="str">
        <f t="shared" si="72"/>
        <v>xlswrite('G:\Mi unidad\1. PROYECTOS TELLO 2022\SCM SPILL OVERS\outputs\PEAO\densidad_g\1%\simulacion_1\observado_outputs.xlsx',tratado_105,105);</v>
      </c>
      <c r="PI38" s="2" t="str">
        <f t="shared" si="73"/>
        <v>xlswrite('G:\Mi unidad\1. PROYECTOS TELLO 2022\SCM SPILL OVERS\outputs\PEAO\alimentos\1%\simulacion_1\synthetic_control_outputs.xlsx',synthetic_control_105,105);</v>
      </c>
      <c r="PJ38" s="2" t="str">
        <f t="shared" si="74"/>
        <v>xlswrite('G:\Mi unidad\1. PROYECTOS TELLO 2022\SCM SPILL OVERS\outputs\PEAO\alimentos\1%\simulacion_1\synthetic_control_spillover_outputs.xlsx',synthetic_control_sp_105,105);</v>
      </c>
      <c r="PK38" s="2" t="str">
        <f t="shared" si="75"/>
        <v>xlswrite('G:\Mi unidad\1. PROYECTOS TELLO 2022\SCM SPILL OVERS\outputs\PEAO\alimentos\1%\simulacion_1\observado_outputs.xlsx',tratado_105,105);</v>
      </c>
      <c r="PP38" s="2" t="str">
        <f t="shared" si="76"/>
        <v>xlswrite('G:\Mi unidad\1. PROYECTOS TELLO 2022\SCM SPILL OVERS\outputs\PEAO\jefe_hogar\1%\simulacion_1\synthetic_control_outputs.xlsx',synthetic_control_105,105);</v>
      </c>
      <c r="PQ38" s="2" t="str">
        <f t="shared" si="77"/>
        <v>xlswrite('G:\Mi unidad\1. PROYECTOS TELLO 2022\SCM SPILL OVERS\outputs\PEAO\jefe_hogar\1%\simulacion_1\synthetic_control_spillover_outputs.xlsx',synthetic_control_sp_105,105);</v>
      </c>
      <c r="PR38" s="2" t="str">
        <f t="shared" si="78"/>
        <v>xlswrite('G:\Mi unidad\1. PROYECTOS TELLO 2022\SCM SPILL OVERS\outputs\PEAO\jefe_hogar\1%\simulacion_1\observado_outputs.xlsx',tratado_105,105);</v>
      </c>
      <c r="PV38" s="2" t="str">
        <f t="shared" si="79"/>
        <v>xlswrite('G:\Mi unidad\1. PROYECTOS TELLO 2022\SCM SPILL OVERS\outputs\PEAO\mujeres\1%\simulacion_1\synthetic_control_outputs.xlsx',synthetic_control_105,105);</v>
      </c>
      <c r="PW38" s="2" t="str">
        <f t="shared" si="80"/>
        <v>xlswrite('G:\Mi unidad\1. PROYECTOS TELLO 2022\SCM SPILL OVERS\outputs\PEAO\mujeres\1%\simulacion_1\synthetic_control_spillover_outputs.xlsx',synthetic_control_sp_105,105);</v>
      </c>
      <c r="PX38" s="2" t="str">
        <f t="shared" si="81"/>
        <v>xlswrite('G:\Mi unidad\1. PROYECTOS TELLO 2022\SCM SPILL OVERS\outputs\PEAO\mujeres\1%\simulacion_1\observado_outputs.xlsx',tratado_105,105);</v>
      </c>
      <c r="QB38" s="2" t="str">
        <f t="shared" si="82"/>
        <v>xlswrite('G:\Mi unidad\1. PROYECTOS TELLO 2022\SCM SPILL OVERS\outputs\PEAO\criminalidad\1%\simulacion_1\synthetic_control_outputs.xlsx',synthetic_control_105,105);</v>
      </c>
      <c r="QC38" s="2" t="str">
        <f t="shared" si="83"/>
        <v>xlswrite('G:\Mi unidad\1. PROYECTOS TELLO 2022\SCM SPILL OVERS\outputs\PEAO\criminalidad\1%\simulacion_1\synthetic_control_spillover_outputs.xlsx',synthetic_control_sp_105,105);</v>
      </c>
      <c r="QD38" s="2" t="str">
        <f t="shared" si="84"/>
        <v>xlswrite('G:\Mi unidad\1. PROYECTOS TELLO 2022\SCM SPILL OVERS\outputs\PEAO\criminalidad\1%\simulacion_1\observado_outputs.xlsx',tratado_105,105);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OVERS\outputs\PEAO\bajo_niv_educ\1%\simulacion_1\output_tests.xlsx',ub_vec_"&amp;QW38&amp;"','ub_vec_"&amp;QW38&amp;"');"</f>
        <v>xlswrite('G:\Mi unidad\1. PROYECTOS TELLO 2022\SCM SPILL OVERS\outputs\PEAO\bajo_niv_educ\1%\simulacion_1\output_tests.xlsx',ub_vec_26','ub_vec_26');</v>
      </c>
      <c r="RK38">
        <v>26</v>
      </c>
      <c r="RL38" t="str">
        <f>"xlswrite('G:\Mi unidad\1. PROYECTOS TELLO 2022\SCM SPILL OVERS\outputs\PEAO\bajo_ingreso\1%\simulacion_1\output_tests.xlsx',ub_vec_"&amp;RK38&amp;"','ub_vec_"&amp;RK38&amp;"');"</f>
        <v>xlswrite('G:\Mi unidad\1. PROYECTOS TELLO 2022\SCM SPILL OVERS\outputs\PEAO\bajo_ingreso\1%\simulacion_1\output_tests.xlsx',ub_vec_26','ub_vec_26');</v>
      </c>
      <c r="RW38">
        <v>26</v>
      </c>
      <c r="RX38" t="str">
        <f>"xlswrite('G:\Mi unidad\1. PROYECTOS TELLO 2022\SCM SPILL OVERS\outputs\PEAO\densidad\1%\simulacion_1\output_tests.xlsx',ub_vec_"&amp;RW38&amp;"','ub_vec_"&amp;RW38&amp;"');"</f>
        <v>xlswrite('G:\Mi unidad\1. PROYECTOS TELLO 2022\SCM SPILL OVERS\outputs\PEAO\densidad\1%\simulacion_1\output_tests.xlsx',ub_vec_26','ub_vec_26');</v>
      </c>
      <c r="SI38">
        <v>26</v>
      </c>
      <c r="SJ38" t="str">
        <f>"xlswrite('G:\Mi unidad\1. PROYECTOS TELLO 2022\SCM SPILL OVERS\outputs\PEAO\densidad_g\1%\simulacion_1\output_tests.xlsx',ub_vec_"&amp;SI38&amp;"','ub_vec_"&amp;SI38&amp;"');"</f>
        <v>xlswrite('G:\Mi unidad\1. PROYECTOS TELLO 2022\SCM SPILL OVERS\outputs\PEAO\densidad_g\1%\simulacion_1\output_tests.xlsx',ub_vec_26','ub_vec_26');</v>
      </c>
      <c r="SU38">
        <v>26</v>
      </c>
      <c r="SV38" t="str">
        <f>"xlswrite('G:\Mi unidad\1. PROYECTOS TELLO 2022\SCM SPILL OVERS\outputs\PEAO\distancia_centro_salud\1%\simulacion_1\output_tests.xlsx',ub_vec_"&amp;SU38&amp;"','ub_vec_"&amp;SU38&amp;"');"</f>
        <v>xlswrite('G:\Mi unidad\1. PROYECTOS TELLO 2022\SCM SPILL OVERS\outputs\PEAO\distancia_centro_salud\1%\simulacion_1\output_tests.xlsx',ub_vec_26','ub_vec_26');</v>
      </c>
      <c r="TH38">
        <v>26</v>
      </c>
      <c r="TI38" t="str">
        <f>"xlswrite('G:\Mi unidad\1. PROYECTOS TELLO 2022\SCM SPILL OVERS\outputs\PEAO\informalidad\1%\simulacion_1\output_tests.xlsx',ub_vec_"&amp;TH38&amp;"','ub_vec_"&amp;TH38&amp;"');"</f>
        <v>xlswrite('G:\Mi unidad\1. PROYECTOS TELLO 2022\SCM SPILL OVERS\outputs\PEAO\informalidad\1%\simulacion_1\output_tests.xlsx',ub_vec_26','ub_vec_26');</v>
      </c>
      <c r="TU38">
        <v>26</v>
      </c>
      <c r="TV38" t="str">
        <f>"xlswrite('G:\Mi unidad\1. PROYECTOS TELLO 2022\SCM SPILL OVERS\outputs\PEAO\alimentos\1%\simulacion_1\output_tests.xlsx',ub_vec_"&amp;TU38&amp;"','ub_vec_"&amp;TU38&amp;"');"</f>
        <v>xlswrite('G:\Mi unidad\1. PROYECTOS TELLO 2022\SCM SPILL OVERS\outputs\PEAO\alimentos\1%\simulacion_1\output_tests.xlsx',ub_vec_26','ub_vec_26');</v>
      </c>
      <c r="UB38">
        <v>26</v>
      </c>
      <c r="UC38" t="str">
        <f>"xlswrite('G:\Mi unidad\1. PROYECTOS TELLO 2022\SCM SPILL OVERS\outputs\PEAO\jefe_hogar\1%\simulacion_1\output_tests.xlsx',ub_vec_"&amp;UB38&amp;"','ub_vec_"&amp;UB38&amp;"');"</f>
        <v>xlswrite('G:\Mi unidad\1. PROYECTOS TELLO 2022\SCM SPILL OVERS\outputs\PEAO\jefe_hogar\1%\simulacion_1\output_tests.xlsx',ub_vec_26','ub_vec_26');</v>
      </c>
      <c r="UI38">
        <v>26</v>
      </c>
      <c r="UJ38" t="str">
        <f>"xlswrite('G:\Mi unidad\1. PROYECTOS TELLO 2022\SCM SPILL OVERS\outputs\PEAO\mujeres\1%\simulacion_1\output_tests.xlsx',ub_vec_"&amp;UI38&amp;"','ub_vec_"&amp;UI38&amp;"');"</f>
        <v>xlswrite('G:\Mi unidad\1. PROYECTOS TELLO 2022\SCM SPILL OVERS\outputs\PEAO\mujeres\1%\simulacion_1\output_tests.xlsx',ub_vec_26','ub_vec_26');</v>
      </c>
      <c r="UU38">
        <v>26</v>
      </c>
      <c r="UV38" t="str">
        <f>"xlswrite('G:\Mi unidad\1. PROYECTOS TELLO 2022\SCM SPILL OVERS\outputs\PEAO\criminalidad\1%\simulacion_1\output_tests.xlsx',ub_vec_"&amp;UU38&amp;"','ub_vec_"&amp;UU38&amp;"');"</f>
        <v>xlswrite('G:\Mi unidad\1. PROYECTOS TELLO 2022\SCM SPILL OVERS\outputs\PEAO\criminalidad\1%\simulacion_1\output_tests.xlsx',ub_vec_26','ub_vec_26');</v>
      </c>
    </row>
    <row r="39" spans="1:568" x14ac:dyDescent="0.3">
      <c r="A39">
        <v>106</v>
      </c>
      <c r="B39" s="2" t="str">
        <f t="shared" si="48"/>
        <v>[data_106,provincias_106,~] = xlsread('BD_PEAO_est_1_provincia_106.xlsx');</v>
      </c>
      <c r="E39" s="2" t="str">
        <f t="shared" si="37"/>
        <v>provincia_106 = unique(provincias_106(2:end,1));</v>
      </c>
      <c r="O39" s="2" t="str">
        <f t="shared" si="49"/>
        <v>PEAO_106 = reshape(data_106(:,2),T+S,N);</v>
      </c>
      <c r="T39" s="2" t="str">
        <f t="shared" si="50"/>
        <v xml:space="preserve">PEAO_106 = PEAO_106'; </v>
      </c>
      <c r="X39" s="2" t="str">
        <f t="shared" si="51"/>
        <v>tratado_106 = PEAO_106(1,:);</v>
      </c>
      <c r="AC39" s="2" t="str">
        <f t="shared" si="52"/>
        <v>PEAO_106(1,:) = [];</v>
      </c>
      <c r="AI39" s="2" t="str">
        <f t="shared" si="53"/>
        <v>PEAO_106 = [tratado_106;PEAO_106];</v>
      </c>
      <c r="AN39" s="2" t="str">
        <f t="shared" si="54"/>
        <v>Y_106 = PEAO_106; % outcome matrix</v>
      </c>
      <c r="AS39" s="2" t="str">
        <f t="shared" si="44"/>
        <v>Y_pre_106 = Y_106(:,1:T);</v>
      </c>
      <c r="AW39" s="2" t="str">
        <f t="shared" si="45"/>
        <v>Y_post_106 = Y_106(:,T+1:end);</v>
      </c>
      <c r="BA39" s="2" t="str">
        <f t="shared" si="46"/>
        <v>[a_hat_106,B_hat_106] = scm_batch(Y_pre_106);</v>
      </c>
      <c r="BF39" s="2" t="str">
        <f t="shared" si="38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xlsread('spillover_densidad_g_"&amp;CJ37&amp;".xlsx')"</f>
        <v>ind_26 = xlsread('spillover_densidad_g_26.xlsx')</v>
      </c>
      <c r="CP39">
        <v>26</v>
      </c>
      <c r="CQ39" s="2" t="str">
        <f>"ind_"&amp;CP37&amp;" = xlsread('spillover_tiempo_cs_"&amp;CP37&amp;".xlsx')"</f>
        <v>ind_26 = xlsread('spillover_tiempo_cs_26.xlsx')</v>
      </c>
      <c r="CW39">
        <v>26</v>
      </c>
      <c r="CX39" s="2" t="str">
        <f>"A_"&amp;CW36&amp;" = eye(N);"</f>
        <v>A_23 = eye(N);</v>
      </c>
      <c r="DB39">
        <v>26</v>
      </c>
      <c r="DC39" s="2" t="str">
        <f>"ind_"&amp;DB37&amp;" = xlsread('spillover_criminalidad_"&amp;DB37&amp;".xlsx')"</f>
        <v>ind_26 = xlsread('spillover_criminalidad_26.xlsx')</v>
      </c>
      <c r="DG39">
        <v>26</v>
      </c>
      <c r="DH39" s="2" t="str">
        <f>"ind_"&amp;DG37&amp;" = xlsread('spillover_jefe_hogar_"&amp;DG37&amp;".xlsx')"</f>
        <v>ind_26 = xlsread('spillover_jefe_hogar_26.xlsx')</v>
      </c>
      <c r="DL39">
        <v>26</v>
      </c>
      <c r="DM39" s="2" t="str">
        <f>"ind_"&amp;DL37&amp;" = xlsread('spillover_mujeres_"&amp;DL37&amp;".xlsx')"</f>
        <v>ind_26 = xlsread('spillover_mujeres_26.xlsx')</v>
      </c>
      <c r="DQ39" s="2" t="str">
        <f t="shared" si="47"/>
        <v>M_hat_106 = (eye(N)-B_hat_106)'*(eye(N)-B_hat_106);</v>
      </c>
      <c r="DW39" s="2" t="str">
        <f t="shared" si="39"/>
        <v>synthetic_control_sp_106 = a_hat_106(1)+B_hat_106(1,:)*Y_106;</v>
      </c>
      <c r="EC39" s="2" t="str">
        <f t="shared" si="40"/>
        <v>alpha1_hat_vec_106 = zeros(1,S);</v>
      </c>
      <c r="EG39">
        <v>17</v>
      </c>
      <c r="EH39" s="2" t="str">
        <f>"alpha1_hat_vec_"&amp;EG39&amp;"(s) = alpha_hat_"&amp;EG39&amp;"(1);"</f>
        <v>alpha1_hat_vec_17(s) = alpha_hat_17(1);</v>
      </c>
      <c r="ER39" s="2" t="str">
        <f t="shared" si="41"/>
        <v>synthetic_control_106=synthetic_control_106';</v>
      </c>
      <c r="EW39" s="2" t="str">
        <f t="shared" si="42"/>
        <v>synthetic_control_sp_106=synthetic_control_sp_106';</v>
      </c>
      <c r="FB39" s="2" t="str">
        <f t="shared" si="43"/>
        <v>tratado_106=tratado_106';</v>
      </c>
      <c r="FF39" s="2" t="str">
        <f t="shared" si="55"/>
        <v>xlswrite('G:\Mi unidad\1. PROYECTOS TELLO 2022\SCM SPILL OVERS\outputs\PEAO\distancia_centro_salud\1%\simulacion_1\synthetic_control_outputs.xlsx',synthetic_control_106,106);</v>
      </c>
      <c r="FT39" s="2" t="str">
        <f t="shared" si="56"/>
        <v>xlswrite('G:\Mi unidad\1. PROYECTOS TELLO 2022\SCM SPILL OVERS\outputs\PEAO\distancia_centro_salud\1%\simulacion_1\synthetic_control_spillover_outputs.xlsx',synthetic_control_sp_106,106);</v>
      </c>
      <c r="GJ39" s="2" t="str">
        <f t="shared" si="57"/>
        <v>xlswrite('G:\Mi unidad\1. PROYECTOS TELLO 2022\SCM SPILL OVERS\outputs\PEAO\distancia_centro_salud\1%\simulacion_1\observado_outputs.xlsx',tratado_106,106);</v>
      </c>
      <c r="GX39" s="2" t="str">
        <f t="shared" si="58"/>
        <v>xlswrite('G:\Mi unidad\1. PROYECTOS TELLO 2022\SCM SPILL OVERS\outputs\PEAO\informalidad\1%\simulacion_1\synthetic_control_outputs.xlsx',synthetic_control_106,106);</v>
      </c>
      <c r="HL39" s="2" t="str">
        <f t="shared" si="59"/>
        <v>xlswrite('G:\Mi unidad\1. PROYECTOS TELLO 2022\SCM SPILL OVERS\outputs\PEAO\informalidad\1%\simulacion_1\synthetic_control_spillover_outputs.xlsx',synthetic_control_sp_106,106);</v>
      </c>
      <c r="IB39" s="2" t="str">
        <f t="shared" si="60"/>
        <v>xlswrite('G:\Mi unidad\1. PROYECTOS TELLO 2022\SCM SPILL OVERS\outputs\PEAO\informalidad\1%\simulacion_1\observado_outputs.xlsx',tratado_106,106);</v>
      </c>
      <c r="IP39" s="2" t="str">
        <f t="shared" si="61"/>
        <v>xlswrite('G:\Mi unidad\1. PROYECTOS TELLO 2022\SCM SPILL OVERS\outputs\PEAO\densidad\1%\simulacion_1\synthetic_control_outputs.xlsx',synthetic_control_106,106);</v>
      </c>
      <c r="JD39" s="2" t="str">
        <f t="shared" si="62"/>
        <v>xlswrite('G:\Mi unidad\1. PROYECTOS TELLO 2022\SCM SPILL OVERS\outputs\PEAO\densidad\1%\simulacion_1\synthetic_control_spillover_outputs.xlsx',synthetic_control_sp_106,106);</v>
      </c>
      <c r="JT39" s="2" t="str">
        <f t="shared" si="63"/>
        <v>xlswrite('G:\Mi unidad\1. PROYECTOS TELLO 2022\SCM SPILL OVERS\outputs\PEAO\densidad\1%\simulacion_1\observado_outputs.xlsx',tratado_106,106);</v>
      </c>
      <c r="KG39" s="2" t="str">
        <f t="shared" si="64"/>
        <v>xlswrite('G:\Mi unidad\1. PROYECTOS TELLO 2022\SCM SPILL OVERS\outputs\PEAO\bajo_niv_educ\1%\simulacion_1\synthetic_control_outputs.xlsx',synthetic_control_106,106);</v>
      </c>
      <c r="KU39" s="2" t="str">
        <f t="shared" si="65"/>
        <v>xlswrite('G:\Mi unidad\1. PROYECTOS TELLO 2022\SCM SPILL OVERS\outputs\PEAO\bajo_niv_educ\1%\simulacion_1\synthetic_control_spillover_outputs.xlsx',synthetic_control_sp_106,106);</v>
      </c>
      <c r="LK39" s="2" t="str">
        <f t="shared" si="66"/>
        <v>xlswrite('G:\Mi unidad\1. PROYECTOS TELLO 2022\SCM SPILL OVERS\outputs\PEAO\bajo_niv_educ\1%\simulacion_1\observado_outputs.xlsx',tratado_106,106);</v>
      </c>
      <c r="LY39" s="2" t="str">
        <f t="shared" si="67"/>
        <v>xlswrite('G:\Mi unidad\1. PROYECTOS TELLO 2022\SCM SPILL OVERS\outputs\PEAO\bajo_ingreso\1%\simulacion_1\synthetic_control_outputs.xlsx',synthetic_control_106,106);</v>
      </c>
      <c r="MN39" s="2" t="str">
        <f t="shared" si="68"/>
        <v>xlswrite('G:\Mi unidad\1. PROYECTOS TELLO 2022\SCM SPILL OVERS\outputs\PEAO\bajo_ingreso\1%\simulacion_1\synthetic_control_spillover_outputs.xlsx',synthetic_control_sp_106,106);</v>
      </c>
      <c r="ND39" s="2" t="str">
        <f t="shared" si="69"/>
        <v>xlswrite('G:\Mi unidad\1. PROYECTOS TELLO 2022\SCM SPILL OVERS\outputs\PEAO\bajo_ingreso\1%\simulacion_1\observado_outputs.xlsx',tratado_106,106);</v>
      </c>
      <c r="NR39" s="2" t="str">
        <f t="shared" si="70"/>
        <v>xlswrite('G:\Mi unidad\1. PROYECTOS TELLO 2022\SCM SPILL OVERS\outputs\PEAO\densidad_g\1%\simulacion_1\synthetic_control_outputs.xlsx',synthetic_control_106,106);</v>
      </c>
      <c r="OF39" s="2" t="str">
        <f t="shared" si="71"/>
        <v>xlswrite('G:\Mi unidad\1. PROYECTOS TELLO 2022\SCM SPILL OVERS\outputs\PEAO\densidad_g\1%\simulacion_1\synthetic_control_spillover_outputs.xlsx',synthetic_control_sp_106,106);</v>
      </c>
      <c r="OV39" s="2" t="str">
        <f t="shared" si="72"/>
        <v>xlswrite('G:\Mi unidad\1. PROYECTOS TELLO 2022\SCM SPILL OVERS\outputs\PEAO\densidad_g\1%\simulacion_1\observado_outputs.xlsx',tratado_106,106);</v>
      </c>
      <c r="PI39" s="2" t="str">
        <f t="shared" si="73"/>
        <v>xlswrite('G:\Mi unidad\1. PROYECTOS TELLO 2022\SCM SPILL OVERS\outputs\PEAO\alimentos\1%\simulacion_1\synthetic_control_outputs.xlsx',synthetic_control_106,106);</v>
      </c>
      <c r="PJ39" s="2" t="str">
        <f t="shared" si="74"/>
        <v>xlswrite('G:\Mi unidad\1. PROYECTOS TELLO 2022\SCM SPILL OVERS\outputs\PEAO\alimentos\1%\simulacion_1\synthetic_control_spillover_outputs.xlsx',synthetic_control_sp_106,106);</v>
      </c>
      <c r="PK39" s="2" t="str">
        <f t="shared" si="75"/>
        <v>xlswrite('G:\Mi unidad\1. PROYECTOS TELLO 2022\SCM SPILL OVERS\outputs\PEAO\alimentos\1%\simulacion_1\observado_outputs.xlsx',tratado_106,106);</v>
      </c>
      <c r="PP39" s="2" t="str">
        <f t="shared" si="76"/>
        <v>xlswrite('G:\Mi unidad\1. PROYECTOS TELLO 2022\SCM SPILL OVERS\outputs\PEAO\jefe_hogar\1%\simulacion_1\synthetic_control_outputs.xlsx',synthetic_control_106,106);</v>
      </c>
      <c r="PQ39" s="2" t="str">
        <f t="shared" si="77"/>
        <v>xlswrite('G:\Mi unidad\1. PROYECTOS TELLO 2022\SCM SPILL OVERS\outputs\PEAO\jefe_hogar\1%\simulacion_1\synthetic_control_spillover_outputs.xlsx',synthetic_control_sp_106,106);</v>
      </c>
      <c r="PR39" s="2" t="str">
        <f t="shared" si="78"/>
        <v>xlswrite('G:\Mi unidad\1. PROYECTOS TELLO 2022\SCM SPILL OVERS\outputs\PEAO\jefe_hogar\1%\simulacion_1\observado_outputs.xlsx',tratado_106,106);</v>
      </c>
      <c r="PV39" s="2" t="str">
        <f t="shared" si="79"/>
        <v>xlswrite('G:\Mi unidad\1. PROYECTOS TELLO 2022\SCM SPILL OVERS\outputs\PEAO\mujeres\1%\simulacion_1\synthetic_control_outputs.xlsx',synthetic_control_106,106);</v>
      </c>
      <c r="PW39" s="2" t="str">
        <f t="shared" si="80"/>
        <v>xlswrite('G:\Mi unidad\1. PROYECTOS TELLO 2022\SCM SPILL OVERS\outputs\PEAO\mujeres\1%\simulacion_1\synthetic_control_spillover_outputs.xlsx',synthetic_control_sp_106,106);</v>
      </c>
      <c r="PX39" s="2" t="str">
        <f t="shared" si="81"/>
        <v>xlswrite('G:\Mi unidad\1. PROYECTOS TELLO 2022\SCM SPILL OVERS\outputs\PEAO\mujeres\1%\simulacion_1\observado_outputs.xlsx',tratado_106,106);</v>
      </c>
      <c r="QB39" s="2" t="str">
        <f t="shared" si="82"/>
        <v>xlswrite('G:\Mi unidad\1. PROYECTOS TELLO 2022\SCM SPILL OVERS\outputs\PEAO\criminalidad\1%\simulacion_1\synthetic_control_outputs.xlsx',synthetic_control_106,106);</v>
      </c>
      <c r="QC39" s="2" t="str">
        <f t="shared" si="83"/>
        <v>xlswrite('G:\Mi unidad\1. PROYECTOS TELLO 2022\SCM SPILL OVERS\outputs\PEAO\criminalidad\1%\simulacion_1\synthetic_control_spillover_outputs.xlsx',synthetic_control_sp_106,106);</v>
      </c>
      <c r="QD39" s="2" t="str">
        <f t="shared" si="84"/>
        <v>xlswrite('G:\Mi unidad\1. PROYECTOS TELLO 2022\SCM SPILL OVERS\outputs\PEAO\criminalidad\1%\simulacion_1\observado_outputs.xlsx',tratado_106,106);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OVERS\outputs\PEAO\bajo_niv_educ\1%\simulacion_1\output_tests.xlsx',p_value_vec_"&amp;QW39&amp;"','p_value_vec_"&amp;QW39&amp;"');"</f>
        <v>xlswrite('G:\Mi unidad\1. PROYECTOS TELLO 2022\SCM SPILL OVERS\outputs\PEAO\bajo_niv_educ\1%\simulacion_1\output_tests.xlsx',p_value_vec_26','p_value_vec_26');</v>
      </c>
      <c r="RK39">
        <v>26</v>
      </c>
      <c r="RL39" t="str">
        <f>"xlswrite('G:\Mi unidad\1. PROYECTOS TELLO 2022\SCM SPILL OVERS\outputs\PEAO\bajo_ingreso\1%\simulacion_1\output_tests.xlsx',p_value_vec_"&amp;RK39&amp;"','p_value_vec_"&amp;RK39&amp;"');"</f>
        <v>xlswrite('G:\Mi unidad\1. PROYECTOS TELLO 2022\SCM SPILL OVERS\outputs\PEAO\bajo_ingreso\1%\simulacion_1\output_tests.xlsx',p_value_vec_26','p_value_vec_26');</v>
      </c>
      <c r="RW39">
        <v>26</v>
      </c>
      <c r="RX39" t="str">
        <f>"xlswrite('G:\Mi unidad\1. PROYECTOS TELLO 2022\SCM SPILL OVERS\outputs\PEAO\densidad\1%\simulacion_1\output_tests.xlsx',p_value_vec_"&amp;RW39&amp;"','p_value_vec_"&amp;RW39&amp;"');"</f>
        <v>xlswrite('G:\Mi unidad\1. PROYECTOS TELLO 2022\SCM SPILL OVERS\outputs\PEAO\densidad\1%\simulacion_1\output_tests.xlsx',p_value_vec_26','p_value_vec_26');</v>
      </c>
      <c r="SI39">
        <v>26</v>
      </c>
      <c r="SJ39" t="str">
        <f>"xlswrite('G:\Mi unidad\1. PROYECTOS TELLO 2022\SCM SPILL OVERS\outputs\PEAO\densidad_g\1%\simulacion_1\output_tests.xlsx',p_value_vec_"&amp;SI39&amp;"','p_value_vec_"&amp;SI39&amp;"');"</f>
        <v>xlswrite('G:\Mi unidad\1. PROYECTOS TELLO 2022\SCM SPILL OVERS\outputs\PEAO\densidad_g\1%\simulacion_1\output_tests.xlsx',p_value_vec_26','p_value_vec_26');</v>
      </c>
      <c r="SU39">
        <v>26</v>
      </c>
      <c r="SV39" t="str">
        <f>"xlswrite('G:\Mi unidad\1. PROYECTOS TELLO 2022\SCM SPILL OVERS\outputs\PEAO\distancia_centro_salud\1%\simulacion_1\output_tests.xlsx',p_value_vec_"&amp;SU39&amp;"','p_value_vec_"&amp;SU39&amp;"');"</f>
        <v>xlswrite('G:\Mi unidad\1. PROYECTOS TELLO 2022\SCM SPILL OVERS\outputs\PEAO\distancia_centro_salud\1%\simulacion_1\output_tests.xlsx',p_value_vec_26','p_value_vec_26');</v>
      </c>
      <c r="TH39">
        <v>26</v>
      </c>
      <c r="TI39" t="str">
        <f>"xlswrite('G:\Mi unidad\1. PROYECTOS TELLO 2022\SCM SPILL OVERS\outputs\PEAO\informalidad\1%\simulacion_1\output_tests.xlsx',p_value_vec_"&amp;TH39&amp;"','p_value_vec_"&amp;TH39&amp;"');"</f>
        <v>xlswrite('G:\Mi unidad\1. PROYECTOS TELLO 2022\SCM SPILL OVERS\outputs\PEAO\informalidad\1%\simulacion_1\output_tests.xlsx',p_value_vec_26','p_value_vec_26');</v>
      </c>
      <c r="TU39">
        <v>26</v>
      </c>
      <c r="TV39" t="str">
        <f>"xlswrite('G:\Mi unidad\1. PROYECTOS TELLO 2022\SCM SPILL OVERS\outputs\PEAO\alimentos\1%\simulacion_1\output_tests.xlsx',p_value_vec_"&amp;TU39&amp;"','p_value_vec_"&amp;TU39&amp;"');"</f>
        <v>xlswrite('G:\Mi unidad\1. PROYECTOS TELLO 2022\SCM SPILL OVERS\outputs\PEAO\alimentos\1%\simulacion_1\output_tests.xlsx',p_value_vec_26','p_value_vec_26');</v>
      </c>
      <c r="UB39">
        <v>26</v>
      </c>
      <c r="UC39" t="str">
        <f>"xlswrite('G:\Mi unidad\1. PROYECTOS TELLO 2022\SCM SPILL OVERS\outputs\PEAO\jefe_hogar\1%\simulacion_1\output_tests.xlsx',p_value_vec_"&amp;UB39&amp;"','p_value_vec_"&amp;UB39&amp;"');"</f>
        <v>xlswrite('G:\Mi unidad\1. PROYECTOS TELLO 2022\SCM SPILL OVERS\outputs\PEAO\jefe_hogar\1%\simulacion_1\output_tests.xlsx',p_value_vec_26','p_value_vec_26');</v>
      </c>
      <c r="UI39">
        <v>26</v>
      </c>
      <c r="UJ39" t="str">
        <f>"xlswrite('G:\Mi unidad\1. PROYECTOS TELLO 2022\SCM SPILL OVERS\outputs\PEAO\mujeres\1%\simulacion_1\output_tests.xlsx',p_value_vec_"&amp;UI39&amp;"','p_value_vec_"&amp;UI39&amp;"');"</f>
        <v>xlswrite('G:\Mi unidad\1. PROYECTOS TELLO 2022\SCM SPILL OVERS\outputs\PEAO\mujeres\1%\simulacion_1\output_tests.xlsx',p_value_vec_26','p_value_vec_26');</v>
      </c>
      <c r="UU39">
        <v>26</v>
      </c>
      <c r="UV39" t="str">
        <f>"xlswrite('G:\Mi unidad\1. PROYECTOS TELLO 2022\SCM SPILL OVERS\outputs\PEAO\criminalidad\1%\simulacion_1\output_tests.xlsx',p_value_vec_"&amp;UU39&amp;"','p_value_vec_"&amp;UU39&amp;"');"</f>
        <v>xlswrite('G:\Mi unidad\1. PROYECTOS TELLO 2022\SCM SPILL OVERS\outputs\PEAO\criminalidad\1%\simulacion_1\output_tests.xlsx',p_value_vec_26','p_value_vec_26');</v>
      </c>
    </row>
    <row r="40" spans="1:568" x14ac:dyDescent="0.3">
      <c r="A40">
        <v>107</v>
      </c>
      <c r="B40" s="2" t="str">
        <f t="shared" si="48"/>
        <v>[data_107,provincias_107,~] = xlsread('BD_PEAO_est_1_provincia_107.xlsx');</v>
      </c>
      <c r="E40" s="2" t="str">
        <f t="shared" si="37"/>
        <v>provincia_107 = unique(provincias_107(2:end,1));</v>
      </c>
      <c r="O40" s="2" t="str">
        <f t="shared" si="49"/>
        <v>PEAO_107 = reshape(data_107(:,2),T+S,N);</v>
      </c>
      <c r="T40" s="2" t="str">
        <f t="shared" si="50"/>
        <v xml:space="preserve">PEAO_107 = PEAO_107'; </v>
      </c>
      <c r="X40" s="2" t="str">
        <f t="shared" si="51"/>
        <v>tratado_107 = PEAO_107(1,:);</v>
      </c>
      <c r="AC40" s="2" t="str">
        <f t="shared" si="52"/>
        <v>PEAO_107(1,:) = [];</v>
      </c>
      <c r="AI40" s="2" t="str">
        <f t="shared" si="53"/>
        <v>PEAO_107 = [tratado_107;PEAO_107];</v>
      </c>
      <c r="AN40" s="2" t="str">
        <f t="shared" si="54"/>
        <v>Y_107 = PEAO_107; % outcome matrix</v>
      </c>
      <c r="AS40" s="2" t="str">
        <f t="shared" si="44"/>
        <v>Y_pre_107 = Y_107(:,1:T);</v>
      </c>
      <c r="AW40" s="2" t="str">
        <f t="shared" si="45"/>
        <v>Y_post_107 = Y_107(:,T+1:end);</v>
      </c>
      <c r="BA40" s="2" t="str">
        <f t="shared" si="46"/>
        <v>[a_hat_107,B_hat_107] = scm_batch(Y_pre_107);</v>
      </c>
      <c r="BF40" s="2" t="str">
        <f t="shared" si="38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P40">
        <v>26</v>
      </c>
      <c r="CQ40" s="2" t="str">
        <f>"A_"&amp;CP37&amp;" = eye(N);"</f>
        <v>A_26 = eye(N);</v>
      </c>
      <c r="CW40">
        <v>26</v>
      </c>
      <c r="CX40" s="2" t="str">
        <f>"A_"&amp;CW36&amp;"(:,ind_"&amp;CW36&amp;" == 0) = [];"</f>
        <v>A_23(:,ind_23 == 0) = [];</v>
      </c>
      <c r="DB40">
        <v>26</v>
      </c>
      <c r="DC40" s="2" t="str">
        <f>"A_"&amp;DB37&amp;" = eye(N);"</f>
        <v>A_26 = eye(N);</v>
      </c>
      <c r="DG40">
        <v>26</v>
      </c>
      <c r="DH40" s="2" t="str">
        <f>"A_"&amp;DG37&amp;" = eye(N);"</f>
        <v>A_26 = eye(N);</v>
      </c>
      <c r="DL40">
        <v>26</v>
      </c>
      <c r="DM40" s="2" t="str">
        <f>"A_"&amp;DL37&amp;" = eye(N);"</f>
        <v>A_26 = eye(N);</v>
      </c>
      <c r="DQ40" s="2" t="str">
        <f t="shared" si="47"/>
        <v>M_hat_107 = (eye(N)-B_hat_107)'*(eye(N)-B_hat_107);</v>
      </c>
      <c r="DW40" s="2" t="str">
        <f t="shared" si="39"/>
        <v>synthetic_control_sp_107 = a_hat_107(1)+B_hat_107(1,:)*Y_107;</v>
      </c>
      <c r="EC40" s="2" t="str">
        <f t="shared" si="40"/>
        <v>alpha1_hat_vec_107 = zeros(1,S);</v>
      </c>
      <c r="EG40">
        <v>17</v>
      </c>
      <c r="EH40" s="2" t="str">
        <f>"synthetic_control_sp_"&amp;EG40&amp;"(T+s) = Y_"&amp;EG40&amp;"(1,T+s)-alpha1_hat_vec_"&amp;EG40&amp;"(s);"</f>
        <v>synthetic_control_sp_17(T+s) = Y_17(1,T+s)-alpha1_hat_vec_17(s);</v>
      </c>
      <c r="ER40" s="2" t="str">
        <f t="shared" si="41"/>
        <v>synthetic_control_107=synthetic_control_107';</v>
      </c>
      <c r="EW40" s="2" t="str">
        <f t="shared" si="42"/>
        <v>synthetic_control_sp_107=synthetic_control_sp_107';</v>
      </c>
      <c r="FB40" s="2" t="str">
        <f t="shared" si="43"/>
        <v>tratado_107=tratado_107';</v>
      </c>
      <c r="FF40" s="2" t="str">
        <f t="shared" si="55"/>
        <v>xlswrite('G:\Mi unidad\1. PROYECTOS TELLO 2022\SCM SPILL OVERS\outputs\PEAO\distancia_centro_salud\1%\simulacion_1\synthetic_control_outputs.xlsx',synthetic_control_107,107);</v>
      </c>
      <c r="FT40" s="2" t="str">
        <f t="shared" si="56"/>
        <v>xlswrite('G:\Mi unidad\1. PROYECTOS TELLO 2022\SCM SPILL OVERS\outputs\PEAO\distancia_centro_salud\1%\simulacion_1\synthetic_control_spillover_outputs.xlsx',synthetic_control_sp_107,107);</v>
      </c>
      <c r="GJ40" s="2" t="str">
        <f t="shared" si="57"/>
        <v>xlswrite('G:\Mi unidad\1. PROYECTOS TELLO 2022\SCM SPILL OVERS\outputs\PEAO\distancia_centro_salud\1%\simulacion_1\observado_outputs.xlsx',tratado_107,107);</v>
      </c>
      <c r="GX40" s="2" t="str">
        <f t="shared" si="58"/>
        <v>xlswrite('G:\Mi unidad\1. PROYECTOS TELLO 2022\SCM SPILL OVERS\outputs\PEAO\informalidad\1%\simulacion_1\synthetic_control_outputs.xlsx',synthetic_control_107,107);</v>
      </c>
      <c r="HL40" s="2" t="str">
        <f t="shared" si="59"/>
        <v>xlswrite('G:\Mi unidad\1. PROYECTOS TELLO 2022\SCM SPILL OVERS\outputs\PEAO\informalidad\1%\simulacion_1\synthetic_control_spillover_outputs.xlsx',synthetic_control_sp_107,107);</v>
      </c>
      <c r="IB40" s="2" t="str">
        <f t="shared" si="60"/>
        <v>xlswrite('G:\Mi unidad\1. PROYECTOS TELLO 2022\SCM SPILL OVERS\outputs\PEAO\informalidad\1%\simulacion_1\observado_outputs.xlsx',tratado_107,107);</v>
      </c>
      <c r="IP40" s="2" t="str">
        <f t="shared" si="61"/>
        <v>xlswrite('G:\Mi unidad\1. PROYECTOS TELLO 2022\SCM SPILL OVERS\outputs\PEAO\densidad\1%\simulacion_1\synthetic_control_outputs.xlsx',synthetic_control_107,107);</v>
      </c>
      <c r="JD40" s="2" t="str">
        <f t="shared" si="62"/>
        <v>xlswrite('G:\Mi unidad\1. PROYECTOS TELLO 2022\SCM SPILL OVERS\outputs\PEAO\densidad\1%\simulacion_1\synthetic_control_spillover_outputs.xlsx',synthetic_control_sp_107,107);</v>
      </c>
      <c r="JT40" s="2" t="str">
        <f t="shared" si="63"/>
        <v>xlswrite('G:\Mi unidad\1. PROYECTOS TELLO 2022\SCM SPILL OVERS\outputs\PEAO\densidad\1%\simulacion_1\observado_outputs.xlsx',tratado_107,107);</v>
      </c>
      <c r="KG40" s="2" t="str">
        <f t="shared" si="64"/>
        <v>xlswrite('G:\Mi unidad\1. PROYECTOS TELLO 2022\SCM SPILL OVERS\outputs\PEAO\bajo_niv_educ\1%\simulacion_1\synthetic_control_outputs.xlsx',synthetic_control_107,107);</v>
      </c>
      <c r="KU40" s="2" t="str">
        <f t="shared" si="65"/>
        <v>xlswrite('G:\Mi unidad\1. PROYECTOS TELLO 2022\SCM SPILL OVERS\outputs\PEAO\bajo_niv_educ\1%\simulacion_1\synthetic_control_spillover_outputs.xlsx',synthetic_control_sp_107,107);</v>
      </c>
      <c r="LK40" s="2" t="str">
        <f t="shared" si="66"/>
        <v>xlswrite('G:\Mi unidad\1. PROYECTOS TELLO 2022\SCM SPILL OVERS\outputs\PEAO\bajo_niv_educ\1%\simulacion_1\observado_outputs.xlsx',tratado_107,107);</v>
      </c>
      <c r="LY40" s="2" t="str">
        <f t="shared" si="67"/>
        <v>xlswrite('G:\Mi unidad\1. PROYECTOS TELLO 2022\SCM SPILL OVERS\outputs\PEAO\bajo_ingreso\1%\simulacion_1\synthetic_control_outputs.xlsx',synthetic_control_107,107);</v>
      </c>
      <c r="MN40" s="2" t="str">
        <f t="shared" si="68"/>
        <v>xlswrite('G:\Mi unidad\1. PROYECTOS TELLO 2022\SCM SPILL OVERS\outputs\PEAO\bajo_ingreso\1%\simulacion_1\synthetic_control_spillover_outputs.xlsx',synthetic_control_sp_107,107);</v>
      </c>
      <c r="ND40" s="2" t="str">
        <f t="shared" si="69"/>
        <v>xlswrite('G:\Mi unidad\1. PROYECTOS TELLO 2022\SCM SPILL OVERS\outputs\PEAO\bajo_ingreso\1%\simulacion_1\observado_outputs.xlsx',tratado_107,107);</v>
      </c>
      <c r="NR40" s="2" t="str">
        <f t="shared" si="70"/>
        <v>xlswrite('G:\Mi unidad\1. PROYECTOS TELLO 2022\SCM SPILL OVERS\outputs\PEAO\densidad_g\1%\simulacion_1\synthetic_control_outputs.xlsx',synthetic_control_107,107);</v>
      </c>
      <c r="OF40" s="2" t="str">
        <f t="shared" si="71"/>
        <v>xlswrite('G:\Mi unidad\1. PROYECTOS TELLO 2022\SCM SPILL OVERS\outputs\PEAO\densidad_g\1%\simulacion_1\synthetic_control_spillover_outputs.xlsx',synthetic_control_sp_107,107);</v>
      </c>
      <c r="OV40" s="2" t="str">
        <f t="shared" si="72"/>
        <v>xlswrite('G:\Mi unidad\1. PROYECTOS TELLO 2022\SCM SPILL OVERS\outputs\PEAO\densidad_g\1%\simulacion_1\observado_outputs.xlsx',tratado_107,107);</v>
      </c>
      <c r="PI40" s="2" t="str">
        <f t="shared" si="73"/>
        <v>xlswrite('G:\Mi unidad\1. PROYECTOS TELLO 2022\SCM SPILL OVERS\outputs\PEAO\alimentos\1%\simulacion_1\synthetic_control_outputs.xlsx',synthetic_control_107,107);</v>
      </c>
      <c r="PJ40" s="2" t="str">
        <f t="shared" si="74"/>
        <v>xlswrite('G:\Mi unidad\1. PROYECTOS TELLO 2022\SCM SPILL OVERS\outputs\PEAO\alimentos\1%\simulacion_1\synthetic_control_spillover_outputs.xlsx',synthetic_control_sp_107,107);</v>
      </c>
      <c r="PK40" s="2" t="str">
        <f t="shared" si="75"/>
        <v>xlswrite('G:\Mi unidad\1. PROYECTOS TELLO 2022\SCM SPILL OVERS\outputs\PEAO\alimentos\1%\simulacion_1\observado_outputs.xlsx',tratado_107,107);</v>
      </c>
      <c r="PP40" s="2" t="str">
        <f t="shared" si="76"/>
        <v>xlswrite('G:\Mi unidad\1. PROYECTOS TELLO 2022\SCM SPILL OVERS\outputs\PEAO\jefe_hogar\1%\simulacion_1\synthetic_control_outputs.xlsx',synthetic_control_107,107);</v>
      </c>
      <c r="PQ40" s="2" t="str">
        <f t="shared" si="77"/>
        <v>xlswrite('G:\Mi unidad\1. PROYECTOS TELLO 2022\SCM SPILL OVERS\outputs\PEAO\jefe_hogar\1%\simulacion_1\synthetic_control_spillover_outputs.xlsx',synthetic_control_sp_107,107);</v>
      </c>
      <c r="PR40" s="2" t="str">
        <f t="shared" si="78"/>
        <v>xlswrite('G:\Mi unidad\1. PROYECTOS TELLO 2022\SCM SPILL OVERS\outputs\PEAO\jefe_hogar\1%\simulacion_1\observado_outputs.xlsx',tratado_107,107);</v>
      </c>
      <c r="PV40" s="2" t="str">
        <f t="shared" si="79"/>
        <v>xlswrite('G:\Mi unidad\1. PROYECTOS TELLO 2022\SCM SPILL OVERS\outputs\PEAO\mujeres\1%\simulacion_1\synthetic_control_outputs.xlsx',synthetic_control_107,107);</v>
      </c>
      <c r="PW40" s="2" t="str">
        <f t="shared" si="80"/>
        <v>xlswrite('G:\Mi unidad\1. PROYECTOS TELLO 2022\SCM SPILL OVERS\outputs\PEAO\mujeres\1%\simulacion_1\synthetic_control_spillover_outputs.xlsx',synthetic_control_sp_107,107);</v>
      </c>
      <c r="PX40" s="2" t="str">
        <f t="shared" si="81"/>
        <v>xlswrite('G:\Mi unidad\1. PROYECTOS TELLO 2022\SCM SPILL OVERS\outputs\PEAO\mujeres\1%\simulacion_1\observado_outputs.xlsx',tratado_107,107);</v>
      </c>
      <c r="QB40" s="2" t="str">
        <f t="shared" si="82"/>
        <v>xlswrite('G:\Mi unidad\1. PROYECTOS TELLO 2022\SCM SPILL OVERS\outputs\PEAO\criminalidad\1%\simulacion_1\synthetic_control_outputs.xlsx',synthetic_control_107,107);</v>
      </c>
      <c r="QC40" s="2" t="str">
        <f t="shared" si="83"/>
        <v>xlswrite('G:\Mi unidad\1. PROYECTOS TELLO 2022\SCM SPILL OVERS\outputs\PEAO\criminalidad\1%\simulacion_1\synthetic_control_spillover_outputs.xlsx',synthetic_control_sp_107,107);</v>
      </c>
      <c r="QD40" s="2" t="str">
        <f t="shared" si="84"/>
        <v>xlswrite('G:\Mi unidad\1. PROYECTOS TELLO 2022\SCM SPILL OVERS\outputs\PEAO\criminalidad\1%\simulacion_1\observado_outputs.xlsx',tratado_107,107);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OVERS\outputs\PEAO\bajo_niv_educ\1%\simulacion_1\output_tests.xlsx',alpha1_hat_vec_"&amp;QW40&amp;"','alpha1_hat_vec_"&amp;QW40&amp;"');"</f>
        <v>xlswrite('G:\Mi unidad\1. PROYECTOS TELLO 2022\SCM SPILL OVERS\outputs\PEAO\bajo_niv_educ\1%\simulacion_1\output_tests.xlsx',alpha1_hat_vec_26','alpha1_hat_vec_26');</v>
      </c>
      <c r="RK40">
        <v>26</v>
      </c>
      <c r="RL40" t="str">
        <f>"xlswrite('G:\Mi unidad\1. PROYECTOS TELLO 2022\SCM SPILL OVERS\outputs\PEAO\bajo_ingreso\1%\simulacion_1\output_tests.xlsx',alpha1_hat_vec_"&amp;RK40&amp;"','alpha1_hat_vec_"&amp;RK40&amp;"');"</f>
        <v>xlswrite('G:\Mi unidad\1. PROYECTOS TELLO 2022\SCM SPILL OVERS\outputs\PEAO\bajo_ingreso\1%\simulacion_1\output_tests.xlsx',alpha1_hat_vec_26','alpha1_hat_vec_26');</v>
      </c>
      <c r="RW40">
        <v>26</v>
      </c>
      <c r="RX40" t="str">
        <f>"xlswrite('G:\Mi unidad\1. PROYECTOS TELLO 2022\SCM SPILL OVERS\outputs\PEAO\densidad\1%\simulacion_1\output_tests.xlsx',alpha1_hat_vec_"&amp;RW40&amp;"','alpha1_hat_vec_"&amp;RW40&amp;"');"</f>
        <v>xlswrite('G:\Mi unidad\1. PROYECTOS TELLO 2022\SCM SPILL OVERS\outputs\PEAO\densidad\1%\simulacion_1\output_tests.xlsx',alpha1_hat_vec_26','alpha1_hat_vec_26');</v>
      </c>
      <c r="SI40">
        <v>26</v>
      </c>
      <c r="SJ40" t="str">
        <f>"xlswrite('G:\Mi unidad\1. PROYECTOS TELLO 2022\SCM SPILL OVERS\outputs\PEAO\densidad_g\1%\simulacion_1\output_tests.xlsx',alpha1_hat_vec_"&amp;SI40&amp;"','alpha1_hat_vec_"&amp;SI40&amp;"');"</f>
        <v>xlswrite('G:\Mi unidad\1. PROYECTOS TELLO 2022\SCM SPILL OVERS\outputs\PEAO\densidad_g\1%\simulacion_1\output_tests.xlsx',alpha1_hat_vec_26','alpha1_hat_vec_26');</v>
      </c>
      <c r="SU40">
        <v>26</v>
      </c>
      <c r="SV40" t="str">
        <f>"xlswrite('G:\Mi unidad\1. PROYECTOS TELLO 2022\SCM SPILL OVERS\outputs\PEAO\distancia_centro_salud\1%\simulacion_1\output_tests.xlsx',alpha1_hat_vec_"&amp;SU40&amp;"','alpha1_hat_vec_"&amp;SU40&amp;"');"</f>
        <v>xlswrite('G:\Mi unidad\1. PROYECTOS TELLO 2022\SCM SPILL OVERS\outputs\PEAO\distancia_centro_salud\1%\simulacion_1\output_tests.xlsx',alpha1_hat_vec_26','alpha1_hat_vec_26');</v>
      </c>
      <c r="TH40">
        <v>26</v>
      </c>
      <c r="TI40" t="str">
        <f>"xlswrite('G:\Mi unidad\1. PROYECTOS TELLO 2022\SCM SPILL OVERS\outputs\PEAO\informalidad\1%\simulacion_1\output_tests.xlsx',alpha1_hat_vec_"&amp;TH40&amp;"','alpha1_hat_vec_"&amp;TH40&amp;"');"</f>
        <v>xlswrite('G:\Mi unidad\1. PROYECTOS TELLO 2022\SCM SPILL OVERS\outputs\PEAO\informalidad\1%\simulacion_1\output_tests.xlsx',alpha1_hat_vec_26','alpha1_hat_vec_26');</v>
      </c>
      <c r="TU40">
        <v>26</v>
      </c>
      <c r="TV40" t="str">
        <f>"xlswrite('G:\Mi unidad\1. PROYECTOS TELLO 2022\SCM SPILL OVERS\outputs\PEAO\alimentos\1%\simulacion_1\output_tests.xlsx',alpha1_hat_vec_"&amp;TU40&amp;"','alpha1_hat_vec_"&amp;TU40&amp;"');"</f>
        <v>xlswrite('G:\Mi unidad\1. PROYECTOS TELLO 2022\SCM SPILL OVERS\outputs\PEAO\alimentos\1%\simulacion_1\output_tests.xlsx',alpha1_hat_vec_26','alpha1_hat_vec_26');</v>
      </c>
      <c r="UB40">
        <v>26</v>
      </c>
      <c r="UC40" t="str">
        <f>"xlswrite('G:\Mi unidad\1. PROYECTOS TELLO 2022\SCM SPILL OVERS\outputs\PEAO\jefe_hogar\1%\simulacion_1\output_tests.xlsx',alpha1_hat_vec_"&amp;UB40&amp;"','alpha1_hat_vec_"&amp;UB40&amp;"');"</f>
        <v>xlswrite('G:\Mi unidad\1. PROYECTOS TELLO 2022\SCM SPILL OVERS\outputs\PEAO\jefe_hogar\1%\simulacion_1\output_tests.xlsx',alpha1_hat_vec_26','alpha1_hat_vec_26');</v>
      </c>
      <c r="UI40">
        <v>26</v>
      </c>
      <c r="UJ40" t="str">
        <f>"xlswrite('G:\Mi unidad\1. PROYECTOS TELLO 2022\SCM SPILL OVERS\outputs\PEAO\mujeres\1%\simulacion_1\output_tests.xlsx',alpha1_hat_vec_"&amp;UI40&amp;"','alpha1_hat_vec_"&amp;UI40&amp;"');"</f>
        <v>xlswrite('G:\Mi unidad\1. PROYECTOS TELLO 2022\SCM SPILL OVERS\outputs\PEAO\mujeres\1%\simulacion_1\output_tests.xlsx',alpha1_hat_vec_26','alpha1_hat_vec_26');</v>
      </c>
      <c r="UU40">
        <v>26</v>
      </c>
      <c r="UV40" t="str">
        <f>"xlswrite('G:\Mi unidad\1. PROYECTOS TELLO 2022\SCM SPILL OVERS\outputs\PEAO\criminalidad\1%\simulacion_1\output_tests.xlsx',alpha1_hat_vec_"&amp;UU40&amp;"','alpha1_hat_vec_"&amp;UU40&amp;"');"</f>
        <v>xlswrite('G:\Mi unidad\1. PROYECTOS TELLO 2022\SCM SPILL OVERS\outputs\PEAO\criminalidad\1%\simulacion_1\output_tests.xlsx',alpha1_hat_vec_26','alpha1_hat_vec_26');</v>
      </c>
    </row>
    <row r="41" spans="1:568" x14ac:dyDescent="0.3">
      <c r="A41">
        <v>108</v>
      </c>
      <c r="B41" s="2" t="str">
        <f t="shared" si="48"/>
        <v>[data_108,provincias_108,~] = xlsread('BD_PEAO_est_1_provincia_108.xlsx');</v>
      </c>
      <c r="E41" s="2" t="str">
        <f t="shared" si="37"/>
        <v>provincia_108 = unique(provincias_108(2:end,1));</v>
      </c>
      <c r="O41" s="2" t="str">
        <f t="shared" si="49"/>
        <v>PEAO_108 = reshape(data_108(:,2),T+S,N);</v>
      </c>
      <c r="T41" s="2" t="str">
        <f t="shared" si="50"/>
        <v xml:space="preserve">PEAO_108 = PEAO_108'; </v>
      </c>
      <c r="X41" s="2" t="str">
        <f t="shared" si="51"/>
        <v>tratado_108 = PEAO_108(1,:);</v>
      </c>
      <c r="AC41" s="2" t="str">
        <f t="shared" si="52"/>
        <v>PEAO_108(1,:) = [];</v>
      </c>
      <c r="AI41" s="2" t="str">
        <f t="shared" si="53"/>
        <v>PEAO_108 = [tratado_108;PEAO_108];</v>
      </c>
      <c r="AN41" s="2" t="str">
        <f t="shared" si="54"/>
        <v>Y_108 = PEAO_108; % outcome matrix</v>
      </c>
      <c r="AS41" s="2" t="str">
        <f t="shared" si="44"/>
        <v>Y_pre_108 = Y_108(:,1:T);</v>
      </c>
      <c r="AW41" s="2" t="str">
        <f t="shared" si="45"/>
        <v>Y_post_108 = Y_108(:,T+1:end);</v>
      </c>
      <c r="BA41" s="2" t="str">
        <f t="shared" si="46"/>
        <v>[a_hat_108,B_hat_108] = scm_batch(Y_pre_108);</v>
      </c>
      <c r="BF41" s="2" t="str">
        <f t="shared" si="38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P41">
        <v>26</v>
      </c>
      <c r="CQ41" s="2" t="str">
        <f>"A_"&amp;CP37&amp;"(:,ind_"&amp;CP37&amp;" == 0) = [];"</f>
        <v>A_26(:,ind_26 == 0) = [];</v>
      </c>
      <c r="CW41">
        <v>26</v>
      </c>
      <c r="CX41" t="str">
        <f>"%A_"&amp;CW41</f>
        <v>%A_26</v>
      </c>
      <c r="DB41">
        <v>26</v>
      </c>
      <c r="DC41" s="2" t="str">
        <f>"A_"&amp;DB37&amp;"(:,ind_"&amp;DB37&amp;" == 0) = [];"</f>
        <v>A_26(:,ind_26 == 0) = [];</v>
      </c>
      <c r="DG41">
        <v>26</v>
      </c>
      <c r="DH41" s="2" t="str">
        <f>"A_"&amp;DG37&amp;"(:,ind_"&amp;DG37&amp;" == 0) = [];"</f>
        <v>A_26(:,ind_26 == 0) = [];</v>
      </c>
      <c r="DL41">
        <v>26</v>
      </c>
      <c r="DM41" s="2" t="str">
        <f>"A_"&amp;DL37&amp;"(:,ind_"&amp;DL37&amp;" == 0) = [];"</f>
        <v>A_26(:,ind_26 == 0) = [];</v>
      </c>
      <c r="DQ41" s="2" t="str">
        <f t="shared" si="47"/>
        <v>M_hat_108 = (eye(N)-B_hat_108)'*(eye(N)-B_hat_108);</v>
      </c>
      <c r="DW41" s="2" t="str">
        <f t="shared" si="39"/>
        <v>synthetic_control_sp_108 = a_hat_108(1)+B_hat_108(1,:)*Y_108;</v>
      </c>
      <c r="EC41" s="2" t="str">
        <f t="shared" si="40"/>
        <v>alpha1_hat_vec_108 = zeros(1,S);</v>
      </c>
      <c r="EG41">
        <v>17</v>
      </c>
      <c r="EH41" s="3" t="s">
        <v>57</v>
      </c>
      <c r="ER41" s="2" t="str">
        <f t="shared" si="41"/>
        <v>synthetic_control_108=synthetic_control_108';</v>
      </c>
      <c r="EW41" s="2" t="str">
        <f t="shared" si="42"/>
        <v>synthetic_control_sp_108=synthetic_control_sp_108';</v>
      </c>
      <c r="FB41" s="2" t="str">
        <f t="shared" si="43"/>
        <v>tratado_108=tratado_108';</v>
      </c>
      <c r="FF41" s="2" t="str">
        <f t="shared" si="55"/>
        <v>xlswrite('G:\Mi unidad\1. PROYECTOS TELLO 2022\SCM SPILL OVERS\outputs\PEAO\distancia_centro_salud\1%\simulacion_1\synthetic_control_outputs.xlsx',synthetic_control_108,108);</v>
      </c>
      <c r="FT41" s="2" t="str">
        <f t="shared" si="56"/>
        <v>xlswrite('G:\Mi unidad\1. PROYECTOS TELLO 2022\SCM SPILL OVERS\outputs\PEAO\distancia_centro_salud\1%\simulacion_1\synthetic_control_spillover_outputs.xlsx',synthetic_control_sp_108,108);</v>
      </c>
      <c r="GJ41" s="2" t="str">
        <f t="shared" si="57"/>
        <v>xlswrite('G:\Mi unidad\1. PROYECTOS TELLO 2022\SCM SPILL OVERS\outputs\PEAO\distancia_centro_salud\1%\simulacion_1\observado_outputs.xlsx',tratado_108,108);</v>
      </c>
      <c r="GX41" s="2" t="str">
        <f t="shared" si="58"/>
        <v>xlswrite('G:\Mi unidad\1. PROYECTOS TELLO 2022\SCM SPILL OVERS\outputs\PEAO\informalidad\1%\simulacion_1\synthetic_control_outputs.xlsx',synthetic_control_108,108);</v>
      </c>
      <c r="HL41" s="2" t="str">
        <f t="shared" si="59"/>
        <v>xlswrite('G:\Mi unidad\1. PROYECTOS TELLO 2022\SCM SPILL OVERS\outputs\PEAO\informalidad\1%\simulacion_1\synthetic_control_spillover_outputs.xlsx',synthetic_control_sp_108,108);</v>
      </c>
      <c r="IB41" s="2" t="str">
        <f t="shared" si="60"/>
        <v>xlswrite('G:\Mi unidad\1. PROYECTOS TELLO 2022\SCM SPILL OVERS\outputs\PEAO\informalidad\1%\simulacion_1\observado_outputs.xlsx',tratado_108,108);</v>
      </c>
      <c r="IP41" s="2" t="str">
        <f t="shared" si="61"/>
        <v>xlswrite('G:\Mi unidad\1. PROYECTOS TELLO 2022\SCM SPILL OVERS\outputs\PEAO\densidad\1%\simulacion_1\synthetic_control_outputs.xlsx',synthetic_control_108,108);</v>
      </c>
      <c r="JD41" s="2" t="str">
        <f t="shared" si="62"/>
        <v>xlswrite('G:\Mi unidad\1. PROYECTOS TELLO 2022\SCM SPILL OVERS\outputs\PEAO\densidad\1%\simulacion_1\synthetic_control_spillover_outputs.xlsx',synthetic_control_sp_108,108);</v>
      </c>
      <c r="JT41" s="2" t="str">
        <f t="shared" si="63"/>
        <v>xlswrite('G:\Mi unidad\1. PROYECTOS TELLO 2022\SCM SPILL OVERS\outputs\PEAO\densidad\1%\simulacion_1\observado_outputs.xlsx',tratado_108,108);</v>
      </c>
      <c r="KG41" s="2" t="str">
        <f t="shared" si="64"/>
        <v>xlswrite('G:\Mi unidad\1. PROYECTOS TELLO 2022\SCM SPILL OVERS\outputs\PEAO\bajo_niv_educ\1%\simulacion_1\synthetic_control_outputs.xlsx',synthetic_control_108,108);</v>
      </c>
      <c r="KU41" s="2" t="str">
        <f t="shared" si="65"/>
        <v>xlswrite('G:\Mi unidad\1. PROYECTOS TELLO 2022\SCM SPILL OVERS\outputs\PEAO\bajo_niv_educ\1%\simulacion_1\synthetic_control_spillover_outputs.xlsx',synthetic_control_sp_108,108);</v>
      </c>
      <c r="LK41" s="2" t="str">
        <f t="shared" si="66"/>
        <v>xlswrite('G:\Mi unidad\1. PROYECTOS TELLO 2022\SCM SPILL OVERS\outputs\PEAO\bajo_niv_educ\1%\simulacion_1\observado_outputs.xlsx',tratado_108,108);</v>
      </c>
      <c r="LY41" s="2" t="str">
        <f t="shared" si="67"/>
        <v>xlswrite('G:\Mi unidad\1. PROYECTOS TELLO 2022\SCM SPILL OVERS\outputs\PEAO\bajo_ingreso\1%\simulacion_1\synthetic_control_outputs.xlsx',synthetic_control_108,108);</v>
      </c>
      <c r="MN41" s="2" t="str">
        <f t="shared" si="68"/>
        <v>xlswrite('G:\Mi unidad\1. PROYECTOS TELLO 2022\SCM SPILL OVERS\outputs\PEAO\bajo_ingreso\1%\simulacion_1\synthetic_control_spillover_outputs.xlsx',synthetic_control_sp_108,108);</v>
      </c>
      <c r="ND41" s="2" t="str">
        <f t="shared" si="69"/>
        <v>xlswrite('G:\Mi unidad\1. PROYECTOS TELLO 2022\SCM SPILL OVERS\outputs\PEAO\bajo_ingreso\1%\simulacion_1\observado_outputs.xlsx',tratado_108,108);</v>
      </c>
      <c r="NR41" s="2" t="str">
        <f t="shared" si="70"/>
        <v>xlswrite('G:\Mi unidad\1. PROYECTOS TELLO 2022\SCM SPILL OVERS\outputs\PEAO\densidad_g\1%\simulacion_1\synthetic_control_outputs.xlsx',synthetic_control_108,108);</v>
      </c>
      <c r="OF41" s="2" t="str">
        <f t="shared" si="71"/>
        <v>xlswrite('G:\Mi unidad\1. PROYECTOS TELLO 2022\SCM SPILL OVERS\outputs\PEAO\densidad_g\1%\simulacion_1\synthetic_control_spillover_outputs.xlsx',synthetic_control_sp_108,108);</v>
      </c>
      <c r="OV41" s="2" t="str">
        <f t="shared" si="72"/>
        <v>xlswrite('G:\Mi unidad\1. PROYECTOS TELLO 2022\SCM SPILL OVERS\outputs\PEAO\densidad_g\1%\simulacion_1\observado_outputs.xlsx',tratado_108,108);</v>
      </c>
      <c r="PI41" s="2" t="str">
        <f t="shared" si="73"/>
        <v>xlswrite('G:\Mi unidad\1. PROYECTOS TELLO 2022\SCM SPILL OVERS\outputs\PEAO\alimentos\1%\simulacion_1\synthetic_control_outputs.xlsx',synthetic_control_108,108);</v>
      </c>
      <c r="PJ41" s="2" t="str">
        <f t="shared" si="74"/>
        <v>xlswrite('G:\Mi unidad\1. PROYECTOS TELLO 2022\SCM SPILL OVERS\outputs\PEAO\alimentos\1%\simulacion_1\synthetic_control_spillover_outputs.xlsx',synthetic_control_sp_108,108);</v>
      </c>
      <c r="PK41" s="2" t="str">
        <f t="shared" si="75"/>
        <v>xlswrite('G:\Mi unidad\1. PROYECTOS TELLO 2022\SCM SPILL OVERS\outputs\PEAO\alimentos\1%\simulacion_1\observado_outputs.xlsx',tratado_108,108);</v>
      </c>
      <c r="PP41" s="2" t="str">
        <f t="shared" si="76"/>
        <v>xlswrite('G:\Mi unidad\1. PROYECTOS TELLO 2022\SCM SPILL OVERS\outputs\PEAO\jefe_hogar\1%\simulacion_1\synthetic_control_outputs.xlsx',synthetic_control_108,108);</v>
      </c>
      <c r="PQ41" s="2" t="str">
        <f t="shared" si="77"/>
        <v>xlswrite('G:\Mi unidad\1. PROYECTOS TELLO 2022\SCM SPILL OVERS\outputs\PEAO\jefe_hogar\1%\simulacion_1\synthetic_control_spillover_outputs.xlsx',synthetic_control_sp_108,108);</v>
      </c>
      <c r="PR41" s="2" t="str">
        <f t="shared" si="78"/>
        <v>xlswrite('G:\Mi unidad\1. PROYECTOS TELLO 2022\SCM SPILL OVERS\outputs\PEAO\jefe_hogar\1%\simulacion_1\observado_outputs.xlsx',tratado_108,108);</v>
      </c>
      <c r="PV41" s="2" t="str">
        <f t="shared" si="79"/>
        <v>xlswrite('G:\Mi unidad\1. PROYECTOS TELLO 2022\SCM SPILL OVERS\outputs\PEAO\mujeres\1%\simulacion_1\synthetic_control_outputs.xlsx',synthetic_control_108,108);</v>
      </c>
      <c r="PW41" s="2" t="str">
        <f t="shared" si="80"/>
        <v>xlswrite('G:\Mi unidad\1. PROYECTOS TELLO 2022\SCM SPILL OVERS\outputs\PEAO\mujeres\1%\simulacion_1\synthetic_control_spillover_outputs.xlsx',synthetic_control_sp_108,108);</v>
      </c>
      <c r="PX41" s="2" t="str">
        <f t="shared" si="81"/>
        <v>xlswrite('G:\Mi unidad\1. PROYECTOS TELLO 2022\SCM SPILL OVERS\outputs\PEAO\mujeres\1%\simulacion_1\observado_outputs.xlsx',tratado_108,108);</v>
      </c>
      <c r="QB41" s="2" t="str">
        <f t="shared" si="82"/>
        <v>xlswrite('G:\Mi unidad\1. PROYECTOS TELLO 2022\SCM SPILL OVERS\outputs\PEAO\criminalidad\1%\simulacion_1\synthetic_control_outputs.xlsx',synthetic_control_108,108);</v>
      </c>
      <c r="QC41" s="2" t="str">
        <f t="shared" si="83"/>
        <v>xlswrite('G:\Mi unidad\1. PROYECTOS TELLO 2022\SCM SPILL OVERS\outputs\PEAO\criminalidad\1%\simulacion_1\synthetic_control_spillover_outputs.xlsx',synthetic_control_sp_108,108);</v>
      </c>
      <c r="QD41" s="2" t="str">
        <f t="shared" si="84"/>
        <v>xlswrite('G:\Mi unidad\1. PROYECTOS TELLO 2022\SCM SPILL OVERS\outputs\PEAO\criminalidad\1%\simulacion_1\observado_outputs.xlsx',tratado_108,108);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OVERS\outputs\PEAO\bajo_niv_educ\1%\simulacion_1\output_tests.xlsx',spillover_test_"&amp;QW41&amp;"','sp_test_"&amp;QW41&amp;"');"</f>
        <v>xlswrite('G:\Mi unidad\1. PROYECTOS TELLO 2022\SCM SPILL OVERS\outputs\PEAO\bajo_niv_educ\1%\simulacion_1\output_tests.xlsx',spillover_test_26','sp_test_26');</v>
      </c>
      <c r="RK41">
        <v>26</v>
      </c>
      <c r="RL41" t="str">
        <f>"xlswrite('G:\Mi unidad\1. PROYECTOS TELLO 2022\SCM SPILL OVERS\outputs\PEAO\bajo_ingreso\1%\simulacion_1\output_tests.xlsx',spillover_test_"&amp;RK41&amp;"','sp_test_"&amp;RK41&amp;"');"</f>
        <v>xlswrite('G:\Mi unidad\1. PROYECTOS TELLO 2022\SCM SPILL OVERS\outputs\PEAO\bajo_ingreso\1%\simulacion_1\output_tests.xlsx',spillover_test_26','sp_test_26');</v>
      </c>
      <c r="RW41">
        <v>26</v>
      </c>
      <c r="RX41" t="str">
        <f>"xlswrite('G:\Mi unidad\1. PROYECTOS TELLO 2022\SCM SPILL OVERS\outputs\PEAO\densidad\1%\simulacion_1\output_tests.xlsx',spillover_test_"&amp;RW41&amp;"','sp_test_"&amp;RW41&amp;"');"</f>
        <v>xlswrite('G:\Mi unidad\1. PROYECTOS TELLO 2022\SCM SPILL OVERS\outputs\PEAO\densidad\1%\simulacion_1\output_tests.xlsx',spillover_test_26','sp_test_26');</v>
      </c>
      <c r="SI41">
        <v>26</v>
      </c>
      <c r="SJ41" t="str">
        <f>"xlswrite('G:\Mi unidad\1. PROYECTOS TELLO 2022\SCM SPILL OVERS\outputs\PEAO\densidad_g\1%\simulacion_1\output_tests.xlsx',spillover_test_"&amp;SI41&amp;"','sp_test_"&amp;SI41&amp;"');"</f>
        <v>xlswrite('G:\Mi unidad\1. PROYECTOS TELLO 2022\SCM SPILL OVERS\outputs\PEAO\densidad_g\1%\simulacion_1\output_tests.xlsx',spillover_test_26','sp_test_26');</v>
      </c>
      <c r="SU41">
        <v>26</v>
      </c>
      <c r="SV41" t="str">
        <f>"xlswrite('G:\Mi unidad\1. PROYECTOS TELLO 2022\SCM SPILL OVERS\outputs\PEAO\distancia_centro_salud\1%\simulacion_1\output_tests.xlsx',spillover_test_"&amp;SU41&amp;"','sp_test_"&amp;SU41&amp;"');"</f>
        <v>xlswrite('G:\Mi unidad\1. PROYECTOS TELLO 2022\SCM SPILL OVERS\outputs\PEAO\distancia_centro_salud\1%\simulacion_1\output_tests.xlsx',spillover_test_26','sp_test_26');</v>
      </c>
      <c r="TH41">
        <v>26</v>
      </c>
      <c r="TI41" t="str">
        <f>"xlswrite('G:\Mi unidad\1. PROYECTOS TELLO 2022\SCM SPILL OVERS\outputs\PEAO\informalidad\1%\simulacion_1\output_tests.xlsx',spillover_test_"&amp;TH41&amp;"','sp_test_"&amp;TH41&amp;"');"</f>
        <v>xlswrite('G:\Mi unidad\1. PROYECTOS TELLO 2022\SCM SPILL OVERS\outputs\PEAO\informalidad\1%\simulacion_1\output_tests.xlsx',spillover_test_26','sp_test_26');</v>
      </c>
      <c r="TU41">
        <v>26</v>
      </c>
      <c r="TV41" t="str">
        <f>"xlswrite('G:\Mi unidad\1. PROYECTOS TELLO 2022\SCM SPILL OVERS\outputs\PEAO\alimentos\1%\simulacion_1\output_tests.xlsx',spillover_test_"&amp;TU41&amp;"','sp_test_"&amp;TU41&amp;"');"</f>
        <v>xlswrite('G:\Mi unidad\1. PROYECTOS TELLO 2022\SCM SPILL OVERS\outputs\PEAO\alimentos\1%\simulacion_1\output_tests.xlsx',spillover_test_26','sp_test_26');</v>
      </c>
      <c r="UB41">
        <v>26</v>
      </c>
      <c r="UC41" t="str">
        <f>"xlswrite('G:\Mi unidad\1. PROYECTOS TELLO 2022\SCM SPILL OVERS\outputs\PEAO\jefe_hogar\1%\simulacion_1\output_tests.xlsx',spillover_test_"&amp;UB41&amp;"','sp_test_"&amp;UB41&amp;"');"</f>
        <v>xlswrite('G:\Mi unidad\1. PROYECTOS TELLO 2022\SCM SPILL OVERS\outputs\PEAO\jefe_hogar\1%\simulacion_1\output_tests.xlsx',spillover_test_26','sp_test_26');</v>
      </c>
      <c r="UI41">
        <v>26</v>
      </c>
      <c r="UJ41" t="str">
        <f>"xlswrite('G:\Mi unidad\1. PROYECTOS TELLO 2022\SCM SPILL OVERS\outputs\PEAO\mujeres\1%\simulacion_1\output_tests.xlsx',spillover_test_"&amp;UI41&amp;"','sp_test_"&amp;UI41&amp;"');"</f>
        <v>xlswrite('G:\Mi unidad\1. PROYECTOS TELLO 2022\SCM SPILL OVERS\outputs\PEAO\mujeres\1%\simulacion_1\output_tests.xlsx',spillover_test_26','sp_test_26');</v>
      </c>
      <c r="UU41">
        <v>26</v>
      </c>
      <c r="UV41" t="str">
        <f>"xlswrite('G:\Mi unidad\1. PROYECTOS TELLO 2022\SCM SPILL OVERS\outputs\PEAO\criminalidad\1%\simulacion_1\output_tests.xlsx',spillover_test_"&amp;UU41&amp;"','sp_test_"&amp;UU41&amp;"');"</f>
        <v>xlswrite('G:\Mi unidad\1. PROYECTOS TELLO 2022\SCM SPILL OVERS\outputs\PEAO\criminalidad\1%\simulacion_1\output_tests.xlsx',spillover_test_26','sp_test_26');</v>
      </c>
    </row>
    <row r="42" spans="1:568" x14ac:dyDescent="0.3">
      <c r="A42">
        <v>112</v>
      </c>
      <c r="B42" s="2" t="str">
        <f t="shared" si="48"/>
        <v>[data_112,provincias_112,~] = xlsread('BD_PEAO_est_1_provincia_112.xlsx');</v>
      </c>
      <c r="E42" s="2" t="str">
        <f t="shared" si="37"/>
        <v>provincia_112 = unique(provincias_112(2:end,1));</v>
      </c>
      <c r="O42" s="2" t="str">
        <f t="shared" si="49"/>
        <v>PEAO_112 = reshape(data_112(:,2),T+S,N);</v>
      </c>
      <c r="T42" s="2" t="str">
        <f t="shared" si="50"/>
        <v xml:space="preserve">PEAO_112 = PEAO_112'; </v>
      </c>
      <c r="X42" s="2" t="str">
        <f t="shared" si="51"/>
        <v>tratado_112 = PEAO_112(1,:);</v>
      </c>
      <c r="AC42" s="2" t="str">
        <f t="shared" si="52"/>
        <v>PEAO_112(1,:) = [];</v>
      </c>
      <c r="AI42" s="2" t="str">
        <f t="shared" si="53"/>
        <v>PEAO_112 = [tratado_112;PEAO_112];</v>
      </c>
      <c r="AN42" s="2" t="str">
        <f t="shared" si="54"/>
        <v>Y_112 = PEAO_112; % outcome matrix</v>
      </c>
      <c r="AS42" s="2" t="str">
        <f t="shared" si="44"/>
        <v>Y_pre_112 = Y_112(:,1:T);</v>
      </c>
      <c r="AW42" s="2" t="str">
        <f t="shared" si="45"/>
        <v>Y_post_112 = Y_112(:,T+1:end);</v>
      </c>
      <c r="BA42" s="2" t="str">
        <f t="shared" si="46"/>
        <v>[a_hat_112,B_hat_112] = scm_batch(Y_pre_112);</v>
      </c>
      <c r="BF42" s="2" t="str">
        <f t="shared" si="38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P42">
        <v>27</v>
      </c>
      <c r="CQ42" t="str">
        <f>"%A_"&amp;CP42</f>
        <v>%A_27</v>
      </c>
      <c r="CW42">
        <v>27</v>
      </c>
      <c r="CX42" t="str">
        <f>"% Provincia_"&amp;CW42</f>
        <v>% Provincia_27</v>
      </c>
      <c r="DB42">
        <v>27</v>
      </c>
      <c r="DC42" t="str">
        <f>"%A_"&amp;DB42</f>
        <v>%A_27</v>
      </c>
      <c r="DG42">
        <v>27</v>
      </c>
      <c r="DH42" t="str">
        <f>"%A_"&amp;DG42</f>
        <v>%A_27</v>
      </c>
      <c r="DL42">
        <v>27</v>
      </c>
      <c r="DM42" t="str">
        <f>"%A_"&amp;DL42</f>
        <v>%A_27</v>
      </c>
      <c r="DQ42" s="2" t="str">
        <f t="shared" si="47"/>
        <v>M_hat_112 = (eye(N)-B_hat_112)'*(eye(N)-B_hat_112);</v>
      </c>
      <c r="DW42" s="2" t="str">
        <f t="shared" si="39"/>
        <v>synthetic_control_sp_112 = a_hat_112(1)+B_hat_112(1,:)*Y_112;</v>
      </c>
      <c r="EC42" s="2" t="str">
        <f t="shared" si="40"/>
        <v>alpha1_hat_vec_112 = zeros(1,S);</v>
      </c>
      <c r="EG42">
        <v>18</v>
      </c>
      <c r="EH42" s="3" t="str">
        <f>"%PROVINCIA "&amp;EG42</f>
        <v>%PROVINCIA 18</v>
      </c>
      <c r="ER42" s="2" t="str">
        <f t="shared" si="41"/>
        <v>synthetic_control_112=synthetic_control_112';</v>
      </c>
      <c r="EW42" s="2" t="str">
        <f t="shared" si="42"/>
        <v>synthetic_control_sp_112=synthetic_control_sp_112';</v>
      </c>
      <c r="FB42" s="2" t="str">
        <f t="shared" si="43"/>
        <v>tratado_112=tratado_112';</v>
      </c>
      <c r="FF42" s="2" t="str">
        <f t="shared" si="55"/>
        <v>xlswrite('G:\Mi unidad\1. PROYECTOS TELLO 2022\SCM SPILL OVERS\outputs\PEAO\distancia_centro_salud\1%\simulacion_1\synthetic_control_outputs.xlsx',synthetic_control_112,112);</v>
      </c>
      <c r="FT42" s="2" t="str">
        <f t="shared" si="56"/>
        <v>xlswrite('G:\Mi unidad\1. PROYECTOS TELLO 2022\SCM SPILL OVERS\outputs\PEAO\distancia_centro_salud\1%\simulacion_1\synthetic_control_spillover_outputs.xlsx',synthetic_control_sp_112,112);</v>
      </c>
      <c r="GJ42" s="2" t="str">
        <f t="shared" si="57"/>
        <v>xlswrite('G:\Mi unidad\1. PROYECTOS TELLO 2022\SCM SPILL OVERS\outputs\PEAO\distancia_centro_salud\1%\simulacion_1\observado_outputs.xlsx',tratado_112,112);</v>
      </c>
      <c r="GX42" s="2" t="str">
        <f t="shared" si="58"/>
        <v>xlswrite('G:\Mi unidad\1. PROYECTOS TELLO 2022\SCM SPILL OVERS\outputs\PEAO\informalidad\1%\simulacion_1\synthetic_control_outputs.xlsx',synthetic_control_112,112);</v>
      </c>
      <c r="HL42" s="2" t="str">
        <f t="shared" si="59"/>
        <v>xlswrite('G:\Mi unidad\1. PROYECTOS TELLO 2022\SCM SPILL OVERS\outputs\PEAO\informalidad\1%\simulacion_1\synthetic_control_spillover_outputs.xlsx',synthetic_control_sp_112,112);</v>
      </c>
      <c r="IB42" s="2" t="str">
        <f t="shared" si="60"/>
        <v>xlswrite('G:\Mi unidad\1. PROYECTOS TELLO 2022\SCM SPILL OVERS\outputs\PEAO\informalidad\1%\simulacion_1\observado_outputs.xlsx',tratado_112,112);</v>
      </c>
      <c r="IP42" s="2" t="str">
        <f t="shared" si="61"/>
        <v>xlswrite('G:\Mi unidad\1. PROYECTOS TELLO 2022\SCM SPILL OVERS\outputs\PEAO\densidad\1%\simulacion_1\synthetic_control_outputs.xlsx',synthetic_control_112,112);</v>
      </c>
      <c r="JD42" s="2" t="str">
        <f t="shared" si="62"/>
        <v>xlswrite('G:\Mi unidad\1. PROYECTOS TELLO 2022\SCM SPILL OVERS\outputs\PEAO\densidad\1%\simulacion_1\synthetic_control_spillover_outputs.xlsx',synthetic_control_sp_112,112);</v>
      </c>
      <c r="JT42" s="2" t="str">
        <f t="shared" si="63"/>
        <v>xlswrite('G:\Mi unidad\1. PROYECTOS TELLO 2022\SCM SPILL OVERS\outputs\PEAO\densidad\1%\simulacion_1\observado_outputs.xlsx',tratado_112,112);</v>
      </c>
      <c r="KG42" s="2" t="str">
        <f t="shared" si="64"/>
        <v>xlswrite('G:\Mi unidad\1. PROYECTOS TELLO 2022\SCM SPILL OVERS\outputs\PEAO\bajo_niv_educ\1%\simulacion_1\synthetic_control_outputs.xlsx',synthetic_control_112,112);</v>
      </c>
      <c r="KU42" s="2" t="str">
        <f t="shared" si="65"/>
        <v>xlswrite('G:\Mi unidad\1. PROYECTOS TELLO 2022\SCM SPILL OVERS\outputs\PEAO\bajo_niv_educ\1%\simulacion_1\synthetic_control_spillover_outputs.xlsx',synthetic_control_sp_112,112);</v>
      </c>
      <c r="LK42" s="2" t="str">
        <f t="shared" si="66"/>
        <v>xlswrite('G:\Mi unidad\1. PROYECTOS TELLO 2022\SCM SPILL OVERS\outputs\PEAO\bajo_niv_educ\1%\simulacion_1\observado_outputs.xlsx',tratado_112,112);</v>
      </c>
      <c r="LY42" s="2" t="str">
        <f t="shared" si="67"/>
        <v>xlswrite('G:\Mi unidad\1. PROYECTOS TELLO 2022\SCM SPILL OVERS\outputs\PEAO\bajo_ingreso\1%\simulacion_1\synthetic_control_outputs.xlsx',synthetic_control_112,112);</v>
      </c>
      <c r="MN42" s="2" t="str">
        <f t="shared" si="68"/>
        <v>xlswrite('G:\Mi unidad\1. PROYECTOS TELLO 2022\SCM SPILL OVERS\outputs\PEAO\bajo_ingreso\1%\simulacion_1\synthetic_control_spillover_outputs.xlsx',synthetic_control_sp_112,112);</v>
      </c>
      <c r="ND42" s="2" t="str">
        <f t="shared" si="69"/>
        <v>xlswrite('G:\Mi unidad\1. PROYECTOS TELLO 2022\SCM SPILL OVERS\outputs\PEAO\bajo_ingreso\1%\simulacion_1\observado_outputs.xlsx',tratado_112,112);</v>
      </c>
      <c r="NR42" s="2" t="str">
        <f t="shared" si="70"/>
        <v>xlswrite('G:\Mi unidad\1. PROYECTOS TELLO 2022\SCM SPILL OVERS\outputs\PEAO\densidad_g\1%\simulacion_1\synthetic_control_outputs.xlsx',synthetic_control_112,112);</v>
      </c>
      <c r="OF42" s="2" t="str">
        <f t="shared" si="71"/>
        <v>xlswrite('G:\Mi unidad\1. PROYECTOS TELLO 2022\SCM SPILL OVERS\outputs\PEAO\densidad_g\1%\simulacion_1\synthetic_control_spillover_outputs.xlsx',synthetic_control_sp_112,112);</v>
      </c>
      <c r="OV42" s="2" t="str">
        <f t="shared" si="72"/>
        <v>xlswrite('G:\Mi unidad\1. PROYECTOS TELLO 2022\SCM SPILL OVERS\outputs\PEAO\densidad_g\1%\simulacion_1\observado_outputs.xlsx',tratado_112,112);</v>
      </c>
      <c r="PI42" s="2" t="str">
        <f t="shared" si="73"/>
        <v>xlswrite('G:\Mi unidad\1. PROYECTOS TELLO 2022\SCM SPILL OVERS\outputs\PEAO\alimentos\1%\simulacion_1\synthetic_control_outputs.xlsx',synthetic_control_112,112);</v>
      </c>
      <c r="PJ42" s="2" t="str">
        <f t="shared" si="74"/>
        <v>xlswrite('G:\Mi unidad\1. PROYECTOS TELLO 2022\SCM SPILL OVERS\outputs\PEAO\alimentos\1%\simulacion_1\synthetic_control_spillover_outputs.xlsx',synthetic_control_sp_112,112);</v>
      </c>
      <c r="PK42" s="2" t="str">
        <f t="shared" si="75"/>
        <v>xlswrite('G:\Mi unidad\1. PROYECTOS TELLO 2022\SCM SPILL OVERS\outputs\PEAO\alimentos\1%\simulacion_1\observado_outputs.xlsx',tratado_112,112);</v>
      </c>
      <c r="PP42" s="2" t="str">
        <f t="shared" si="76"/>
        <v>xlswrite('G:\Mi unidad\1. PROYECTOS TELLO 2022\SCM SPILL OVERS\outputs\PEAO\jefe_hogar\1%\simulacion_1\synthetic_control_outputs.xlsx',synthetic_control_112,112);</v>
      </c>
      <c r="PQ42" s="2" t="str">
        <f t="shared" si="77"/>
        <v>xlswrite('G:\Mi unidad\1. PROYECTOS TELLO 2022\SCM SPILL OVERS\outputs\PEAO\jefe_hogar\1%\simulacion_1\synthetic_control_spillover_outputs.xlsx',synthetic_control_sp_112,112);</v>
      </c>
      <c r="PR42" s="2" t="str">
        <f t="shared" si="78"/>
        <v>xlswrite('G:\Mi unidad\1. PROYECTOS TELLO 2022\SCM SPILL OVERS\outputs\PEAO\jefe_hogar\1%\simulacion_1\observado_outputs.xlsx',tratado_112,112);</v>
      </c>
      <c r="PV42" s="2" t="str">
        <f t="shared" si="79"/>
        <v>xlswrite('G:\Mi unidad\1. PROYECTOS TELLO 2022\SCM SPILL OVERS\outputs\PEAO\mujeres\1%\simulacion_1\synthetic_control_outputs.xlsx',synthetic_control_112,112);</v>
      </c>
      <c r="PW42" s="2" t="str">
        <f t="shared" si="80"/>
        <v>xlswrite('G:\Mi unidad\1. PROYECTOS TELLO 2022\SCM SPILL OVERS\outputs\PEAO\mujeres\1%\simulacion_1\synthetic_control_spillover_outputs.xlsx',synthetic_control_sp_112,112);</v>
      </c>
      <c r="PX42" s="2" t="str">
        <f t="shared" si="81"/>
        <v>xlswrite('G:\Mi unidad\1. PROYECTOS TELLO 2022\SCM SPILL OVERS\outputs\PEAO\mujeres\1%\simulacion_1\observado_outputs.xlsx',tratado_112,112);</v>
      </c>
      <c r="QB42" s="2" t="str">
        <f t="shared" si="82"/>
        <v>xlswrite('G:\Mi unidad\1. PROYECTOS TELLO 2022\SCM SPILL OVERS\outputs\PEAO\criminalidad\1%\simulacion_1\synthetic_control_outputs.xlsx',synthetic_control_112,112);</v>
      </c>
      <c r="QC42" s="2" t="str">
        <f t="shared" si="83"/>
        <v>xlswrite('G:\Mi unidad\1. PROYECTOS TELLO 2022\SCM SPILL OVERS\outputs\PEAO\criminalidad\1%\simulacion_1\synthetic_control_spillover_outputs.xlsx',synthetic_control_sp_112,112);</v>
      </c>
      <c r="QD42" s="2" t="str">
        <f t="shared" si="84"/>
        <v>xlswrite('G:\Mi unidad\1. PROYECTOS TELLO 2022\SCM SPILL OVERS\outputs\PEAO\criminalidad\1%\simulacion_1\observado_outputs.xlsx',tratado_112,112);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OVERS\outputs\PEAO\bajo_niv_educ\1%\simulacion_1\output_tests.xlsx',lb_vec_"&amp;QW42&amp;"','lb_vec_"&amp;QW42&amp;"');"</f>
        <v>xlswrite('G:\Mi unidad\1. PROYECTOS TELLO 2022\SCM SPILL OVERS\outputs\PEAO\bajo_niv_educ\1%\simulacion_1\output_tests.xlsx',lb_vec_27','lb_vec_27');</v>
      </c>
      <c r="RK42">
        <v>27</v>
      </c>
      <c r="RL42" t="str">
        <f>"xlswrite('G:\Mi unidad\1. PROYECTOS TELLO 2022\SCM SPILL OVERS\outputs\PEAO\bajo_ingreso\1%\simulacion_1\output_tests.xlsx',lb_vec_"&amp;RK42&amp;"','lb_vec_"&amp;RK42&amp;"');"</f>
        <v>xlswrite('G:\Mi unidad\1. PROYECTOS TELLO 2022\SCM SPILL OVERS\outputs\PEAO\bajo_ingreso\1%\simulacion_1\output_tests.xlsx',lb_vec_27','lb_vec_27');</v>
      </c>
      <c r="RW42">
        <v>27</v>
      </c>
      <c r="RX42" t="str">
        <f>"xlswrite('G:\Mi unidad\1. PROYECTOS TELLO 2022\SCM SPILL OVERS\outputs\PEAO\densidad\1%\simulacion_1\output_tests.xlsx',lb_vec_"&amp;RW42&amp;"','lb_vec_"&amp;RW42&amp;"');"</f>
        <v>xlswrite('G:\Mi unidad\1. PROYECTOS TELLO 2022\SCM SPILL OVERS\outputs\PEAO\densidad\1%\simulacion_1\output_tests.xlsx',lb_vec_27','lb_vec_27');</v>
      </c>
      <c r="SI42">
        <v>27</v>
      </c>
      <c r="SJ42" t="str">
        <f>"xlswrite('G:\Mi unidad\1. PROYECTOS TELLO 2022\SCM SPILL OVERS\outputs\PEAO\densidad_g\1%\simulacion_1\output_tests.xlsx',lb_vec_"&amp;SI42&amp;"','lb_vec_"&amp;SI42&amp;"');"</f>
        <v>xlswrite('G:\Mi unidad\1. PROYECTOS TELLO 2022\SCM SPILL OVERS\outputs\PEAO\densidad_g\1%\simulacion_1\output_tests.xlsx',lb_vec_27','lb_vec_27');</v>
      </c>
      <c r="SU42">
        <v>27</v>
      </c>
      <c r="SV42" t="str">
        <f>"xlswrite('G:\Mi unidad\1. PROYECTOS TELLO 2022\SCM SPILL OVERS\outputs\PEAO\distancia_centro_salud\1%\simulacion_1\output_tests.xlsx',lb_vec_"&amp;SU42&amp;"','lb_vec_"&amp;SU42&amp;"');"</f>
        <v>xlswrite('G:\Mi unidad\1. PROYECTOS TELLO 2022\SCM SPILL OVERS\outputs\PEAO\distancia_centro_salud\1%\simulacion_1\output_tests.xlsx',lb_vec_27','lb_vec_27');</v>
      </c>
      <c r="TH42">
        <v>27</v>
      </c>
      <c r="TI42" t="str">
        <f>"xlswrite('G:\Mi unidad\1. PROYECTOS TELLO 2022\SCM SPILL OVERS\outputs\PEAO\informalidad\1%\simulacion_1\output_tests.xlsx',lb_vec_"&amp;TH42&amp;"','lb_vec_"&amp;TH42&amp;"');"</f>
        <v>xlswrite('G:\Mi unidad\1. PROYECTOS TELLO 2022\SCM SPILL OVERS\outputs\PEAO\informalidad\1%\simulacion_1\output_tests.xlsx',lb_vec_27','lb_vec_27');</v>
      </c>
      <c r="TU42">
        <v>27</v>
      </c>
      <c r="TV42" t="str">
        <f>"xlswrite('G:\Mi unidad\1. PROYECTOS TELLO 2022\SCM SPILL OVERS\outputs\PEAO\alimentos\1%\simulacion_1\output_tests.xlsx',lb_vec_"&amp;TU42&amp;"','lb_vec_"&amp;TU42&amp;"');"</f>
        <v>xlswrite('G:\Mi unidad\1. PROYECTOS TELLO 2022\SCM SPILL OVERS\outputs\PEAO\alimentos\1%\simulacion_1\output_tests.xlsx',lb_vec_27','lb_vec_27');</v>
      </c>
      <c r="UB42">
        <v>27</v>
      </c>
      <c r="UC42" t="str">
        <f>"xlswrite('G:\Mi unidad\1. PROYECTOS TELLO 2022\SCM SPILL OVERS\outputs\PEAO\jefe_hogar\1%\simulacion_1\output_tests.xlsx',lb_vec_"&amp;UB42&amp;"','lb_vec_"&amp;UB42&amp;"');"</f>
        <v>xlswrite('G:\Mi unidad\1. PROYECTOS TELLO 2022\SCM SPILL OVERS\outputs\PEAO\jefe_hogar\1%\simulacion_1\output_tests.xlsx',lb_vec_27','lb_vec_27');</v>
      </c>
      <c r="UI42">
        <v>27</v>
      </c>
      <c r="UJ42" t="str">
        <f>"xlswrite('G:\Mi unidad\1. PROYECTOS TELLO 2022\SCM SPILL OVERS\outputs\PEAO\mujeres\1%\simulacion_1\output_tests.xlsx',lb_vec_"&amp;UI42&amp;"','lb_vec_"&amp;UI42&amp;"');"</f>
        <v>xlswrite('G:\Mi unidad\1. PROYECTOS TELLO 2022\SCM SPILL OVERS\outputs\PEAO\mujeres\1%\simulacion_1\output_tests.xlsx',lb_vec_27','lb_vec_27');</v>
      </c>
      <c r="UU42">
        <v>27</v>
      </c>
      <c r="UV42" t="str">
        <f>"xlswrite('G:\Mi unidad\1. PROYECTOS TELLO 2022\SCM SPILL OVERS\outputs\PEAO\criminalidad\1%\simulacion_1\output_tests.xlsx',lb_vec_"&amp;UU42&amp;"','lb_vec_"&amp;UU42&amp;"');"</f>
        <v>xlswrite('G:\Mi unidad\1. PROYECTOS TELLO 2022\SCM SPILL OVERS\outputs\PEAO\criminalidad\1%\simulacion_1\output_tests.xlsx',lb_vec_27','lb_vec_27');</v>
      </c>
    </row>
    <row r="43" spans="1:568" x14ac:dyDescent="0.3">
      <c r="A43">
        <v>119</v>
      </c>
      <c r="B43" s="2" t="str">
        <f t="shared" si="48"/>
        <v>[data_119,provincias_119,~] = xlsread('BD_PEAO_est_1_provincia_119.xlsx');</v>
      </c>
      <c r="E43" s="2" t="str">
        <f t="shared" si="37"/>
        <v>provincia_119 = unique(provincias_119(2:end,1));</v>
      </c>
      <c r="O43" s="2" t="str">
        <f t="shared" si="49"/>
        <v>PEAO_119 = reshape(data_119(:,2),T+S,N);</v>
      </c>
      <c r="T43" s="2" t="str">
        <f t="shared" si="50"/>
        <v xml:space="preserve">PEAO_119 = PEAO_119'; </v>
      </c>
      <c r="X43" s="2" t="str">
        <f t="shared" si="51"/>
        <v>tratado_119 = PEAO_119(1,:);</v>
      </c>
      <c r="AC43" s="2" t="str">
        <f t="shared" si="52"/>
        <v>PEAO_119(1,:) = [];</v>
      </c>
      <c r="AI43" s="2" t="str">
        <f t="shared" si="53"/>
        <v>PEAO_119 = [tratado_119;PEAO_119];</v>
      </c>
      <c r="AN43" s="2" t="str">
        <f t="shared" si="54"/>
        <v>Y_119 = PEAO_119; % outcome matrix</v>
      </c>
      <c r="AS43" s="2" t="str">
        <f t="shared" si="44"/>
        <v>Y_pre_119 = Y_119(:,1:T);</v>
      </c>
      <c r="AW43" s="2" t="str">
        <f t="shared" si="45"/>
        <v>Y_post_119 = Y_119(:,T+1:end);</v>
      </c>
      <c r="BA43" s="2" t="str">
        <f t="shared" si="46"/>
        <v>[a_hat_119,B_hat_119] = scm_batch(Y_pre_119);</v>
      </c>
      <c r="BF43" s="2" t="str">
        <f t="shared" si="38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P43">
        <v>27</v>
      </c>
      <c r="CQ43" t="str">
        <f>"% Provincia_"&amp;CP43</f>
        <v>% Provincia_27</v>
      </c>
      <c r="CW43">
        <v>27</v>
      </c>
      <c r="CX43" s="2" t="str">
        <f>"ind_"&amp;CW41&amp;" = xlsread('spillover_alimentos_"&amp;CW41&amp;".xlsx')"</f>
        <v>ind_26 = xlsread('spillover_alimentos_26.xlsx')</v>
      </c>
      <c r="DB43">
        <v>27</v>
      </c>
      <c r="DC43" t="str">
        <f>"% Provincia_"&amp;DB43</f>
        <v>% Provincia_27</v>
      </c>
      <c r="DG43">
        <v>27</v>
      </c>
      <c r="DH43" t="str">
        <f>"% Provincia_"&amp;DG43</f>
        <v>% Provincia_27</v>
      </c>
      <c r="DL43">
        <v>27</v>
      </c>
      <c r="DM43" t="str">
        <f>"% Provincia_"&amp;DL43</f>
        <v>% Provincia_27</v>
      </c>
      <c r="DQ43" s="2" t="str">
        <f t="shared" si="47"/>
        <v>M_hat_119 = (eye(N)-B_hat_119)'*(eye(N)-B_hat_119);</v>
      </c>
      <c r="DW43" s="2" t="str">
        <f t="shared" si="39"/>
        <v>synthetic_control_sp_119 = a_hat_119(1)+B_hat_119(1,:)*Y_119;</v>
      </c>
      <c r="EC43" s="2" t="str">
        <f t="shared" si="40"/>
        <v>alpha1_hat_vec_119 = zeros(1,S);</v>
      </c>
      <c r="EG43">
        <v>18</v>
      </c>
      <c r="EH43" s="3" t="s">
        <v>51</v>
      </c>
      <c r="ER43" s="2" t="str">
        <f t="shared" si="41"/>
        <v>synthetic_control_119=synthetic_control_119';</v>
      </c>
      <c r="EW43" s="2" t="str">
        <f t="shared" si="42"/>
        <v>synthetic_control_sp_119=synthetic_control_sp_119';</v>
      </c>
      <c r="FB43" s="2" t="str">
        <f t="shared" si="43"/>
        <v>tratado_119=tratado_119';</v>
      </c>
      <c r="FF43" s="2" t="str">
        <f t="shared" si="55"/>
        <v>xlswrite('G:\Mi unidad\1. PROYECTOS TELLO 2022\SCM SPILL OVERS\outputs\PEAO\distancia_centro_salud\1%\simulacion_1\synthetic_control_outputs.xlsx',synthetic_control_119,119);</v>
      </c>
      <c r="FT43" s="2" t="str">
        <f t="shared" si="56"/>
        <v>xlswrite('G:\Mi unidad\1. PROYECTOS TELLO 2022\SCM SPILL OVERS\outputs\PEAO\distancia_centro_salud\1%\simulacion_1\synthetic_control_spillover_outputs.xlsx',synthetic_control_sp_119,119);</v>
      </c>
      <c r="GJ43" s="2" t="str">
        <f t="shared" si="57"/>
        <v>xlswrite('G:\Mi unidad\1. PROYECTOS TELLO 2022\SCM SPILL OVERS\outputs\PEAO\distancia_centro_salud\1%\simulacion_1\observado_outputs.xlsx',tratado_119,119);</v>
      </c>
      <c r="GX43" s="2" t="str">
        <f t="shared" si="58"/>
        <v>xlswrite('G:\Mi unidad\1. PROYECTOS TELLO 2022\SCM SPILL OVERS\outputs\PEAO\informalidad\1%\simulacion_1\synthetic_control_outputs.xlsx',synthetic_control_119,119);</v>
      </c>
      <c r="HL43" s="2" t="str">
        <f t="shared" si="59"/>
        <v>xlswrite('G:\Mi unidad\1. PROYECTOS TELLO 2022\SCM SPILL OVERS\outputs\PEAO\informalidad\1%\simulacion_1\synthetic_control_spillover_outputs.xlsx',synthetic_control_sp_119,119);</v>
      </c>
      <c r="IB43" s="2" t="str">
        <f t="shared" si="60"/>
        <v>xlswrite('G:\Mi unidad\1. PROYECTOS TELLO 2022\SCM SPILL OVERS\outputs\PEAO\informalidad\1%\simulacion_1\observado_outputs.xlsx',tratado_119,119);</v>
      </c>
      <c r="IP43" s="2" t="str">
        <f t="shared" si="61"/>
        <v>xlswrite('G:\Mi unidad\1. PROYECTOS TELLO 2022\SCM SPILL OVERS\outputs\PEAO\densidad\1%\simulacion_1\synthetic_control_outputs.xlsx',synthetic_control_119,119);</v>
      </c>
      <c r="JD43" s="2" t="str">
        <f t="shared" si="62"/>
        <v>xlswrite('G:\Mi unidad\1. PROYECTOS TELLO 2022\SCM SPILL OVERS\outputs\PEAO\densidad\1%\simulacion_1\synthetic_control_spillover_outputs.xlsx',synthetic_control_sp_119,119);</v>
      </c>
      <c r="JT43" s="2" t="str">
        <f t="shared" si="63"/>
        <v>xlswrite('G:\Mi unidad\1. PROYECTOS TELLO 2022\SCM SPILL OVERS\outputs\PEAO\densidad\1%\simulacion_1\observado_outputs.xlsx',tratado_119,119);</v>
      </c>
      <c r="KG43" s="2" t="str">
        <f t="shared" si="64"/>
        <v>xlswrite('G:\Mi unidad\1. PROYECTOS TELLO 2022\SCM SPILL OVERS\outputs\PEAO\bajo_niv_educ\1%\simulacion_1\synthetic_control_outputs.xlsx',synthetic_control_119,119);</v>
      </c>
      <c r="KU43" s="2" t="str">
        <f t="shared" si="65"/>
        <v>xlswrite('G:\Mi unidad\1. PROYECTOS TELLO 2022\SCM SPILL OVERS\outputs\PEAO\bajo_niv_educ\1%\simulacion_1\synthetic_control_spillover_outputs.xlsx',synthetic_control_sp_119,119);</v>
      </c>
      <c r="LK43" s="2" t="str">
        <f t="shared" si="66"/>
        <v>xlswrite('G:\Mi unidad\1. PROYECTOS TELLO 2022\SCM SPILL OVERS\outputs\PEAO\bajo_niv_educ\1%\simulacion_1\observado_outputs.xlsx',tratado_119,119);</v>
      </c>
      <c r="LY43" s="2" t="str">
        <f t="shared" si="67"/>
        <v>xlswrite('G:\Mi unidad\1. PROYECTOS TELLO 2022\SCM SPILL OVERS\outputs\PEAO\bajo_ingreso\1%\simulacion_1\synthetic_control_outputs.xlsx',synthetic_control_119,119);</v>
      </c>
      <c r="MN43" s="2" t="str">
        <f t="shared" si="68"/>
        <v>xlswrite('G:\Mi unidad\1. PROYECTOS TELLO 2022\SCM SPILL OVERS\outputs\PEAO\bajo_ingreso\1%\simulacion_1\synthetic_control_spillover_outputs.xlsx',synthetic_control_sp_119,119);</v>
      </c>
      <c r="ND43" s="2" t="str">
        <f t="shared" si="69"/>
        <v>xlswrite('G:\Mi unidad\1. PROYECTOS TELLO 2022\SCM SPILL OVERS\outputs\PEAO\bajo_ingreso\1%\simulacion_1\observado_outputs.xlsx',tratado_119,119);</v>
      </c>
      <c r="NR43" s="2" t="str">
        <f t="shared" si="70"/>
        <v>xlswrite('G:\Mi unidad\1. PROYECTOS TELLO 2022\SCM SPILL OVERS\outputs\PEAO\densidad_g\1%\simulacion_1\synthetic_control_outputs.xlsx',synthetic_control_119,119);</v>
      </c>
      <c r="OF43" s="2" t="str">
        <f t="shared" si="71"/>
        <v>xlswrite('G:\Mi unidad\1. PROYECTOS TELLO 2022\SCM SPILL OVERS\outputs\PEAO\densidad_g\1%\simulacion_1\synthetic_control_spillover_outputs.xlsx',synthetic_control_sp_119,119);</v>
      </c>
      <c r="OV43" s="2" t="str">
        <f t="shared" si="72"/>
        <v>xlswrite('G:\Mi unidad\1. PROYECTOS TELLO 2022\SCM SPILL OVERS\outputs\PEAO\densidad_g\1%\simulacion_1\observado_outputs.xlsx',tratado_119,119);</v>
      </c>
      <c r="PI43" s="2" t="str">
        <f t="shared" si="73"/>
        <v>xlswrite('G:\Mi unidad\1. PROYECTOS TELLO 2022\SCM SPILL OVERS\outputs\PEAO\alimentos\1%\simulacion_1\synthetic_control_outputs.xlsx',synthetic_control_119,119);</v>
      </c>
      <c r="PJ43" s="2" t="str">
        <f t="shared" si="74"/>
        <v>xlswrite('G:\Mi unidad\1. PROYECTOS TELLO 2022\SCM SPILL OVERS\outputs\PEAO\alimentos\1%\simulacion_1\synthetic_control_spillover_outputs.xlsx',synthetic_control_sp_119,119);</v>
      </c>
      <c r="PK43" s="2" t="str">
        <f t="shared" si="75"/>
        <v>xlswrite('G:\Mi unidad\1. PROYECTOS TELLO 2022\SCM SPILL OVERS\outputs\PEAO\alimentos\1%\simulacion_1\observado_outputs.xlsx',tratado_119,119);</v>
      </c>
      <c r="PP43" s="2" t="str">
        <f t="shared" si="76"/>
        <v>xlswrite('G:\Mi unidad\1. PROYECTOS TELLO 2022\SCM SPILL OVERS\outputs\PEAO\jefe_hogar\1%\simulacion_1\synthetic_control_outputs.xlsx',synthetic_control_119,119);</v>
      </c>
      <c r="PQ43" s="2" t="str">
        <f t="shared" si="77"/>
        <v>xlswrite('G:\Mi unidad\1. PROYECTOS TELLO 2022\SCM SPILL OVERS\outputs\PEAO\jefe_hogar\1%\simulacion_1\synthetic_control_spillover_outputs.xlsx',synthetic_control_sp_119,119);</v>
      </c>
      <c r="PR43" s="2" t="str">
        <f t="shared" si="78"/>
        <v>xlswrite('G:\Mi unidad\1. PROYECTOS TELLO 2022\SCM SPILL OVERS\outputs\PEAO\jefe_hogar\1%\simulacion_1\observado_outputs.xlsx',tratado_119,119);</v>
      </c>
      <c r="PV43" s="2" t="str">
        <f t="shared" si="79"/>
        <v>xlswrite('G:\Mi unidad\1. PROYECTOS TELLO 2022\SCM SPILL OVERS\outputs\PEAO\mujeres\1%\simulacion_1\synthetic_control_outputs.xlsx',synthetic_control_119,119);</v>
      </c>
      <c r="PW43" s="2" t="str">
        <f t="shared" si="80"/>
        <v>xlswrite('G:\Mi unidad\1. PROYECTOS TELLO 2022\SCM SPILL OVERS\outputs\PEAO\mujeres\1%\simulacion_1\synthetic_control_spillover_outputs.xlsx',synthetic_control_sp_119,119);</v>
      </c>
      <c r="PX43" s="2" t="str">
        <f t="shared" si="81"/>
        <v>xlswrite('G:\Mi unidad\1. PROYECTOS TELLO 2022\SCM SPILL OVERS\outputs\PEAO\mujeres\1%\simulacion_1\observado_outputs.xlsx',tratado_119,119);</v>
      </c>
      <c r="QB43" s="2" t="str">
        <f t="shared" si="82"/>
        <v>xlswrite('G:\Mi unidad\1. PROYECTOS TELLO 2022\SCM SPILL OVERS\outputs\PEAO\criminalidad\1%\simulacion_1\synthetic_control_outputs.xlsx',synthetic_control_119,119);</v>
      </c>
      <c r="QC43" s="2" t="str">
        <f t="shared" si="83"/>
        <v>xlswrite('G:\Mi unidad\1. PROYECTOS TELLO 2022\SCM SPILL OVERS\outputs\PEAO\criminalidad\1%\simulacion_1\synthetic_control_spillover_outputs.xlsx',synthetic_control_sp_119,119);</v>
      </c>
      <c r="QD43" s="2" t="str">
        <f t="shared" si="84"/>
        <v>xlswrite('G:\Mi unidad\1. PROYECTOS TELLO 2022\SCM SPILL OVERS\outputs\PEAO\criminalidad\1%\simulacion_1\observado_outputs.xlsx',tratado_119,119);</v>
      </c>
      <c r="QI43">
        <v>17</v>
      </c>
      <c r="QJ43" t="str">
        <f>"    [p_value_"&amp;QI43&amp; ",lb_"&amp;QI43&amp;",ub_"&amp;QI43&amp;"] = sp_andrews_te(Y_pre_"&amp;QI43&amp;",PEAO_"&amp;QI43&amp;"(:,T+s),A_"&amp;QI43&amp;",C,.05);"</f>
        <v xml:space="preserve">    [p_value_17,lb_17,ub_17] = sp_andrews_te(Y_pre_17,PEAO_17(:,T+s),A_17,C,.05);</v>
      </c>
      <c r="QP43">
        <v>23</v>
      </c>
      <c r="QQ43" t="str">
        <f>"    spillover_test_"&amp;QP43&amp;"(s) = sp_andrews(Y_pre_"&amp;QP43&amp;",PEAO_"&amp;QP43&amp;"(:,T+s),A_"&amp;QP43&amp;",C,d,alpha_sig);"</f>
        <v xml:space="preserve">    spillover_test_23(s) = sp_andrews(Y_pre_23,PEAO_23(:,T+s),A_23,C,d,alpha_sig);</v>
      </c>
      <c r="QW43">
        <v>27</v>
      </c>
      <c r="QX43" t="str">
        <f>"xlswrite('G:\Mi unidad\1. PROYECTOS TELLO 2022\SCM SPILL OVERS\outputs\PEAO\bajo_niv_educ\1%\simulacion_1\output_tests.xlsx',ub_vec_"&amp;QW43&amp;"','ub_vec_"&amp;QW43&amp;"');"</f>
        <v>xlswrite('G:\Mi unidad\1. PROYECTOS TELLO 2022\SCM SPILL OVERS\outputs\PEAO\bajo_niv_educ\1%\simulacion_1\output_tests.xlsx',ub_vec_27','ub_vec_27');</v>
      </c>
      <c r="RK43">
        <v>27</v>
      </c>
      <c r="RL43" t="str">
        <f>"xlswrite('G:\Mi unidad\1. PROYECTOS TELLO 2022\SCM SPILL OVERS\outputs\PEAO\bajo_ingreso\1%\simulacion_1\output_tests.xlsx',ub_vec_"&amp;RK43&amp;"','ub_vec_"&amp;RK43&amp;"');"</f>
        <v>xlswrite('G:\Mi unidad\1. PROYECTOS TELLO 2022\SCM SPILL OVERS\outputs\PEAO\bajo_ingreso\1%\simulacion_1\output_tests.xlsx',ub_vec_27','ub_vec_27');</v>
      </c>
      <c r="RW43">
        <v>27</v>
      </c>
      <c r="RX43" t="str">
        <f>"xlswrite('G:\Mi unidad\1. PROYECTOS TELLO 2022\SCM SPILL OVERS\outputs\PEAO\densidad\1%\simulacion_1\output_tests.xlsx',ub_vec_"&amp;RW43&amp;"','ub_vec_"&amp;RW43&amp;"');"</f>
        <v>xlswrite('G:\Mi unidad\1. PROYECTOS TELLO 2022\SCM SPILL OVERS\outputs\PEAO\densidad\1%\simulacion_1\output_tests.xlsx',ub_vec_27','ub_vec_27');</v>
      </c>
      <c r="SI43">
        <v>27</v>
      </c>
      <c r="SJ43" t="str">
        <f>"xlswrite('G:\Mi unidad\1. PROYECTOS TELLO 2022\SCM SPILL OVERS\outputs\PEAO\densidad_g\1%\simulacion_1\output_tests.xlsx',ub_vec_"&amp;SI43&amp;"','ub_vec_"&amp;SI43&amp;"');"</f>
        <v>xlswrite('G:\Mi unidad\1. PROYECTOS TELLO 2022\SCM SPILL OVERS\outputs\PEAO\densidad_g\1%\simulacion_1\output_tests.xlsx',ub_vec_27','ub_vec_27');</v>
      </c>
      <c r="SU43">
        <v>27</v>
      </c>
      <c r="SV43" t="str">
        <f>"xlswrite('G:\Mi unidad\1. PROYECTOS TELLO 2022\SCM SPILL OVERS\outputs\PEAO\distancia_centro_salud\1%\simulacion_1\output_tests.xlsx',ub_vec_"&amp;SU43&amp;"','ub_vec_"&amp;SU43&amp;"');"</f>
        <v>xlswrite('G:\Mi unidad\1. PROYECTOS TELLO 2022\SCM SPILL OVERS\outputs\PEAO\distancia_centro_salud\1%\simulacion_1\output_tests.xlsx',ub_vec_27','ub_vec_27');</v>
      </c>
      <c r="TH43">
        <v>27</v>
      </c>
      <c r="TI43" t="str">
        <f>"xlswrite('G:\Mi unidad\1. PROYECTOS TELLO 2022\SCM SPILL OVERS\outputs\PEAO\informalidad\1%\simulacion_1\output_tests.xlsx',ub_vec_"&amp;TH43&amp;"','ub_vec_"&amp;TH43&amp;"');"</f>
        <v>xlswrite('G:\Mi unidad\1. PROYECTOS TELLO 2022\SCM SPILL OVERS\outputs\PEAO\informalidad\1%\simulacion_1\output_tests.xlsx',ub_vec_27','ub_vec_27');</v>
      </c>
      <c r="TU43">
        <v>27</v>
      </c>
      <c r="TV43" t="str">
        <f>"xlswrite('G:\Mi unidad\1. PROYECTOS TELLO 2022\SCM SPILL OVERS\outputs\PEAO\alimentos\1%\simulacion_1\output_tests.xlsx',ub_vec_"&amp;TU43&amp;"','ub_vec_"&amp;TU43&amp;"');"</f>
        <v>xlswrite('G:\Mi unidad\1. PROYECTOS TELLO 2022\SCM SPILL OVERS\outputs\PEAO\alimentos\1%\simulacion_1\output_tests.xlsx',ub_vec_27','ub_vec_27');</v>
      </c>
      <c r="UB43">
        <v>27</v>
      </c>
      <c r="UC43" t="str">
        <f>"xlswrite('G:\Mi unidad\1. PROYECTOS TELLO 2022\SCM SPILL OVERS\outputs\PEAO\jefe_hogar\1%\simulacion_1\output_tests.xlsx',ub_vec_"&amp;UB43&amp;"','ub_vec_"&amp;UB43&amp;"');"</f>
        <v>xlswrite('G:\Mi unidad\1. PROYECTOS TELLO 2022\SCM SPILL OVERS\outputs\PEAO\jefe_hogar\1%\simulacion_1\output_tests.xlsx',ub_vec_27','ub_vec_27');</v>
      </c>
      <c r="UI43">
        <v>27</v>
      </c>
      <c r="UJ43" t="str">
        <f>"xlswrite('G:\Mi unidad\1. PROYECTOS TELLO 2022\SCM SPILL OVERS\outputs\PEAO\mujeres\1%\simulacion_1\output_tests.xlsx',ub_vec_"&amp;UI43&amp;"','ub_vec_"&amp;UI43&amp;"');"</f>
        <v>xlswrite('G:\Mi unidad\1. PROYECTOS TELLO 2022\SCM SPILL OVERS\outputs\PEAO\mujeres\1%\simulacion_1\output_tests.xlsx',ub_vec_27','ub_vec_27');</v>
      </c>
      <c r="UU43">
        <v>27</v>
      </c>
      <c r="UV43" t="str">
        <f>"xlswrite('G:\Mi unidad\1. PROYECTOS TELLO 2022\SCM SPILL OVERS\outputs\PEAO\criminalidad\1%\simulacion_1\output_tests.xlsx',ub_vec_"&amp;UU43&amp;"','ub_vec_"&amp;UU43&amp;"');"</f>
        <v>xlswrite('G:\Mi unidad\1. PROYECTOS TELLO 2022\SCM SPILL OVERS\outputs\PEAO\criminalidad\1%\simulacion_1\output_tests.xlsx',ub_vec_27','ub_vec_27');</v>
      </c>
    </row>
    <row r="44" spans="1:568" x14ac:dyDescent="0.3">
      <c r="A44">
        <v>125</v>
      </c>
      <c r="B44" s="2" t="str">
        <f t="shared" si="48"/>
        <v>[data_125,provincias_125,~] = xlsread('BD_PEAO_est_1_provincia_125.xlsx');</v>
      </c>
      <c r="E44" s="2" t="str">
        <f t="shared" si="37"/>
        <v>provincia_125 = unique(provincias_125(2:end,1));</v>
      </c>
      <c r="O44" s="2" t="str">
        <f t="shared" si="49"/>
        <v>PEAO_125 = reshape(data_125(:,2),T+S,N);</v>
      </c>
      <c r="T44" s="2" t="str">
        <f t="shared" si="50"/>
        <v xml:space="preserve">PEAO_125 = PEAO_125'; </v>
      </c>
      <c r="X44" s="2" t="str">
        <f t="shared" si="51"/>
        <v>tratado_125 = PEAO_125(1,:);</v>
      </c>
      <c r="AC44" s="2" t="str">
        <f t="shared" si="52"/>
        <v>PEAO_125(1,:) = [];</v>
      </c>
      <c r="AI44" s="2" t="str">
        <f t="shared" si="53"/>
        <v>PEAO_125 = [tratado_125;PEAO_125];</v>
      </c>
      <c r="AN44" s="2" t="str">
        <f t="shared" si="54"/>
        <v>Y_125 = PEAO_125; % outcome matrix</v>
      </c>
      <c r="AS44" s="2" t="str">
        <f t="shared" si="44"/>
        <v>Y_pre_125 = Y_125(:,1:T);</v>
      </c>
      <c r="AW44" s="2" t="str">
        <f t="shared" si="45"/>
        <v>Y_post_125 = Y_125(:,T+1:end);</v>
      </c>
      <c r="BA44" s="2" t="str">
        <f t="shared" si="46"/>
        <v>[a_hat_125,B_hat_125] = scm_batch(Y_pre_125);</v>
      </c>
      <c r="BF44" s="2" t="str">
        <f t="shared" si="38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xlsread('spillover_densidad_g_"&amp;CJ42&amp;".xlsx')"</f>
        <v>ind_27 = xlsread('spillover_densidad_g_27.xlsx')</v>
      </c>
      <c r="CP44">
        <v>27</v>
      </c>
      <c r="CQ44" s="2" t="str">
        <f>"ind_"&amp;CP42&amp;" = xlsread('spillover_tiempo_cs_"&amp;CP42&amp;".xlsx')"</f>
        <v>ind_27 = xlsread('spillover_tiempo_cs_27.xlsx')</v>
      </c>
      <c r="CW44">
        <v>27</v>
      </c>
      <c r="CX44" s="2" t="str">
        <f>"A_"&amp;CW41&amp;" = eye(N);"</f>
        <v>A_26 = eye(N);</v>
      </c>
      <c r="DB44">
        <v>27</v>
      </c>
      <c r="DC44" s="2" t="str">
        <f>"ind_"&amp;DB42&amp;" = xlsread('spillover_criminalidad_"&amp;DB42&amp;".xlsx')"</f>
        <v>ind_27 = xlsread('spillover_criminalidad_27.xlsx')</v>
      </c>
      <c r="DG44">
        <v>27</v>
      </c>
      <c r="DH44" s="2" t="str">
        <f>"ind_"&amp;DG42&amp;" = xlsread('spillover_jefe_hogar_"&amp;DG42&amp;".xlsx')"</f>
        <v>ind_27 = xlsread('spillover_jefe_hogar_27.xlsx')</v>
      </c>
      <c r="DL44">
        <v>27</v>
      </c>
      <c r="DM44" s="2" t="str">
        <f>"ind_"&amp;DL42&amp;" = xlsread('spillover_mujeres_"&amp;DL42&amp;".xlsx')"</f>
        <v>ind_27 = xlsread('spillover_mujeres_27.xlsx')</v>
      </c>
      <c r="DQ44" s="2" t="str">
        <f t="shared" si="47"/>
        <v>M_hat_125 = (eye(N)-B_hat_125)'*(eye(N)-B_hat_125);</v>
      </c>
      <c r="DW44" s="2" t="str">
        <f t="shared" si="39"/>
        <v>synthetic_control_sp_125 = a_hat_125(1)+B_hat_125(1,:)*Y_125;</v>
      </c>
      <c r="EC44" s="2" t="str">
        <f t="shared" si="40"/>
        <v>alpha1_hat_vec_125 = zeros(1,S);</v>
      </c>
      <c r="EG44">
        <v>18</v>
      </c>
      <c r="EH44" s="2" t="str">
        <f>"Y_Ts_"&amp;EG44&amp;" = Y_"&amp;EG44&amp;"(:,T+s);"</f>
        <v>Y_Ts_18 = Y_18(:,T+s);</v>
      </c>
      <c r="ER44" s="2" t="str">
        <f t="shared" si="41"/>
        <v>synthetic_control_125=synthetic_control_125';</v>
      </c>
      <c r="EW44" s="2" t="str">
        <f t="shared" si="42"/>
        <v>synthetic_control_sp_125=synthetic_control_sp_125';</v>
      </c>
      <c r="FB44" s="2" t="str">
        <f t="shared" si="43"/>
        <v>tratado_125=tratado_125';</v>
      </c>
      <c r="FF44" s="2" t="str">
        <f t="shared" si="55"/>
        <v>xlswrite('G:\Mi unidad\1. PROYECTOS TELLO 2022\SCM SPILL OVERS\outputs\PEAO\distancia_centro_salud\1%\simulacion_1\synthetic_control_outputs.xlsx',synthetic_control_125,125);</v>
      </c>
      <c r="FT44" s="2" t="str">
        <f t="shared" si="56"/>
        <v>xlswrite('G:\Mi unidad\1. PROYECTOS TELLO 2022\SCM SPILL OVERS\outputs\PEAO\distancia_centro_salud\1%\simulacion_1\synthetic_control_spillover_outputs.xlsx',synthetic_control_sp_125,125);</v>
      </c>
      <c r="GJ44" s="2" t="str">
        <f t="shared" si="57"/>
        <v>xlswrite('G:\Mi unidad\1. PROYECTOS TELLO 2022\SCM SPILL OVERS\outputs\PEAO\distancia_centro_salud\1%\simulacion_1\observado_outputs.xlsx',tratado_125,125);</v>
      </c>
      <c r="GX44" s="2" t="str">
        <f t="shared" si="58"/>
        <v>xlswrite('G:\Mi unidad\1. PROYECTOS TELLO 2022\SCM SPILL OVERS\outputs\PEAO\informalidad\1%\simulacion_1\synthetic_control_outputs.xlsx',synthetic_control_125,125);</v>
      </c>
      <c r="HL44" s="2" t="str">
        <f t="shared" si="59"/>
        <v>xlswrite('G:\Mi unidad\1. PROYECTOS TELLO 2022\SCM SPILL OVERS\outputs\PEAO\informalidad\1%\simulacion_1\synthetic_control_spillover_outputs.xlsx',synthetic_control_sp_125,125);</v>
      </c>
      <c r="IB44" s="2" t="str">
        <f t="shared" si="60"/>
        <v>xlswrite('G:\Mi unidad\1. PROYECTOS TELLO 2022\SCM SPILL OVERS\outputs\PEAO\informalidad\1%\simulacion_1\observado_outputs.xlsx',tratado_125,125);</v>
      </c>
      <c r="IP44" s="2" t="str">
        <f t="shared" si="61"/>
        <v>xlswrite('G:\Mi unidad\1. PROYECTOS TELLO 2022\SCM SPILL OVERS\outputs\PEAO\densidad\1%\simulacion_1\synthetic_control_outputs.xlsx',synthetic_control_125,125);</v>
      </c>
      <c r="JD44" s="2" t="str">
        <f t="shared" si="62"/>
        <v>xlswrite('G:\Mi unidad\1. PROYECTOS TELLO 2022\SCM SPILL OVERS\outputs\PEAO\densidad\1%\simulacion_1\synthetic_control_spillover_outputs.xlsx',synthetic_control_sp_125,125);</v>
      </c>
      <c r="JT44" s="2" t="str">
        <f t="shared" si="63"/>
        <v>xlswrite('G:\Mi unidad\1. PROYECTOS TELLO 2022\SCM SPILL OVERS\outputs\PEAO\densidad\1%\simulacion_1\observado_outputs.xlsx',tratado_125,125);</v>
      </c>
      <c r="KG44" s="2" t="str">
        <f t="shared" si="64"/>
        <v>xlswrite('G:\Mi unidad\1. PROYECTOS TELLO 2022\SCM SPILL OVERS\outputs\PEAO\bajo_niv_educ\1%\simulacion_1\synthetic_control_outputs.xlsx',synthetic_control_125,125);</v>
      </c>
      <c r="KU44" s="2" t="str">
        <f t="shared" si="65"/>
        <v>xlswrite('G:\Mi unidad\1. PROYECTOS TELLO 2022\SCM SPILL OVERS\outputs\PEAO\bajo_niv_educ\1%\simulacion_1\synthetic_control_spillover_outputs.xlsx',synthetic_control_sp_125,125);</v>
      </c>
      <c r="LK44" s="2" t="str">
        <f t="shared" si="66"/>
        <v>xlswrite('G:\Mi unidad\1. PROYECTOS TELLO 2022\SCM SPILL OVERS\outputs\PEAO\bajo_niv_educ\1%\simulacion_1\observado_outputs.xlsx',tratado_125,125);</v>
      </c>
      <c r="LY44" s="2" t="str">
        <f t="shared" si="67"/>
        <v>xlswrite('G:\Mi unidad\1. PROYECTOS TELLO 2022\SCM SPILL OVERS\outputs\PEAO\bajo_ingreso\1%\simulacion_1\synthetic_control_outputs.xlsx',synthetic_control_125,125);</v>
      </c>
      <c r="MN44" s="2" t="str">
        <f t="shared" si="68"/>
        <v>xlswrite('G:\Mi unidad\1. PROYECTOS TELLO 2022\SCM SPILL OVERS\outputs\PEAO\bajo_ingreso\1%\simulacion_1\synthetic_control_spillover_outputs.xlsx',synthetic_control_sp_125,125);</v>
      </c>
      <c r="ND44" s="2" t="str">
        <f t="shared" si="69"/>
        <v>xlswrite('G:\Mi unidad\1. PROYECTOS TELLO 2022\SCM SPILL OVERS\outputs\PEAO\bajo_ingreso\1%\simulacion_1\observado_outputs.xlsx',tratado_125,125);</v>
      </c>
      <c r="NR44" s="2" t="str">
        <f t="shared" si="70"/>
        <v>xlswrite('G:\Mi unidad\1. PROYECTOS TELLO 2022\SCM SPILL OVERS\outputs\PEAO\densidad_g\1%\simulacion_1\synthetic_control_outputs.xlsx',synthetic_control_125,125);</v>
      </c>
      <c r="OF44" s="2" t="str">
        <f t="shared" si="71"/>
        <v>xlswrite('G:\Mi unidad\1. PROYECTOS TELLO 2022\SCM SPILL OVERS\outputs\PEAO\densidad_g\1%\simulacion_1\synthetic_control_spillover_outputs.xlsx',synthetic_control_sp_125,125);</v>
      </c>
      <c r="OV44" s="2" t="str">
        <f t="shared" si="72"/>
        <v>xlswrite('G:\Mi unidad\1. PROYECTOS TELLO 2022\SCM SPILL OVERS\outputs\PEAO\densidad_g\1%\simulacion_1\observado_outputs.xlsx',tratado_125,125);</v>
      </c>
      <c r="PI44" s="2" t="str">
        <f t="shared" si="73"/>
        <v>xlswrite('G:\Mi unidad\1. PROYECTOS TELLO 2022\SCM SPILL OVERS\outputs\PEAO\alimentos\1%\simulacion_1\synthetic_control_outputs.xlsx',synthetic_control_125,125);</v>
      </c>
      <c r="PJ44" s="2" t="str">
        <f t="shared" si="74"/>
        <v>xlswrite('G:\Mi unidad\1. PROYECTOS TELLO 2022\SCM SPILL OVERS\outputs\PEAO\alimentos\1%\simulacion_1\synthetic_control_spillover_outputs.xlsx',synthetic_control_sp_125,125);</v>
      </c>
      <c r="PK44" s="2" t="str">
        <f t="shared" si="75"/>
        <v>xlswrite('G:\Mi unidad\1. PROYECTOS TELLO 2022\SCM SPILL OVERS\outputs\PEAO\alimentos\1%\simulacion_1\observado_outputs.xlsx',tratado_125,125);</v>
      </c>
      <c r="PP44" s="2" t="str">
        <f t="shared" si="76"/>
        <v>xlswrite('G:\Mi unidad\1. PROYECTOS TELLO 2022\SCM SPILL OVERS\outputs\PEAO\jefe_hogar\1%\simulacion_1\synthetic_control_outputs.xlsx',synthetic_control_125,125);</v>
      </c>
      <c r="PQ44" s="2" t="str">
        <f t="shared" si="77"/>
        <v>xlswrite('G:\Mi unidad\1. PROYECTOS TELLO 2022\SCM SPILL OVERS\outputs\PEAO\jefe_hogar\1%\simulacion_1\synthetic_control_spillover_outputs.xlsx',synthetic_control_sp_125,125);</v>
      </c>
      <c r="PR44" s="2" t="str">
        <f t="shared" si="78"/>
        <v>xlswrite('G:\Mi unidad\1. PROYECTOS TELLO 2022\SCM SPILL OVERS\outputs\PEAO\jefe_hogar\1%\simulacion_1\observado_outputs.xlsx',tratado_125,125);</v>
      </c>
      <c r="PV44" s="2" t="str">
        <f t="shared" si="79"/>
        <v>xlswrite('G:\Mi unidad\1. PROYECTOS TELLO 2022\SCM SPILL OVERS\outputs\PEAO\mujeres\1%\simulacion_1\synthetic_control_outputs.xlsx',synthetic_control_125,125);</v>
      </c>
      <c r="PW44" s="2" t="str">
        <f t="shared" si="80"/>
        <v>xlswrite('G:\Mi unidad\1. PROYECTOS TELLO 2022\SCM SPILL OVERS\outputs\PEAO\mujeres\1%\simulacion_1\synthetic_control_spillover_outputs.xlsx',synthetic_control_sp_125,125);</v>
      </c>
      <c r="PX44" s="2" t="str">
        <f t="shared" si="81"/>
        <v>xlswrite('G:\Mi unidad\1. PROYECTOS TELLO 2022\SCM SPILL OVERS\outputs\PEAO\mujeres\1%\simulacion_1\observado_outputs.xlsx',tratado_125,125);</v>
      </c>
      <c r="QB44" s="2" t="str">
        <f t="shared" si="82"/>
        <v>xlswrite('G:\Mi unidad\1. PROYECTOS TELLO 2022\SCM SPILL OVERS\outputs\PEAO\criminalidad\1%\simulacion_1\synthetic_control_outputs.xlsx',synthetic_control_125,125);</v>
      </c>
      <c r="QC44" s="2" t="str">
        <f t="shared" si="83"/>
        <v>xlswrite('G:\Mi unidad\1. PROYECTOS TELLO 2022\SCM SPILL OVERS\outputs\PEAO\criminalidad\1%\simulacion_1\synthetic_control_spillover_outputs.xlsx',synthetic_control_sp_125,125);</v>
      </c>
      <c r="QD44" s="2" t="str">
        <f t="shared" si="84"/>
        <v>xlswrite('G:\Mi unidad\1. PROYECTOS TELLO 2022\SCM SPILL OVERS\outputs\PEAO\criminalidad\1%\simulacion_1\observado_outputs.xlsx',tratado_125,125);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OVERS\outputs\PEAO\bajo_niv_educ\1%\simulacion_1\output_tests.xlsx',p_value_vec_"&amp;QW44&amp;"','p_value_vec_"&amp;QW44&amp;"');"</f>
        <v>xlswrite('G:\Mi unidad\1. PROYECTOS TELLO 2022\SCM SPILL OVERS\outputs\PEAO\bajo_niv_educ\1%\simulacion_1\output_tests.xlsx',p_value_vec_27','p_value_vec_27');</v>
      </c>
      <c r="RK44">
        <v>27</v>
      </c>
      <c r="RL44" t="str">
        <f>"xlswrite('G:\Mi unidad\1. PROYECTOS TELLO 2022\SCM SPILL OVERS\outputs\PEAO\bajo_ingreso\1%\simulacion_1\output_tests.xlsx',p_value_vec_"&amp;RK44&amp;"','p_value_vec_"&amp;RK44&amp;"');"</f>
        <v>xlswrite('G:\Mi unidad\1. PROYECTOS TELLO 2022\SCM SPILL OVERS\outputs\PEAO\bajo_ingreso\1%\simulacion_1\output_tests.xlsx',p_value_vec_27','p_value_vec_27');</v>
      </c>
      <c r="RW44">
        <v>27</v>
      </c>
      <c r="RX44" t="str">
        <f>"xlswrite('G:\Mi unidad\1. PROYECTOS TELLO 2022\SCM SPILL OVERS\outputs\PEAO\densidad\1%\simulacion_1\output_tests.xlsx',p_value_vec_"&amp;RW44&amp;"','p_value_vec_"&amp;RW44&amp;"');"</f>
        <v>xlswrite('G:\Mi unidad\1. PROYECTOS TELLO 2022\SCM SPILL OVERS\outputs\PEAO\densidad\1%\simulacion_1\output_tests.xlsx',p_value_vec_27','p_value_vec_27');</v>
      </c>
      <c r="SI44">
        <v>27</v>
      </c>
      <c r="SJ44" t="str">
        <f>"xlswrite('G:\Mi unidad\1. PROYECTOS TELLO 2022\SCM SPILL OVERS\outputs\PEAO\densidad_g\1%\simulacion_1\output_tests.xlsx',p_value_vec_"&amp;SI44&amp;"','p_value_vec_"&amp;SI44&amp;"');"</f>
        <v>xlswrite('G:\Mi unidad\1. PROYECTOS TELLO 2022\SCM SPILL OVERS\outputs\PEAO\densidad_g\1%\simulacion_1\output_tests.xlsx',p_value_vec_27','p_value_vec_27');</v>
      </c>
      <c r="SU44">
        <v>27</v>
      </c>
      <c r="SV44" t="str">
        <f>"xlswrite('G:\Mi unidad\1. PROYECTOS TELLO 2022\SCM SPILL OVERS\outputs\PEAO\distancia_centro_salud\1%\simulacion_1\output_tests.xlsx',p_value_vec_"&amp;SU44&amp;"','p_value_vec_"&amp;SU44&amp;"');"</f>
        <v>xlswrite('G:\Mi unidad\1. PROYECTOS TELLO 2022\SCM SPILL OVERS\outputs\PEAO\distancia_centro_salud\1%\simulacion_1\output_tests.xlsx',p_value_vec_27','p_value_vec_27');</v>
      </c>
      <c r="TH44">
        <v>27</v>
      </c>
      <c r="TI44" t="str">
        <f>"xlswrite('G:\Mi unidad\1. PROYECTOS TELLO 2022\SCM SPILL OVERS\outputs\PEAO\informalidad\1%\simulacion_1\output_tests.xlsx',p_value_vec_"&amp;TH44&amp;"','p_value_vec_"&amp;TH44&amp;"');"</f>
        <v>xlswrite('G:\Mi unidad\1. PROYECTOS TELLO 2022\SCM SPILL OVERS\outputs\PEAO\informalidad\1%\simulacion_1\output_tests.xlsx',p_value_vec_27','p_value_vec_27');</v>
      </c>
      <c r="TU44">
        <v>27</v>
      </c>
      <c r="TV44" t="str">
        <f>"xlswrite('G:\Mi unidad\1. PROYECTOS TELLO 2022\SCM SPILL OVERS\outputs\PEAO\alimentos\1%\simulacion_1\output_tests.xlsx',p_value_vec_"&amp;TU44&amp;"','p_value_vec_"&amp;TU44&amp;"');"</f>
        <v>xlswrite('G:\Mi unidad\1. PROYECTOS TELLO 2022\SCM SPILL OVERS\outputs\PEAO\alimentos\1%\simulacion_1\output_tests.xlsx',p_value_vec_27','p_value_vec_27');</v>
      </c>
      <c r="UB44">
        <v>27</v>
      </c>
      <c r="UC44" t="str">
        <f>"xlswrite('G:\Mi unidad\1. PROYECTOS TELLO 2022\SCM SPILL OVERS\outputs\PEAO\jefe_hogar\1%\simulacion_1\output_tests.xlsx',p_value_vec_"&amp;UB44&amp;"','p_value_vec_"&amp;UB44&amp;"');"</f>
        <v>xlswrite('G:\Mi unidad\1. PROYECTOS TELLO 2022\SCM SPILL OVERS\outputs\PEAO\jefe_hogar\1%\simulacion_1\output_tests.xlsx',p_value_vec_27','p_value_vec_27');</v>
      </c>
      <c r="UI44">
        <v>27</v>
      </c>
      <c r="UJ44" t="str">
        <f>"xlswrite('G:\Mi unidad\1. PROYECTOS TELLO 2022\SCM SPILL OVERS\outputs\PEAO\mujeres\1%\simulacion_1\output_tests.xlsx',p_value_vec_"&amp;UI44&amp;"','p_value_vec_"&amp;UI44&amp;"');"</f>
        <v>xlswrite('G:\Mi unidad\1. PROYECTOS TELLO 2022\SCM SPILL OVERS\outputs\PEAO\mujeres\1%\simulacion_1\output_tests.xlsx',p_value_vec_27','p_value_vec_27');</v>
      </c>
      <c r="UU44">
        <v>27</v>
      </c>
      <c r="UV44" t="str">
        <f>"xlswrite('G:\Mi unidad\1. PROYECTOS TELLO 2022\SCM SPILL OVERS\outputs\PEAO\criminalidad\1%\simulacion_1\output_tests.xlsx',p_value_vec_"&amp;UU44&amp;"','p_value_vec_"&amp;UU44&amp;"');"</f>
        <v>xlswrite('G:\Mi unidad\1. PROYECTOS TELLO 2022\SCM SPILL OVERS\outputs\PEAO\criminalidad\1%\simulacion_1\output_tests.xlsx',p_value_vec_27','p_value_vec_27');</v>
      </c>
    </row>
    <row r="45" spans="1:568" x14ac:dyDescent="0.3">
      <c r="A45">
        <v>129</v>
      </c>
      <c r="B45" s="2" t="str">
        <f t="shared" si="48"/>
        <v>[data_129,provincias_129,~] = xlsread('BD_PEAO_est_1_provincia_129.xlsx');</v>
      </c>
      <c r="E45" s="2" t="str">
        <f t="shared" si="37"/>
        <v>provincia_129 = unique(provincias_129(2:end,1));</v>
      </c>
      <c r="O45" s="2" t="str">
        <f t="shared" si="49"/>
        <v>PEAO_129 = reshape(data_129(:,2),T+S,N);</v>
      </c>
      <c r="T45" s="2" t="str">
        <f t="shared" si="50"/>
        <v xml:space="preserve">PEAO_129 = PEAO_129'; </v>
      </c>
      <c r="X45" s="2" t="str">
        <f t="shared" si="51"/>
        <v>tratado_129 = PEAO_129(1,:);</v>
      </c>
      <c r="AC45" s="2" t="str">
        <f t="shared" si="52"/>
        <v>PEAO_129(1,:) = [];</v>
      </c>
      <c r="AI45" s="2" t="str">
        <f t="shared" si="53"/>
        <v>PEAO_129 = [tratado_129;PEAO_129];</v>
      </c>
      <c r="AN45" s="2" t="str">
        <f t="shared" si="54"/>
        <v>Y_129 = PEAO_129; % outcome matrix</v>
      </c>
      <c r="AS45" s="2" t="str">
        <f t="shared" si="44"/>
        <v>Y_pre_129 = Y_129(:,1:T);</v>
      </c>
      <c r="AW45" s="2" t="str">
        <f t="shared" si="45"/>
        <v>Y_post_129 = Y_129(:,T+1:end);</v>
      </c>
      <c r="BA45" s="2" t="str">
        <f t="shared" si="46"/>
        <v>[a_hat_129,B_hat_129] = scm_batch(Y_pre_129);</v>
      </c>
      <c r="BF45" s="2" t="str">
        <f t="shared" si="38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P45">
        <v>27</v>
      </c>
      <c r="CQ45" s="2" t="str">
        <f>"A_"&amp;CP42&amp;" = eye(N);"</f>
        <v>A_27 = eye(N);</v>
      </c>
      <c r="CW45">
        <v>27</v>
      </c>
      <c r="CX45" s="2" t="str">
        <f>"A_"&amp;CW41&amp;"(:,ind_"&amp;CW41&amp;" == 0) = [];"</f>
        <v>A_26(:,ind_26 == 0) = [];</v>
      </c>
      <c r="DB45">
        <v>27</v>
      </c>
      <c r="DC45" s="2" t="str">
        <f>"A_"&amp;DB42&amp;" = eye(N);"</f>
        <v>A_27 = eye(N);</v>
      </c>
      <c r="DG45">
        <v>27</v>
      </c>
      <c r="DH45" s="2" t="str">
        <f>"A_"&amp;DG42&amp;" = eye(N);"</f>
        <v>A_27 = eye(N);</v>
      </c>
      <c r="DL45">
        <v>27</v>
      </c>
      <c r="DM45" s="2" t="str">
        <f>"A_"&amp;DL42&amp;" = eye(N);"</f>
        <v>A_27 = eye(N);</v>
      </c>
      <c r="DQ45" s="2" t="str">
        <f t="shared" si="47"/>
        <v>M_hat_129 = (eye(N)-B_hat_129)'*(eye(N)-B_hat_129);</v>
      </c>
      <c r="DW45" s="2" t="str">
        <f t="shared" si="39"/>
        <v>synthetic_control_sp_129 = a_hat_129(1)+B_hat_129(1,:)*Y_129;</v>
      </c>
      <c r="EC45" s="2" t="str">
        <f t="shared" si="40"/>
        <v>alpha1_hat_vec_129 = zeros(1,S);</v>
      </c>
      <c r="EG45">
        <v>18</v>
      </c>
      <c r="EH45" s="2" t="str">
        <f>"gamma_hat_"&amp;EG44&amp;" = (A_"&amp;EG44&amp;"'*M_hat_"&amp;EG44&amp;"*A_"&amp;EG44&amp;")\(A_"&amp;EG44&amp;"'*(eye(N)-B_hat_"&amp;EG44&amp;")'*((eye(N)-B_hat_"&amp;EG44&amp;")*Y_Ts_"&amp;EG44&amp;"-a_hat_"&amp;EG44&amp;"));"</f>
        <v>gamma_hat_18 = (A_18'*M_hat_18*A_18)\(A_18'*(eye(N)-B_hat_18)'*((eye(N)-B_hat_18)*Y_Ts_18-a_hat_18));</v>
      </c>
      <c r="ER45" s="2" t="str">
        <f t="shared" si="41"/>
        <v>synthetic_control_129=synthetic_control_129';</v>
      </c>
      <c r="EW45" s="2" t="str">
        <f t="shared" si="42"/>
        <v>synthetic_control_sp_129=synthetic_control_sp_129';</v>
      </c>
      <c r="FB45" s="2" t="str">
        <f t="shared" si="43"/>
        <v>tratado_129=tratado_129';</v>
      </c>
      <c r="FF45" s="2" t="str">
        <f t="shared" si="55"/>
        <v>xlswrite('G:\Mi unidad\1. PROYECTOS TELLO 2022\SCM SPILL OVERS\outputs\PEAO\distancia_centro_salud\1%\simulacion_1\synthetic_control_outputs.xlsx',synthetic_control_129,129);</v>
      </c>
      <c r="FT45" s="2" t="str">
        <f t="shared" si="56"/>
        <v>xlswrite('G:\Mi unidad\1. PROYECTOS TELLO 2022\SCM SPILL OVERS\outputs\PEAO\distancia_centro_salud\1%\simulacion_1\synthetic_control_spillover_outputs.xlsx',synthetic_control_sp_129,129);</v>
      </c>
      <c r="GJ45" s="2" t="str">
        <f t="shared" si="57"/>
        <v>xlswrite('G:\Mi unidad\1. PROYECTOS TELLO 2022\SCM SPILL OVERS\outputs\PEAO\distancia_centro_salud\1%\simulacion_1\observado_outputs.xlsx',tratado_129,129);</v>
      </c>
      <c r="GX45" s="2" t="str">
        <f t="shared" si="58"/>
        <v>xlswrite('G:\Mi unidad\1. PROYECTOS TELLO 2022\SCM SPILL OVERS\outputs\PEAO\informalidad\1%\simulacion_1\synthetic_control_outputs.xlsx',synthetic_control_129,129);</v>
      </c>
      <c r="HL45" s="2" t="str">
        <f t="shared" si="59"/>
        <v>xlswrite('G:\Mi unidad\1. PROYECTOS TELLO 2022\SCM SPILL OVERS\outputs\PEAO\informalidad\1%\simulacion_1\synthetic_control_spillover_outputs.xlsx',synthetic_control_sp_129,129);</v>
      </c>
      <c r="IB45" s="2" t="str">
        <f t="shared" si="60"/>
        <v>xlswrite('G:\Mi unidad\1. PROYECTOS TELLO 2022\SCM SPILL OVERS\outputs\PEAO\informalidad\1%\simulacion_1\observado_outputs.xlsx',tratado_129,129);</v>
      </c>
      <c r="IP45" s="2" t="str">
        <f t="shared" si="61"/>
        <v>xlswrite('G:\Mi unidad\1. PROYECTOS TELLO 2022\SCM SPILL OVERS\outputs\PEAO\densidad\1%\simulacion_1\synthetic_control_outputs.xlsx',synthetic_control_129,129);</v>
      </c>
      <c r="JD45" s="2" t="str">
        <f t="shared" si="62"/>
        <v>xlswrite('G:\Mi unidad\1. PROYECTOS TELLO 2022\SCM SPILL OVERS\outputs\PEAO\densidad\1%\simulacion_1\synthetic_control_spillover_outputs.xlsx',synthetic_control_sp_129,129);</v>
      </c>
      <c r="JT45" s="2" t="str">
        <f t="shared" si="63"/>
        <v>xlswrite('G:\Mi unidad\1. PROYECTOS TELLO 2022\SCM SPILL OVERS\outputs\PEAO\densidad\1%\simulacion_1\observado_outputs.xlsx',tratado_129,129);</v>
      </c>
      <c r="KG45" s="2" t="str">
        <f t="shared" si="64"/>
        <v>xlswrite('G:\Mi unidad\1. PROYECTOS TELLO 2022\SCM SPILL OVERS\outputs\PEAO\bajo_niv_educ\1%\simulacion_1\synthetic_control_outputs.xlsx',synthetic_control_129,129);</v>
      </c>
      <c r="KU45" s="2" t="str">
        <f t="shared" si="65"/>
        <v>xlswrite('G:\Mi unidad\1. PROYECTOS TELLO 2022\SCM SPILL OVERS\outputs\PEAO\bajo_niv_educ\1%\simulacion_1\synthetic_control_spillover_outputs.xlsx',synthetic_control_sp_129,129);</v>
      </c>
      <c r="LK45" s="2" t="str">
        <f t="shared" si="66"/>
        <v>xlswrite('G:\Mi unidad\1. PROYECTOS TELLO 2022\SCM SPILL OVERS\outputs\PEAO\bajo_niv_educ\1%\simulacion_1\observado_outputs.xlsx',tratado_129,129);</v>
      </c>
      <c r="LY45" s="2" t="str">
        <f t="shared" si="67"/>
        <v>xlswrite('G:\Mi unidad\1. PROYECTOS TELLO 2022\SCM SPILL OVERS\outputs\PEAO\bajo_ingreso\1%\simulacion_1\synthetic_control_outputs.xlsx',synthetic_control_129,129);</v>
      </c>
      <c r="MN45" s="2" t="str">
        <f t="shared" si="68"/>
        <v>xlswrite('G:\Mi unidad\1. PROYECTOS TELLO 2022\SCM SPILL OVERS\outputs\PEAO\bajo_ingreso\1%\simulacion_1\synthetic_control_spillover_outputs.xlsx',synthetic_control_sp_129,129);</v>
      </c>
      <c r="ND45" s="2" t="str">
        <f t="shared" si="69"/>
        <v>xlswrite('G:\Mi unidad\1. PROYECTOS TELLO 2022\SCM SPILL OVERS\outputs\PEAO\bajo_ingreso\1%\simulacion_1\observado_outputs.xlsx',tratado_129,129);</v>
      </c>
      <c r="NR45" s="2" t="str">
        <f t="shared" si="70"/>
        <v>xlswrite('G:\Mi unidad\1. PROYECTOS TELLO 2022\SCM SPILL OVERS\outputs\PEAO\densidad_g\1%\simulacion_1\synthetic_control_outputs.xlsx',synthetic_control_129,129);</v>
      </c>
      <c r="OF45" s="2" t="str">
        <f t="shared" si="71"/>
        <v>xlswrite('G:\Mi unidad\1. PROYECTOS TELLO 2022\SCM SPILL OVERS\outputs\PEAO\densidad_g\1%\simulacion_1\synthetic_control_spillover_outputs.xlsx',synthetic_control_sp_129,129);</v>
      </c>
      <c r="OV45" s="2" t="str">
        <f t="shared" si="72"/>
        <v>xlswrite('G:\Mi unidad\1. PROYECTOS TELLO 2022\SCM SPILL OVERS\outputs\PEAO\densidad_g\1%\simulacion_1\observado_outputs.xlsx',tratado_129,129);</v>
      </c>
      <c r="PI45" s="2" t="str">
        <f t="shared" si="73"/>
        <v>xlswrite('G:\Mi unidad\1. PROYECTOS TELLO 2022\SCM SPILL OVERS\outputs\PEAO\alimentos\1%\simulacion_1\synthetic_control_outputs.xlsx',synthetic_control_129,129);</v>
      </c>
      <c r="PJ45" s="2" t="str">
        <f t="shared" si="74"/>
        <v>xlswrite('G:\Mi unidad\1. PROYECTOS TELLO 2022\SCM SPILL OVERS\outputs\PEAO\alimentos\1%\simulacion_1\synthetic_control_spillover_outputs.xlsx',synthetic_control_sp_129,129);</v>
      </c>
      <c r="PK45" s="2" t="str">
        <f t="shared" si="75"/>
        <v>xlswrite('G:\Mi unidad\1. PROYECTOS TELLO 2022\SCM SPILL OVERS\outputs\PEAO\alimentos\1%\simulacion_1\observado_outputs.xlsx',tratado_129,129);</v>
      </c>
      <c r="PP45" s="2" t="str">
        <f t="shared" si="76"/>
        <v>xlswrite('G:\Mi unidad\1. PROYECTOS TELLO 2022\SCM SPILL OVERS\outputs\PEAO\jefe_hogar\1%\simulacion_1\synthetic_control_outputs.xlsx',synthetic_control_129,129);</v>
      </c>
      <c r="PQ45" s="2" t="str">
        <f t="shared" si="77"/>
        <v>xlswrite('G:\Mi unidad\1. PROYECTOS TELLO 2022\SCM SPILL OVERS\outputs\PEAO\jefe_hogar\1%\simulacion_1\synthetic_control_spillover_outputs.xlsx',synthetic_control_sp_129,129);</v>
      </c>
      <c r="PR45" s="2" t="str">
        <f t="shared" si="78"/>
        <v>xlswrite('G:\Mi unidad\1. PROYECTOS TELLO 2022\SCM SPILL OVERS\outputs\PEAO\jefe_hogar\1%\simulacion_1\observado_outputs.xlsx',tratado_129,129);</v>
      </c>
      <c r="PV45" s="2" t="str">
        <f t="shared" si="79"/>
        <v>xlswrite('G:\Mi unidad\1. PROYECTOS TELLO 2022\SCM SPILL OVERS\outputs\PEAO\mujeres\1%\simulacion_1\synthetic_control_outputs.xlsx',synthetic_control_129,129);</v>
      </c>
      <c r="PW45" s="2" t="str">
        <f t="shared" si="80"/>
        <v>xlswrite('G:\Mi unidad\1. PROYECTOS TELLO 2022\SCM SPILL OVERS\outputs\PEAO\mujeres\1%\simulacion_1\synthetic_control_spillover_outputs.xlsx',synthetic_control_sp_129,129);</v>
      </c>
      <c r="PX45" s="2" t="str">
        <f t="shared" si="81"/>
        <v>xlswrite('G:\Mi unidad\1. PROYECTOS TELLO 2022\SCM SPILL OVERS\outputs\PEAO\mujeres\1%\simulacion_1\observado_outputs.xlsx',tratado_129,129);</v>
      </c>
      <c r="QB45" s="2" t="str">
        <f t="shared" si="82"/>
        <v>xlswrite('G:\Mi unidad\1. PROYECTOS TELLO 2022\SCM SPILL OVERS\outputs\PEAO\criminalidad\1%\simulacion_1\synthetic_control_outputs.xlsx',synthetic_control_129,129);</v>
      </c>
      <c r="QC45" s="2" t="str">
        <f t="shared" si="83"/>
        <v>xlswrite('G:\Mi unidad\1. PROYECTOS TELLO 2022\SCM SPILL OVERS\outputs\PEAO\criminalidad\1%\simulacion_1\synthetic_control_spillover_outputs.xlsx',synthetic_control_sp_129,129);</v>
      </c>
      <c r="QD45" s="2" t="str">
        <f t="shared" si="84"/>
        <v>xlswrite('G:\Mi unidad\1. PROYECTOS TELLO 2022\SCM SPILL OVERS\outputs\PEAO\criminalidad\1%\simulacion_1\observado_outputs.xlsx',tratado_129,129);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OVERS\outputs\PEAO\bajo_niv_educ\1%\simulacion_1\output_tests.xlsx',alpha1_hat_vec_"&amp;QW45&amp;"','alpha1_hat_vec_"&amp;QW45&amp;"');"</f>
        <v>xlswrite('G:\Mi unidad\1. PROYECTOS TELLO 2022\SCM SPILL OVERS\outputs\PEAO\bajo_niv_educ\1%\simulacion_1\output_tests.xlsx',alpha1_hat_vec_27','alpha1_hat_vec_27');</v>
      </c>
      <c r="RK45">
        <v>27</v>
      </c>
      <c r="RL45" t="str">
        <f>"xlswrite('G:\Mi unidad\1. PROYECTOS TELLO 2022\SCM SPILL OVERS\outputs\PEAO\bajo_ingreso\1%\simulacion_1\output_tests.xlsx',alpha1_hat_vec_"&amp;RK45&amp;"','alpha1_hat_vec_"&amp;RK45&amp;"');"</f>
        <v>xlswrite('G:\Mi unidad\1. PROYECTOS TELLO 2022\SCM SPILL OVERS\outputs\PEAO\bajo_ingreso\1%\simulacion_1\output_tests.xlsx',alpha1_hat_vec_27','alpha1_hat_vec_27');</v>
      </c>
      <c r="RW45">
        <v>27</v>
      </c>
      <c r="RX45" t="str">
        <f>"xlswrite('G:\Mi unidad\1. PROYECTOS TELLO 2022\SCM SPILL OVERS\outputs\PEAO\densidad\1%\simulacion_1\output_tests.xlsx',alpha1_hat_vec_"&amp;RW45&amp;"','alpha1_hat_vec_"&amp;RW45&amp;"');"</f>
        <v>xlswrite('G:\Mi unidad\1. PROYECTOS TELLO 2022\SCM SPILL OVERS\outputs\PEAO\densidad\1%\simulacion_1\output_tests.xlsx',alpha1_hat_vec_27','alpha1_hat_vec_27');</v>
      </c>
      <c r="SI45">
        <v>27</v>
      </c>
      <c r="SJ45" t="str">
        <f>"xlswrite('G:\Mi unidad\1. PROYECTOS TELLO 2022\SCM SPILL OVERS\outputs\PEAO\densidad_g\1%\simulacion_1\output_tests.xlsx',alpha1_hat_vec_"&amp;SI45&amp;"','alpha1_hat_vec_"&amp;SI45&amp;"');"</f>
        <v>xlswrite('G:\Mi unidad\1. PROYECTOS TELLO 2022\SCM SPILL OVERS\outputs\PEAO\densidad_g\1%\simulacion_1\output_tests.xlsx',alpha1_hat_vec_27','alpha1_hat_vec_27');</v>
      </c>
      <c r="SU45">
        <v>27</v>
      </c>
      <c r="SV45" t="str">
        <f>"xlswrite('G:\Mi unidad\1. PROYECTOS TELLO 2022\SCM SPILL OVERS\outputs\PEAO\distancia_centro_salud\1%\simulacion_1\output_tests.xlsx',alpha1_hat_vec_"&amp;SU45&amp;"','alpha1_hat_vec_"&amp;SU45&amp;"');"</f>
        <v>xlswrite('G:\Mi unidad\1. PROYECTOS TELLO 2022\SCM SPILL OVERS\outputs\PEAO\distancia_centro_salud\1%\simulacion_1\output_tests.xlsx',alpha1_hat_vec_27','alpha1_hat_vec_27');</v>
      </c>
      <c r="TH45">
        <v>27</v>
      </c>
      <c r="TI45" t="str">
        <f>"xlswrite('G:\Mi unidad\1. PROYECTOS TELLO 2022\SCM SPILL OVERS\outputs\PEAO\informalidad\1%\simulacion_1\output_tests.xlsx',alpha1_hat_vec_"&amp;TH45&amp;"','alpha1_hat_vec_"&amp;TH45&amp;"');"</f>
        <v>xlswrite('G:\Mi unidad\1. PROYECTOS TELLO 2022\SCM SPILL OVERS\outputs\PEAO\informalidad\1%\simulacion_1\output_tests.xlsx',alpha1_hat_vec_27','alpha1_hat_vec_27');</v>
      </c>
      <c r="TU45">
        <v>27</v>
      </c>
      <c r="TV45" t="str">
        <f>"xlswrite('G:\Mi unidad\1. PROYECTOS TELLO 2022\SCM SPILL OVERS\outputs\PEAO\alimentos\1%\simulacion_1\output_tests.xlsx',alpha1_hat_vec_"&amp;TU45&amp;"','alpha1_hat_vec_"&amp;TU45&amp;"');"</f>
        <v>xlswrite('G:\Mi unidad\1. PROYECTOS TELLO 2022\SCM SPILL OVERS\outputs\PEAO\alimentos\1%\simulacion_1\output_tests.xlsx',alpha1_hat_vec_27','alpha1_hat_vec_27');</v>
      </c>
      <c r="UB45">
        <v>27</v>
      </c>
      <c r="UC45" t="str">
        <f>"xlswrite('G:\Mi unidad\1. PROYECTOS TELLO 2022\SCM SPILL OVERS\outputs\PEAO\jefe_hogar\1%\simulacion_1\output_tests.xlsx',alpha1_hat_vec_"&amp;UB45&amp;"','alpha1_hat_vec_"&amp;UB45&amp;"');"</f>
        <v>xlswrite('G:\Mi unidad\1. PROYECTOS TELLO 2022\SCM SPILL OVERS\outputs\PEAO\jefe_hogar\1%\simulacion_1\output_tests.xlsx',alpha1_hat_vec_27','alpha1_hat_vec_27');</v>
      </c>
      <c r="UI45">
        <v>27</v>
      </c>
      <c r="UJ45" t="str">
        <f>"xlswrite('G:\Mi unidad\1. PROYECTOS TELLO 2022\SCM SPILL OVERS\outputs\PEAO\mujeres\1%\simulacion_1\output_tests.xlsx',alpha1_hat_vec_"&amp;UI45&amp;"','alpha1_hat_vec_"&amp;UI45&amp;"');"</f>
        <v>xlswrite('G:\Mi unidad\1. PROYECTOS TELLO 2022\SCM SPILL OVERS\outputs\PEAO\mujeres\1%\simulacion_1\output_tests.xlsx',alpha1_hat_vec_27','alpha1_hat_vec_27');</v>
      </c>
      <c r="UU45">
        <v>27</v>
      </c>
      <c r="UV45" t="str">
        <f>"xlswrite('G:\Mi unidad\1. PROYECTOS TELLO 2022\SCM SPILL OVERS\outputs\PEAO\criminalidad\1%\simulacion_1\output_tests.xlsx',alpha1_hat_vec_"&amp;UU45&amp;"','alpha1_hat_vec_"&amp;UU45&amp;"');"</f>
        <v>xlswrite('G:\Mi unidad\1. PROYECTOS TELLO 2022\SCM SPILL OVERS\outputs\PEAO\criminalidad\1%\simulacion_1\output_tests.xlsx',alpha1_hat_vec_27','alpha1_hat_vec_27');</v>
      </c>
    </row>
    <row r="46" spans="1:568" x14ac:dyDescent="0.3">
      <c r="A46">
        <v>130</v>
      </c>
      <c r="B46" s="2" t="str">
        <f t="shared" si="48"/>
        <v>[data_130,provincias_130,~] = xlsread('BD_PEAO_est_1_provincia_130.xlsx');</v>
      </c>
      <c r="E46" s="2" t="str">
        <f t="shared" si="37"/>
        <v>provincia_130 = unique(provincias_130(2:end,1));</v>
      </c>
      <c r="O46" s="2" t="str">
        <f t="shared" si="49"/>
        <v>PEAO_130 = reshape(data_130(:,2),T+S,N);</v>
      </c>
      <c r="T46" s="2" t="str">
        <f t="shared" si="50"/>
        <v xml:space="preserve">PEAO_130 = PEAO_130'; </v>
      </c>
      <c r="X46" s="2" t="str">
        <f t="shared" si="51"/>
        <v>tratado_130 = PEAO_130(1,:);</v>
      </c>
      <c r="AC46" s="2" t="str">
        <f t="shared" si="52"/>
        <v>PEAO_130(1,:) = [];</v>
      </c>
      <c r="AI46" s="2" t="str">
        <f t="shared" si="53"/>
        <v>PEAO_130 = [tratado_130;PEAO_130];</v>
      </c>
      <c r="AN46" s="2" t="str">
        <f t="shared" si="54"/>
        <v>Y_130 = PEAO_130; % outcome matrix</v>
      </c>
      <c r="AS46" s="2" t="str">
        <f t="shared" si="44"/>
        <v>Y_pre_130 = Y_130(:,1:T);</v>
      </c>
      <c r="AW46" s="2" t="str">
        <f t="shared" si="45"/>
        <v>Y_post_130 = Y_130(:,T+1:end);</v>
      </c>
      <c r="BA46" s="2" t="str">
        <f t="shared" si="46"/>
        <v>[a_hat_130,B_hat_130] = scm_batch(Y_pre_130);</v>
      </c>
      <c r="BF46" s="2" t="str">
        <f t="shared" si="38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P46">
        <v>27</v>
      </c>
      <c r="CQ46" s="2" t="str">
        <f>"A_"&amp;CP42&amp;"(:,ind_"&amp;CP42&amp;" == 0) = [];"</f>
        <v>A_27(:,ind_27 == 0) = [];</v>
      </c>
      <c r="CW46">
        <v>27</v>
      </c>
      <c r="CX46" t="str">
        <f>"%A_"&amp;CW46</f>
        <v>%A_27</v>
      </c>
      <c r="DB46">
        <v>27</v>
      </c>
      <c r="DC46" s="2" t="str">
        <f>"A_"&amp;DB42&amp;"(:,ind_"&amp;DB42&amp;" == 0) = [];"</f>
        <v>A_27(:,ind_27 == 0) = [];</v>
      </c>
      <c r="DG46">
        <v>27</v>
      </c>
      <c r="DH46" s="2" t="str">
        <f>"A_"&amp;DG42&amp;"(:,ind_"&amp;DG42&amp;" == 0) = [];"</f>
        <v>A_27(:,ind_27 == 0) = [];</v>
      </c>
      <c r="DL46">
        <v>27</v>
      </c>
      <c r="DM46" s="2" t="str">
        <f>"A_"&amp;DL42&amp;"(:,ind_"&amp;DL42&amp;" == 0) = [];"</f>
        <v>A_27(:,ind_27 == 0) = [];</v>
      </c>
      <c r="DQ46" s="2" t="str">
        <f t="shared" si="47"/>
        <v>M_hat_130 = (eye(N)-B_hat_130)'*(eye(N)-B_hat_130);</v>
      </c>
      <c r="DW46" s="2" t="str">
        <f t="shared" si="39"/>
        <v>synthetic_control_sp_130 = a_hat_130(1)+B_hat_130(1,:)*Y_130;</v>
      </c>
      <c r="EC46" s="2" t="str">
        <f t="shared" si="40"/>
        <v>alpha1_hat_vec_130 = zeros(1,S);</v>
      </c>
      <c r="EG46">
        <v>18</v>
      </c>
      <c r="EH46" s="2" t="str">
        <f>"alpha_hat_"&amp;EG46&amp;" = A_"&amp;EG46&amp;"*gamma_hat_"&amp;EG46&amp;";"</f>
        <v>alpha_hat_18 = A_18*gamma_hat_18;</v>
      </c>
      <c r="ER46" s="2" t="str">
        <f t="shared" si="41"/>
        <v>synthetic_control_130=synthetic_control_130';</v>
      </c>
      <c r="EW46" s="2" t="str">
        <f t="shared" si="42"/>
        <v>synthetic_control_sp_130=synthetic_control_sp_130';</v>
      </c>
      <c r="FB46" s="2" t="str">
        <f t="shared" si="43"/>
        <v>tratado_130=tratado_130';</v>
      </c>
      <c r="FF46" s="2" t="str">
        <f t="shared" si="55"/>
        <v>xlswrite('G:\Mi unidad\1. PROYECTOS TELLO 2022\SCM SPILL OVERS\outputs\PEAO\distancia_centro_salud\1%\simulacion_1\synthetic_control_outputs.xlsx',synthetic_control_130,130);</v>
      </c>
      <c r="FT46" s="2" t="str">
        <f t="shared" si="56"/>
        <v>xlswrite('G:\Mi unidad\1. PROYECTOS TELLO 2022\SCM SPILL OVERS\outputs\PEAO\distancia_centro_salud\1%\simulacion_1\synthetic_control_spillover_outputs.xlsx',synthetic_control_sp_130,130);</v>
      </c>
      <c r="GJ46" s="2" t="str">
        <f t="shared" si="57"/>
        <v>xlswrite('G:\Mi unidad\1. PROYECTOS TELLO 2022\SCM SPILL OVERS\outputs\PEAO\distancia_centro_salud\1%\simulacion_1\observado_outputs.xlsx',tratado_130,130);</v>
      </c>
      <c r="GX46" s="2" t="str">
        <f t="shared" si="58"/>
        <v>xlswrite('G:\Mi unidad\1. PROYECTOS TELLO 2022\SCM SPILL OVERS\outputs\PEAO\informalidad\1%\simulacion_1\synthetic_control_outputs.xlsx',synthetic_control_130,130);</v>
      </c>
      <c r="HL46" s="2" t="str">
        <f t="shared" si="59"/>
        <v>xlswrite('G:\Mi unidad\1. PROYECTOS TELLO 2022\SCM SPILL OVERS\outputs\PEAO\informalidad\1%\simulacion_1\synthetic_control_spillover_outputs.xlsx',synthetic_control_sp_130,130);</v>
      </c>
      <c r="IB46" s="2" t="str">
        <f t="shared" si="60"/>
        <v>xlswrite('G:\Mi unidad\1. PROYECTOS TELLO 2022\SCM SPILL OVERS\outputs\PEAO\informalidad\1%\simulacion_1\observado_outputs.xlsx',tratado_130,130);</v>
      </c>
      <c r="IP46" s="2" t="str">
        <f t="shared" si="61"/>
        <v>xlswrite('G:\Mi unidad\1. PROYECTOS TELLO 2022\SCM SPILL OVERS\outputs\PEAO\densidad\1%\simulacion_1\synthetic_control_outputs.xlsx',synthetic_control_130,130);</v>
      </c>
      <c r="JD46" s="2" t="str">
        <f t="shared" si="62"/>
        <v>xlswrite('G:\Mi unidad\1. PROYECTOS TELLO 2022\SCM SPILL OVERS\outputs\PEAO\densidad\1%\simulacion_1\synthetic_control_spillover_outputs.xlsx',synthetic_control_sp_130,130);</v>
      </c>
      <c r="JT46" s="2" t="str">
        <f t="shared" si="63"/>
        <v>xlswrite('G:\Mi unidad\1. PROYECTOS TELLO 2022\SCM SPILL OVERS\outputs\PEAO\densidad\1%\simulacion_1\observado_outputs.xlsx',tratado_130,130);</v>
      </c>
      <c r="KG46" s="2" t="str">
        <f t="shared" si="64"/>
        <v>xlswrite('G:\Mi unidad\1. PROYECTOS TELLO 2022\SCM SPILL OVERS\outputs\PEAO\bajo_niv_educ\1%\simulacion_1\synthetic_control_outputs.xlsx',synthetic_control_130,130);</v>
      </c>
      <c r="KU46" s="2" t="str">
        <f t="shared" si="65"/>
        <v>xlswrite('G:\Mi unidad\1. PROYECTOS TELLO 2022\SCM SPILL OVERS\outputs\PEAO\bajo_niv_educ\1%\simulacion_1\synthetic_control_spillover_outputs.xlsx',synthetic_control_sp_130,130);</v>
      </c>
      <c r="LK46" s="2" t="str">
        <f t="shared" si="66"/>
        <v>xlswrite('G:\Mi unidad\1. PROYECTOS TELLO 2022\SCM SPILL OVERS\outputs\PEAO\bajo_niv_educ\1%\simulacion_1\observado_outputs.xlsx',tratado_130,130);</v>
      </c>
      <c r="LY46" s="2" t="str">
        <f t="shared" si="67"/>
        <v>xlswrite('G:\Mi unidad\1. PROYECTOS TELLO 2022\SCM SPILL OVERS\outputs\PEAO\bajo_ingreso\1%\simulacion_1\synthetic_control_outputs.xlsx',synthetic_control_130,130);</v>
      </c>
      <c r="MN46" s="2" t="str">
        <f t="shared" si="68"/>
        <v>xlswrite('G:\Mi unidad\1. PROYECTOS TELLO 2022\SCM SPILL OVERS\outputs\PEAO\bajo_ingreso\1%\simulacion_1\synthetic_control_spillover_outputs.xlsx',synthetic_control_sp_130,130);</v>
      </c>
      <c r="ND46" s="2" t="str">
        <f t="shared" si="69"/>
        <v>xlswrite('G:\Mi unidad\1. PROYECTOS TELLO 2022\SCM SPILL OVERS\outputs\PEAO\bajo_ingreso\1%\simulacion_1\observado_outputs.xlsx',tratado_130,130);</v>
      </c>
      <c r="NR46" s="2" t="str">
        <f t="shared" si="70"/>
        <v>xlswrite('G:\Mi unidad\1. PROYECTOS TELLO 2022\SCM SPILL OVERS\outputs\PEAO\densidad_g\1%\simulacion_1\synthetic_control_outputs.xlsx',synthetic_control_130,130);</v>
      </c>
      <c r="OF46" s="2" t="str">
        <f t="shared" si="71"/>
        <v>xlswrite('G:\Mi unidad\1. PROYECTOS TELLO 2022\SCM SPILL OVERS\outputs\PEAO\densidad_g\1%\simulacion_1\synthetic_control_spillover_outputs.xlsx',synthetic_control_sp_130,130);</v>
      </c>
      <c r="OV46" s="2" t="str">
        <f t="shared" si="72"/>
        <v>xlswrite('G:\Mi unidad\1. PROYECTOS TELLO 2022\SCM SPILL OVERS\outputs\PEAO\densidad_g\1%\simulacion_1\observado_outputs.xlsx',tratado_130,130);</v>
      </c>
      <c r="PI46" s="2" t="str">
        <f t="shared" si="73"/>
        <v>xlswrite('G:\Mi unidad\1. PROYECTOS TELLO 2022\SCM SPILL OVERS\outputs\PEAO\alimentos\1%\simulacion_1\synthetic_control_outputs.xlsx',synthetic_control_130,130);</v>
      </c>
      <c r="PJ46" s="2" t="str">
        <f t="shared" si="74"/>
        <v>xlswrite('G:\Mi unidad\1. PROYECTOS TELLO 2022\SCM SPILL OVERS\outputs\PEAO\alimentos\1%\simulacion_1\synthetic_control_spillover_outputs.xlsx',synthetic_control_sp_130,130);</v>
      </c>
      <c r="PK46" s="2" t="str">
        <f t="shared" si="75"/>
        <v>xlswrite('G:\Mi unidad\1. PROYECTOS TELLO 2022\SCM SPILL OVERS\outputs\PEAO\alimentos\1%\simulacion_1\observado_outputs.xlsx',tratado_130,130);</v>
      </c>
      <c r="PP46" s="2" t="str">
        <f t="shared" si="76"/>
        <v>xlswrite('G:\Mi unidad\1. PROYECTOS TELLO 2022\SCM SPILL OVERS\outputs\PEAO\jefe_hogar\1%\simulacion_1\synthetic_control_outputs.xlsx',synthetic_control_130,130);</v>
      </c>
      <c r="PQ46" s="2" t="str">
        <f t="shared" si="77"/>
        <v>xlswrite('G:\Mi unidad\1. PROYECTOS TELLO 2022\SCM SPILL OVERS\outputs\PEAO\jefe_hogar\1%\simulacion_1\synthetic_control_spillover_outputs.xlsx',synthetic_control_sp_130,130);</v>
      </c>
      <c r="PR46" s="2" t="str">
        <f t="shared" si="78"/>
        <v>xlswrite('G:\Mi unidad\1. PROYECTOS TELLO 2022\SCM SPILL OVERS\outputs\PEAO\jefe_hogar\1%\simulacion_1\observado_outputs.xlsx',tratado_130,130);</v>
      </c>
      <c r="PV46" s="2" t="str">
        <f t="shared" si="79"/>
        <v>xlswrite('G:\Mi unidad\1. PROYECTOS TELLO 2022\SCM SPILL OVERS\outputs\PEAO\mujeres\1%\simulacion_1\synthetic_control_outputs.xlsx',synthetic_control_130,130);</v>
      </c>
      <c r="PW46" s="2" t="str">
        <f t="shared" si="80"/>
        <v>xlswrite('G:\Mi unidad\1. PROYECTOS TELLO 2022\SCM SPILL OVERS\outputs\PEAO\mujeres\1%\simulacion_1\synthetic_control_spillover_outputs.xlsx',synthetic_control_sp_130,130);</v>
      </c>
      <c r="PX46" s="2" t="str">
        <f t="shared" si="81"/>
        <v>xlswrite('G:\Mi unidad\1. PROYECTOS TELLO 2022\SCM SPILL OVERS\outputs\PEAO\mujeres\1%\simulacion_1\observado_outputs.xlsx',tratado_130,130);</v>
      </c>
      <c r="QB46" s="2" t="str">
        <f t="shared" si="82"/>
        <v>xlswrite('G:\Mi unidad\1. PROYECTOS TELLO 2022\SCM SPILL OVERS\outputs\PEAO\criminalidad\1%\simulacion_1\synthetic_control_outputs.xlsx',synthetic_control_130,130);</v>
      </c>
      <c r="QC46" s="2" t="str">
        <f t="shared" si="83"/>
        <v>xlswrite('G:\Mi unidad\1. PROYECTOS TELLO 2022\SCM SPILL OVERS\outputs\PEAO\criminalidad\1%\simulacion_1\synthetic_control_spillover_outputs.xlsx',synthetic_control_sp_130,130);</v>
      </c>
      <c r="QD46" s="2" t="str">
        <f t="shared" si="84"/>
        <v>xlswrite('G:\Mi unidad\1. PROYECTOS TELLO 2022\SCM SPILL OVERS\outputs\PEAO\criminalidad\1%\simulacion_1\observado_outputs.xlsx',tratado_130,130);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OVERS\outputs\PEAO\bajo_niv_educ\1%\simulacion_1\output_tests.xlsx',spillover_test_"&amp;QW46&amp;"','sp_test_"&amp;QW46&amp;"');"</f>
        <v>xlswrite('G:\Mi unidad\1. PROYECTOS TELLO 2022\SCM SPILL OVERS\outputs\PEAO\bajo_niv_educ\1%\simulacion_1\output_tests.xlsx',spillover_test_27','sp_test_27');</v>
      </c>
      <c r="RK46">
        <v>27</v>
      </c>
      <c r="RL46" t="str">
        <f>"xlswrite('G:\Mi unidad\1. PROYECTOS TELLO 2022\SCM SPILL OVERS\outputs\PEAO\bajo_ingreso\1%\simulacion_1\output_tests.xlsx',spillover_test_"&amp;RK46&amp;"','sp_test_"&amp;RK46&amp;"');"</f>
        <v>xlswrite('G:\Mi unidad\1. PROYECTOS TELLO 2022\SCM SPILL OVERS\outputs\PEAO\bajo_ingreso\1%\simulacion_1\output_tests.xlsx',spillover_test_27','sp_test_27');</v>
      </c>
      <c r="RW46">
        <v>27</v>
      </c>
      <c r="RX46" t="str">
        <f>"xlswrite('G:\Mi unidad\1. PROYECTOS TELLO 2022\SCM SPILL OVERS\outputs\PEAO\densidad\1%\simulacion_1\output_tests.xlsx',spillover_test_"&amp;RW46&amp;"','sp_test_"&amp;RW46&amp;"');"</f>
        <v>xlswrite('G:\Mi unidad\1. PROYECTOS TELLO 2022\SCM SPILL OVERS\outputs\PEAO\densidad\1%\simulacion_1\output_tests.xlsx',spillover_test_27','sp_test_27');</v>
      </c>
      <c r="SI46">
        <v>27</v>
      </c>
      <c r="SJ46" t="str">
        <f>"xlswrite('G:\Mi unidad\1. PROYECTOS TELLO 2022\SCM SPILL OVERS\outputs\PEAO\densidad_g\1%\simulacion_1\output_tests.xlsx',spillover_test_"&amp;SI46&amp;"','sp_test_"&amp;SI46&amp;"');"</f>
        <v>xlswrite('G:\Mi unidad\1. PROYECTOS TELLO 2022\SCM SPILL OVERS\outputs\PEAO\densidad_g\1%\simulacion_1\output_tests.xlsx',spillover_test_27','sp_test_27');</v>
      </c>
      <c r="SU46">
        <v>27</v>
      </c>
      <c r="SV46" t="str">
        <f>"xlswrite('G:\Mi unidad\1. PROYECTOS TELLO 2022\SCM SPILL OVERS\outputs\PEAO\distancia_centro_salud\1%\simulacion_1\output_tests.xlsx',spillover_test_"&amp;SU46&amp;"','sp_test_"&amp;SU46&amp;"');"</f>
        <v>xlswrite('G:\Mi unidad\1. PROYECTOS TELLO 2022\SCM SPILL OVERS\outputs\PEAO\distancia_centro_salud\1%\simulacion_1\output_tests.xlsx',spillover_test_27','sp_test_27');</v>
      </c>
      <c r="TH46">
        <v>27</v>
      </c>
      <c r="TI46" t="str">
        <f>"xlswrite('G:\Mi unidad\1. PROYECTOS TELLO 2022\SCM SPILL OVERS\outputs\PEAO\informalidad\1%\simulacion_1\output_tests.xlsx',spillover_test_"&amp;TH46&amp;"','sp_test_"&amp;TH46&amp;"');"</f>
        <v>xlswrite('G:\Mi unidad\1. PROYECTOS TELLO 2022\SCM SPILL OVERS\outputs\PEAO\informalidad\1%\simulacion_1\output_tests.xlsx',spillover_test_27','sp_test_27');</v>
      </c>
      <c r="TU46">
        <v>27</v>
      </c>
      <c r="TV46" t="str">
        <f>"xlswrite('G:\Mi unidad\1. PROYECTOS TELLO 2022\SCM SPILL OVERS\outputs\PEAO\alimentos\1%\simulacion_1\output_tests.xlsx',spillover_test_"&amp;TU46&amp;"','sp_test_"&amp;TU46&amp;"');"</f>
        <v>xlswrite('G:\Mi unidad\1. PROYECTOS TELLO 2022\SCM SPILL OVERS\outputs\PEAO\alimentos\1%\simulacion_1\output_tests.xlsx',spillover_test_27','sp_test_27');</v>
      </c>
      <c r="UB46">
        <v>27</v>
      </c>
      <c r="UC46" t="str">
        <f>"xlswrite('G:\Mi unidad\1. PROYECTOS TELLO 2022\SCM SPILL OVERS\outputs\PEAO\jefe_hogar\1%\simulacion_1\output_tests.xlsx',spillover_test_"&amp;UB46&amp;"','sp_test_"&amp;UB46&amp;"');"</f>
        <v>xlswrite('G:\Mi unidad\1. PROYECTOS TELLO 2022\SCM SPILL OVERS\outputs\PEAO\jefe_hogar\1%\simulacion_1\output_tests.xlsx',spillover_test_27','sp_test_27');</v>
      </c>
      <c r="UI46">
        <v>27</v>
      </c>
      <c r="UJ46" t="str">
        <f>"xlswrite('G:\Mi unidad\1. PROYECTOS TELLO 2022\SCM SPILL OVERS\outputs\PEAO\mujeres\1%\simulacion_1\output_tests.xlsx',spillover_test_"&amp;UI46&amp;"','sp_test_"&amp;UI46&amp;"');"</f>
        <v>xlswrite('G:\Mi unidad\1. PROYECTOS TELLO 2022\SCM SPILL OVERS\outputs\PEAO\mujeres\1%\simulacion_1\output_tests.xlsx',spillover_test_27','sp_test_27');</v>
      </c>
      <c r="UU46">
        <v>27</v>
      </c>
      <c r="UV46" t="str">
        <f>"xlswrite('G:\Mi unidad\1. PROYECTOS TELLO 2022\SCM SPILL OVERS\outputs\PEAO\criminalidad\1%\simulacion_1\output_tests.xlsx',spillover_test_"&amp;UU46&amp;"','sp_test_"&amp;UU46&amp;"');"</f>
        <v>xlswrite('G:\Mi unidad\1. PROYECTOS TELLO 2022\SCM SPILL OVERS\outputs\PEAO\criminalidad\1%\simulacion_1\output_tests.xlsx',spillover_test_27','sp_test_27');</v>
      </c>
    </row>
    <row r="47" spans="1:568" x14ac:dyDescent="0.3">
      <c r="A47">
        <v>133</v>
      </c>
      <c r="B47" s="2" t="str">
        <f t="shared" si="48"/>
        <v>[data_133,provincias_133,~] = xlsread('BD_PEAO_est_1_provincia_133.xlsx');</v>
      </c>
      <c r="E47" s="2" t="str">
        <f t="shared" si="37"/>
        <v>provincia_133 = unique(provincias_133(2:end,1));</v>
      </c>
      <c r="O47" s="2" t="str">
        <f t="shared" si="49"/>
        <v>PEAO_133 = reshape(data_133(:,2),T+S,N);</v>
      </c>
      <c r="T47" s="2" t="str">
        <f t="shared" si="50"/>
        <v xml:space="preserve">PEAO_133 = PEAO_133'; </v>
      </c>
      <c r="X47" s="2" t="str">
        <f t="shared" si="51"/>
        <v>tratado_133 = PEAO_133(1,:);</v>
      </c>
      <c r="AC47" s="2" t="str">
        <f t="shared" si="52"/>
        <v>PEAO_133(1,:) = [];</v>
      </c>
      <c r="AI47" s="2" t="str">
        <f t="shared" si="53"/>
        <v>PEAO_133 = [tratado_133;PEAO_133];</v>
      </c>
      <c r="AN47" s="2" t="str">
        <f t="shared" si="54"/>
        <v>Y_133 = PEAO_133; % outcome matrix</v>
      </c>
      <c r="AS47" s="2" t="str">
        <f t="shared" si="44"/>
        <v>Y_pre_133 = Y_133(:,1:T);</v>
      </c>
      <c r="AW47" s="2" t="str">
        <f t="shared" si="45"/>
        <v>Y_post_133 = Y_133(:,T+1:end);</v>
      </c>
      <c r="BA47" s="2" t="str">
        <f t="shared" si="46"/>
        <v>[a_hat_133,B_hat_133] = scm_batch(Y_pre_133);</v>
      </c>
      <c r="BF47" s="2" t="str">
        <f t="shared" si="38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P47">
        <v>38</v>
      </c>
      <c r="CQ47" t="str">
        <f>"%A_"&amp;CP47</f>
        <v>%A_38</v>
      </c>
      <c r="CW47">
        <v>38</v>
      </c>
      <c r="CX47" t="str">
        <f>"% Provincia_"&amp;CW47</f>
        <v>% Provincia_38</v>
      </c>
      <c r="DB47">
        <v>38</v>
      </c>
      <c r="DC47" t="str">
        <f>"%A_"&amp;DB47</f>
        <v>%A_38</v>
      </c>
      <c r="DG47">
        <v>38</v>
      </c>
      <c r="DH47" t="str">
        <f>"%A_"&amp;DG47</f>
        <v>%A_38</v>
      </c>
      <c r="DL47">
        <v>38</v>
      </c>
      <c r="DM47" t="str">
        <f>"%A_"&amp;DL47</f>
        <v>%A_38</v>
      </c>
      <c r="DQ47" s="2" t="str">
        <f t="shared" si="47"/>
        <v>M_hat_133 = (eye(N)-B_hat_133)'*(eye(N)-B_hat_133);</v>
      </c>
      <c r="DW47" s="2" t="str">
        <f t="shared" si="39"/>
        <v>synthetic_control_sp_133 = a_hat_133(1)+B_hat_133(1,:)*Y_133;</v>
      </c>
      <c r="EC47" s="2" t="str">
        <f t="shared" si="40"/>
        <v>alpha1_hat_vec_133 = zeros(1,S);</v>
      </c>
      <c r="EG47">
        <v>18</v>
      </c>
      <c r="EH47" s="2" t="str">
        <f>"alpha1_hat_vec_"&amp;EG47&amp;"(s) = alpha_hat_"&amp;EG47&amp;"(1);"</f>
        <v>alpha1_hat_vec_18(s) = alpha_hat_18(1);</v>
      </c>
      <c r="ER47" s="2" t="str">
        <f t="shared" si="41"/>
        <v>synthetic_control_133=synthetic_control_133';</v>
      </c>
      <c r="EW47" s="2" t="str">
        <f t="shared" si="42"/>
        <v>synthetic_control_sp_133=synthetic_control_sp_133';</v>
      </c>
      <c r="FB47" s="2" t="str">
        <f t="shared" si="43"/>
        <v>tratado_133=tratado_133';</v>
      </c>
      <c r="FF47" s="2" t="str">
        <f t="shared" si="55"/>
        <v>xlswrite('G:\Mi unidad\1. PROYECTOS TELLO 2022\SCM SPILL OVERS\outputs\PEAO\distancia_centro_salud\1%\simulacion_1\synthetic_control_outputs.xlsx',synthetic_control_133,133);</v>
      </c>
      <c r="FT47" s="2" t="str">
        <f t="shared" si="56"/>
        <v>xlswrite('G:\Mi unidad\1. PROYECTOS TELLO 2022\SCM SPILL OVERS\outputs\PEAO\distancia_centro_salud\1%\simulacion_1\synthetic_control_spillover_outputs.xlsx',synthetic_control_sp_133,133);</v>
      </c>
      <c r="GJ47" s="2" t="str">
        <f t="shared" si="57"/>
        <v>xlswrite('G:\Mi unidad\1. PROYECTOS TELLO 2022\SCM SPILL OVERS\outputs\PEAO\distancia_centro_salud\1%\simulacion_1\observado_outputs.xlsx',tratado_133,133);</v>
      </c>
      <c r="GX47" s="2" t="str">
        <f t="shared" si="58"/>
        <v>xlswrite('G:\Mi unidad\1. PROYECTOS TELLO 2022\SCM SPILL OVERS\outputs\PEAO\informalidad\1%\simulacion_1\synthetic_control_outputs.xlsx',synthetic_control_133,133);</v>
      </c>
      <c r="HL47" s="2" t="str">
        <f t="shared" si="59"/>
        <v>xlswrite('G:\Mi unidad\1. PROYECTOS TELLO 2022\SCM SPILL OVERS\outputs\PEAO\informalidad\1%\simulacion_1\synthetic_control_spillover_outputs.xlsx',synthetic_control_sp_133,133);</v>
      </c>
      <c r="IB47" s="2" t="str">
        <f t="shared" si="60"/>
        <v>xlswrite('G:\Mi unidad\1. PROYECTOS TELLO 2022\SCM SPILL OVERS\outputs\PEAO\informalidad\1%\simulacion_1\observado_outputs.xlsx',tratado_133,133);</v>
      </c>
      <c r="IP47" s="2" t="str">
        <f t="shared" si="61"/>
        <v>xlswrite('G:\Mi unidad\1. PROYECTOS TELLO 2022\SCM SPILL OVERS\outputs\PEAO\densidad\1%\simulacion_1\synthetic_control_outputs.xlsx',synthetic_control_133,133);</v>
      </c>
      <c r="JD47" s="2" t="str">
        <f t="shared" si="62"/>
        <v>xlswrite('G:\Mi unidad\1. PROYECTOS TELLO 2022\SCM SPILL OVERS\outputs\PEAO\densidad\1%\simulacion_1\synthetic_control_spillover_outputs.xlsx',synthetic_control_sp_133,133);</v>
      </c>
      <c r="JT47" s="2" t="str">
        <f t="shared" si="63"/>
        <v>xlswrite('G:\Mi unidad\1. PROYECTOS TELLO 2022\SCM SPILL OVERS\outputs\PEAO\densidad\1%\simulacion_1\observado_outputs.xlsx',tratado_133,133);</v>
      </c>
      <c r="KG47" s="2" t="str">
        <f t="shared" si="64"/>
        <v>xlswrite('G:\Mi unidad\1. PROYECTOS TELLO 2022\SCM SPILL OVERS\outputs\PEAO\bajo_niv_educ\1%\simulacion_1\synthetic_control_outputs.xlsx',synthetic_control_133,133);</v>
      </c>
      <c r="KU47" s="2" t="str">
        <f t="shared" si="65"/>
        <v>xlswrite('G:\Mi unidad\1. PROYECTOS TELLO 2022\SCM SPILL OVERS\outputs\PEAO\bajo_niv_educ\1%\simulacion_1\synthetic_control_spillover_outputs.xlsx',synthetic_control_sp_133,133);</v>
      </c>
      <c r="LK47" s="2" t="str">
        <f t="shared" si="66"/>
        <v>xlswrite('G:\Mi unidad\1. PROYECTOS TELLO 2022\SCM SPILL OVERS\outputs\PEAO\bajo_niv_educ\1%\simulacion_1\observado_outputs.xlsx',tratado_133,133);</v>
      </c>
      <c r="LY47" s="2" t="str">
        <f t="shared" si="67"/>
        <v>xlswrite('G:\Mi unidad\1. PROYECTOS TELLO 2022\SCM SPILL OVERS\outputs\PEAO\bajo_ingreso\1%\simulacion_1\synthetic_control_outputs.xlsx',synthetic_control_133,133);</v>
      </c>
      <c r="MN47" s="2" t="str">
        <f t="shared" si="68"/>
        <v>xlswrite('G:\Mi unidad\1. PROYECTOS TELLO 2022\SCM SPILL OVERS\outputs\PEAO\bajo_ingreso\1%\simulacion_1\synthetic_control_spillover_outputs.xlsx',synthetic_control_sp_133,133);</v>
      </c>
      <c r="ND47" s="2" t="str">
        <f t="shared" si="69"/>
        <v>xlswrite('G:\Mi unidad\1. PROYECTOS TELLO 2022\SCM SPILL OVERS\outputs\PEAO\bajo_ingreso\1%\simulacion_1\observado_outputs.xlsx',tratado_133,133);</v>
      </c>
      <c r="NR47" s="2" t="str">
        <f t="shared" si="70"/>
        <v>xlswrite('G:\Mi unidad\1. PROYECTOS TELLO 2022\SCM SPILL OVERS\outputs\PEAO\densidad_g\1%\simulacion_1\synthetic_control_outputs.xlsx',synthetic_control_133,133);</v>
      </c>
      <c r="OF47" s="2" t="str">
        <f t="shared" si="71"/>
        <v>xlswrite('G:\Mi unidad\1. PROYECTOS TELLO 2022\SCM SPILL OVERS\outputs\PEAO\densidad_g\1%\simulacion_1\synthetic_control_spillover_outputs.xlsx',synthetic_control_sp_133,133);</v>
      </c>
      <c r="OV47" s="2" t="str">
        <f t="shared" si="72"/>
        <v>xlswrite('G:\Mi unidad\1. PROYECTOS TELLO 2022\SCM SPILL OVERS\outputs\PEAO\densidad_g\1%\simulacion_1\observado_outputs.xlsx',tratado_133,133);</v>
      </c>
      <c r="PI47" s="2" t="str">
        <f t="shared" si="73"/>
        <v>xlswrite('G:\Mi unidad\1. PROYECTOS TELLO 2022\SCM SPILL OVERS\outputs\PEAO\alimentos\1%\simulacion_1\synthetic_control_outputs.xlsx',synthetic_control_133,133);</v>
      </c>
      <c r="PJ47" s="2" t="str">
        <f t="shared" si="74"/>
        <v>xlswrite('G:\Mi unidad\1. PROYECTOS TELLO 2022\SCM SPILL OVERS\outputs\PEAO\alimentos\1%\simulacion_1\synthetic_control_spillover_outputs.xlsx',synthetic_control_sp_133,133);</v>
      </c>
      <c r="PK47" s="2" t="str">
        <f t="shared" si="75"/>
        <v>xlswrite('G:\Mi unidad\1. PROYECTOS TELLO 2022\SCM SPILL OVERS\outputs\PEAO\alimentos\1%\simulacion_1\observado_outputs.xlsx',tratado_133,133);</v>
      </c>
      <c r="PP47" s="2" t="str">
        <f t="shared" si="76"/>
        <v>xlswrite('G:\Mi unidad\1. PROYECTOS TELLO 2022\SCM SPILL OVERS\outputs\PEAO\jefe_hogar\1%\simulacion_1\synthetic_control_outputs.xlsx',synthetic_control_133,133);</v>
      </c>
      <c r="PQ47" s="2" t="str">
        <f t="shared" si="77"/>
        <v>xlswrite('G:\Mi unidad\1. PROYECTOS TELLO 2022\SCM SPILL OVERS\outputs\PEAO\jefe_hogar\1%\simulacion_1\synthetic_control_spillover_outputs.xlsx',synthetic_control_sp_133,133);</v>
      </c>
      <c r="PR47" s="2" t="str">
        <f t="shared" si="78"/>
        <v>xlswrite('G:\Mi unidad\1. PROYECTOS TELLO 2022\SCM SPILL OVERS\outputs\PEAO\jefe_hogar\1%\simulacion_1\observado_outputs.xlsx',tratado_133,133);</v>
      </c>
      <c r="PV47" s="2" t="str">
        <f t="shared" si="79"/>
        <v>xlswrite('G:\Mi unidad\1. PROYECTOS TELLO 2022\SCM SPILL OVERS\outputs\PEAO\mujeres\1%\simulacion_1\synthetic_control_outputs.xlsx',synthetic_control_133,133);</v>
      </c>
      <c r="PW47" s="2" t="str">
        <f t="shared" si="80"/>
        <v>xlswrite('G:\Mi unidad\1. PROYECTOS TELLO 2022\SCM SPILL OVERS\outputs\PEAO\mujeres\1%\simulacion_1\synthetic_control_spillover_outputs.xlsx',synthetic_control_sp_133,133);</v>
      </c>
      <c r="PX47" s="2" t="str">
        <f t="shared" si="81"/>
        <v>xlswrite('G:\Mi unidad\1. PROYECTOS TELLO 2022\SCM SPILL OVERS\outputs\PEAO\mujeres\1%\simulacion_1\observado_outputs.xlsx',tratado_133,133);</v>
      </c>
      <c r="QB47" s="2" t="str">
        <f t="shared" si="82"/>
        <v>xlswrite('G:\Mi unidad\1. PROYECTOS TELLO 2022\SCM SPILL OVERS\outputs\PEAO\criminalidad\1%\simulacion_1\synthetic_control_outputs.xlsx',synthetic_control_133,133);</v>
      </c>
      <c r="QC47" s="2" t="str">
        <f t="shared" si="83"/>
        <v>xlswrite('G:\Mi unidad\1. PROYECTOS TELLO 2022\SCM SPILL OVERS\outputs\PEAO\criminalidad\1%\simulacion_1\synthetic_control_spillover_outputs.xlsx',synthetic_control_sp_133,133);</v>
      </c>
      <c r="QD47" s="2" t="str">
        <f t="shared" si="84"/>
        <v>xlswrite('G:\Mi unidad\1. PROYECTOS TELLO 2022\SCM SPILL OVERS\outputs\PEAO\criminalidad\1%\simulacion_1\observado_outputs.xlsx',tratado_133,133);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OVERS\outputs\PEAO\bajo_niv_educ\1%\simulacion_1\output_tests.xlsx',lb_vec_"&amp;QW47&amp;"','lb_vec_"&amp;QW47&amp;"');"</f>
        <v>xlswrite('G:\Mi unidad\1. PROYECTOS TELLO 2022\SCM SPILL OVERS\outputs\PEAO\bajo_niv_educ\1%\simulacion_1\output_tests.xlsx',lb_vec_38','lb_vec_38');</v>
      </c>
      <c r="RK47">
        <v>38</v>
      </c>
      <c r="RL47" t="str">
        <f>"xlswrite('G:\Mi unidad\1. PROYECTOS TELLO 2022\SCM SPILL OVERS\outputs\PEAO\bajo_ingreso\1%\simulacion_1\output_tests.xlsx',lb_vec_"&amp;RK47&amp;"','lb_vec_"&amp;RK47&amp;"');"</f>
        <v>xlswrite('G:\Mi unidad\1. PROYECTOS TELLO 2022\SCM SPILL OVERS\outputs\PEAO\bajo_ingreso\1%\simulacion_1\output_tests.xlsx',lb_vec_38','lb_vec_38');</v>
      </c>
      <c r="RW47">
        <v>38</v>
      </c>
      <c r="RX47" t="str">
        <f>"xlswrite('G:\Mi unidad\1. PROYECTOS TELLO 2022\SCM SPILL OVERS\outputs\PEAO\densidad\1%\simulacion_1\output_tests.xlsx',lb_vec_"&amp;RW47&amp;"','lb_vec_"&amp;RW47&amp;"');"</f>
        <v>xlswrite('G:\Mi unidad\1. PROYECTOS TELLO 2022\SCM SPILL OVERS\outputs\PEAO\densidad\1%\simulacion_1\output_tests.xlsx',lb_vec_38','lb_vec_38');</v>
      </c>
      <c r="SI47">
        <v>38</v>
      </c>
      <c r="SJ47" t="str">
        <f>"xlswrite('G:\Mi unidad\1. PROYECTOS TELLO 2022\SCM SPILL OVERS\outputs\PEAO\densidad_g\1%\simulacion_1\output_tests.xlsx',lb_vec_"&amp;SI47&amp;"','lb_vec_"&amp;SI47&amp;"');"</f>
        <v>xlswrite('G:\Mi unidad\1. PROYECTOS TELLO 2022\SCM SPILL OVERS\outputs\PEAO\densidad_g\1%\simulacion_1\output_tests.xlsx',lb_vec_38','lb_vec_38');</v>
      </c>
      <c r="SU47">
        <v>38</v>
      </c>
      <c r="SV47" t="str">
        <f>"xlswrite('G:\Mi unidad\1. PROYECTOS TELLO 2022\SCM SPILL OVERS\outputs\PEAO\distancia_centro_salud\1%\simulacion_1\output_tests.xlsx',lb_vec_"&amp;SU47&amp;"','lb_vec_"&amp;SU47&amp;"');"</f>
        <v>xlswrite('G:\Mi unidad\1. PROYECTOS TELLO 2022\SCM SPILL OVERS\outputs\PEAO\distancia_centro_salud\1%\simulacion_1\output_tests.xlsx',lb_vec_38','lb_vec_38');</v>
      </c>
      <c r="TH47">
        <v>38</v>
      </c>
      <c r="TI47" t="str">
        <f>"xlswrite('G:\Mi unidad\1. PROYECTOS TELLO 2022\SCM SPILL OVERS\outputs\PEAO\informalidad\1%\simulacion_1\output_tests.xlsx',lb_vec_"&amp;TH47&amp;"','lb_vec_"&amp;TH47&amp;"');"</f>
        <v>xlswrite('G:\Mi unidad\1. PROYECTOS TELLO 2022\SCM SPILL OVERS\outputs\PEAO\informalidad\1%\simulacion_1\output_tests.xlsx',lb_vec_38','lb_vec_38');</v>
      </c>
      <c r="TU47">
        <v>38</v>
      </c>
      <c r="TV47" t="str">
        <f>"xlswrite('G:\Mi unidad\1. PROYECTOS TELLO 2022\SCM SPILL OVERS\outputs\PEAO\alimentos\1%\simulacion_1\output_tests.xlsx',lb_vec_"&amp;TU47&amp;"','lb_vec_"&amp;TU47&amp;"');"</f>
        <v>xlswrite('G:\Mi unidad\1. PROYECTOS TELLO 2022\SCM SPILL OVERS\outputs\PEAO\alimentos\1%\simulacion_1\output_tests.xlsx',lb_vec_38','lb_vec_38');</v>
      </c>
      <c r="UB47">
        <v>38</v>
      </c>
      <c r="UC47" t="str">
        <f>"xlswrite('G:\Mi unidad\1. PROYECTOS TELLO 2022\SCM SPILL OVERS\outputs\PEAO\jefe_hogar\1%\simulacion_1\output_tests.xlsx',lb_vec_"&amp;UB47&amp;"','lb_vec_"&amp;UB47&amp;"');"</f>
        <v>xlswrite('G:\Mi unidad\1. PROYECTOS TELLO 2022\SCM SPILL OVERS\outputs\PEAO\jefe_hogar\1%\simulacion_1\output_tests.xlsx',lb_vec_38','lb_vec_38');</v>
      </c>
      <c r="UI47">
        <v>38</v>
      </c>
      <c r="UJ47" t="str">
        <f>"xlswrite('G:\Mi unidad\1. PROYECTOS TELLO 2022\SCM SPILL OVERS\outputs\PEAO\mujeres\1%\simulacion_1\output_tests.xlsx',lb_vec_"&amp;UI47&amp;"','lb_vec_"&amp;UI47&amp;"');"</f>
        <v>xlswrite('G:\Mi unidad\1. PROYECTOS TELLO 2022\SCM SPILL OVERS\outputs\PEAO\mujeres\1%\simulacion_1\output_tests.xlsx',lb_vec_38','lb_vec_38');</v>
      </c>
      <c r="UU47">
        <v>38</v>
      </c>
      <c r="UV47" t="str">
        <f>"xlswrite('G:\Mi unidad\1. PROYECTOS TELLO 2022\SCM SPILL OVERS\outputs\PEAO\criminalidad\1%\simulacion_1\output_tests.xlsx',lb_vec_"&amp;UU47&amp;"','lb_vec_"&amp;UU47&amp;"');"</f>
        <v>xlswrite('G:\Mi unidad\1. PROYECTOS TELLO 2022\SCM SPILL OVERS\outputs\PEAO\criminalidad\1%\simulacion_1\output_tests.xlsx',lb_vec_38','lb_vec_38');</v>
      </c>
    </row>
    <row r="48" spans="1:568" x14ac:dyDescent="0.3">
      <c r="A48">
        <v>139</v>
      </c>
      <c r="B48" s="2" t="str">
        <f t="shared" si="48"/>
        <v>[data_139,provincias_139,~] = xlsread('BD_PEAO_est_1_provincia_139.xlsx');</v>
      </c>
      <c r="E48" s="2" t="str">
        <f t="shared" si="37"/>
        <v>provincia_139 = unique(provincias_139(2:end,1));</v>
      </c>
      <c r="O48" s="2" t="str">
        <f t="shared" si="49"/>
        <v>PEAO_139 = reshape(data_139(:,2),T+S,N);</v>
      </c>
      <c r="T48" s="2" t="str">
        <f t="shared" si="50"/>
        <v xml:space="preserve">PEAO_139 = PEAO_139'; </v>
      </c>
      <c r="X48" s="2" t="str">
        <f t="shared" si="51"/>
        <v>tratado_139 = PEAO_139(1,:);</v>
      </c>
      <c r="AC48" s="2" t="str">
        <f t="shared" si="52"/>
        <v>PEAO_139(1,:) = [];</v>
      </c>
      <c r="AI48" s="2" t="str">
        <f t="shared" si="53"/>
        <v>PEAO_139 = [tratado_139;PEAO_139];</v>
      </c>
      <c r="AN48" s="2" t="str">
        <f t="shared" si="54"/>
        <v>Y_139 = PEAO_139; % outcome matrix</v>
      </c>
      <c r="AS48" s="2" t="str">
        <f t="shared" si="44"/>
        <v>Y_pre_139 = Y_139(:,1:T);</v>
      </c>
      <c r="AW48" s="2" t="str">
        <f t="shared" si="45"/>
        <v>Y_post_139 = Y_139(:,T+1:end);</v>
      </c>
      <c r="BA48" s="2" t="str">
        <f t="shared" si="46"/>
        <v>[a_hat_139,B_hat_139] = scm_batch(Y_pre_139);</v>
      </c>
      <c r="BF48" s="2" t="str">
        <f t="shared" si="38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P48">
        <v>38</v>
      </c>
      <c r="CQ48" t="str">
        <f>"% Provincia_"&amp;CP48</f>
        <v>% Provincia_38</v>
      </c>
      <c r="CW48">
        <v>38</v>
      </c>
      <c r="CX48" s="2" t="str">
        <f>"ind_"&amp;CW46&amp;" = xlsread('spillover_alimentos_"&amp;CW46&amp;".xlsx')"</f>
        <v>ind_27 = xlsread('spillover_alimentos_27.xlsx')</v>
      </c>
      <c r="DB48">
        <v>38</v>
      </c>
      <c r="DC48" t="str">
        <f>"% Provincia_"&amp;DB48</f>
        <v>% Provincia_38</v>
      </c>
      <c r="DG48">
        <v>38</v>
      </c>
      <c r="DH48" t="str">
        <f>"% Provincia_"&amp;DG48</f>
        <v>% Provincia_38</v>
      </c>
      <c r="DL48">
        <v>38</v>
      </c>
      <c r="DM48" t="str">
        <f>"% Provincia_"&amp;DL48</f>
        <v>% Provincia_38</v>
      </c>
      <c r="DQ48" s="2" t="str">
        <f t="shared" si="47"/>
        <v>M_hat_139 = (eye(N)-B_hat_139)'*(eye(N)-B_hat_139);</v>
      </c>
      <c r="DW48" s="2" t="str">
        <f t="shared" si="39"/>
        <v>synthetic_control_sp_139 = a_hat_139(1)+B_hat_139(1,:)*Y_139;</v>
      </c>
      <c r="EC48" s="2" t="str">
        <f t="shared" si="40"/>
        <v>alpha1_hat_vec_139 = zeros(1,S);</v>
      </c>
      <c r="EG48">
        <v>18</v>
      </c>
      <c r="EH48" s="2" t="str">
        <f>"synthetic_control_sp_"&amp;EG48&amp;"(T+s) = Y_"&amp;EG48&amp;"(1,T+s)-alpha1_hat_vec_"&amp;EG48&amp;"(s);"</f>
        <v>synthetic_control_sp_18(T+s) = Y_18(1,T+s)-alpha1_hat_vec_18(s);</v>
      </c>
      <c r="ER48" s="2" t="str">
        <f t="shared" si="41"/>
        <v>synthetic_control_139=synthetic_control_139';</v>
      </c>
      <c r="EW48" s="2" t="str">
        <f t="shared" si="42"/>
        <v>synthetic_control_sp_139=synthetic_control_sp_139';</v>
      </c>
      <c r="FB48" s="2" t="str">
        <f t="shared" si="43"/>
        <v>tratado_139=tratado_139';</v>
      </c>
      <c r="FF48" s="2" t="str">
        <f t="shared" si="55"/>
        <v>xlswrite('G:\Mi unidad\1. PROYECTOS TELLO 2022\SCM SPILL OVERS\outputs\PEAO\distancia_centro_salud\1%\simulacion_1\synthetic_control_outputs.xlsx',synthetic_control_139,139);</v>
      </c>
      <c r="FT48" s="2" t="str">
        <f t="shared" si="56"/>
        <v>xlswrite('G:\Mi unidad\1. PROYECTOS TELLO 2022\SCM SPILL OVERS\outputs\PEAO\distancia_centro_salud\1%\simulacion_1\synthetic_control_spillover_outputs.xlsx',synthetic_control_sp_139,139);</v>
      </c>
      <c r="GJ48" s="2" t="str">
        <f t="shared" si="57"/>
        <v>xlswrite('G:\Mi unidad\1. PROYECTOS TELLO 2022\SCM SPILL OVERS\outputs\PEAO\distancia_centro_salud\1%\simulacion_1\observado_outputs.xlsx',tratado_139,139);</v>
      </c>
      <c r="GX48" s="2" t="str">
        <f t="shared" si="58"/>
        <v>xlswrite('G:\Mi unidad\1. PROYECTOS TELLO 2022\SCM SPILL OVERS\outputs\PEAO\informalidad\1%\simulacion_1\synthetic_control_outputs.xlsx',synthetic_control_139,139);</v>
      </c>
      <c r="HL48" s="2" t="str">
        <f t="shared" si="59"/>
        <v>xlswrite('G:\Mi unidad\1. PROYECTOS TELLO 2022\SCM SPILL OVERS\outputs\PEAO\informalidad\1%\simulacion_1\synthetic_control_spillover_outputs.xlsx',synthetic_control_sp_139,139);</v>
      </c>
      <c r="IB48" s="2" t="str">
        <f t="shared" si="60"/>
        <v>xlswrite('G:\Mi unidad\1. PROYECTOS TELLO 2022\SCM SPILL OVERS\outputs\PEAO\informalidad\1%\simulacion_1\observado_outputs.xlsx',tratado_139,139);</v>
      </c>
      <c r="IP48" s="2" t="str">
        <f t="shared" si="61"/>
        <v>xlswrite('G:\Mi unidad\1. PROYECTOS TELLO 2022\SCM SPILL OVERS\outputs\PEAO\densidad\1%\simulacion_1\synthetic_control_outputs.xlsx',synthetic_control_139,139);</v>
      </c>
      <c r="JD48" s="2" t="str">
        <f t="shared" si="62"/>
        <v>xlswrite('G:\Mi unidad\1. PROYECTOS TELLO 2022\SCM SPILL OVERS\outputs\PEAO\densidad\1%\simulacion_1\synthetic_control_spillover_outputs.xlsx',synthetic_control_sp_139,139);</v>
      </c>
      <c r="JT48" s="2" t="str">
        <f t="shared" si="63"/>
        <v>xlswrite('G:\Mi unidad\1. PROYECTOS TELLO 2022\SCM SPILL OVERS\outputs\PEAO\densidad\1%\simulacion_1\observado_outputs.xlsx',tratado_139,139);</v>
      </c>
      <c r="KG48" s="2" t="str">
        <f t="shared" si="64"/>
        <v>xlswrite('G:\Mi unidad\1. PROYECTOS TELLO 2022\SCM SPILL OVERS\outputs\PEAO\bajo_niv_educ\1%\simulacion_1\synthetic_control_outputs.xlsx',synthetic_control_139,139);</v>
      </c>
      <c r="KU48" s="2" t="str">
        <f t="shared" si="65"/>
        <v>xlswrite('G:\Mi unidad\1. PROYECTOS TELLO 2022\SCM SPILL OVERS\outputs\PEAO\bajo_niv_educ\1%\simulacion_1\synthetic_control_spillover_outputs.xlsx',synthetic_control_sp_139,139);</v>
      </c>
      <c r="LK48" s="2" t="str">
        <f t="shared" si="66"/>
        <v>xlswrite('G:\Mi unidad\1. PROYECTOS TELLO 2022\SCM SPILL OVERS\outputs\PEAO\bajo_niv_educ\1%\simulacion_1\observado_outputs.xlsx',tratado_139,139);</v>
      </c>
      <c r="LY48" s="2" t="str">
        <f t="shared" si="67"/>
        <v>xlswrite('G:\Mi unidad\1. PROYECTOS TELLO 2022\SCM SPILL OVERS\outputs\PEAO\bajo_ingreso\1%\simulacion_1\synthetic_control_outputs.xlsx',synthetic_control_139,139);</v>
      </c>
      <c r="MN48" s="2" t="str">
        <f t="shared" si="68"/>
        <v>xlswrite('G:\Mi unidad\1. PROYECTOS TELLO 2022\SCM SPILL OVERS\outputs\PEAO\bajo_ingreso\1%\simulacion_1\synthetic_control_spillover_outputs.xlsx',synthetic_control_sp_139,139);</v>
      </c>
      <c r="ND48" s="2" t="str">
        <f t="shared" si="69"/>
        <v>xlswrite('G:\Mi unidad\1. PROYECTOS TELLO 2022\SCM SPILL OVERS\outputs\PEAO\bajo_ingreso\1%\simulacion_1\observado_outputs.xlsx',tratado_139,139);</v>
      </c>
      <c r="NR48" s="2" t="str">
        <f t="shared" si="70"/>
        <v>xlswrite('G:\Mi unidad\1. PROYECTOS TELLO 2022\SCM SPILL OVERS\outputs\PEAO\densidad_g\1%\simulacion_1\synthetic_control_outputs.xlsx',synthetic_control_139,139);</v>
      </c>
      <c r="OF48" s="2" t="str">
        <f t="shared" si="71"/>
        <v>xlswrite('G:\Mi unidad\1. PROYECTOS TELLO 2022\SCM SPILL OVERS\outputs\PEAO\densidad_g\1%\simulacion_1\synthetic_control_spillover_outputs.xlsx',synthetic_control_sp_139,139);</v>
      </c>
      <c r="OV48" s="2" t="str">
        <f t="shared" si="72"/>
        <v>xlswrite('G:\Mi unidad\1. PROYECTOS TELLO 2022\SCM SPILL OVERS\outputs\PEAO\densidad_g\1%\simulacion_1\observado_outputs.xlsx',tratado_139,139);</v>
      </c>
      <c r="PI48" s="2" t="str">
        <f t="shared" si="73"/>
        <v>xlswrite('G:\Mi unidad\1. PROYECTOS TELLO 2022\SCM SPILL OVERS\outputs\PEAO\alimentos\1%\simulacion_1\synthetic_control_outputs.xlsx',synthetic_control_139,139);</v>
      </c>
      <c r="PJ48" s="2" t="str">
        <f t="shared" si="74"/>
        <v>xlswrite('G:\Mi unidad\1. PROYECTOS TELLO 2022\SCM SPILL OVERS\outputs\PEAO\alimentos\1%\simulacion_1\synthetic_control_spillover_outputs.xlsx',synthetic_control_sp_139,139);</v>
      </c>
      <c r="PK48" s="2" t="str">
        <f t="shared" si="75"/>
        <v>xlswrite('G:\Mi unidad\1. PROYECTOS TELLO 2022\SCM SPILL OVERS\outputs\PEAO\alimentos\1%\simulacion_1\observado_outputs.xlsx',tratado_139,139);</v>
      </c>
      <c r="PP48" s="2" t="str">
        <f t="shared" si="76"/>
        <v>xlswrite('G:\Mi unidad\1. PROYECTOS TELLO 2022\SCM SPILL OVERS\outputs\PEAO\jefe_hogar\1%\simulacion_1\synthetic_control_outputs.xlsx',synthetic_control_139,139);</v>
      </c>
      <c r="PQ48" s="2" t="str">
        <f t="shared" si="77"/>
        <v>xlswrite('G:\Mi unidad\1. PROYECTOS TELLO 2022\SCM SPILL OVERS\outputs\PEAO\jefe_hogar\1%\simulacion_1\synthetic_control_spillover_outputs.xlsx',synthetic_control_sp_139,139);</v>
      </c>
      <c r="PR48" s="2" t="str">
        <f t="shared" si="78"/>
        <v>xlswrite('G:\Mi unidad\1. PROYECTOS TELLO 2022\SCM SPILL OVERS\outputs\PEAO\jefe_hogar\1%\simulacion_1\observado_outputs.xlsx',tratado_139,139);</v>
      </c>
      <c r="PV48" s="2" t="str">
        <f t="shared" si="79"/>
        <v>xlswrite('G:\Mi unidad\1. PROYECTOS TELLO 2022\SCM SPILL OVERS\outputs\PEAO\mujeres\1%\simulacion_1\synthetic_control_outputs.xlsx',synthetic_control_139,139);</v>
      </c>
      <c r="PW48" s="2" t="str">
        <f t="shared" si="80"/>
        <v>xlswrite('G:\Mi unidad\1. PROYECTOS TELLO 2022\SCM SPILL OVERS\outputs\PEAO\mujeres\1%\simulacion_1\synthetic_control_spillover_outputs.xlsx',synthetic_control_sp_139,139);</v>
      </c>
      <c r="PX48" s="2" t="str">
        <f t="shared" si="81"/>
        <v>xlswrite('G:\Mi unidad\1. PROYECTOS TELLO 2022\SCM SPILL OVERS\outputs\PEAO\mujeres\1%\simulacion_1\observado_outputs.xlsx',tratado_139,139);</v>
      </c>
      <c r="QB48" s="2" t="str">
        <f t="shared" si="82"/>
        <v>xlswrite('G:\Mi unidad\1. PROYECTOS TELLO 2022\SCM SPILL OVERS\outputs\PEAO\criminalidad\1%\simulacion_1\synthetic_control_outputs.xlsx',synthetic_control_139,139);</v>
      </c>
      <c r="QC48" s="2" t="str">
        <f t="shared" si="83"/>
        <v>xlswrite('G:\Mi unidad\1. PROYECTOS TELLO 2022\SCM SPILL OVERS\outputs\PEAO\criminalidad\1%\simulacion_1\synthetic_control_spillover_outputs.xlsx',synthetic_control_sp_139,139);</v>
      </c>
      <c r="QD48" s="2" t="str">
        <f t="shared" si="84"/>
        <v>xlswrite('G:\Mi unidad\1. PROYECTOS TELLO 2022\SCM SPILL OVERS\outputs\PEAO\criminalidad\1%\simulacion_1\observado_outputs.xlsx',tratado_139,139);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OVERS\outputs\PEAO\bajo_niv_educ\1%\simulacion_1\output_tests.xlsx',ub_vec_"&amp;QW48&amp;"','ub_vec_"&amp;QW48&amp;"');"</f>
        <v>xlswrite('G:\Mi unidad\1. PROYECTOS TELLO 2022\SCM SPILL OVERS\outputs\PEAO\bajo_niv_educ\1%\simulacion_1\output_tests.xlsx',ub_vec_38','ub_vec_38');</v>
      </c>
      <c r="RK48">
        <v>38</v>
      </c>
      <c r="RL48" t="str">
        <f>"xlswrite('G:\Mi unidad\1. PROYECTOS TELLO 2022\SCM SPILL OVERS\outputs\PEAO\bajo_ingreso\1%\simulacion_1\output_tests.xlsx',ub_vec_"&amp;RK48&amp;"','ub_vec_"&amp;RK48&amp;"');"</f>
        <v>xlswrite('G:\Mi unidad\1. PROYECTOS TELLO 2022\SCM SPILL OVERS\outputs\PEAO\bajo_ingreso\1%\simulacion_1\output_tests.xlsx',ub_vec_38','ub_vec_38');</v>
      </c>
      <c r="RW48">
        <v>38</v>
      </c>
      <c r="RX48" t="str">
        <f>"xlswrite('G:\Mi unidad\1. PROYECTOS TELLO 2022\SCM SPILL OVERS\outputs\PEAO\densidad\1%\simulacion_1\output_tests.xlsx',ub_vec_"&amp;RW48&amp;"','ub_vec_"&amp;RW48&amp;"');"</f>
        <v>xlswrite('G:\Mi unidad\1. PROYECTOS TELLO 2022\SCM SPILL OVERS\outputs\PEAO\densidad\1%\simulacion_1\output_tests.xlsx',ub_vec_38','ub_vec_38');</v>
      </c>
      <c r="SI48">
        <v>38</v>
      </c>
      <c r="SJ48" t="str">
        <f>"xlswrite('G:\Mi unidad\1. PROYECTOS TELLO 2022\SCM SPILL OVERS\outputs\PEAO\densidad_g\1%\simulacion_1\output_tests.xlsx',ub_vec_"&amp;SI48&amp;"','ub_vec_"&amp;SI48&amp;"');"</f>
        <v>xlswrite('G:\Mi unidad\1. PROYECTOS TELLO 2022\SCM SPILL OVERS\outputs\PEAO\densidad_g\1%\simulacion_1\output_tests.xlsx',ub_vec_38','ub_vec_38');</v>
      </c>
      <c r="SU48">
        <v>38</v>
      </c>
      <c r="SV48" t="str">
        <f>"xlswrite('G:\Mi unidad\1. PROYECTOS TELLO 2022\SCM SPILL OVERS\outputs\PEAO\distancia_centro_salud\1%\simulacion_1\output_tests.xlsx',ub_vec_"&amp;SU48&amp;"','ub_vec_"&amp;SU48&amp;"');"</f>
        <v>xlswrite('G:\Mi unidad\1. PROYECTOS TELLO 2022\SCM SPILL OVERS\outputs\PEAO\distancia_centro_salud\1%\simulacion_1\output_tests.xlsx',ub_vec_38','ub_vec_38');</v>
      </c>
      <c r="TH48">
        <v>38</v>
      </c>
      <c r="TI48" t="str">
        <f>"xlswrite('G:\Mi unidad\1. PROYECTOS TELLO 2022\SCM SPILL OVERS\outputs\PEAO\informalidad\1%\simulacion_1\output_tests.xlsx',ub_vec_"&amp;TH48&amp;"','ub_vec_"&amp;TH48&amp;"');"</f>
        <v>xlswrite('G:\Mi unidad\1. PROYECTOS TELLO 2022\SCM SPILL OVERS\outputs\PEAO\informalidad\1%\simulacion_1\output_tests.xlsx',ub_vec_38','ub_vec_38');</v>
      </c>
      <c r="TU48">
        <v>38</v>
      </c>
      <c r="TV48" t="str">
        <f>"xlswrite('G:\Mi unidad\1. PROYECTOS TELLO 2022\SCM SPILL OVERS\outputs\PEAO\alimentos\1%\simulacion_1\output_tests.xlsx',ub_vec_"&amp;TU48&amp;"','ub_vec_"&amp;TU48&amp;"');"</f>
        <v>xlswrite('G:\Mi unidad\1. PROYECTOS TELLO 2022\SCM SPILL OVERS\outputs\PEAO\alimentos\1%\simulacion_1\output_tests.xlsx',ub_vec_38','ub_vec_38');</v>
      </c>
      <c r="UB48">
        <v>38</v>
      </c>
      <c r="UC48" t="str">
        <f>"xlswrite('G:\Mi unidad\1. PROYECTOS TELLO 2022\SCM SPILL OVERS\outputs\PEAO\jefe_hogar\1%\simulacion_1\output_tests.xlsx',ub_vec_"&amp;UB48&amp;"','ub_vec_"&amp;UB48&amp;"');"</f>
        <v>xlswrite('G:\Mi unidad\1. PROYECTOS TELLO 2022\SCM SPILL OVERS\outputs\PEAO\jefe_hogar\1%\simulacion_1\output_tests.xlsx',ub_vec_38','ub_vec_38');</v>
      </c>
      <c r="UI48">
        <v>38</v>
      </c>
      <c r="UJ48" t="str">
        <f>"xlswrite('G:\Mi unidad\1. PROYECTOS TELLO 2022\SCM SPILL OVERS\outputs\PEAO\mujeres\1%\simulacion_1\output_tests.xlsx',ub_vec_"&amp;UI48&amp;"','ub_vec_"&amp;UI48&amp;"');"</f>
        <v>xlswrite('G:\Mi unidad\1. PROYECTOS TELLO 2022\SCM SPILL OVERS\outputs\PEAO\mujeres\1%\simulacion_1\output_tests.xlsx',ub_vec_38','ub_vec_38');</v>
      </c>
      <c r="UU48">
        <v>38</v>
      </c>
      <c r="UV48" t="str">
        <f>"xlswrite('G:\Mi unidad\1. PROYECTOS TELLO 2022\SCM SPILL OVERS\outputs\PEAO\criminalidad\1%\simulacion_1\output_tests.xlsx',ub_vec_"&amp;UU48&amp;"','ub_vec_"&amp;UU48&amp;"');"</f>
        <v>xlswrite('G:\Mi unidad\1. PROYECTOS TELLO 2022\SCM SPILL OVERS\outputs\PEAO\criminalidad\1%\simulacion_1\output_tests.xlsx',ub_vec_38','ub_vec_38');</v>
      </c>
    </row>
    <row r="49" spans="1:568" x14ac:dyDescent="0.3">
      <c r="A49">
        <v>140</v>
      </c>
      <c r="B49" s="2" t="str">
        <f t="shared" si="48"/>
        <v>[data_140,provincias_140,~] = xlsread('BD_PEAO_est_1_provincia_140.xlsx');</v>
      </c>
      <c r="E49" s="2" t="str">
        <f t="shared" si="37"/>
        <v>provincia_140 = unique(provincias_140(2:end,1));</v>
      </c>
      <c r="O49" s="2" t="str">
        <f t="shared" si="49"/>
        <v>PEAO_140 = reshape(data_140(:,2),T+S,N);</v>
      </c>
      <c r="T49" s="2" t="str">
        <f t="shared" si="50"/>
        <v xml:space="preserve">PEAO_140 = PEAO_140'; </v>
      </c>
      <c r="X49" s="2" t="str">
        <f t="shared" si="51"/>
        <v>tratado_140 = PEAO_140(1,:);</v>
      </c>
      <c r="AC49" s="2" t="str">
        <f t="shared" si="52"/>
        <v>PEAO_140(1,:) = [];</v>
      </c>
      <c r="AI49" s="2" t="str">
        <f t="shared" si="53"/>
        <v>PEAO_140 = [tratado_140;PEAO_140];</v>
      </c>
      <c r="AN49" s="2" t="str">
        <f t="shared" si="54"/>
        <v>Y_140 = PEAO_140; % outcome matrix</v>
      </c>
      <c r="AS49" s="2" t="str">
        <f t="shared" si="44"/>
        <v>Y_pre_140 = Y_140(:,1:T);</v>
      </c>
      <c r="AW49" s="2" t="str">
        <f t="shared" si="45"/>
        <v>Y_post_140 = Y_140(:,T+1:end);</v>
      </c>
      <c r="BA49" s="2" t="str">
        <f t="shared" si="46"/>
        <v>[a_hat_140,B_hat_140] = scm_batch(Y_pre_140);</v>
      </c>
      <c r="BF49" s="2" t="str">
        <f t="shared" si="38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xlsread('spillover_densidad_g_"&amp;CJ47&amp;".xlsx')"</f>
        <v>ind_38 = xlsread('spillover_densidad_g_38.xlsx')</v>
      </c>
      <c r="CP49">
        <v>38</v>
      </c>
      <c r="CQ49" s="2" t="str">
        <f>"ind_"&amp;CP47&amp;" = xlsread('spillover_tiempo_cs_"&amp;CP47&amp;".xlsx')"</f>
        <v>ind_38 = xlsread('spillover_tiempo_cs_38.xlsx')</v>
      </c>
      <c r="CW49">
        <v>38</v>
      </c>
      <c r="CX49" s="2" t="str">
        <f>"A_"&amp;CW46&amp;" = eye(N);"</f>
        <v>A_27 = eye(N);</v>
      </c>
      <c r="DB49">
        <v>38</v>
      </c>
      <c r="DC49" s="2" t="str">
        <f>"ind_"&amp;DB47&amp;" = xlsread('spillover_criminalidad_"&amp;DB47&amp;".xlsx')"</f>
        <v>ind_38 = xlsread('spillover_criminalidad_38.xlsx')</v>
      </c>
      <c r="DG49">
        <v>38</v>
      </c>
      <c r="DH49" s="2" t="str">
        <f>"ind_"&amp;DG47&amp;" = xlsread('spillover_jefe_hogar_"&amp;DG47&amp;".xlsx')"</f>
        <v>ind_38 = xlsread('spillover_jefe_hogar_38.xlsx')</v>
      </c>
      <c r="DL49">
        <v>38</v>
      </c>
      <c r="DM49" s="2" t="str">
        <f>"ind_"&amp;DL47&amp;" = xlsread('spillover_mujeres_"&amp;DL47&amp;".xlsx')"</f>
        <v>ind_38 = xlsread('spillover_mujeres_38.xlsx')</v>
      </c>
      <c r="DQ49" s="2" t="str">
        <f t="shared" si="47"/>
        <v>M_hat_140 = (eye(N)-B_hat_140)'*(eye(N)-B_hat_140);</v>
      </c>
      <c r="DW49" s="2" t="str">
        <f t="shared" si="39"/>
        <v>synthetic_control_sp_140 = a_hat_140(1)+B_hat_140(1,:)*Y_140;</v>
      </c>
      <c r="EC49" s="2" t="str">
        <f t="shared" si="40"/>
        <v>alpha1_hat_vec_140 = zeros(1,S);</v>
      </c>
      <c r="EG49">
        <v>18</v>
      </c>
      <c r="EH49" s="3" t="s">
        <v>57</v>
      </c>
      <c r="ER49" s="2" t="str">
        <f t="shared" si="41"/>
        <v>synthetic_control_140=synthetic_control_140';</v>
      </c>
      <c r="EW49" s="2" t="str">
        <f t="shared" si="42"/>
        <v>synthetic_control_sp_140=synthetic_control_sp_140';</v>
      </c>
      <c r="FB49" s="2" t="str">
        <f t="shared" si="43"/>
        <v>tratado_140=tratado_140';</v>
      </c>
      <c r="FF49" s="2" t="str">
        <f t="shared" si="55"/>
        <v>xlswrite('G:\Mi unidad\1. PROYECTOS TELLO 2022\SCM SPILL OVERS\outputs\PEAO\distancia_centro_salud\1%\simulacion_1\synthetic_control_outputs.xlsx',synthetic_control_140,140);</v>
      </c>
      <c r="FT49" s="2" t="str">
        <f t="shared" si="56"/>
        <v>xlswrite('G:\Mi unidad\1. PROYECTOS TELLO 2022\SCM SPILL OVERS\outputs\PEAO\distancia_centro_salud\1%\simulacion_1\synthetic_control_spillover_outputs.xlsx',synthetic_control_sp_140,140);</v>
      </c>
      <c r="GJ49" s="2" t="str">
        <f t="shared" si="57"/>
        <v>xlswrite('G:\Mi unidad\1. PROYECTOS TELLO 2022\SCM SPILL OVERS\outputs\PEAO\distancia_centro_salud\1%\simulacion_1\observado_outputs.xlsx',tratado_140,140);</v>
      </c>
      <c r="GX49" s="2" t="str">
        <f t="shared" si="58"/>
        <v>xlswrite('G:\Mi unidad\1. PROYECTOS TELLO 2022\SCM SPILL OVERS\outputs\PEAO\informalidad\1%\simulacion_1\synthetic_control_outputs.xlsx',synthetic_control_140,140);</v>
      </c>
      <c r="HL49" s="2" t="str">
        <f t="shared" si="59"/>
        <v>xlswrite('G:\Mi unidad\1. PROYECTOS TELLO 2022\SCM SPILL OVERS\outputs\PEAO\informalidad\1%\simulacion_1\synthetic_control_spillover_outputs.xlsx',synthetic_control_sp_140,140);</v>
      </c>
      <c r="IB49" s="2" t="str">
        <f t="shared" si="60"/>
        <v>xlswrite('G:\Mi unidad\1. PROYECTOS TELLO 2022\SCM SPILL OVERS\outputs\PEAO\informalidad\1%\simulacion_1\observado_outputs.xlsx',tratado_140,140);</v>
      </c>
      <c r="IP49" s="2" t="str">
        <f t="shared" si="61"/>
        <v>xlswrite('G:\Mi unidad\1. PROYECTOS TELLO 2022\SCM SPILL OVERS\outputs\PEAO\densidad\1%\simulacion_1\synthetic_control_outputs.xlsx',synthetic_control_140,140);</v>
      </c>
      <c r="JD49" s="2" t="str">
        <f t="shared" si="62"/>
        <v>xlswrite('G:\Mi unidad\1. PROYECTOS TELLO 2022\SCM SPILL OVERS\outputs\PEAO\densidad\1%\simulacion_1\synthetic_control_spillover_outputs.xlsx',synthetic_control_sp_140,140);</v>
      </c>
      <c r="JT49" s="2" t="str">
        <f t="shared" si="63"/>
        <v>xlswrite('G:\Mi unidad\1. PROYECTOS TELLO 2022\SCM SPILL OVERS\outputs\PEAO\densidad\1%\simulacion_1\observado_outputs.xlsx',tratado_140,140);</v>
      </c>
      <c r="KG49" s="2" t="str">
        <f t="shared" si="64"/>
        <v>xlswrite('G:\Mi unidad\1. PROYECTOS TELLO 2022\SCM SPILL OVERS\outputs\PEAO\bajo_niv_educ\1%\simulacion_1\synthetic_control_outputs.xlsx',synthetic_control_140,140);</v>
      </c>
      <c r="KU49" s="2" t="str">
        <f t="shared" si="65"/>
        <v>xlswrite('G:\Mi unidad\1. PROYECTOS TELLO 2022\SCM SPILL OVERS\outputs\PEAO\bajo_niv_educ\1%\simulacion_1\synthetic_control_spillover_outputs.xlsx',synthetic_control_sp_140,140);</v>
      </c>
      <c r="LK49" s="2" t="str">
        <f t="shared" si="66"/>
        <v>xlswrite('G:\Mi unidad\1. PROYECTOS TELLO 2022\SCM SPILL OVERS\outputs\PEAO\bajo_niv_educ\1%\simulacion_1\observado_outputs.xlsx',tratado_140,140);</v>
      </c>
      <c r="LY49" s="2" t="str">
        <f t="shared" si="67"/>
        <v>xlswrite('G:\Mi unidad\1. PROYECTOS TELLO 2022\SCM SPILL OVERS\outputs\PEAO\bajo_ingreso\1%\simulacion_1\synthetic_control_outputs.xlsx',synthetic_control_140,140);</v>
      </c>
      <c r="MN49" s="2" t="str">
        <f t="shared" si="68"/>
        <v>xlswrite('G:\Mi unidad\1. PROYECTOS TELLO 2022\SCM SPILL OVERS\outputs\PEAO\bajo_ingreso\1%\simulacion_1\synthetic_control_spillover_outputs.xlsx',synthetic_control_sp_140,140);</v>
      </c>
      <c r="ND49" s="2" t="str">
        <f t="shared" si="69"/>
        <v>xlswrite('G:\Mi unidad\1. PROYECTOS TELLO 2022\SCM SPILL OVERS\outputs\PEAO\bajo_ingreso\1%\simulacion_1\observado_outputs.xlsx',tratado_140,140);</v>
      </c>
      <c r="NR49" s="2" t="str">
        <f t="shared" si="70"/>
        <v>xlswrite('G:\Mi unidad\1. PROYECTOS TELLO 2022\SCM SPILL OVERS\outputs\PEAO\densidad_g\1%\simulacion_1\synthetic_control_outputs.xlsx',synthetic_control_140,140);</v>
      </c>
      <c r="OF49" s="2" t="str">
        <f t="shared" si="71"/>
        <v>xlswrite('G:\Mi unidad\1. PROYECTOS TELLO 2022\SCM SPILL OVERS\outputs\PEAO\densidad_g\1%\simulacion_1\synthetic_control_spillover_outputs.xlsx',synthetic_control_sp_140,140);</v>
      </c>
      <c r="OV49" s="2" t="str">
        <f t="shared" si="72"/>
        <v>xlswrite('G:\Mi unidad\1. PROYECTOS TELLO 2022\SCM SPILL OVERS\outputs\PEAO\densidad_g\1%\simulacion_1\observado_outputs.xlsx',tratado_140,140);</v>
      </c>
      <c r="PI49" s="2" t="str">
        <f t="shared" si="73"/>
        <v>xlswrite('G:\Mi unidad\1. PROYECTOS TELLO 2022\SCM SPILL OVERS\outputs\PEAO\alimentos\1%\simulacion_1\synthetic_control_outputs.xlsx',synthetic_control_140,140);</v>
      </c>
      <c r="PJ49" s="2" t="str">
        <f t="shared" si="74"/>
        <v>xlswrite('G:\Mi unidad\1. PROYECTOS TELLO 2022\SCM SPILL OVERS\outputs\PEAO\alimentos\1%\simulacion_1\synthetic_control_spillover_outputs.xlsx',synthetic_control_sp_140,140);</v>
      </c>
      <c r="PK49" s="2" t="str">
        <f t="shared" si="75"/>
        <v>xlswrite('G:\Mi unidad\1. PROYECTOS TELLO 2022\SCM SPILL OVERS\outputs\PEAO\alimentos\1%\simulacion_1\observado_outputs.xlsx',tratado_140,140);</v>
      </c>
      <c r="PP49" s="2" t="str">
        <f t="shared" si="76"/>
        <v>xlswrite('G:\Mi unidad\1. PROYECTOS TELLO 2022\SCM SPILL OVERS\outputs\PEAO\jefe_hogar\1%\simulacion_1\synthetic_control_outputs.xlsx',synthetic_control_140,140);</v>
      </c>
      <c r="PQ49" s="2" t="str">
        <f t="shared" si="77"/>
        <v>xlswrite('G:\Mi unidad\1. PROYECTOS TELLO 2022\SCM SPILL OVERS\outputs\PEAO\jefe_hogar\1%\simulacion_1\synthetic_control_spillover_outputs.xlsx',synthetic_control_sp_140,140);</v>
      </c>
      <c r="PR49" s="2" t="str">
        <f t="shared" si="78"/>
        <v>xlswrite('G:\Mi unidad\1. PROYECTOS TELLO 2022\SCM SPILL OVERS\outputs\PEAO\jefe_hogar\1%\simulacion_1\observado_outputs.xlsx',tratado_140,140);</v>
      </c>
      <c r="PV49" s="2" t="str">
        <f t="shared" si="79"/>
        <v>xlswrite('G:\Mi unidad\1. PROYECTOS TELLO 2022\SCM SPILL OVERS\outputs\PEAO\mujeres\1%\simulacion_1\synthetic_control_outputs.xlsx',synthetic_control_140,140);</v>
      </c>
      <c r="PW49" s="2" t="str">
        <f t="shared" si="80"/>
        <v>xlswrite('G:\Mi unidad\1. PROYECTOS TELLO 2022\SCM SPILL OVERS\outputs\PEAO\mujeres\1%\simulacion_1\synthetic_control_spillover_outputs.xlsx',synthetic_control_sp_140,140);</v>
      </c>
      <c r="PX49" s="2" t="str">
        <f t="shared" si="81"/>
        <v>xlswrite('G:\Mi unidad\1. PROYECTOS TELLO 2022\SCM SPILL OVERS\outputs\PEAO\mujeres\1%\simulacion_1\observado_outputs.xlsx',tratado_140,140);</v>
      </c>
      <c r="QB49" s="2" t="str">
        <f t="shared" si="82"/>
        <v>xlswrite('G:\Mi unidad\1. PROYECTOS TELLO 2022\SCM SPILL OVERS\outputs\PEAO\criminalidad\1%\simulacion_1\synthetic_control_outputs.xlsx',synthetic_control_140,140);</v>
      </c>
      <c r="QC49" s="2" t="str">
        <f t="shared" si="83"/>
        <v>xlswrite('G:\Mi unidad\1. PROYECTOS TELLO 2022\SCM SPILL OVERS\outputs\PEAO\criminalidad\1%\simulacion_1\synthetic_control_spillover_outputs.xlsx',synthetic_control_sp_140,140);</v>
      </c>
      <c r="QD49" s="2" t="str">
        <f t="shared" si="84"/>
        <v>xlswrite('G:\Mi unidad\1. PROYECTOS TELLO 2022\SCM SPILL OVERS\outputs\PEAO\criminalidad\1%\simulacion_1\observado_outputs.xlsx',tratado_140,140);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sp_andrews(Y_pre_"&amp;QP49&amp;",PEAO_"&amp;QP49&amp;"(:,T+s),A_"&amp;QP49&amp;",C,d,alpha_sig);"</f>
        <v xml:space="preserve">    spillover_test_26(s) = sp_andrews(Y_pre_26,PEAO_26(:,T+s),A_26,C,d,alpha_sig);</v>
      </c>
      <c r="QW49">
        <v>38</v>
      </c>
      <c r="QX49" t="str">
        <f>"xlswrite('G:\Mi unidad\1. PROYECTOS TELLO 2022\SCM SPILL OVERS\outputs\PEAO\bajo_niv_educ\1%\simulacion_1\output_tests.xlsx',p_value_vec_"&amp;QW49&amp;"','p_value_vec_"&amp;QW49&amp;"');"</f>
        <v>xlswrite('G:\Mi unidad\1. PROYECTOS TELLO 2022\SCM SPILL OVERS\outputs\PEAO\bajo_niv_educ\1%\simulacion_1\output_tests.xlsx',p_value_vec_38','p_value_vec_38');</v>
      </c>
      <c r="RK49">
        <v>38</v>
      </c>
      <c r="RL49" t="str">
        <f>"xlswrite('G:\Mi unidad\1. PROYECTOS TELLO 2022\SCM SPILL OVERS\outputs\PEAO\bajo_ingreso\1%\simulacion_1\output_tests.xlsx',p_value_vec_"&amp;RK49&amp;"','p_value_vec_"&amp;RK49&amp;"');"</f>
        <v>xlswrite('G:\Mi unidad\1. PROYECTOS TELLO 2022\SCM SPILL OVERS\outputs\PEAO\bajo_ingreso\1%\simulacion_1\output_tests.xlsx',p_value_vec_38','p_value_vec_38');</v>
      </c>
      <c r="RW49">
        <v>38</v>
      </c>
      <c r="RX49" t="str">
        <f>"xlswrite('G:\Mi unidad\1. PROYECTOS TELLO 2022\SCM SPILL OVERS\outputs\PEAO\densidad\1%\simulacion_1\output_tests.xlsx',p_value_vec_"&amp;RW49&amp;"','p_value_vec_"&amp;RW49&amp;"');"</f>
        <v>xlswrite('G:\Mi unidad\1. PROYECTOS TELLO 2022\SCM SPILL OVERS\outputs\PEAO\densidad\1%\simulacion_1\output_tests.xlsx',p_value_vec_38','p_value_vec_38');</v>
      </c>
      <c r="SI49">
        <v>38</v>
      </c>
      <c r="SJ49" t="str">
        <f>"xlswrite('G:\Mi unidad\1. PROYECTOS TELLO 2022\SCM SPILL OVERS\outputs\PEAO\densidad_g\1%\simulacion_1\output_tests.xlsx',p_value_vec_"&amp;SI49&amp;"','p_value_vec_"&amp;SI49&amp;"');"</f>
        <v>xlswrite('G:\Mi unidad\1. PROYECTOS TELLO 2022\SCM SPILL OVERS\outputs\PEAO\densidad_g\1%\simulacion_1\output_tests.xlsx',p_value_vec_38','p_value_vec_38');</v>
      </c>
      <c r="SU49">
        <v>38</v>
      </c>
      <c r="SV49" t="str">
        <f>"xlswrite('G:\Mi unidad\1. PROYECTOS TELLO 2022\SCM SPILL OVERS\outputs\PEAO\distancia_centro_salud\1%\simulacion_1\output_tests.xlsx',p_value_vec_"&amp;SU49&amp;"','p_value_vec_"&amp;SU49&amp;"');"</f>
        <v>xlswrite('G:\Mi unidad\1. PROYECTOS TELLO 2022\SCM SPILL OVERS\outputs\PEAO\distancia_centro_salud\1%\simulacion_1\output_tests.xlsx',p_value_vec_38','p_value_vec_38');</v>
      </c>
      <c r="TH49">
        <v>38</v>
      </c>
      <c r="TI49" t="str">
        <f>"xlswrite('G:\Mi unidad\1. PROYECTOS TELLO 2022\SCM SPILL OVERS\outputs\PEAO\informalidad\1%\simulacion_1\output_tests.xlsx',p_value_vec_"&amp;TH49&amp;"','p_value_vec_"&amp;TH49&amp;"');"</f>
        <v>xlswrite('G:\Mi unidad\1. PROYECTOS TELLO 2022\SCM SPILL OVERS\outputs\PEAO\informalidad\1%\simulacion_1\output_tests.xlsx',p_value_vec_38','p_value_vec_38');</v>
      </c>
      <c r="TU49">
        <v>38</v>
      </c>
      <c r="TV49" t="str">
        <f>"xlswrite('G:\Mi unidad\1. PROYECTOS TELLO 2022\SCM SPILL OVERS\outputs\PEAO\alimentos\1%\simulacion_1\output_tests.xlsx',p_value_vec_"&amp;TU49&amp;"','p_value_vec_"&amp;TU49&amp;"');"</f>
        <v>xlswrite('G:\Mi unidad\1. PROYECTOS TELLO 2022\SCM SPILL OVERS\outputs\PEAO\alimentos\1%\simulacion_1\output_tests.xlsx',p_value_vec_38','p_value_vec_38');</v>
      </c>
      <c r="UB49">
        <v>38</v>
      </c>
      <c r="UC49" t="str">
        <f>"xlswrite('G:\Mi unidad\1. PROYECTOS TELLO 2022\SCM SPILL OVERS\outputs\PEAO\jefe_hogar\1%\simulacion_1\output_tests.xlsx',p_value_vec_"&amp;UB49&amp;"','p_value_vec_"&amp;UB49&amp;"');"</f>
        <v>xlswrite('G:\Mi unidad\1. PROYECTOS TELLO 2022\SCM SPILL OVERS\outputs\PEAO\jefe_hogar\1%\simulacion_1\output_tests.xlsx',p_value_vec_38','p_value_vec_38');</v>
      </c>
      <c r="UI49">
        <v>38</v>
      </c>
      <c r="UJ49" t="str">
        <f>"xlswrite('G:\Mi unidad\1. PROYECTOS TELLO 2022\SCM SPILL OVERS\outputs\PEAO\mujeres\1%\simulacion_1\output_tests.xlsx',p_value_vec_"&amp;UI49&amp;"','p_value_vec_"&amp;UI49&amp;"');"</f>
        <v>xlswrite('G:\Mi unidad\1. PROYECTOS TELLO 2022\SCM SPILL OVERS\outputs\PEAO\mujeres\1%\simulacion_1\output_tests.xlsx',p_value_vec_38','p_value_vec_38');</v>
      </c>
      <c r="UU49">
        <v>38</v>
      </c>
      <c r="UV49" t="str">
        <f>"xlswrite('G:\Mi unidad\1. PROYECTOS TELLO 2022\SCM SPILL OVERS\outputs\PEAO\criminalidad\1%\simulacion_1\output_tests.xlsx',p_value_vec_"&amp;UU49&amp;"','p_value_vec_"&amp;UU49&amp;"');"</f>
        <v>xlswrite('G:\Mi unidad\1. PROYECTOS TELLO 2022\SCM SPILL OVERS\outputs\PEAO\criminalidad\1%\simulacion_1\output_tests.xlsx',p_value_vec_38','p_value_vec_38');</v>
      </c>
    </row>
    <row r="50" spans="1:568" x14ac:dyDescent="0.3">
      <c r="A50">
        <v>141</v>
      </c>
      <c r="B50" s="2" t="str">
        <f t="shared" si="48"/>
        <v>[data_141,provincias_141,~] = xlsread('BD_PEAO_est_1_provincia_141.xlsx');</v>
      </c>
      <c r="E50" s="2" t="str">
        <f t="shared" si="37"/>
        <v>provincia_141 = unique(provincias_141(2:end,1));</v>
      </c>
      <c r="O50" s="2" t="str">
        <f t="shared" si="49"/>
        <v>PEAO_141 = reshape(data_141(:,2),T+S,N);</v>
      </c>
      <c r="T50" s="2" t="str">
        <f t="shared" si="50"/>
        <v xml:space="preserve">PEAO_141 = PEAO_141'; </v>
      </c>
      <c r="X50" s="2" t="str">
        <f t="shared" si="51"/>
        <v>tratado_141 = PEAO_141(1,:);</v>
      </c>
      <c r="AC50" s="2" t="str">
        <f t="shared" si="52"/>
        <v>PEAO_141(1,:) = [];</v>
      </c>
      <c r="AI50" s="2" t="str">
        <f t="shared" si="53"/>
        <v>PEAO_141 = [tratado_141;PEAO_141];</v>
      </c>
      <c r="AN50" s="2" t="str">
        <f t="shared" si="54"/>
        <v>Y_141 = PEAO_141; % outcome matrix</v>
      </c>
      <c r="AS50" s="2" t="str">
        <f t="shared" si="44"/>
        <v>Y_pre_141 = Y_141(:,1:T);</v>
      </c>
      <c r="AW50" s="2" t="str">
        <f t="shared" si="45"/>
        <v>Y_post_141 = Y_141(:,T+1:end);</v>
      </c>
      <c r="BA50" s="2" t="str">
        <f t="shared" si="46"/>
        <v>[a_hat_141,B_hat_141] = scm_batch(Y_pre_141);</v>
      </c>
      <c r="BF50" s="2" t="str">
        <f t="shared" si="38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P50">
        <v>38</v>
      </c>
      <c r="CQ50" s="2" t="str">
        <f>"A_"&amp;CP47&amp;" = eye(N);"</f>
        <v>A_38 = eye(N);</v>
      </c>
      <c r="CW50">
        <v>38</v>
      </c>
      <c r="CX50" s="2" t="str">
        <f>"A_"&amp;CW46&amp;"(:,ind_"&amp;CW46&amp;" == 0) = [];"</f>
        <v>A_27(:,ind_27 == 0) = [];</v>
      </c>
      <c r="DB50">
        <v>38</v>
      </c>
      <c r="DC50" s="2" t="str">
        <f>"A_"&amp;DB47&amp;" = eye(N);"</f>
        <v>A_38 = eye(N);</v>
      </c>
      <c r="DG50">
        <v>38</v>
      </c>
      <c r="DH50" s="2" t="str">
        <f>"A_"&amp;DG47&amp;" = eye(N);"</f>
        <v>A_38 = eye(N);</v>
      </c>
      <c r="DL50">
        <v>38</v>
      </c>
      <c r="DM50" s="2" t="str">
        <f>"A_"&amp;DL47&amp;" = eye(N);"</f>
        <v>A_38 = eye(N);</v>
      </c>
      <c r="DQ50" s="2" t="str">
        <f t="shared" si="47"/>
        <v>M_hat_141 = (eye(N)-B_hat_141)'*(eye(N)-B_hat_141);</v>
      </c>
      <c r="DW50" s="2" t="str">
        <f t="shared" si="39"/>
        <v>synthetic_control_sp_141 = a_hat_141(1)+B_hat_141(1,:)*Y_141;</v>
      </c>
      <c r="EC50" s="2" t="str">
        <f t="shared" si="40"/>
        <v>alpha1_hat_vec_141 = zeros(1,S);</v>
      </c>
      <c r="EG50">
        <v>23</v>
      </c>
      <c r="EH50" s="3" t="str">
        <f>"%PROVINCIA "&amp;EG50</f>
        <v>%PROVINCIA 23</v>
      </c>
      <c r="ER50" s="2" t="str">
        <f t="shared" si="41"/>
        <v>synthetic_control_141=synthetic_control_141';</v>
      </c>
      <c r="EW50" s="2" t="str">
        <f t="shared" si="42"/>
        <v>synthetic_control_sp_141=synthetic_control_sp_141';</v>
      </c>
      <c r="FB50" s="2" t="str">
        <f t="shared" si="43"/>
        <v>tratado_141=tratado_141';</v>
      </c>
      <c r="FF50" s="2" t="str">
        <f t="shared" si="55"/>
        <v>xlswrite('G:\Mi unidad\1. PROYECTOS TELLO 2022\SCM SPILL OVERS\outputs\PEAO\distancia_centro_salud\1%\simulacion_1\synthetic_control_outputs.xlsx',synthetic_control_141,141);</v>
      </c>
      <c r="FT50" s="2" t="str">
        <f t="shared" si="56"/>
        <v>xlswrite('G:\Mi unidad\1. PROYECTOS TELLO 2022\SCM SPILL OVERS\outputs\PEAO\distancia_centro_salud\1%\simulacion_1\synthetic_control_spillover_outputs.xlsx',synthetic_control_sp_141,141);</v>
      </c>
      <c r="GJ50" s="2" t="str">
        <f t="shared" si="57"/>
        <v>xlswrite('G:\Mi unidad\1. PROYECTOS TELLO 2022\SCM SPILL OVERS\outputs\PEAO\distancia_centro_salud\1%\simulacion_1\observado_outputs.xlsx',tratado_141,141);</v>
      </c>
      <c r="GX50" s="2" t="str">
        <f t="shared" si="58"/>
        <v>xlswrite('G:\Mi unidad\1. PROYECTOS TELLO 2022\SCM SPILL OVERS\outputs\PEAO\informalidad\1%\simulacion_1\synthetic_control_outputs.xlsx',synthetic_control_141,141);</v>
      </c>
      <c r="HL50" s="2" t="str">
        <f t="shared" si="59"/>
        <v>xlswrite('G:\Mi unidad\1. PROYECTOS TELLO 2022\SCM SPILL OVERS\outputs\PEAO\informalidad\1%\simulacion_1\synthetic_control_spillover_outputs.xlsx',synthetic_control_sp_141,141);</v>
      </c>
      <c r="IB50" s="2" t="str">
        <f t="shared" si="60"/>
        <v>xlswrite('G:\Mi unidad\1. PROYECTOS TELLO 2022\SCM SPILL OVERS\outputs\PEAO\informalidad\1%\simulacion_1\observado_outputs.xlsx',tratado_141,141);</v>
      </c>
      <c r="IP50" s="2" t="str">
        <f t="shared" si="61"/>
        <v>xlswrite('G:\Mi unidad\1. PROYECTOS TELLO 2022\SCM SPILL OVERS\outputs\PEAO\densidad\1%\simulacion_1\synthetic_control_outputs.xlsx',synthetic_control_141,141);</v>
      </c>
      <c r="JD50" s="2" t="str">
        <f t="shared" si="62"/>
        <v>xlswrite('G:\Mi unidad\1. PROYECTOS TELLO 2022\SCM SPILL OVERS\outputs\PEAO\densidad\1%\simulacion_1\synthetic_control_spillover_outputs.xlsx',synthetic_control_sp_141,141);</v>
      </c>
      <c r="JT50" s="2" t="str">
        <f t="shared" si="63"/>
        <v>xlswrite('G:\Mi unidad\1. PROYECTOS TELLO 2022\SCM SPILL OVERS\outputs\PEAO\densidad\1%\simulacion_1\observado_outputs.xlsx',tratado_141,141);</v>
      </c>
      <c r="KG50" s="2" t="str">
        <f t="shared" si="64"/>
        <v>xlswrite('G:\Mi unidad\1. PROYECTOS TELLO 2022\SCM SPILL OVERS\outputs\PEAO\bajo_niv_educ\1%\simulacion_1\synthetic_control_outputs.xlsx',synthetic_control_141,141);</v>
      </c>
      <c r="KU50" s="2" t="str">
        <f t="shared" si="65"/>
        <v>xlswrite('G:\Mi unidad\1. PROYECTOS TELLO 2022\SCM SPILL OVERS\outputs\PEAO\bajo_niv_educ\1%\simulacion_1\synthetic_control_spillover_outputs.xlsx',synthetic_control_sp_141,141);</v>
      </c>
      <c r="LK50" s="2" t="str">
        <f t="shared" si="66"/>
        <v>xlswrite('G:\Mi unidad\1. PROYECTOS TELLO 2022\SCM SPILL OVERS\outputs\PEAO\bajo_niv_educ\1%\simulacion_1\observado_outputs.xlsx',tratado_141,141);</v>
      </c>
      <c r="LY50" s="2" t="str">
        <f t="shared" si="67"/>
        <v>xlswrite('G:\Mi unidad\1. PROYECTOS TELLO 2022\SCM SPILL OVERS\outputs\PEAO\bajo_ingreso\1%\simulacion_1\synthetic_control_outputs.xlsx',synthetic_control_141,141);</v>
      </c>
      <c r="MN50" s="2" t="str">
        <f t="shared" si="68"/>
        <v>xlswrite('G:\Mi unidad\1. PROYECTOS TELLO 2022\SCM SPILL OVERS\outputs\PEAO\bajo_ingreso\1%\simulacion_1\synthetic_control_spillover_outputs.xlsx',synthetic_control_sp_141,141);</v>
      </c>
      <c r="ND50" s="2" t="str">
        <f t="shared" si="69"/>
        <v>xlswrite('G:\Mi unidad\1. PROYECTOS TELLO 2022\SCM SPILL OVERS\outputs\PEAO\bajo_ingreso\1%\simulacion_1\observado_outputs.xlsx',tratado_141,141);</v>
      </c>
      <c r="NR50" s="2" t="str">
        <f t="shared" si="70"/>
        <v>xlswrite('G:\Mi unidad\1. PROYECTOS TELLO 2022\SCM SPILL OVERS\outputs\PEAO\densidad_g\1%\simulacion_1\synthetic_control_outputs.xlsx',synthetic_control_141,141);</v>
      </c>
      <c r="OF50" s="2" t="str">
        <f t="shared" si="71"/>
        <v>xlswrite('G:\Mi unidad\1. PROYECTOS TELLO 2022\SCM SPILL OVERS\outputs\PEAO\densidad_g\1%\simulacion_1\synthetic_control_spillover_outputs.xlsx',synthetic_control_sp_141,141);</v>
      </c>
      <c r="OV50" s="2" t="str">
        <f t="shared" si="72"/>
        <v>xlswrite('G:\Mi unidad\1. PROYECTOS TELLO 2022\SCM SPILL OVERS\outputs\PEAO\densidad_g\1%\simulacion_1\observado_outputs.xlsx',tratado_141,141);</v>
      </c>
      <c r="PI50" s="2" t="str">
        <f t="shared" si="73"/>
        <v>xlswrite('G:\Mi unidad\1. PROYECTOS TELLO 2022\SCM SPILL OVERS\outputs\PEAO\alimentos\1%\simulacion_1\synthetic_control_outputs.xlsx',synthetic_control_141,141);</v>
      </c>
      <c r="PJ50" s="2" t="str">
        <f t="shared" si="74"/>
        <v>xlswrite('G:\Mi unidad\1. PROYECTOS TELLO 2022\SCM SPILL OVERS\outputs\PEAO\alimentos\1%\simulacion_1\synthetic_control_spillover_outputs.xlsx',synthetic_control_sp_141,141);</v>
      </c>
      <c r="PK50" s="2" t="str">
        <f t="shared" si="75"/>
        <v>xlswrite('G:\Mi unidad\1. PROYECTOS TELLO 2022\SCM SPILL OVERS\outputs\PEAO\alimentos\1%\simulacion_1\observado_outputs.xlsx',tratado_141,141);</v>
      </c>
      <c r="PP50" s="2" t="str">
        <f t="shared" si="76"/>
        <v>xlswrite('G:\Mi unidad\1. PROYECTOS TELLO 2022\SCM SPILL OVERS\outputs\PEAO\jefe_hogar\1%\simulacion_1\synthetic_control_outputs.xlsx',synthetic_control_141,141);</v>
      </c>
      <c r="PQ50" s="2" t="str">
        <f t="shared" si="77"/>
        <v>xlswrite('G:\Mi unidad\1. PROYECTOS TELLO 2022\SCM SPILL OVERS\outputs\PEAO\jefe_hogar\1%\simulacion_1\synthetic_control_spillover_outputs.xlsx',synthetic_control_sp_141,141);</v>
      </c>
      <c r="PR50" s="2" t="str">
        <f t="shared" si="78"/>
        <v>xlswrite('G:\Mi unidad\1. PROYECTOS TELLO 2022\SCM SPILL OVERS\outputs\PEAO\jefe_hogar\1%\simulacion_1\observado_outputs.xlsx',tratado_141,141);</v>
      </c>
      <c r="PV50" s="2" t="str">
        <f t="shared" si="79"/>
        <v>xlswrite('G:\Mi unidad\1. PROYECTOS TELLO 2022\SCM SPILL OVERS\outputs\PEAO\mujeres\1%\simulacion_1\synthetic_control_outputs.xlsx',synthetic_control_141,141);</v>
      </c>
      <c r="PW50" s="2" t="str">
        <f t="shared" si="80"/>
        <v>xlswrite('G:\Mi unidad\1. PROYECTOS TELLO 2022\SCM SPILL OVERS\outputs\PEAO\mujeres\1%\simulacion_1\synthetic_control_spillover_outputs.xlsx',synthetic_control_sp_141,141);</v>
      </c>
      <c r="PX50" s="2" t="str">
        <f t="shared" si="81"/>
        <v>xlswrite('G:\Mi unidad\1. PROYECTOS TELLO 2022\SCM SPILL OVERS\outputs\PEAO\mujeres\1%\simulacion_1\observado_outputs.xlsx',tratado_141,141);</v>
      </c>
      <c r="QB50" s="2" t="str">
        <f t="shared" si="82"/>
        <v>xlswrite('G:\Mi unidad\1. PROYECTOS TELLO 2022\SCM SPILL OVERS\outputs\PEAO\criminalidad\1%\simulacion_1\synthetic_control_outputs.xlsx',synthetic_control_141,141);</v>
      </c>
      <c r="QC50" s="2" t="str">
        <f t="shared" si="83"/>
        <v>xlswrite('G:\Mi unidad\1. PROYECTOS TELLO 2022\SCM SPILL OVERS\outputs\PEAO\criminalidad\1%\simulacion_1\synthetic_control_spillover_outputs.xlsx',synthetic_control_sp_141,141);</v>
      </c>
      <c r="QD50" s="2" t="str">
        <f t="shared" si="84"/>
        <v>xlswrite('G:\Mi unidad\1. PROYECTOS TELLO 2022\SCM SPILL OVERS\outputs\PEAO\criminalidad\1%\simulacion_1\observado_outputs.xlsx',tratado_141,141);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OVERS\outputs\PEAO\bajo_niv_educ\1%\simulacion_1\output_tests.xlsx',alpha1_hat_vec_"&amp;QW50&amp;"','alpha1_hat_vec_"&amp;QW50&amp;"');"</f>
        <v>xlswrite('G:\Mi unidad\1. PROYECTOS TELLO 2022\SCM SPILL OVERS\outputs\PEAO\bajo_niv_educ\1%\simulacion_1\output_tests.xlsx',alpha1_hat_vec_38','alpha1_hat_vec_38');</v>
      </c>
      <c r="RK50">
        <v>38</v>
      </c>
      <c r="RL50" t="str">
        <f>"xlswrite('G:\Mi unidad\1. PROYECTOS TELLO 2022\SCM SPILL OVERS\outputs\PEAO\bajo_ingreso\1%\simulacion_1\output_tests.xlsx',alpha1_hat_vec_"&amp;RK50&amp;"','alpha1_hat_vec_"&amp;RK50&amp;"');"</f>
        <v>xlswrite('G:\Mi unidad\1. PROYECTOS TELLO 2022\SCM SPILL OVERS\outputs\PEAO\bajo_ingreso\1%\simulacion_1\output_tests.xlsx',alpha1_hat_vec_38','alpha1_hat_vec_38');</v>
      </c>
      <c r="RW50">
        <v>38</v>
      </c>
      <c r="RX50" t="str">
        <f>"xlswrite('G:\Mi unidad\1. PROYECTOS TELLO 2022\SCM SPILL OVERS\outputs\PEAO\densidad\1%\simulacion_1\output_tests.xlsx',alpha1_hat_vec_"&amp;RW50&amp;"','alpha1_hat_vec_"&amp;RW50&amp;"');"</f>
        <v>xlswrite('G:\Mi unidad\1. PROYECTOS TELLO 2022\SCM SPILL OVERS\outputs\PEAO\densidad\1%\simulacion_1\output_tests.xlsx',alpha1_hat_vec_38','alpha1_hat_vec_38');</v>
      </c>
      <c r="SI50">
        <v>38</v>
      </c>
      <c r="SJ50" t="str">
        <f>"xlswrite('G:\Mi unidad\1. PROYECTOS TELLO 2022\SCM SPILL OVERS\outputs\PEAO\densidad_g\1%\simulacion_1\output_tests.xlsx',alpha1_hat_vec_"&amp;SI50&amp;"','alpha1_hat_vec_"&amp;SI50&amp;"');"</f>
        <v>xlswrite('G:\Mi unidad\1. PROYECTOS TELLO 2022\SCM SPILL OVERS\outputs\PEAO\densidad_g\1%\simulacion_1\output_tests.xlsx',alpha1_hat_vec_38','alpha1_hat_vec_38');</v>
      </c>
      <c r="SU50">
        <v>38</v>
      </c>
      <c r="SV50" t="str">
        <f>"xlswrite('G:\Mi unidad\1. PROYECTOS TELLO 2022\SCM SPILL OVERS\outputs\PEAO\distancia_centro_salud\1%\simulacion_1\output_tests.xlsx',alpha1_hat_vec_"&amp;SU50&amp;"','alpha1_hat_vec_"&amp;SU50&amp;"');"</f>
        <v>xlswrite('G:\Mi unidad\1. PROYECTOS TELLO 2022\SCM SPILL OVERS\outputs\PEAO\distancia_centro_salud\1%\simulacion_1\output_tests.xlsx',alpha1_hat_vec_38','alpha1_hat_vec_38');</v>
      </c>
      <c r="TH50">
        <v>38</v>
      </c>
      <c r="TI50" t="str">
        <f>"xlswrite('G:\Mi unidad\1. PROYECTOS TELLO 2022\SCM SPILL OVERS\outputs\PEAO\informalidad\1%\simulacion_1\output_tests.xlsx',alpha1_hat_vec_"&amp;TH50&amp;"','alpha1_hat_vec_"&amp;TH50&amp;"');"</f>
        <v>xlswrite('G:\Mi unidad\1. PROYECTOS TELLO 2022\SCM SPILL OVERS\outputs\PEAO\informalidad\1%\simulacion_1\output_tests.xlsx',alpha1_hat_vec_38','alpha1_hat_vec_38');</v>
      </c>
      <c r="TU50">
        <v>38</v>
      </c>
      <c r="TV50" t="str">
        <f>"xlswrite('G:\Mi unidad\1. PROYECTOS TELLO 2022\SCM SPILL OVERS\outputs\PEAO\alimentos\1%\simulacion_1\output_tests.xlsx',alpha1_hat_vec_"&amp;TU50&amp;"','alpha1_hat_vec_"&amp;TU50&amp;"');"</f>
        <v>xlswrite('G:\Mi unidad\1. PROYECTOS TELLO 2022\SCM SPILL OVERS\outputs\PEAO\alimentos\1%\simulacion_1\output_tests.xlsx',alpha1_hat_vec_38','alpha1_hat_vec_38');</v>
      </c>
      <c r="UB50">
        <v>38</v>
      </c>
      <c r="UC50" t="str">
        <f>"xlswrite('G:\Mi unidad\1. PROYECTOS TELLO 2022\SCM SPILL OVERS\outputs\PEAO\jefe_hogar\1%\simulacion_1\output_tests.xlsx',alpha1_hat_vec_"&amp;UB50&amp;"','alpha1_hat_vec_"&amp;UB50&amp;"');"</f>
        <v>xlswrite('G:\Mi unidad\1. PROYECTOS TELLO 2022\SCM SPILL OVERS\outputs\PEAO\jefe_hogar\1%\simulacion_1\output_tests.xlsx',alpha1_hat_vec_38','alpha1_hat_vec_38');</v>
      </c>
      <c r="UI50">
        <v>38</v>
      </c>
      <c r="UJ50" t="str">
        <f>"xlswrite('G:\Mi unidad\1. PROYECTOS TELLO 2022\SCM SPILL OVERS\outputs\PEAO\mujeres\1%\simulacion_1\output_tests.xlsx',alpha1_hat_vec_"&amp;UI50&amp;"','alpha1_hat_vec_"&amp;UI50&amp;"');"</f>
        <v>xlswrite('G:\Mi unidad\1. PROYECTOS TELLO 2022\SCM SPILL OVERS\outputs\PEAO\mujeres\1%\simulacion_1\output_tests.xlsx',alpha1_hat_vec_38','alpha1_hat_vec_38');</v>
      </c>
      <c r="UU50">
        <v>38</v>
      </c>
      <c r="UV50" t="str">
        <f>"xlswrite('G:\Mi unidad\1. PROYECTOS TELLO 2022\SCM SPILL OVERS\outputs\PEAO\criminalidad\1%\simulacion_1\output_tests.xlsx',alpha1_hat_vec_"&amp;UU50&amp;"','alpha1_hat_vec_"&amp;UU50&amp;"');"</f>
        <v>xlswrite('G:\Mi unidad\1. PROYECTOS TELLO 2022\SCM SPILL OVERS\outputs\PEAO\criminalidad\1%\simulacion_1\output_tests.xlsx',alpha1_hat_vec_38','alpha1_hat_vec_38');</v>
      </c>
    </row>
    <row r="51" spans="1:568" x14ac:dyDescent="0.3">
      <c r="A51">
        <v>144</v>
      </c>
      <c r="B51" s="2" t="str">
        <f t="shared" si="48"/>
        <v>[data_144,provincias_144,~] = xlsread('BD_PEAO_est_1_provincia_144.xlsx');</v>
      </c>
      <c r="E51" s="2" t="str">
        <f t="shared" si="37"/>
        <v>provincia_144 = unique(provincias_144(2:end,1));</v>
      </c>
      <c r="O51" s="2" t="str">
        <f t="shared" si="49"/>
        <v>PEAO_144 = reshape(data_144(:,2),T+S,N);</v>
      </c>
      <c r="T51" s="2" t="str">
        <f t="shared" si="50"/>
        <v xml:space="preserve">PEAO_144 = PEAO_144'; </v>
      </c>
      <c r="X51" s="2" t="str">
        <f t="shared" si="51"/>
        <v>tratado_144 = PEAO_144(1,:);</v>
      </c>
      <c r="AC51" s="2" t="str">
        <f t="shared" si="52"/>
        <v>PEAO_144(1,:) = [];</v>
      </c>
      <c r="AI51" s="2" t="str">
        <f t="shared" si="53"/>
        <v>PEAO_144 = [tratado_144;PEAO_144];</v>
      </c>
      <c r="AN51" s="2" t="str">
        <f t="shared" si="54"/>
        <v>Y_144 = PEAO_144; % outcome matrix</v>
      </c>
      <c r="AS51" s="2" t="str">
        <f t="shared" si="44"/>
        <v>Y_pre_144 = Y_144(:,1:T);</v>
      </c>
      <c r="AW51" s="2" t="str">
        <f t="shared" si="45"/>
        <v>Y_post_144 = Y_144(:,T+1:end);</v>
      </c>
      <c r="BA51" s="2" t="str">
        <f t="shared" si="46"/>
        <v>[a_hat_144,B_hat_144] = scm_batch(Y_pre_144);</v>
      </c>
      <c r="BF51" s="2" t="str">
        <f t="shared" si="38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P51">
        <v>38</v>
      </c>
      <c r="CQ51" s="2" t="str">
        <f>"A_"&amp;CP47&amp;"(:,ind_"&amp;CP47&amp;" == 0) = [];"</f>
        <v>A_38(:,ind_38 == 0) = [];</v>
      </c>
      <c r="CW51">
        <v>38</v>
      </c>
      <c r="CX51" t="str">
        <f>"%A_"&amp;CW51</f>
        <v>%A_38</v>
      </c>
      <c r="DB51">
        <v>38</v>
      </c>
      <c r="DC51" s="2" t="str">
        <f>"A_"&amp;DB47&amp;"(:,ind_"&amp;DB47&amp;" == 0) = [];"</f>
        <v>A_38(:,ind_38 == 0) = [];</v>
      </c>
      <c r="DG51">
        <v>38</v>
      </c>
      <c r="DH51" s="2" t="str">
        <f>"A_"&amp;DG47&amp;"(:,ind_"&amp;DG47&amp;" == 0) = [];"</f>
        <v>A_38(:,ind_38 == 0) = [];</v>
      </c>
      <c r="DL51">
        <v>38</v>
      </c>
      <c r="DM51" s="2" t="str">
        <f>"A_"&amp;DL47&amp;"(:,ind_"&amp;DL47&amp;" == 0) = [];"</f>
        <v>A_38(:,ind_38 == 0) = [];</v>
      </c>
      <c r="DQ51" s="2" t="str">
        <f t="shared" si="47"/>
        <v>M_hat_144 = (eye(N)-B_hat_144)'*(eye(N)-B_hat_144);</v>
      </c>
      <c r="DW51" s="2" t="str">
        <f t="shared" si="39"/>
        <v>synthetic_control_sp_144 = a_hat_144(1)+B_hat_144(1,:)*Y_144;</v>
      </c>
      <c r="EC51" s="2" t="str">
        <f t="shared" si="40"/>
        <v>alpha1_hat_vec_144 = zeros(1,S);</v>
      </c>
      <c r="EG51">
        <v>23</v>
      </c>
      <c r="EH51" s="3" t="s">
        <v>51</v>
      </c>
      <c r="ER51" s="2" t="str">
        <f t="shared" si="41"/>
        <v>synthetic_control_144=synthetic_control_144';</v>
      </c>
      <c r="EW51" s="2" t="str">
        <f t="shared" si="42"/>
        <v>synthetic_control_sp_144=synthetic_control_sp_144';</v>
      </c>
      <c r="FB51" s="2" t="str">
        <f t="shared" si="43"/>
        <v>tratado_144=tratado_144';</v>
      </c>
      <c r="FF51" s="2" t="str">
        <f t="shared" si="55"/>
        <v>xlswrite('G:\Mi unidad\1. PROYECTOS TELLO 2022\SCM SPILL OVERS\outputs\PEAO\distancia_centro_salud\1%\simulacion_1\synthetic_control_outputs.xlsx',synthetic_control_144,144);</v>
      </c>
      <c r="FT51" s="2" t="str">
        <f t="shared" si="56"/>
        <v>xlswrite('G:\Mi unidad\1. PROYECTOS TELLO 2022\SCM SPILL OVERS\outputs\PEAO\distancia_centro_salud\1%\simulacion_1\synthetic_control_spillover_outputs.xlsx',synthetic_control_sp_144,144);</v>
      </c>
      <c r="GJ51" s="2" t="str">
        <f t="shared" si="57"/>
        <v>xlswrite('G:\Mi unidad\1. PROYECTOS TELLO 2022\SCM SPILL OVERS\outputs\PEAO\distancia_centro_salud\1%\simulacion_1\observado_outputs.xlsx',tratado_144,144);</v>
      </c>
      <c r="GX51" s="2" t="str">
        <f t="shared" si="58"/>
        <v>xlswrite('G:\Mi unidad\1. PROYECTOS TELLO 2022\SCM SPILL OVERS\outputs\PEAO\informalidad\1%\simulacion_1\synthetic_control_outputs.xlsx',synthetic_control_144,144);</v>
      </c>
      <c r="HL51" s="2" t="str">
        <f t="shared" si="59"/>
        <v>xlswrite('G:\Mi unidad\1. PROYECTOS TELLO 2022\SCM SPILL OVERS\outputs\PEAO\informalidad\1%\simulacion_1\synthetic_control_spillover_outputs.xlsx',synthetic_control_sp_144,144);</v>
      </c>
      <c r="IB51" s="2" t="str">
        <f t="shared" si="60"/>
        <v>xlswrite('G:\Mi unidad\1. PROYECTOS TELLO 2022\SCM SPILL OVERS\outputs\PEAO\informalidad\1%\simulacion_1\observado_outputs.xlsx',tratado_144,144);</v>
      </c>
      <c r="IP51" s="2" t="str">
        <f t="shared" si="61"/>
        <v>xlswrite('G:\Mi unidad\1. PROYECTOS TELLO 2022\SCM SPILL OVERS\outputs\PEAO\densidad\1%\simulacion_1\synthetic_control_outputs.xlsx',synthetic_control_144,144);</v>
      </c>
      <c r="JD51" s="2" t="str">
        <f t="shared" si="62"/>
        <v>xlswrite('G:\Mi unidad\1. PROYECTOS TELLO 2022\SCM SPILL OVERS\outputs\PEAO\densidad\1%\simulacion_1\synthetic_control_spillover_outputs.xlsx',synthetic_control_sp_144,144);</v>
      </c>
      <c r="JT51" s="2" t="str">
        <f t="shared" si="63"/>
        <v>xlswrite('G:\Mi unidad\1. PROYECTOS TELLO 2022\SCM SPILL OVERS\outputs\PEAO\densidad\1%\simulacion_1\observado_outputs.xlsx',tratado_144,144);</v>
      </c>
      <c r="KG51" s="2" t="str">
        <f t="shared" si="64"/>
        <v>xlswrite('G:\Mi unidad\1. PROYECTOS TELLO 2022\SCM SPILL OVERS\outputs\PEAO\bajo_niv_educ\1%\simulacion_1\synthetic_control_outputs.xlsx',synthetic_control_144,144);</v>
      </c>
      <c r="KU51" s="2" t="str">
        <f t="shared" si="65"/>
        <v>xlswrite('G:\Mi unidad\1. PROYECTOS TELLO 2022\SCM SPILL OVERS\outputs\PEAO\bajo_niv_educ\1%\simulacion_1\synthetic_control_spillover_outputs.xlsx',synthetic_control_sp_144,144);</v>
      </c>
      <c r="LK51" s="2" t="str">
        <f t="shared" si="66"/>
        <v>xlswrite('G:\Mi unidad\1. PROYECTOS TELLO 2022\SCM SPILL OVERS\outputs\PEAO\bajo_niv_educ\1%\simulacion_1\observado_outputs.xlsx',tratado_144,144);</v>
      </c>
      <c r="LY51" s="2" t="str">
        <f t="shared" si="67"/>
        <v>xlswrite('G:\Mi unidad\1. PROYECTOS TELLO 2022\SCM SPILL OVERS\outputs\PEAO\bajo_ingreso\1%\simulacion_1\synthetic_control_outputs.xlsx',synthetic_control_144,144);</v>
      </c>
      <c r="MN51" s="2" t="str">
        <f t="shared" si="68"/>
        <v>xlswrite('G:\Mi unidad\1. PROYECTOS TELLO 2022\SCM SPILL OVERS\outputs\PEAO\bajo_ingreso\1%\simulacion_1\synthetic_control_spillover_outputs.xlsx',synthetic_control_sp_144,144);</v>
      </c>
      <c r="ND51" s="2" t="str">
        <f t="shared" si="69"/>
        <v>xlswrite('G:\Mi unidad\1. PROYECTOS TELLO 2022\SCM SPILL OVERS\outputs\PEAO\bajo_ingreso\1%\simulacion_1\observado_outputs.xlsx',tratado_144,144);</v>
      </c>
      <c r="NR51" s="2" t="str">
        <f t="shared" si="70"/>
        <v>xlswrite('G:\Mi unidad\1. PROYECTOS TELLO 2022\SCM SPILL OVERS\outputs\PEAO\densidad_g\1%\simulacion_1\synthetic_control_outputs.xlsx',synthetic_control_144,144);</v>
      </c>
      <c r="OF51" s="2" t="str">
        <f t="shared" si="71"/>
        <v>xlswrite('G:\Mi unidad\1. PROYECTOS TELLO 2022\SCM SPILL OVERS\outputs\PEAO\densidad_g\1%\simulacion_1\synthetic_control_spillover_outputs.xlsx',synthetic_control_sp_144,144);</v>
      </c>
      <c r="OV51" s="2" t="str">
        <f t="shared" si="72"/>
        <v>xlswrite('G:\Mi unidad\1. PROYECTOS TELLO 2022\SCM SPILL OVERS\outputs\PEAO\densidad_g\1%\simulacion_1\observado_outputs.xlsx',tratado_144,144);</v>
      </c>
      <c r="PI51" s="2" t="str">
        <f t="shared" si="73"/>
        <v>xlswrite('G:\Mi unidad\1. PROYECTOS TELLO 2022\SCM SPILL OVERS\outputs\PEAO\alimentos\1%\simulacion_1\synthetic_control_outputs.xlsx',synthetic_control_144,144);</v>
      </c>
      <c r="PJ51" s="2" t="str">
        <f t="shared" si="74"/>
        <v>xlswrite('G:\Mi unidad\1. PROYECTOS TELLO 2022\SCM SPILL OVERS\outputs\PEAO\alimentos\1%\simulacion_1\synthetic_control_spillover_outputs.xlsx',synthetic_control_sp_144,144);</v>
      </c>
      <c r="PK51" s="2" t="str">
        <f t="shared" si="75"/>
        <v>xlswrite('G:\Mi unidad\1. PROYECTOS TELLO 2022\SCM SPILL OVERS\outputs\PEAO\alimentos\1%\simulacion_1\observado_outputs.xlsx',tratado_144,144);</v>
      </c>
      <c r="PP51" s="2" t="str">
        <f t="shared" si="76"/>
        <v>xlswrite('G:\Mi unidad\1. PROYECTOS TELLO 2022\SCM SPILL OVERS\outputs\PEAO\jefe_hogar\1%\simulacion_1\synthetic_control_outputs.xlsx',synthetic_control_144,144);</v>
      </c>
      <c r="PQ51" s="2" t="str">
        <f t="shared" si="77"/>
        <v>xlswrite('G:\Mi unidad\1. PROYECTOS TELLO 2022\SCM SPILL OVERS\outputs\PEAO\jefe_hogar\1%\simulacion_1\synthetic_control_spillover_outputs.xlsx',synthetic_control_sp_144,144);</v>
      </c>
      <c r="PR51" s="2" t="str">
        <f t="shared" si="78"/>
        <v>xlswrite('G:\Mi unidad\1. PROYECTOS TELLO 2022\SCM SPILL OVERS\outputs\PEAO\jefe_hogar\1%\simulacion_1\observado_outputs.xlsx',tratado_144,144);</v>
      </c>
      <c r="PV51" s="2" t="str">
        <f t="shared" si="79"/>
        <v>xlswrite('G:\Mi unidad\1. PROYECTOS TELLO 2022\SCM SPILL OVERS\outputs\PEAO\mujeres\1%\simulacion_1\synthetic_control_outputs.xlsx',synthetic_control_144,144);</v>
      </c>
      <c r="PW51" s="2" t="str">
        <f t="shared" si="80"/>
        <v>xlswrite('G:\Mi unidad\1. PROYECTOS TELLO 2022\SCM SPILL OVERS\outputs\PEAO\mujeres\1%\simulacion_1\synthetic_control_spillover_outputs.xlsx',synthetic_control_sp_144,144);</v>
      </c>
      <c r="PX51" s="2" t="str">
        <f t="shared" si="81"/>
        <v>xlswrite('G:\Mi unidad\1. PROYECTOS TELLO 2022\SCM SPILL OVERS\outputs\PEAO\mujeres\1%\simulacion_1\observado_outputs.xlsx',tratado_144,144);</v>
      </c>
      <c r="QB51" s="2" t="str">
        <f t="shared" si="82"/>
        <v>xlswrite('G:\Mi unidad\1. PROYECTOS TELLO 2022\SCM SPILL OVERS\outputs\PEAO\criminalidad\1%\simulacion_1\synthetic_control_outputs.xlsx',synthetic_control_144,144);</v>
      </c>
      <c r="QC51" s="2" t="str">
        <f t="shared" si="83"/>
        <v>xlswrite('G:\Mi unidad\1. PROYECTOS TELLO 2022\SCM SPILL OVERS\outputs\PEAO\criminalidad\1%\simulacion_1\synthetic_control_spillover_outputs.xlsx',synthetic_control_sp_144,144);</v>
      </c>
      <c r="QD51" s="2" t="str">
        <f t="shared" si="84"/>
        <v>xlswrite('G:\Mi unidad\1. PROYECTOS TELLO 2022\SCM SPILL OVERS\outputs\PEAO\criminalidad\1%\simulacion_1\observado_outputs.xlsx',tratado_144,144);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OVERS\outputs\PEAO\bajo_niv_educ\1%\simulacion_1\output_tests.xlsx',spillover_test_"&amp;QW51&amp;"','sp_test_"&amp;QW51&amp;"');"</f>
        <v>xlswrite('G:\Mi unidad\1. PROYECTOS TELLO 2022\SCM SPILL OVERS\outputs\PEAO\bajo_niv_educ\1%\simulacion_1\output_tests.xlsx',spillover_test_38','sp_test_38');</v>
      </c>
      <c r="RK51">
        <v>38</v>
      </c>
      <c r="RL51" t="str">
        <f>"xlswrite('G:\Mi unidad\1. PROYECTOS TELLO 2022\SCM SPILL OVERS\outputs\PEAO\bajo_ingreso\1%\simulacion_1\output_tests.xlsx',spillover_test_"&amp;RK51&amp;"','sp_test_"&amp;RK51&amp;"');"</f>
        <v>xlswrite('G:\Mi unidad\1. PROYECTOS TELLO 2022\SCM SPILL OVERS\outputs\PEAO\bajo_ingreso\1%\simulacion_1\output_tests.xlsx',spillover_test_38','sp_test_38');</v>
      </c>
      <c r="RW51">
        <v>38</v>
      </c>
      <c r="RX51" t="str">
        <f>"xlswrite('G:\Mi unidad\1. PROYECTOS TELLO 2022\SCM SPILL OVERS\outputs\PEAO\densidad\1%\simulacion_1\output_tests.xlsx',spillover_test_"&amp;RW51&amp;"','sp_test_"&amp;RW51&amp;"');"</f>
        <v>xlswrite('G:\Mi unidad\1. PROYECTOS TELLO 2022\SCM SPILL OVERS\outputs\PEAO\densidad\1%\simulacion_1\output_tests.xlsx',spillover_test_38','sp_test_38');</v>
      </c>
      <c r="SI51">
        <v>38</v>
      </c>
      <c r="SJ51" t="str">
        <f>"xlswrite('G:\Mi unidad\1. PROYECTOS TELLO 2022\SCM SPILL OVERS\outputs\PEAO\densidad_g\1%\simulacion_1\output_tests.xlsx',spillover_test_"&amp;SI51&amp;"','sp_test_"&amp;SI51&amp;"');"</f>
        <v>xlswrite('G:\Mi unidad\1. PROYECTOS TELLO 2022\SCM SPILL OVERS\outputs\PEAO\densidad_g\1%\simulacion_1\output_tests.xlsx',spillover_test_38','sp_test_38');</v>
      </c>
      <c r="SU51">
        <v>38</v>
      </c>
      <c r="SV51" t="str">
        <f>"xlswrite('G:\Mi unidad\1. PROYECTOS TELLO 2022\SCM SPILL OVERS\outputs\PEAO\distancia_centro_salud\1%\simulacion_1\output_tests.xlsx',spillover_test_"&amp;SU51&amp;"','sp_test_"&amp;SU51&amp;"');"</f>
        <v>xlswrite('G:\Mi unidad\1. PROYECTOS TELLO 2022\SCM SPILL OVERS\outputs\PEAO\distancia_centro_salud\1%\simulacion_1\output_tests.xlsx',spillover_test_38','sp_test_38');</v>
      </c>
      <c r="TH51">
        <v>38</v>
      </c>
      <c r="TI51" t="str">
        <f>"xlswrite('G:\Mi unidad\1. PROYECTOS TELLO 2022\SCM SPILL OVERS\outputs\PEAO\informalidad\1%\simulacion_1\output_tests.xlsx',spillover_test_"&amp;TH51&amp;"','sp_test_"&amp;TH51&amp;"');"</f>
        <v>xlswrite('G:\Mi unidad\1. PROYECTOS TELLO 2022\SCM SPILL OVERS\outputs\PEAO\informalidad\1%\simulacion_1\output_tests.xlsx',spillover_test_38','sp_test_38');</v>
      </c>
      <c r="TU51">
        <v>38</v>
      </c>
      <c r="TV51" t="str">
        <f>"xlswrite('G:\Mi unidad\1. PROYECTOS TELLO 2022\SCM SPILL OVERS\outputs\PEAO\alimentos\1%\simulacion_1\output_tests.xlsx',spillover_test_"&amp;TU51&amp;"','sp_test_"&amp;TU51&amp;"');"</f>
        <v>xlswrite('G:\Mi unidad\1. PROYECTOS TELLO 2022\SCM SPILL OVERS\outputs\PEAO\alimentos\1%\simulacion_1\output_tests.xlsx',spillover_test_38','sp_test_38');</v>
      </c>
      <c r="UB51">
        <v>38</v>
      </c>
      <c r="UC51" t="str">
        <f>"xlswrite('G:\Mi unidad\1. PROYECTOS TELLO 2022\SCM SPILL OVERS\outputs\PEAO\jefe_hogar\1%\simulacion_1\output_tests.xlsx',spillover_test_"&amp;UB51&amp;"','sp_test_"&amp;UB51&amp;"');"</f>
        <v>xlswrite('G:\Mi unidad\1. PROYECTOS TELLO 2022\SCM SPILL OVERS\outputs\PEAO\jefe_hogar\1%\simulacion_1\output_tests.xlsx',spillover_test_38','sp_test_38');</v>
      </c>
      <c r="UI51">
        <v>38</v>
      </c>
      <c r="UJ51" t="str">
        <f>"xlswrite('G:\Mi unidad\1. PROYECTOS TELLO 2022\SCM SPILL OVERS\outputs\PEAO\mujeres\1%\simulacion_1\output_tests.xlsx',spillover_test_"&amp;UI51&amp;"','sp_test_"&amp;UI51&amp;"');"</f>
        <v>xlswrite('G:\Mi unidad\1. PROYECTOS TELLO 2022\SCM SPILL OVERS\outputs\PEAO\mujeres\1%\simulacion_1\output_tests.xlsx',spillover_test_38','sp_test_38');</v>
      </c>
      <c r="UU51">
        <v>38</v>
      </c>
      <c r="UV51" t="str">
        <f>"xlswrite('G:\Mi unidad\1. PROYECTOS TELLO 2022\SCM SPILL OVERS\outputs\PEAO\criminalidad\1%\simulacion_1\output_tests.xlsx',spillover_test_"&amp;UU51&amp;"','sp_test_"&amp;UU51&amp;"');"</f>
        <v>xlswrite('G:\Mi unidad\1. PROYECTOS TELLO 2022\SCM SPILL OVERS\outputs\PEAO\criminalidad\1%\simulacion_1\output_tests.xlsx',spillover_test_38','sp_test_38');</v>
      </c>
    </row>
    <row r="52" spans="1:568" x14ac:dyDescent="0.3">
      <c r="A52">
        <v>149</v>
      </c>
      <c r="B52" s="2" t="str">
        <f t="shared" si="48"/>
        <v>[data_149,provincias_149,~] = xlsread('BD_PEAO_est_1_provincia_149.xlsx');</v>
      </c>
      <c r="E52" s="2" t="str">
        <f t="shared" si="37"/>
        <v>provincia_149 = unique(provincias_149(2:end,1));</v>
      </c>
      <c r="O52" s="2" t="str">
        <f t="shared" si="49"/>
        <v>PEAO_149 = reshape(data_149(:,2),T+S,N);</v>
      </c>
      <c r="T52" s="2" t="str">
        <f t="shared" si="50"/>
        <v xml:space="preserve">PEAO_149 = PEAO_149'; </v>
      </c>
      <c r="X52" s="2" t="str">
        <f t="shared" si="51"/>
        <v>tratado_149 = PEAO_149(1,:);</v>
      </c>
      <c r="AC52" s="2" t="str">
        <f t="shared" si="52"/>
        <v>PEAO_149(1,:) = [];</v>
      </c>
      <c r="AI52" s="2" t="str">
        <f t="shared" si="53"/>
        <v>PEAO_149 = [tratado_149;PEAO_149];</v>
      </c>
      <c r="AN52" s="2" t="str">
        <f t="shared" si="54"/>
        <v>Y_149 = PEAO_149; % outcome matrix</v>
      </c>
      <c r="AS52" s="2" t="str">
        <f t="shared" si="44"/>
        <v>Y_pre_149 = Y_149(:,1:T);</v>
      </c>
      <c r="AW52" s="2" t="str">
        <f t="shared" si="45"/>
        <v>Y_post_149 = Y_149(:,T+1:end);</v>
      </c>
      <c r="BA52" s="2" t="str">
        <f t="shared" si="46"/>
        <v>[a_hat_149,B_hat_149] = scm_batch(Y_pre_149);</v>
      </c>
      <c r="BF52" s="2" t="str">
        <f t="shared" si="38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P52">
        <v>39</v>
      </c>
      <c r="CQ52" t="str">
        <f>"%A_"&amp;CP52</f>
        <v>%A_39</v>
      </c>
      <c r="CW52">
        <v>39</v>
      </c>
      <c r="CX52" t="str">
        <f>"% Provincia_"&amp;CW52</f>
        <v>% Provincia_39</v>
      </c>
      <c r="DB52">
        <v>39</v>
      </c>
      <c r="DC52" t="str">
        <f>"%A_"&amp;DB52</f>
        <v>%A_39</v>
      </c>
      <c r="DG52">
        <v>39</v>
      </c>
      <c r="DH52" t="str">
        <f>"%A_"&amp;DG52</f>
        <v>%A_39</v>
      </c>
      <c r="DL52">
        <v>39</v>
      </c>
      <c r="DM52" t="str">
        <f>"%A_"&amp;DL52</f>
        <v>%A_39</v>
      </c>
      <c r="DQ52" s="2" t="str">
        <f t="shared" si="47"/>
        <v>M_hat_149 = (eye(N)-B_hat_149)'*(eye(N)-B_hat_149);</v>
      </c>
      <c r="DW52" s="2" t="str">
        <f t="shared" si="39"/>
        <v>synthetic_control_sp_149 = a_hat_149(1)+B_hat_149(1,:)*Y_149;</v>
      </c>
      <c r="EC52" s="2" t="str">
        <f t="shared" si="40"/>
        <v>alpha1_hat_vec_149 = zeros(1,S);</v>
      </c>
      <c r="EG52">
        <v>23</v>
      </c>
      <c r="EH52" s="2" t="str">
        <f>"Y_Ts_"&amp;EG52&amp;" = Y_"&amp;EG52&amp;"(:,T+s);"</f>
        <v>Y_Ts_23 = Y_23(:,T+s);</v>
      </c>
      <c r="ER52" s="2" t="str">
        <f t="shared" si="41"/>
        <v>synthetic_control_149=synthetic_control_149';</v>
      </c>
      <c r="EW52" s="2" t="str">
        <f t="shared" si="42"/>
        <v>synthetic_control_sp_149=synthetic_control_sp_149';</v>
      </c>
      <c r="FB52" s="2" t="str">
        <f t="shared" si="43"/>
        <v>tratado_149=tratado_149';</v>
      </c>
      <c r="FF52" s="2" t="str">
        <f t="shared" si="55"/>
        <v>xlswrite('G:\Mi unidad\1. PROYECTOS TELLO 2022\SCM SPILL OVERS\outputs\PEAO\distancia_centro_salud\1%\simulacion_1\synthetic_control_outputs.xlsx',synthetic_control_149,149);</v>
      </c>
      <c r="FT52" s="2" t="str">
        <f t="shared" si="56"/>
        <v>xlswrite('G:\Mi unidad\1. PROYECTOS TELLO 2022\SCM SPILL OVERS\outputs\PEAO\distancia_centro_salud\1%\simulacion_1\synthetic_control_spillover_outputs.xlsx',synthetic_control_sp_149,149);</v>
      </c>
      <c r="GJ52" s="2" t="str">
        <f t="shared" si="57"/>
        <v>xlswrite('G:\Mi unidad\1. PROYECTOS TELLO 2022\SCM SPILL OVERS\outputs\PEAO\distancia_centro_salud\1%\simulacion_1\observado_outputs.xlsx',tratado_149,149);</v>
      </c>
      <c r="GX52" s="2" t="str">
        <f t="shared" si="58"/>
        <v>xlswrite('G:\Mi unidad\1. PROYECTOS TELLO 2022\SCM SPILL OVERS\outputs\PEAO\informalidad\1%\simulacion_1\synthetic_control_outputs.xlsx',synthetic_control_149,149);</v>
      </c>
      <c r="HL52" s="2" t="str">
        <f t="shared" si="59"/>
        <v>xlswrite('G:\Mi unidad\1. PROYECTOS TELLO 2022\SCM SPILL OVERS\outputs\PEAO\informalidad\1%\simulacion_1\synthetic_control_spillover_outputs.xlsx',synthetic_control_sp_149,149);</v>
      </c>
      <c r="IB52" s="2" t="str">
        <f t="shared" si="60"/>
        <v>xlswrite('G:\Mi unidad\1. PROYECTOS TELLO 2022\SCM SPILL OVERS\outputs\PEAO\informalidad\1%\simulacion_1\observado_outputs.xlsx',tratado_149,149);</v>
      </c>
      <c r="IP52" s="2" t="str">
        <f t="shared" si="61"/>
        <v>xlswrite('G:\Mi unidad\1. PROYECTOS TELLO 2022\SCM SPILL OVERS\outputs\PEAO\densidad\1%\simulacion_1\synthetic_control_outputs.xlsx',synthetic_control_149,149);</v>
      </c>
      <c r="JD52" s="2" t="str">
        <f t="shared" si="62"/>
        <v>xlswrite('G:\Mi unidad\1. PROYECTOS TELLO 2022\SCM SPILL OVERS\outputs\PEAO\densidad\1%\simulacion_1\synthetic_control_spillover_outputs.xlsx',synthetic_control_sp_149,149);</v>
      </c>
      <c r="JT52" s="2" t="str">
        <f t="shared" si="63"/>
        <v>xlswrite('G:\Mi unidad\1. PROYECTOS TELLO 2022\SCM SPILL OVERS\outputs\PEAO\densidad\1%\simulacion_1\observado_outputs.xlsx',tratado_149,149);</v>
      </c>
      <c r="KG52" s="2" t="str">
        <f t="shared" si="64"/>
        <v>xlswrite('G:\Mi unidad\1. PROYECTOS TELLO 2022\SCM SPILL OVERS\outputs\PEAO\bajo_niv_educ\1%\simulacion_1\synthetic_control_outputs.xlsx',synthetic_control_149,149);</v>
      </c>
      <c r="KU52" s="2" t="str">
        <f t="shared" si="65"/>
        <v>xlswrite('G:\Mi unidad\1. PROYECTOS TELLO 2022\SCM SPILL OVERS\outputs\PEAO\bajo_niv_educ\1%\simulacion_1\synthetic_control_spillover_outputs.xlsx',synthetic_control_sp_149,149);</v>
      </c>
      <c r="LK52" s="2" t="str">
        <f t="shared" si="66"/>
        <v>xlswrite('G:\Mi unidad\1. PROYECTOS TELLO 2022\SCM SPILL OVERS\outputs\PEAO\bajo_niv_educ\1%\simulacion_1\observado_outputs.xlsx',tratado_149,149);</v>
      </c>
      <c r="LY52" s="2" t="str">
        <f t="shared" si="67"/>
        <v>xlswrite('G:\Mi unidad\1. PROYECTOS TELLO 2022\SCM SPILL OVERS\outputs\PEAO\bajo_ingreso\1%\simulacion_1\synthetic_control_outputs.xlsx',synthetic_control_149,149);</v>
      </c>
      <c r="MN52" s="2" t="str">
        <f t="shared" si="68"/>
        <v>xlswrite('G:\Mi unidad\1. PROYECTOS TELLO 2022\SCM SPILL OVERS\outputs\PEAO\bajo_ingreso\1%\simulacion_1\synthetic_control_spillover_outputs.xlsx',synthetic_control_sp_149,149);</v>
      </c>
      <c r="ND52" s="2" t="str">
        <f t="shared" si="69"/>
        <v>xlswrite('G:\Mi unidad\1. PROYECTOS TELLO 2022\SCM SPILL OVERS\outputs\PEAO\bajo_ingreso\1%\simulacion_1\observado_outputs.xlsx',tratado_149,149);</v>
      </c>
      <c r="NR52" s="2" t="str">
        <f t="shared" si="70"/>
        <v>xlswrite('G:\Mi unidad\1. PROYECTOS TELLO 2022\SCM SPILL OVERS\outputs\PEAO\densidad_g\1%\simulacion_1\synthetic_control_outputs.xlsx',synthetic_control_149,149);</v>
      </c>
      <c r="OF52" s="2" t="str">
        <f t="shared" si="71"/>
        <v>xlswrite('G:\Mi unidad\1. PROYECTOS TELLO 2022\SCM SPILL OVERS\outputs\PEAO\densidad_g\1%\simulacion_1\synthetic_control_spillover_outputs.xlsx',synthetic_control_sp_149,149);</v>
      </c>
      <c r="OV52" s="2" t="str">
        <f t="shared" si="72"/>
        <v>xlswrite('G:\Mi unidad\1. PROYECTOS TELLO 2022\SCM SPILL OVERS\outputs\PEAO\densidad_g\1%\simulacion_1\observado_outputs.xlsx',tratado_149,149);</v>
      </c>
      <c r="PI52" s="2" t="str">
        <f t="shared" si="73"/>
        <v>xlswrite('G:\Mi unidad\1. PROYECTOS TELLO 2022\SCM SPILL OVERS\outputs\PEAO\alimentos\1%\simulacion_1\synthetic_control_outputs.xlsx',synthetic_control_149,149);</v>
      </c>
      <c r="PJ52" s="2" t="str">
        <f t="shared" si="74"/>
        <v>xlswrite('G:\Mi unidad\1. PROYECTOS TELLO 2022\SCM SPILL OVERS\outputs\PEAO\alimentos\1%\simulacion_1\synthetic_control_spillover_outputs.xlsx',synthetic_control_sp_149,149);</v>
      </c>
      <c r="PK52" s="2" t="str">
        <f t="shared" si="75"/>
        <v>xlswrite('G:\Mi unidad\1. PROYECTOS TELLO 2022\SCM SPILL OVERS\outputs\PEAO\alimentos\1%\simulacion_1\observado_outputs.xlsx',tratado_149,149);</v>
      </c>
      <c r="PP52" s="2" t="str">
        <f t="shared" si="76"/>
        <v>xlswrite('G:\Mi unidad\1. PROYECTOS TELLO 2022\SCM SPILL OVERS\outputs\PEAO\jefe_hogar\1%\simulacion_1\synthetic_control_outputs.xlsx',synthetic_control_149,149);</v>
      </c>
      <c r="PQ52" s="2" t="str">
        <f t="shared" si="77"/>
        <v>xlswrite('G:\Mi unidad\1. PROYECTOS TELLO 2022\SCM SPILL OVERS\outputs\PEAO\jefe_hogar\1%\simulacion_1\synthetic_control_spillover_outputs.xlsx',synthetic_control_sp_149,149);</v>
      </c>
      <c r="PR52" s="2" t="str">
        <f t="shared" si="78"/>
        <v>xlswrite('G:\Mi unidad\1. PROYECTOS TELLO 2022\SCM SPILL OVERS\outputs\PEAO\jefe_hogar\1%\simulacion_1\observado_outputs.xlsx',tratado_149,149);</v>
      </c>
      <c r="PV52" s="2" t="str">
        <f t="shared" si="79"/>
        <v>xlswrite('G:\Mi unidad\1. PROYECTOS TELLO 2022\SCM SPILL OVERS\outputs\PEAO\mujeres\1%\simulacion_1\synthetic_control_outputs.xlsx',synthetic_control_149,149);</v>
      </c>
      <c r="PW52" s="2" t="str">
        <f t="shared" si="80"/>
        <v>xlswrite('G:\Mi unidad\1. PROYECTOS TELLO 2022\SCM SPILL OVERS\outputs\PEAO\mujeres\1%\simulacion_1\synthetic_control_spillover_outputs.xlsx',synthetic_control_sp_149,149);</v>
      </c>
      <c r="PX52" s="2" t="str">
        <f t="shared" si="81"/>
        <v>xlswrite('G:\Mi unidad\1. PROYECTOS TELLO 2022\SCM SPILL OVERS\outputs\PEAO\mujeres\1%\simulacion_1\observado_outputs.xlsx',tratado_149,149);</v>
      </c>
      <c r="QB52" s="2" t="str">
        <f t="shared" si="82"/>
        <v>xlswrite('G:\Mi unidad\1. PROYECTOS TELLO 2022\SCM SPILL OVERS\outputs\PEAO\criminalidad\1%\simulacion_1\synthetic_control_outputs.xlsx',synthetic_control_149,149);</v>
      </c>
      <c r="QC52" s="2" t="str">
        <f t="shared" si="83"/>
        <v>xlswrite('G:\Mi unidad\1. PROYECTOS TELLO 2022\SCM SPILL OVERS\outputs\PEAO\criminalidad\1%\simulacion_1\synthetic_control_spillover_outputs.xlsx',synthetic_control_sp_149,149);</v>
      </c>
      <c r="QD52" s="2" t="str">
        <f t="shared" si="84"/>
        <v>xlswrite('G:\Mi unidad\1. PROYECTOS TELLO 2022\SCM SPILL OVERS\outputs\PEAO\criminalidad\1%\simulacion_1\observado_outputs.xlsx',tratado_149,149);</v>
      </c>
      <c r="QI52">
        <v>18</v>
      </c>
      <c r="QJ52" t="str">
        <f>"    [p_value_"&amp;QI52&amp; ",lb_"&amp;QI52&amp;",ub_"&amp;QI52&amp;"] = sp_andrews_te(Y_pre_"&amp;QI52&amp;",PEAO_"&amp;QI52&amp;"(:,T+s),A_"&amp;QI52&amp;",C,.05);"</f>
        <v xml:space="preserve">    [p_value_18,lb_18,ub_18] = sp_andrews_te(Y_pre_18,PEAO_18(:,T+s),A_18,C,.05);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OVERS\outputs\PEAO\bajo_niv_educ\1%\simulacion_1\output_tests.xlsx',lb_vec_"&amp;QW52&amp;"','lb_vec_"&amp;QW52&amp;"');"</f>
        <v>xlswrite('G:\Mi unidad\1. PROYECTOS TELLO 2022\SCM SPILL OVERS\outputs\PEAO\bajo_niv_educ\1%\simulacion_1\output_tests.xlsx',lb_vec_39','lb_vec_39');</v>
      </c>
      <c r="RK52">
        <v>39</v>
      </c>
      <c r="RL52" t="str">
        <f>"xlswrite('G:\Mi unidad\1. PROYECTOS TELLO 2022\SCM SPILL OVERS\outputs\PEAO\bajo_ingreso\1%\simulacion_1\output_tests.xlsx',lb_vec_"&amp;RK52&amp;"','lb_vec_"&amp;RK52&amp;"');"</f>
        <v>xlswrite('G:\Mi unidad\1. PROYECTOS TELLO 2022\SCM SPILL OVERS\outputs\PEAO\bajo_ingreso\1%\simulacion_1\output_tests.xlsx',lb_vec_39','lb_vec_39');</v>
      </c>
      <c r="RW52">
        <v>39</v>
      </c>
      <c r="RX52" t="str">
        <f>"xlswrite('G:\Mi unidad\1. PROYECTOS TELLO 2022\SCM SPILL OVERS\outputs\PEAO\densidad\1%\simulacion_1\output_tests.xlsx',lb_vec_"&amp;RW52&amp;"','lb_vec_"&amp;RW52&amp;"');"</f>
        <v>xlswrite('G:\Mi unidad\1. PROYECTOS TELLO 2022\SCM SPILL OVERS\outputs\PEAO\densidad\1%\simulacion_1\output_tests.xlsx',lb_vec_39','lb_vec_39');</v>
      </c>
      <c r="SI52">
        <v>39</v>
      </c>
      <c r="SJ52" t="str">
        <f>"xlswrite('G:\Mi unidad\1. PROYECTOS TELLO 2022\SCM SPILL OVERS\outputs\PEAO\densidad_g\1%\simulacion_1\output_tests.xlsx',lb_vec_"&amp;SI52&amp;"','lb_vec_"&amp;SI52&amp;"');"</f>
        <v>xlswrite('G:\Mi unidad\1. PROYECTOS TELLO 2022\SCM SPILL OVERS\outputs\PEAO\densidad_g\1%\simulacion_1\output_tests.xlsx',lb_vec_39','lb_vec_39');</v>
      </c>
      <c r="SU52">
        <v>39</v>
      </c>
      <c r="SV52" t="str">
        <f>"xlswrite('G:\Mi unidad\1. PROYECTOS TELLO 2022\SCM SPILL OVERS\outputs\PEAO\distancia_centro_salud\1%\simulacion_1\output_tests.xlsx',lb_vec_"&amp;SU52&amp;"','lb_vec_"&amp;SU52&amp;"');"</f>
        <v>xlswrite('G:\Mi unidad\1. PROYECTOS TELLO 2022\SCM SPILL OVERS\outputs\PEAO\distancia_centro_salud\1%\simulacion_1\output_tests.xlsx',lb_vec_39','lb_vec_39');</v>
      </c>
      <c r="TH52">
        <v>39</v>
      </c>
      <c r="TI52" t="str">
        <f>"xlswrite('G:\Mi unidad\1. PROYECTOS TELLO 2022\SCM SPILL OVERS\outputs\PEAO\informalidad\1%\simulacion_1\output_tests.xlsx',lb_vec_"&amp;TH52&amp;"','lb_vec_"&amp;TH52&amp;"');"</f>
        <v>xlswrite('G:\Mi unidad\1. PROYECTOS TELLO 2022\SCM SPILL OVERS\outputs\PEAO\informalidad\1%\simulacion_1\output_tests.xlsx',lb_vec_39','lb_vec_39');</v>
      </c>
      <c r="TU52">
        <v>39</v>
      </c>
      <c r="TV52" t="str">
        <f>"xlswrite('G:\Mi unidad\1. PROYECTOS TELLO 2022\SCM SPILL OVERS\outputs\PEAO\alimentos\1%\simulacion_1\output_tests.xlsx',lb_vec_"&amp;TU52&amp;"','lb_vec_"&amp;TU52&amp;"');"</f>
        <v>xlswrite('G:\Mi unidad\1. PROYECTOS TELLO 2022\SCM SPILL OVERS\outputs\PEAO\alimentos\1%\simulacion_1\output_tests.xlsx',lb_vec_39','lb_vec_39');</v>
      </c>
      <c r="UB52">
        <v>39</v>
      </c>
      <c r="UC52" t="str">
        <f>"xlswrite('G:\Mi unidad\1. PROYECTOS TELLO 2022\SCM SPILL OVERS\outputs\PEAO\jefe_hogar\1%\simulacion_1\output_tests.xlsx',lb_vec_"&amp;UB52&amp;"','lb_vec_"&amp;UB52&amp;"');"</f>
        <v>xlswrite('G:\Mi unidad\1. PROYECTOS TELLO 2022\SCM SPILL OVERS\outputs\PEAO\jefe_hogar\1%\simulacion_1\output_tests.xlsx',lb_vec_39','lb_vec_39');</v>
      </c>
      <c r="UI52">
        <v>39</v>
      </c>
      <c r="UJ52" t="str">
        <f>"xlswrite('G:\Mi unidad\1. PROYECTOS TELLO 2022\SCM SPILL OVERS\outputs\PEAO\mujeres\1%\simulacion_1\output_tests.xlsx',lb_vec_"&amp;UI52&amp;"','lb_vec_"&amp;UI52&amp;"');"</f>
        <v>xlswrite('G:\Mi unidad\1. PROYECTOS TELLO 2022\SCM SPILL OVERS\outputs\PEAO\mujeres\1%\simulacion_1\output_tests.xlsx',lb_vec_39','lb_vec_39');</v>
      </c>
      <c r="UU52">
        <v>39</v>
      </c>
      <c r="UV52" t="str">
        <f>"xlswrite('G:\Mi unidad\1. PROYECTOS TELLO 2022\SCM SPILL OVERS\outputs\PEAO\criminalidad\1%\simulacion_1\output_tests.xlsx',lb_vec_"&amp;UU52&amp;"','lb_vec_"&amp;UU52&amp;"');"</f>
        <v>xlswrite('G:\Mi unidad\1. PROYECTOS TELLO 2022\SCM SPILL OVERS\outputs\PEAO\criminalidad\1%\simulacion_1\output_tests.xlsx',lb_vec_39','lb_vec_39');</v>
      </c>
    </row>
    <row r="53" spans="1:568" x14ac:dyDescent="0.3">
      <c r="A53">
        <v>150</v>
      </c>
      <c r="B53" s="2" t="str">
        <f t="shared" si="48"/>
        <v>[data_150,provincias_150,~] = xlsread('BD_PEAO_est_1_provincia_150.xlsx');</v>
      </c>
      <c r="E53" s="2" t="str">
        <f t="shared" si="37"/>
        <v>provincia_150 = unique(provincias_150(2:end,1));</v>
      </c>
      <c r="O53" s="2" t="str">
        <f t="shared" si="49"/>
        <v>PEAO_150 = reshape(data_150(:,2),T+S,N);</v>
      </c>
      <c r="T53" s="2" t="str">
        <f t="shared" si="50"/>
        <v xml:space="preserve">PEAO_150 = PEAO_150'; </v>
      </c>
      <c r="X53" s="2" t="str">
        <f t="shared" si="51"/>
        <v>tratado_150 = PEAO_150(1,:);</v>
      </c>
      <c r="AC53" s="2" t="str">
        <f t="shared" si="52"/>
        <v>PEAO_150(1,:) = [];</v>
      </c>
      <c r="AI53" s="2" t="str">
        <f t="shared" si="53"/>
        <v>PEAO_150 = [tratado_150;PEAO_150];</v>
      </c>
      <c r="AN53" s="2" t="str">
        <f t="shared" si="54"/>
        <v>Y_150 = PEAO_150; % outcome matrix</v>
      </c>
      <c r="AS53" s="2" t="str">
        <f t="shared" si="44"/>
        <v>Y_pre_150 = Y_150(:,1:T);</v>
      </c>
      <c r="AW53" s="2" t="str">
        <f t="shared" si="45"/>
        <v>Y_post_150 = Y_150(:,T+1:end);</v>
      </c>
      <c r="BA53" s="2" t="str">
        <f t="shared" si="46"/>
        <v>[a_hat_150,B_hat_150] = scm_batch(Y_pre_150);</v>
      </c>
      <c r="BF53" s="2" t="str">
        <f t="shared" si="38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P53">
        <v>39</v>
      </c>
      <c r="CQ53" t="str">
        <f>"% Provincia_"&amp;CP53</f>
        <v>% Provincia_39</v>
      </c>
      <c r="CW53">
        <v>39</v>
      </c>
      <c r="CX53" s="2" t="str">
        <f>"ind_"&amp;CW51&amp;" = xlsread('spillover_alimentos_"&amp;CW51&amp;".xlsx')"</f>
        <v>ind_38 = xlsread('spillover_alimentos_38.xlsx')</v>
      </c>
      <c r="DB53">
        <v>39</v>
      </c>
      <c r="DC53" t="str">
        <f>"% Provincia_"&amp;DB53</f>
        <v>% Provincia_39</v>
      </c>
      <c r="DG53">
        <v>39</v>
      </c>
      <c r="DH53" t="str">
        <f>"% Provincia_"&amp;DG53</f>
        <v>% Provincia_39</v>
      </c>
      <c r="DL53">
        <v>39</v>
      </c>
      <c r="DM53" t="str">
        <f>"% Provincia_"&amp;DL53</f>
        <v>% Provincia_39</v>
      </c>
      <c r="DQ53" s="2" t="str">
        <f t="shared" si="47"/>
        <v>M_hat_150 = (eye(N)-B_hat_150)'*(eye(N)-B_hat_150);</v>
      </c>
      <c r="DW53" s="2" t="str">
        <f t="shared" si="39"/>
        <v>synthetic_control_sp_150 = a_hat_150(1)+B_hat_150(1,:)*Y_150;</v>
      </c>
      <c r="EC53" s="2" t="str">
        <f t="shared" si="40"/>
        <v>alpha1_hat_vec_150 = zeros(1,S);</v>
      </c>
      <c r="EG53">
        <v>23</v>
      </c>
      <c r="EH53" s="2" t="str">
        <f>"gamma_hat_"&amp;EG52&amp;" = (A_"&amp;EG52&amp;"'*M_hat_"&amp;EG52&amp;"*A_"&amp;EG52&amp;")\(A_"&amp;EG52&amp;"'*(eye(N)-B_hat_"&amp;EG52&amp;")'*((eye(N)-B_hat_"&amp;EG52&amp;")*Y_Ts_"&amp;EG52&amp;"-a_hat_"&amp;EG52&amp;"));"</f>
        <v>gamma_hat_23 = (A_23'*M_hat_23*A_23)\(A_23'*(eye(N)-B_hat_23)'*((eye(N)-B_hat_23)*Y_Ts_23-a_hat_23));</v>
      </c>
      <c r="ER53" s="2" t="str">
        <f t="shared" si="41"/>
        <v>synthetic_control_150=synthetic_control_150';</v>
      </c>
      <c r="EW53" s="2" t="str">
        <f t="shared" si="42"/>
        <v>synthetic_control_sp_150=synthetic_control_sp_150';</v>
      </c>
      <c r="FB53" s="2" t="str">
        <f t="shared" si="43"/>
        <v>tratado_150=tratado_150';</v>
      </c>
      <c r="FF53" s="2" t="str">
        <f t="shared" si="55"/>
        <v>xlswrite('G:\Mi unidad\1. PROYECTOS TELLO 2022\SCM SPILL OVERS\outputs\PEAO\distancia_centro_salud\1%\simulacion_1\synthetic_control_outputs.xlsx',synthetic_control_150,150);</v>
      </c>
      <c r="FT53" s="2" t="str">
        <f t="shared" si="56"/>
        <v>xlswrite('G:\Mi unidad\1. PROYECTOS TELLO 2022\SCM SPILL OVERS\outputs\PEAO\distancia_centro_salud\1%\simulacion_1\synthetic_control_spillover_outputs.xlsx',synthetic_control_sp_150,150);</v>
      </c>
      <c r="GJ53" s="2" t="str">
        <f t="shared" si="57"/>
        <v>xlswrite('G:\Mi unidad\1. PROYECTOS TELLO 2022\SCM SPILL OVERS\outputs\PEAO\distancia_centro_salud\1%\simulacion_1\observado_outputs.xlsx',tratado_150,150);</v>
      </c>
      <c r="GX53" s="2" t="str">
        <f t="shared" si="58"/>
        <v>xlswrite('G:\Mi unidad\1. PROYECTOS TELLO 2022\SCM SPILL OVERS\outputs\PEAO\informalidad\1%\simulacion_1\synthetic_control_outputs.xlsx',synthetic_control_150,150);</v>
      </c>
      <c r="HL53" s="2" t="str">
        <f t="shared" si="59"/>
        <v>xlswrite('G:\Mi unidad\1. PROYECTOS TELLO 2022\SCM SPILL OVERS\outputs\PEAO\informalidad\1%\simulacion_1\synthetic_control_spillover_outputs.xlsx',synthetic_control_sp_150,150);</v>
      </c>
      <c r="IB53" s="2" t="str">
        <f t="shared" si="60"/>
        <v>xlswrite('G:\Mi unidad\1. PROYECTOS TELLO 2022\SCM SPILL OVERS\outputs\PEAO\informalidad\1%\simulacion_1\observado_outputs.xlsx',tratado_150,150);</v>
      </c>
      <c r="IP53" s="2" t="str">
        <f t="shared" si="61"/>
        <v>xlswrite('G:\Mi unidad\1. PROYECTOS TELLO 2022\SCM SPILL OVERS\outputs\PEAO\densidad\1%\simulacion_1\synthetic_control_outputs.xlsx',synthetic_control_150,150);</v>
      </c>
      <c r="JD53" s="2" t="str">
        <f t="shared" si="62"/>
        <v>xlswrite('G:\Mi unidad\1. PROYECTOS TELLO 2022\SCM SPILL OVERS\outputs\PEAO\densidad\1%\simulacion_1\synthetic_control_spillover_outputs.xlsx',synthetic_control_sp_150,150);</v>
      </c>
      <c r="JT53" s="2" t="str">
        <f t="shared" si="63"/>
        <v>xlswrite('G:\Mi unidad\1. PROYECTOS TELLO 2022\SCM SPILL OVERS\outputs\PEAO\densidad\1%\simulacion_1\observado_outputs.xlsx',tratado_150,150);</v>
      </c>
      <c r="KG53" s="2" t="str">
        <f t="shared" si="64"/>
        <v>xlswrite('G:\Mi unidad\1. PROYECTOS TELLO 2022\SCM SPILL OVERS\outputs\PEAO\bajo_niv_educ\1%\simulacion_1\synthetic_control_outputs.xlsx',synthetic_control_150,150);</v>
      </c>
      <c r="KU53" s="2" t="str">
        <f t="shared" si="65"/>
        <v>xlswrite('G:\Mi unidad\1. PROYECTOS TELLO 2022\SCM SPILL OVERS\outputs\PEAO\bajo_niv_educ\1%\simulacion_1\synthetic_control_spillover_outputs.xlsx',synthetic_control_sp_150,150);</v>
      </c>
      <c r="LK53" s="2" t="str">
        <f t="shared" si="66"/>
        <v>xlswrite('G:\Mi unidad\1. PROYECTOS TELLO 2022\SCM SPILL OVERS\outputs\PEAO\bajo_niv_educ\1%\simulacion_1\observado_outputs.xlsx',tratado_150,150);</v>
      </c>
      <c r="LY53" s="2" t="str">
        <f t="shared" si="67"/>
        <v>xlswrite('G:\Mi unidad\1. PROYECTOS TELLO 2022\SCM SPILL OVERS\outputs\PEAO\bajo_ingreso\1%\simulacion_1\synthetic_control_outputs.xlsx',synthetic_control_150,150);</v>
      </c>
      <c r="MN53" s="2" t="str">
        <f t="shared" si="68"/>
        <v>xlswrite('G:\Mi unidad\1. PROYECTOS TELLO 2022\SCM SPILL OVERS\outputs\PEAO\bajo_ingreso\1%\simulacion_1\synthetic_control_spillover_outputs.xlsx',synthetic_control_sp_150,150);</v>
      </c>
      <c r="ND53" s="2" t="str">
        <f t="shared" si="69"/>
        <v>xlswrite('G:\Mi unidad\1. PROYECTOS TELLO 2022\SCM SPILL OVERS\outputs\PEAO\bajo_ingreso\1%\simulacion_1\observado_outputs.xlsx',tratado_150,150);</v>
      </c>
      <c r="NR53" s="2" t="str">
        <f t="shared" si="70"/>
        <v>xlswrite('G:\Mi unidad\1. PROYECTOS TELLO 2022\SCM SPILL OVERS\outputs\PEAO\densidad_g\1%\simulacion_1\synthetic_control_outputs.xlsx',synthetic_control_150,150);</v>
      </c>
      <c r="OF53" s="2" t="str">
        <f t="shared" si="71"/>
        <v>xlswrite('G:\Mi unidad\1. PROYECTOS TELLO 2022\SCM SPILL OVERS\outputs\PEAO\densidad_g\1%\simulacion_1\synthetic_control_spillover_outputs.xlsx',synthetic_control_sp_150,150);</v>
      </c>
      <c r="OV53" s="2" t="str">
        <f t="shared" si="72"/>
        <v>xlswrite('G:\Mi unidad\1. PROYECTOS TELLO 2022\SCM SPILL OVERS\outputs\PEAO\densidad_g\1%\simulacion_1\observado_outputs.xlsx',tratado_150,150);</v>
      </c>
      <c r="PI53" s="2" t="str">
        <f t="shared" si="73"/>
        <v>xlswrite('G:\Mi unidad\1. PROYECTOS TELLO 2022\SCM SPILL OVERS\outputs\PEAO\alimentos\1%\simulacion_1\synthetic_control_outputs.xlsx',synthetic_control_150,150);</v>
      </c>
      <c r="PJ53" s="2" t="str">
        <f t="shared" si="74"/>
        <v>xlswrite('G:\Mi unidad\1. PROYECTOS TELLO 2022\SCM SPILL OVERS\outputs\PEAO\alimentos\1%\simulacion_1\synthetic_control_spillover_outputs.xlsx',synthetic_control_sp_150,150);</v>
      </c>
      <c r="PK53" s="2" t="str">
        <f t="shared" si="75"/>
        <v>xlswrite('G:\Mi unidad\1. PROYECTOS TELLO 2022\SCM SPILL OVERS\outputs\PEAO\alimentos\1%\simulacion_1\observado_outputs.xlsx',tratado_150,150);</v>
      </c>
      <c r="PP53" s="2" t="str">
        <f t="shared" si="76"/>
        <v>xlswrite('G:\Mi unidad\1. PROYECTOS TELLO 2022\SCM SPILL OVERS\outputs\PEAO\jefe_hogar\1%\simulacion_1\synthetic_control_outputs.xlsx',synthetic_control_150,150);</v>
      </c>
      <c r="PQ53" s="2" t="str">
        <f t="shared" si="77"/>
        <v>xlswrite('G:\Mi unidad\1. PROYECTOS TELLO 2022\SCM SPILL OVERS\outputs\PEAO\jefe_hogar\1%\simulacion_1\synthetic_control_spillover_outputs.xlsx',synthetic_control_sp_150,150);</v>
      </c>
      <c r="PR53" s="2" t="str">
        <f t="shared" si="78"/>
        <v>xlswrite('G:\Mi unidad\1. PROYECTOS TELLO 2022\SCM SPILL OVERS\outputs\PEAO\jefe_hogar\1%\simulacion_1\observado_outputs.xlsx',tratado_150,150);</v>
      </c>
      <c r="PV53" s="2" t="str">
        <f t="shared" si="79"/>
        <v>xlswrite('G:\Mi unidad\1. PROYECTOS TELLO 2022\SCM SPILL OVERS\outputs\PEAO\mujeres\1%\simulacion_1\synthetic_control_outputs.xlsx',synthetic_control_150,150);</v>
      </c>
      <c r="PW53" s="2" t="str">
        <f t="shared" si="80"/>
        <v>xlswrite('G:\Mi unidad\1. PROYECTOS TELLO 2022\SCM SPILL OVERS\outputs\PEAO\mujeres\1%\simulacion_1\synthetic_control_spillover_outputs.xlsx',synthetic_control_sp_150,150);</v>
      </c>
      <c r="PX53" s="2" t="str">
        <f t="shared" si="81"/>
        <v>xlswrite('G:\Mi unidad\1. PROYECTOS TELLO 2022\SCM SPILL OVERS\outputs\PEAO\mujeres\1%\simulacion_1\observado_outputs.xlsx',tratado_150,150);</v>
      </c>
      <c r="QB53" s="2" t="str">
        <f t="shared" si="82"/>
        <v>xlswrite('G:\Mi unidad\1. PROYECTOS TELLO 2022\SCM SPILL OVERS\outputs\PEAO\criminalidad\1%\simulacion_1\synthetic_control_outputs.xlsx',synthetic_control_150,150);</v>
      </c>
      <c r="QC53" s="2" t="str">
        <f t="shared" si="83"/>
        <v>xlswrite('G:\Mi unidad\1. PROYECTOS TELLO 2022\SCM SPILL OVERS\outputs\PEAO\criminalidad\1%\simulacion_1\synthetic_control_spillover_outputs.xlsx',synthetic_control_sp_150,150);</v>
      </c>
      <c r="QD53" s="2" t="str">
        <f t="shared" si="84"/>
        <v>xlswrite('G:\Mi unidad\1. PROYECTOS TELLO 2022\SCM SPILL OVERS\outputs\PEAO\criminalidad\1%\simulacion_1\observado_outputs.xlsx',tratado_150,150);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OVERS\outputs\PEAO\bajo_niv_educ\1%\simulacion_1\output_tests.xlsx',ub_vec_"&amp;QW53&amp;"','ub_vec_"&amp;QW53&amp;"');"</f>
        <v>xlswrite('G:\Mi unidad\1. PROYECTOS TELLO 2022\SCM SPILL OVERS\outputs\PEAO\bajo_niv_educ\1%\simulacion_1\output_tests.xlsx',ub_vec_39','ub_vec_39');</v>
      </c>
      <c r="RK53">
        <v>39</v>
      </c>
      <c r="RL53" t="str">
        <f>"xlswrite('G:\Mi unidad\1. PROYECTOS TELLO 2022\SCM SPILL OVERS\outputs\PEAO\bajo_ingreso\1%\simulacion_1\output_tests.xlsx',ub_vec_"&amp;RK53&amp;"','ub_vec_"&amp;RK53&amp;"');"</f>
        <v>xlswrite('G:\Mi unidad\1. PROYECTOS TELLO 2022\SCM SPILL OVERS\outputs\PEAO\bajo_ingreso\1%\simulacion_1\output_tests.xlsx',ub_vec_39','ub_vec_39');</v>
      </c>
      <c r="RW53">
        <v>39</v>
      </c>
      <c r="RX53" t="str">
        <f>"xlswrite('G:\Mi unidad\1. PROYECTOS TELLO 2022\SCM SPILL OVERS\outputs\PEAO\densidad\1%\simulacion_1\output_tests.xlsx',ub_vec_"&amp;RW53&amp;"','ub_vec_"&amp;RW53&amp;"');"</f>
        <v>xlswrite('G:\Mi unidad\1. PROYECTOS TELLO 2022\SCM SPILL OVERS\outputs\PEAO\densidad\1%\simulacion_1\output_tests.xlsx',ub_vec_39','ub_vec_39');</v>
      </c>
      <c r="SI53">
        <v>39</v>
      </c>
      <c r="SJ53" t="str">
        <f>"xlswrite('G:\Mi unidad\1. PROYECTOS TELLO 2022\SCM SPILL OVERS\outputs\PEAO\densidad_g\1%\simulacion_1\output_tests.xlsx',ub_vec_"&amp;SI53&amp;"','ub_vec_"&amp;SI53&amp;"');"</f>
        <v>xlswrite('G:\Mi unidad\1. PROYECTOS TELLO 2022\SCM SPILL OVERS\outputs\PEAO\densidad_g\1%\simulacion_1\output_tests.xlsx',ub_vec_39','ub_vec_39');</v>
      </c>
      <c r="SU53">
        <v>39</v>
      </c>
      <c r="SV53" t="str">
        <f>"xlswrite('G:\Mi unidad\1. PROYECTOS TELLO 2022\SCM SPILL OVERS\outputs\PEAO\distancia_centro_salud\1%\simulacion_1\output_tests.xlsx',ub_vec_"&amp;SU53&amp;"','ub_vec_"&amp;SU53&amp;"');"</f>
        <v>xlswrite('G:\Mi unidad\1. PROYECTOS TELLO 2022\SCM SPILL OVERS\outputs\PEAO\distancia_centro_salud\1%\simulacion_1\output_tests.xlsx',ub_vec_39','ub_vec_39');</v>
      </c>
      <c r="TH53">
        <v>39</v>
      </c>
      <c r="TI53" t="str">
        <f>"xlswrite('G:\Mi unidad\1. PROYECTOS TELLO 2022\SCM SPILL OVERS\outputs\PEAO\informalidad\1%\simulacion_1\output_tests.xlsx',ub_vec_"&amp;TH53&amp;"','ub_vec_"&amp;TH53&amp;"');"</f>
        <v>xlswrite('G:\Mi unidad\1. PROYECTOS TELLO 2022\SCM SPILL OVERS\outputs\PEAO\informalidad\1%\simulacion_1\output_tests.xlsx',ub_vec_39','ub_vec_39');</v>
      </c>
      <c r="TU53">
        <v>39</v>
      </c>
      <c r="TV53" t="str">
        <f>"xlswrite('G:\Mi unidad\1. PROYECTOS TELLO 2022\SCM SPILL OVERS\outputs\PEAO\alimentos\1%\simulacion_1\output_tests.xlsx',ub_vec_"&amp;TU53&amp;"','ub_vec_"&amp;TU53&amp;"');"</f>
        <v>xlswrite('G:\Mi unidad\1. PROYECTOS TELLO 2022\SCM SPILL OVERS\outputs\PEAO\alimentos\1%\simulacion_1\output_tests.xlsx',ub_vec_39','ub_vec_39');</v>
      </c>
      <c r="UB53">
        <v>39</v>
      </c>
      <c r="UC53" t="str">
        <f>"xlswrite('G:\Mi unidad\1. PROYECTOS TELLO 2022\SCM SPILL OVERS\outputs\PEAO\jefe_hogar\1%\simulacion_1\output_tests.xlsx',ub_vec_"&amp;UB53&amp;"','ub_vec_"&amp;UB53&amp;"');"</f>
        <v>xlswrite('G:\Mi unidad\1. PROYECTOS TELLO 2022\SCM SPILL OVERS\outputs\PEAO\jefe_hogar\1%\simulacion_1\output_tests.xlsx',ub_vec_39','ub_vec_39');</v>
      </c>
      <c r="UI53">
        <v>39</v>
      </c>
      <c r="UJ53" t="str">
        <f>"xlswrite('G:\Mi unidad\1. PROYECTOS TELLO 2022\SCM SPILL OVERS\outputs\PEAO\mujeres\1%\simulacion_1\output_tests.xlsx',ub_vec_"&amp;UI53&amp;"','ub_vec_"&amp;UI53&amp;"');"</f>
        <v>xlswrite('G:\Mi unidad\1. PROYECTOS TELLO 2022\SCM SPILL OVERS\outputs\PEAO\mujeres\1%\simulacion_1\output_tests.xlsx',ub_vec_39','ub_vec_39');</v>
      </c>
      <c r="UU53">
        <v>39</v>
      </c>
      <c r="UV53" t="str">
        <f>"xlswrite('G:\Mi unidad\1. PROYECTOS TELLO 2022\SCM SPILL OVERS\outputs\PEAO\criminalidad\1%\simulacion_1\output_tests.xlsx',ub_vec_"&amp;UU53&amp;"','ub_vec_"&amp;UU53&amp;"');"</f>
        <v>xlswrite('G:\Mi unidad\1. PROYECTOS TELLO 2022\SCM SPILL OVERS\outputs\PEAO\criminalidad\1%\simulacion_1\output_tests.xlsx',ub_vec_39','ub_vec_39');</v>
      </c>
    </row>
    <row r="54" spans="1:568" x14ac:dyDescent="0.3">
      <c r="A54">
        <v>152</v>
      </c>
      <c r="B54" s="2" t="str">
        <f t="shared" si="48"/>
        <v>[data_152,provincias_152,~] = xlsread('BD_PEAO_est_1_provincia_152.xlsx');</v>
      </c>
      <c r="E54" s="2" t="str">
        <f t="shared" si="37"/>
        <v>provincia_152 = unique(provincias_152(2:end,1));</v>
      </c>
      <c r="O54" s="2" t="str">
        <f t="shared" si="49"/>
        <v>PEAO_152 = reshape(data_152(:,2),T+S,N);</v>
      </c>
      <c r="T54" s="2" t="str">
        <f t="shared" si="50"/>
        <v xml:space="preserve">PEAO_152 = PEAO_152'; </v>
      </c>
      <c r="X54" s="2" t="str">
        <f t="shared" si="51"/>
        <v>tratado_152 = PEAO_152(1,:);</v>
      </c>
      <c r="AC54" s="2" t="str">
        <f t="shared" si="52"/>
        <v>PEAO_152(1,:) = [];</v>
      </c>
      <c r="AI54" s="2" t="str">
        <f t="shared" si="53"/>
        <v>PEAO_152 = [tratado_152;PEAO_152];</v>
      </c>
      <c r="AN54" s="2" t="str">
        <f t="shared" si="54"/>
        <v>Y_152 = PEAO_152; % outcome matrix</v>
      </c>
      <c r="AS54" s="2" t="str">
        <f t="shared" si="44"/>
        <v>Y_pre_152 = Y_152(:,1:T);</v>
      </c>
      <c r="AW54" s="2" t="str">
        <f t="shared" si="45"/>
        <v>Y_post_152 = Y_152(:,T+1:end);</v>
      </c>
      <c r="BA54" s="2" t="str">
        <f t="shared" si="46"/>
        <v>[a_hat_152,B_hat_152] = scm_batch(Y_pre_152);</v>
      </c>
      <c r="BF54" s="2" t="str">
        <f t="shared" si="38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xlsread('spillover_densidad_g_"&amp;CJ52&amp;".xlsx')"</f>
        <v>ind_39 = xlsread('spillover_densidad_g_39.xlsx')</v>
      </c>
      <c r="CP54">
        <v>39</v>
      </c>
      <c r="CQ54" s="2" t="str">
        <f>"ind_"&amp;CP52&amp;" = xlsread('spillover_tiempo_cs_"&amp;CP52&amp;".xlsx')"</f>
        <v>ind_39 = xlsread('spillover_tiempo_cs_39.xlsx')</v>
      </c>
      <c r="CW54">
        <v>39</v>
      </c>
      <c r="CX54" s="2" t="str">
        <f>"A_"&amp;CW51&amp;" = eye(N);"</f>
        <v>A_38 = eye(N);</v>
      </c>
      <c r="DB54">
        <v>39</v>
      </c>
      <c r="DC54" s="2" t="str">
        <f>"ind_"&amp;DB52&amp;" = xlsread('spillover_criminalidad_"&amp;DB52&amp;".xlsx')"</f>
        <v>ind_39 = xlsread('spillover_criminalidad_39.xlsx')</v>
      </c>
      <c r="DG54">
        <v>39</v>
      </c>
      <c r="DH54" s="2" t="str">
        <f>"ind_"&amp;DG52&amp;" = xlsread('spillover_jefe_hogar_"&amp;DG52&amp;".xlsx')"</f>
        <v>ind_39 = xlsread('spillover_jefe_hogar_39.xlsx')</v>
      </c>
      <c r="DL54">
        <v>39</v>
      </c>
      <c r="DM54" s="2" t="str">
        <f>"ind_"&amp;DL52&amp;" = xlsread('spillover_mujeres_"&amp;DL52&amp;".xlsx')"</f>
        <v>ind_39 = xlsread('spillover_mujeres_39.xlsx')</v>
      </c>
      <c r="DQ54" s="2" t="str">
        <f t="shared" si="47"/>
        <v>M_hat_152 = (eye(N)-B_hat_152)'*(eye(N)-B_hat_152);</v>
      </c>
      <c r="DW54" s="2" t="str">
        <f t="shared" si="39"/>
        <v>synthetic_control_sp_152 = a_hat_152(1)+B_hat_152(1,:)*Y_152;</v>
      </c>
      <c r="EC54" s="2" t="str">
        <f t="shared" si="40"/>
        <v>alpha1_hat_vec_152 = zeros(1,S);</v>
      </c>
      <c r="EG54">
        <v>23</v>
      </c>
      <c r="EH54" s="2" t="str">
        <f>"alpha_hat_"&amp;EG54&amp;" = A_"&amp;EG54&amp;"*gamma_hat_"&amp;EG54&amp;";"</f>
        <v>alpha_hat_23 = A_23*gamma_hat_23;</v>
      </c>
      <c r="ER54" s="2" t="str">
        <f t="shared" si="41"/>
        <v>synthetic_control_152=synthetic_control_152';</v>
      </c>
      <c r="EW54" s="2" t="str">
        <f t="shared" si="42"/>
        <v>synthetic_control_sp_152=synthetic_control_sp_152';</v>
      </c>
      <c r="FB54" s="2" t="str">
        <f t="shared" si="43"/>
        <v>tratado_152=tratado_152';</v>
      </c>
      <c r="FF54" s="2" t="str">
        <f t="shared" si="55"/>
        <v>xlswrite('G:\Mi unidad\1. PROYECTOS TELLO 2022\SCM SPILL OVERS\outputs\PEAO\distancia_centro_salud\1%\simulacion_1\synthetic_control_outputs.xlsx',synthetic_control_152,152);</v>
      </c>
      <c r="FT54" s="2" t="str">
        <f t="shared" si="56"/>
        <v>xlswrite('G:\Mi unidad\1. PROYECTOS TELLO 2022\SCM SPILL OVERS\outputs\PEAO\distancia_centro_salud\1%\simulacion_1\synthetic_control_spillover_outputs.xlsx',synthetic_control_sp_152,152);</v>
      </c>
      <c r="GJ54" s="2" t="str">
        <f t="shared" si="57"/>
        <v>xlswrite('G:\Mi unidad\1. PROYECTOS TELLO 2022\SCM SPILL OVERS\outputs\PEAO\distancia_centro_salud\1%\simulacion_1\observado_outputs.xlsx',tratado_152,152);</v>
      </c>
      <c r="GX54" s="2" t="str">
        <f t="shared" si="58"/>
        <v>xlswrite('G:\Mi unidad\1. PROYECTOS TELLO 2022\SCM SPILL OVERS\outputs\PEAO\informalidad\1%\simulacion_1\synthetic_control_outputs.xlsx',synthetic_control_152,152);</v>
      </c>
      <c r="HL54" s="2" t="str">
        <f t="shared" si="59"/>
        <v>xlswrite('G:\Mi unidad\1. PROYECTOS TELLO 2022\SCM SPILL OVERS\outputs\PEAO\informalidad\1%\simulacion_1\synthetic_control_spillover_outputs.xlsx',synthetic_control_sp_152,152);</v>
      </c>
      <c r="IB54" s="2" t="str">
        <f t="shared" si="60"/>
        <v>xlswrite('G:\Mi unidad\1. PROYECTOS TELLO 2022\SCM SPILL OVERS\outputs\PEAO\informalidad\1%\simulacion_1\observado_outputs.xlsx',tratado_152,152);</v>
      </c>
      <c r="IP54" s="2" t="str">
        <f t="shared" si="61"/>
        <v>xlswrite('G:\Mi unidad\1. PROYECTOS TELLO 2022\SCM SPILL OVERS\outputs\PEAO\densidad\1%\simulacion_1\synthetic_control_outputs.xlsx',synthetic_control_152,152);</v>
      </c>
      <c r="JD54" s="2" t="str">
        <f t="shared" si="62"/>
        <v>xlswrite('G:\Mi unidad\1. PROYECTOS TELLO 2022\SCM SPILL OVERS\outputs\PEAO\densidad\1%\simulacion_1\synthetic_control_spillover_outputs.xlsx',synthetic_control_sp_152,152);</v>
      </c>
      <c r="JT54" s="2" t="str">
        <f t="shared" si="63"/>
        <v>xlswrite('G:\Mi unidad\1. PROYECTOS TELLO 2022\SCM SPILL OVERS\outputs\PEAO\densidad\1%\simulacion_1\observado_outputs.xlsx',tratado_152,152);</v>
      </c>
      <c r="KG54" s="2" t="str">
        <f t="shared" si="64"/>
        <v>xlswrite('G:\Mi unidad\1. PROYECTOS TELLO 2022\SCM SPILL OVERS\outputs\PEAO\bajo_niv_educ\1%\simulacion_1\synthetic_control_outputs.xlsx',synthetic_control_152,152);</v>
      </c>
      <c r="KU54" s="2" t="str">
        <f t="shared" si="65"/>
        <v>xlswrite('G:\Mi unidad\1. PROYECTOS TELLO 2022\SCM SPILL OVERS\outputs\PEAO\bajo_niv_educ\1%\simulacion_1\synthetic_control_spillover_outputs.xlsx',synthetic_control_sp_152,152);</v>
      </c>
      <c r="LK54" s="2" t="str">
        <f t="shared" si="66"/>
        <v>xlswrite('G:\Mi unidad\1. PROYECTOS TELLO 2022\SCM SPILL OVERS\outputs\PEAO\bajo_niv_educ\1%\simulacion_1\observado_outputs.xlsx',tratado_152,152);</v>
      </c>
      <c r="LY54" s="2" t="str">
        <f t="shared" si="67"/>
        <v>xlswrite('G:\Mi unidad\1. PROYECTOS TELLO 2022\SCM SPILL OVERS\outputs\PEAO\bajo_ingreso\1%\simulacion_1\synthetic_control_outputs.xlsx',synthetic_control_152,152);</v>
      </c>
      <c r="MN54" s="2" t="str">
        <f t="shared" si="68"/>
        <v>xlswrite('G:\Mi unidad\1. PROYECTOS TELLO 2022\SCM SPILL OVERS\outputs\PEAO\bajo_ingreso\1%\simulacion_1\synthetic_control_spillover_outputs.xlsx',synthetic_control_sp_152,152);</v>
      </c>
      <c r="ND54" s="2" t="str">
        <f t="shared" si="69"/>
        <v>xlswrite('G:\Mi unidad\1. PROYECTOS TELLO 2022\SCM SPILL OVERS\outputs\PEAO\bajo_ingreso\1%\simulacion_1\observado_outputs.xlsx',tratado_152,152);</v>
      </c>
      <c r="NR54" s="2" t="str">
        <f t="shared" si="70"/>
        <v>xlswrite('G:\Mi unidad\1. PROYECTOS TELLO 2022\SCM SPILL OVERS\outputs\PEAO\densidad_g\1%\simulacion_1\synthetic_control_outputs.xlsx',synthetic_control_152,152);</v>
      </c>
      <c r="OF54" s="2" t="str">
        <f t="shared" si="71"/>
        <v>xlswrite('G:\Mi unidad\1. PROYECTOS TELLO 2022\SCM SPILL OVERS\outputs\PEAO\densidad_g\1%\simulacion_1\synthetic_control_spillover_outputs.xlsx',synthetic_control_sp_152,152);</v>
      </c>
      <c r="OV54" s="2" t="str">
        <f t="shared" si="72"/>
        <v>xlswrite('G:\Mi unidad\1. PROYECTOS TELLO 2022\SCM SPILL OVERS\outputs\PEAO\densidad_g\1%\simulacion_1\observado_outputs.xlsx',tratado_152,152);</v>
      </c>
      <c r="PI54" s="2" t="str">
        <f t="shared" si="73"/>
        <v>xlswrite('G:\Mi unidad\1. PROYECTOS TELLO 2022\SCM SPILL OVERS\outputs\PEAO\alimentos\1%\simulacion_1\synthetic_control_outputs.xlsx',synthetic_control_152,152);</v>
      </c>
      <c r="PJ54" s="2" t="str">
        <f t="shared" si="74"/>
        <v>xlswrite('G:\Mi unidad\1. PROYECTOS TELLO 2022\SCM SPILL OVERS\outputs\PEAO\alimentos\1%\simulacion_1\synthetic_control_spillover_outputs.xlsx',synthetic_control_sp_152,152);</v>
      </c>
      <c r="PK54" s="2" t="str">
        <f t="shared" si="75"/>
        <v>xlswrite('G:\Mi unidad\1. PROYECTOS TELLO 2022\SCM SPILL OVERS\outputs\PEAO\alimentos\1%\simulacion_1\observado_outputs.xlsx',tratado_152,152);</v>
      </c>
      <c r="PP54" s="2" t="str">
        <f t="shared" si="76"/>
        <v>xlswrite('G:\Mi unidad\1. PROYECTOS TELLO 2022\SCM SPILL OVERS\outputs\PEAO\jefe_hogar\1%\simulacion_1\synthetic_control_outputs.xlsx',synthetic_control_152,152);</v>
      </c>
      <c r="PQ54" s="2" t="str">
        <f t="shared" si="77"/>
        <v>xlswrite('G:\Mi unidad\1. PROYECTOS TELLO 2022\SCM SPILL OVERS\outputs\PEAO\jefe_hogar\1%\simulacion_1\synthetic_control_spillover_outputs.xlsx',synthetic_control_sp_152,152);</v>
      </c>
      <c r="PR54" s="2" t="str">
        <f t="shared" si="78"/>
        <v>xlswrite('G:\Mi unidad\1. PROYECTOS TELLO 2022\SCM SPILL OVERS\outputs\PEAO\jefe_hogar\1%\simulacion_1\observado_outputs.xlsx',tratado_152,152);</v>
      </c>
      <c r="PV54" s="2" t="str">
        <f t="shared" si="79"/>
        <v>xlswrite('G:\Mi unidad\1. PROYECTOS TELLO 2022\SCM SPILL OVERS\outputs\PEAO\mujeres\1%\simulacion_1\synthetic_control_outputs.xlsx',synthetic_control_152,152);</v>
      </c>
      <c r="PW54" s="2" t="str">
        <f t="shared" si="80"/>
        <v>xlswrite('G:\Mi unidad\1. PROYECTOS TELLO 2022\SCM SPILL OVERS\outputs\PEAO\mujeres\1%\simulacion_1\synthetic_control_spillover_outputs.xlsx',synthetic_control_sp_152,152);</v>
      </c>
      <c r="PX54" s="2" t="str">
        <f t="shared" si="81"/>
        <v>xlswrite('G:\Mi unidad\1. PROYECTOS TELLO 2022\SCM SPILL OVERS\outputs\PEAO\mujeres\1%\simulacion_1\observado_outputs.xlsx',tratado_152,152);</v>
      </c>
      <c r="QB54" s="2" t="str">
        <f t="shared" si="82"/>
        <v>xlswrite('G:\Mi unidad\1. PROYECTOS TELLO 2022\SCM SPILL OVERS\outputs\PEAO\criminalidad\1%\simulacion_1\synthetic_control_outputs.xlsx',synthetic_control_152,152);</v>
      </c>
      <c r="QC54" s="2" t="str">
        <f t="shared" si="83"/>
        <v>xlswrite('G:\Mi unidad\1. PROYECTOS TELLO 2022\SCM SPILL OVERS\outputs\PEAO\criminalidad\1%\simulacion_1\synthetic_control_spillover_outputs.xlsx',synthetic_control_sp_152,152);</v>
      </c>
      <c r="QD54" s="2" t="str">
        <f t="shared" si="84"/>
        <v>xlswrite('G:\Mi unidad\1. PROYECTOS TELLO 2022\SCM SPILL OVERS\outputs\PEAO\criminalidad\1%\simulacion_1\observado_outputs.xlsx',tratado_152,152);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OVERS\outputs\PEAO\bajo_niv_educ\1%\simulacion_1\output_tests.xlsx',p_value_vec_"&amp;QW54&amp;"','p_value_vec_"&amp;QW54&amp;"');"</f>
        <v>xlswrite('G:\Mi unidad\1. PROYECTOS TELLO 2022\SCM SPILL OVERS\outputs\PEAO\bajo_niv_educ\1%\simulacion_1\output_tests.xlsx',p_value_vec_39','p_value_vec_39');</v>
      </c>
      <c r="RK54">
        <v>39</v>
      </c>
      <c r="RL54" t="str">
        <f>"xlswrite('G:\Mi unidad\1. PROYECTOS TELLO 2022\SCM SPILL OVERS\outputs\PEAO\bajo_ingreso\1%\simulacion_1\output_tests.xlsx',p_value_vec_"&amp;RK54&amp;"','p_value_vec_"&amp;RK54&amp;"');"</f>
        <v>xlswrite('G:\Mi unidad\1. PROYECTOS TELLO 2022\SCM SPILL OVERS\outputs\PEAO\bajo_ingreso\1%\simulacion_1\output_tests.xlsx',p_value_vec_39','p_value_vec_39');</v>
      </c>
      <c r="RW54">
        <v>39</v>
      </c>
      <c r="RX54" t="str">
        <f>"xlswrite('G:\Mi unidad\1. PROYECTOS TELLO 2022\SCM SPILL OVERS\outputs\PEAO\densidad\1%\simulacion_1\output_tests.xlsx',p_value_vec_"&amp;RW54&amp;"','p_value_vec_"&amp;RW54&amp;"');"</f>
        <v>xlswrite('G:\Mi unidad\1. PROYECTOS TELLO 2022\SCM SPILL OVERS\outputs\PEAO\densidad\1%\simulacion_1\output_tests.xlsx',p_value_vec_39','p_value_vec_39');</v>
      </c>
      <c r="SI54">
        <v>39</v>
      </c>
      <c r="SJ54" t="str">
        <f>"xlswrite('G:\Mi unidad\1. PROYECTOS TELLO 2022\SCM SPILL OVERS\outputs\PEAO\densidad_g\1%\simulacion_1\output_tests.xlsx',p_value_vec_"&amp;SI54&amp;"','p_value_vec_"&amp;SI54&amp;"');"</f>
        <v>xlswrite('G:\Mi unidad\1. PROYECTOS TELLO 2022\SCM SPILL OVERS\outputs\PEAO\densidad_g\1%\simulacion_1\output_tests.xlsx',p_value_vec_39','p_value_vec_39');</v>
      </c>
      <c r="SU54">
        <v>39</v>
      </c>
      <c r="SV54" t="str">
        <f>"xlswrite('G:\Mi unidad\1. PROYECTOS TELLO 2022\SCM SPILL OVERS\outputs\PEAO\distancia_centro_salud\1%\simulacion_1\output_tests.xlsx',p_value_vec_"&amp;SU54&amp;"','p_value_vec_"&amp;SU54&amp;"');"</f>
        <v>xlswrite('G:\Mi unidad\1. PROYECTOS TELLO 2022\SCM SPILL OVERS\outputs\PEAO\distancia_centro_salud\1%\simulacion_1\output_tests.xlsx',p_value_vec_39','p_value_vec_39');</v>
      </c>
      <c r="TH54">
        <v>39</v>
      </c>
      <c r="TI54" t="str">
        <f>"xlswrite('G:\Mi unidad\1. PROYECTOS TELLO 2022\SCM SPILL OVERS\outputs\PEAO\informalidad\1%\simulacion_1\output_tests.xlsx',p_value_vec_"&amp;TH54&amp;"','p_value_vec_"&amp;TH54&amp;"');"</f>
        <v>xlswrite('G:\Mi unidad\1. PROYECTOS TELLO 2022\SCM SPILL OVERS\outputs\PEAO\informalidad\1%\simulacion_1\output_tests.xlsx',p_value_vec_39','p_value_vec_39');</v>
      </c>
      <c r="TU54">
        <v>39</v>
      </c>
      <c r="TV54" t="str">
        <f>"xlswrite('G:\Mi unidad\1. PROYECTOS TELLO 2022\SCM SPILL OVERS\outputs\PEAO\alimentos\1%\simulacion_1\output_tests.xlsx',p_value_vec_"&amp;TU54&amp;"','p_value_vec_"&amp;TU54&amp;"');"</f>
        <v>xlswrite('G:\Mi unidad\1. PROYECTOS TELLO 2022\SCM SPILL OVERS\outputs\PEAO\alimentos\1%\simulacion_1\output_tests.xlsx',p_value_vec_39','p_value_vec_39');</v>
      </c>
      <c r="UB54">
        <v>39</v>
      </c>
      <c r="UC54" t="str">
        <f>"xlswrite('G:\Mi unidad\1. PROYECTOS TELLO 2022\SCM SPILL OVERS\outputs\PEAO\jefe_hogar\1%\simulacion_1\output_tests.xlsx',p_value_vec_"&amp;UB54&amp;"','p_value_vec_"&amp;UB54&amp;"');"</f>
        <v>xlswrite('G:\Mi unidad\1. PROYECTOS TELLO 2022\SCM SPILL OVERS\outputs\PEAO\jefe_hogar\1%\simulacion_1\output_tests.xlsx',p_value_vec_39','p_value_vec_39');</v>
      </c>
      <c r="UI54">
        <v>39</v>
      </c>
      <c r="UJ54" t="str">
        <f>"xlswrite('G:\Mi unidad\1. PROYECTOS TELLO 2022\SCM SPILL OVERS\outputs\PEAO\mujeres\1%\simulacion_1\output_tests.xlsx',p_value_vec_"&amp;UI54&amp;"','p_value_vec_"&amp;UI54&amp;"');"</f>
        <v>xlswrite('G:\Mi unidad\1. PROYECTOS TELLO 2022\SCM SPILL OVERS\outputs\PEAO\mujeres\1%\simulacion_1\output_tests.xlsx',p_value_vec_39','p_value_vec_39');</v>
      </c>
      <c r="UU54">
        <v>39</v>
      </c>
      <c r="UV54" t="str">
        <f>"xlswrite('G:\Mi unidad\1. PROYECTOS TELLO 2022\SCM SPILL OVERS\outputs\PEAO\criminalidad\1%\simulacion_1\output_tests.xlsx',p_value_vec_"&amp;UU54&amp;"','p_value_vec_"&amp;UU54&amp;"');"</f>
        <v>xlswrite('G:\Mi unidad\1. PROYECTOS TELLO 2022\SCM SPILL OVERS\outputs\PEAO\criminalidad\1%\simulacion_1\output_tests.xlsx',p_value_vec_39','p_value_vec_39');</v>
      </c>
    </row>
    <row r="55" spans="1:568" x14ac:dyDescent="0.3">
      <c r="A55">
        <v>153</v>
      </c>
      <c r="B55" s="2" t="str">
        <f t="shared" si="48"/>
        <v>[data_153,provincias_153,~] = xlsread('BD_PEAO_est_1_provincia_153.xlsx');</v>
      </c>
      <c r="E55" s="2" t="str">
        <f t="shared" si="37"/>
        <v>provincia_153 = unique(provincias_153(2:end,1));</v>
      </c>
      <c r="O55" s="2" t="str">
        <f t="shared" si="49"/>
        <v>PEAO_153 = reshape(data_153(:,2),T+S,N);</v>
      </c>
      <c r="T55" s="2" t="str">
        <f t="shared" si="50"/>
        <v xml:space="preserve">PEAO_153 = PEAO_153'; </v>
      </c>
      <c r="X55" s="2" t="str">
        <f t="shared" si="51"/>
        <v>tratado_153 = PEAO_153(1,:);</v>
      </c>
      <c r="AC55" s="2" t="str">
        <f t="shared" si="52"/>
        <v>PEAO_153(1,:) = [];</v>
      </c>
      <c r="AI55" s="2" t="str">
        <f t="shared" si="53"/>
        <v>PEAO_153 = [tratado_153;PEAO_153];</v>
      </c>
      <c r="AN55" s="2" t="str">
        <f t="shared" si="54"/>
        <v>Y_153 = PEAO_153; % outcome matrix</v>
      </c>
      <c r="AS55" s="2" t="str">
        <f t="shared" si="44"/>
        <v>Y_pre_153 = Y_153(:,1:T);</v>
      </c>
      <c r="AW55" s="2" t="str">
        <f t="shared" si="45"/>
        <v>Y_post_153 = Y_153(:,T+1:end);</v>
      </c>
      <c r="BA55" s="2" t="str">
        <f t="shared" si="46"/>
        <v>[a_hat_153,B_hat_153] = scm_batch(Y_pre_153);</v>
      </c>
      <c r="BF55" s="2" t="str">
        <f t="shared" si="38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P55">
        <v>39</v>
      </c>
      <c r="CQ55" s="2" t="str">
        <f>"A_"&amp;CP52&amp;" = eye(N);"</f>
        <v>A_39 = eye(N);</v>
      </c>
      <c r="CW55">
        <v>39</v>
      </c>
      <c r="CX55" s="2" t="str">
        <f>"A_"&amp;CW51&amp;"(:,ind_"&amp;CW51&amp;" == 0) = [];"</f>
        <v>A_38(:,ind_38 == 0) = [];</v>
      </c>
      <c r="DB55">
        <v>39</v>
      </c>
      <c r="DC55" s="2" t="str">
        <f>"A_"&amp;DB52&amp;" = eye(N);"</f>
        <v>A_39 = eye(N);</v>
      </c>
      <c r="DG55">
        <v>39</v>
      </c>
      <c r="DH55" s="2" t="str">
        <f>"A_"&amp;DG52&amp;" = eye(N);"</f>
        <v>A_39 = eye(N);</v>
      </c>
      <c r="DL55">
        <v>39</v>
      </c>
      <c r="DM55" s="2" t="str">
        <f>"A_"&amp;DL52&amp;" = eye(N);"</f>
        <v>A_39 = eye(N);</v>
      </c>
      <c r="DQ55" s="2" t="str">
        <f t="shared" si="47"/>
        <v>M_hat_153 = (eye(N)-B_hat_153)'*(eye(N)-B_hat_153);</v>
      </c>
      <c r="DW55" s="2" t="str">
        <f t="shared" si="39"/>
        <v>synthetic_control_sp_153 = a_hat_153(1)+B_hat_153(1,:)*Y_153;</v>
      </c>
      <c r="EC55" s="2" t="str">
        <f t="shared" si="40"/>
        <v>alpha1_hat_vec_153 = zeros(1,S);</v>
      </c>
      <c r="EG55">
        <v>23</v>
      </c>
      <c r="EH55" s="2" t="str">
        <f>"alpha1_hat_vec_"&amp;EG55&amp;"(s) = alpha_hat_"&amp;EG55&amp;"(1);"</f>
        <v>alpha1_hat_vec_23(s) = alpha_hat_23(1);</v>
      </c>
      <c r="ER55" s="2" t="str">
        <f t="shared" si="41"/>
        <v>synthetic_control_153=synthetic_control_153';</v>
      </c>
      <c r="EW55" s="2" t="str">
        <f t="shared" si="42"/>
        <v>synthetic_control_sp_153=synthetic_control_sp_153';</v>
      </c>
      <c r="FB55" s="2" t="str">
        <f t="shared" si="43"/>
        <v>tratado_153=tratado_153';</v>
      </c>
      <c r="FF55" s="2" t="str">
        <f t="shared" si="55"/>
        <v>xlswrite('G:\Mi unidad\1. PROYECTOS TELLO 2022\SCM SPILL OVERS\outputs\PEAO\distancia_centro_salud\1%\simulacion_1\synthetic_control_outputs.xlsx',synthetic_control_153,153);</v>
      </c>
      <c r="FT55" s="2" t="str">
        <f t="shared" si="56"/>
        <v>xlswrite('G:\Mi unidad\1. PROYECTOS TELLO 2022\SCM SPILL OVERS\outputs\PEAO\distancia_centro_salud\1%\simulacion_1\synthetic_control_spillover_outputs.xlsx',synthetic_control_sp_153,153);</v>
      </c>
      <c r="GJ55" s="2" t="str">
        <f t="shared" si="57"/>
        <v>xlswrite('G:\Mi unidad\1. PROYECTOS TELLO 2022\SCM SPILL OVERS\outputs\PEAO\distancia_centro_salud\1%\simulacion_1\observado_outputs.xlsx',tratado_153,153);</v>
      </c>
      <c r="GX55" s="2" t="str">
        <f t="shared" si="58"/>
        <v>xlswrite('G:\Mi unidad\1. PROYECTOS TELLO 2022\SCM SPILL OVERS\outputs\PEAO\informalidad\1%\simulacion_1\synthetic_control_outputs.xlsx',synthetic_control_153,153);</v>
      </c>
      <c r="HL55" s="2" t="str">
        <f t="shared" si="59"/>
        <v>xlswrite('G:\Mi unidad\1. PROYECTOS TELLO 2022\SCM SPILL OVERS\outputs\PEAO\informalidad\1%\simulacion_1\synthetic_control_spillover_outputs.xlsx',synthetic_control_sp_153,153);</v>
      </c>
      <c r="IB55" s="2" t="str">
        <f t="shared" si="60"/>
        <v>xlswrite('G:\Mi unidad\1. PROYECTOS TELLO 2022\SCM SPILL OVERS\outputs\PEAO\informalidad\1%\simulacion_1\observado_outputs.xlsx',tratado_153,153);</v>
      </c>
      <c r="IP55" s="2" t="str">
        <f t="shared" si="61"/>
        <v>xlswrite('G:\Mi unidad\1. PROYECTOS TELLO 2022\SCM SPILL OVERS\outputs\PEAO\densidad\1%\simulacion_1\synthetic_control_outputs.xlsx',synthetic_control_153,153);</v>
      </c>
      <c r="JD55" s="2" t="str">
        <f t="shared" si="62"/>
        <v>xlswrite('G:\Mi unidad\1. PROYECTOS TELLO 2022\SCM SPILL OVERS\outputs\PEAO\densidad\1%\simulacion_1\synthetic_control_spillover_outputs.xlsx',synthetic_control_sp_153,153);</v>
      </c>
      <c r="JT55" s="2" t="str">
        <f t="shared" si="63"/>
        <v>xlswrite('G:\Mi unidad\1. PROYECTOS TELLO 2022\SCM SPILL OVERS\outputs\PEAO\densidad\1%\simulacion_1\observado_outputs.xlsx',tratado_153,153);</v>
      </c>
      <c r="KG55" s="2" t="str">
        <f t="shared" si="64"/>
        <v>xlswrite('G:\Mi unidad\1. PROYECTOS TELLO 2022\SCM SPILL OVERS\outputs\PEAO\bajo_niv_educ\1%\simulacion_1\synthetic_control_outputs.xlsx',synthetic_control_153,153);</v>
      </c>
      <c r="KU55" s="2" t="str">
        <f t="shared" si="65"/>
        <v>xlswrite('G:\Mi unidad\1. PROYECTOS TELLO 2022\SCM SPILL OVERS\outputs\PEAO\bajo_niv_educ\1%\simulacion_1\synthetic_control_spillover_outputs.xlsx',synthetic_control_sp_153,153);</v>
      </c>
      <c r="LK55" s="2" t="str">
        <f t="shared" si="66"/>
        <v>xlswrite('G:\Mi unidad\1. PROYECTOS TELLO 2022\SCM SPILL OVERS\outputs\PEAO\bajo_niv_educ\1%\simulacion_1\observado_outputs.xlsx',tratado_153,153);</v>
      </c>
      <c r="LY55" s="2" t="str">
        <f t="shared" si="67"/>
        <v>xlswrite('G:\Mi unidad\1. PROYECTOS TELLO 2022\SCM SPILL OVERS\outputs\PEAO\bajo_ingreso\1%\simulacion_1\synthetic_control_outputs.xlsx',synthetic_control_153,153);</v>
      </c>
      <c r="MN55" s="2" t="str">
        <f t="shared" si="68"/>
        <v>xlswrite('G:\Mi unidad\1. PROYECTOS TELLO 2022\SCM SPILL OVERS\outputs\PEAO\bajo_ingreso\1%\simulacion_1\synthetic_control_spillover_outputs.xlsx',synthetic_control_sp_153,153);</v>
      </c>
      <c r="ND55" s="2" t="str">
        <f t="shared" si="69"/>
        <v>xlswrite('G:\Mi unidad\1. PROYECTOS TELLO 2022\SCM SPILL OVERS\outputs\PEAO\bajo_ingreso\1%\simulacion_1\observado_outputs.xlsx',tratado_153,153);</v>
      </c>
      <c r="NR55" s="2" t="str">
        <f t="shared" si="70"/>
        <v>xlswrite('G:\Mi unidad\1. PROYECTOS TELLO 2022\SCM SPILL OVERS\outputs\PEAO\densidad_g\1%\simulacion_1\synthetic_control_outputs.xlsx',synthetic_control_153,153);</v>
      </c>
      <c r="OF55" s="2" t="str">
        <f t="shared" si="71"/>
        <v>xlswrite('G:\Mi unidad\1. PROYECTOS TELLO 2022\SCM SPILL OVERS\outputs\PEAO\densidad_g\1%\simulacion_1\synthetic_control_spillover_outputs.xlsx',synthetic_control_sp_153,153);</v>
      </c>
      <c r="OV55" s="2" t="str">
        <f t="shared" si="72"/>
        <v>xlswrite('G:\Mi unidad\1. PROYECTOS TELLO 2022\SCM SPILL OVERS\outputs\PEAO\densidad_g\1%\simulacion_1\observado_outputs.xlsx',tratado_153,153);</v>
      </c>
      <c r="PI55" s="2" t="str">
        <f t="shared" si="73"/>
        <v>xlswrite('G:\Mi unidad\1. PROYECTOS TELLO 2022\SCM SPILL OVERS\outputs\PEAO\alimentos\1%\simulacion_1\synthetic_control_outputs.xlsx',synthetic_control_153,153);</v>
      </c>
      <c r="PJ55" s="2" t="str">
        <f t="shared" si="74"/>
        <v>xlswrite('G:\Mi unidad\1. PROYECTOS TELLO 2022\SCM SPILL OVERS\outputs\PEAO\alimentos\1%\simulacion_1\synthetic_control_spillover_outputs.xlsx',synthetic_control_sp_153,153);</v>
      </c>
      <c r="PK55" s="2" t="str">
        <f t="shared" si="75"/>
        <v>xlswrite('G:\Mi unidad\1. PROYECTOS TELLO 2022\SCM SPILL OVERS\outputs\PEAO\alimentos\1%\simulacion_1\observado_outputs.xlsx',tratado_153,153);</v>
      </c>
      <c r="PP55" s="2" t="str">
        <f t="shared" si="76"/>
        <v>xlswrite('G:\Mi unidad\1. PROYECTOS TELLO 2022\SCM SPILL OVERS\outputs\PEAO\jefe_hogar\1%\simulacion_1\synthetic_control_outputs.xlsx',synthetic_control_153,153);</v>
      </c>
      <c r="PQ55" s="2" t="str">
        <f t="shared" si="77"/>
        <v>xlswrite('G:\Mi unidad\1. PROYECTOS TELLO 2022\SCM SPILL OVERS\outputs\PEAO\jefe_hogar\1%\simulacion_1\synthetic_control_spillover_outputs.xlsx',synthetic_control_sp_153,153);</v>
      </c>
      <c r="PR55" s="2" t="str">
        <f t="shared" si="78"/>
        <v>xlswrite('G:\Mi unidad\1. PROYECTOS TELLO 2022\SCM SPILL OVERS\outputs\PEAO\jefe_hogar\1%\simulacion_1\observado_outputs.xlsx',tratado_153,153);</v>
      </c>
      <c r="PV55" s="2" t="str">
        <f t="shared" si="79"/>
        <v>xlswrite('G:\Mi unidad\1. PROYECTOS TELLO 2022\SCM SPILL OVERS\outputs\PEAO\mujeres\1%\simulacion_1\synthetic_control_outputs.xlsx',synthetic_control_153,153);</v>
      </c>
      <c r="PW55" s="2" t="str">
        <f t="shared" si="80"/>
        <v>xlswrite('G:\Mi unidad\1. PROYECTOS TELLO 2022\SCM SPILL OVERS\outputs\PEAO\mujeres\1%\simulacion_1\synthetic_control_spillover_outputs.xlsx',synthetic_control_sp_153,153);</v>
      </c>
      <c r="PX55" s="2" t="str">
        <f t="shared" si="81"/>
        <v>xlswrite('G:\Mi unidad\1. PROYECTOS TELLO 2022\SCM SPILL OVERS\outputs\PEAO\mujeres\1%\simulacion_1\observado_outputs.xlsx',tratado_153,153);</v>
      </c>
      <c r="QB55" s="2" t="str">
        <f t="shared" si="82"/>
        <v>xlswrite('G:\Mi unidad\1. PROYECTOS TELLO 2022\SCM SPILL OVERS\outputs\PEAO\criminalidad\1%\simulacion_1\synthetic_control_outputs.xlsx',synthetic_control_153,153);</v>
      </c>
      <c r="QC55" s="2" t="str">
        <f t="shared" si="83"/>
        <v>xlswrite('G:\Mi unidad\1. PROYECTOS TELLO 2022\SCM SPILL OVERS\outputs\PEAO\criminalidad\1%\simulacion_1\synthetic_control_spillover_outputs.xlsx',synthetic_control_sp_153,153);</v>
      </c>
      <c r="QD55" s="2" t="str">
        <f t="shared" si="84"/>
        <v>xlswrite('G:\Mi unidad\1. PROYECTOS TELLO 2022\SCM SPILL OVERS\outputs\PEAO\criminalidad\1%\simulacion_1\observado_outputs.xlsx',tratado_153,153);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sp_andrews(Y_pre_"&amp;QP55&amp;",PEAO_"&amp;QP55&amp;"(:,T+s),A_"&amp;QP55&amp;",C,d,alpha_sig);"</f>
        <v xml:space="preserve">    spillover_test_27(s) = sp_andrews(Y_pre_27,PEAO_27(:,T+s),A_27,C,d,alpha_sig);</v>
      </c>
      <c r="QW55">
        <v>39</v>
      </c>
      <c r="QX55" t="str">
        <f>"xlswrite('G:\Mi unidad\1. PROYECTOS TELLO 2022\SCM SPILL OVERS\outputs\PEAO\bajo_niv_educ\1%\simulacion_1\output_tests.xlsx',alpha1_hat_vec_"&amp;QW55&amp;"','alpha1_hat_vec_"&amp;QW55&amp;"');"</f>
        <v>xlswrite('G:\Mi unidad\1. PROYECTOS TELLO 2022\SCM SPILL OVERS\outputs\PEAO\bajo_niv_educ\1%\simulacion_1\output_tests.xlsx',alpha1_hat_vec_39','alpha1_hat_vec_39');</v>
      </c>
      <c r="RK55">
        <v>39</v>
      </c>
      <c r="RL55" t="str">
        <f>"xlswrite('G:\Mi unidad\1. PROYECTOS TELLO 2022\SCM SPILL OVERS\outputs\PEAO\bajo_ingreso\1%\simulacion_1\output_tests.xlsx',alpha1_hat_vec_"&amp;RK55&amp;"','alpha1_hat_vec_"&amp;RK55&amp;"');"</f>
        <v>xlswrite('G:\Mi unidad\1. PROYECTOS TELLO 2022\SCM SPILL OVERS\outputs\PEAO\bajo_ingreso\1%\simulacion_1\output_tests.xlsx',alpha1_hat_vec_39','alpha1_hat_vec_39');</v>
      </c>
      <c r="RW55">
        <v>39</v>
      </c>
      <c r="RX55" t="str">
        <f>"xlswrite('G:\Mi unidad\1. PROYECTOS TELLO 2022\SCM SPILL OVERS\outputs\PEAO\densidad\1%\simulacion_1\output_tests.xlsx',alpha1_hat_vec_"&amp;RW55&amp;"','alpha1_hat_vec_"&amp;RW55&amp;"');"</f>
        <v>xlswrite('G:\Mi unidad\1. PROYECTOS TELLO 2022\SCM SPILL OVERS\outputs\PEAO\densidad\1%\simulacion_1\output_tests.xlsx',alpha1_hat_vec_39','alpha1_hat_vec_39');</v>
      </c>
      <c r="SI55">
        <v>39</v>
      </c>
      <c r="SJ55" t="str">
        <f>"xlswrite('G:\Mi unidad\1. PROYECTOS TELLO 2022\SCM SPILL OVERS\outputs\PEAO\densidad_g\1%\simulacion_1\output_tests.xlsx',alpha1_hat_vec_"&amp;SI55&amp;"','alpha1_hat_vec_"&amp;SI55&amp;"');"</f>
        <v>xlswrite('G:\Mi unidad\1. PROYECTOS TELLO 2022\SCM SPILL OVERS\outputs\PEAO\densidad_g\1%\simulacion_1\output_tests.xlsx',alpha1_hat_vec_39','alpha1_hat_vec_39');</v>
      </c>
      <c r="SU55">
        <v>39</v>
      </c>
      <c r="SV55" t="str">
        <f>"xlswrite('G:\Mi unidad\1. PROYECTOS TELLO 2022\SCM SPILL OVERS\outputs\PEAO\distancia_centro_salud\1%\simulacion_1\output_tests.xlsx',alpha1_hat_vec_"&amp;SU55&amp;"','alpha1_hat_vec_"&amp;SU55&amp;"');"</f>
        <v>xlswrite('G:\Mi unidad\1. PROYECTOS TELLO 2022\SCM SPILL OVERS\outputs\PEAO\distancia_centro_salud\1%\simulacion_1\output_tests.xlsx',alpha1_hat_vec_39','alpha1_hat_vec_39');</v>
      </c>
      <c r="TH55">
        <v>39</v>
      </c>
      <c r="TI55" t="str">
        <f>"xlswrite('G:\Mi unidad\1. PROYECTOS TELLO 2022\SCM SPILL OVERS\outputs\PEAO\informalidad\1%\simulacion_1\output_tests.xlsx',alpha1_hat_vec_"&amp;TH55&amp;"','alpha1_hat_vec_"&amp;TH55&amp;"');"</f>
        <v>xlswrite('G:\Mi unidad\1. PROYECTOS TELLO 2022\SCM SPILL OVERS\outputs\PEAO\informalidad\1%\simulacion_1\output_tests.xlsx',alpha1_hat_vec_39','alpha1_hat_vec_39');</v>
      </c>
      <c r="TU55">
        <v>39</v>
      </c>
      <c r="TV55" t="str">
        <f>"xlswrite('G:\Mi unidad\1. PROYECTOS TELLO 2022\SCM SPILL OVERS\outputs\PEAO\alimentos\1%\simulacion_1\output_tests.xlsx',alpha1_hat_vec_"&amp;TU55&amp;"','alpha1_hat_vec_"&amp;TU55&amp;"');"</f>
        <v>xlswrite('G:\Mi unidad\1. PROYECTOS TELLO 2022\SCM SPILL OVERS\outputs\PEAO\alimentos\1%\simulacion_1\output_tests.xlsx',alpha1_hat_vec_39','alpha1_hat_vec_39');</v>
      </c>
      <c r="UB55">
        <v>39</v>
      </c>
      <c r="UC55" t="str">
        <f>"xlswrite('G:\Mi unidad\1. PROYECTOS TELLO 2022\SCM SPILL OVERS\outputs\PEAO\jefe_hogar\1%\simulacion_1\output_tests.xlsx',alpha1_hat_vec_"&amp;UB55&amp;"','alpha1_hat_vec_"&amp;UB55&amp;"');"</f>
        <v>xlswrite('G:\Mi unidad\1. PROYECTOS TELLO 2022\SCM SPILL OVERS\outputs\PEAO\jefe_hogar\1%\simulacion_1\output_tests.xlsx',alpha1_hat_vec_39','alpha1_hat_vec_39');</v>
      </c>
      <c r="UI55">
        <v>39</v>
      </c>
      <c r="UJ55" t="str">
        <f>"xlswrite('G:\Mi unidad\1. PROYECTOS TELLO 2022\SCM SPILL OVERS\outputs\PEAO\mujeres\1%\simulacion_1\output_tests.xlsx',alpha1_hat_vec_"&amp;UI55&amp;"','alpha1_hat_vec_"&amp;UI55&amp;"');"</f>
        <v>xlswrite('G:\Mi unidad\1. PROYECTOS TELLO 2022\SCM SPILL OVERS\outputs\PEAO\mujeres\1%\simulacion_1\output_tests.xlsx',alpha1_hat_vec_39','alpha1_hat_vec_39');</v>
      </c>
      <c r="UU55">
        <v>39</v>
      </c>
      <c r="UV55" t="str">
        <f>"xlswrite('G:\Mi unidad\1. PROYECTOS TELLO 2022\SCM SPILL OVERS\outputs\PEAO\criminalidad\1%\simulacion_1\output_tests.xlsx',alpha1_hat_vec_"&amp;UU55&amp;"','alpha1_hat_vec_"&amp;UU55&amp;"');"</f>
        <v>xlswrite('G:\Mi unidad\1. PROYECTOS TELLO 2022\SCM SPILL OVERS\outputs\PEAO\criminalidad\1%\simulacion_1\output_tests.xlsx',alpha1_hat_vec_39','alpha1_hat_vec_39');</v>
      </c>
    </row>
    <row r="56" spans="1:568" x14ac:dyDescent="0.3">
      <c r="A56">
        <v>157</v>
      </c>
      <c r="B56" s="2" t="str">
        <f t="shared" si="48"/>
        <v>[data_157,provincias_157,~] = xlsread('BD_PEAO_est_1_provincia_157.xlsx');</v>
      </c>
      <c r="E56" s="2" t="str">
        <f t="shared" si="37"/>
        <v>provincia_157 = unique(provincias_157(2:end,1));</v>
      </c>
      <c r="O56" s="2" t="str">
        <f t="shared" si="49"/>
        <v>PEAO_157 = reshape(data_157(:,2),T+S,N);</v>
      </c>
      <c r="T56" s="2" t="str">
        <f t="shared" si="50"/>
        <v xml:space="preserve">PEAO_157 = PEAO_157'; </v>
      </c>
      <c r="X56" s="2" t="str">
        <f t="shared" si="51"/>
        <v>tratado_157 = PEAO_157(1,:);</v>
      </c>
      <c r="AC56" s="2" t="str">
        <f t="shared" si="52"/>
        <v>PEAO_157(1,:) = [];</v>
      </c>
      <c r="AI56" s="2" t="str">
        <f t="shared" si="53"/>
        <v>PEAO_157 = [tratado_157;PEAO_157];</v>
      </c>
      <c r="AN56" s="2" t="str">
        <f t="shared" si="54"/>
        <v>Y_157 = PEAO_157; % outcome matrix</v>
      </c>
      <c r="AS56" s="2" t="str">
        <f t="shared" si="44"/>
        <v>Y_pre_157 = Y_157(:,1:T);</v>
      </c>
      <c r="AW56" s="2" t="str">
        <f t="shared" si="45"/>
        <v>Y_post_157 = Y_157(:,T+1:end);</v>
      </c>
      <c r="BA56" s="2" t="str">
        <f t="shared" si="46"/>
        <v>[a_hat_157,B_hat_157] = scm_batch(Y_pre_157);</v>
      </c>
      <c r="BF56" s="2" t="str">
        <f t="shared" si="38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P56">
        <v>39</v>
      </c>
      <c r="CQ56" s="2" t="str">
        <f>"A_"&amp;CP52&amp;"(:,ind_"&amp;CP52&amp;" == 0) = [];"</f>
        <v>A_39(:,ind_39 == 0) = [];</v>
      </c>
      <c r="CW56">
        <v>39</v>
      </c>
      <c r="CX56" t="str">
        <f>"%A_"&amp;CW56</f>
        <v>%A_39</v>
      </c>
      <c r="DB56">
        <v>39</v>
      </c>
      <c r="DC56" s="2" t="str">
        <f>"A_"&amp;DB52&amp;"(:,ind_"&amp;DB52&amp;" == 0) = [];"</f>
        <v>A_39(:,ind_39 == 0) = [];</v>
      </c>
      <c r="DG56">
        <v>39</v>
      </c>
      <c r="DH56" s="2" t="str">
        <f>"A_"&amp;DG52&amp;"(:,ind_"&amp;DG52&amp;" == 0) = [];"</f>
        <v>A_39(:,ind_39 == 0) = [];</v>
      </c>
      <c r="DL56">
        <v>39</v>
      </c>
      <c r="DM56" s="2" t="str">
        <f>"A_"&amp;DL52&amp;"(:,ind_"&amp;DL52&amp;" == 0) = [];"</f>
        <v>A_39(:,ind_39 == 0) = [];</v>
      </c>
      <c r="DQ56" s="2" t="str">
        <f t="shared" si="47"/>
        <v>M_hat_157 = (eye(N)-B_hat_157)'*(eye(N)-B_hat_157);</v>
      </c>
      <c r="DW56" s="2" t="str">
        <f t="shared" si="39"/>
        <v>synthetic_control_sp_157 = a_hat_157(1)+B_hat_157(1,:)*Y_157;</v>
      </c>
      <c r="EC56" s="2" t="str">
        <f t="shared" si="40"/>
        <v>alpha1_hat_vec_157 = zeros(1,S);</v>
      </c>
      <c r="EG56">
        <v>23</v>
      </c>
      <c r="EH56" s="2" t="str">
        <f>"synthetic_control_sp_"&amp;EG56&amp;"(T+s) = Y_"&amp;EG56&amp;"(1,T+s)-alpha1_hat_vec_"&amp;EG56&amp;"(s);"</f>
        <v>synthetic_control_sp_23(T+s) = Y_23(1,T+s)-alpha1_hat_vec_23(s);</v>
      </c>
      <c r="ER56" s="2" t="str">
        <f t="shared" si="41"/>
        <v>synthetic_control_157=synthetic_control_157';</v>
      </c>
      <c r="EW56" s="2" t="str">
        <f t="shared" si="42"/>
        <v>synthetic_control_sp_157=synthetic_control_sp_157';</v>
      </c>
      <c r="FB56" s="2" t="str">
        <f t="shared" si="43"/>
        <v>tratado_157=tratado_157';</v>
      </c>
      <c r="FF56" s="2" t="str">
        <f t="shared" si="55"/>
        <v>xlswrite('G:\Mi unidad\1. PROYECTOS TELLO 2022\SCM SPILL OVERS\outputs\PEAO\distancia_centro_salud\1%\simulacion_1\synthetic_control_outputs.xlsx',synthetic_control_157,157);</v>
      </c>
      <c r="FT56" s="2" t="str">
        <f t="shared" si="56"/>
        <v>xlswrite('G:\Mi unidad\1. PROYECTOS TELLO 2022\SCM SPILL OVERS\outputs\PEAO\distancia_centro_salud\1%\simulacion_1\synthetic_control_spillover_outputs.xlsx',synthetic_control_sp_157,157);</v>
      </c>
      <c r="GJ56" s="2" t="str">
        <f t="shared" si="57"/>
        <v>xlswrite('G:\Mi unidad\1. PROYECTOS TELLO 2022\SCM SPILL OVERS\outputs\PEAO\distancia_centro_salud\1%\simulacion_1\observado_outputs.xlsx',tratado_157,157);</v>
      </c>
      <c r="GX56" s="2" t="str">
        <f t="shared" si="58"/>
        <v>xlswrite('G:\Mi unidad\1. PROYECTOS TELLO 2022\SCM SPILL OVERS\outputs\PEAO\informalidad\1%\simulacion_1\synthetic_control_outputs.xlsx',synthetic_control_157,157);</v>
      </c>
      <c r="HL56" s="2" t="str">
        <f t="shared" si="59"/>
        <v>xlswrite('G:\Mi unidad\1. PROYECTOS TELLO 2022\SCM SPILL OVERS\outputs\PEAO\informalidad\1%\simulacion_1\synthetic_control_spillover_outputs.xlsx',synthetic_control_sp_157,157);</v>
      </c>
      <c r="IB56" s="2" t="str">
        <f t="shared" si="60"/>
        <v>xlswrite('G:\Mi unidad\1. PROYECTOS TELLO 2022\SCM SPILL OVERS\outputs\PEAO\informalidad\1%\simulacion_1\observado_outputs.xlsx',tratado_157,157);</v>
      </c>
      <c r="IP56" s="2" t="str">
        <f t="shared" si="61"/>
        <v>xlswrite('G:\Mi unidad\1. PROYECTOS TELLO 2022\SCM SPILL OVERS\outputs\PEAO\densidad\1%\simulacion_1\synthetic_control_outputs.xlsx',synthetic_control_157,157);</v>
      </c>
      <c r="JD56" s="2" t="str">
        <f t="shared" si="62"/>
        <v>xlswrite('G:\Mi unidad\1. PROYECTOS TELLO 2022\SCM SPILL OVERS\outputs\PEAO\densidad\1%\simulacion_1\synthetic_control_spillover_outputs.xlsx',synthetic_control_sp_157,157);</v>
      </c>
      <c r="JT56" s="2" t="str">
        <f t="shared" si="63"/>
        <v>xlswrite('G:\Mi unidad\1. PROYECTOS TELLO 2022\SCM SPILL OVERS\outputs\PEAO\densidad\1%\simulacion_1\observado_outputs.xlsx',tratado_157,157);</v>
      </c>
      <c r="KG56" s="2" t="str">
        <f t="shared" si="64"/>
        <v>xlswrite('G:\Mi unidad\1. PROYECTOS TELLO 2022\SCM SPILL OVERS\outputs\PEAO\bajo_niv_educ\1%\simulacion_1\synthetic_control_outputs.xlsx',synthetic_control_157,157);</v>
      </c>
      <c r="KU56" s="2" t="str">
        <f t="shared" si="65"/>
        <v>xlswrite('G:\Mi unidad\1. PROYECTOS TELLO 2022\SCM SPILL OVERS\outputs\PEAO\bajo_niv_educ\1%\simulacion_1\synthetic_control_spillover_outputs.xlsx',synthetic_control_sp_157,157);</v>
      </c>
      <c r="LK56" s="2" t="str">
        <f t="shared" si="66"/>
        <v>xlswrite('G:\Mi unidad\1. PROYECTOS TELLO 2022\SCM SPILL OVERS\outputs\PEAO\bajo_niv_educ\1%\simulacion_1\observado_outputs.xlsx',tratado_157,157);</v>
      </c>
      <c r="LY56" s="2" t="str">
        <f t="shared" si="67"/>
        <v>xlswrite('G:\Mi unidad\1. PROYECTOS TELLO 2022\SCM SPILL OVERS\outputs\PEAO\bajo_ingreso\1%\simulacion_1\synthetic_control_outputs.xlsx',synthetic_control_157,157);</v>
      </c>
      <c r="MN56" s="2" t="str">
        <f t="shared" si="68"/>
        <v>xlswrite('G:\Mi unidad\1. PROYECTOS TELLO 2022\SCM SPILL OVERS\outputs\PEAO\bajo_ingreso\1%\simulacion_1\synthetic_control_spillover_outputs.xlsx',synthetic_control_sp_157,157);</v>
      </c>
      <c r="ND56" s="2" t="str">
        <f t="shared" si="69"/>
        <v>xlswrite('G:\Mi unidad\1. PROYECTOS TELLO 2022\SCM SPILL OVERS\outputs\PEAO\bajo_ingreso\1%\simulacion_1\observado_outputs.xlsx',tratado_157,157);</v>
      </c>
      <c r="NR56" s="2" t="str">
        <f t="shared" si="70"/>
        <v>xlswrite('G:\Mi unidad\1. PROYECTOS TELLO 2022\SCM SPILL OVERS\outputs\PEAO\densidad_g\1%\simulacion_1\synthetic_control_outputs.xlsx',synthetic_control_157,157);</v>
      </c>
      <c r="OF56" s="2" t="str">
        <f t="shared" si="71"/>
        <v>xlswrite('G:\Mi unidad\1. PROYECTOS TELLO 2022\SCM SPILL OVERS\outputs\PEAO\densidad_g\1%\simulacion_1\synthetic_control_spillover_outputs.xlsx',synthetic_control_sp_157,157);</v>
      </c>
      <c r="OV56" s="2" t="str">
        <f t="shared" si="72"/>
        <v>xlswrite('G:\Mi unidad\1. PROYECTOS TELLO 2022\SCM SPILL OVERS\outputs\PEAO\densidad_g\1%\simulacion_1\observado_outputs.xlsx',tratado_157,157);</v>
      </c>
      <c r="PI56" s="2" t="str">
        <f t="shared" si="73"/>
        <v>xlswrite('G:\Mi unidad\1. PROYECTOS TELLO 2022\SCM SPILL OVERS\outputs\PEAO\alimentos\1%\simulacion_1\synthetic_control_outputs.xlsx',synthetic_control_157,157);</v>
      </c>
      <c r="PJ56" s="2" t="str">
        <f t="shared" si="74"/>
        <v>xlswrite('G:\Mi unidad\1. PROYECTOS TELLO 2022\SCM SPILL OVERS\outputs\PEAO\alimentos\1%\simulacion_1\synthetic_control_spillover_outputs.xlsx',synthetic_control_sp_157,157);</v>
      </c>
      <c r="PK56" s="2" t="str">
        <f t="shared" si="75"/>
        <v>xlswrite('G:\Mi unidad\1. PROYECTOS TELLO 2022\SCM SPILL OVERS\outputs\PEAO\alimentos\1%\simulacion_1\observado_outputs.xlsx',tratado_157,157);</v>
      </c>
      <c r="PP56" s="2" t="str">
        <f t="shared" si="76"/>
        <v>xlswrite('G:\Mi unidad\1. PROYECTOS TELLO 2022\SCM SPILL OVERS\outputs\PEAO\jefe_hogar\1%\simulacion_1\synthetic_control_outputs.xlsx',synthetic_control_157,157);</v>
      </c>
      <c r="PQ56" s="2" t="str">
        <f t="shared" si="77"/>
        <v>xlswrite('G:\Mi unidad\1. PROYECTOS TELLO 2022\SCM SPILL OVERS\outputs\PEAO\jefe_hogar\1%\simulacion_1\synthetic_control_spillover_outputs.xlsx',synthetic_control_sp_157,157);</v>
      </c>
      <c r="PR56" s="2" t="str">
        <f t="shared" si="78"/>
        <v>xlswrite('G:\Mi unidad\1. PROYECTOS TELLO 2022\SCM SPILL OVERS\outputs\PEAO\jefe_hogar\1%\simulacion_1\observado_outputs.xlsx',tratado_157,157);</v>
      </c>
      <c r="PV56" s="2" t="str">
        <f t="shared" si="79"/>
        <v>xlswrite('G:\Mi unidad\1. PROYECTOS TELLO 2022\SCM SPILL OVERS\outputs\PEAO\mujeres\1%\simulacion_1\synthetic_control_outputs.xlsx',synthetic_control_157,157);</v>
      </c>
      <c r="PW56" s="2" t="str">
        <f t="shared" si="80"/>
        <v>xlswrite('G:\Mi unidad\1. PROYECTOS TELLO 2022\SCM SPILL OVERS\outputs\PEAO\mujeres\1%\simulacion_1\synthetic_control_spillover_outputs.xlsx',synthetic_control_sp_157,157);</v>
      </c>
      <c r="PX56" s="2" t="str">
        <f t="shared" si="81"/>
        <v>xlswrite('G:\Mi unidad\1. PROYECTOS TELLO 2022\SCM SPILL OVERS\outputs\PEAO\mujeres\1%\simulacion_1\observado_outputs.xlsx',tratado_157,157);</v>
      </c>
      <c r="QB56" s="2" t="str">
        <f t="shared" si="82"/>
        <v>xlswrite('G:\Mi unidad\1. PROYECTOS TELLO 2022\SCM SPILL OVERS\outputs\PEAO\criminalidad\1%\simulacion_1\synthetic_control_outputs.xlsx',synthetic_control_157,157);</v>
      </c>
      <c r="QC56" s="2" t="str">
        <f t="shared" si="83"/>
        <v>xlswrite('G:\Mi unidad\1. PROYECTOS TELLO 2022\SCM SPILL OVERS\outputs\PEAO\criminalidad\1%\simulacion_1\synthetic_control_spillover_outputs.xlsx',synthetic_control_sp_157,157);</v>
      </c>
      <c r="QD56" s="2" t="str">
        <f t="shared" si="84"/>
        <v>xlswrite('G:\Mi unidad\1. PROYECTOS TELLO 2022\SCM SPILL OVERS\outputs\PEAO\criminalidad\1%\simulacion_1\observado_outputs.xlsx',tratado_157,157);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OVERS\outputs\PEAO\bajo_niv_educ\1%\simulacion_1\output_tests.xlsx',spillover_test_"&amp;QW56&amp;"','sp_test_"&amp;QW56&amp;"');"</f>
        <v>xlswrite('G:\Mi unidad\1. PROYECTOS TELLO 2022\SCM SPILL OVERS\outputs\PEAO\bajo_niv_educ\1%\simulacion_1\output_tests.xlsx',spillover_test_39','sp_test_39');</v>
      </c>
      <c r="RK56">
        <v>39</v>
      </c>
      <c r="RL56" t="str">
        <f>"xlswrite('G:\Mi unidad\1. PROYECTOS TELLO 2022\SCM SPILL OVERS\outputs\PEAO\bajo_ingreso\1%\simulacion_1\output_tests.xlsx',spillover_test_"&amp;RK56&amp;"','sp_test_"&amp;RK56&amp;"');"</f>
        <v>xlswrite('G:\Mi unidad\1. PROYECTOS TELLO 2022\SCM SPILL OVERS\outputs\PEAO\bajo_ingreso\1%\simulacion_1\output_tests.xlsx',spillover_test_39','sp_test_39');</v>
      </c>
      <c r="RW56">
        <v>39</v>
      </c>
      <c r="RX56" t="str">
        <f>"xlswrite('G:\Mi unidad\1. PROYECTOS TELLO 2022\SCM SPILL OVERS\outputs\PEAO\densidad\1%\simulacion_1\output_tests.xlsx',spillover_test_"&amp;RW56&amp;"','sp_test_"&amp;RW56&amp;"');"</f>
        <v>xlswrite('G:\Mi unidad\1. PROYECTOS TELLO 2022\SCM SPILL OVERS\outputs\PEAO\densidad\1%\simulacion_1\output_tests.xlsx',spillover_test_39','sp_test_39');</v>
      </c>
      <c r="SI56">
        <v>39</v>
      </c>
      <c r="SJ56" t="str">
        <f>"xlswrite('G:\Mi unidad\1. PROYECTOS TELLO 2022\SCM SPILL OVERS\outputs\PEAO\densidad_g\1%\simulacion_1\output_tests.xlsx',spillover_test_"&amp;SI56&amp;"','sp_test_"&amp;SI56&amp;"');"</f>
        <v>xlswrite('G:\Mi unidad\1. PROYECTOS TELLO 2022\SCM SPILL OVERS\outputs\PEAO\densidad_g\1%\simulacion_1\output_tests.xlsx',spillover_test_39','sp_test_39');</v>
      </c>
      <c r="SU56">
        <v>39</v>
      </c>
      <c r="SV56" t="str">
        <f>"xlswrite('G:\Mi unidad\1. PROYECTOS TELLO 2022\SCM SPILL OVERS\outputs\PEAO\distancia_centro_salud\1%\simulacion_1\output_tests.xlsx',spillover_test_"&amp;SU56&amp;"','sp_test_"&amp;SU56&amp;"');"</f>
        <v>xlswrite('G:\Mi unidad\1. PROYECTOS TELLO 2022\SCM SPILL OVERS\outputs\PEAO\distancia_centro_salud\1%\simulacion_1\output_tests.xlsx',spillover_test_39','sp_test_39');</v>
      </c>
      <c r="TH56">
        <v>39</v>
      </c>
      <c r="TI56" t="str">
        <f>"xlswrite('G:\Mi unidad\1. PROYECTOS TELLO 2022\SCM SPILL OVERS\outputs\PEAO\informalidad\1%\simulacion_1\output_tests.xlsx',spillover_test_"&amp;TH56&amp;"','sp_test_"&amp;TH56&amp;"');"</f>
        <v>xlswrite('G:\Mi unidad\1. PROYECTOS TELLO 2022\SCM SPILL OVERS\outputs\PEAO\informalidad\1%\simulacion_1\output_tests.xlsx',spillover_test_39','sp_test_39');</v>
      </c>
      <c r="TU56">
        <v>39</v>
      </c>
      <c r="TV56" t="str">
        <f>"xlswrite('G:\Mi unidad\1. PROYECTOS TELLO 2022\SCM SPILL OVERS\outputs\PEAO\alimentos\1%\simulacion_1\output_tests.xlsx',spillover_test_"&amp;TU56&amp;"','sp_test_"&amp;TU56&amp;"');"</f>
        <v>xlswrite('G:\Mi unidad\1. PROYECTOS TELLO 2022\SCM SPILL OVERS\outputs\PEAO\alimentos\1%\simulacion_1\output_tests.xlsx',spillover_test_39','sp_test_39');</v>
      </c>
      <c r="UB56">
        <v>39</v>
      </c>
      <c r="UC56" t="str">
        <f>"xlswrite('G:\Mi unidad\1. PROYECTOS TELLO 2022\SCM SPILL OVERS\outputs\PEAO\jefe_hogar\1%\simulacion_1\output_tests.xlsx',spillover_test_"&amp;UB56&amp;"','sp_test_"&amp;UB56&amp;"');"</f>
        <v>xlswrite('G:\Mi unidad\1. PROYECTOS TELLO 2022\SCM SPILL OVERS\outputs\PEAO\jefe_hogar\1%\simulacion_1\output_tests.xlsx',spillover_test_39','sp_test_39');</v>
      </c>
      <c r="UI56">
        <v>39</v>
      </c>
      <c r="UJ56" t="str">
        <f>"xlswrite('G:\Mi unidad\1. PROYECTOS TELLO 2022\SCM SPILL OVERS\outputs\PEAO\mujeres\1%\simulacion_1\output_tests.xlsx',spillover_test_"&amp;UI56&amp;"','sp_test_"&amp;UI56&amp;"');"</f>
        <v>xlswrite('G:\Mi unidad\1. PROYECTOS TELLO 2022\SCM SPILL OVERS\outputs\PEAO\mujeres\1%\simulacion_1\output_tests.xlsx',spillover_test_39','sp_test_39');</v>
      </c>
      <c r="UU56">
        <v>39</v>
      </c>
      <c r="UV56" t="str">
        <f>"xlswrite('G:\Mi unidad\1. PROYECTOS TELLO 2022\SCM SPILL OVERS\outputs\PEAO\criminalidad\1%\simulacion_1\output_tests.xlsx',spillover_test_"&amp;UU56&amp;"','sp_test_"&amp;UU56&amp;"');"</f>
        <v>xlswrite('G:\Mi unidad\1. PROYECTOS TELLO 2022\SCM SPILL OVERS\outputs\PEAO\criminalidad\1%\simulacion_1\output_tests.xlsx',spillover_test_39','sp_test_39');</v>
      </c>
    </row>
    <row r="57" spans="1:568" x14ac:dyDescent="0.3">
      <c r="A57">
        <v>158</v>
      </c>
      <c r="B57" s="2" t="str">
        <f t="shared" si="48"/>
        <v>[data_158,provincias_158,~] = xlsread('BD_PEAO_est_1_provincia_158.xlsx');</v>
      </c>
      <c r="E57" s="2" t="str">
        <f t="shared" si="37"/>
        <v>provincia_158 = unique(provincias_158(2:end,1));</v>
      </c>
      <c r="O57" s="2" t="str">
        <f t="shared" si="49"/>
        <v>PEAO_158 = reshape(data_158(:,2),T+S,N);</v>
      </c>
      <c r="T57" s="2" t="str">
        <f t="shared" si="50"/>
        <v xml:space="preserve">PEAO_158 = PEAO_158'; </v>
      </c>
      <c r="X57" s="2" t="str">
        <f t="shared" si="51"/>
        <v>tratado_158 = PEAO_158(1,:);</v>
      </c>
      <c r="AC57" s="2" t="str">
        <f t="shared" si="52"/>
        <v>PEAO_158(1,:) = [];</v>
      </c>
      <c r="AI57" s="2" t="str">
        <f t="shared" si="53"/>
        <v>PEAO_158 = [tratado_158;PEAO_158];</v>
      </c>
      <c r="AN57" s="2" t="str">
        <f t="shared" si="54"/>
        <v>Y_158 = PEAO_158; % outcome matrix</v>
      </c>
      <c r="AS57" s="2" t="str">
        <f t="shared" si="44"/>
        <v>Y_pre_158 = Y_158(:,1:T);</v>
      </c>
      <c r="AW57" s="2" t="str">
        <f t="shared" si="45"/>
        <v>Y_post_158 = Y_158(:,T+1:end);</v>
      </c>
      <c r="BA57" s="2" t="str">
        <f t="shared" si="46"/>
        <v>[a_hat_158,B_hat_158] = scm_batch(Y_pre_158);</v>
      </c>
      <c r="BF57" s="2" t="str">
        <f t="shared" si="38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P57">
        <v>41</v>
      </c>
      <c r="CQ57" t="str">
        <f>"%A_"&amp;CP57</f>
        <v>%A_41</v>
      </c>
      <c r="CW57">
        <v>41</v>
      </c>
      <c r="CX57" t="str">
        <f>"% Provincia_"&amp;CW57</f>
        <v>% Provincia_41</v>
      </c>
      <c r="DB57">
        <v>41</v>
      </c>
      <c r="DC57" t="str">
        <f>"%A_"&amp;DB57</f>
        <v>%A_41</v>
      </c>
      <c r="DG57">
        <v>41</v>
      </c>
      <c r="DH57" t="str">
        <f>"%A_"&amp;DG57</f>
        <v>%A_41</v>
      </c>
      <c r="DL57">
        <v>41</v>
      </c>
      <c r="DM57" t="str">
        <f>"%A_"&amp;DL57</f>
        <v>%A_41</v>
      </c>
      <c r="DQ57" s="2" t="str">
        <f t="shared" si="47"/>
        <v>M_hat_158 = (eye(N)-B_hat_158)'*(eye(N)-B_hat_158);</v>
      </c>
      <c r="DW57" s="2" t="str">
        <f t="shared" si="39"/>
        <v>synthetic_control_sp_158 = a_hat_158(1)+B_hat_158(1,:)*Y_158;</v>
      </c>
      <c r="EC57" s="2" t="str">
        <f t="shared" si="40"/>
        <v>alpha1_hat_vec_158 = zeros(1,S);</v>
      </c>
      <c r="EG57">
        <v>23</v>
      </c>
      <c r="EH57" s="3" t="s">
        <v>57</v>
      </c>
      <c r="ER57" s="2" t="str">
        <f t="shared" si="41"/>
        <v>synthetic_control_158=synthetic_control_158';</v>
      </c>
      <c r="EW57" s="2" t="str">
        <f t="shared" si="42"/>
        <v>synthetic_control_sp_158=synthetic_control_sp_158';</v>
      </c>
      <c r="FB57" s="2" t="str">
        <f t="shared" si="43"/>
        <v>tratado_158=tratado_158';</v>
      </c>
      <c r="FF57" s="2" t="str">
        <f t="shared" si="55"/>
        <v>xlswrite('G:\Mi unidad\1. PROYECTOS TELLO 2022\SCM SPILL OVERS\outputs\PEAO\distancia_centro_salud\1%\simulacion_1\synthetic_control_outputs.xlsx',synthetic_control_158,158);</v>
      </c>
      <c r="FT57" s="2" t="str">
        <f t="shared" si="56"/>
        <v>xlswrite('G:\Mi unidad\1. PROYECTOS TELLO 2022\SCM SPILL OVERS\outputs\PEAO\distancia_centro_salud\1%\simulacion_1\synthetic_control_spillover_outputs.xlsx',synthetic_control_sp_158,158);</v>
      </c>
      <c r="GJ57" s="2" t="str">
        <f t="shared" si="57"/>
        <v>xlswrite('G:\Mi unidad\1. PROYECTOS TELLO 2022\SCM SPILL OVERS\outputs\PEAO\distancia_centro_salud\1%\simulacion_1\observado_outputs.xlsx',tratado_158,158);</v>
      </c>
      <c r="GX57" s="2" t="str">
        <f t="shared" si="58"/>
        <v>xlswrite('G:\Mi unidad\1. PROYECTOS TELLO 2022\SCM SPILL OVERS\outputs\PEAO\informalidad\1%\simulacion_1\synthetic_control_outputs.xlsx',synthetic_control_158,158);</v>
      </c>
      <c r="HL57" s="2" t="str">
        <f t="shared" si="59"/>
        <v>xlswrite('G:\Mi unidad\1. PROYECTOS TELLO 2022\SCM SPILL OVERS\outputs\PEAO\informalidad\1%\simulacion_1\synthetic_control_spillover_outputs.xlsx',synthetic_control_sp_158,158);</v>
      </c>
      <c r="IB57" s="2" t="str">
        <f t="shared" si="60"/>
        <v>xlswrite('G:\Mi unidad\1. PROYECTOS TELLO 2022\SCM SPILL OVERS\outputs\PEAO\informalidad\1%\simulacion_1\observado_outputs.xlsx',tratado_158,158);</v>
      </c>
      <c r="IP57" s="2" t="str">
        <f t="shared" si="61"/>
        <v>xlswrite('G:\Mi unidad\1. PROYECTOS TELLO 2022\SCM SPILL OVERS\outputs\PEAO\densidad\1%\simulacion_1\synthetic_control_outputs.xlsx',synthetic_control_158,158);</v>
      </c>
      <c r="JD57" s="2" t="str">
        <f t="shared" si="62"/>
        <v>xlswrite('G:\Mi unidad\1. PROYECTOS TELLO 2022\SCM SPILL OVERS\outputs\PEAO\densidad\1%\simulacion_1\synthetic_control_spillover_outputs.xlsx',synthetic_control_sp_158,158);</v>
      </c>
      <c r="JT57" s="2" t="str">
        <f t="shared" si="63"/>
        <v>xlswrite('G:\Mi unidad\1. PROYECTOS TELLO 2022\SCM SPILL OVERS\outputs\PEAO\densidad\1%\simulacion_1\observado_outputs.xlsx',tratado_158,158);</v>
      </c>
      <c r="KG57" s="2" t="str">
        <f t="shared" si="64"/>
        <v>xlswrite('G:\Mi unidad\1. PROYECTOS TELLO 2022\SCM SPILL OVERS\outputs\PEAO\bajo_niv_educ\1%\simulacion_1\synthetic_control_outputs.xlsx',synthetic_control_158,158);</v>
      </c>
      <c r="KU57" s="2" t="str">
        <f t="shared" si="65"/>
        <v>xlswrite('G:\Mi unidad\1. PROYECTOS TELLO 2022\SCM SPILL OVERS\outputs\PEAO\bajo_niv_educ\1%\simulacion_1\synthetic_control_spillover_outputs.xlsx',synthetic_control_sp_158,158);</v>
      </c>
      <c r="LK57" s="2" t="str">
        <f t="shared" si="66"/>
        <v>xlswrite('G:\Mi unidad\1. PROYECTOS TELLO 2022\SCM SPILL OVERS\outputs\PEAO\bajo_niv_educ\1%\simulacion_1\observado_outputs.xlsx',tratado_158,158);</v>
      </c>
      <c r="LY57" s="2" t="str">
        <f t="shared" si="67"/>
        <v>xlswrite('G:\Mi unidad\1. PROYECTOS TELLO 2022\SCM SPILL OVERS\outputs\PEAO\bajo_ingreso\1%\simulacion_1\synthetic_control_outputs.xlsx',synthetic_control_158,158);</v>
      </c>
      <c r="MN57" s="2" t="str">
        <f t="shared" si="68"/>
        <v>xlswrite('G:\Mi unidad\1. PROYECTOS TELLO 2022\SCM SPILL OVERS\outputs\PEAO\bajo_ingreso\1%\simulacion_1\synthetic_control_spillover_outputs.xlsx',synthetic_control_sp_158,158);</v>
      </c>
      <c r="ND57" s="2" t="str">
        <f t="shared" si="69"/>
        <v>xlswrite('G:\Mi unidad\1. PROYECTOS TELLO 2022\SCM SPILL OVERS\outputs\PEAO\bajo_ingreso\1%\simulacion_1\observado_outputs.xlsx',tratado_158,158);</v>
      </c>
      <c r="NR57" s="2" t="str">
        <f t="shared" si="70"/>
        <v>xlswrite('G:\Mi unidad\1. PROYECTOS TELLO 2022\SCM SPILL OVERS\outputs\PEAO\densidad_g\1%\simulacion_1\synthetic_control_outputs.xlsx',synthetic_control_158,158);</v>
      </c>
      <c r="OF57" s="2" t="str">
        <f t="shared" si="71"/>
        <v>xlswrite('G:\Mi unidad\1. PROYECTOS TELLO 2022\SCM SPILL OVERS\outputs\PEAO\densidad_g\1%\simulacion_1\synthetic_control_spillover_outputs.xlsx',synthetic_control_sp_158,158);</v>
      </c>
      <c r="OV57" s="2" t="str">
        <f t="shared" si="72"/>
        <v>xlswrite('G:\Mi unidad\1. PROYECTOS TELLO 2022\SCM SPILL OVERS\outputs\PEAO\densidad_g\1%\simulacion_1\observado_outputs.xlsx',tratado_158,158);</v>
      </c>
      <c r="PI57" s="2" t="str">
        <f t="shared" si="73"/>
        <v>xlswrite('G:\Mi unidad\1. PROYECTOS TELLO 2022\SCM SPILL OVERS\outputs\PEAO\alimentos\1%\simulacion_1\synthetic_control_outputs.xlsx',synthetic_control_158,158);</v>
      </c>
      <c r="PJ57" s="2" t="str">
        <f t="shared" si="74"/>
        <v>xlswrite('G:\Mi unidad\1. PROYECTOS TELLO 2022\SCM SPILL OVERS\outputs\PEAO\alimentos\1%\simulacion_1\synthetic_control_spillover_outputs.xlsx',synthetic_control_sp_158,158);</v>
      </c>
      <c r="PK57" s="2" t="str">
        <f t="shared" si="75"/>
        <v>xlswrite('G:\Mi unidad\1. PROYECTOS TELLO 2022\SCM SPILL OVERS\outputs\PEAO\alimentos\1%\simulacion_1\observado_outputs.xlsx',tratado_158,158);</v>
      </c>
      <c r="PP57" s="2" t="str">
        <f t="shared" si="76"/>
        <v>xlswrite('G:\Mi unidad\1. PROYECTOS TELLO 2022\SCM SPILL OVERS\outputs\PEAO\jefe_hogar\1%\simulacion_1\synthetic_control_outputs.xlsx',synthetic_control_158,158);</v>
      </c>
      <c r="PQ57" s="2" t="str">
        <f t="shared" si="77"/>
        <v>xlswrite('G:\Mi unidad\1. PROYECTOS TELLO 2022\SCM SPILL OVERS\outputs\PEAO\jefe_hogar\1%\simulacion_1\synthetic_control_spillover_outputs.xlsx',synthetic_control_sp_158,158);</v>
      </c>
      <c r="PR57" s="2" t="str">
        <f t="shared" si="78"/>
        <v>xlswrite('G:\Mi unidad\1. PROYECTOS TELLO 2022\SCM SPILL OVERS\outputs\PEAO\jefe_hogar\1%\simulacion_1\observado_outputs.xlsx',tratado_158,158);</v>
      </c>
      <c r="PV57" s="2" t="str">
        <f t="shared" si="79"/>
        <v>xlswrite('G:\Mi unidad\1. PROYECTOS TELLO 2022\SCM SPILL OVERS\outputs\PEAO\mujeres\1%\simulacion_1\synthetic_control_outputs.xlsx',synthetic_control_158,158);</v>
      </c>
      <c r="PW57" s="2" t="str">
        <f t="shared" si="80"/>
        <v>xlswrite('G:\Mi unidad\1. PROYECTOS TELLO 2022\SCM SPILL OVERS\outputs\PEAO\mujeres\1%\simulacion_1\synthetic_control_spillover_outputs.xlsx',synthetic_control_sp_158,158);</v>
      </c>
      <c r="PX57" s="2" t="str">
        <f t="shared" si="81"/>
        <v>xlswrite('G:\Mi unidad\1. PROYECTOS TELLO 2022\SCM SPILL OVERS\outputs\PEAO\mujeres\1%\simulacion_1\observado_outputs.xlsx',tratado_158,158);</v>
      </c>
      <c r="QB57" s="2" t="str">
        <f t="shared" si="82"/>
        <v>xlswrite('G:\Mi unidad\1. PROYECTOS TELLO 2022\SCM SPILL OVERS\outputs\PEAO\criminalidad\1%\simulacion_1\synthetic_control_outputs.xlsx',synthetic_control_158,158);</v>
      </c>
      <c r="QC57" s="2" t="str">
        <f t="shared" si="83"/>
        <v>xlswrite('G:\Mi unidad\1. PROYECTOS TELLO 2022\SCM SPILL OVERS\outputs\PEAO\criminalidad\1%\simulacion_1\synthetic_control_spillover_outputs.xlsx',synthetic_control_sp_158,158);</v>
      </c>
      <c r="QD57" s="2" t="str">
        <f t="shared" si="84"/>
        <v>xlswrite('G:\Mi unidad\1. PROYECTOS TELLO 2022\SCM SPILL OVERS\outputs\PEAO\criminalidad\1%\simulacion_1\observado_outputs.xlsx',tratado_158,158);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OVERS\outputs\PEAO\bajo_niv_educ\1%\simulacion_1\output_tests.xlsx',lb_vec_"&amp;QW57&amp;"','lb_vec_"&amp;QW57&amp;"');"</f>
        <v>xlswrite('G:\Mi unidad\1. PROYECTOS TELLO 2022\SCM SPILL OVERS\outputs\PEAO\bajo_niv_educ\1%\simulacion_1\output_tests.xlsx',lb_vec_41','lb_vec_41');</v>
      </c>
      <c r="RK57">
        <v>41</v>
      </c>
      <c r="RL57" t="str">
        <f>"xlswrite('G:\Mi unidad\1. PROYECTOS TELLO 2022\SCM SPILL OVERS\outputs\PEAO\bajo_ingreso\1%\simulacion_1\output_tests.xlsx',lb_vec_"&amp;RK57&amp;"','lb_vec_"&amp;RK57&amp;"');"</f>
        <v>xlswrite('G:\Mi unidad\1. PROYECTOS TELLO 2022\SCM SPILL OVERS\outputs\PEAO\bajo_ingreso\1%\simulacion_1\output_tests.xlsx',lb_vec_41','lb_vec_41');</v>
      </c>
      <c r="RW57">
        <v>41</v>
      </c>
      <c r="RX57" t="str">
        <f>"xlswrite('G:\Mi unidad\1. PROYECTOS TELLO 2022\SCM SPILL OVERS\outputs\PEAO\densidad\1%\simulacion_1\output_tests.xlsx',lb_vec_"&amp;RW57&amp;"','lb_vec_"&amp;RW57&amp;"');"</f>
        <v>xlswrite('G:\Mi unidad\1. PROYECTOS TELLO 2022\SCM SPILL OVERS\outputs\PEAO\densidad\1%\simulacion_1\output_tests.xlsx',lb_vec_41','lb_vec_41');</v>
      </c>
      <c r="SI57">
        <v>41</v>
      </c>
      <c r="SJ57" t="str">
        <f>"xlswrite('G:\Mi unidad\1. PROYECTOS TELLO 2022\SCM SPILL OVERS\outputs\PEAO\densidad_g\1%\simulacion_1\output_tests.xlsx',lb_vec_"&amp;SI57&amp;"','lb_vec_"&amp;SI57&amp;"');"</f>
        <v>xlswrite('G:\Mi unidad\1. PROYECTOS TELLO 2022\SCM SPILL OVERS\outputs\PEAO\densidad_g\1%\simulacion_1\output_tests.xlsx',lb_vec_41','lb_vec_41');</v>
      </c>
      <c r="SU57">
        <v>41</v>
      </c>
      <c r="SV57" t="str">
        <f>"xlswrite('G:\Mi unidad\1. PROYECTOS TELLO 2022\SCM SPILL OVERS\outputs\PEAO\distancia_centro_salud\1%\simulacion_1\output_tests.xlsx',lb_vec_"&amp;SU57&amp;"','lb_vec_"&amp;SU57&amp;"');"</f>
        <v>xlswrite('G:\Mi unidad\1. PROYECTOS TELLO 2022\SCM SPILL OVERS\outputs\PEAO\distancia_centro_salud\1%\simulacion_1\output_tests.xlsx',lb_vec_41','lb_vec_41');</v>
      </c>
      <c r="TH57">
        <v>41</v>
      </c>
      <c r="TI57" t="str">
        <f>"xlswrite('G:\Mi unidad\1. PROYECTOS TELLO 2022\SCM SPILL OVERS\outputs\PEAO\informalidad\1%\simulacion_1\output_tests.xlsx',lb_vec_"&amp;TH57&amp;"','lb_vec_"&amp;TH57&amp;"');"</f>
        <v>xlswrite('G:\Mi unidad\1. PROYECTOS TELLO 2022\SCM SPILL OVERS\outputs\PEAO\informalidad\1%\simulacion_1\output_tests.xlsx',lb_vec_41','lb_vec_41');</v>
      </c>
      <c r="TU57">
        <v>41</v>
      </c>
      <c r="TV57" t="str">
        <f>"xlswrite('G:\Mi unidad\1. PROYECTOS TELLO 2022\SCM SPILL OVERS\outputs\PEAO\alimentos\1%\simulacion_1\output_tests.xlsx',lb_vec_"&amp;TU57&amp;"','lb_vec_"&amp;TU57&amp;"');"</f>
        <v>xlswrite('G:\Mi unidad\1. PROYECTOS TELLO 2022\SCM SPILL OVERS\outputs\PEAO\alimentos\1%\simulacion_1\output_tests.xlsx',lb_vec_41','lb_vec_41');</v>
      </c>
      <c r="UB57">
        <v>41</v>
      </c>
      <c r="UC57" t="str">
        <f>"xlswrite('G:\Mi unidad\1. PROYECTOS TELLO 2022\SCM SPILL OVERS\outputs\PEAO\jefe_hogar\1%\simulacion_1\output_tests.xlsx',lb_vec_"&amp;UB57&amp;"','lb_vec_"&amp;UB57&amp;"');"</f>
        <v>xlswrite('G:\Mi unidad\1. PROYECTOS TELLO 2022\SCM SPILL OVERS\outputs\PEAO\jefe_hogar\1%\simulacion_1\output_tests.xlsx',lb_vec_41','lb_vec_41');</v>
      </c>
      <c r="UI57">
        <v>41</v>
      </c>
      <c r="UJ57" t="str">
        <f>"xlswrite('G:\Mi unidad\1. PROYECTOS TELLO 2022\SCM SPILL OVERS\outputs\PEAO\mujeres\1%\simulacion_1\output_tests.xlsx',lb_vec_"&amp;UI57&amp;"','lb_vec_"&amp;UI57&amp;"');"</f>
        <v>xlswrite('G:\Mi unidad\1. PROYECTOS TELLO 2022\SCM SPILL OVERS\outputs\PEAO\mujeres\1%\simulacion_1\output_tests.xlsx',lb_vec_41','lb_vec_41');</v>
      </c>
      <c r="UU57">
        <v>41</v>
      </c>
      <c r="UV57" t="str">
        <f>"xlswrite('G:\Mi unidad\1. PROYECTOS TELLO 2022\SCM SPILL OVERS\outputs\PEAO\criminalidad\1%\simulacion_1\output_tests.xlsx',lb_vec_"&amp;UU57&amp;"','lb_vec_"&amp;UU57&amp;"');"</f>
        <v>xlswrite('G:\Mi unidad\1. PROYECTOS TELLO 2022\SCM SPILL OVERS\outputs\PEAO\criminalidad\1%\simulacion_1\output_tests.xlsx',lb_vec_41','lb_vec_41');</v>
      </c>
    </row>
    <row r="58" spans="1:568" x14ac:dyDescent="0.3">
      <c r="A58">
        <v>159</v>
      </c>
      <c r="B58" s="2" t="str">
        <f t="shared" si="48"/>
        <v>[data_159,provincias_159,~] = xlsread('BD_PEAO_est_1_provincia_159.xlsx');</v>
      </c>
      <c r="E58" s="2" t="str">
        <f t="shared" si="37"/>
        <v>provincia_159 = unique(provincias_159(2:end,1));</v>
      </c>
      <c r="O58" s="2" t="str">
        <f t="shared" si="49"/>
        <v>PEAO_159 = reshape(data_159(:,2),T+S,N);</v>
      </c>
      <c r="T58" s="2" t="str">
        <f t="shared" si="50"/>
        <v xml:space="preserve">PEAO_159 = PEAO_159'; </v>
      </c>
      <c r="X58" s="2" t="str">
        <f t="shared" si="51"/>
        <v>tratado_159 = PEAO_159(1,:);</v>
      </c>
      <c r="AC58" s="2" t="str">
        <f t="shared" si="52"/>
        <v>PEAO_159(1,:) = [];</v>
      </c>
      <c r="AI58" s="2" t="str">
        <f t="shared" si="53"/>
        <v>PEAO_159 = [tratado_159;PEAO_159];</v>
      </c>
      <c r="AN58" s="2" t="str">
        <f t="shared" si="54"/>
        <v>Y_159 = PEAO_159; % outcome matrix</v>
      </c>
      <c r="AS58" s="2" t="str">
        <f t="shared" si="44"/>
        <v>Y_pre_159 = Y_159(:,1:T);</v>
      </c>
      <c r="AW58" s="2" t="str">
        <f t="shared" si="45"/>
        <v>Y_post_159 = Y_159(:,T+1:end);</v>
      </c>
      <c r="BA58" s="2" t="str">
        <f t="shared" si="46"/>
        <v>[a_hat_159,B_hat_159] = scm_batch(Y_pre_159);</v>
      </c>
      <c r="BF58" s="2" t="str">
        <f t="shared" si="38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P58">
        <v>41</v>
      </c>
      <c r="CQ58" t="str">
        <f>"% Provincia_"&amp;CP58</f>
        <v>% Provincia_41</v>
      </c>
      <c r="CW58">
        <v>41</v>
      </c>
      <c r="CX58" s="2" t="str">
        <f>"ind_"&amp;CW56&amp;" = xlsread('spillover_alimentos_"&amp;CW56&amp;".xlsx')"</f>
        <v>ind_39 = xlsread('spillover_alimentos_39.xlsx')</v>
      </c>
      <c r="DB58">
        <v>41</v>
      </c>
      <c r="DC58" t="str">
        <f>"% Provincia_"&amp;DB58</f>
        <v>% Provincia_41</v>
      </c>
      <c r="DG58">
        <v>41</v>
      </c>
      <c r="DH58" t="str">
        <f>"% Provincia_"&amp;DG58</f>
        <v>% Provincia_41</v>
      </c>
      <c r="DL58">
        <v>41</v>
      </c>
      <c r="DM58" t="str">
        <f>"% Provincia_"&amp;DL58</f>
        <v>% Provincia_41</v>
      </c>
      <c r="DQ58" s="2" t="str">
        <f t="shared" si="47"/>
        <v>M_hat_159 = (eye(N)-B_hat_159)'*(eye(N)-B_hat_159);</v>
      </c>
      <c r="DW58" s="2" t="str">
        <f t="shared" si="39"/>
        <v>synthetic_control_sp_159 = a_hat_159(1)+B_hat_159(1,:)*Y_159;</v>
      </c>
      <c r="EC58" s="2" t="str">
        <f t="shared" si="40"/>
        <v>alpha1_hat_vec_159 = zeros(1,S);</v>
      </c>
      <c r="EG58">
        <v>26</v>
      </c>
      <c r="EH58" s="3" t="str">
        <f>"%PROVINCIA "&amp;EG58</f>
        <v>%PROVINCIA 26</v>
      </c>
      <c r="ER58" s="2" t="str">
        <f t="shared" si="41"/>
        <v>synthetic_control_159=synthetic_control_159';</v>
      </c>
      <c r="EW58" s="2" t="str">
        <f t="shared" si="42"/>
        <v>synthetic_control_sp_159=synthetic_control_sp_159';</v>
      </c>
      <c r="FB58" s="2" t="str">
        <f t="shared" si="43"/>
        <v>tratado_159=tratado_159';</v>
      </c>
      <c r="FF58" s="2" t="str">
        <f t="shared" si="55"/>
        <v>xlswrite('G:\Mi unidad\1. PROYECTOS TELLO 2022\SCM SPILL OVERS\outputs\PEAO\distancia_centro_salud\1%\simulacion_1\synthetic_control_outputs.xlsx',synthetic_control_159,159);</v>
      </c>
      <c r="FT58" s="2" t="str">
        <f t="shared" si="56"/>
        <v>xlswrite('G:\Mi unidad\1. PROYECTOS TELLO 2022\SCM SPILL OVERS\outputs\PEAO\distancia_centro_salud\1%\simulacion_1\synthetic_control_spillover_outputs.xlsx',synthetic_control_sp_159,159);</v>
      </c>
      <c r="GJ58" s="2" t="str">
        <f t="shared" si="57"/>
        <v>xlswrite('G:\Mi unidad\1. PROYECTOS TELLO 2022\SCM SPILL OVERS\outputs\PEAO\distancia_centro_salud\1%\simulacion_1\observado_outputs.xlsx',tratado_159,159);</v>
      </c>
      <c r="GX58" s="2" t="str">
        <f t="shared" si="58"/>
        <v>xlswrite('G:\Mi unidad\1. PROYECTOS TELLO 2022\SCM SPILL OVERS\outputs\PEAO\informalidad\1%\simulacion_1\synthetic_control_outputs.xlsx',synthetic_control_159,159);</v>
      </c>
      <c r="HL58" s="2" t="str">
        <f t="shared" si="59"/>
        <v>xlswrite('G:\Mi unidad\1. PROYECTOS TELLO 2022\SCM SPILL OVERS\outputs\PEAO\informalidad\1%\simulacion_1\synthetic_control_spillover_outputs.xlsx',synthetic_control_sp_159,159);</v>
      </c>
      <c r="IB58" s="2" t="str">
        <f t="shared" si="60"/>
        <v>xlswrite('G:\Mi unidad\1. PROYECTOS TELLO 2022\SCM SPILL OVERS\outputs\PEAO\informalidad\1%\simulacion_1\observado_outputs.xlsx',tratado_159,159);</v>
      </c>
      <c r="IP58" s="2" t="str">
        <f t="shared" si="61"/>
        <v>xlswrite('G:\Mi unidad\1. PROYECTOS TELLO 2022\SCM SPILL OVERS\outputs\PEAO\densidad\1%\simulacion_1\synthetic_control_outputs.xlsx',synthetic_control_159,159);</v>
      </c>
      <c r="JD58" s="2" t="str">
        <f t="shared" si="62"/>
        <v>xlswrite('G:\Mi unidad\1. PROYECTOS TELLO 2022\SCM SPILL OVERS\outputs\PEAO\densidad\1%\simulacion_1\synthetic_control_spillover_outputs.xlsx',synthetic_control_sp_159,159);</v>
      </c>
      <c r="JT58" s="2" t="str">
        <f t="shared" si="63"/>
        <v>xlswrite('G:\Mi unidad\1. PROYECTOS TELLO 2022\SCM SPILL OVERS\outputs\PEAO\densidad\1%\simulacion_1\observado_outputs.xlsx',tratado_159,159);</v>
      </c>
      <c r="KG58" s="2" t="str">
        <f t="shared" si="64"/>
        <v>xlswrite('G:\Mi unidad\1. PROYECTOS TELLO 2022\SCM SPILL OVERS\outputs\PEAO\bajo_niv_educ\1%\simulacion_1\synthetic_control_outputs.xlsx',synthetic_control_159,159);</v>
      </c>
      <c r="KU58" s="2" t="str">
        <f t="shared" si="65"/>
        <v>xlswrite('G:\Mi unidad\1. PROYECTOS TELLO 2022\SCM SPILL OVERS\outputs\PEAO\bajo_niv_educ\1%\simulacion_1\synthetic_control_spillover_outputs.xlsx',synthetic_control_sp_159,159);</v>
      </c>
      <c r="LK58" s="2" t="str">
        <f t="shared" si="66"/>
        <v>xlswrite('G:\Mi unidad\1. PROYECTOS TELLO 2022\SCM SPILL OVERS\outputs\PEAO\bajo_niv_educ\1%\simulacion_1\observado_outputs.xlsx',tratado_159,159);</v>
      </c>
      <c r="LY58" s="2" t="str">
        <f t="shared" si="67"/>
        <v>xlswrite('G:\Mi unidad\1. PROYECTOS TELLO 2022\SCM SPILL OVERS\outputs\PEAO\bajo_ingreso\1%\simulacion_1\synthetic_control_outputs.xlsx',synthetic_control_159,159);</v>
      </c>
      <c r="MN58" s="2" t="str">
        <f t="shared" si="68"/>
        <v>xlswrite('G:\Mi unidad\1. PROYECTOS TELLO 2022\SCM SPILL OVERS\outputs\PEAO\bajo_ingreso\1%\simulacion_1\synthetic_control_spillover_outputs.xlsx',synthetic_control_sp_159,159);</v>
      </c>
      <c r="ND58" s="2" t="str">
        <f t="shared" si="69"/>
        <v>xlswrite('G:\Mi unidad\1. PROYECTOS TELLO 2022\SCM SPILL OVERS\outputs\PEAO\bajo_ingreso\1%\simulacion_1\observado_outputs.xlsx',tratado_159,159);</v>
      </c>
      <c r="NR58" s="2" t="str">
        <f t="shared" si="70"/>
        <v>xlswrite('G:\Mi unidad\1. PROYECTOS TELLO 2022\SCM SPILL OVERS\outputs\PEAO\densidad_g\1%\simulacion_1\synthetic_control_outputs.xlsx',synthetic_control_159,159);</v>
      </c>
      <c r="OF58" s="2" t="str">
        <f t="shared" si="71"/>
        <v>xlswrite('G:\Mi unidad\1. PROYECTOS TELLO 2022\SCM SPILL OVERS\outputs\PEAO\densidad_g\1%\simulacion_1\synthetic_control_spillover_outputs.xlsx',synthetic_control_sp_159,159);</v>
      </c>
      <c r="OV58" s="2" t="str">
        <f t="shared" si="72"/>
        <v>xlswrite('G:\Mi unidad\1. PROYECTOS TELLO 2022\SCM SPILL OVERS\outputs\PEAO\densidad_g\1%\simulacion_1\observado_outputs.xlsx',tratado_159,159);</v>
      </c>
      <c r="PI58" s="2" t="str">
        <f t="shared" si="73"/>
        <v>xlswrite('G:\Mi unidad\1. PROYECTOS TELLO 2022\SCM SPILL OVERS\outputs\PEAO\alimentos\1%\simulacion_1\synthetic_control_outputs.xlsx',synthetic_control_159,159);</v>
      </c>
      <c r="PJ58" s="2" t="str">
        <f t="shared" si="74"/>
        <v>xlswrite('G:\Mi unidad\1. PROYECTOS TELLO 2022\SCM SPILL OVERS\outputs\PEAO\alimentos\1%\simulacion_1\synthetic_control_spillover_outputs.xlsx',synthetic_control_sp_159,159);</v>
      </c>
      <c r="PK58" s="2" t="str">
        <f t="shared" si="75"/>
        <v>xlswrite('G:\Mi unidad\1. PROYECTOS TELLO 2022\SCM SPILL OVERS\outputs\PEAO\alimentos\1%\simulacion_1\observado_outputs.xlsx',tratado_159,159);</v>
      </c>
      <c r="PP58" s="2" t="str">
        <f t="shared" si="76"/>
        <v>xlswrite('G:\Mi unidad\1. PROYECTOS TELLO 2022\SCM SPILL OVERS\outputs\PEAO\jefe_hogar\1%\simulacion_1\synthetic_control_outputs.xlsx',synthetic_control_159,159);</v>
      </c>
      <c r="PQ58" s="2" t="str">
        <f t="shared" si="77"/>
        <v>xlswrite('G:\Mi unidad\1. PROYECTOS TELLO 2022\SCM SPILL OVERS\outputs\PEAO\jefe_hogar\1%\simulacion_1\synthetic_control_spillover_outputs.xlsx',synthetic_control_sp_159,159);</v>
      </c>
      <c r="PR58" s="2" t="str">
        <f t="shared" si="78"/>
        <v>xlswrite('G:\Mi unidad\1. PROYECTOS TELLO 2022\SCM SPILL OVERS\outputs\PEAO\jefe_hogar\1%\simulacion_1\observado_outputs.xlsx',tratado_159,159);</v>
      </c>
      <c r="PV58" s="2" t="str">
        <f t="shared" si="79"/>
        <v>xlswrite('G:\Mi unidad\1. PROYECTOS TELLO 2022\SCM SPILL OVERS\outputs\PEAO\mujeres\1%\simulacion_1\synthetic_control_outputs.xlsx',synthetic_control_159,159);</v>
      </c>
      <c r="PW58" s="2" t="str">
        <f t="shared" si="80"/>
        <v>xlswrite('G:\Mi unidad\1. PROYECTOS TELLO 2022\SCM SPILL OVERS\outputs\PEAO\mujeres\1%\simulacion_1\synthetic_control_spillover_outputs.xlsx',synthetic_control_sp_159,159);</v>
      </c>
      <c r="PX58" s="2" t="str">
        <f t="shared" si="81"/>
        <v>xlswrite('G:\Mi unidad\1. PROYECTOS TELLO 2022\SCM SPILL OVERS\outputs\PEAO\mujeres\1%\simulacion_1\observado_outputs.xlsx',tratado_159,159);</v>
      </c>
      <c r="QB58" s="2" t="str">
        <f t="shared" si="82"/>
        <v>xlswrite('G:\Mi unidad\1. PROYECTOS TELLO 2022\SCM SPILL OVERS\outputs\PEAO\criminalidad\1%\simulacion_1\synthetic_control_outputs.xlsx',synthetic_control_159,159);</v>
      </c>
      <c r="QC58" s="2" t="str">
        <f t="shared" si="83"/>
        <v>xlswrite('G:\Mi unidad\1. PROYECTOS TELLO 2022\SCM SPILL OVERS\outputs\PEAO\criminalidad\1%\simulacion_1\synthetic_control_spillover_outputs.xlsx',synthetic_control_sp_159,159);</v>
      </c>
      <c r="QD58" s="2" t="str">
        <f t="shared" si="84"/>
        <v>xlswrite('G:\Mi unidad\1. PROYECTOS TELLO 2022\SCM SPILL OVERS\outputs\PEAO\criminalidad\1%\simulacion_1\observado_outputs.xlsx',tratado_159,159);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OVERS\outputs\PEAO\bajo_niv_educ\1%\simulacion_1\output_tests.xlsx',ub_vec_"&amp;QW58&amp;"','ub_vec_"&amp;QW58&amp;"');"</f>
        <v>xlswrite('G:\Mi unidad\1. PROYECTOS TELLO 2022\SCM SPILL OVERS\outputs\PEAO\bajo_niv_educ\1%\simulacion_1\output_tests.xlsx',ub_vec_41','ub_vec_41');</v>
      </c>
      <c r="RK58">
        <v>41</v>
      </c>
      <c r="RL58" t="str">
        <f>"xlswrite('G:\Mi unidad\1. PROYECTOS TELLO 2022\SCM SPILL OVERS\outputs\PEAO\bajo_ingreso\1%\simulacion_1\output_tests.xlsx',ub_vec_"&amp;RK58&amp;"','ub_vec_"&amp;RK58&amp;"');"</f>
        <v>xlswrite('G:\Mi unidad\1. PROYECTOS TELLO 2022\SCM SPILL OVERS\outputs\PEAO\bajo_ingreso\1%\simulacion_1\output_tests.xlsx',ub_vec_41','ub_vec_41');</v>
      </c>
      <c r="RW58">
        <v>41</v>
      </c>
      <c r="RX58" t="str">
        <f>"xlswrite('G:\Mi unidad\1. PROYECTOS TELLO 2022\SCM SPILL OVERS\outputs\PEAO\densidad\1%\simulacion_1\output_tests.xlsx',ub_vec_"&amp;RW58&amp;"','ub_vec_"&amp;RW58&amp;"');"</f>
        <v>xlswrite('G:\Mi unidad\1. PROYECTOS TELLO 2022\SCM SPILL OVERS\outputs\PEAO\densidad\1%\simulacion_1\output_tests.xlsx',ub_vec_41','ub_vec_41');</v>
      </c>
      <c r="SI58">
        <v>41</v>
      </c>
      <c r="SJ58" t="str">
        <f>"xlswrite('G:\Mi unidad\1. PROYECTOS TELLO 2022\SCM SPILL OVERS\outputs\PEAO\densidad_g\1%\simulacion_1\output_tests.xlsx',ub_vec_"&amp;SI58&amp;"','ub_vec_"&amp;SI58&amp;"');"</f>
        <v>xlswrite('G:\Mi unidad\1. PROYECTOS TELLO 2022\SCM SPILL OVERS\outputs\PEAO\densidad_g\1%\simulacion_1\output_tests.xlsx',ub_vec_41','ub_vec_41');</v>
      </c>
      <c r="SU58">
        <v>41</v>
      </c>
      <c r="SV58" t="str">
        <f>"xlswrite('G:\Mi unidad\1. PROYECTOS TELLO 2022\SCM SPILL OVERS\outputs\PEAO\distancia_centro_salud\1%\simulacion_1\output_tests.xlsx',ub_vec_"&amp;SU58&amp;"','ub_vec_"&amp;SU58&amp;"');"</f>
        <v>xlswrite('G:\Mi unidad\1. PROYECTOS TELLO 2022\SCM SPILL OVERS\outputs\PEAO\distancia_centro_salud\1%\simulacion_1\output_tests.xlsx',ub_vec_41','ub_vec_41');</v>
      </c>
      <c r="TH58">
        <v>41</v>
      </c>
      <c r="TI58" t="str">
        <f>"xlswrite('G:\Mi unidad\1. PROYECTOS TELLO 2022\SCM SPILL OVERS\outputs\PEAO\informalidad\1%\simulacion_1\output_tests.xlsx',ub_vec_"&amp;TH58&amp;"','ub_vec_"&amp;TH58&amp;"');"</f>
        <v>xlswrite('G:\Mi unidad\1. PROYECTOS TELLO 2022\SCM SPILL OVERS\outputs\PEAO\informalidad\1%\simulacion_1\output_tests.xlsx',ub_vec_41','ub_vec_41');</v>
      </c>
      <c r="TU58">
        <v>41</v>
      </c>
      <c r="TV58" t="str">
        <f>"xlswrite('G:\Mi unidad\1. PROYECTOS TELLO 2022\SCM SPILL OVERS\outputs\PEAO\alimentos\1%\simulacion_1\output_tests.xlsx',ub_vec_"&amp;TU58&amp;"','ub_vec_"&amp;TU58&amp;"');"</f>
        <v>xlswrite('G:\Mi unidad\1. PROYECTOS TELLO 2022\SCM SPILL OVERS\outputs\PEAO\alimentos\1%\simulacion_1\output_tests.xlsx',ub_vec_41','ub_vec_41');</v>
      </c>
      <c r="UB58">
        <v>41</v>
      </c>
      <c r="UC58" t="str">
        <f>"xlswrite('G:\Mi unidad\1. PROYECTOS TELLO 2022\SCM SPILL OVERS\outputs\PEAO\jefe_hogar\1%\simulacion_1\output_tests.xlsx',ub_vec_"&amp;UB58&amp;"','ub_vec_"&amp;UB58&amp;"');"</f>
        <v>xlswrite('G:\Mi unidad\1. PROYECTOS TELLO 2022\SCM SPILL OVERS\outputs\PEAO\jefe_hogar\1%\simulacion_1\output_tests.xlsx',ub_vec_41','ub_vec_41');</v>
      </c>
      <c r="UI58">
        <v>41</v>
      </c>
      <c r="UJ58" t="str">
        <f>"xlswrite('G:\Mi unidad\1. PROYECTOS TELLO 2022\SCM SPILL OVERS\outputs\PEAO\mujeres\1%\simulacion_1\output_tests.xlsx',ub_vec_"&amp;UI58&amp;"','ub_vec_"&amp;UI58&amp;"');"</f>
        <v>xlswrite('G:\Mi unidad\1. PROYECTOS TELLO 2022\SCM SPILL OVERS\outputs\PEAO\mujeres\1%\simulacion_1\output_tests.xlsx',ub_vec_41','ub_vec_41');</v>
      </c>
      <c r="UU58">
        <v>41</v>
      </c>
      <c r="UV58" t="str">
        <f>"xlswrite('G:\Mi unidad\1. PROYECTOS TELLO 2022\SCM SPILL OVERS\outputs\PEAO\criminalidad\1%\simulacion_1\output_tests.xlsx',ub_vec_"&amp;UU58&amp;"','ub_vec_"&amp;UU58&amp;"');"</f>
        <v>xlswrite('G:\Mi unidad\1. PROYECTOS TELLO 2022\SCM SPILL OVERS\outputs\PEAO\criminalidad\1%\simulacion_1\output_tests.xlsx',ub_vec_41','ub_vec_41');</v>
      </c>
    </row>
    <row r="59" spans="1:568" x14ac:dyDescent="0.3">
      <c r="A59">
        <v>162</v>
      </c>
      <c r="B59" s="2" t="str">
        <f t="shared" si="48"/>
        <v>[data_162,provincias_162,~] = xlsread('BD_PEAO_est_1_provincia_162.xlsx');</v>
      </c>
      <c r="E59" s="2" t="str">
        <f t="shared" si="37"/>
        <v>provincia_162 = unique(provincias_162(2:end,1));</v>
      </c>
      <c r="O59" s="2" t="str">
        <f t="shared" si="49"/>
        <v>PEAO_162 = reshape(data_162(:,2),T+S,N);</v>
      </c>
      <c r="T59" s="2" t="str">
        <f t="shared" si="50"/>
        <v xml:space="preserve">PEAO_162 = PEAO_162'; </v>
      </c>
      <c r="X59" s="2" t="str">
        <f t="shared" si="51"/>
        <v>tratado_162 = PEAO_162(1,:);</v>
      </c>
      <c r="AC59" s="2" t="str">
        <f t="shared" si="52"/>
        <v>PEAO_162(1,:) = [];</v>
      </c>
      <c r="AI59" s="2" t="str">
        <f t="shared" si="53"/>
        <v>PEAO_162 = [tratado_162;PEAO_162];</v>
      </c>
      <c r="AN59" s="2" t="str">
        <f t="shared" si="54"/>
        <v>Y_162 = PEAO_162; % outcome matrix</v>
      </c>
      <c r="AS59" s="2" t="str">
        <f t="shared" si="44"/>
        <v>Y_pre_162 = Y_162(:,1:T);</v>
      </c>
      <c r="AW59" s="2" t="str">
        <f t="shared" si="45"/>
        <v>Y_post_162 = Y_162(:,T+1:end);</v>
      </c>
      <c r="BA59" s="2" t="str">
        <f t="shared" si="46"/>
        <v>[a_hat_162,B_hat_162] = scm_batch(Y_pre_162);</v>
      </c>
      <c r="BF59" s="2" t="str">
        <f t="shared" si="38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xlsread('spillover_densidad_g_"&amp;CJ57&amp;".xlsx')"</f>
        <v>ind_41 = xlsread('spillover_densidad_g_41.xlsx')</v>
      </c>
      <c r="CP59">
        <v>41</v>
      </c>
      <c r="CQ59" s="2" t="str">
        <f>"ind_"&amp;CP57&amp;" = xlsread('spillover_tiempo_cs_"&amp;CP57&amp;".xlsx')"</f>
        <v>ind_41 = xlsread('spillover_tiempo_cs_41.xlsx')</v>
      </c>
      <c r="CW59">
        <v>41</v>
      </c>
      <c r="CX59" s="2" t="str">
        <f>"A_"&amp;CW56&amp;" = eye(N);"</f>
        <v>A_39 = eye(N);</v>
      </c>
      <c r="DB59">
        <v>41</v>
      </c>
      <c r="DC59" s="2" t="str">
        <f>"ind_"&amp;DB57&amp;" = xlsread('spillover_criminalidad_"&amp;DB57&amp;".xlsx')"</f>
        <v>ind_41 = xlsread('spillover_criminalidad_41.xlsx')</v>
      </c>
      <c r="DG59">
        <v>41</v>
      </c>
      <c r="DH59" s="2" t="str">
        <f>"ind_"&amp;DG57&amp;" = xlsread('spillover_jefe_hogar_"&amp;DG57&amp;".xlsx')"</f>
        <v>ind_41 = xlsread('spillover_jefe_hogar_41.xlsx')</v>
      </c>
      <c r="DL59">
        <v>41</v>
      </c>
      <c r="DM59" s="2" t="str">
        <f>"ind_"&amp;DL57&amp;" = xlsread('spillover_mujeres_"&amp;DL57&amp;".xlsx')"</f>
        <v>ind_41 = xlsread('spillover_mujeres_41.xlsx')</v>
      </c>
      <c r="DQ59" s="2" t="str">
        <f t="shared" si="47"/>
        <v>M_hat_162 = (eye(N)-B_hat_162)'*(eye(N)-B_hat_162);</v>
      </c>
      <c r="DW59" s="2" t="str">
        <f t="shared" si="39"/>
        <v>synthetic_control_sp_162 = a_hat_162(1)+B_hat_162(1,:)*Y_162;</v>
      </c>
      <c r="EC59" s="2" t="str">
        <f t="shared" si="40"/>
        <v>alpha1_hat_vec_162 = zeros(1,S);</v>
      </c>
      <c r="EG59">
        <v>26</v>
      </c>
      <c r="EH59" s="3" t="s">
        <v>51</v>
      </c>
      <c r="ER59" s="2" t="str">
        <f t="shared" si="41"/>
        <v>synthetic_control_162=synthetic_control_162';</v>
      </c>
      <c r="EW59" s="2" t="str">
        <f t="shared" si="42"/>
        <v>synthetic_control_sp_162=synthetic_control_sp_162';</v>
      </c>
      <c r="FB59" s="2" t="str">
        <f t="shared" si="43"/>
        <v>tratado_162=tratado_162';</v>
      </c>
      <c r="FF59" s="2" t="str">
        <f t="shared" si="55"/>
        <v>xlswrite('G:\Mi unidad\1. PROYECTOS TELLO 2022\SCM SPILL OVERS\outputs\PEAO\distancia_centro_salud\1%\simulacion_1\synthetic_control_outputs.xlsx',synthetic_control_162,162);</v>
      </c>
      <c r="FT59" s="2" t="str">
        <f t="shared" si="56"/>
        <v>xlswrite('G:\Mi unidad\1. PROYECTOS TELLO 2022\SCM SPILL OVERS\outputs\PEAO\distancia_centro_salud\1%\simulacion_1\synthetic_control_spillover_outputs.xlsx',synthetic_control_sp_162,162);</v>
      </c>
      <c r="GJ59" s="2" t="str">
        <f t="shared" si="57"/>
        <v>xlswrite('G:\Mi unidad\1. PROYECTOS TELLO 2022\SCM SPILL OVERS\outputs\PEAO\distancia_centro_salud\1%\simulacion_1\observado_outputs.xlsx',tratado_162,162);</v>
      </c>
      <c r="GX59" s="2" t="str">
        <f t="shared" si="58"/>
        <v>xlswrite('G:\Mi unidad\1. PROYECTOS TELLO 2022\SCM SPILL OVERS\outputs\PEAO\informalidad\1%\simulacion_1\synthetic_control_outputs.xlsx',synthetic_control_162,162);</v>
      </c>
      <c r="HL59" s="2" t="str">
        <f t="shared" si="59"/>
        <v>xlswrite('G:\Mi unidad\1. PROYECTOS TELLO 2022\SCM SPILL OVERS\outputs\PEAO\informalidad\1%\simulacion_1\synthetic_control_spillover_outputs.xlsx',synthetic_control_sp_162,162);</v>
      </c>
      <c r="IB59" s="2" t="str">
        <f t="shared" si="60"/>
        <v>xlswrite('G:\Mi unidad\1. PROYECTOS TELLO 2022\SCM SPILL OVERS\outputs\PEAO\informalidad\1%\simulacion_1\observado_outputs.xlsx',tratado_162,162);</v>
      </c>
      <c r="IP59" s="2" t="str">
        <f t="shared" si="61"/>
        <v>xlswrite('G:\Mi unidad\1. PROYECTOS TELLO 2022\SCM SPILL OVERS\outputs\PEAO\densidad\1%\simulacion_1\synthetic_control_outputs.xlsx',synthetic_control_162,162);</v>
      </c>
      <c r="JD59" s="2" t="str">
        <f t="shared" si="62"/>
        <v>xlswrite('G:\Mi unidad\1. PROYECTOS TELLO 2022\SCM SPILL OVERS\outputs\PEAO\densidad\1%\simulacion_1\synthetic_control_spillover_outputs.xlsx',synthetic_control_sp_162,162);</v>
      </c>
      <c r="JT59" s="2" t="str">
        <f t="shared" si="63"/>
        <v>xlswrite('G:\Mi unidad\1. PROYECTOS TELLO 2022\SCM SPILL OVERS\outputs\PEAO\densidad\1%\simulacion_1\observado_outputs.xlsx',tratado_162,162);</v>
      </c>
      <c r="KG59" s="2" t="str">
        <f t="shared" si="64"/>
        <v>xlswrite('G:\Mi unidad\1. PROYECTOS TELLO 2022\SCM SPILL OVERS\outputs\PEAO\bajo_niv_educ\1%\simulacion_1\synthetic_control_outputs.xlsx',synthetic_control_162,162);</v>
      </c>
      <c r="KU59" s="2" t="str">
        <f t="shared" si="65"/>
        <v>xlswrite('G:\Mi unidad\1. PROYECTOS TELLO 2022\SCM SPILL OVERS\outputs\PEAO\bajo_niv_educ\1%\simulacion_1\synthetic_control_spillover_outputs.xlsx',synthetic_control_sp_162,162);</v>
      </c>
      <c r="LK59" s="2" t="str">
        <f t="shared" si="66"/>
        <v>xlswrite('G:\Mi unidad\1. PROYECTOS TELLO 2022\SCM SPILL OVERS\outputs\PEAO\bajo_niv_educ\1%\simulacion_1\observado_outputs.xlsx',tratado_162,162);</v>
      </c>
      <c r="LY59" s="2" t="str">
        <f t="shared" si="67"/>
        <v>xlswrite('G:\Mi unidad\1. PROYECTOS TELLO 2022\SCM SPILL OVERS\outputs\PEAO\bajo_ingreso\1%\simulacion_1\synthetic_control_outputs.xlsx',synthetic_control_162,162);</v>
      </c>
      <c r="MN59" s="2" t="str">
        <f t="shared" si="68"/>
        <v>xlswrite('G:\Mi unidad\1. PROYECTOS TELLO 2022\SCM SPILL OVERS\outputs\PEAO\bajo_ingreso\1%\simulacion_1\synthetic_control_spillover_outputs.xlsx',synthetic_control_sp_162,162);</v>
      </c>
      <c r="ND59" s="2" t="str">
        <f t="shared" si="69"/>
        <v>xlswrite('G:\Mi unidad\1. PROYECTOS TELLO 2022\SCM SPILL OVERS\outputs\PEAO\bajo_ingreso\1%\simulacion_1\observado_outputs.xlsx',tratado_162,162);</v>
      </c>
      <c r="NR59" s="2" t="str">
        <f t="shared" si="70"/>
        <v>xlswrite('G:\Mi unidad\1. PROYECTOS TELLO 2022\SCM SPILL OVERS\outputs\PEAO\densidad_g\1%\simulacion_1\synthetic_control_outputs.xlsx',synthetic_control_162,162);</v>
      </c>
      <c r="OF59" s="2" t="str">
        <f t="shared" si="71"/>
        <v>xlswrite('G:\Mi unidad\1. PROYECTOS TELLO 2022\SCM SPILL OVERS\outputs\PEAO\densidad_g\1%\simulacion_1\synthetic_control_spillover_outputs.xlsx',synthetic_control_sp_162,162);</v>
      </c>
      <c r="OV59" s="2" t="str">
        <f t="shared" si="72"/>
        <v>xlswrite('G:\Mi unidad\1. PROYECTOS TELLO 2022\SCM SPILL OVERS\outputs\PEAO\densidad_g\1%\simulacion_1\observado_outputs.xlsx',tratado_162,162);</v>
      </c>
      <c r="PI59" s="2" t="str">
        <f t="shared" si="73"/>
        <v>xlswrite('G:\Mi unidad\1. PROYECTOS TELLO 2022\SCM SPILL OVERS\outputs\PEAO\alimentos\1%\simulacion_1\synthetic_control_outputs.xlsx',synthetic_control_162,162);</v>
      </c>
      <c r="PJ59" s="2" t="str">
        <f t="shared" si="74"/>
        <v>xlswrite('G:\Mi unidad\1. PROYECTOS TELLO 2022\SCM SPILL OVERS\outputs\PEAO\alimentos\1%\simulacion_1\synthetic_control_spillover_outputs.xlsx',synthetic_control_sp_162,162);</v>
      </c>
      <c r="PK59" s="2" t="str">
        <f t="shared" si="75"/>
        <v>xlswrite('G:\Mi unidad\1. PROYECTOS TELLO 2022\SCM SPILL OVERS\outputs\PEAO\alimentos\1%\simulacion_1\observado_outputs.xlsx',tratado_162,162);</v>
      </c>
      <c r="PP59" s="2" t="str">
        <f t="shared" si="76"/>
        <v>xlswrite('G:\Mi unidad\1. PROYECTOS TELLO 2022\SCM SPILL OVERS\outputs\PEAO\jefe_hogar\1%\simulacion_1\synthetic_control_outputs.xlsx',synthetic_control_162,162);</v>
      </c>
      <c r="PQ59" s="2" t="str">
        <f t="shared" si="77"/>
        <v>xlswrite('G:\Mi unidad\1. PROYECTOS TELLO 2022\SCM SPILL OVERS\outputs\PEAO\jefe_hogar\1%\simulacion_1\synthetic_control_spillover_outputs.xlsx',synthetic_control_sp_162,162);</v>
      </c>
      <c r="PR59" s="2" t="str">
        <f t="shared" si="78"/>
        <v>xlswrite('G:\Mi unidad\1. PROYECTOS TELLO 2022\SCM SPILL OVERS\outputs\PEAO\jefe_hogar\1%\simulacion_1\observado_outputs.xlsx',tratado_162,162);</v>
      </c>
      <c r="PV59" s="2" t="str">
        <f t="shared" si="79"/>
        <v>xlswrite('G:\Mi unidad\1. PROYECTOS TELLO 2022\SCM SPILL OVERS\outputs\PEAO\mujeres\1%\simulacion_1\synthetic_control_outputs.xlsx',synthetic_control_162,162);</v>
      </c>
      <c r="PW59" s="2" t="str">
        <f t="shared" si="80"/>
        <v>xlswrite('G:\Mi unidad\1. PROYECTOS TELLO 2022\SCM SPILL OVERS\outputs\PEAO\mujeres\1%\simulacion_1\synthetic_control_spillover_outputs.xlsx',synthetic_control_sp_162,162);</v>
      </c>
      <c r="PX59" s="2" t="str">
        <f t="shared" si="81"/>
        <v>xlswrite('G:\Mi unidad\1. PROYECTOS TELLO 2022\SCM SPILL OVERS\outputs\PEAO\mujeres\1%\simulacion_1\observado_outputs.xlsx',tratado_162,162);</v>
      </c>
      <c r="QB59" s="2" t="str">
        <f t="shared" si="82"/>
        <v>xlswrite('G:\Mi unidad\1. PROYECTOS TELLO 2022\SCM SPILL OVERS\outputs\PEAO\criminalidad\1%\simulacion_1\synthetic_control_outputs.xlsx',synthetic_control_162,162);</v>
      </c>
      <c r="QC59" s="2" t="str">
        <f t="shared" si="83"/>
        <v>xlswrite('G:\Mi unidad\1. PROYECTOS TELLO 2022\SCM SPILL OVERS\outputs\PEAO\criminalidad\1%\simulacion_1\synthetic_control_spillover_outputs.xlsx',synthetic_control_sp_162,162);</v>
      </c>
      <c r="QD59" s="2" t="str">
        <f t="shared" si="84"/>
        <v>xlswrite('G:\Mi unidad\1. PROYECTOS TELLO 2022\SCM SPILL OVERS\outputs\PEAO\criminalidad\1%\simulacion_1\observado_outputs.xlsx',tratado_162,162);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OVERS\outputs\PEAO\bajo_niv_educ\1%\simulacion_1\output_tests.xlsx',p_value_vec_"&amp;QW59&amp;"','p_value_vec_"&amp;QW59&amp;"');"</f>
        <v>xlswrite('G:\Mi unidad\1. PROYECTOS TELLO 2022\SCM SPILL OVERS\outputs\PEAO\bajo_niv_educ\1%\simulacion_1\output_tests.xlsx',p_value_vec_41','p_value_vec_41');</v>
      </c>
      <c r="RK59">
        <v>41</v>
      </c>
      <c r="RL59" t="str">
        <f>"xlswrite('G:\Mi unidad\1. PROYECTOS TELLO 2022\SCM SPILL OVERS\outputs\PEAO\bajo_ingreso\1%\simulacion_1\output_tests.xlsx',p_value_vec_"&amp;RK59&amp;"','p_value_vec_"&amp;RK59&amp;"');"</f>
        <v>xlswrite('G:\Mi unidad\1. PROYECTOS TELLO 2022\SCM SPILL OVERS\outputs\PEAO\bajo_ingreso\1%\simulacion_1\output_tests.xlsx',p_value_vec_41','p_value_vec_41');</v>
      </c>
      <c r="RW59">
        <v>41</v>
      </c>
      <c r="RX59" t="str">
        <f>"xlswrite('G:\Mi unidad\1. PROYECTOS TELLO 2022\SCM SPILL OVERS\outputs\PEAO\densidad\1%\simulacion_1\output_tests.xlsx',p_value_vec_"&amp;RW59&amp;"','p_value_vec_"&amp;RW59&amp;"');"</f>
        <v>xlswrite('G:\Mi unidad\1. PROYECTOS TELLO 2022\SCM SPILL OVERS\outputs\PEAO\densidad\1%\simulacion_1\output_tests.xlsx',p_value_vec_41','p_value_vec_41');</v>
      </c>
      <c r="SI59">
        <v>41</v>
      </c>
      <c r="SJ59" t="str">
        <f>"xlswrite('G:\Mi unidad\1. PROYECTOS TELLO 2022\SCM SPILL OVERS\outputs\PEAO\densidad_g\1%\simulacion_1\output_tests.xlsx',p_value_vec_"&amp;SI59&amp;"','p_value_vec_"&amp;SI59&amp;"');"</f>
        <v>xlswrite('G:\Mi unidad\1. PROYECTOS TELLO 2022\SCM SPILL OVERS\outputs\PEAO\densidad_g\1%\simulacion_1\output_tests.xlsx',p_value_vec_41','p_value_vec_41');</v>
      </c>
      <c r="SU59">
        <v>41</v>
      </c>
      <c r="SV59" t="str">
        <f>"xlswrite('G:\Mi unidad\1. PROYECTOS TELLO 2022\SCM SPILL OVERS\outputs\PEAO\distancia_centro_salud\1%\simulacion_1\output_tests.xlsx',p_value_vec_"&amp;SU59&amp;"','p_value_vec_"&amp;SU59&amp;"');"</f>
        <v>xlswrite('G:\Mi unidad\1. PROYECTOS TELLO 2022\SCM SPILL OVERS\outputs\PEAO\distancia_centro_salud\1%\simulacion_1\output_tests.xlsx',p_value_vec_41','p_value_vec_41');</v>
      </c>
      <c r="TH59">
        <v>41</v>
      </c>
      <c r="TI59" t="str">
        <f>"xlswrite('G:\Mi unidad\1. PROYECTOS TELLO 2022\SCM SPILL OVERS\outputs\PEAO\informalidad\1%\simulacion_1\output_tests.xlsx',p_value_vec_"&amp;TH59&amp;"','p_value_vec_"&amp;TH59&amp;"');"</f>
        <v>xlswrite('G:\Mi unidad\1. PROYECTOS TELLO 2022\SCM SPILL OVERS\outputs\PEAO\informalidad\1%\simulacion_1\output_tests.xlsx',p_value_vec_41','p_value_vec_41');</v>
      </c>
      <c r="TU59">
        <v>41</v>
      </c>
      <c r="TV59" t="str">
        <f>"xlswrite('G:\Mi unidad\1. PROYECTOS TELLO 2022\SCM SPILL OVERS\outputs\PEAO\alimentos\1%\simulacion_1\output_tests.xlsx',p_value_vec_"&amp;TU59&amp;"','p_value_vec_"&amp;TU59&amp;"');"</f>
        <v>xlswrite('G:\Mi unidad\1. PROYECTOS TELLO 2022\SCM SPILL OVERS\outputs\PEAO\alimentos\1%\simulacion_1\output_tests.xlsx',p_value_vec_41','p_value_vec_41');</v>
      </c>
      <c r="UB59">
        <v>41</v>
      </c>
      <c r="UC59" t="str">
        <f>"xlswrite('G:\Mi unidad\1. PROYECTOS TELLO 2022\SCM SPILL OVERS\outputs\PEAO\jefe_hogar\1%\simulacion_1\output_tests.xlsx',p_value_vec_"&amp;UB59&amp;"','p_value_vec_"&amp;UB59&amp;"');"</f>
        <v>xlswrite('G:\Mi unidad\1. PROYECTOS TELLO 2022\SCM SPILL OVERS\outputs\PEAO\jefe_hogar\1%\simulacion_1\output_tests.xlsx',p_value_vec_41','p_value_vec_41');</v>
      </c>
      <c r="UI59">
        <v>41</v>
      </c>
      <c r="UJ59" t="str">
        <f>"xlswrite('G:\Mi unidad\1. PROYECTOS TELLO 2022\SCM SPILL OVERS\outputs\PEAO\mujeres\1%\simulacion_1\output_tests.xlsx',p_value_vec_"&amp;UI59&amp;"','p_value_vec_"&amp;UI59&amp;"');"</f>
        <v>xlswrite('G:\Mi unidad\1. PROYECTOS TELLO 2022\SCM SPILL OVERS\outputs\PEAO\mujeres\1%\simulacion_1\output_tests.xlsx',p_value_vec_41','p_value_vec_41');</v>
      </c>
      <c r="UU59">
        <v>41</v>
      </c>
      <c r="UV59" t="str">
        <f>"xlswrite('G:\Mi unidad\1. PROYECTOS TELLO 2022\SCM SPILL OVERS\outputs\PEAO\criminalidad\1%\simulacion_1\output_tests.xlsx',p_value_vec_"&amp;UU59&amp;"','p_value_vec_"&amp;UU59&amp;"');"</f>
        <v>xlswrite('G:\Mi unidad\1. PROYECTOS TELLO 2022\SCM SPILL OVERS\outputs\PEAO\criminalidad\1%\simulacion_1\output_tests.xlsx',p_value_vec_41','p_value_vec_41');</v>
      </c>
    </row>
    <row r="60" spans="1:568" x14ac:dyDescent="0.3">
      <c r="A60">
        <v>169</v>
      </c>
      <c r="B60" s="2" t="str">
        <f t="shared" si="48"/>
        <v>[data_169,provincias_169,~] = xlsread('BD_PEAO_est_1_provincia_169.xlsx');</v>
      </c>
      <c r="E60" s="2" t="str">
        <f t="shared" si="37"/>
        <v>provincia_169 = unique(provincias_169(2:end,1));</v>
      </c>
      <c r="O60" s="2" t="str">
        <f t="shared" si="49"/>
        <v>PEAO_169 = reshape(data_169(:,2),T+S,N);</v>
      </c>
      <c r="T60" s="2" t="str">
        <f t="shared" si="50"/>
        <v xml:space="preserve">PEAO_169 = PEAO_169'; </v>
      </c>
      <c r="X60" s="2" t="str">
        <f t="shared" si="51"/>
        <v>tratado_169 = PEAO_169(1,:);</v>
      </c>
      <c r="AC60" s="2" t="str">
        <f t="shared" si="52"/>
        <v>PEAO_169(1,:) = [];</v>
      </c>
      <c r="AI60" s="2" t="str">
        <f t="shared" si="53"/>
        <v>PEAO_169 = [tratado_169;PEAO_169];</v>
      </c>
      <c r="AN60" s="2" t="str">
        <f t="shared" si="54"/>
        <v>Y_169 = PEAO_169; % outcome matrix</v>
      </c>
      <c r="AS60" s="2" t="str">
        <f t="shared" si="44"/>
        <v>Y_pre_169 = Y_169(:,1:T);</v>
      </c>
      <c r="AW60" s="2" t="str">
        <f t="shared" si="45"/>
        <v>Y_post_169 = Y_169(:,T+1:end);</v>
      </c>
      <c r="BA60" s="2" t="str">
        <f t="shared" si="46"/>
        <v>[a_hat_169,B_hat_169] = scm_batch(Y_pre_169);</v>
      </c>
      <c r="BF60" s="2" t="str">
        <f t="shared" si="38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P60">
        <v>41</v>
      </c>
      <c r="CQ60" s="2" t="str">
        <f>"A_"&amp;CP57&amp;" = eye(N);"</f>
        <v>A_41 = eye(N);</v>
      </c>
      <c r="CW60">
        <v>41</v>
      </c>
      <c r="CX60" s="2" t="str">
        <f>"A_"&amp;CW56&amp;"(:,ind_"&amp;CW56&amp;" == 0) = [];"</f>
        <v>A_39(:,ind_39 == 0) = [];</v>
      </c>
      <c r="DB60">
        <v>41</v>
      </c>
      <c r="DC60" s="2" t="str">
        <f>"A_"&amp;DB57&amp;" = eye(N);"</f>
        <v>A_41 = eye(N);</v>
      </c>
      <c r="DG60">
        <v>41</v>
      </c>
      <c r="DH60" s="2" t="str">
        <f>"A_"&amp;DG57&amp;" = eye(N);"</f>
        <v>A_41 = eye(N);</v>
      </c>
      <c r="DL60">
        <v>41</v>
      </c>
      <c r="DM60" s="2" t="str">
        <f>"A_"&amp;DL57&amp;" = eye(N);"</f>
        <v>A_41 = eye(N);</v>
      </c>
      <c r="DQ60" s="2" t="str">
        <f t="shared" si="47"/>
        <v>M_hat_169 = (eye(N)-B_hat_169)'*(eye(N)-B_hat_169);</v>
      </c>
      <c r="DW60" s="2" t="str">
        <f t="shared" si="39"/>
        <v>synthetic_control_sp_169 = a_hat_169(1)+B_hat_169(1,:)*Y_169;</v>
      </c>
      <c r="EC60" s="2" t="str">
        <f t="shared" si="40"/>
        <v>alpha1_hat_vec_169 = zeros(1,S);</v>
      </c>
      <c r="EG60">
        <v>26</v>
      </c>
      <c r="EH60" s="2" t="str">
        <f>"Y_Ts_"&amp;EG60&amp;" = Y_"&amp;EG60&amp;"(:,T+s);"</f>
        <v>Y_Ts_26 = Y_26(:,T+s);</v>
      </c>
      <c r="ER60" s="2" t="str">
        <f t="shared" si="41"/>
        <v>synthetic_control_169=synthetic_control_169';</v>
      </c>
      <c r="EW60" s="2" t="str">
        <f t="shared" si="42"/>
        <v>synthetic_control_sp_169=synthetic_control_sp_169';</v>
      </c>
      <c r="FB60" s="2" t="str">
        <f t="shared" si="43"/>
        <v>tratado_169=tratado_169';</v>
      </c>
      <c r="FF60" s="2" t="str">
        <f t="shared" si="55"/>
        <v>xlswrite('G:\Mi unidad\1. PROYECTOS TELLO 2022\SCM SPILL OVERS\outputs\PEAO\distancia_centro_salud\1%\simulacion_1\synthetic_control_outputs.xlsx',synthetic_control_169,169);</v>
      </c>
      <c r="FT60" s="2" t="str">
        <f t="shared" si="56"/>
        <v>xlswrite('G:\Mi unidad\1. PROYECTOS TELLO 2022\SCM SPILL OVERS\outputs\PEAO\distancia_centro_salud\1%\simulacion_1\synthetic_control_spillover_outputs.xlsx',synthetic_control_sp_169,169);</v>
      </c>
      <c r="GJ60" s="2" t="str">
        <f t="shared" si="57"/>
        <v>xlswrite('G:\Mi unidad\1. PROYECTOS TELLO 2022\SCM SPILL OVERS\outputs\PEAO\distancia_centro_salud\1%\simulacion_1\observado_outputs.xlsx',tratado_169,169);</v>
      </c>
      <c r="GX60" s="2" t="str">
        <f t="shared" si="58"/>
        <v>xlswrite('G:\Mi unidad\1. PROYECTOS TELLO 2022\SCM SPILL OVERS\outputs\PEAO\informalidad\1%\simulacion_1\synthetic_control_outputs.xlsx',synthetic_control_169,169);</v>
      </c>
      <c r="HL60" s="2" t="str">
        <f t="shared" si="59"/>
        <v>xlswrite('G:\Mi unidad\1. PROYECTOS TELLO 2022\SCM SPILL OVERS\outputs\PEAO\informalidad\1%\simulacion_1\synthetic_control_spillover_outputs.xlsx',synthetic_control_sp_169,169);</v>
      </c>
      <c r="IB60" s="2" t="str">
        <f t="shared" si="60"/>
        <v>xlswrite('G:\Mi unidad\1. PROYECTOS TELLO 2022\SCM SPILL OVERS\outputs\PEAO\informalidad\1%\simulacion_1\observado_outputs.xlsx',tratado_169,169);</v>
      </c>
      <c r="IP60" s="2" t="str">
        <f t="shared" si="61"/>
        <v>xlswrite('G:\Mi unidad\1. PROYECTOS TELLO 2022\SCM SPILL OVERS\outputs\PEAO\densidad\1%\simulacion_1\synthetic_control_outputs.xlsx',synthetic_control_169,169);</v>
      </c>
      <c r="JD60" s="2" t="str">
        <f t="shared" si="62"/>
        <v>xlswrite('G:\Mi unidad\1. PROYECTOS TELLO 2022\SCM SPILL OVERS\outputs\PEAO\densidad\1%\simulacion_1\synthetic_control_spillover_outputs.xlsx',synthetic_control_sp_169,169);</v>
      </c>
      <c r="JT60" s="2" t="str">
        <f t="shared" si="63"/>
        <v>xlswrite('G:\Mi unidad\1. PROYECTOS TELLO 2022\SCM SPILL OVERS\outputs\PEAO\densidad\1%\simulacion_1\observado_outputs.xlsx',tratado_169,169);</v>
      </c>
      <c r="KG60" s="2" t="str">
        <f t="shared" si="64"/>
        <v>xlswrite('G:\Mi unidad\1. PROYECTOS TELLO 2022\SCM SPILL OVERS\outputs\PEAO\bajo_niv_educ\1%\simulacion_1\synthetic_control_outputs.xlsx',synthetic_control_169,169);</v>
      </c>
      <c r="KU60" s="2" t="str">
        <f t="shared" si="65"/>
        <v>xlswrite('G:\Mi unidad\1. PROYECTOS TELLO 2022\SCM SPILL OVERS\outputs\PEAO\bajo_niv_educ\1%\simulacion_1\synthetic_control_spillover_outputs.xlsx',synthetic_control_sp_169,169);</v>
      </c>
      <c r="LK60" s="2" t="str">
        <f t="shared" si="66"/>
        <v>xlswrite('G:\Mi unidad\1. PROYECTOS TELLO 2022\SCM SPILL OVERS\outputs\PEAO\bajo_niv_educ\1%\simulacion_1\observado_outputs.xlsx',tratado_169,169);</v>
      </c>
      <c r="LY60" s="2" t="str">
        <f t="shared" si="67"/>
        <v>xlswrite('G:\Mi unidad\1. PROYECTOS TELLO 2022\SCM SPILL OVERS\outputs\PEAO\bajo_ingreso\1%\simulacion_1\synthetic_control_outputs.xlsx',synthetic_control_169,169);</v>
      </c>
      <c r="MN60" s="2" t="str">
        <f t="shared" si="68"/>
        <v>xlswrite('G:\Mi unidad\1. PROYECTOS TELLO 2022\SCM SPILL OVERS\outputs\PEAO\bajo_ingreso\1%\simulacion_1\synthetic_control_spillover_outputs.xlsx',synthetic_control_sp_169,169);</v>
      </c>
      <c r="ND60" s="2" t="str">
        <f t="shared" si="69"/>
        <v>xlswrite('G:\Mi unidad\1. PROYECTOS TELLO 2022\SCM SPILL OVERS\outputs\PEAO\bajo_ingreso\1%\simulacion_1\observado_outputs.xlsx',tratado_169,169);</v>
      </c>
      <c r="NR60" s="2" t="str">
        <f t="shared" si="70"/>
        <v>xlswrite('G:\Mi unidad\1. PROYECTOS TELLO 2022\SCM SPILL OVERS\outputs\PEAO\densidad_g\1%\simulacion_1\synthetic_control_outputs.xlsx',synthetic_control_169,169);</v>
      </c>
      <c r="OF60" s="2" t="str">
        <f t="shared" si="71"/>
        <v>xlswrite('G:\Mi unidad\1. PROYECTOS TELLO 2022\SCM SPILL OVERS\outputs\PEAO\densidad_g\1%\simulacion_1\synthetic_control_spillover_outputs.xlsx',synthetic_control_sp_169,169);</v>
      </c>
      <c r="OV60" s="2" t="str">
        <f t="shared" si="72"/>
        <v>xlswrite('G:\Mi unidad\1. PROYECTOS TELLO 2022\SCM SPILL OVERS\outputs\PEAO\densidad_g\1%\simulacion_1\observado_outputs.xlsx',tratado_169,169);</v>
      </c>
      <c r="PI60" s="2" t="str">
        <f t="shared" si="73"/>
        <v>xlswrite('G:\Mi unidad\1. PROYECTOS TELLO 2022\SCM SPILL OVERS\outputs\PEAO\alimentos\1%\simulacion_1\synthetic_control_outputs.xlsx',synthetic_control_169,169);</v>
      </c>
      <c r="PJ60" s="2" t="str">
        <f t="shared" si="74"/>
        <v>xlswrite('G:\Mi unidad\1. PROYECTOS TELLO 2022\SCM SPILL OVERS\outputs\PEAO\alimentos\1%\simulacion_1\synthetic_control_spillover_outputs.xlsx',synthetic_control_sp_169,169);</v>
      </c>
      <c r="PK60" s="2" t="str">
        <f t="shared" si="75"/>
        <v>xlswrite('G:\Mi unidad\1. PROYECTOS TELLO 2022\SCM SPILL OVERS\outputs\PEAO\alimentos\1%\simulacion_1\observado_outputs.xlsx',tratado_169,169);</v>
      </c>
      <c r="PP60" s="2" t="str">
        <f t="shared" si="76"/>
        <v>xlswrite('G:\Mi unidad\1. PROYECTOS TELLO 2022\SCM SPILL OVERS\outputs\PEAO\jefe_hogar\1%\simulacion_1\synthetic_control_outputs.xlsx',synthetic_control_169,169);</v>
      </c>
      <c r="PQ60" s="2" t="str">
        <f t="shared" si="77"/>
        <v>xlswrite('G:\Mi unidad\1. PROYECTOS TELLO 2022\SCM SPILL OVERS\outputs\PEAO\jefe_hogar\1%\simulacion_1\synthetic_control_spillover_outputs.xlsx',synthetic_control_sp_169,169);</v>
      </c>
      <c r="PR60" s="2" t="str">
        <f t="shared" si="78"/>
        <v>xlswrite('G:\Mi unidad\1. PROYECTOS TELLO 2022\SCM SPILL OVERS\outputs\PEAO\jefe_hogar\1%\simulacion_1\observado_outputs.xlsx',tratado_169,169);</v>
      </c>
      <c r="PV60" s="2" t="str">
        <f t="shared" si="79"/>
        <v>xlswrite('G:\Mi unidad\1. PROYECTOS TELLO 2022\SCM SPILL OVERS\outputs\PEAO\mujeres\1%\simulacion_1\synthetic_control_outputs.xlsx',synthetic_control_169,169);</v>
      </c>
      <c r="PW60" s="2" t="str">
        <f t="shared" si="80"/>
        <v>xlswrite('G:\Mi unidad\1. PROYECTOS TELLO 2022\SCM SPILL OVERS\outputs\PEAO\mujeres\1%\simulacion_1\synthetic_control_spillover_outputs.xlsx',synthetic_control_sp_169,169);</v>
      </c>
      <c r="PX60" s="2" t="str">
        <f t="shared" si="81"/>
        <v>xlswrite('G:\Mi unidad\1. PROYECTOS TELLO 2022\SCM SPILL OVERS\outputs\PEAO\mujeres\1%\simulacion_1\observado_outputs.xlsx',tratado_169,169);</v>
      </c>
      <c r="QB60" s="2" t="str">
        <f t="shared" si="82"/>
        <v>xlswrite('G:\Mi unidad\1. PROYECTOS TELLO 2022\SCM SPILL OVERS\outputs\PEAO\criminalidad\1%\simulacion_1\synthetic_control_outputs.xlsx',synthetic_control_169,169);</v>
      </c>
      <c r="QC60" s="2" t="str">
        <f t="shared" si="83"/>
        <v>xlswrite('G:\Mi unidad\1. PROYECTOS TELLO 2022\SCM SPILL OVERS\outputs\PEAO\criminalidad\1%\simulacion_1\synthetic_control_spillover_outputs.xlsx',synthetic_control_sp_169,169);</v>
      </c>
      <c r="QD60" s="2" t="str">
        <f t="shared" si="84"/>
        <v>xlswrite('G:\Mi unidad\1. PROYECTOS TELLO 2022\SCM SPILL OVERS\outputs\PEAO\criminalidad\1%\simulacion_1\observado_outputs.xlsx',tratado_169,169);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OVERS\outputs\PEAO\bajo_niv_educ\1%\simulacion_1\output_tests.xlsx',alpha1_hat_vec_"&amp;QW60&amp;"','alpha1_hat_vec_"&amp;QW60&amp;"');"</f>
        <v>xlswrite('G:\Mi unidad\1. PROYECTOS TELLO 2022\SCM SPILL OVERS\outputs\PEAO\bajo_niv_educ\1%\simulacion_1\output_tests.xlsx',alpha1_hat_vec_41','alpha1_hat_vec_41');</v>
      </c>
      <c r="RK60">
        <v>41</v>
      </c>
      <c r="RL60" t="str">
        <f>"xlswrite('G:\Mi unidad\1. PROYECTOS TELLO 2022\SCM SPILL OVERS\outputs\PEAO\bajo_ingreso\1%\simulacion_1\output_tests.xlsx',alpha1_hat_vec_"&amp;RK60&amp;"','alpha1_hat_vec_"&amp;RK60&amp;"');"</f>
        <v>xlswrite('G:\Mi unidad\1. PROYECTOS TELLO 2022\SCM SPILL OVERS\outputs\PEAO\bajo_ingreso\1%\simulacion_1\output_tests.xlsx',alpha1_hat_vec_41','alpha1_hat_vec_41');</v>
      </c>
      <c r="RW60">
        <v>41</v>
      </c>
      <c r="RX60" t="str">
        <f>"xlswrite('G:\Mi unidad\1. PROYECTOS TELLO 2022\SCM SPILL OVERS\outputs\PEAO\densidad\1%\simulacion_1\output_tests.xlsx',alpha1_hat_vec_"&amp;RW60&amp;"','alpha1_hat_vec_"&amp;RW60&amp;"');"</f>
        <v>xlswrite('G:\Mi unidad\1. PROYECTOS TELLO 2022\SCM SPILL OVERS\outputs\PEAO\densidad\1%\simulacion_1\output_tests.xlsx',alpha1_hat_vec_41','alpha1_hat_vec_41');</v>
      </c>
      <c r="SI60">
        <v>41</v>
      </c>
      <c r="SJ60" t="str">
        <f>"xlswrite('G:\Mi unidad\1. PROYECTOS TELLO 2022\SCM SPILL OVERS\outputs\PEAO\densidad_g\1%\simulacion_1\output_tests.xlsx',alpha1_hat_vec_"&amp;SI60&amp;"','alpha1_hat_vec_"&amp;SI60&amp;"');"</f>
        <v>xlswrite('G:\Mi unidad\1. PROYECTOS TELLO 2022\SCM SPILL OVERS\outputs\PEAO\densidad_g\1%\simulacion_1\output_tests.xlsx',alpha1_hat_vec_41','alpha1_hat_vec_41');</v>
      </c>
      <c r="SU60">
        <v>41</v>
      </c>
      <c r="SV60" t="str">
        <f>"xlswrite('G:\Mi unidad\1. PROYECTOS TELLO 2022\SCM SPILL OVERS\outputs\PEAO\distancia_centro_salud\1%\simulacion_1\output_tests.xlsx',alpha1_hat_vec_"&amp;SU60&amp;"','alpha1_hat_vec_"&amp;SU60&amp;"');"</f>
        <v>xlswrite('G:\Mi unidad\1. PROYECTOS TELLO 2022\SCM SPILL OVERS\outputs\PEAO\distancia_centro_salud\1%\simulacion_1\output_tests.xlsx',alpha1_hat_vec_41','alpha1_hat_vec_41');</v>
      </c>
      <c r="TH60">
        <v>41</v>
      </c>
      <c r="TI60" t="str">
        <f>"xlswrite('G:\Mi unidad\1. PROYECTOS TELLO 2022\SCM SPILL OVERS\outputs\PEAO\informalidad\1%\simulacion_1\output_tests.xlsx',alpha1_hat_vec_"&amp;TH60&amp;"','alpha1_hat_vec_"&amp;TH60&amp;"');"</f>
        <v>xlswrite('G:\Mi unidad\1. PROYECTOS TELLO 2022\SCM SPILL OVERS\outputs\PEAO\informalidad\1%\simulacion_1\output_tests.xlsx',alpha1_hat_vec_41','alpha1_hat_vec_41');</v>
      </c>
      <c r="TU60">
        <v>41</v>
      </c>
      <c r="TV60" t="str">
        <f>"xlswrite('G:\Mi unidad\1. PROYECTOS TELLO 2022\SCM SPILL OVERS\outputs\PEAO\alimentos\1%\simulacion_1\output_tests.xlsx',alpha1_hat_vec_"&amp;TU60&amp;"','alpha1_hat_vec_"&amp;TU60&amp;"');"</f>
        <v>xlswrite('G:\Mi unidad\1. PROYECTOS TELLO 2022\SCM SPILL OVERS\outputs\PEAO\alimentos\1%\simulacion_1\output_tests.xlsx',alpha1_hat_vec_41','alpha1_hat_vec_41');</v>
      </c>
      <c r="UB60">
        <v>41</v>
      </c>
      <c r="UC60" t="str">
        <f>"xlswrite('G:\Mi unidad\1. PROYECTOS TELLO 2022\SCM SPILL OVERS\outputs\PEAO\jefe_hogar\1%\simulacion_1\output_tests.xlsx',alpha1_hat_vec_"&amp;UB60&amp;"','alpha1_hat_vec_"&amp;UB60&amp;"');"</f>
        <v>xlswrite('G:\Mi unidad\1. PROYECTOS TELLO 2022\SCM SPILL OVERS\outputs\PEAO\jefe_hogar\1%\simulacion_1\output_tests.xlsx',alpha1_hat_vec_41','alpha1_hat_vec_41');</v>
      </c>
      <c r="UI60">
        <v>41</v>
      </c>
      <c r="UJ60" t="str">
        <f>"xlswrite('G:\Mi unidad\1. PROYECTOS TELLO 2022\SCM SPILL OVERS\outputs\PEAO\mujeres\1%\simulacion_1\output_tests.xlsx',alpha1_hat_vec_"&amp;UI60&amp;"','alpha1_hat_vec_"&amp;UI60&amp;"');"</f>
        <v>xlswrite('G:\Mi unidad\1. PROYECTOS TELLO 2022\SCM SPILL OVERS\outputs\PEAO\mujeres\1%\simulacion_1\output_tests.xlsx',alpha1_hat_vec_41','alpha1_hat_vec_41');</v>
      </c>
      <c r="UU60">
        <v>41</v>
      </c>
      <c r="UV60" t="str">
        <f>"xlswrite('G:\Mi unidad\1. PROYECTOS TELLO 2022\SCM SPILL OVERS\outputs\PEAO\criminalidad\1%\simulacion_1\output_tests.xlsx',alpha1_hat_vec_"&amp;UU60&amp;"','alpha1_hat_vec_"&amp;UU60&amp;"');"</f>
        <v>xlswrite('G:\Mi unidad\1. PROYECTOS TELLO 2022\SCM SPILL OVERS\outputs\PEAO\criminalidad\1%\simulacion_1\output_tests.xlsx',alpha1_hat_vec_41','alpha1_hat_vec_41');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P61">
        <v>41</v>
      </c>
      <c r="CQ61" s="2" t="str">
        <f>"A_"&amp;CP57&amp;"(:,ind_"&amp;CP57&amp;" == 0) = [];"</f>
        <v>A_41(:,ind_41 == 0) = [];</v>
      </c>
      <c r="CW61">
        <v>41</v>
      </c>
      <c r="CX61" t="str">
        <f>"% Provincia_"&amp;CW61</f>
        <v>% Provincia_41</v>
      </c>
      <c r="DB61">
        <v>41</v>
      </c>
      <c r="DC61" s="2" t="str">
        <f>"A_"&amp;DB57&amp;"(:,ind_"&amp;DB57&amp;" == 0) = [];"</f>
        <v>A_41(:,ind_41 == 0) = [];</v>
      </c>
      <c r="DG61">
        <v>41</v>
      </c>
      <c r="DH61" s="2" t="str">
        <f>"A_"&amp;DG57&amp;"(:,ind_"&amp;DG57&amp;" == 0) = [];"</f>
        <v>A_41(:,ind_41 == 0) = [];</v>
      </c>
      <c r="DL61">
        <v>41</v>
      </c>
      <c r="DM61" s="2" t="str">
        <f>"A_"&amp;DL57&amp;"(:,ind_"&amp;DL57&amp;" == 0) = [];"</f>
        <v>A_41(:,ind_41 == 0) = [];</v>
      </c>
      <c r="EG61">
        <v>26</v>
      </c>
      <c r="EH61" s="2" t="str">
        <f>"gamma_hat_"&amp;EG60&amp;" = (A_"&amp;EG60&amp;"'*M_hat_"&amp;EG60&amp;"*A_"&amp;EG60&amp;")\(A_"&amp;EG60&amp;"'*(eye(N)-B_hat_"&amp;EG60&amp;")'*((eye(N)-B_hat_"&amp;EG60&amp;")*Y_Ts_"&amp;EG60&amp;"-a_hat_"&amp;EG60&amp;"));"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sp_andrews_te(Y_pre_"&amp;QI61&amp;",PEAO_"&amp;QI61&amp;"(:,T+s),A_"&amp;QI61&amp;",C,.05);"</f>
        <v xml:space="preserve">    [p_value_23,lb_23,ub_23] = sp_andrews_te(Y_pre_23,PEAO_23(:,T+s),A_23,C,.05);</v>
      </c>
      <c r="QP61">
        <v>38</v>
      </c>
      <c r="QQ61" t="str">
        <f>"    spillover_test_"&amp;QP61&amp;"(s) = sp_andrews(Y_pre_"&amp;QP61&amp;",PEAO_"&amp;QP61&amp;"(:,T+s),A_"&amp;QP61&amp;",C,d,alpha_sig);"</f>
        <v xml:space="preserve">    spillover_test_38(s) = sp_andrews(Y_pre_38,PEAO_38(:,T+s),A_38,C,d,alpha_sig);</v>
      </c>
      <c r="QW61">
        <v>41</v>
      </c>
      <c r="QX61" t="str">
        <f>"xlswrite('G:\Mi unidad\1. PROYECTOS TELLO 2022\SCM SPILL OVERS\outputs\PEAO\bajo_niv_educ\1%\simulacion_1\output_tests.xlsx',spillover_test_"&amp;QW61&amp;"','sp_test_"&amp;QW61&amp;"');"</f>
        <v>xlswrite('G:\Mi unidad\1. PROYECTOS TELLO 2022\SCM SPILL OVERS\outputs\PEAO\bajo_niv_educ\1%\simulacion_1\output_tests.xlsx',spillover_test_41','sp_test_41');</v>
      </c>
      <c r="RK61">
        <v>41</v>
      </c>
      <c r="RL61" t="str">
        <f>"xlswrite('G:\Mi unidad\1. PROYECTOS TELLO 2022\SCM SPILL OVERS\outputs\PEAO\bajo_ingreso\1%\simulacion_1\output_tests.xlsx',spillover_test_"&amp;RK61&amp;"','sp_test_"&amp;RK61&amp;"');"</f>
        <v>xlswrite('G:\Mi unidad\1. PROYECTOS TELLO 2022\SCM SPILL OVERS\outputs\PEAO\bajo_ingreso\1%\simulacion_1\output_tests.xlsx',spillover_test_41','sp_test_41');</v>
      </c>
      <c r="RW61">
        <v>41</v>
      </c>
      <c r="RX61" t="str">
        <f>"xlswrite('G:\Mi unidad\1. PROYECTOS TELLO 2022\SCM SPILL OVERS\outputs\PEAO\densidad\1%\simulacion_1\output_tests.xlsx',spillover_test_"&amp;RW61&amp;"','sp_test_"&amp;RW61&amp;"');"</f>
        <v>xlswrite('G:\Mi unidad\1. PROYECTOS TELLO 2022\SCM SPILL OVERS\outputs\PEAO\densidad\1%\simulacion_1\output_tests.xlsx',spillover_test_41','sp_test_41');</v>
      </c>
      <c r="SI61">
        <v>41</v>
      </c>
      <c r="SJ61" t="str">
        <f>"xlswrite('G:\Mi unidad\1. PROYECTOS TELLO 2022\SCM SPILL OVERS\outputs\PEAO\densidad_g\1%\simulacion_1\output_tests.xlsx',spillover_test_"&amp;SI61&amp;"','sp_test_"&amp;SI61&amp;"');"</f>
        <v>xlswrite('G:\Mi unidad\1. PROYECTOS TELLO 2022\SCM SPILL OVERS\outputs\PEAO\densidad_g\1%\simulacion_1\output_tests.xlsx',spillover_test_41','sp_test_41');</v>
      </c>
      <c r="SU61">
        <v>41</v>
      </c>
      <c r="SV61" t="str">
        <f>"xlswrite('G:\Mi unidad\1. PROYECTOS TELLO 2022\SCM SPILL OVERS\outputs\PEAO\distancia_centro_salud\1%\simulacion_1\output_tests.xlsx',spillover_test_"&amp;SU61&amp;"','sp_test_"&amp;SU61&amp;"');"</f>
        <v>xlswrite('G:\Mi unidad\1. PROYECTOS TELLO 2022\SCM SPILL OVERS\outputs\PEAO\distancia_centro_salud\1%\simulacion_1\output_tests.xlsx',spillover_test_41','sp_test_41');</v>
      </c>
      <c r="TH61">
        <v>41</v>
      </c>
      <c r="TI61" t="str">
        <f>"xlswrite('G:\Mi unidad\1. PROYECTOS TELLO 2022\SCM SPILL OVERS\outputs\PEAO\informalidad\1%\simulacion_1\output_tests.xlsx',spillover_test_"&amp;TH61&amp;"','sp_test_"&amp;TH61&amp;"');"</f>
        <v>xlswrite('G:\Mi unidad\1. PROYECTOS TELLO 2022\SCM SPILL OVERS\outputs\PEAO\informalidad\1%\simulacion_1\output_tests.xlsx',spillover_test_41','sp_test_41');</v>
      </c>
      <c r="TU61">
        <v>41</v>
      </c>
      <c r="TV61" t="str">
        <f>"xlswrite('G:\Mi unidad\1. PROYECTOS TELLO 2022\SCM SPILL OVERS\outputs\PEAO\alimentos\1%\simulacion_1\output_tests.xlsx',spillover_test_"&amp;TU61&amp;"','sp_test_"&amp;TU61&amp;"');"</f>
        <v>xlswrite('G:\Mi unidad\1. PROYECTOS TELLO 2022\SCM SPILL OVERS\outputs\PEAO\alimentos\1%\simulacion_1\output_tests.xlsx',spillover_test_41','sp_test_41');</v>
      </c>
      <c r="UB61">
        <v>41</v>
      </c>
      <c r="UC61" t="str">
        <f>"xlswrite('G:\Mi unidad\1. PROYECTOS TELLO 2022\SCM SPILL OVERS\outputs\PEAO\jefe_hogar\1%\simulacion_1\output_tests.xlsx',spillover_test_"&amp;UB61&amp;"','sp_test_"&amp;UB61&amp;"');"</f>
        <v>xlswrite('G:\Mi unidad\1. PROYECTOS TELLO 2022\SCM SPILL OVERS\outputs\PEAO\jefe_hogar\1%\simulacion_1\output_tests.xlsx',spillover_test_41','sp_test_41');</v>
      </c>
      <c r="UI61">
        <v>41</v>
      </c>
      <c r="UJ61" t="str">
        <f>"xlswrite('G:\Mi unidad\1. PROYECTOS TELLO 2022\SCM SPILL OVERS\outputs\PEAO\mujeres\1%\simulacion_1\output_tests.xlsx',spillover_test_"&amp;UI61&amp;"','sp_test_"&amp;UI61&amp;"');"</f>
        <v>xlswrite('G:\Mi unidad\1. PROYECTOS TELLO 2022\SCM SPILL OVERS\outputs\PEAO\mujeres\1%\simulacion_1\output_tests.xlsx',spillover_test_41','sp_test_41');</v>
      </c>
      <c r="UU61">
        <v>41</v>
      </c>
      <c r="UV61" t="str">
        <f>"xlswrite('G:\Mi unidad\1. PROYECTOS TELLO 2022\SCM SPILL OVERS\outputs\PEAO\criminalidad\1%\simulacion_1\output_tests.xlsx',spillover_test_"&amp;UU61&amp;"','sp_test_"&amp;UU61&amp;"');"</f>
        <v>xlswrite('G:\Mi unidad\1. PROYECTOS TELLO 2022\SCM SPILL OVERS\outputs\PEAO\criminalidad\1%\simulacion_1\output_tests.xlsx',spillover_test_41','sp_test_41');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P62">
        <v>42</v>
      </c>
      <c r="CQ62" t="str">
        <f>"%A_"&amp;CP62</f>
        <v>%A_42</v>
      </c>
      <c r="CW62">
        <v>42</v>
      </c>
      <c r="CX62" s="2" t="str">
        <f>"ind_"&amp;CW60&amp;" = xlsread('spillover_alimentos_"&amp;CW60&amp;".xlsx')"</f>
        <v>ind_41 = xlsread('spillover_alimentos_41.xlsx')</v>
      </c>
      <c r="DB62">
        <v>42</v>
      </c>
      <c r="DC62" t="str">
        <f>"%A_"&amp;DB62</f>
        <v>%A_42</v>
      </c>
      <c r="DG62">
        <v>42</v>
      </c>
      <c r="DH62" t="str">
        <f>"%A_"&amp;DG62</f>
        <v>%A_42</v>
      </c>
      <c r="DL62">
        <v>42</v>
      </c>
      <c r="DM62" t="str">
        <f>"%A_"&amp;DL62</f>
        <v>%A_42</v>
      </c>
      <c r="EG62">
        <v>26</v>
      </c>
      <c r="EH62" s="2" t="str">
        <f>"alpha_hat_"&amp;EG62&amp;" = A_"&amp;EG62&amp;"*gamma_hat_"&amp;EG62&amp;";"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OVERS\outputs\PEAO\bajo_niv_educ\1%\simulacion_1\output_tests.xlsx',lb_vec_"&amp;QW62&amp;"','lb_vec_"&amp;QW62&amp;"');"</f>
        <v>xlswrite('G:\Mi unidad\1. PROYECTOS TELLO 2022\SCM SPILL OVERS\outputs\PEAO\bajo_niv_educ\1%\simulacion_1\output_tests.xlsx',lb_vec_42','lb_vec_42');</v>
      </c>
      <c r="RK62">
        <v>42</v>
      </c>
      <c r="RL62" t="str">
        <f>"xlswrite('G:\Mi unidad\1. PROYECTOS TELLO 2022\SCM SPILL OVERS\outputs\PEAO\bajo_ingreso\1%\simulacion_1\output_tests.xlsx',lb_vec_"&amp;RK62&amp;"','lb_vec_"&amp;RK62&amp;"');"</f>
        <v>xlswrite('G:\Mi unidad\1. PROYECTOS TELLO 2022\SCM SPILL OVERS\outputs\PEAO\bajo_ingreso\1%\simulacion_1\output_tests.xlsx',lb_vec_42','lb_vec_42');</v>
      </c>
      <c r="RW62">
        <v>42</v>
      </c>
      <c r="RX62" t="str">
        <f>"xlswrite('G:\Mi unidad\1. PROYECTOS TELLO 2022\SCM SPILL OVERS\outputs\PEAO\densidad\1%\simulacion_1\output_tests.xlsx',lb_vec_"&amp;RW62&amp;"','lb_vec_"&amp;RW62&amp;"');"</f>
        <v>xlswrite('G:\Mi unidad\1. PROYECTOS TELLO 2022\SCM SPILL OVERS\outputs\PEAO\densidad\1%\simulacion_1\output_tests.xlsx',lb_vec_42','lb_vec_42');</v>
      </c>
      <c r="SI62">
        <v>42</v>
      </c>
      <c r="SJ62" t="str">
        <f>"xlswrite('G:\Mi unidad\1. PROYECTOS TELLO 2022\SCM SPILL OVERS\outputs\PEAO\densidad_g\1%\simulacion_1\output_tests.xlsx',lb_vec_"&amp;SI62&amp;"','lb_vec_"&amp;SI62&amp;"');"</f>
        <v>xlswrite('G:\Mi unidad\1. PROYECTOS TELLO 2022\SCM SPILL OVERS\outputs\PEAO\densidad_g\1%\simulacion_1\output_tests.xlsx',lb_vec_42','lb_vec_42');</v>
      </c>
      <c r="SU62">
        <v>42</v>
      </c>
      <c r="SV62" t="str">
        <f>"xlswrite('G:\Mi unidad\1. PROYECTOS TELLO 2022\SCM SPILL OVERS\outputs\PEAO\distancia_centro_salud\1%\simulacion_1\output_tests.xlsx',lb_vec_"&amp;SU62&amp;"','lb_vec_"&amp;SU62&amp;"');"</f>
        <v>xlswrite('G:\Mi unidad\1. PROYECTOS TELLO 2022\SCM SPILL OVERS\outputs\PEAO\distancia_centro_salud\1%\simulacion_1\output_tests.xlsx',lb_vec_42','lb_vec_42');</v>
      </c>
      <c r="TH62">
        <v>42</v>
      </c>
      <c r="TI62" t="str">
        <f>"xlswrite('G:\Mi unidad\1. PROYECTOS TELLO 2022\SCM SPILL OVERS\outputs\PEAO\informalidad\1%\simulacion_1\output_tests.xlsx',lb_vec_"&amp;TH62&amp;"','lb_vec_"&amp;TH62&amp;"');"</f>
        <v>xlswrite('G:\Mi unidad\1. PROYECTOS TELLO 2022\SCM SPILL OVERS\outputs\PEAO\informalidad\1%\simulacion_1\output_tests.xlsx',lb_vec_42','lb_vec_42');</v>
      </c>
      <c r="TU62">
        <v>42</v>
      </c>
      <c r="TV62" t="str">
        <f>"xlswrite('G:\Mi unidad\1. PROYECTOS TELLO 2022\SCM SPILL OVERS\outputs\PEAO\alimentos\1%\simulacion_1\output_tests.xlsx',lb_vec_"&amp;TU62&amp;"','lb_vec_"&amp;TU62&amp;"');"</f>
        <v>xlswrite('G:\Mi unidad\1. PROYECTOS TELLO 2022\SCM SPILL OVERS\outputs\PEAO\alimentos\1%\simulacion_1\output_tests.xlsx',lb_vec_42','lb_vec_42');</v>
      </c>
      <c r="UB62">
        <v>42</v>
      </c>
      <c r="UC62" t="str">
        <f>"xlswrite('G:\Mi unidad\1. PROYECTOS TELLO 2022\SCM SPILL OVERS\outputs\PEAO\jefe_hogar\1%\simulacion_1\output_tests.xlsx',lb_vec_"&amp;UB62&amp;"','lb_vec_"&amp;UB62&amp;"');"</f>
        <v>xlswrite('G:\Mi unidad\1. PROYECTOS TELLO 2022\SCM SPILL OVERS\outputs\PEAO\jefe_hogar\1%\simulacion_1\output_tests.xlsx',lb_vec_42','lb_vec_42');</v>
      </c>
      <c r="UI62">
        <v>42</v>
      </c>
      <c r="UJ62" t="str">
        <f>"xlswrite('G:\Mi unidad\1. PROYECTOS TELLO 2022\SCM SPILL OVERS\outputs\PEAO\mujeres\1%\simulacion_1\output_tests.xlsx',lb_vec_"&amp;UI62&amp;"','lb_vec_"&amp;UI62&amp;"');"</f>
        <v>xlswrite('G:\Mi unidad\1. PROYECTOS TELLO 2022\SCM SPILL OVERS\outputs\PEAO\mujeres\1%\simulacion_1\output_tests.xlsx',lb_vec_42','lb_vec_42');</v>
      </c>
      <c r="UU62">
        <v>42</v>
      </c>
      <c r="UV62" t="str">
        <f>"xlswrite('G:\Mi unidad\1. PROYECTOS TELLO 2022\SCM SPILL OVERS\outputs\PEAO\criminalidad\1%\simulacion_1\output_tests.xlsx',lb_vec_"&amp;UU62&amp;"','lb_vec_"&amp;UU62&amp;"');"</f>
        <v>xlswrite('G:\Mi unidad\1. PROYECTOS TELLO 2022\SCM SPILL OVERS\outputs\PEAO\criminalidad\1%\simulacion_1\output_tests.xlsx',lb_vec_42','lb_vec_42');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P63">
        <v>42</v>
      </c>
      <c r="CQ63" t="str">
        <f>"% Provincia_"&amp;CP63</f>
        <v>% Provincia_42</v>
      </c>
      <c r="CW63">
        <v>42</v>
      </c>
      <c r="CX63" s="2" t="str">
        <f>"A_"&amp;CW60&amp;" = eye(N);"</f>
        <v>A_41 = eye(N);</v>
      </c>
      <c r="DB63">
        <v>42</v>
      </c>
      <c r="DC63" t="str">
        <f>"% Provincia_"&amp;DB63</f>
        <v>% Provincia_42</v>
      </c>
      <c r="DG63">
        <v>42</v>
      </c>
      <c r="DH63" t="str">
        <f>"% Provincia_"&amp;DG63</f>
        <v>% Provincia_42</v>
      </c>
      <c r="DL63">
        <v>42</v>
      </c>
      <c r="DM63" t="str">
        <f>"% Provincia_"&amp;DL63</f>
        <v>% Provincia_42</v>
      </c>
      <c r="EG63">
        <v>26</v>
      </c>
      <c r="EH63" s="2" t="str">
        <f>"alpha1_hat_vec_"&amp;EG63&amp;"(s) = alpha_hat_"&amp;EG63&amp;"(1);"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OVERS\outputs\PEAO\bajo_niv_educ\1%\simulacion_1\output_tests.xlsx',ub_vec_"&amp;QW63&amp;"','ub_vec_"&amp;QW63&amp;"');"</f>
        <v>xlswrite('G:\Mi unidad\1. PROYECTOS TELLO 2022\SCM SPILL OVERS\outputs\PEAO\bajo_niv_educ\1%\simulacion_1\output_tests.xlsx',ub_vec_42','ub_vec_42');</v>
      </c>
      <c r="RK63">
        <v>42</v>
      </c>
      <c r="RL63" t="str">
        <f>"xlswrite('G:\Mi unidad\1. PROYECTOS TELLO 2022\SCM SPILL OVERS\outputs\PEAO\bajo_ingreso\1%\simulacion_1\output_tests.xlsx',ub_vec_"&amp;RK63&amp;"','ub_vec_"&amp;RK63&amp;"');"</f>
        <v>xlswrite('G:\Mi unidad\1. PROYECTOS TELLO 2022\SCM SPILL OVERS\outputs\PEAO\bajo_ingreso\1%\simulacion_1\output_tests.xlsx',ub_vec_42','ub_vec_42');</v>
      </c>
      <c r="RW63">
        <v>42</v>
      </c>
      <c r="RX63" t="str">
        <f>"xlswrite('G:\Mi unidad\1. PROYECTOS TELLO 2022\SCM SPILL OVERS\outputs\PEAO\densidad\1%\simulacion_1\output_tests.xlsx',ub_vec_"&amp;RW63&amp;"','ub_vec_"&amp;RW63&amp;"');"</f>
        <v>xlswrite('G:\Mi unidad\1. PROYECTOS TELLO 2022\SCM SPILL OVERS\outputs\PEAO\densidad\1%\simulacion_1\output_tests.xlsx',ub_vec_42','ub_vec_42');</v>
      </c>
      <c r="SI63">
        <v>42</v>
      </c>
      <c r="SJ63" t="str">
        <f>"xlswrite('G:\Mi unidad\1. PROYECTOS TELLO 2022\SCM SPILL OVERS\outputs\PEAO\densidad_g\1%\simulacion_1\output_tests.xlsx',ub_vec_"&amp;SI63&amp;"','ub_vec_"&amp;SI63&amp;"');"</f>
        <v>xlswrite('G:\Mi unidad\1. PROYECTOS TELLO 2022\SCM SPILL OVERS\outputs\PEAO\densidad_g\1%\simulacion_1\output_tests.xlsx',ub_vec_42','ub_vec_42');</v>
      </c>
      <c r="SU63">
        <v>42</v>
      </c>
      <c r="SV63" t="str">
        <f>"xlswrite('G:\Mi unidad\1. PROYECTOS TELLO 2022\SCM SPILL OVERS\outputs\PEAO\distancia_centro_salud\1%\simulacion_1\output_tests.xlsx',ub_vec_"&amp;SU63&amp;"','ub_vec_"&amp;SU63&amp;"');"</f>
        <v>xlswrite('G:\Mi unidad\1. PROYECTOS TELLO 2022\SCM SPILL OVERS\outputs\PEAO\distancia_centro_salud\1%\simulacion_1\output_tests.xlsx',ub_vec_42','ub_vec_42');</v>
      </c>
      <c r="TH63">
        <v>42</v>
      </c>
      <c r="TI63" t="str">
        <f>"xlswrite('G:\Mi unidad\1. PROYECTOS TELLO 2022\SCM SPILL OVERS\outputs\PEAO\informalidad\1%\simulacion_1\output_tests.xlsx',ub_vec_"&amp;TH63&amp;"','ub_vec_"&amp;TH63&amp;"');"</f>
        <v>xlswrite('G:\Mi unidad\1. PROYECTOS TELLO 2022\SCM SPILL OVERS\outputs\PEAO\informalidad\1%\simulacion_1\output_tests.xlsx',ub_vec_42','ub_vec_42');</v>
      </c>
      <c r="TU63">
        <v>42</v>
      </c>
      <c r="TV63" t="str">
        <f>"xlswrite('G:\Mi unidad\1. PROYECTOS TELLO 2022\SCM SPILL OVERS\outputs\PEAO\alimentos\1%\simulacion_1\output_tests.xlsx',ub_vec_"&amp;TU63&amp;"','ub_vec_"&amp;TU63&amp;"');"</f>
        <v>xlswrite('G:\Mi unidad\1. PROYECTOS TELLO 2022\SCM SPILL OVERS\outputs\PEAO\alimentos\1%\simulacion_1\output_tests.xlsx',ub_vec_42','ub_vec_42');</v>
      </c>
      <c r="UB63">
        <v>42</v>
      </c>
      <c r="UC63" t="str">
        <f>"xlswrite('G:\Mi unidad\1. PROYECTOS TELLO 2022\SCM SPILL OVERS\outputs\PEAO\jefe_hogar\1%\simulacion_1\output_tests.xlsx',ub_vec_"&amp;UB63&amp;"','ub_vec_"&amp;UB63&amp;"');"</f>
        <v>xlswrite('G:\Mi unidad\1. PROYECTOS TELLO 2022\SCM SPILL OVERS\outputs\PEAO\jefe_hogar\1%\simulacion_1\output_tests.xlsx',ub_vec_42','ub_vec_42');</v>
      </c>
      <c r="UI63">
        <v>42</v>
      </c>
      <c r="UJ63" t="str">
        <f>"xlswrite('G:\Mi unidad\1. PROYECTOS TELLO 2022\SCM SPILL OVERS\outputs\PEAO\mujeres\1%\simulacion_1\output_tests.xlsx',ub_vec_"&amp;UI63&amp;"','ub_vec_"&amp;UI63&amp;"');"</f>
        <v>xlswrite('G:\Mi unidad\1. PROYECTOS TELLO 2022\SCM SPILL OVERS\outputs\PEAO\mujeres\1%\simulacion_1\output_tests.xlsx',ub_vec_42','ub_vec_42');</v>
      </c>
      <c r="UU63">
        <v>42</v>
      </c>
      <c r="UV63" t="str">
        <f>"xlswrite('G:\Mi unidad\1. PROYECTOS TELLO 2022\SCM SPILL OVERS\outputs\PEAO\criminalidad\1%\simulacion_1\output_tests.xlsx',ub_vec_"&amp;UU63&amp;"','ub_vec_"&amp;UU63&amp;"');"</f>
        <v>xlswrite('G:\Mi unidad\1. PROYECTOS TELLO 2022\SCM SPILL OVERS\outputs\PEAO\criminalidad\1%\simulacion_1\output_tests.xlsx',ub_vec_42','ub_vec_42');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xlsread('spillover_densidad_g_"&amp;CJ62&amp;".xlsx')"</f>
        <v>ind_42 = xlsread('spillover_densidad_g_42.xlsx')</v>
      </c>
      <c r="CP64">
        <v>42</v>
      </c>
      <c r="CQ64" s="2" t="str">
        <f>"ind_"&amp;CP62&amp;" = xlsread('spillover_tiempo_cs_"&amp;CP62&amp;".xlsx')"</f>
        <v>ind_42 = xlsread('spillover_tiempo_cs_42.xlsx')</v>
      </c>
      <c r="CW64">
        <v>42</v>
      </c>
      <c r="CX64" s="2" t="str">
        <f>"A_"&amp;CW60&amp;"(:,ind_"&amp;CW60&amp;" == 0) = [];"</f>
        <v>A_41(:,ind_41 == 0) = [];</v>
      </c>
      <c r="DB64">
        <v>42</v>
      </c>
      <c r="DC64" s="2" t="str">
        <f>"ind_"&amp;DB62&amp;" = xlsread('spillover_criminalidad_"&amp;DB62&amp;".xlsx')"</f>
        <v>ind_42 = xlsread('spillover_criminalidad_42.xlsx')</v>
      </c>
      <c r="DG64">
        <v>42</v>
      </c>
      <c r="DH64" s="2" t="str">
        <f>"ind_"&amp;DG62&amp;" = xlsread('spillover_jefe_hogar_"&amp;DG62&amp;".xlsx')"</f>
        <v>ind_42 = xlsread('spillover_jefe_hogar_42.xlsx')</v>
      </c>
      <c r="DL64">
        <v>42</v>
      </c>
      <c r="DM64" s="2" t="str">
        <f>"ind_"&amp;DL62&amp;" = xlsread('spillover_mujeres_"&amp;DL62&amp;".xlsx')"</f>
        <v>ind_42 = xlsread('spillover_mujeres_42.xlsx')</v>
      </c>
      <c r="EG64">
        <v>26</v>
      </c>
      <c r="EH64" s="2" t="str">
        <f>"synthetic_control_sp_"&amp;EG64&amp;"(T+s) = Y_"&amp;EG64&amp;"(1,T+s)-alpha1_hat_vec_"&amp;EG64&amp;"(s);"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OVERS\outputs\PEAO\bajo_niv_educ\1%\simulacion_1\output_tests.xlsx',p_value_vec_"&amp;QW64&amp;"','p_value_vec_"&amp;QW64&amp;"');"</f>
        <v>xlswrite('G:\Mi unidad\1. PROYECTOS TELLO 2022\SCM SPILL OVERS\outputs\PEAO\bajo_niv_educ\1%\simulacion_1\output_tests.xlsx',p_value_vec_42','p_value_vec_42');</v>
      </c>
      <c r="RK64">
        <v>42</v>
      </c>
      <c r="RL64" t="str">
        <f>"xlswrite('G:\Mi unidad\1. PROYECTOS TELLO 2022\SCM SPILL OVERS\outputs\PEAO\bajo_ingreso\1%\simulacion_1\output_tests.xlsx',p_value_vec_"&amp;RK64&amp;"','p_value_vec_"&amp;RK64&amp;"');"</f>
        <v>xlswrite('G:\Mi unidad\1. PROYECTOS TELLO 2022\SCM SPILL OVERS\outputs\PEAO\bajo_ingreso\1%\simulacion_1\output_tests.xlsx',p_value_vec_42','p_value_vec_42');</v>
      </c>
      <c r="RW64">
        <v>42</v>
      </c>
      <c r="RX64" t="str">
        <f>"xlswrite('G:\Mi unidad\1. PROYECTOS TELLO 2022\SCM SPILL OVERS\outputs\PEAO\densidad\1%\simulacion_1\output_tests.xlsx',p_value_vec_"&amp;RW64&amp;"','p_value_vec_"&amp;RW64&amp;"');"</f>
        <v>xlswrite('G:\Mi unidad\1. PROYECTOS TELLO 2022\SCM SPILL OVERS\outputs\PEAO\densidad\1%\simulacion_1\output_tests.xlsx',p_value_vec_42','p_value_vec_42');</v>
      </c>
      <c r="SI64">
        <v>42</v>
      </c>
      <c r="SJ64" t="str">
        <f>"xlswrite('G:\Mi unidad\1. PROYECTOS TELLO 2022\SCM SPILL OVERS\outputs\PEAO\densidad_g\1%\simulacion_1\output_tests.xlsx',p_value_vec_"&amp;SI64&amp;"','p_value_vec_"&amp;SI64&amp;"');"</f>
        <v>xlswrite('G:\Mi unidad\1. PROYECTOS TELLO 2022\SCM SPILL OVERS\outputs\PEAO\densidad_g\1%\simulacion_1\output_tests.xlsx',p_value_vec_42','p_value_vec_42');</v>
      </c>
      <c r="SU64">
        <v>42</v>
      </c>
      <c r="SV64" t="str">
        <f>"xlswrite('G:\Mi unidad\1. PROYECTOS TELLO 2022\SCM SPILL OVERS\outputs\PEAO\distancia_centro_salud\1%\simulacion_1\output_tests.xlsx',p_value_vec_"&amp;SU64&amp;"','p_value_vec_"&amp;SU64&amp;"');"</f>
        <v>xlswrite('G:\Mi unidad\1. PROYECTOS TELLO 2022\SCM SPILL OVERS\outputs\PEAO\distancia_centro_salud\1%\simulacion_1\output_tests.xlsx',p_value_vec_42','p_value_vec_42');</v>
      </c>
      <c r="TH64">
        <v>42</v>
      </c>
      <c r="TI64" t="str">
        <f>"xlswrite('G:\Mi unidad\1. PROYECTOS TELLO 2022\SCM SPILL OVERS\outputs\PEAO\informalidad\1%\simulacion_1\output_tests.xlsx',p_value_vec_"&amp;TH64&amp;"','p_value_vec_"&amp;TH64&amp;"');"</f>
        <v>xlswrite('G:\Mi unidad\1. PROYECTOS TELLO 2022\SCM SPILL OVERS\outputs\PEAO\informalidad\1%\simulacion_1\output_tests.xlsx',p_value_vec_42','p_value_vec_42');</v>
      </c>
      <c r="TU64">
        <v>42</v>
      </c>
      <c r="TV64" t="str">
        <f>"xlswrite('G:\Mi unidad\1. PROYECTOS TELLO 2022\SCM SPILL OVERS\outputs\PEAO\alimentos\1%\simulacion_1\output_tests.xlsx',p_value_vec_"&amp;TU64&amp;"','p_value_vec_"&amp;TU64&amp;"');"</f>
        <v>xlswrite('G:\Mi unidad\1. PROYECTOS TELLO 2022\SCM SPILL OVERS\outputs\PEAO\alimentos\1%\simulacion_1\output_tests.xlsx',p_value_vec_42','p_value_vec_42');</v>
      </c>
      <c r="UB64">
        <v>42</v>
      </c>
      <c r="UC64" t="str">
        <f>"xlswrite('G:\Mi unidad\1. PROYECTOS TELLO 2022\SCM SPILL OVERS\outputs\PEAO\jefe_hogar\1%\simulacion_1\output_tests.xlsx',p_value_vec_"&amp;UB64&amp;"','p_value_vec_"&amp;UB64&amp;"');"</f>
        <v>xlswrite('G:\Mi unidad\1. PROYECTOS TELLO 2022\SCM SPILL OVERS\outputs\PEAO\jefe_hogar\1%\simulacion_1\output_tests.xlsx',p_value_vec_42','p_value_vec_42');</v>
      </c>
      <c r="UI64">
        <v>42</v>
      </c>
      <c r="UJ64" t="str">
        <f>"xlswrite('G:\Mi unidad\1. PROYECTOS TELLO 2022\SCM SPILL OVERS\outputs\PEAO\mujeres\1%\simulacion_1\output_tests.xlsx',p_value_vec_"&amp;UI64&amp;"','p_value_vec_"&amp;UI64&amp;"');"</f>
        <v>xlswrite('G:\Mi unidad\1. PROYECTOS TELLO 2022\SCM SPILL OVERS\outputs\PEAO\mujeres\1%\simulacion_1\output_tests.xlsx',p_value_vec_42','p_value_vec_42');</v>
      </c>
      <c r="UU64">
        <v>42</v>
      </c>
      <c r="UV64" t="str">
        <f>"xlswrite('G:\Mi unidad\1. PROYECTOS TELLO 2022\SCM SPILL OVERS\outputs\PEAO\criminalidad\1%\simulacion_1\output_tests.xlsx',p_value_vec_"&amp;UU64&amp;"','p_value_vec_"&amp;UU64&amp;"');"</f>
        <v>xlswrite('G:\Mi unidad\1. PROYECTOS TELLO 2022\SCM SPILL OVERS\outputs\PEAO\criminalidad\1%\simulacion_1\output_tests.xlsx',p_value_vec_42','p_value_vec_42');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P65">
        <v>42</v>
      </c>
      <c r="CQ65" s="2" t="str">
        <f>"A_"&amp;CP62&amp;" = eye(N);"</f>
        <v>A_42 = eye(N);</v>
      </c>
      <c r="CW65">
        <v>42</v>
      </c>
      <c r="CX65" t="str">
        <f>"%A_"&amp;CW65</f>
        <v>%A_42</v>
      </c>
      <c r="DB65">
        <v>42</v>
      </c>
      <c r="DC65" s="2" t="str">
        <f>"A_"&amp;DB62&amp;" = eye(N);"</f>
        <v>A_42 = eye(N);</v>
      </c>
      <c r="DG65">
        <v>42</v>
      </c>
      <c r="DH65" s="2" t="str">
        <f>"A_"&amp;DG62&amp;" = eye(N);"</f>
        <v>A_42 = eye(N);</v>
      </c>
      <c r="DL65">
        <v>42</v>
      </c>
      <c r="DM65" s="2" t="str">
        <f>"A_"&amp;DL62&amp;" = eye(N);"</f>
        <v>A_42 = eye(N);</v>
      </c>
      <c r="EG65">
        <v>26</v>
      </c>
      <c r="EH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OVERS\outputs\PEAO\bajo_niv_educ\1%\simulacion_1\output_tests.xlsx',alpha1_hat_vec_"&amp;QW65&amp;"','alpha1_hat_vec_"&amp;QW65&amp;"');"</f>
        <v>xlswrite('G:\Mi unidad\1. PROYECTOS TELLO 2022\SCM SPILL OVERS\outputs\PEAO\bajo_niv_educ\1%\simulacion_1\output_tests.xlsx',alpha1_hat_vec_42','alpha1_hat_vec_42');</v>
      </c>
      <c r="RK65">
        <v>42</v>
      </c>
      <c r="RL65" t="str">
        <f>"xlswrite('G:\Mi unidad\1. PROYECTOS TELLO 2022\SCM SPILL OVERS\outputs\PEAO\bajo_ingreso\1%\simulacion_1\output_tests.xlsx',alpha1_hat_vec_"&amp;RK65&amp;"','alpha1_hat_vec_"&amp;RK65&amp;"');"</f>
        <v>xlswrite('G:\Mi unidad\1. PROYECTOS TELLO 2022\SCM SPILL OVERS\outputs\PEAO\bajo_ingreso\1%\simulacion_1\output_tests.xlsx',alpha1_hat_vec_42','alpha1_hat_vec_42');</v>
      </c>
      <c r="RW65">
        <v>42</v>
      </c>
      <c r="RX65" t="str">
        <f>"xlswrite('G:\Mi unidad\1. PROYECTOS TELLO 2022\SCM SPILL OVERS\outputs\PEAO\densidad\1%\simulacion_1\output_tests.xlsx',alpha1_hat_vec_"&amp;RW65&amp;"','alpha1_hat_vec_"&amp;RW65&amp;"');"</f>
        <v>xlswrite('G:\Mi unidad\1. PROYECTOS TELLO 2022\SCM SPILL OVERS\outputs\PEAO\densidad\1%\simulacion_1\output_tests.xlsx',alpha1_hat_vec_42','alpha1_hat_vec_42');</v>
      </c>
      <c r="SI65">
        <v>42</v>
      </c>
      <c r="SJ65" t="str">
        <f>"xlswrite('G:\Mi unidad\1. PROYECTOS TELLO 2022\SCM SPILL OVERS\outputs\PEAO\densidad_g\1%\simulacion_1\output_tests.xlsx',alpha1_hat_vec_"&amp;SI65&amp;"','alpha1_hat_vec_"&amp;SI65&amp;"');"</f>
        <v>xlswrite('G:\Mi unidad\1. PROYECTOS TELLO 2022\SCM SPILL OVERS\outputs\PEAO\densidad_g\1%\simulacion_1\output_tests.xlsx',alpha1_hat_vec_42','alpha1_hat_vec_42');</v>
      </c>
      <c r="SU65">
        <v>42</v>
      </c>
      <c r="SV65" t="str">
        <f>"xlswrite('G:\Mi unidad\1. PROYECTOS TELLO 2022\SCM SPILL OVERS\outputs\PEAO\distancia_centro_salud\1%\simulacion_1\output_tests.xlsx',alpha1_hat_vec_"&amp;SU65&amp;"','alpha1_hat_vec_"&amp;SU65&amp;"');"</f>
        <v>xlswrite('G:\Mi unidad\1. PROYECTOS TELLO 2022\SCM SPILL OVERS\outputs\PEAO\distancia_centro_salud\1%\simulacion_1\output_tests.xlsx',alpha1_hat_vec_42','alpha1_hat_vec_42');</v>
      </c>
      <c r="TH65">
        <v>42</v>
      </c>
      <c r="TI65" t="str">
        <f>"xlswrite('G:\Mi unidad\1. PROYECTOS TELLO 2022\SCM SPILL OVERS\outputs\PEAO\informalidad\1%\simulacion_1\output_tests.xlsx',alpha1_hat_vec_"&amp;TH65&amp;"','alpha1_hat_vec_"&amp;TH65&amp;"');"</f>
        <v>xlswrite('G:\Mi unidad\1. PROYECTOS TELLO 2022\SCM SPILL OVERS\outputs\PEAO\informalidad\1%\simulacion_1\output_tests.xlsx',alpha1_hat_vec_42','alpha1_hat_vec_42');</v>
      </c>
      <c r="TU65">
        <v>42</v>
      </c>
      <c r="TV65" t="str">
        <f>"xlswrite('G:\Mi unidad\1. PROYECTOS TELLO 2022\SCM SPILL OVERS\outputs\PEAO\alimentos\1%\simulacion_1\output_tests.xlsx',alpha1_hat_vec_"&amp;TU65&amp;"','alpha1_hat_vec_"&amp;TU65&amp;"');"</f>
        <v>xlswrite('G:\Mi unidad\1. PROYECTOS TELLO 2022\SCM SPILL OVERS\outputs\PEAO\alimentos\1%\simulacion_1\output_tests.xlsx',alpha1_hat_vec_42','alpha1_hat_vec_42');</v>
      </c>
      <c r="UB65">
        <v>42</v>
      </c>
      <c r="UC65" t="str">
        <f>"xlswrite('G:\Mi unidad\1. PROYECTOS TELLO 2022\SCM SPILL OVERS\outputs\PEAO\jefe_hogar\1%\simulacion_1\output_tests.xlsx',alpha1_hat_vec_"&amp;UB65&amp;"','alpha1_hat_vec_"&amp;UB65&amp;"');"</f>
        <v>xlswrite('G:\Mi unidad\1. PROYECTOS TELLO 2022\SCM SPILL OVERS\outputs\PEAO\jefe_hogar\1%\simulacion_1\output_tests.xlsx',alpha1_hat_vec_42','alpha1_hat_vec_42');</v>
      </c>
      <c r="UI65">
        <v>42</v>
      </c>
      <c r="UJ65" t="str">
        <f>"xlswrite('G:\Mi unidad\1. PROYECTOS TELLO 2022\SCM SPILL OVERS\outputs\PEAO\mujeres\1%\simulacion_1\output_tests.xlsx',alpha1_hat_vec_"&amp;UI65&amp;"','alpha1_hat_vec_"&amp;UI65&amp;"');"</f>
        <v>xlswrite('G:\Mi unidad\1. PROYECTOS TELLO 2022\SCM SPILL OVERS\outputs\PEAO\mujeres\1%\simulacion_1\output_tests.xlsx',alpha1_hat_vec_42','alpha1_hat_vec_42');</v>
      </c>
      <c r="UU65">
        <v>42</v>
      </c>
      <c r="UV65" t="str">
        <f>"xlswrite('G:\Mi unidad\1. PROYECTOS TELLO 2022\SCM SPILL OVERS\outputs\PEAO\criminalidad\1%\simulacion_1\output_tests.xlsx',alpha1_hat_vec_"&amp;UU65&amp;"','alpha1_hat_vec_"&amp;UU65&amp;"');"</f>
        <v>xlswrite('G:\Mi unidad\1. PROYECTOS TELLO 2022\SCM SPILL OVERS\outputs\PEAO\criminalidad\1%\simulacion_1\output_tests.xlsx',alpha1_hat_vec_42','alpha1_hat_vec_42');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P66">
        <v>42</v>
      </c>
      <c r="CQ66" s="2" t="str">
        <f>"A_"&amp;CP62&amp;"(:,ind_"&amp;CP62&amp;" == 0) = [];"</f>
        <v>A_42(:,ind_42 == 0) = [];</v>
      </c>
      <c r="CW66">
        <v>42</v>
      </c>
      <c r="CX66" t="str">
        <f>"% Provincia_"&amp;CW66</f>
        <v>% Provincia_42</v>
      </c>
      <c r="DB66">
        <v>42</v>
      </c>
      <c r="DC66" s="2" t="str">
        <f>"A_"&amp;DB62&amp;"(:,ind_"&amp;DB62&amp;" == 0) = [];"</f>
        <v>A_42(:,ind_42 == 0) = [];</v>
      </c>
      <c r="DG66">
        <v>42</v>
      </c>
      <c r="DH66" s="2" t="str">
        <f>"A_"&amp;DG62&amp;"(:,ind_"&amp;DG62&amp;" == 0) = [];"</f>
        <v>A_42(:,ind_42 == 0) = [];</v>
      </c>
      <c r="DL66">
        <v>42</v>
      </c>
      <c r="DM66" s="2" t="str">
        <f>"A_"&amp;DL62&amp;"(:,ind_"&amp;DL62&amp;" == 0) = [];"</f>
        <v>A_42(:,ind_42 == 0) = [];</v>
      </c>
      <c r="EG66">
        <v>27</v>
      </c>
      <c r="EH66" s="3" t="str">
        <f>"%PROVINCIA "&amp;EG66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OVERS\outputs\PEAO\bajo_niv_educ\1%\simulacion_1\output_tests.xlsx',spillover_test_"&amp;QW66&amp;"','sp_test_"&amp;QW66&amp;"');"</f>
        <v>xlswrite('G:\Mi unidad\1. PROYECTOS TELLO 2022\SCM SPILL OVERS\outputs\PEAO\bajo_niv_educ\1%\simulacion_1\output_tests.xlsx',spillover_test_42','sp_test_42');</v>
      </c>
      <c r="RK66">
        <v>42</v>
      </c>
      <c r="RL66" t="str">
        <f>"xlswrite('G:\Mi unidad\1. PROYECTOS TELLO 2022\SCM SPILL OVERS\outputs\PEAO\bajo_ingreso\1%\simulacion_1\output_tests.xlsx',spillover_test_"&amp;RK66&amp;"','sp_test_"&amp;RK66&amp;"');"</f>
        <v>xlswrite('G:\Mi unidad\1. PROYECTOS TELLO 2022\SCM SPILL OVERS\outputs\PEAO\bajo_ingreso\1%\simulacion_1\output_tests.xlsx',spillover_test_42','sp_test_42');</v>
      </c>
      <c r="RW66">
        <v>42</v>
      </c>
      <c r="RX66" t="str">
        <f>"xlswrite('G:\Mi unidad\1. PROYECTOS TELLO 2022\SCM SPILL OVERS\outputs\PEAO\densidad\1%\simulacion_1\output_tests.xlsx',spillover_test_"&amp;RW66&amp;"','sp_test_"&amp;RW66&amp;"');"</f>
        <v>xlswrite('G:\Mi unidad\1. PROYECTOS TELLO 2022\SCM SPILL OVERS\outputs\PEAO\densidad\1%\simulacion_1\output_tests.xlsx',spillover_test_42','sp_test_42');</v>
      </c>
      <c r="SI66">
        <v>42</v>
      </c>
      <c r="SJ66" t="str">
        <f>"xlswrite('G:\Mi unidad\1. PROYECTOS TELLO 2022\SCM SPILL OVERS\outputs\PEAO\densidad_g\1%\simulacion_1\output_tests.xlsx',spillover_test_"&amp;SI66&amp;"','sp_test_"&amp;SI66&amp;"');"</f>
        <v>xlswrite('G:\Mi unidad\1. PROYECTOS TELLO 2022\SCM SPILL OVERS\outputs\PEAO\densidad_g\1%\simulacion_1\output_tests.xlsx',spillover_test_42','sp_test_42');</v>
      </c>
      <c r="SU66">
        <v>42</v>
      </c>
      <c r="SV66" t="str">
        <f>"xlswrite('G:\Mi unidad\1. PROYECTOS TELLO 2022\SCM SPILL OVERS\outputs\PEAO\distancia_centro_salud\1%\simulacion_1\output_tests.xlsx',spillover_test_"&amp;SU66&amp;"','sp_test_"&amp;SU66&amp;"');"</f>
        <v>xlswrite('G:\Mi unidad\1. PROYECTOS TELLO 2022\SCM SPILL OVERS\outputs\PEAO\distancia_centro_salud\1%\simulacion_1\output_tests.xlsx',spillover_test_42','sp_test_42');</v>
      </c>
      <c r="TH66">
        <v>42</v>
      </c>
      <c r="TI66" t="str">
        <f>"xlswrite('G:\Mi unidad\1. PROYECTOS TELLO 2022\SCM SPILL OVERS\outputs\PEAO\informalidad\1%\simulacion_1\output_tests.xlsx',spillover_test_"&amp;TH66&amp;"','sp_test_"&amp;TH66&amp;"');"</f>
        <v>xlswrite('G:\Mi unidad\1. PROYECTOS TELLO 2022\SCM SPILL OVERS\outputs\PEAO\informalidad\1%\simulacion_1\output_tests.xlsx',spillover_test_42','sp_test_42');</v>
      </c>
      <c r="TU66">
        <v>42</v>
      </c>
      <c r="TV66" t="str">
        <f>"xlswrite('G:\Mi unidad\1. PROYECTOS TELLO 2022\SCM SPILL OVERS\outputs\PEAO\alimentos\1%\simulacion_1\output_tests.xlsx',spillover_test_"&amp;TU66&amp;"','sp_test_"&amp;TU66&amp;"');"</f>
        <v>xlswrite('G:\Mi unidad\1. PROYECTOS TELLO 2022\SCM SPILL OVERS\outputs\PEAO\alimentos\1%\simulacion_1\output_tests.xlsx',spillover_test_42','sp_test_42');</v>
      </c>
      <c r="UB66">
        <v>42</v>
      </c>
      <c r="UC66" t="str">
        <f>"xlswrite('G:\Mi unidad\1. PROYECTOS TELLO 2022\SCM SPILL OVERS\outputs\PEAO\jefe_hogar\1%\simulacion_1\output_tests.xlsx',spillover_test_"&amp;UB66&amp;"','sp_test_"&amp;UB66&amp;"');"</f>
        <v>xlswrite('G:\Mi unidad\1. PROYECTOS TELLO 2022\SCM SPILL OVERS\outputs\PEAO\jefe_hogar\1%\simulacion_1\output_tests.xlsx',spillover_test_42','sp_test_42');</v>
      </c>
      <c r="UI66">
        <v>42</v>
      </c>
      <c r="UJ66" t="str">
        <f>"xlswrite('G:\Mi unidad\1. PROYECTOS TELLO 2022\SCM SPILL OVERS\outputs\PEAO\mujeres\1%\simulacion_1\output_tests.xlsx',spillover_test_"&amp;UI66&amp;"','sp_test_"&amp;UI66&amp;"');"</f>
        <v>xlswrite('G:\Mi unidad\1. PROYECTOS TELLO 2022\SCM SPILL OVERS\outputs\PEAO\mujeres\1%\simulacion_1\output_tests.xlsx',spillover_test_42','sp_test_42');</v>
      </c>
      <c r="UU66">
        <v>42</v>
      </c>
      <c r="UV66" t="str">
        <f>"xlswrite('G:\Mi unidad\1. PROYECTOS TELLO 2022\SCM SPILL OVERS\outputs\PEAO\criminalidad\1%\simulacion_1\output_tests.xlsx',spillover_test_"&amp;UU66&amp;"','sp_test_"&amp;UU66&amp;"');"</f>
        <v>xlswrite('G:\Mi unidad\1. PROYECTOS TELLO 2022\SCM SPILL OVERS\outputs\PEAO\criminalidad\1%\simulacion_1\output_tests.xlsx',spillover_test_42','sp_test_42');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P67">
        <v>44</v>
      </c>
      <c r="CQ67" t="str">
        <f>"%A_"&amp;CP67</f>
        <v>%A_44</v>
      </c>
      <c r="CW67">
        <v>44</v>
      </c>
      <c r="CX67" s="2" t="str">
        <f>"ind_"&amp;CW65&amp;" = xlsread('spillover_alimentos_"&amp;CW65&amp;".xlsx')"</f>
        <v>ind_42 = xlsread('spillover_alimentos_42.xlsx')</v>
      </c>
      <c r="DB67">
        <v>44</v>
      </c>
      <c r="DC67" t="str">
        <f>"%A_"&amp;DB67</f>
        <v>%A_44</v>
      </c>
      <c r="DG67">
        <v>44</v>
      </c>
      <c r="DH67" t="str">
        <f>"%A_"&amp;DG67</f>
        <v>%A_44</v>
      </c>
      <c r="DL67">
        <v>44</v>
      </c>
      <c r="DM67" t="str">
        <f>"%A_"&amp;DL67</f>
        <v>%A_44</v>
      </c>
      <c r="EG67">
        <v>27</v>
      </c>
      <c r="EH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sp_andrews(Y_pre_"&amp;QP67&amp;",PEAO_"&amp;QP67&amp;"(:,T+s),A_"&amp;QP67&amp;",C,d,alpha_sig);"</f>
        <v xml:space="preserve">    spillover_test_39(s) = sp_andrews(Y_pre_39,PEAO_39(:,T+s),A_39,C,d,alpha_sig);</v>
      </c>
      <c r="QW67">
        <v>44</v>
      </c>
      <c r="QX67" t="str">
        <f>"xlswrite('G:\Mi unidad\1. PROYECTOS TELLO 2022\SCM SPILL OVERS\outputs\PEAO\bajo_niv_educ\1%\simulacion_1\output_tests.xlsx',lb_vec_"&amp;QW67&amp;"','lb_vec_"&amp;QW67&amp;"');"</f>
        <v>xlswrite('G:\Mi unidad\1. PROYECTOS TELLO 2022\SCM SPILL OVERS\outputs\PEAO\bajo_niv_educ\1%\simulacion_1\output_tests.xlsx',lb_vec_44','lb_vec_44');</v>
      </c>
      <c r="RK67">
        <v>44</v>
      </c>
      <c r="RL67" t="str">
        <f>"xlswrite('G:\Mi unidad\1. PROYECTOS TELLO 2022\SCM SPILL OVERS\outputs\PEAO\bajo_ingreso\1%\simulacion_1\output_tests.xlsx',lb_vec_"&amp;RK67&amp;"','lb_vec_"&amp;RK67&amp;"');"</f>
        <v>xlswrite('G:\Mi unidad\1. PROYECTOS TELLO 2022\SCM SPILL OVERS\outputs\PEAO\bajo_ingreso\1%\simulacion_1\output_tests.xlsx',lb_vec_44','lb_vec_44');</v>
      </c>
      <c r="RW67">
        <v>44</v>
      </c>
      <c r="RX67" t="str">
        <f>"xlswrite('G:\Mi unidad\1. PROYECTOS TELLO 2022\SCM SPILL OVERS\outputs\PEAO\densidad\1%\simulacion_1\output_tests.xlsx',lb_vec_"&amp;RW67&amp;"','lb_vec_"&amp;RW67&amp;"');"</f>
        <v>xlswrite('G:\Mi unidad\1. PROYECTOS TELLO 2022\SCM SPILL OVERS\outputs\PEAO\densidad\1%\simulacion_1\output_tests.xlsx',lb_vec_44','lb_vec_44');</v>
      </c>
      <c r="SI67">
        <v>44</v>
      </c>
      <c r="SJ67" t="str">
        <f>"xlswrite('G:\Mi unidad\1. PROYECTOS TELLO 2022\SCM SPILL OVERS\outputs\PEAO\densidad_g\1%\simulacion_1\output_tests.xlsx',lb_vec_"&amp;SI67&amp;"','lb_vec_"&amp;SI67&amp;"');"</f>
        <v>xlswrite('G:\Mi unidad\1. PROYECTOS TELLO 2022\SCM SPILL OVERS\outputs\PEAO\densidad_g\1%\simulacion_1\output_tests.xlsx',lb_vec_44','lb_vec_44');</v>
      </c>
      <c r="SU67">
        <v>44</v>
      </c>
      <c r="SV67" t="str">
        <f>"xlswrite('G:\Mi unidad\1. PROYECTOS TELLO 2022\SCM SPILL OVERS\outputs\PEAO\distancia_centro_salud\1%\simulacion_1\output_tests.xlsx',lb_vec_"&amp;SU67&amp;"','lb_vec_"&amp;SU67&amp;"');"</f>
        <v>xlswrite('G:\Mi unidad\1. PROYECTOS TELLO 2022\SCM SPILL OVERS\outputs\PEAO\distancia_centro_salud\1%\simulacion_1\output_tests.xlsx',lb_vec_44','lb_vec_44');</v>
      </c>
      <c r="TH67">
        <v>44</v>
      </c>
      <c r="TI67" t="str">
        <f>"xlswrite('G:\Mi unidad\1. PROYECTOS TELLO 2022\SCM SPILL OVERS\outputs\PEAO\informalidad\1%\simulacion_1\output_tests.xlsx',lb_vec_"&amp;TH67&amp;"','lb_vec_"&amp;TH67&amp;"');"</f>
        <v>xlswrite('G:\Mi unidad\1. PROYECTOS TELLO 2022\SCM SPILL OVERS\outputs\PEAO\informalidad\1%\simulacion_1\output_tests.xlsx',lb_vec_44','lb_vec_44');</v>
      </c>
      <c r="TU67">
        <v>44</v>
      </c>
      <c r="TV67" t="str">
        <f>"xlswrite('G:\Mi unidad\1. PROYECTOS TELLO 2022\SCM SPILL OVERS\outputs\PEAO\alimentos\1%\simulacion_1\output_tests.xlsx',lb_vec_"&amp;TU67&amp;"','lb_vec_"&amp;TU67&amp;"');"</f>
        <v>xlswrite('G:\Mi unidad\1. PROYECTOS TELLO 2022\SCM SPILL OVERS\outputs\PEAO\alimentos\1%\simulacion_1\output_tests.xlsx',lb_vec_44','lb_vec_44');</v>
      </c>
      <c r="UB67">
        <v>44</v>
      </c>
      <c r="UC67" t="str">
        <f>"xlswrite('G:\Mi unidad\1. PROYECTOS TELLO 2022\SCM SPILL OVERS\outputs\PEAO\jefe_hogar\1%\simulacion_1\output_tests.xlsx',lb_vec_"&amp;UB67&amp;"','lb_vec_"&amp;UB67&amp;"');"</f>
        <v>xlswrite('G:\Mi unidad\1. PROYECTOS TELLO 2022\SCM SPILL OVERS\outputs\PEAO\jefe_hogar\1%\simulacion_1\output_tests.xlsx',lb_vec_44','lb_vec_44');</v>
      </c>
      <c r="UI67">
        <v>44</v>
      </c>
      <c r="UJ67" t="str">
        <f>"xlswrite('G:\Mi unidad\1. PROYECTOS TELLO 2022\SCM SPILL OVERS\outputs\PEAO\mujeres\1%\simulacion_1\output_tests.xlsx',lb_vec_"&amp;UI67&amp;"','lb_vec_"&amp;UI67&amp;"');"</f>
        <v>xlswrite('G:\Mi unidad\1. PROYECTOS TELLO 2022\SCM SPILL OVERS\outputs\PEAO\mujeres\1%\simulacion_1\output_tests.xlsx',lb_vec_44','lb_vec_44');</v>
      </c>
      <c r="UU67">
        <v>44</v>
      </c>
      <c r="UV67" t="str">
        <f>"xlswrite('G:\Mi unidad\1. PROYECTOS TELLO 2022\SCM SPILL OVERS\outputs\PEAO\criminalidad\1%\simulacion_1\output_tests.xlsx',lb_vec_"&amp;UU67&amp;"','lb_vec_"&amp;UU67&amp;"');"</f>
        <v>xlswrite('G:\Mi unidad\1. PROYECTOS TELLO 2022\SCM SPILL OVERS\outputs\PEAO\criminalidad\1%\simulacion_1\output_tests.xlsx',lb_vec_44','lb_vec_44');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P68">
        <v>44</v>
      </c>
      <c r="CQ68" t="str">
        <f>"% Provincia_"&amp;CP68</f>
        <v>% Provincia_44</v>
      </c>
      <c r="CW68">
        <v>44</v>
      </c>
      <c r="CX68" s="2" t="str">
        <f>"A_"&amp;CW65&amp;" = eye(N);"</f>
        <v>A_42 = eye(N);</v>
      </c>
      <c r="DB68">
        <v>44</v>
      </c>
      <c r="DC68" t="str">
        <f>"% Provincia_"&amp;DB68</f>
        <v>% Provincia_44</v>
      </c>
      <c r="DG68">
        <v>44</v>
      </c>
      <c r="DH68" t="str">
        <f>"% Provincia_"&amp;DG68</f>
        <v>% Provincia_44</v>
      </c>
      <c r="DL68">
        <v>44</v>
      </c>
      <c r="DM68" t="str">
        <f>"% Provincia_"&amp;DL68</f>
        <v>% Provincia_44</v>
      </c>
      <c r="EG68">
        <v>27</v>
      </c>
      <c r="EH68" s="2" t="str">
        <f>"Y_Ts_"&amp;EG68&amp;" = Y_"&amp;EG68&amp;"(:,T+s);"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OVERS\outputs\PEAO\bajo_niv_educ\1%\simulacion_1\output_tests.xlsx',ub_vec_"&amp;QW68&amp;"','ub_vec_"&amp;QW68&amp;"');"</f>
        <v>xlswrite('G:\Mi unidad\1. PROYECTOS TELLO 2022\SCM SPILL OVERS\outputs\PEAO\bajo_niv_educ\1%\simulacion_1\output_tests.xlsx',ub_vec_44','ub_vec_44');</v>
      </c>
      <c r="RK68">
        <v>44</v>
      </c>
      <c r="RL68" t="str">
        <f>"xlswrite('G:\Mi unidad\1. PROYECTOS TELLO 2022\SCM SPILL OVERS\outputs\PEAO\bajo_ingreso\1%\simulacion_1\output_tests.xlsx',ub_vec_"&amp;RK68&amp;"','ub_vec_"&amp;RK68&amp;"');"</f>
        <v>xlswrite('G:\Mi unidad\1. PROYECTOS TELLO 2022\SCM SPILL OVERS\outputs\PEAO\bajo_ingreso\1%\simulacion_1\output_tests.xlsx',ub_vec_44','ub_vec_44');</v>
      </c>
      <c r="RW68">
        <v>44</v>
      </c>
      <c r="RX68" t="str">
        <f>"xlswrite('G:\Mi unidad\1. PROYECTOS TELLO 2022\SCM SPILL OVERS\outputs\PEAO\densidad\1%\simulacion_1\output_tests.xlsx',ub_vec_"&amp;RW68&amp;"','ub_vec_"&amp;RW68&amp;"');"</f>
        <v>xlswrite('G:\Mi unidad\1. PROYECTOS TELLO 2022\SCM SPILL OVERS\outputs\PEAO\densidad\1%\simulacion_1\output_tests.xlsx',ub_vec_44','ub_vec_44');</v>
      </c>
      <c r="SI68">
        <v>44</v>
      </c>
      <c r="SJ68" t="str">
        <f>"xlswrite('G:\Mi unidad\1. PROYECTOS TELLO 2022\SCM SPILL OVERS\outputs\PEAO\densidad_g\1%\simulacion_1\output_tests.xlsx',ub_vec_"&amp;SI68&amp;"','ub_vec_"&amp;SI68&amp;"');"</f>
        <v>xlswrite('G:\Mi unidad\1. PROYECTOS TELLO 2022\SCM SPILL OVERS\outputs\PEAO\densidad_g\1%\simulacion_1\output_tests.xlsx',ub_vec_44','ub_vec_44');</v>
      </c>
      <c r="SU68">
        <v>44</v>
      </c>
      <c r="SV68" t="str">
        <f>"xlswrite('G:\Mi unidad\1. PROYECTOS TELLO 2022\SCM SPILL OVERS\outputs\PEAO\distancia_centro_salud\1%\simulacion_1\output_tests.xlsx',ub_vec_"&amp;SU68&amp;"','ub_vec_"&amp;SU68&amp;"');"</f>
        <v>xlswrite('G:\Mi unidad\1. PROYECTOS TELLO 2022\SCM SPILL OVERS\outputs\PEAO\distancia_centro_salud\1%\simulacion_1\output_tests.xlsx',ub_vec_44','ub_vec_44');</v>
      </c>
      <c r="TH68">
        <v>44</v>
      </c>
      <c r="TI68" t="str">
        <f>"xlswrite('G:\Mi unidad\1. PROYECTOS TELLO 2022\SCM SPILL OVERS\outputs\PEAO\informalidad\1%\simulacion_1\output_tests.xlsx',ub_vec_"&amp;TH68&amp;"','ub_vec_"&amp;TH68&amp;"');"</f>
        <v>xlswrite('G:\Mi unidad\1. PROYECTOS TELLO 2022\SCM SPILL OVERS\outputs\PEAO\informalidad\1%\simulacion_1\output_tests.xlsx',ub_vec_44','ub_vec_44');</v>
      </c>
      <c r="TU68">
        <v>44</v>
      </c>
      <c r="TV68" t="str">
        <f>"xlswrite('G:\Mi unidad\1. PROYECTOS TELLO 2022\SCM SPILL OVERS\outputs\PEAO\alimentos\1%\simulacion_1\output_tests.xlsx',ub_vec_"&amp;TU68&amp;"','ub_vec_"&amp;TU68&amp;"');"</f>
        <v>xlswrite('G:\Mi unidad\1. PROYECTOS TELLO 2022\SCM SPILL OVERS\outputs\PEAO\alimentos\1%\simulacion_1\output_tests.xlsx',ub_vec_44','ub_vec_44');</v>
      </c>
      <c r="UB68">
        <v>44</v>
      </c>
      <c r="UC68" t="str">
        <f>"xlswrite('G:\Mi unidad\1. PROYECTOS TELLO 2022\SCM SPILL OVERS\outputs\PEAO\jefe_hogar\1%\simulacion_1\output_tests.xlsx',ub_vec_"&amp;UB68&amp;"','ub_vec_"&amp;UB68&amp;"');"</f>
        <v>xlswrite('G:\Mi unidad\1. PROYECTOS TELLO 2022\SCM SPILL OVERS\outputs\PEAO\jefe_hogar\1%\simulacion_1\output_tests.xlsx',ub_vec_44','ub_vec_44');</v>
      </c>
      <c r="UI68">
        <v>44</v>
      </c>
      <c r="UJ68" t="str">
        <f>"xlswrite('G:\Mi unidad\1. PROYECTOS TELLO 2022\SCM SPILL OVERS\outputs\PEAO\mujeres\1%\simulacion_1\output_tests.xlsx',ub_vec_"&amp;UI68&amp;"','ub_vec_"&amp;UI68&amp;"');"</f>
        <v>xlswrite('G:\Mi unidad\1. PROYECTOS TELLO 2022\SCM SPILL OVERS\outputs\PEAO\mujeres\1%\simulacion_1\output_tests.xlsx',ub_vec_44','ub_vec_44');</v>
      </c>
      <c r="UU68">
        <v>44</v>
      </c>
      <c r="UV68" t="str">
        <f>"xlswrite('G:\Mi unidad\1. PROYECTOS TELLO 2022\SCM SPILL OVERS\outputs\PEAO\criminalidad\1%\simulacion_1\output_tests.xlsx',ub_vec_"&amp;UU68&amp;"','ub_vec_"&amp;UU68&amp;"');"</f>
        <v>xlswrite('G:\Mi unidad\1. PROYECTOS TELLO 2022\SCM SPILL OVERS\outputs\PEAO\criminalidad\1%\simulacion_1\output_tests.xlsx',ub_vec_44','ub_vec_44');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xlsread('spillover_densidad_g_"&amp;CJ67&amp;".xlsx')"</f>
        <v>ind_44 = xlsread('spillover_densidad_g_44.xlsx')</v>
      </c>
      <c r="CP69">
        <v>44</v>
      </c>
      <c r="CQ69" s="2" t="str">
        <f>"ind_"&amp;CP67&amp;" = xlsread('spillover_tiempo_cs_"&amp;CP67&amp;".xlsx')"</f>
        <v>ind_44 = xlsread('spillover_tiempo_cs_44.xlsx')</v>
      </c>
      <c r="CW69">
        <v>44</v>
      </c>
      <c r="CX69" s="2" t="str">
        <f>"A_"&amp;CW65&amp;"(:,ind_"&amp;CW65&amp;" == 0) = [];"</f>
        <v>A_42(:,ind_42 == 0) = [];</v>
      </c>
      <c r="DB69">
        <v>44</v>
      </c>
      <c r="DC69" s="2" t="str">
        <f>"ind_"&amp;DB67&amp;" = xlsread('spillover_criminalidad_"&amp;DB67&amp;".xlsx')"</f>
        <v>ind_44 = xlsread('spillover_criminalidad_44.xlsx')</v>
      </c>
      <c r="DG69">
        <v>44</v>
      </c>
      <c r="DH69" s="2" t="str">
        <f>"ind_"&amp;DG67&amp;" = xlsread('spillover_jefe_hogar_"&amp;DG67&amp;".xlsx')"</f>
        <v>ind_44 = xlsread('spillover_jefe_hogar_44.xlsx')</v>
      </c>
      <c r="DL69">
        <v>44</v>
      </c>
      <c r="DM69" s="2" t="str">
        <f>"ind_"&amp;DL67&amp;" = xlsread('spillover_mujeres_"&amp;DL67&amp;".xlsx')"</f>
        <v>ind_44 = xlsread('spillover_mujeres_44.xlsx')</v>
      </c>
      <c r="EG69">
        <v>27</v>
      </c>
      <c r="EH69" s="2" t="str">
        <f>"gamma_hat_"&amp;EG68&amp;" = (A_"&amp;EG68&amp;"'*M_hat_"&amp;EG68&amp;"*A_"&amp;EG68&amp;")\(A_"&amp;EG68&amp;"'*(eye(N)-B_hat_"&amp;EG68&amp;")'*((eye(N)-B_hat_"&amp;EG68&amp;")*Y_Ts_"&amp;EG68&amp;"-a_hat_"&amp;EG68&amp;"));"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OVERS\outputs\PEAO\bajo_niv_educ\1%\simulacion_1\output_tests.xlsx',p_value_vec_"&amp;QW69&amp;"','p_value_vec_"&amp;QW69&amp;"');"</f>
        <v>xlswrite('G:\Mi unidad\1. PROYECTOS TELLO 2022\SCM SPILL OVERS\outputs\PEAO\bajo_niv_educ\1%\simulacion_1\output_tests.xlsx',p_value_vec_44','p_value_vec_44');</v>
      </c>
      <c r="RK69">
        <v>44</v>
      </c>
      <c r="RL69" t="str">
        <f>"xlswrite('G:\Mi unidad\1. PROYECTOS TELLO 2022\SCM SPILL OVERS\outputs\PEAO\bajo_ingreso\1%\simulacion_1\output_tests.xlsx',p_value_vec_"&amp;RK69&amp;"','p_value_vec_"&amp;RK69&amp;"');"</f>
        <v>xlswrite('G:\Mi unidad\1. PROYECTOS TELLO 2022\SCM SPILL OVERS\outputs\PEAO\bajo_ingreso\1%\simulacion_1\output_tests.xlsx',p_value_vec_44','p_value_vec_44');</v>
      </c>
      <c r="RW69">
        <v>44</v>
      </c>
      <c r="RX69" t="str">
        <f>"xlswrite('G:\Mi unidad\1. PROYECTOS TELLO 2022\SCM SPILL OVERS\outputs\PEAO\densidad\1%\simulacion_1\output_tests.xlsx',p_value_vec_"&amp;RW69&amp;"','p_value_vec_"&amp;RW69&amp;"');"</f>
        <v>xlswrite('G:\Mi unidad\1. PROYECTOS TELLO 2022\SCM SPILL OVERS\outputs\PEAO\densidad\1%\simulacion_1\output_tests.xlsx',p_value_vec_44','p_value_vec_44');</v>
      </c>
      <c r="SI69">
        <v>44</v>
      </c>
      <c r="SJ69" t="str">
        <f>"xlswrite('G:\Mi unidad\1. PROYECTOS TELLO 2022\SCM SPILL OVERS\outputs\PEAO\densidad_g\1%\simulacion_1\output_tests.xlsx',p_value_vec_"&amp;SI69&amp;"','p_value_vec_"&amp;SI69&amp;"');"</f>
        <v>xlswrite('G:\Mi unidad\1. PROYECTOS TELLO 2022\SCM SPILL OVERS\outputs\PEAO\densidad_g\1%\simulacion_1\output_tests.xlsx',p_value_vec_44','p_value_vec_44');</v>
      </c>
      <c r="SU69">
        <v>44</v>
      </c>
      <c r="SV69" t="str">
        <f>"xlswrite('G:\Mi unidad\1. PROYECTOS TELLO 2022\SCM SPILL OVERS\outputs\PEAO\distancia_centro_salud\1%\simulacion_1\output_tests.xlsx',p_value_vec_"&amp;SU69&amp;"','p_value_vec_"&amp;SU69&amp;"');"</f>
        <v>xlswrite('G:\Mi unidad\1. PROYECTOS TELLO 2022\SCM SPILL OVERS\outputs\PEAO\distancia_centro_salud\1%\simulacion_1\output_tests.xlsx',p_value_vec_44','p_value_vec_44');</v>
      </c>
      <c r="TH69">
        <v>44</v>
      </c>
      <c r="TI69" t="str">
        <f>"xlswrite('G:\Mi unidad\1. PROYECTOS TELLO 2022\SCM SPILL OVERS\outputs\PEAO\informalidad\1%\simulacion_1\output_tests.xlsx',p_value_vec_"&amp;TH69&amp;"','p_value_vec_"&amp;TH69&amp;"');"</f>
        <v>xlswrite('G:\Mi unidad\1. PROYECTOS TELLO 2022\SCM SPILL OVERS\outputs\PEAO\informalidad\1%\simulacion_1\output_tests.xlsx',p_value_vec_44','p_value_vec_44');</v>
      </c>
      <c r="TU69">
        <v>44</v>
      </c>
      <c r="TV69" t="str">
        <f>"xlswrite('G:\Mi unidad\1. PROYECTOS TELLO 2022\SCM SPILL OVERS\outputs\PEAO\alimentos\1%\simulacion_1\output_tests.xlsx',p_value_vec_"&amp;TU69&amp;"','p_value_vec_"&amp;TU69&amp;"');"</f>
        <v>xlswrite('G:\Mi unidad\1. PROYECTOS TELLO 2022\SCM SPILL OVERS\outputs\PEAO\alimentos\1%\simulacion_1\output_tests.xlsx',p_value_vec_44','p_value_vec_44');</v>
      </c>
      <c r="UB69">
        <v>44</v>
      </c>
      <c r="UC69" t="str">
        <f>"xlswrite('G:\Mi unidad\1. PROYECTOS TELLO 2022\SCM SPILL OVERS\outputs\PEAO\jefe_hogar\1%\simulacion_1\output_tests.xlsx',p_value_vec_"&amp;UB69&amp;"','p_value_vec_"&amp;UB69&amp;"');"</f>
        <v>xlswrite('G:\Mi unidad\1. PROYECTOS TELLO 2022\SCM SPILL OVERS\outputs\PEAO\jefe_hogar\1%\simulacion_1\output_tests.xlsx',p_value_vec_44','p_value_vec_44');</v>
      </c>
      <c r="UI69">
        <v>44</v>
      </c>
      <c r="UJ69" t="str">
        <f>"xlswrite('G:\Mi unidad\1. PROYECTOS TELLO 2022\SCM SPILL OVERS\outputs\PEAO\mujeres\1%\simulacion_1\output_tests.xlsx',p_value_vec_"&amp;UI69&amp;"','p_value_vec_"&amp;UI69&amp;"');"</f>
        <v>xlswrite('G:\Mi unidad\1. PROYECTOS TELLO 2022\SCM SPILL OVERS\outputs\PEAO\mujeres\1%\simulacion_1\output_tests.xlsx',p_value_vec_44','p_value_vec_44');</v>
      </c>
      <c r="UU69">
        <v>44</v>
      </c>
      <c r="UV69" t="str">
        <f>"xlswrite('G:\Mi unidad\1. PROYECTOS TELLO 2022\SCM SPILL OVERS\outputs\PEAO\criminalidad\1%\simulacion_1\output_tests.xlsx',p_value_vec_"&amp;UU69&amp;"','p_value_vec_"&amp;UU69&amp;"');"</f>
        <v>xlswrite('G:\Mi unidad\1. PROYECTOS TELLO 2022\SCM SPILL OVERS\outputs\PEAO\criminalidad\1%\simulacion_1\output_tests.xlsx',p_value_vec_44','p_value_vec_44');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P70">
        <v>44</v>
      </c>
      <c r="CQ70" s="2" t="str">
        <f>"A_"&amp;CP67&amp;" = eye(N);"</f>
        <v>A_44 = eye(N);</v>
      </c>
      <c r="CW70">
        <v>44</v>
      </c>
      <c r="CX70" t="str">
        <f>"%A_"&amp;CW70</f>
        <v>%A_44</v>
      </c>
      <c r="DB70">
        <v>44</v>
      </c>
      <c r="DC70" s="2" t="str">
        <f>"A_"&amp;DB67&amp;" = eye(N);"</f>
        <v>A_44 = eye(N);</v>
      </c>
      <c r="DG70">
        <v>44</v>
      </c>
      <c r="DH70" s="2" t="str">
        <f>"A_"&amp;DG67&amp;" = eye(N);"</f>
        <v>A_44 = eye(N);</v>
      </c>
      <c r="DL70">
        <v>44</v>
      </c>
      <c r="DM70" s="2" t="str">
        <f>"A_"&amp;DL67&amp;" = eye(N);"</f>
        <v>A_44 = eye(N);</v>
      </c>
      <c r="EG70">
        <v>27</v>
      </c>
      <c r="EH70" s="2" t="str">
        <f>"alpha_hat_"&amp;EG70&amp;" = A_"&amp;EG70&amp;"*gamma_hat_"&amp;EG70&amp;";"</f>
        <v>alpha_hat_27 = A_27*gamma_hat_27;</v>
      </c>
      <c r="QI70">
        <v>26</v>
      </c>
      <c r="QJ70" t="str">
        <f>"    [p_value_"&amp;QI70&amp; ",lb_"&amp;QI70&amp;",ub_"&amp;QI70&amp;"] = sp_andrews_te(Y_pre_"&amp;QI70&amp;",PEAO_"&amp;QI70&amp;"(:,T+s),A_"&amp;QI70&amp;",C,.05);"</f>
        <v xml:space="preserve">    [p_value_26,lb_26,ub_26] = sp_andrews_te(Y_pre_26,PEAO_26(:,T+s),A_26,C,.05);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OVERS\outputs\PEAO\bajo_niv_educ\1%\simulacion_1\output_tests.xlsx',alpha1_hat_vec_"&amp;QW70&amp;"','alpha1_hat_vec_"&amp;QW70&amp;"');"</f>
        <v>xlswrite('G:\Mi unidad\1. PROYECTOS TELLO 2022\SCM SPILL OVERS\outputs\PEAO\bajo_niv_educ\1%\simulacion_1\output_tests.xlsx',alpha1_hat_vec_44','alpha1_hat_vec_44');</v>
      </c>
      <c r="RK70">
        <v>44</v>
      </c>
      <c r="RL70" t="str">
        <f>"xlswrite('G:\Mi unidad\1. PROYECTOS TELLO 2022\SCM SPILL OVERS\outputs\PEAO\bajo_ingreso\1%\simulacion_1\output_tests.xlsx',alpha1_hat_vec_"&amp;RK70&amp;"','alpha1_hat_vec_"&amp;RK70&amp;"');"</f>
        <v>xlswrite('G:\Mi unidad\1. PROYECTOS TELLO 2022\SCM SPILL OVERS\outputs\PEAO\bajo_ingreso\1%\simulacion_1\output_tests.xlsx',alpha1_hat_vec_44','alpha1_hat_vec_44');</v>
      </c>
      <c r="RW70">
        <v>44</v>
      </c>
      <c r="RX70" t="str">
        <f>"xlswrite('G:\Mi unidad\1. PROYECTOS TELLO 2022\SCM SPILL OVERS\outputs\PEAO\densidad\1%\simulacion_1\output_tests.xlsx',alpha1_hat_vec_"&amp;RW70&amp;"','alpha1_hat_vec_"&amp;RW70&amp;"');"</f>
        <v>xlswrite('G:\Mi unidad\1. PROYECTOS TELLO 2022\SCM SPILL OVERS\outputs\PEAO\densidad\1%\simulacion_1\output_tests.xlsx',alpha1_hat_vec_44','alpha1_hat_vec_44');</v>
      </c>
      <c r="SI70">
        <v>44</v>
      </c>
      <c r="SJ70" t="str">
        <f>"xlswrite('G:\Mi unidad\1. PROYECTOS TELLO 2022\SCM SPILL OVERS\outputs\PEAO\densidad_g\1%\simulacion_1\output_tests.xlsx',alpha1_hat_vec_"&amp;SI70&amp;"','alpha1_hat_vec_"&amp;SI70&amp;"');"</f>
        <v>xlswrite('G:\Mi unidad\1. PROYECTOS TELLO 2022\SCM SPILL OVERS\outputs\PEAO\densidad_g\1%\simulacion_1\output_tests.xlsx',alpha1_hat_vec_44','alpha1_hat_vec_44');</v>
      </c>
      <c r="SU70">
        <v>44</v>
      </c>
      <c r="SV70" t="str">
        <f>"xlswrite('G:\Mi unidad\1. PROYECTOS TELLO 2022\SCM SPILL OVERS\outputs\PEAO\distancia_centro_salud\1%\simulacion_1\output_tests.xlsx',alpha1_hat_vec_"&amp;SU70&amp;"','alpha1_hat_vec_"&amp;SU70&amp;"');"</f>
        <v>xlswrite('G:\Mi unidad\1. PROYECTOS TELLO 2022\SCM SPILL OVERS\outputs\PEAO\distancia_centro_salud\1%\simulacion_1\output_tests.xlsx',alpha1_hat_vec_44','alpha1_hat_vec_44');</v>
      </c>
      <c r="TH70">
        <v>44</v>
      </c>
      <c r="TI70" t="str">
        <f>"xlswrite('G:\Mi unidad\1. PROYECTOS TELLO 2022\SCM SPILL OVERS\outputs\PEAO\informalidad\1%\simulacion_1\output_tests.xlsx',alpha1_hat_vec_"&amp;TH70&amp;"','alpha1_hat_vec_"&amp;TH70&amp;"');"</f>
        <v>xlswrite('G:\Mi unidad\1. PROYECTOS TELLO 2022\SCM SPILL OVERS\outputs\PEAO\informalidad\1%\simulacion_1\output_tests.xlsx',alpha1_hat_vec_44','alpha1_hat_vec_44');</v>
      </c>
      <c r="TU70">
        <v>44</v>
      </c>
      <c r="TV70" t="str">
        <f>"xlswrite('G:\Mi unidad\1. PROYECTOS TELLO 2022\SCM SPILL OVERS\outputs\PEAO\alimentos\1%\simulacion_1\output_tests.xlsx',alpha1_hat_vec_"&amp;TU70&amp;"','alpha1_hat_vec_"&amp;TU70&amp;"');"</f>
        <v>xlswrite('G:\Mi unidad\1. PROYECTOS TELLO 2022\SCM SPILL OVERS\outputs\PEAO\alimentos\1%\simulacion_1\output_tests.xlsx',alpha1_hat_vec_44','alpha1_hat_vec_44');</v>
      </c>
      <c r="UB70">
        <v>44</v>
      </c>
      <c r="UC70" t="str">
        <f>"xlswrite('G:\Mi unidad\1. PROYECTOS TELLO 2022\SCM SPILL OVERS\outputs\PEAO\jefe_hogar\1%\simulacion_1\output_tests.xlsx',alpha1_hat_vec_"&amp;UB70&amp;"','alpha1_hat_vec_"&amp;UB70&amp;"');"</f>
        <v>xlswrite('G:\Mi unidad\1. PROYECTOS TELLO 2022\SCM SPILL OVERS\outputs\PEAO\jefe_hogar\1%\simulacion_1\output_tests.xlsx',alpha1_hat_vec_44','alpha1_hat_vec_44');</v>
      </c>
      <c r="UI70">
        <v>44</v>
      </c>
      <c r="UJ70" t="str">
        <f>"xlswrite('G:\Mi unidad\1. PROYECTOS TELLO 2022\SCM SPILL OVERS\outputs\PEAO\mujeres\1%\simulacion_1\output_tests.xlsx',alpha1_hat_vec_"&amp;UI70&amp;"','alpha1_hat_vec_"&amp;UI70&amp;"');"</f>
        <v>xlswrite('G:\Mi unidad\1. PROYECTOS TELLO 2022\SCM SPILL OVERS\outputs\PEAO\mujeres\1%\simulacion_1\output_tests.xlsx',alpha1_hat_vec_44','alpha1_hat_vec_44');</v>
      </c>
      <c r="UU70">
        <v>44</v>
      </c>
      <c r="UV70" t="str">
        <f>"xlswrite('G:\Mi unidad\1. PROYECTOS TELLO 2022\SCM SPILL OVERS\outputs\PEAO\criminalidad\1%\simulacion_1\output_tests.xlsx',alpha1_hat_vec_"&amp;UU70&amp;"','alpha1_hat_vec_"&amp;UU70&amp;"');"</f>
        <v>xlswrite('G:\Mi unidad\1. PROYECTOS TELLO 2022\SCM SPILL OVERS\outputs\PEAO\criminalidad\1%\simulacion_1\output_tests.xlsx',alpha1_hat_vec_44','alpha1_hat_vec_44');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P71">
        <v>44</v>
      </c>
      <c r="CQ71" s="2" t="str">
        <f>"A_"&amp;CP67&amp;"(:,ind_"&amp;CP67&amp;" == 0) = [];"</f>
        <v>A_44(:,ind_44 == 0) = [];</v>
      </c>
      <c r="CW71">
        <v>44</v>
      </c>
      <c r="CX71" t="str">
        <f>"% Provincia_"&amp;CW71</f>
        <v>% Provincia_44</v>
      </c>
      <c r="DB71">
        <v>44</v>
      </c>
      <c r="DC71" s="2" t="str">
        <f>"A_"&amp;DB67&amp;"(:,ind_"&amp;DB67&amp;" == 0) = [];"</f>
        <v>A_44(:,ind_44 == 0) = [];</v>
      </c>
      <c r="DG71">
        <v>44</v>
      </c>
      <c r="DH71" s="2" t="str">
        <f>"A_"&amp;DG67&amp;"(:,ind_"&amp;DG67&amp;" == 0) = [];"</f>
        <v>A_44(:,ind_44 == 0) = [];</v>
      </c>
      <c r="DL71">
        <v>44</v>
      </c>
      <c r="DM71" s="2" t="str">
        <f>"A_"&amp;DL67&amp;"(:,ind_"&amp;DL67&amp;" == 0) = [];"</f>
        <v>A_44(:,ind_44 == 0) = [];</v>
      </c>
      <c r="EG71">
        <v>27</v>
      </c>
      <c r="EH71" s="2" t="str">
        <f>"alpha1_hat_vec_"&amp;EG71&amp;"(s) = alpha_hat_"&amp;EG71&amp;"(1);"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OVERS\outputs\PEAO\bajo_niv_educ\1%\simulacion_1\output_tests.xlsx',spillover_test_"&amp;QW71&amp;"','sp_test_"&amp;QW71&amp;"');"</f>
        <v>xlswrite('G:\Mi unidad\1. PROYECTOS TELLO 2022\SCM SPILL OVERS\outputs\PEAO\bajo_niv_educ\1%\simulacion_1\output_tests.xlsx',spillover_test_44','sp_test_44');</v>
      </c>
      <c r="RK71">
        <v>44</v>
      </c>
      <c r="RL71" t="str">
        <f>"xlswrite('G:\Mi unidad\1. PROYECTOS TELLO 2022\SCM SPILL OVERS\outputs\PEAO\bajo_ingreso\1%\simulacion_1\output_tests.xlsx',spillover_test_"&amp;RK71&amp;"','sp_test_"&amp;RK71&amp;"');"</f>
        <v>xlswrite('G:\Mi unidad\1. PROYECTOS TELLO 2022\SCM SPILL OVERS\outputs\PEAO\bajo_ingreso\1%\simulacion_1\output_tests.xlsx',spillover_test_44','sp_test_44');</v>
      </c>
      <c r="RW71">
        <v>44</v>
      </c>
      <c r="RX71" t="str">
        <f>"xlswrite('G:\Mi unidad\1. PROYECTOS TELLO 2022\SCM SPILL OVERS\outputs\PEAO\densidad\1%\simulacion_1\output_tests.xlsx',spillover_test_"&amp;RW71&amp;"','sp_test_"&amp;RW71&amp;"');"</f>
        <v>xlswrite('G:\Mi unidad\1. PROYECTOS TELLO 2022\SCM SPILL OVERS\outputs\PEAO\densidad\1%\simulacion_1\output_tests.xlsx',spillover_test_44','sp_test_44');</v>
      </c>
      <c r="SI71">
        <v>44</v>
      </c>
      <c r="SJ71" t="str">
        <f>"xlswrite('G:\Mi unidad\1. PROYECTOS TELLO 2022\SCM SPILL OVERS\outputs\PEAO\densidad_g\1%\simulacion_1\output_tests.xlsx',spillover_test_"&amp;SI71&amp;"','sp_test_"&amp;SI71&amp;"');"</f>
        <v>xlswrite('G:\Mi unidad\1. PROYECTOS TELLO 2022\SCM SPILL OVERS\outputs\PEAO\densidad_g\1%\simulacion_1\output_tests.xlsx',spillover_test_44','sp_test_44');</v>
      </c>
      <c r="SU71">
        <v>44</v>
      </c>
      <c r="SV71" t="str">
        <f>"xlswrite('G:\Mi unidad\1. PROYECTOS TELLO 2022\SCM SPILL OVERS\outputs\PEAO\distancia_centro_salud\1%\simulacion_1\output_tests.xlsx',spillover_test_"&amp;SU71&amp;"','sp_test_"&amp;SU71&amp;"');"</f>
        <v>xlswrite('G:\Mi unidad\1. PROYECTOS TELLO 2022\SCM SPILL OVERS\outputs\PEAO\distancia_centro_salud\1%\simulacion_1\output_tests.xlsx',spillover_test_44','sp_test_44');</v>
      </c>
      <c r="TH71">
        <v>44</v>
      </c>
      <c r="TI71" t="str">
        <f>"xlswrite('G:\Mi unidad\1. PROYECTOS TELLO 2022\SCM SPILL OVERS\outputs\PEAO\informalidad\1%\simulacion_1\output_tests.xlsx',spillover_test_"&amp;TH71&amp;"','sp_test_"&amp;TH71&amp;"');"</f>
        <v>xlswrite('G:\Mi unidad\1. PROYECTOS TELLO 2022\SCM SPILL OVERS\outputs\PEAO\informalidad\1%\simulacion_1\output_tests.xlsx',spillover_test_44','sp_test_44');</v>
      </c>
      <c r="TU71">
        <v>44</v>
      </c>
      <c r="TV71" t="str">
        <f>"xlswrite('G:\Mi unidad\1. PROYECTOS TELLO 2022\SCM SPILL OVERS\outputs\PEAO\alimentos\1%\simulacion_1\output_tests.xlsx',spillover_test_"&amp;TU71&amp;"','sp_test_"&amp;TU71&amp;"');"</f>
        <v>xlswrite('G:\Mi unidad\1. PROYECTOS TELLO 2022\SCM SPILL OVERS\outputs\PEAO\alimentos\1%\simulacion_1\output_tests.xlsx',spillover_test_44','sp_test_44');</v>
      </c>
      <c r="UB71">
        <v>44</v>
      </c>
      <c r="UC71" t="str">
        <f>"xlswrite('G:\Mi unidad\1. PROYECTOS TELLO 2022\SCM SPILL OVERS\outputs\PEAO\jefe_hogar\1%\simulacion_1\output_tests.xlsx',spillover_test_"&amp;UB71&amp;"','sp_test_"&amp;UB71&amp;"');"</f>
        <v>xlswrite('G:\Mi unidad\1. PROYECTOS TELLO 2022\SCM SPILL OVERS\outputs\PEAO\jefe_hogar\1%\simulacion_1\output_tests.xlsx',spillover_test_44','sp_test_44');</v>
      </c>
      <c r="UI71">
        <v>44</v>
      </c>
      <c r="UJ71" t="str">
        <f>"xlswrite('G:\Mi unidad\1. PROYECTOS TELLO 2022\SCM SPILL OVERS\outputs\PEAO\mujeres\1%\simulacion_1\output_tests.xlsx',spillover_test_"&amp;UI71&amp;"','sp_test_"&amp;UI71&amp;"');"</f>
        <v>xlswrite('G:\Mi unidad\1. PROYECTOS TELLO 2022\SCM SPILL OVERS\outputs\PEAO\mujeres\1%\simulacion_1\output_tests.xlsx',spillover_test_44','sp_test_44');</v>
      </c>
      <c r="UU71">
        <v>44</v>
      </c>
      <c r="UV71" t="str">
        <f>"xlswrite('G:\Mi unidad\1. PROYECTOS TELLO 2022\SCM SPILL OVERS\outputs\PEAO\criminalidad\1%\simulacion_1\output_tests.xlsx',spillover_test_"&amp;UU71&amp;"','sp_test_"&amp;UU71&amp;"');"</f>
        <v>xlswrite('G:\Mi unidad\1. PROYECTOS TELLO 2022\SCM SPILL OVERS\outputs\PEAO\criminalidad\1%\simulacion_1\output_tests.xlsx',spillover_test_44','sp_test_44');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P72">
        <v>45</v>
      </c>
      <c r="CQ72" t="str">
        <f>"%A_"&amp;CP72</f>
        <v>%A_45</v>
      </c>
      <c r="CW72">
        <v>45</v>
      </c>
      <c r="CX72" s="2" t="str">
        <f>"ind_"&amp;CW70&amp;" = xlsread('spillover_alimentos_"&amp;CW70&amp;".xlsx')"</f>
        <v>ind_44 = xlsread('spillover_alimentos_44.xlsx')</v>
      </c>
      <c r="DB72">
        <v>45</v>
      </c>
      <c r="DC72" t="str">
        <f>"%A_"&amp;DB72</f>
        <v>%A_45</v>
      </c>
      <c r="DG72">
        <v>45</v>
      </c>
      <c r="DH72" t="str">
        <f>"%A_"&amp;DG72</f>
        <v>%A_45</v>
      </c>
      <c r="DL72">
        <v>45</v>
      </c>
      <c r="DM72" t="str">
        <f>"%A_"&amp;DL72</f>
        <v>%A_45</v>
      </c>
      <c r="EG72">
        <v>27</v>
      </c>
      <c r="EH72" s="2" t="str">
        <f>"synthetic_control_sp_"&amp;EG72&amp;"(T+s) = Y_"&amp;EG72&amp;"(1,T+s)-alpha1_hat_vec_"&amp;EG72&amp;"(s);"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OVERS\outputs\PEAO\bajo_niv_educ\1%\simulacion_1\output_tests.xlsx',lb_vec_"&amp;QW72&amp;"','lb_vec_"&amp;QW72&amp;"');"</f>
        <v>xlswrite('G:\Mi unidad\1. PROYECTOS TELLO 2022\SCM SPILL OVERS\outputs\PEAO\bajo_niv_educ\1%\simulacion_1\output_tests.xlsx',lb_vec_45','lb_vec_45');</v>
      </c>
      <c r="RK72">
        <v>45</v>
      </c>
      <c r="RL72" t="str">
        <f>"xlswrite('G:\Mi unidad\1. PROYECTOS TELLO 2022\SCM SPILL OVERS\outputs\PEAO\bajo_ingreso\1%\simulacion_1\output_tests.xlsx',lb_vec_"&amp;RK72&amp;"','lb_vec_"&amp;RK72&amp;"');"</f>
        <v>xlswrite('G:\Mi unidad\1. PROYECTOS TELLO 2022\SCM SPILL OVERS\outputs\PEAO\bajo_ingreso\1%\simulacion_1\output_tests.xlsx',lb_vec_45','lb_vec_45');</v>
      </c>
      <c r="RW72">
        <v>45</v>
      </c>
      <c r="RX72" t="str">
        <f>"xlswrite('G:\Mi unidad\1. PROYECTOS TELLO 2022\SCM SPILL OVERS\outputs\PEAO\densidad\1%\simulacion_1\output_tests.xlsx',lb_vec_"&amp;RW72&amp;"','lb_vec_"&amp;RW72&amp;"');"</f>
        <v>xlswrite('G:\Mi unidad\1. PROYECTOS TELLO 2022\SCM SPILL OVERS\outputs\PEAO\densidad\1%\simulacion_1\output_tests.xlsx',lb_vec_45','lb_vec_45');</v>
      </c>
      <c r="SI72">
        <v>45</v>
      </c>
      <c r="SJ72" t="str">
        <f>"xlswrite('G:\Mi unidad\1. PROYECTOS TELLO 2022\SCM SPILL OVERS\outputs\PEAO\densidad_g\1%\simulacion_1\output_tests.xlsx',lb_vec_"&amp;SI72&amp;"','lb_vec_"&amp;SI72&amp;"');"</f>
        <v>xlswrite('G:\Mi unidad\1. PROYECTOS TELLO 2022\SCM SPILL OVERS\outputs\PEAO\densidad_g\1%\simulacion_1\output_tests.xlsx',lb_vec_45','lb_vec_45');</v>
      </c>
      <c r="SU72">
        <v>45</v>
      </c>
      <c r="SV72" t="str">
        <f>"xlswrite('G:\Mi unidad\1. PROYECTOS TELLO 2022\SCM SPILL OVERS\outputs\PEAO\distancia_centro_salud\1%\simulacion_1\output_tests.xlsx',lb_vec_"&amp;SU72&amp;"','lb_vec_"&amp;SU72&amp;"');"</f>
        <v>xlswrite('G:\Mi unidad\1. PROYECTOS TELLO 2022\SCM SPILL OVERS\outputs\PEAO\distancia_centro_salud\1%\simulacion_1\output_tests.xlsx',lb_vec_45','lb_vec_45');</v>
      </c>
      <c r="TH72">
        <v>45</v>
      </c>
      <c r="TI72" t="str">
        <f>"xlswrite('G:\Mi unidad\1. PROYECTOS TELLO 2022\SCM SPILL OVERS\outputs\PEAO\informalidad\1%\simulacion_1\output_tests.xlsx',lb_vec_"&amp;TH72&amp;"','lb_vec_"&amp;TH72&amp;"');"</f>
        <v>xlswrite('G:\Mi unidad\1. PROYECTOS TELLO 2022\SCM SPILL OVERS\outputs\PEAO\informalidad\1%\simulacion_1\output_tests.xlsx',lb_vec_45','lb_vec_45');</v>
      </c>
      <c r="TU72">
        <v>45</v>
      </c>
      <c r="TV72" t="str">
        <f>"xlswrite('G:\Mi unidad\1. PROYECTOS TELLO 2022\SCM SPILL OVERS\outputs\PEAO\alimentos\1%\simulacion_1\output_tests.xlsx',lb_vec_"&amp;TU72&amp;"','lb_vec_"&amp;TU72&amp;"');"</f>
        <v>xlswrite('G:\Mi unidad\1. PROYECTOS TELLO 2022\SCM SPILL OVERS\outputs\PEAO\alimentos\1%\simulacion_1\output_tests.xlsx',lb_vec_45','lb_vec_45');</v>
      </c>
      <c r="UB72">
        <v>45</v>
      </c>
      <c r="UC72" t="str">
        <f>"xlswrite('G:\Mi unidad\1. PROYECTOS TELLO 2022\SCM SPILL OVERS\outputs\PEAO\jefe_hogar\1%\simulacion_1\output_tests.xlsx',lb_vec_"&amp;UB72&amp;"','lb_vec_"&amp;UB72&amp;"');"</f>
        <v>xlswrite('G:\Mi unidad\1. PROYECTOS TELLO 2022\SCM SPILL OVERS\outputs\PEAO\jefe_hogar\1%\simulacion_1\output_tests.xlsx',lb_vec_45','lb_vec_45');</v>
      </c>
      <c r="UI72">
        <v>45</v>
      </c>
      <c r="UJ72" t="str">
        <f>"xlswrite('G:\Mi unidad\1. PROYECTOS TELLO 2022\SCM SPILL OVERS\outputs\PEAO\mujeres\1%\simulacion_1\output_tests.xlsx',lb_vec_"&amp;UI72&amp;"','lb_vec_"&amp;UI72&amp;"');"</f>
        <v>xlswrite('G:\Mi unidad\1. PROYECTOS TELLO 2022\SCM SPILL OVERS\outputs\PEAO\mujeres\1%\simulacion_1\output_tests.xlsx',lb_vec_45','lb_vec_45');</v>
      </c>
      <c r="UU72">
        <v>45</v>
      </c>
      <c r="UV72" t="str">
        <f>"xlswrite('G:\Mi unidad\1. PROYECTOS TELLO 2022\SCM SPILL OVERS\outputs\PEAO\criminalidad\1%\simulacion_1\output_tests.xlsx',lb_vec_"&amp;UU72&amp;"','lb_vec_"&amp;UU72&amp;"');"</f>
        <v>xlswrite('G:\Mi unidad\1. PROYECTOS TELLO 2022\SCM SPILL OVERS\outputs\PEAO\criminalidad\1%\simulacion_1\output_tests.xlsx',lb_vec_45','lb_vec_45');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P73">
        <v>45</v>
      </c>
      <c r="CQ73" t="str">
        <f>"% Provincia_"&amp;CP73</f>
        <v>% Provincia_45</v>
      </c>
      <c r="CW73">
        <v>45</v>
      </c>
      <c r="CX73" s="2" t="str">
        <f>"A_"&amp;CW70&amp;" = eye(N);"</f>
        <v>A_44 = eye(N);</v>
      </c>
      <c r="DB73">
        <v>45</v>
      </c>
      <c r="DC73" t="str">
        <f>"% Provincia_"&amp;DB73</f>
        <v>% Provincia_45</v>
      </c>
      <c r="DG73">
        <v>45</v>
      </c>
      <c r="DH73" t="str">
        <f>"% Provincia_"&amp;DG73</f>
        <v>% Provincia_45</v>
      </c>
      <c r="DL73">
        <v>45</v>
      </c>
      <c r="DM73" t="str">
        <f>"% Provincia_"&amp;DL73</f>
        <v>% Provincia_45</v>
      </c>
      <c r="EG73">
        <v>27</v>
      </c>
      <c r="EH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sp_andrews(Y_pre_"&amp;QP73&amp;",PEAO_"&amp;QP73&amp;"(:,T+s),A_"&amp;QP73&amp;",C,d,alpha_sig);"</f>
        <v xml:space="preserve">    spillover_test_41(s) = sp_andrews(Y_pre_41,PEAO_41(:,T+s),A_41,C,d,alpha_sig);</v>
      </c>
      <c r="QW73">
        <v>45</v>
      </c>
      <c r="QX73" t="str">
        <f>"xlswrite('G:\Mi unidad\1. PROYECTOS TELLO 2022\SCM SPILL OVERS\outputs\PEAO\bajo_niv_educ\1%\simulacion_1\output_tests.xlsx',ub_vec_"&amp;QW73&amp;"','ub_vec_"&amp;QW73&amp;"');"</f>
        <v>xlswrite('G:\Mi unidad\1. PROYECTOS TELLO 2022\SCM SPILL OVERS\outputs\PEAO\bajo_niv_educ\1%\simulacion_1\output_tests.xlsx',ub_vec_45','ub_vec_45');</v>
      </c>
      <c r="RK73">
        <v>45</v>
      </c>
      <c r="RL73" t="str">
        <f>"xlswrite('G:\Mi unidad\1. PROYECTOS TELLO 2022\SCM SPILL OVERS\outputs\PEAO\bajo_ingreso\1%\simulacion_1\output_tests.xlsx',ub_vec_"&amp;RK73&amp;"','ub_vec_"&amp;RK73&amp;"');"</f>
        <v>xlswrite('G:\Mi unidad\1. PROYECTOS TELLO 2022\SCM SPILL OVERS\outputs\PEAO\bajo_ingreso\1%\simulacion_1\output_tests.xlsx',ub_vec_45','ub_vec_45');</v>
      </c>
      <c r="RW73">
        <v>45</v>
      </c>
      <c r="RX73" t="str">
        <f>"xlswrite('G:\Mi unidad\1. PROYECTOS TELLO 2022\SCM SPILL OVERS\outputs\PEAO\densidad\1%\simulacion_1\output_tests.xlsx',ub_vec_"&amp;RW73&amp;"','ub_vec_"&amp;RW73&amp;"');"</f>
        <v>xlswrite('G:\Mi unidad\1. PROYECTOS TELLO 2022\SCM SPILL OVERS\outputs\PEAO\densidad\1%\simulacion_1\output_tests.xlsx',ub_vec_45','ub_vec_45');</v>
      </c>
      <c r="SI73">
        <v>45</v>
      </c>
      <c r="SJ73" t="str">
        <f>"xlswrite('G:\Mi unidad\1. PROYECTOS TELLO 2022\SCM SPILL OVERS\outputs\PEAO\densidad_g\1%\simulacion_1\output_tests.xlsx',ub_vec_"&amp;SI73&amp;"','ub_vec_"&amp;SI73&amp;"');"</f>
        <v>xlswrite('G:\Mi unidad\1. PROYECTOS TELLO 2022\SCM SPILL OVERS\outputs\PEAO\densidad_g\1%\simulacion_1\output_tests.xlsx',ub_vec_45','ub_vec_45');</v>
      </c>
      <c r="SU73">
        <v>45</v>
      </c>
      <c r="SV73" t="str">
        <f>"xlswrite('G:\Mi unidad\1. PROYECTOS TELLO 2022\SCM SPILL OVERS\outputs\PEAO\distancia_centro_salud\1%\simulacion_1\output_tests.xlsx',ub_vec_"&amp;SU73&amp;"','ub_vec_"&amp;SU73&amp;"');"</f>
        <v>xlswrite('G:\Mi unidad\1. PROYECTOS TELLO 2022\SCM SPILL OVERS\outputs\PEAO\distancia_centro_salud\1%\simulacion_1\output_tests.xlsx',ub_vec_45','ub_vec_45');</v>
      </c>
      <c r="TH73">
        <v>45</v>
      </c>
      <c r="TI73" t="str">
        <f>"xlswrite('G:\Mi unidad\1. PROYECTOS TELLO 2022\SCM SPILL OVERS\outputs\PEAO\informalidad\1%\simulacion_1\output_tests.xlsx',ub_vec_"&amp;TH73&amp;"','ub_vec_"&amp;TH73&amp;"');"</f>
        <v>xlswrite('G:\Mi unidad\1. PROYECTOS TELLO 2022\SCM SPILL OVERS\outputs\PEAO\informalidad\1%\simulacion_1\output_tests.xlsx',ub_vec_45','ub_vec_45');</v>
      </c>
      <c r="TU73">
        <v>45</v>
      </c>
      <c r="TV73" t="str">
        <f>"xlswrite('G:\Mi unidad\1. PROYECTOS TELLO 2022\SCM SPILL OVERS\outputs\PEAO\alimentos\1%\simulacion_1\output_tests.xlsx',ub_vec_"&amp;TU73&amp;"','ub_vec_"&amp;TU73&amp;"');"</f>
        <v>xlswrite('G:\Mi unidad\1. PROYECTOS TELLO 2022\SCM SPILL OVERS\outputs\PEAO\alimentos\1%\simulacion_1\output_tests.xlsx',ub_vec_45','ub_vec_45');</v>
      </c>
      <c r="UB73">
        <v>45</v>
      </c>
      <c r="UC73" t="str">
        <f>"xlswrite('G:\Mi unidad\1. PROYECTOS TELLO 2022\SCM SPILL OVERS\outputs\PEAO\jefe_hogar\1%\simulacion_1\output_tests.xlsx',ub_vec_"&amp;UB73&amp;"','ub_vec_"&amp;UB73&amp;"');"</f>
        <v>xlswrite('G:\Mi unidad\1. PROYECTOS TELLO 2022\SCM SPILL OVERS\outputs\PEAO\jefe_hogar\1%\simulacion_1\output_tests.xlsx',ub_vec_45','ub_vec_45');</v>
      </c>
      <c r="UI73">
        <v>45</v>
      </c>
      <c r="UJ73" t="str">
        <f>"xlswrite('G:\Mi unidad\1. PROYECTOS TELLO 2022\SCM SPILL OVERS\outputs\PEAO\mujeres\1%\simulacion_1\output_tests.xlsx',ub_vec_"&amp;UI73&amp;"','ub_vec_"&amp;UI73&amp;"');"</f>
        <v>xlswrite('G:\Mi unidad\1. PROYECTOS TELLO 2022\SCM SPILL OVERS\outputs\PEAO\mujeres\1%\simulacion_1\output_tests.xlsx',ub_vec_45','ub_vec_45');</v>
      </c>
      <c r="UU73">
        <v>45</v>
      </c>
      <c r="UV73" t="str">
        <f>"xlswrite('G:\Mi unidad\1. PROYECTOS TELLO 2022\SCM SPILL OVERS\outputs\PEAO\criminalidad\1%\simulacion_1\output_tests.xlsx',ub_vec_"&amp;UU73&amp;"','ub_vec_"&amp;UU73&amp;"');"</f>
        <v>xlswrite('G:\Mi unidad\1. PROYECTOS TELLO 2022\SCM SPILL OVERS\outputs\PEAO\criminalidad\1%\simulacion_1\output_tests.xlsx',ub_vec_45','ub_vec_45');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xlsread('spillover_densidad_g_"&amp;CJ72&amp;".xlsx')"</f>
        <v>ind_45 = xlsread('spillover_densidad_g_45.xlsx')</v>
      </c>
      <c r="CP74">
        <v>45</v>
      </c>
      <c r="CQ74" s="2" t="str">
        <f>"ind_"&amp;CP72&amp;" = xlsread('spillover_tiempo_cs_"&amp;CP72&amp;".xlsx')"</f>
        <v>ind_45 = xlsread('spillover_tiempo_cs_45.xlsx')</v>
      </c>
      <c r="CW74">
        <v>45</v>
      </c>
      <c r="CX74" s="2" t="str">
        <f>"A_"&amp;CW70&amp;"(:,ind_"&amp;CW70&amp;" == 0) = [];"</f>
        <v>A_44(:,ind_44 == 0) = [];</v>
      </c>
      <c r="DB74">
        <v>45</v>
      </c>
      <c r="DC74" s="2" t="str">
        <f>"ind_"&amp;DB72&amp;" = xlsread('spillover_criminalidad_"&amp;DB72&amp;".xlsx')"</f>
        <v>ind_45 = xlsread('spillover_criminalidad_45.xlsx')</v>
      </c>
      <c r="DG74">
        <v>45</v>
      </c>
      <c r="DH74" s="2" t="str">
        <f>"ind_"&amp;DG72&amp;" = xlsread('spillover_jefe_hogar_"&amp;DG72&amp;".xlsx')"</f>
        <v>ind_45 = xlsread('spillover_jefe_hogar_45.xlsx')</v>
      </c>
      <c r="DL74">
        <v>45</v>
      </c>
      <c r="DM74" s="2" t="str">
        <f>"ind_"&amp;DL72&amp;" = xlsread('spillover_mujeres_"&amp;DL72&amp;".xlsx')"</f>
        <v>ind_45 = xlsread('spillover_mujeres_45.xlsx')</v>
      </c>
      <c r="EG74">
        <v>38</v>
      </c>
      <c r="EH74" s="3" t="str">
        <f>"%PROVINCIA "&amp;EG74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OVERS\outputs\PEAO\bajo_niv_educ\1%\simulacion_1\output_tests.xlsx',p_value_vec_"&amp;QW74&amp;"','p_value_vec_"&amp;QW74&amp;"');"</f>
        <v>xlswrite('G:\Mi unidad\1. PROYECTOS TELLO 2022\SCM SPILL OVERS\outputs\PEAO\bajo_niv_educ\1%\simulacion_1\output_tests.xlsx',p_value_vec_45','p_value_vec_45');</v>
      </c>
      <c r="RK74">
        <v>45</v>
      </c>
      <c r="RL74" t="str">
        <f>"xlswrite('G:\Mi unidad\1. PROYECTOS TELLO 2022\SCM SPILL OVERS\outputs\PEAO\bajo_ingreso\1%\simulacion_1\output_tests.xlsx',p_value_vec_"&amp;RK74&amp;"','p_value_vec_"&amp;RK74&amp;"');"</f>
        <v>xlswrite('G:\Mi unidad\1. PROYECTOS TELLO 2022\SCM SPILL OVERS\outputs\PEAO\bajo_ingreso\1%\simulacion_1\output_tests.xlsx',p_value_vec_45','p_value_vec_45');</v>
      </c>
      <c r="RW74">
        <v>45</v>
      </c>
      <c r="RX74" t="str">
        <f>"xlswrite('G:\Mi unidad\1. PROYECTOS TELLO 2022\SCM SPILL OVERS\outputs\PEAO\densidad\1%\simulacion_1\output_tests.xlsx',p_value_vec_"&amp;RW74&amp;"','p_value_vec_"&amp;RW74&amp;"');"</f>
        <v>xlswrite('G:\Mi unidad\1. PROYECTOS TELLO 2022\SCM SPILL OVERS\outputs\PEAO\densidad\1%\simulacion_1\output_tests.xlsx',p_value_vec_45','p_value_vec_45');</v>
      </c>
      <c r="SI74">
        <v>45</v>
      </c>
      <c r="SJ74" t="str">
        <f>"xlswrite('G:\Mi unidad\1. PROYECTOS TELLO 2022\SCM SPILL OVERS\outputs\PEAO\densidad_g\1%\simulacion_1\output_tests.xlsx',p_value_vec_"&amp;SI74&amp;"','p_value_vec_"&amp;SI74&amp;"');"</f>
        <v>xlswrite('G:\Mi unidad\1. PROYECTOS TELLO 2022\SCM SPILL OVERS\outputs\PEAO\densidad_g\1%\simulacion_1\output_tests.xlsx',p_value_vec_45','p_value_vec_45');</v>
      </c>
      <c r="SU74">
        <v>45</v>
      </c>
      <c r="SV74" t="str">
        <f>"xlswrite('G:\Mi unidad\1. PROYECTOS TELLO 2022\SCM SPILL OVERS\outputs\PEAO\distancia_centro_salud\1%\simulacion_1\output_tests.xlsx',p_value_vec_"&amp;SU74&amp;"','p_value_vec_"&amp;SU74&amp;"');"</f>
        <v>xlswrite('G:\Mi unidad\1. PROYECTOS TELLO 2022\SCM SPILL OVERS\outputs\PEAO\distancia_centro_salud\1%\simulacion_1\output_tests.xlsx',p_value_vec_45','p_value_vec_45');</v>
      </c>
      <c r="TH74">
        <v>45</v>
      </c>
      <c r="TI74" t="str">
        <f>"xlswrite('G:\Mi unidad\1. PROYECTOS TELLO 2022\SCM SPILL OVERS\outputs\PEAO\informalidad\1%\simulacion_1\output_tests.xlsx',p_value_vec_"&amp;TH74&amp;"','p_value_vec_"&amp;TH74&amp;"');"</f>
        <v>xlswrite('G:\Mi unidad\1. PROYECTOS TELLO 2022\SCM SPILL OVERS\outputs\PEAO\informalidad\1%\simulacion_1\output_tests.xlsx',p_value_vec_45','p_value_vec_45');</v>
      </c>
      <c r="TU74">
        <v>45</v>
      </c>
      <c r="TV74" t="str">
        <f>"xlswrite('G:\Mi unidad\1. PROYECTOS TELLO 2022\SCM SPILL OVERS\outputs\PEAO\alimentos\1%\simulacion_1\output_tests.xlsx',p_value_vec_"&amp;TU74&amp;"','p_value_vec_"&amp;TU74&amp;"');"</f>
        <v>xlswrite('G:\Mi unidad\1. PROYECTOS TELLO 2022\SCM SPILL OVERS\outputs\PEAO\alimentos\1%\simulacion_1\output_tests.xlsx',p_value_vec_45','p_value_vec_45');</v>
      </c>
      <c r="UB74">
        <v>45</v>
      </c>
      <c r="UC74" t="str">
        <f>"xlswrite('G:\Mi unidad\1. PROYECTOS TELLO 2022\SCM SPILL OVERS\outputs\PEAO\jefe_hogar\1%\simulacion_1\output_tests.xlsx',p_value_vec_"&amp;UB74&amp;"','p_value_vec_"&amp;UB74&amp;"');"</f>
        <v>xlswrite('G:\Mi unidad\1. PROYECTOS TELLO 2022\SCM SPILL OVERS\outputs\PEAO\jefe_hogar\1%\simulacion_1\output_tests.xlsx',p_value_vec_45','p_value_vec_45');</v>
      </c>
      <c r="UI74">
        <v>45</v>
      </c>
      <c r="UJ74" t="str">
        <f>"xlswrite('G:\Mi unidad\1. PROYECTOS TELLO 2022\SCM SPILL OVERS\outputs\PEAO\mujeres\1%\simulacion_1\output_tests.xlsx',p_value_vec_"&amp;UI74&amp;"','p_value_vec_"&amp;UI74&amp;"');"</f>
        <v>xlswrite('G:\Mi unidad\1. PROYECTOS TELLO 2022\SCM SPILL OVERS\outputs\PEAO\mujeres\1%\simulacion_1\output_tests.xlsx',p_value_vec_45','p_value_vec_45');</v>
      </c>
      <c r="UU74">
        <v>45</v>
      </c>
      <c r="UV74" t="str">
        <f>"xlswrite('G:\Mi unidad\1. PROYECTOS TELLO 2022\SCM SPILL OVERS\outputs\PEAO\criminalidad\1%\simulacion_1\output_tests.xlsx',p_value_vec_"&amp;UU74&amp;"','p_value_vec_"&amp;UU74&amp;"');"</f>
        <v>xlswrite('G:\Mi unidad\1. PROYECTOS TELLO 2022\SCM SPILL OVERS\outputs\PEAO\criminalidad\1%\simulacion_1\output_tests.xlsx',p_value_vec_45','p_value_vec_45');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P75">
        <v>45</v>
      </c>
      <c r="CQ75" s="2" t="str">
        <f>"A_"&amp;CP72&amp;" = eye(N);"</f>
        <v>A_45 = eye(N);</v>
      </c>
      <c r="CW75">
        <v>45</v>
      </c>
      <c r="CX75" t="str">
        <f>"%A_"&amp;CW75</f>
        <v>%A_45</v>
      </c>
      <c r="DB75">
        <v>45</v>
      </c>
      <c r="DC75" s="2" t="str">
        <f>"A_"&amp;DB72&amp;" = eye(N);"</f>
        <v>A_45 = eye(N);</v>
      </c>
      <c r="DG75">
        <v>45</v>
      </c>
      <c r="DH75" s="2" t="str">
        <f>"A_"&amp;DG72&amp;" = eye(N);"</f>
        <v>A_45 = eye(N);</v>
      </c>
      <c r="DL75">
        <v>45</v>
      </c>
      <c r="DM75" s="2" t="str">
        <f>"A_"&amp;DL72&amp;" = eye(N);"</f>
        <v>A_45 = eye(N);</v>
      </c>
      <c r="EG75">
        <v>38</v>
      </c>
      <c r="EH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OVERS\outputs\PEAO\bajo_niv_educ\1%\simulacion_1\output_tests.xlsx',alpha1_hat_vec_"&amp;QW75&amp;"','alpha1_hat_vec_"&amp;QW75&amp;"');"</f>
        <v>xlswrite('G:\Mi unidad\1. PROYECTOS TELLO 2022\SCM SPILL OVERS\outputs\PEAO\bajo_niv_educ\1%\simulacion_1\output_tests.xlsx',alpha1_hat_vec_45','alpha1_hat_vec_45');</v>
      </c>
      <c r="RK75">
        <v>45</v>
      </c>
      <c r="RL75" t="str">
        <f>"xlswrite('G:\Mi unidad\1. PROYECTOS TELLO 2022\SCM SPILL OVERS\outputs\PEAO\bajo_ingreso\1%\simulacion_1\output_tests.xlsx',alpha1_hat_vec_"&amp;RK75&amp;"','alpha1_hat_vec_"&amp;RK75&amp;"');"</f>
        <v>xlswrite('G:\Mi unidad\1. PROYECTOS TELLO 2022\SCM SPILL OVERS\outputs\PEAO\bajo_ingreso\1%\simulacion_1\output_tests.xlsx',alpha1_hat_vec_45','alpha1_hat_vec_45');</v>
      </c>
      <c r="RW75">
        <v>45</v>
      </c>
      <c r="RX75" t="str">
        <f>"xlswrite('G:\Mi unidad\1. PROYECTOS TELLO 2022\SCM SPILL OVERS\outputs\PEAO\densidad\1%\simulacion_1\output_tests.xlsx',alpha1_hat_vec_"&amp;RW75&amp;"','alpha1_hat_vec_"&amp;RW75&amp;"');"</f>
        <v>xlswrite('G:\Mi unidad\1. PROYECTOS TELLO 2022\SCM SPILL OVERS\outputs\PEAO\densidad\1%\simulacion_1\output_tests.xlsx',alpha1_hat_vec_45','alpha1_hat_vec_45');</v>
      </c>
      <c r="SI75">
        <v>45</v>
      </c>
      <c r="SJ75" t="str">
        <f>"xlswrite('G:\Mi unidad\1. PROYECTOS TELLO 2022\SCM SPILL OVERS\outputs\PEAO\densidad_g\1%\simulacion_1\output_tests.xlsx',alpha1_hat_vec_"&amp;SI75&amp;"','alpha1_hat_vec_"&amp;SI75&amp;"');"</f>
        <v>xlswrite('G:\Mi unidad\1. PROYECTOS TELLO 2022\SCM SPILL OVERS\outputs\PEAO\densidad_g\1%\simulacion_1\output_tests.xlsx',alpha1_hat_vec_45','alpha1_hat_vec_45');</v>
      </c>
      <c r="SU75">
        <v>45</v>
      </c>
      <c r="SV75" t="str">
        <f>"xlswrite('G:\Mi unidad\1. PROYECTOS TELLO 2022\SCM SPILL OVERS\outputs\PEAO\distancia_centro_salud\1%\simulacion_1\output_tests.xlsx',alpha1_hat_vec_"&amp;SU75&amp;"','alpha1_hat_vec_"&amp;SU75&amp;"');"</f>
        <v>xlswrite('G:\Mi unidad\1. PROYECTOS TELLO 2022\SCM SPILL OVERS\outputs\PEAO\distancia_centro_salud\1%\simulacion_1\output_tests.xlsx',alpha1_hat_vec_45','alpha1_hat_vec_45');</v>
      </c>
      <c r="TH75">
        <v>45</v>
      </c>
      <c r="TI75" t="str">
        <f>"xlswrite('G:\Mi unidad\1. PROYECTOS TELLO 2022\SCM SPILL OVERS\outputs\PEAO\informalidad\1%\simulacion_1\output_tests.xlsx',alpha1_hat_vec_"&amp;TH75&amp;"','alpha1_hat_vec_"&amp;TH75&amp;"');"</f>
        <v>xlswrite('G:\Mi unidad\1. PROYECTOS TELLO 2022\SCM SPILL OVERS\outputs\PEAO\informalidad\1%\simulacion_1\output_tests.xlsx',alpha1_hat_vec_45','alpha1_hat_vec_45');</v>
      </c>
      <c r="TU75">
        <v>45</v>
      </c>
      <c r="TV75" t="str">
        <f>"xlswrite('G:\Mi unidad\1. PROYECTOS TELLO 2022\SCM SPILL OVERS\outputs\PEAO\alimentos\1%\simulacion_1\output_tests.xlsx',alpha1_hat_vec_"&amp;TU75&amp;"','alpha1_hat_vec_"&amp;TU75&amp;"');"</f>
        <v>xlswrite('G:\Mi unidad\1. PROYECTOS TELLO 2022\SCM SPILL OVERS\outputs\PEAO\alimentos\1%\simulacion_1\output_tests.xlsx',alpha1_hat_vec_45','alpha1_hat_vec_45');</v>
      </c>
      <c r="UB75">
        <v>45</v>
      </c>
      <c r="UC75" t="str">
        <f>"xlswrite('G:\Mi unidad\1. PROYECTOS TELLO 2022\SCM SPILL OVERS\outputs\PEAO\jefe_hogar\1%\simulacion_1\output_tests.xlsx',alpha1_hat_vec_"&amp;UB75&amp;"','alpha1_hat_vec_"&amp;UB75&amp;"');"</f>
        <v>xlswrite('G:\Mi unidad\1. PROYECTOS TELLO 2022\SCM SPILL OVERS\outputs\PEAO\jefe_hogar\1%\simulacion_1\output_tests.xlsx',alpha1_hat_vec_45','alpha1_hat_vec_45');</v>
      </c>
      <c r="UI75">
        <v>45</v>
      </c>
      <c r="UJ75" t="str">
        <f>"xlswrite('G:\Mi unidad\1. PROYECTOS TELLO 2022\SCM SPILL OVERS\outputs\PEAO\mujeres\1%\simulacion_1\output_tests.xlsx',alpha1_hat_vec_"&amp;UI75&amp;"','alpha1_hat_vec_"&amp;UI75&amp;"');"</f>
        <v>xlswrite('G:\Mi unidad\1. PROYECTOS TELLO 2022\SCM SPILL OVERS\outputs\PEAO\mujeres\1%\simulacion_1\output_tests.xlsx',alpha1_hat_vec_45','alpha1_hat_vec_45');</v>
      </c>
      <c r="UU75">
        <v>45</v>
      </c>
      <c r="UV75" t="str">
        <f>"xlswrite('G:\Mi unidad\1. PROYECTOS TELLO 2022\SCM SPILL OVERS\outputs\PEAO\criminalidad\1%\simulacion_1\output_tests.xlsx',alpha1_hat_vec_"&amp;UU75&amp;"','alpha1_hat_vec_"&amp;UU75&amp;"');"</f>
        <v>xlswrite('G:\Mi unidad\1. PROYECTOS TELLO 2022\SCM SPILL OVERS\outputs\PEAO\criminalidad\1%\simulacion_1\output_tests.xlsx',alpha1_hat_vec_45','alpha1_hat_vec_45');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P76">
        <v>45</v>
      </c>
      <c r="CQ76" s="2" t="str">
        <f>"A_"&amp;CP72&amp;"(:,ind_"&amp;CP72&amp;" == 0) = [];"</f>
        <v>A_45(:,ind_45 == 0) = [];</v>
      </c>
      <c r="CW76">
        <v>45</v>
      </c>
      <c r="CX76" t="str">
        <f>"% Provincia_"&amp;CW76</f>
        <v>% Provincia_45</v>
      </c>
      <c r="DB76">
        <v>45</v>
      </c>
      <c r="DC76" s="2" t="str">
        <f>"A_"&amp;DB72&amp;"(:,ind_"&amp;DB72&amp;" == 0) = [];"</f>
        <v>A_45(:,ind_45 == 0) = [];</v>
      </c>
      <c r="DG76">
        <v>45</v>
      </c>
      <c r="DH76" s="2" t="str">
        <f>"A_"&amp;DG72&amp;"(:,ind_"&amp;DG72&amp;" == 0) = [];"</f>
        <v>A_45(:,ind_45 == 0) = [];</v>
      </c>
      <c r="DL76">
        <v>45</v>
      </c>
      <c r="DM76" s="2" t="str">
        <f>"A_"&amp;DL72&amp;"(:,ind_"&amp;DL72&amp;" == 0) = [];"</f>
        <v>A_45(:,ind_45 == 0) = [];</v>
      </c>
      <c r="EG76">
        <v>38</v>
      </c>
      <c r="EH76" s="2" t="str">
        <f>"Y_Ts_"&amp;EG76&amp;" = Y_"&amp;EG76&amp;"(:,T+s);"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OVERS\outputs\PEAO\bajo_niv_educ\1%\simulacion_1\output_tests.xlsx',spillover_test_"&amp;QW76&amp;"','sp_test_"&amp;QW76&amp;"');"</f>
        <v>xlswrite('G:\Mi unidad\1. PROYECTOS TELLO 2022\SCM SPILL OVERS\outputs\PEAO\bajo_niv_educ\1%\simulacion_1\output_tests.xlsx',spillover_test_45','sp_test_45');</v>
      </c>
      <c r="RK76">
        <v>45</v>
      </c>
      <c r="RL76" t="str">
        <f>"xlswrite('G:\Mi unidad\1. PROYECTOS TELLO 2022\SCM SPILL OVERS\outputs\PEAO\bajo_ingreso\1%\simulacion_1\output_tests.xlsx',spillover_test_"&amp;RK76&amp;"','sp_test_"&amp;RK76&amp;"');"</f>
        <v>xlswrite('G:\Mi unidad\1. PROYECTOS TELLO 2022\SCM SPILL OVERS\outputs\PEAO\bajo_ingreso\1%\simulacion_1\output_tests.xlsx',spillover_test_45','sp_test_45');</v>
      </c>
      <c r="RW76">
        <v>45</v>
      </c>
      <c r="RX76" t="str">
        <f>"xlswrite('G:\Mi unidad\1. PROYECTOS TELLO 2022\SCM SPILL OVERS\outputs\PEAO\densidad\1%\simulacion_1\output_tests.xlsx',spillover_test_"&amp;RW76&amp;"','sp_test_"&amp;RW76&amp;"');"</f>
        <v>xlswrite('G:\Mi unidad\1. PROYECTOS TELLO 2022\SCM SPILL OVERS\outputs\PEAO\densidad\1%\simulacion_1\output_tests.xlsx',spillover_test_45','sp_test_45');</v>
      </c>
      <c r="SI76">
        <v>45</v>
      </c>
      <c r="SJ76" t="str">
        <f>"xlswrite('G:\Mi unidad\1. PROYECTOS TELLO 2022\SCM SPILL OVERS\outputs\PEAO\densidad_g\1%\simulacion_1\output_tests.xlsx',spillover_test_"&amp;SI76&amp;"','sp_test_"&amp;SI76&amp;"');"</f>
        <v>xlswrite('G:\Mi unidad\1. PROYECTOS TELLO 2022\SCM SPILL OVERS\outputs\PEAO\densidad_g\1%\simulacion_1\output_tests.xlsx',spillover_test_45','sp_test_45');</v>
      </c>
      <c r="SU76">
        <v>45</v>
      </c>
      <c r="SV76" t="str">
        <f>"xlswrite('G:\Mi unidad\1. PROYECTOS TELLO 2022\SCM SPILL OVERS\outputs\PEAO\distancia_centro_salud\1%\simulacion_1\output_tests.xlsx',spillover_test_"&amp;SU76&amp;"','sp_test_"&amp;SU76&amp;"');"</f>
        <v>xlswrite('G:\Mi unidad\1. PROYECTOS TELLO 2022\SCM SPILL OVERS\outputs\PEAO\distancia_centro_salud\1%\simulacion_1\output_tests.xlsx',spillover_test_45','sp_test_45');</v>
      </c>
      <c r="TH76">
        <v>45</v>
      </c>
      <c r="TI76" t="str">
        <f>"xlswrite('G:\Mi unidad\1. PROYECTOS TELLO 2022\SCM SPILL OVERS\outputs\PEAO\informalidad\1%\simulacion_1\output_tests.xlsx',spillover_test_"&amp;TH76&amp;"','sp_test_"&amp;TH76&amp;"');"</f>
        <v>xlswrite('G:\Mi unidad\1. PROYECTOS TELLO 2022\SCM SPILL OVERS\outputs\PEAO\informalidad\1%\simulacion_1\output_tests.xlsx',spillover_test_45','sp_test_45');</v>
      </c>
      <c r="TU76">
        <v>45</v>
      </c>
      <c r="TV76" t="str">
        <f>"xlswrite('G:\Mi unidad\1. PROYECTOS TELLO 2022\SCM SPILL OVERS\outputs\PEAO\alimentos\1%\simulacion_1\output_tests.xlsx',spillover_test_"&amp;TU76&amp;"','sp_test_"&amp;TU76&amp;"');"</f>
        <v>xlswrite('G:\Mi unidad\1. PROYECTOS TELLO 2022\SCM SPILL OVERS\outputs\PEAO\alimentos\1%\simulacion_1\output_tests.xlsx',spillover_test_45','sp_test_45');</v>
      </c>
      <c r="UB76">
        <v>45</v>
      </c>
      <c r="UC76" t="str">
        <f>"xlswrite('G:\Mi unidad\1. PROYECTOS TELLO 2022\SCM SPILL OVERS\outputs\PEAO\jefe_hogar\1%\simulacion_1\output_tests.xlsx',spillover_test_"&amp;UB76&amp;"','sp_test_"&amp;UB76&amp;"');"</f>
        <v>xlswrite('G:\Mi unidad\1. PROYECTOS TELLO 2022\SCM SPILL OVERS\outputs\PEAO\jefe_hogar\1%\simulacion_1\output_tests.xlsx',spillover_test_45','sp_test_45');</v>
      </c>
      <c r="UI76">
        <v>45</v>
      </c>
      <c r="UJ76" t="str">
        <f>"xlswrite('G:\Mi unidad\1. PROYECTOS TELLO 2022\SCM SPILL OVERS\outputs\PEAO\mujeres\1%\simulacion_1\output_tests.xlsx',spillover_test_"&amp;UI76&amp;"','sp_test_"&amp;UI76&amp;"');"</f>
        <v>xlswrite('G:\Mi unidad\1. PROYECTOS TELLO 2022\SCM SPILL OVERS\outputs\PEAO\mujeres\1%\simulacion_1\output_tests.xlsx',spillover_test_45','sp_test_45');</v>
      </c>
      <c r="UU76">
        <v>45</v>
      </c>
      <c r="UV76" t="str">
        <f>"xlswrite('G:\Mi unidad\1. PROYECTOS TELLO 2022\SCM SPILL OVERS\outputs\PEAO\criminalidad\1%\simulacion_1\output_tests.xlsx',spillover_test_"&amp;UU76&amp;"','sp_test_"&amp;UU76&amp;"');"</f>
        <v>xlswrite('G:\Mi unidad\1. PROYECTOS TELLO 2022\SCM SPILL OVERS\outputs\PEAO\criminalidad\1%\simulacion_1\output_tests.xlsx',spillover_test_45','sp_test_45');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P77">
        <v>55</v>
      </c>
      <c r="CQ77" t="str">
        <f>"%A_"&amp;CP77</f>
        <v>%A_55</v>
      </c>
      <c r="CW77">
        <v>55</v>
      </c>
      <c r="CX77" s="2" t="str">
        <f>"ind_"&amp;CW75&amp;" = xlsread('spillover_alimentos_"&amp;CW75&amp;".xlsx')"</f>
        <v>ind_45 = xlsread('spillover_alimentos_45.xlsx')</v>
      </c>
      <c r="DB77">
        <v>55</v>
      </c>
      <c r="DC77" t="str">
        <f>"%A_"&amp;DB77</f>
        <v>%A_55</v>
      </c>
      <c r="DG77">
        <v>55</v>
      </c>
      <c r="DH77" t="str">
        <f>"%A_"&amp;DG77</f>
        <v>%A_55</v>
      </c>
      <c r="DL77">
        <v>55</v>
      </c>
      <c r="DM77" t="str">
        <f>"%A_"&amp;DL77</f>
        <v>%A_55</v>
      </c>
      <c r="EG77">
        <v>38</v>
      </c>
      <c r="EH77" s="2" t="str">
        <f>"gamma_hat_"&amp;EG76&amp;" = (A_"&amp;EG76&amp;"'*M_hat_"&amp;EG76&amp;"*A_"&amp;EG76&amp;")\(A_"&amp;EG76&amp;"'*(eye(N)-B_hat_"&amp;EG76&amp;")'*((eye(N)-B_hat_"&amp;EG76&amp;")*Y_Ts_"&amp;EG76&amp;"-a_hat_"&amp;EG76&amp;"));"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OVERS\outputs\PEAO\bajo_niv_educ\1%\simulacion_1\output_tests.xlsx',lb_vec_"&amp;QW77&amp;"','lb_vec_"&amp;QW77&amp;"');"</f>
        <v>xlswrite('G:\Mi unidad\1. PROYECTOS TELLO 2022\SCM SPILL OVERS\outputs\PEAO\bajo_niv_educ\1%\simulacion_1\output_tests.xlsx',lb_vec_55','lb_vec_55');</v>
      </c>
      <c r="RK77">
        <v>55</v>
      </c>
      <c r="RL77" t="str">
        <f>"xlswrite('G:\Mi unidad\1. PROYECTOS TELLO 2022\SCM SPILL OVERS\outputs\PEAO\bajo_ingreso\1%\simulacion_1\output_tests.xlsx',lb_vec_"&amp;RK77&amp;"','lb_vec_"&amp;RK77&amp;"');"</f>
        <v>xlswrite('G:\Mi unidad\1. PROYECTOS TELLO 2022\SCM SPILL OVERS\outputs\PEAO\bajo_ingreso\1%\simulacion_1\output_tests.xlsx',lb_vec_55','lb_vec_55');</v>
      </c>
      <c r="RW77">
        <v>55</v>
      </c>
      <c r="RX77" t="str">
        <f>"xlswrite('G:\Mi unidad\1. PROYECTOS TELLO 2022\SCM SPILL OVERS\outputs\PEAO\densidad\1%\simulacion_1\output_tests.xlsx',lb_vec_"&amp;RW77&amp;"','lb_vec_"&amp;RW77&amp;"');"</f>
        <v>xlswrite('G:\Mi unidad\1. PROYECTOS TELLO 2022\SCM SPILL OVERS\outputs\PEAO\densidad\1%\simulacion_1\output_tests.xlsx',lb_vec_55','lb_vec_55');</v>
      </c>
      <c r="SI77">
        <v>55</v>
      </c>
      <c r="SJ77" t="str">
        <f>"xlswrite('G:\Mi unidad\1. PROYECTOS TELLO 2022\SCM SPILL OVERS\outputs\PEAO\densidad_g\1%\simulacion_1\output_tests.xlsx',lb_vec_"&amp;SI77&amp;"','lb_vec_"&amp;SI77&amp;"');"</f>
        <v>xlswrite('G:\Mi unidad\1. PROYECTOS TELLO 2022\SCM SPILL OVERS\outputs\PEAO\densidad_g\1%\simulacion_1\output_tests.xlsx',lb_vec_55','lb_vec_55');</v>
      </c>
      <c r="SU77">
        <v>55</v>
      </c>
      <c r="SV77" t="str">
        <f>"xlswrite('G:\Mi unidad\1. PROYECTOS TELLO 2022\SCM SPILL OVERS\outputs\PEAO\distancia_centro_salud\1%\simulacion_1\output_tests.xlsx',lb_vec_"&amp;SU77&amp;"','lb_vec_"&amp;SU77&amp;"');"</f>
        <v>xlswrite('G:\Mi unidad\1. PROYECTOS TELLO 2022\SCM SPILL OVERS\outputs\PEAO\distancia_centro_salud\1%\simulacion_1\output_tests.xlsx',lb_vec_55','lb_vec_55');</v>
      </c>
      <c r="TH77">
        <v>55</v>
      </c>
      <c r="TI77" t="str">
        <f>"xlswrite('G:\Mi unidad\1. PROYECTOS TELLO 2022\SCM SPILL OVERS\outputs\PEAO\informalidad\1%\simulacion_1\output_tests.xlsx',lb_vec_"&amp;TH77&amp;"','lb_vec_"&amp;TH77&amp;"');"</f>
        <v>xlswrite('G:\Mi unidad\1. PROYECTOS TELLO 2022\SCM SPILL OVERS\outputs\PEAO\informalidad\1%\simulacion_1\output_tests.xlsx',lb_vec_55','lb_vec_55');</v>
      </c>
      <c r="TU77">
        <v>55</v>
      </c>
      <c r="TV77" t="str">
        <f>"xlswrite('G:\Mi unidad\1. PROYECTOS TELLO 2022\SCM SPILL OVERS\outputs\PEAO\alimentos\1%\simulacion_1\output_tests.xlsx',lb_vec_"&amp;TU77&amp;"','lb_vec_"&amp;TU77&amp;"');"</f>
        <v>xlswrite('G:\Mi unidad\1. PROYECTOS TELLO 2022\SCM SPILL OVERS\outputs\PEAO\alimentos\1%\simulacion_1\output_tests.xlsx',lb_vec_55','lb_vec_55');</v>
      </c>
      <c r="UB77">
        <v>55</v>
      </c>
      <c r="UC77" t="str">
        <f>"xlswrite('G:\Mi unidad\1. PROYECTOS TELLO 2022\SCM SPILL OVERS\outputs\PEAO\jefe_hogar\1%\simulacion_1\output_tests.xlsx',lb_vec_"&amp;UB77&amp;"','lb_vec_"&amp;UB77&amp;"');"</f>
        <v>xlswrite('G:\Mi unidad\1. PROYECTOS TELLO 2022\SCM SPILL OVERS\outputs\PEAO\jefe_hogar\1%\simulacion_1\output_tests.xlsx',lb_vec_55','lb_vec_55');</v>
      </c>
      <c r="UI77">
        <v>55</v>
      </c>
      <c r="UJ77" t="str">
        <f>"xlswrite('G:\Mi unidad\1. PROYECTOS TELLO 2022\SCM SPILL OVERS\outputs\PEAO\mujeres\1%\simulacion_1\output_tests.xlsx',lb_vec_"&amp;UI77&amp;"','lb_vec_"&amp;UI77&amp;"');"</f>
        <v>xlswrite('G:\Mi unidad\1. PROYECTOS TELLO 2022\SCM SPILL OVERS\outputs\PEAO\mujeres\1%\simulacion_1\output_tests.xlsx',lb_vec_55','lb_vec_55');</v>
      </c>
      <c r="UU77">
        <v>55</v>
      </c>
      <c r="UV77" t="str">
        <f>"xlswrite('G:\Mi unidad\1. PROYECTOS TELLO 2022\SCM SPILL OVERS\outputs\PEAO\criminalidad\1%\simulacion_1\output_tests.xlsx',lb_vec_"&amp;UU77&amp;"','lb_vec_"&amp;UU77&amp;"');"</f>
        <v>xlswrite('G:\Mi unidad\1. PROYECTOS TELLO 2022\SCM SPILL OVERS\outputs\PEAO\criminalidad\1%\simulacion_1\output_tests.xlsx',lb_vec_55','lb_vec_55');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P78">
        <v>55</v>
      </c>
      <c r="CQ78" t="str">
        <f>"% Provincia_"&amp;CP78</f>
        <v>% Provincia_55</v>
      </c>
      <c r="CW78">
        <v>55</v>
      </c>
      <c r="CX78" s="2" t="str">
        <f>"A_"&amp;CW75&amp;" = eye(N);"</f>
        <v>A_45 = eye(N);</v>
      </c>
      <c r="DB78">
        <v>55</v>
      </c>
      <c r="DC78" t="str">
        <f>"% Provincia_"&amp;DB78</f>
        <v>% Provincia_55</v>
      </c>
      <c r="DG78">
        <v>55</v>
      </c>
      <c r="DH78" t="str">
        <f>"% Provincia_"&amp;DG78</f>
        <v>% Provincia_55</v>
      </c>
      <c r="DL78">
        <v>55</v>
      </c>
      <c r="DM78" t="str">
        <f>"% Provincia_"&amp;DL78</f>
        <v>% Provincia_55</v>
      </c>
      <c r="EG78">
        <v>38</v>
      </c>
      <c r="EH78" s="2" t="str">
        <f>"alpha_hat_"&amp;EG78&amp;" = A_"&amp;EG78&amp;"*gamma_hat_"&amp;EG78&amp;";"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OVERS\outputs\PEAO\bajo_niv_educ\1%\simulacion_1\output_tests.xlsx',ub_vec_"&amp;QW78&amp;"','ub_vec_"&amp;QW78&amp;"');"</f>
        <v>xlswrite('G:\Mi unidad\1. PROYECTOS TELLO 2022\SCM SPILL OVERS\outputs\PEAO\bajo_niv_educ\1%\simulacion_1\output_tests.xlsx',ub_vec_55','ub_vec_55');</v>
      </c>
      <c r="RK78">
        <v>55</v>
      </c>
      <c r="RL78" t="str">
        <f>"xlswrite('G:\Mi unidad\1. PROYECTOS TELLO 2022\SCM SPILL OVERS\outputs\PEAO\bajo_ingreso\1%\simulacion_1\output_tests.xlsx',ub_vec_"&amp;RK78&amp;"','ub_vec_"&amp;RK78&amp;"');"</f>
        <v>xlswrite('G:\Mi unidad\1. PROYECTOS TELLO 2022\SCM SPILL OVERS\outputs\PEAO\bajo_ingreso\1%\simulacion_1\output_tests.xlsx',ub_vec_55','ub_vec_55');</v>
      </c>
      <c r="RW78">
        <v>55</v>
      </c>
      <c r="RX78" t="str">
        <f>"xlswrite('G:\Mi unidad\1. PROYECTOS TELLO 2022\SCM SPILL OVERS\outputs\PEAO\densidad\1%\simulacion_1\output_tests.xlsx',ub_vec_"&amp;RW78&amp;"','ub_vec_"&amp;RW78&amp;"');"</f>
        <v>xlswrite('G:\Mi unidad\1. PROYECTOS TELLO 2022\SCM SPILL OVERS\outputs\PEAO\densidad\1%\simulacion_1\output_tests.xlsx',ub_vec_55','ub_vec_55');</v>
      </c>
      <c r="SI78">
        <v>55</v>
      </c>
      <c r="SJ78" t="str">
        <f>"xlswrite('G:\Mi unidad\1. PROYECTOS TELLO 2022\SCM SPILL OVERS\outputs\PEAO\densidad_g\1%\simulacion_1\output_tests.xlsx',ub_vec_"&amp;SI78&amp;"','ub_vec_"&amp;SI78&amp;"');"</f>
        <v>xlswrite('G:\Mi unidad\1. PROYECTOS TELLO 2022\SCM SPILL OVERS\outputs\PEAO\densidad_g\1%\simulacion_1\output_tests.xlsx',ub_vec_55','ub_vec_55');</v>
      </c>
      <c r="SU78">
        <v>55</v>
      </c>
      <c r="SV78" t="str">
        <f>"xlswrite('G:\Mi unidad\1. PROYECTOS TELLO 2022\SCM SPILL OVERS\outputs\PEAO\distancia_centro_salud\1%\simulacion_1\output_tests.xlsx',ub_vec_"&amp;SU78&amp;"','ub_vec_"&amp;SU78&amp;"');"</f>
        <v>xlswrite('G:\Mi unidad\1. PROYECTOS TELLO 2022\SCM SPILL OVERS\outputs\PEAO\distancia_centro_salud\1%\simulacion_1\output_tests.xlsx',ub_vec_55','ub_vec_55');</v>
      </c>
      <c r="TH78">
        <v>55</v>
      </c>
      <c r="TI78" t="str">
        <f>"xlswrite('G:\Mi unidad\1. PROYECTOS TELLO 2022\SCM SPILL OVERS\outputs\PEAO\informalidad\1%\simulacion_1\output_tests.xlsx',ub_vec_"&amp;TH78&amp;"','ub_vec_"&amp;TH78&amp;"');"</f>
        <v>xlswrite('G:\Mi unidad\1. PROYECTOS TELLO 2022\SCM SPILL OVERS\outputs\PEAO\informalidad\1%\simulacion_1\output_tests.xlsx',ub_vec_55','ub_vec_55');</v>
      </c>
      <c r="TU78">
        <v>55</v>
      </c>
      <c r="TV78" t="str">
        <f>"xlswrite('G:\Mi unidad\1. PROYECTOS TELLO 2022\SCM SPILL OVERS\outputs\PEAO\alimentos\1%\simulacion_1\output_tests.xlsx',ub_vec_"&amp;TU78&amp;"','ub_vec_"&amp;TU78&amp;"');"</f>
        <v>xlswrite('G:\Mi unidad\1. PROYECTOS TELLO 2022\SCM SPILL OVERS\outputs\PEAO\alimentos\1%\simulacion_1\output_tests.xlsx',ub_vec_55','ub_vec_55');</v>
      </c>
      <c r="UB78">
        <v>55</v>
      </c>
      <c r="UC78" t="str">
        <f>"xlswrite('G:\Mi unidad\1. PROYECTOS TELLO 2022\SCM SPILL OVERS\outputs\PEAO\jefe_hogar\1%\simulacion_1\output_tests.xlsx',ub_vec_"&amp;UB78&amp;"','ub_vec_"&amp;UB78&amp;"');"</f>
        <v>xlswrite('G:\Mi unidad\1. PROYECTOS TELLO 2022\SCM SPILL OVERS\outputs\PEAO\jefe_hogar\1%\simulacion_1\output_tests.xlsx',ub_vec_55','ub_vec_55');</v>
      </c>
      <c r="UI78">
        <v>55</v>
      </c>
      <c r="UJ78" t="str">
        <f>"xlswrite('G:\Mi unidad\1. PROYECTOS TELLO 2022\SCM SPILL OVERS\outputs\PEAO\mujeres\1%\simulacion_1\output_tests.xlsx',ub_vec_"&amp;UI78&amp;"','ub_vec_"&amp;UI78&amp;"');"</f>
        <v>xlswrite('G:\Mi unidad\1. PROYECTOS TELLO 2022\SCM SPILL OVERS\outputs\PEAO\mujeres\1%\simulacion_1\output_tests.xlsx',ub_vec_55','ub_vec_55');</v>
      </c>
      <c r="UU78">
        <v>55</v>
      </c>
      <c r="UV78" t="str">
        <f>"xlswrite('G:\Mi unidad\1. PROYECTOS TELLO 2022\SCM SPILL OVERS\outputs\PEAO\criminalidad\1%\simulacion_1\output_tests.xlsx',ub_vec_"&amp;UU78&amp;"','ub_vec_"&amp;UU78&amp;"');"</f>
        <v>xlswrite('G:\Mi unidad\1. PROYECTOS TELLO 2022\SCM SPILL OVERS\outputs\PEAO\criminalidad\1%\simulacion_1\output_tests.xlsx',ub_vec_55','ub_vec_55');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xlsread('spillover_densidad_g_"&amp;CJ77&amp;".xlsx')"</f>
        <v>ind_55 = xlsread('spillover_densidad_g_55.xlsx')</v>
      </c>
      <c r="CP79">
        <v>55</v>
      </c>
      <c r="CQ79" s="2" t="str">
        <f>"ind_"&amp;CP77&amp;" = xlsread('spillover_tiempo_cs_"&amp;CP77&amp;".xlsx')"</f>
        <v>ind_55 = xlsread('spillover_tiempo_cs_55.xlsx')</v>
      </c>
      <c r="CW79">
        <v>55</v>
      </c>
      <c r="CX79" s="2" t="str">
        <f>"A_"&amp;CW75&amp;"(:,ind_"&amp;CW75&amp;" == 0) = [];"</f>
        <v>A_45(:,ind_45 == 0) = [];</v>
      </c>
      <c r="DB79">
        <v>55</v>
      </c>
      <c r="DC79" s="2" t="str">
        <f>"ind_"&amp;DB77&amp;" = xlsread('spillover_criminalidad_"&amp;DB77&amp;".xlsx')"</f>
        <v>ind_55 = xlsread('spillover_criminalidad_55.xlsx')</v>
      </c>
      <c r="DG79">
        <v>55</v>
      </c>
      <c r="DH79" s="2" t="str">
        <f>"ind_"&amp;DG77&amp;" = xlsread('spillover_jefe_hogar_"&amp;DG77&amp;".xlsx')"</f>
        <v>ind_55 = xlsread('spillover_jefe_hogar_55.xlsx')</v>
      </c>
      <c r="DL79">
        <v>55</v>
      </c>
      <c r="DM79" s="2" t="str">
        <f>"ind_"&amp;DL77&amp;" = xlsread('spillover_mujeres_"&amp;DL77&amp;".xlsx')"</f>
        <v>ind_55 = xlsread('spillover_mujeres_55.xlsx')</v>
      </c>
      <c r="EG79">
        <v>38</v>
      </c>
      <c r="EH79" s="2" t="str">
        <f>"alpha1_hat_vec_"&amp;EG79&amp;"(s) = alpha_hat_"&amp;EG79&amp;"(1);"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sp_andrews_te(Y_pre_"&amp;QI79&amp;",PEAO_"&amp;QI79&amp;"(:,T+s),A_"&amp;QI79&amp;",C,.05);"</f>
        <v xml:space="preserve">    [p_value_27,lb_27,ub_27] = sp_andrews_te(Y_pre_27,PEAO_27(:,T+s),A_27,C,.05);</v>
      </c>
      <c r="QP79">
        <v>42</v>
      </c>
      <c r="QQ79" t="str">
        <f>"    spillover_test_"&amp;QP79&amp;"(s) = sp_andrews(Y_pre_"&amp;QP79&amp;",PEAO_"&amp;QP79&amp;"(:,T+s),A_"&amp;QP79&amp;",C,d,alpha_sig);"</f>
        <v xml:space="preserve">    spillover_test_42(s) = sp_andrews(Y_pre_42,PEAO_42(:,T+s),A_42,C,d,alpha_sig);</v>
      </c>
      <c r="QW79">
        <v>55</v>
      </c>
      <c r="QX79" t="str">
        <f>"xlswrite('G:\Mi unidad\1. PROYECTOS TELLO 2022\SCM SPILL OVERS\outputs\PEAO\bajo_niv_educ\1%\simulacion_1\output_tests.xlsx',p_value_vec_"&amp;QW79&amp;"','p_value_vec_"&amp;QW79&amp;"');"</f>
        <v>xlswrite('G:\Mi unidad\1. PROYECTOS TELLO 2022\SCM SPILL OVERS\outputs\PEAO\bajo_niv_educ\1%\simulacion_1\output_tests.xlsx',p_value_vec_55','p_value_vec_55');</v>
      </c>
      <c r="RK79">
        <v>55</v>
      </c>
      <c r="RL79" t="str">
        <f>"xlswrite('G:\Mi unidad\1. PROYECTOS TELLO 2022\SCM SPILL OVERS\outputs\PEAO\bajo_ingreso\1%\simulacion_1\output_tests.xlsx',p_value_vec_"&amp;RK79&amp;"','p_value_vec_"&amp;RK79&amp;"');"</f>
        <v>xlswrite('G:\Mi unidad\1. PROYECTOS TELLO 2022\SCM SPILL OVERS\outputs\PEAO\bajo_ingreso\1%\simulacion_1\output_tests.xlsx',p_value_vec_55','p_value_vec_55');</v>
      </c>
      <c r="RW79">
        <v>55</v>
      </c>
      <c r="RX79" t="str">
        <f>"xlswrite('G:\Mi unidad\1. PROYECTOS TELLO 2022\SCM SPILL OVERS\outputs\PEAO\densidad\1%\simulacion_1\output_tests.xlsx',p_value_vec_"&amp;RW79&amp;"','p_value_vec_"&amp;RW79&amp;"');"</f>
        <v>xlswrite('G:\Mi unidad\1. PROYECTOS TELLO 2022\SCM SPILL OVERS\outputs\PEAO\densidad\1%\simulacion_1\output_tests.xlsx',p_value_vec_55','p_value_vec_55');</v>
      </c>
      <c r="SI79">
        <v>55</v>
      </c>
      <c r="SJ79" t="str">
        <f>"xlswrite('G:\Mi unidad\1. PROYECTOS TELLO 2022\SCM SPILL OVERS\outputs\PEAO\densidad_g\1%\simulacion_1\output_tests.xlsx',p_value_vec_"&amp;SI79&amp;"','p_value_vec_"&amp;SI79&amp;"');"</f>
        <v>xlswrite('G:\Mi unidad\1. PROYECTOS TELLO 2022\SCM SPILL OVERS\outputs\PEAO\densidad_g\1%\simulacion_1\output_tests.xlsx',p_value_vec_55','p_value_vec_55');</v>
      </c>
      <c r="SU79">
        <v>55</v>
      </c>
      <c r="SV79" t="str">
        <f>"xlswrite('G:\Mi unidad\1. PROYECTOS TELLO 2022\SCM SPILL OVERS\outputs\PEAO\distancia_centro_salud\1%\simulacion_1\output_tests.xlsx',p_value_vec_"&amp;SU79&amp;"','p_value_vec_"&amp;SU79&amp;"');"</f>
        <v>xlswrite('G:\Mi unidad\1. PROYECTOS TELLO 2022\SCM SPILL OVERS\outputs\PEAO\distancia_centro_salud\1%\simulacion_1\output_tests.xlsx',p_value_vec_55','p_value_vec_55');</v>
      </c>
      <c r="TH79">
        <v>55</v>
      </c>
      <c r="TI79" t="str">
        <f>"xlswrite('G:\Mi unidad\1. PROYECTOS TELLO 2022\SCM SPILL OVERS\outputs\PEAO\informalidad\1%\simulacion_1\output_tests.xlsx',p_value_vec_"&amp;TH79&amp;"','p_value_vec_"&amp;TH79&amp;"');"</f>
        <v>xlswrite('G:\Mi unidad\1. PROYECTOS TELLO 2022\SCM SPILL OVERS\outputs\PEAO\informalidad\1%\simulacion_1\output_tests.xlsx',p_value_vec_55','p_value_vec_55');</v>
      </c>
      <c r="TU79">
        <v>55</v>
      </c>
      <c r="TV79" t="str">
        <f>"xlswrite('G:\Mi unidad\1. PROYECTOS TELLO 2022\SCM SPILL OVERS\outputs\PEAO\alimentos\1%\simulacion_1\output_tests.xlsx',p_value_vec_"&amp;TU79&amp;"','p_value_vec_"&amp;TU79&amp;"');"</f>
        <v>xlswrite('G:\Mi unidad\1. PROYECTOS TELLO 2022\SCM SPILL OVERS\outputs\PEAO\alimentos\1%\simulacion_1\output_tests.xlsx',p_value_vec_55','p_value_vec_55');</v>
      </c>
      <c r="UB79">
        <v>55</v>
      </c>
      <c r="UC79" t="str">
        <f>"xlswrite('G:\Mi unidad\1. PROYECTOS TELLO 2022\SCM SPILL OVERS\outputs\PEAO\jefe_hogar\1%\simulacion_1\output_tests.xlsx',p_value_vec_"&amp;UB79&amp;"','p_value_vec_"&amp;UB79&amp;"');"</f>
        <v>xlswrite('G:\Mi unidad\1. PROYECTOS TELLO 2022\SCM SPILL OVERS\outputs\PEAO\jefe_hogar\1%\simulacion_1\output_tests.xlsx',p_value_vec_55','p_value_vec_55');</v>
      </c>
      <c r="UI79">
        <v>55</v>
      </c>
      <c r="UJ79" t="str">
        <f>"xlswrite('G:\Mi unidad\1. PROYECTOS TELLO 2022\SCM SPILL OVERS\outputs\PEAO\mujeres\1%\simulacion_1\output_tests.xlsx',p_value_vec_"&amp;UI79&amp;"','p_value_vec_"&amp;UI79&amp;"');"</f>
        <v>xlswrite('G:\Mi unidad\1. PROYECTOS TELLO 2022\SCM SPILL OVERS\outputs\PEAO\mujeres\1%\simulacion_1\output_tests.xlsx',p_value_vec_55','p_value_vec_55');</v>
      </c>
      <c r="UU79">
        <v>55</v>
      </c>
      <c r="UV79" t="str">
        <f>"xlswrite('G:\Mi unidad\1. PROYECTOS TELLO 2022\SCM SPILL OVERS\outputs\PEAO\criminalidad\1%\simulacion_1\output_tests.xlsx',p_value_vec_"&amp;UU79&amp;"','p_value_vec_"&amp;UU79&amp;"');"</f>
        <v>xlswrite('G:\Mi unidad\1. PROYECTOS TELLO 2022\SCM SPILL OVERS\outputs\PEAO\criminalidad\1%\simulacion_1\output_tests.xlsx',p_value_vec_55','p_value_vec_55');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P80">
        <v>55</v>
      </c>
      <c r="CQ80" s="2" t="str">
        <f>"A_"&amp;CP77&amp;" = eye(N);"</f>
        <v>A_55 = eye(N);</v>
      </c>
      <c r="CW80">
        <v>55</v>
      </c>
      <c r="CX80" t="str">
        <f>"%A_"&amp;CW80</f>
        <v>%A_55</v>
      </c>
      <c r="DB80">
        <v>55</v>
      </c>
      <c r="DC80" s="2" t="str">
        <f>"A_"&amp;DB77&amp;" = eye(N);"</f>
        <v>A_55 = eye(N);</v>
      </c>
      <c r="DG80">
        <v>55</v>
      </c>
      <c r="DH80" s="2" t="str">
        <f>"A_"&amp;DG77&amp;" = eye(N);"</f>
        <v>A_55 = eye(N);</v>
      </c>
      <c r="DL80">
        <v>55</v>
      </c>
      <c r="DM80" s="2" t="str">
        <f>"A_"&amp;DL77&amp;" = eye(N);"</f>
        <v>A_55 = eye(N);</v>
      </c>
      <c r="EG80">
        <v>38</v>
      </c>
      <c r="EH80" s="2" t="str">
        <f>"synthetic_control_sp_"&amp;EG80&amp;"(T+s) = Y_"&amp;EG80&amp;"(1,T+s)-alpha1_hat_vec_"&amp;EG80&amp;"(s);"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OVERS\outputs\PEAO\bajo_niv_educ\1%\simulacion_1\output_tests.xlsx',alpha1_hat_vec_"&amp;QW80&amp;"','alpha1_hat_vec_"&amp;QW80&amp;"');"</f>
        <v>xlswrite('G:\Mi unidad\1. PROYECTOS TELLO 2022\SCM SPILL OVERS\outputs\PEAO\bajo_niv_educ\1%\simulacion_1\output_tests.xlsx',alpha1_hat_vec_55','alpha1_hat_vec_55');</v>
      </c>
      <c r="RK80">
        <v>55</v>
      </c>
      <c r="RL80" t="str">
        <f>"xlswrite('G:\Mi unidad\1. PROYECTOS TELLO 2022\SCM SPILL OVERS\outputs\PEAO\bajo_ingreso\1%\simulacion_1\output_tests.xlsx',alpha1_hat_vec_"&amp;RK80&amp;"','alpha1_hat_vec_"&amp;RK80&amp;"');"</f>
        <v>xlswrite('G:\Mi unidad\1. PROYECTOS TELLO 2022\SCM SPILL OVERS\outputs\PEAO\bajo_ingreso\1%\simulacion_1\output_tests.xlsx',alpha1_hat_vec_55','alpha1_hat_vec_55');</v>
      </c>
      <c r="RW80">
        <v>55</v>
      </c>
      <c r="RX80" t="str">
        <f>"xlswrite('G:\Mi unidad\1. PROYECTOS TELLO 2022\SCM SPILL OVERS\outputs\PEAO\densidad\1%\simulacion_1\output_tests.xlsx',alpha1_hat_vec_"&amp;RW80&amp;"','alpha1_hat_vec_"&amp;RW80&amp;"');"</f>
        <v>xlswrite('G:\Mi unidad\1. PROYECTOS TELLO 2022\SCM SPILL OVERS\outputs\PEAO\densidad\1%\simulacion_1\output_tests.xlsx',alpha1_hat_vec_55','alpha1_hat_vec_55');</v>
      </c>
      <c r="SI80">
        <v>55</v>
      </c>
      <c r="SJ80" t="str">
        <f>"xlswrite('G:\Mi unidad\1. PROYECTOS TELLO 2022\SCM SPILL OVERS\outputs\PEAO\densidad_g\1%\simulacion_1\output_tests.xlsx',alpha1_hat_vec_"&amp;SI80&amp;"','alpha1_hat_vec_"&amp;SI80&amp;"');"</f>
        <v>xlswrite('G:\Mi unidad\1. PROYECTOS TELLO 2022\SCM SPILL OVERS\outputs\PEAO\densidad_g\1%\simulacion_1\output_tests.xlsx',alpha1_hat_vec_55','alpha1_hat_vec_55');</v>
      </c>
      <c r="SU80">
        <v>55</v>
      </c>
      <c r="SV80" t="str">
        <f>"xlswrite('G:\Mi unidad\1. PROYECTOS TELLO 2022\SCM SPILL OVERS\outputs\PEAO\distancia_centro_salud\1%\simulacion_1\output_tests.xlsx',alpha1_hat_vec_"&amp;SU80&amp;"','alpha1_hat_vec_"&amp;SU80&amp;"');"</f>
        <v>xlswrite('G:\Mi unidad\1. PROYECTOS TELLO 2022\SCM SPILL OVERS\outputs\PEAO\distancia_centro_salud\1%\simulacion_1\output_tests.xlsx',alpha1_hat_vec_55','alpha1_hat_vec_55');</v>
      </c>
      <c r="TH80">
        <v>55</v>
      </c>
      <c r="TI80" t="str">
        <f>"xlswrite('G:\Mi unidad\1. PROYECTOS TELLO 2022\SCM SPILL OVERS\outputs\PEAO\informalidad\1%\simulacion_1\output_tests.xlsx',alpha1_hat_vec_"&amp;TH80&amp;"','alpha1_hat_vec_"&amp;TH80&amp;"');"</f>
        <v>xlswrite('G:\Mi unidad\1. PROYECTOS TELLO 2022\SCM SPILL OVERS\outputs\PEAO\informalidad\1%\simulacion_1\output_tests.xlsx',alpha1_hat_vec_55','alpha1_hat_vec_55');</v>
      </c>
      <c r="TU80">
        <v>55</v>
      </c>
      <c r="TV80" t="str">
        <f>"xlswrite('G:\Mi unidad\1. PROYECTOS TELLO 2022\SCM SPILL OVERS\outputs\PEAO\alimentos\1%\simulacion_1\output_tests.xlsx',alpha1_hat_vec_"&amp;TU80&amp;"','alpha1_hat_vec_"&amp;TU80&amp;"');"</f>
        <v>xlswrite('G:\Mi unidad\1. PROYECTOS TELLO 2022\SCM SPILL OVERS\outputs\PEAO\alimentos\1%\simulacion_1\output_tests.xlsx',alpha1_hat_vec_55','alpha1_hat_vec_55');</v>
      </c>
      <c r="UB80">
        <v>55</v>
      </c>
      <c r="UC80" t="str">
        <f>"xlswrite('G:\Mi unidad\1. PROYECTOS TELLO 2022\SCM SPILL OVERS\outputs\PEAO\jefe_hogar\1%\simulacion_1\output_tests.xlsx',alpha1_hat_vec_"&amp;UB80&amp;"','alpha1_hat_vec_"&amp;UB80&amp;"');"</f>
        <v>xlswrite('G:\Mi unidad\1. PROYECTOS TELLO 2022\SCM SPILL OVERS\outputs\PEAO\jefe_hogar\1%\simulacion_1\output_tests.xlsx',alpha1_hat_vec_55','alpha1_hat_vec_55');</v>
      </c>
      <c r="UI80">
        <v>55</v>
      </c>
      <c r="UJ80" t="str">
        <f>"xlswrite('G:\Mi unidad\1. PROYECTOS TELLO 2022\SCM SPILL OVERS\outputs\PEAO\mujeres\1%\simulacion_1\output_tests.xlsx',alpha1_hat_vec_"&amp;UI80&amp;"','alpha1_hat_vec_"&amp;UI80&amp;"');"</f>
        <v>xlswrite('G:\Mi unidad\1. PROYECTOS TELLO 2022\SCM SPILL OVERS\outputs\PEAO\mujeres\1%\simulacion_1\output_tests.xlsx',alpha1_hat_vec_55','alpha1_hat_vec_55');</v>
      </c>
      <c r="UU80">
        <v>55</v>
      </c>
      <c r="UV80" t="str">
        <f>"xlswrite('G:\Mi unidad\1. PROYECTOS TELLO 2022\SCM SPILL OVERS\outputs\PEAO\criminalidad\1%\simulacion_1\output_tests.xlsx',alpha1_hat_vec_"&amp;UU80&amp;"','alpha1_hat_vec_"&amp;UU80&amp;"');"</f>
        <v>xlswrite('G:\Mi unidad\1. PROYECTOS TELLO 2022\SCM SPILL OVERS\outputs\PEAO\criminalidad\1%\simulacion_1\output_tests.xlsx',alpha1_hat_vec_55','alpha1_hat_vec_55');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P81">
        <v>55</v>
      </c>
      <c r="CQ81" s="2" t="str">
        <f>"A_"&amp;CP77&amp;"(:,ind_"&amp;CP77&amp;" == 0) = [];"</f>
        <v>A_55(:,ind_55 == 0) = [];</v>
      </c>
      <c r="CW81">
        <v>55</v>
      </c>
      <c r="CX81" t="str">
        <f>"% Provincia_"&amp;CW81</f>
        <v>% Provincia_55</v>
      </c>
      <c r="DB81">
        <v>55</v>
      </c>
      <c r="DC81" s="2" t="str">
        <f>"A_"&amp;DB77&amp;"(:,ind_"&amp;DB77&amp;" == 0) = [];"</f>
        <v>A_55(:,ind_55 == 0) = [];</v>
      </c>
      <c r="DG81">
        <v>55</v>
      </c>
      <c r="DH81" s="2" t="str">
        <f>"A_"&amp;DG77&amp;"(:,ind_"&amp;DG77&amp;" == 0) = [];"</f>
        <v>A_55(:,ind_55 == 0) = [];</v>
      </c>
      <c r="DL81">
        <v>55</v>
      </c>
      <c r="DM81" s="2" t="str">
        <f>"A_"&amp;DL77&amp;"(:,ind_"&amp;DL77&amp;" == 0) = [];"</f>
        <v>A_55(:,ind_55 == 0) = [];</v>
      </c>
      <c r="EG81">
        <v>38</v>
      </c>
      <c r="EH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OVERS\outputs\PEAO\bajo_niv_educ\1%\simulacion_1\output_tests.xlsx',spillover_test_"&amp;QW81&amp;"','sp_test_"&amp;QW81&amp;"');"</f>
        <v>xlswrite('G:\Mi unidad\1. PROYECTOS TELLO 2022\SCM SPILL OVERS\outputs\PEAO\bajo_niv_educ\1%\simulacion_1\output_tests.xlsx',spillover_test_55','sp_test_55');</v>
      </c>
      <c r="RK81">
        <v>55</v>
      </c>
      <c r="RL81" t="str">
        <f>"xlswrite('G:\Mi unidad\1. PROYECTOS TELLO 2022\SCM SPILL OVERS\outputs\PEAO\bajo_ingreso\1%\simulacion_1\output_tests.xlsx',spillover_test_"&amp;RK81&amp;"','sp_test_"&amp;RK81&amp;"');"</f>
        <v>xlswrite('G:\Mi unidad\1. PROYECTOS TELLO 2022\SCM SPILL OVERS\outputs\PEAO\bajo_ingreso\1%\simulacion_1\output_tests.xlsx',spillover_test_55','sp_test_55');</v>
      </c>
      <c r="RW81">
        <v>55</v>
      </c>
      <c r="RX81" t="str">
        <f>"xlswrite('G:\Mi unidad\1. PROYECTOS TELLO 2022\SCM SPILL OVERS\outputs\PEAO\densidad\1%\simulacion_1\output_tests.xlsx',spillover_test_"&amp;RW81&amp;"','sp_test_"&amp;RW81&amp;"');"</f>
        <v>xlswrite('G:\Mi unidad\1. PROYECTOS TELLO 2022\SCM SPILL OVERS\outputs\PEAO\densidad\1%\simulacion_1\output_tests.xlsx',spillover_test_55','sp_test_55');</v>
      </c>
      <c r="SI81">
        <v>55</v>
      </c>
      <c r="SJ81" t="str">
        <f>"xlswrite('G:\Mi unidad\1. PROYECTOS TELLO 2022\SCM SPILL OVERS\outputs\PEAO\densidad_g\1%\simulacion_1\output_tests.xlsx',spillover_test_"&amp;SI81&amp;"','sp_test_"&amp;SI81&amp;"');"</f>
        <v>xlswrite('G:\Mi unidad\1. PROYECTOS TELLO 2022\SCM SPILL OVERS\outputs\PEAO\densidad_g\1%\simulacion_1\output_tests.xlsx',spillover_test_55','sp_test_55');</v>
      </c>
      <c r="SU81">
        <v>55</v>
      </c>
      <c r="SV81" t="str">
        <f>"xlswrite('G:\Mi unidad\1. PROYECTOS TELLO 2022\SCM SPILL OVERS\outputs\PEAO\distancia_centro_salud\1%\simulacion_1\output_tests.xlsx',spillover_test_"&amp;SU81&amp;"','sp_test_"&amp;SU81&amp;"');"</f>
        <v>xlswrite('G:\Mi unidad\1. PROYECTOS TELLO 2022\SCM SPILL OVERS\outputs\PEAO\distancia_centro_salud\1%\simulacion_1\output_tests.xlsx',spillover_test_55','sp_test_55');</v>
      </c>
      <c r="TH81">
        <v>55</v>
      </c>
      <c r="TI81" t="str">
        <f>"xlswrite('G:\Mi unidad\1. PROYECTOS TELLO 2022\SCM SPILL OVERS\outputs\PEAO\informalidad\1%\simulacion_1\output_tests.xlsx',spillover_test_"&amp;TH81&amp;"','sp_test_"&amp;TH81&amp;"');"</f>
        <v>xlswrite('G:\Mi unidad\1. PROYECTOS TELLO 2022\SCM SPILL OVERS\outputs\PEAO\informalidad\1%\simulacion_1\output_tests.xlsx',spillover_test_55','sp_test_55');</v>
      </c>
      <c r="TU81">
        <v>55</v>
      </c>
      <c r="TV81" t="str">
        <f>"xlswrite('G:\Mi unidad\1. PROYECTOS TELLO 2022\SCM SPILL OVERS\outputs\PEAO\alimentos\1%\simulacion_1\output_tests.xlsx',spillover_test_"&amp;TU81&amp;"','sp_test_"&amp;TU81&amp;"');"</f>
        <v>xlswrite('G:\Mi unidad\1. PROYECTOS TELLO 2022\SCM SPILL OVERS\outputs\PEAO\alimentos\1%\simulacion_1\output_tests.xlsx',spillover_test_55','sp_test_55');</v>
      </c>
      <c r="UB81">
        <v>55</v>
      </c>
      <c r="UC81" t="str">
        <f>"xlswrite('G:\Mi unidad\1. PROYECTOS TELLO 2022\SCM SPILL OVERS\outputs\PEAO\jefe_hogar\1%\simulacion_1\output_tests.xlsx',spillover_test_"&amp;UB81&amp;"','sp_test_"&amp;UB81&amp;"');"</f>
        <v>xlswrite('G:\Mi unidad\1. PROYECTOS TELLO 2022\SCM SPILL OVERS\outputs\PEAO\jefe_hogar\1%\simulacion_1\output_tests.xlsx',spillover_test_55','sp_test_55');</v>
      </c>
      <c r="UI81">
        <v>55</v>
      </c>
      <c r="UJ81" t="str">
        <f>"xlswrite('G:\Mi unidad\1. PROYECTOS TELLO 2022\SCM SPILL OVERS\outputs\PEAO\mujeres\1%\simulacion_1\output_tests.xlsx',spillover_test_"&amp;UI81&amp;"','sp_test_"&amp;UI81&amp;"');"</f>
        <v>xlswrite('G:\Mi unidad\1. PROYECTOS TELLO 2022\SCM SPILL OVERS\outputs\PEAO\mujeres\1%\simulacion_1\output_tests.xlsx',spillover_test_55','sp_test_55');</v>
      </c>
      <c r="UU81">
        <v>55</v>
      </c>
      <c r="UV81" t="str">
        <f>"xlswrite('G:\Mi unidad\1. PROYECTOS TELLO 2022\SCM SPILL OVERS\outputs\PEAO\criminalidad\1%\simulacion_1\output_tests.xlsx',spillover_test_"&amp;UU81&amp;"','sp_test_"&amp;UU81&amp;"');"</f>
        <v>xlswrite('G:\Mi unidad\1. PROYECTOS TELLO 2022\SCM SPILL OVERS\outputs\PEAO\criminalidad\1%\simulacion_1\output_tests.xlsx',spillover_test_55','sp_test_55');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P82">
        <v>57</v>
      </c>
      <c r="CQ82" t="str">
        <f>"%A_"&amp;CP82</f>
        <v>%A_57</v>
      </c>
      <c r="CW82">
        <v>57</v>
      </c>
      <c r="CX82" s="2" t="str">
        <f>"ind_"&amp;CW80&amp;" = xlsread('spillover_alimentos_"&amp;CW80&amp;".xlsx')"</f>
        <v>ind_55 = xlsread('spillover_alimentos_55.xlsx')</v>
      </c>
      <c r="DB82">
        <v>57</v>
      </c>
      <c r="DC82" t="str">
        <f>"%A_"&amp;DB82</f>
        <v>%A_57</v>
      </c>
      <c r="DG82">
        <v>57</v>
      </c>
      <c r="DH82" t="str">
        <f>"%A_"&amp;DG82</f>
        <v>%A_57</v>
      </c>
      <c r="DL82">
        <v>57</v>
      </c>
      <c r="DM82" t="str">
        <f>"%A_"&amp;DL82</f>
        <v>%A_57</v>
      </c>
      <c r="EG82">
        <v>39</v>
      </c>
      <c r="EH82" s="3" t="str">
        <f>"%PROVINCIA "&amp;EG82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OVERS\outputs\PEAO\bajo_niv_educ\1%\simulacion_1\output_tests.xlsx',lb_vec_"&amp;QW82&amp;"','lb_vec_"&amp;QW82&amp;"');"</f>
        <v>xlswrite('G:\Mi unidad\1. PROYECTOS TELLO 2022\SCM SPILL OVERS\outputs\PEAO\bajo_niv_educ\1%\simulacion_1\output_tests.xlsx',lb_vec_57','lb_vec_57');</v>
      </c>
      <c r="RK82">
        <v>57</v>
      </c>
      <c r="RL82" t="str">
        <f>"xlswrite('G:\Mi unidad\1. PROYECTOS TELLO 2022\SCM SPILL OVERS\outputs\PEAO\bajo_ingreso\1%\simulacion_1\output_tests.xlsx',lb_vec_"&amp;RK82&amp;"','lb_vec_"&amp;RK82&amp;"');"</f>
        <v>xlswrite('G:\Mi unidad\1. PROYECTOS TELLO 2022\SCM SPILL OVERS\outputs\PEAO\bajo_ingreso\1%\simulacion_1\output_tests.xlsx',lb_vec_57','lb_vec_57');</v>
      </c>
      <c r="RW82">
        <v>57</v>
      </c>
      <c r="RX82" t="str">
        <f>"xlswrite('G:\Mi unidad\1. PROYECTOS TELLO 2022\SCM SPILL OVERS\outputs\PEAO\densidad\1%\simulacion_1\output_tests.xlsx',lb_vec_"&amp;RW82&amp;"','lb_vec_"&amp;RW82&amp;"');"</f>
        <v>xlswrite('G:\Mi unidad\1. PROYECTOS TELLO 2022\SCM SPILL OVERS\outputs\PEAO\densidad\1%\simulacion_1\output_tests.xlsx',lb_vec_57','lb_vec_57');</v>
      </c>
      <c r="SI82">
        <v>57</v>
      </c>
      <c r="SJ82" t="str">
        <f>"xlswrite('G:\Mi unidad\1. PROYECTOS TELLO 2022\SCM SPILL OVERS\outputs\PEAO\densidad_g\1%\simulacion_1\output_tests.xlsx',lb_vec_"&amp;SI82&amp;"','lb_vec_"&amp;SI82&amp;"');"</f>
        <v>xlswrite('G:\Mi unidad\1. PROYECTOS TELLO 2022\SCM SPILL OVERS\outputs\PEAO\densidad_g\1%\simulacion_1\output_tests.xlsx',lb_vec_57','lb_vec_57');</v>
      </c>
      <c r="SU82">
        <v>57</v>
      </c>
      <c r="SV82" t="str">
        <f>"xlswrite('G:\Mi unidad\1. PROYECTOS TELLO 2022\SCM SPILL OVERS\outputs\PEAO\distancia_centro_salud\1%\simulacion_1\output_tests.xlsx',lb_vec_"&amp;SU82&amp;"','lb_vec_"&amp;SU82&amp;"');"</f>
        <v>xlswrite('G:\Mi unidad\1. PROYECTOS TELLO 2022\SCM SPILL OVERS\outputs\PEAO\distancia_centro_salud\1%\simulacion_1\output_tests.xlsx',lb_vec_57','lb_vec_57');</v>
      </c>
      <c r="TH82">
        <v>57</v>
      </c>
      <c r="TI82" t="str">
        <f>"xlswrite('G:\Mi unidad\1. PROYECTOS TELLO 2022\SCM SPILL OVERS\outputs\PEAO\informalidad\1%\simulacion_1\output_tests.xlsx',lb_vec_"&amp;TH82&amp;"','lb_vec_"&amp;TH82&amp;"');"</f>
        <v>xlswrite('G:\Mi unidad\1. PROYECTOS TELLO 2022\SCM SPILL OVERS\outputs\PEAO\informalidad\1%\simulacion_1\output_tests.xlsx',lb_vec_57','lb_vec_57');</v>
      </c>
      <c r="TU82">
        <v>57</v>
      </c>
      <c r="TV82" t="str">
        <f>"xlswrite('G:\Mi unidad\1. PROYECTOS TELLO 2022\SCM SPILL OVERS\outputs\PEAO\alimentos\1%\simulacion_1\output_tests.xlsx',lb_vec_"&amp;TU82&amp;"','lb_vec_"&amp;TU82&amp;"');"</f>
        <v>xlswrite('G:\Mi unidad\1. PROYECTOS TELLO 2022\SCM SPILL OVERS\outputs\PEAO\alimentos\1%\simulacion_1\output_tests.xlsx',lb_vec_57','lb_vec_57');</v>
      </c>
      <c r="UB82">
        <v>57</v>
      </c>
      <c r="UC82" t="str">
        <f>"xlswrite('G:\Mi unidad\1. PROYECTOS TELLO 2022\SCM SPILL OVERS\outputs\PEAO\jefe_hogar\1%\simulacion_1\output_tests.xlsx',lb_vec_"&amp;UB82&amp;"','lb_vec_"&amp;UB82&amp;"');"</f>
        <v>xlswrite('G:\Mi unidad\1. PROYECTOS TELLO 2022\SCM SPILL OVERS\outputs\PEAO\jefe_hogar\1%\simulacion_1\output_tests.xlsx',lb_vec_57','lb_vec_57');</v>
      </c>
      <c r="UI82">
        <v>57</v>
      </c>
      <c r="UJ82" t="str">
        <f>"xlswrite('G:\Mi unidad\1. PROYECTOS TELLO 2022\SCM SPILL OVERS\outputs\PEAO\mujeres\1%\simulacion_1\output_tests.xlsx',lb_vec_"&amp;UI82&amp;"','lb_vec_"&amp;UI82&amp;"');"</f>
        <v>xlswrite('G:\Mi unidad\1. PROYECTOS TELLO 2022\SCM SPILL OVERS\outputs\PEAO\mujeres\1%\simulacion_1\output_tests.xlsx',lb_vec_57','lb_vec_57');</v>
      </c>
      <c r="UU82">
        <v>57</v>
      </c>
      <c r="UV82" t="str">
        <f>"xlswrite('G:\Mi unidad\1. PROYECTOS TELLO 2022\SCM SPILL OVERS\outputs\PEAO\criminalidad\1%\simulacion_1\output_tests.xlsx',lb_vec_"&amp;UU82&amp;"','lb_vec_"&amp;UU82&amp;"');"</f>
        <v>xlswrite('G:\Mi unidad\1. PROYECTOS TELLO 2022\SCM SPILL OVERS\outputs\PEAO\criminalidad\1%\simulacion_1\output_tests.xlsx',lb_vec_57','lb_vec_57');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P83">
        <v>57</v>
      </c>
      <c r="CQ83" t="str">
        <f>"% Provincia_"&amp;CP83</f>
        <v>% Provincia_57</v>
      </c>
      <c r="CW83">
        <v>57</v>
      </c>
      <c r="CX83" s="2" t="str">
        <f>"A_"&amp;CW80&amp;" = eye(N);"</f>
        <v>A_55 = eye(N);</v>
      </c>
      <c r="DB83">
        <v>57</v>
      </c>
      <c r="DC83" t="str">
        <f>"% Provincia_"&amp;DB83</f>
        <v>% Provincia_57</v>
      </c>
      <c r="DG83">
        <v>57</v>
      </c>
      <c r="DH83" t="str">
        <f>"% Provincia_"&amp;DG83</f>
        <v>% Provincia_57</v>
      </c>
      <c r="DL83">
        <v>57</v>
      </c>
      <c r="DM83" t="str">
        <f>"% Provincia_"&amp;DL83</f>
        <v>% Provincia_57</v>
      </c>
      <c r="EG83">
        <v>39</v>
      </c>
      <c r="EH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OVERS\outputs\PEAO\bajo_niv_educ\1%\simulacion_1\output_tests.xlsx',ub_vec_"&amp;QW83&amp;"','ub_vec_"&amp;QW83&amp;"');"</f>
        <v>xlswrite('G:\Mi unidad\1. PROYECTOS TELLO 2022\SCM SPILL OVERS\outputs\PEAO\bajo_niv_educ\1%\simulacion_1\output_tests.xlsx',ub_vec_57','ub_vec_57');</v>
      </c>
      <c r="RK83">
        <v>57</v>
      </c>
      <c r="RL83" t="str">
        <f>"xlswrite('G:\Mi unidad\1. PROYECTOS TELLO 2022\SCM SPILL OVERS\outputs\PEAO\bajo_ingreso\1%\simulacion_1\output_tests.xlsx',ub_vec_"&amp;RK83&amp;"','ub_vec_"&amp;RK83&amp;"');"</f>
        <v>xlswrite('G:\Mi unidad\1. PROYECTOS TELLO 2022\SCM SPILL OVERS\outputs\PEAO\bajo_ingreso\1%\simulacion_1\output_tests.xlsx',ub_vec_57','ub_vec_57');</v>
      </c>
      <c r="RW83">
        <v>57</v>
      </c>
      <c r="RX83" t="str">
        <f>"xlswrite('G:\Mi unidad\1. PROYECTOS TELLO 2022\SCM SPILL OVERS\outputs\PEAO\densidad\1%\simulacion_1\output_tests.xlsx',ub_vec_"&amp;RW83&amp;"','ub_vec_"&amp;RW83&amp;"');"</f>
        <v>xlswrite('G:\Mi unidad\1. PROYECTOS TELLO 2022\SCM SPILL OVERS\outputs\PEAO\densidad\1%\simulacion_1\output_tests.xlsx',ub_vec_57','ub_vec_57');</v>
      </c>
      <c r="SI83">
        <v>57</v>
      </c>
      <c r="SJ83" t="str">
        <f>"xlswrite('G:\Mi unidad\1. PROYECTOS TELLO 2022\SCM SPILL OVERS\outputs\PEAO\densidad_g\1%\simulacion_1\output_tests.xlsx',ub_vec_"&amp;SI83&amp;"','ub_vec_"&amp;SI83&amp;"');"</f>
        <v>xlswrite('G:\Mi unidad\1. PROYECTOS TELLO 2022\SCM SPILL OVERS\outputs\PEAO\densidad_g\1%\simulacion_1\output_tests.xlsx',ub_vec_57','ub_vec_57');</v>
      </c>
      <c r="SU83">
        <v>57</v>
      </c>
      <c r="SV83" t="str">
        <f>"xlswrite('G:\Mi unidad\1. PROYECTOS TELLO 2022\SCM SPILL OVERS\outputs\PEAO\distancia_centro_salud\1%\simulacion_1\output_tests.xlsx',ub_vec_"&amp;SU83&amp;"','ub_vec_"&amp;SU83&amp;"');"</f>
        <v>xlswrite('G:\Mi unidad\1. PROYECTOS TELLO 2022\SCM SPILL OVERS\outputs\PEAO\distancia_centro_salud\1%\simulacion_1\output_tests.xlsx',ub_vec_57','ub_vec_57');</v>
      </c>
      <c r="TH83">
        <v>57</v>
      </c>
      <c r="TI83" t="str">
        <f>"xlswrite('G:\Mi unidad\1. PROYECTOS TELLO 2022\SCM SPILL OVERS\outputs\PEAO\informalidad\1%\simulacion_1\output_tests.xlsx',ub_vec_"&amp;TH83&amp;"','ub_vec_"&amp;TH83&amp;"');"</f>
        <v>xlswrite('G:\Mi unidad\1. PROYECTOS TELLO 2022\SCM SPILL OVERS\outputs\PEAO\informalidad\1%\simulacion_1\output_tests.xlsx',ub_vec_57','ub_vec_57');</v>
      </c>
      <c r="TU83">
        <v>57</v>
      </c>
      <c r="TV83" t="str">
        <f>"xlswrite('G:\Mi unidad\1. PROYECTOS TELLO 2022\SCM SPILL OVERS\outputs\PEAO\alimentos\1%\simulacion_1\output_tests.xlsx',ub_vec_"&amp;TU83&amp;"','ub_vec_"&amp;TU83&amp;"');"</f>
        <v>xlswrite('G:\Mi unidad\1. PROYECTOS TELLO 2022\SCM SPILL OVERS\outputs\PEAO\alimentos\1%\simulacion_1\output_tests.xlsx',ub_vec_57','ub_vec_57');</v>
      </c>
      <c r="UB83">
        <v>57</v>
      </c>
      <c r="UC83" t="str">
        <f>"xlswrite('G:\Mi unidad\1. PROYECTOS TELLO 2022\SCM SPILL OVERS\outputs\PEAO\jefe_hogar\1%\simulacion_1\output_tests.xlsx',ub_vec_"&amp;UB83&amp;"','ub_vec_"&amp;UB83&amp;"');"</f>
        <v>xlswrite('G:\Mi unidad\1. PROYECTOS TELLO 2022\SCM SPILL OVERS\outputs\PEAO\jefe_hogar\1%\simulacion_1\output_tests.xlsx',ub_vec_57','ub_vec_57');</v>
      </c>
      <c r="UI83">
        <v>57</v>
      </c>
      <c r="UJ83" t="str">
        <f>"xlswrite('G:\Mi unidad\1. PROYECTOS TELLO 2022\SCM SPILL OVERS\outputs\PEAO\mujeres\1%\simulacion_1\output_tests.xlsx',ub_vec_"&amp;UI83&amp;"','ub_vec_"&amp;UI83&amp;"');"</f>
        <v>xlswrite('G:\Mi unidad\1. PROYECTOS TELLO 2022\SCM SPILL OVERS\outputs\PEAO\mujeres\1%\simulacion_1\output_tests.xlsx',ub_vec_57','ub_vec_57');</v>
      </c>
      <c r="UU83">
        <v>57</v>
      </c>
      <c r="UV83" t="str">
        <f>"xlswrite('G:\Mi unidad\1. PROYECTOS TELLO 2022\SCM SPILL OVERS\outputs\PEAO\criminalidad\1%\simulacion_1\output_tests.xlsx',ub_vec_"&amp;UU83&amp;"','ub_vec_"&amp;UU83&amp;"');"</f>
        <v>xlswrite('G:\Mi unidad\1. PROYECTOS TELLO 2022\SCM SPILL OVERS\outputs\PEAO\criminalidad\1%\simulacion_1\output_tests.xlsx',ub_vec_57','ub_vec_57');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xlsread('spillover_densidad_g_"&amp;CJ82&amp;".xlsx')"</f>
        <v>ind_57 = xlsread('spillover_densidad_g_57.xlsx')</v>
      </c>
      <c r="CP84">
        <v>57</v>
      </c>
      <c r="CQ84" s="2" t="str">
        <f>"ind_"&amp;CP82&amp;" = xlsread('spillover_tiempo_cs_"&amp;CP82&amp;".xlsx')"</f>
        <v>ind_57 = xlsread('spillover_tiempo_cs_57.xlsx')</v>
      </c>
      <c r="CW84">
        <v>57</v>
      </c>
      <c r="CX84" s="2" t="str">
        <f>"A_"&amp;CW80&amp;"(:,ind_"&amp;CW80&amp;" == 0) = [];"</f>
        <v>A_55(:,ind_55 == 0) = [];</v>
      </c>
      <c r="DB84">
        <v>57</v>
      </c>
      <c r="DC84" s="2" t="str">
        <f>"ind_"&amp;DB82&amp;" = xlsread('spillover_criminalidad_"&amp;DB82&amp;".xlsx')"</f>
        <v>ind_57 = xlsread('spillover_criminalidad_57.xlsx')</v>
      </c>
      <c r="DG84">
        <v>57</v>
      </c>
      <c r="DH84" s="2" t="str">
        <f>"ind_"&amp;DG82&amp;" = xlsread('spillover_jefe_hogar_"&amp;DG82&amp;".xlsx')"</f>
        <v>ind_57 = xlsread('spillover_jefe_hogar_57.xlsx')</v>
      </c>
      <c r="DL84">
        <v>57</v>
      </c>
      <c r="DM84" s="2" t="str">
        <f>"ind_"&amp;DL82&amp;" = xlsread('spillover_mujeres_"&amp;DL82&amp;".xlsx')"</f>
        <v>ind_57 = xlsread('spillover_mujeres_57.xlsx')</v>
      </c>
      <c r="EG84">
        <v>39</v>
      </c>
      <c r="EH84" s="2" t="str">
        <f>"Y_Ts_"&amp;EG84&amp;" = Y_"&amp;EG84&amp;"(:,T+s);"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OVERS\outputs\PEAO\bajo_niv_educ\1%\simulacion_1\output_tests.xlsx',p_value_vec_"&amp;QW84&amp;"','p_value_vec_"&amp;QW84&amp;"');"</f>
        <v>xlswrite('G:\Mi unidad\1. PROYECTOS TELLO 2022\SCM SPILL OVERS\outputs\PEAO\bajo_niv_educ\1%\simulacion_1\output_tests.xlsx',p_value_vec_57','p_value_vec_57');</v>
      </c>
      <c r="RK84">
        <v>57</v>
      </c>
      <c r="RL84" t="str">
        <f>"xlswrite('G:\Mi unidad\1. PROYECTOS TELLO 2022\SCM SPILL OVERS\outputs\PEAO\bajo_ingreso\1%\simulacion_1\output_tests.xlsx',p_value_vec_"&amp;RK84&amp;"','p_value_vec_"&amp;RK84&amp;"');"</f>
        <v>xlswrite('G:\Mi unidad\1. PROYECTOS TELLO 2022\SCM SPILL OVERS\outputs\PEAO\bajo_ingreso\1%\simulacion_1\output_tests.xlsx',p_value_vec_57','p_value_vec_57');</v>
      </c>
      <c r="RW84">
        <v>57</v>
      </c>
      <c r="RX84" t="str">
        <f>"xlswrite('G:\Mi unidad\1. PROYECTOS TELLO 2022\SCM SPILL OVERS\outputs\PEAO\densidad\1%\simulacion_1\output_tests.xlsx',p_value_vec_"&amp;RW84&amp;"','p_value_vec_"&amp;RW84&amp;"');"</f>
        <v>xlswrite('G:\Mi unidad\1. PROYECTOS TELLO 2022\SCM SPILL OVERS\outputs\PEAO\densidad\1%\simulacion_1\output_tests.xlsx',p_value_vec_57','p_value_vec_57');</v>
      </c>
      <c r="SI84">
        <v>57</v>
      </c>
      <c r="SJ84" t="str">
        <f>"xlswrite('G:\Mi unidad\1. PROYECTOS TELLO 2022\SCM SPILL OVERS\outputs\PEAO\densidad_g\1%\simulacion_1\output_tests.xlsx',p_value_vec_"&amp;SI84&amp;"','p_value_vec_"&amp;SI84&amp;"');"</f>
        <v>xlswrite('G:\Mi unidad\1. PROYECTOS TELLO 2022\SCM SPILL OVERS\outputs\PEAO\densidad_g\1%\simulacion_1\output_tests.xlsx',p_value_vec_57','p_value_vec_57');</v>
      </c>
      <c r="SU84">
        <v>57</v>
      </c>
      <c r="SV84" t="str">
        <f>"xlswrite('G:\Mi unidad\1. PROYECTOS TELLO 2022\SCM SPILL OVERS\outputs\PEAO\distancia_centro_salud\1%\simulacion_1\output_tests.xlsx',p_value_vec_"&amp;SU84&amp;"','p_value_vec_"&amp;SU84&amp;"');"</f>
        <v>xlswrite('G:\Mi unidad\1. PROYECTOS TELLO 2022\SCM SPILL OVERS\outputs\PEAO\distancia_centro_salud\1%\simulacion_1\output_tests.xlsx',p_value_vec_57','p_value_vec_57');</v>
      </c>
      <c r="TH84">
        <v>57</v>
      </c>
      <c r="TI84" t="str">
        <f>"xlswrite('G:\Mi unidad\1. PROYECTOS TELLO 2022\SCM SPILL OVERS\outputs\PEAO\informalidad\1%\simulacion_1\output_tests.xlsx',p_value_vec_"&amp;TH84&amp;"','p_value_vec_"&amp;TH84&amp;"');"</f>
        <v>xlswrite('G:\Mi unidad\1. PROYECTOS TELLO 2022\SCM SPILL OVERS\outputs\PEAO\informalidad\1%\simulacion_1\output_tests.xlsx',p_value_vec_57','p_value_vec_57');</v>
      </c>
      <c r="TU84">
        <v>57</v>
      </c>
      <c r="TV84" t="str">
        <f>"xlswrite('G:\Mi unidad\1. PROYECTOS TELLO 2022\SCM SPILL OVERS\outputs\PEAO\alimentos\1%\simulacion_1\output_tests.xlsx',p_value_vec_"&amp;TU84&amp;"','p_value_vec_"&amp;TU84&amp;"');"</f>
        <v>xlswrite('G:\Mi unidad\1. PROYECTOS TELLO 2022\SCM SPILL OVERS\outputs\PEAO\alimentos\1%\simulacion_1\output_tests.xlsx',p_value_vec_57','p_value_vec_57');</v>
      </c>
      <c r="UB84">
        <v>57</v>
      </c>
      <c r="UC84" t="str">
        <f>"xlswrite('G:\Mi unidad\1. PROYECTOS TELLO 2022\SCM SPILL OVERS\outputs\PEAO\jefe_hogar\1%\simulacion_1\output_tests.xlsx',p_value_vec_"&amp;UB84&amp;"','p_value_vec_"&amp;UB84&amp;"');"</f>
        <v>xlswrite('G:\Mi unidad\1. PROYECTOS TELLO 2022\SCM SPILL OVERS\outputs\PEAO\jefe_hogar\1%\simulacion_1\output_tests.xlsx',p_value_vec_57','p_value_vec_57');</v>
      </c>
      <c r="UI84">
        <v>57</v>
      </c>
      <c r="UJ84" t="str">
        <f>"xlswrite('G:\Mi unidad\1. PROYECTOS TELLO 2022\SCM SPILL OVERS\outputs\PEAO\mujeres\1%\simulacion_1\output_tests.xlsx',p_value_vec_"&amp;UI84&amp;"','p_value_vec_"&amp;UI84&amp;"');"</f>
        <v>xlswrite('G:\Mi unidad\1. PROYECTOS TELLO 2022\SCM SPILL OVERS\outputs\PEAO\mujeres\1%\simulacion_1\output_tests.xlsx',p_value_vec_57','p_value_vec_57');</v>
      </c>
      <c r="UU84">
        <v>57</v>
      </c>
      <c r="UV84" t="str">
        <f>"xlswrite('G:\Mi unidad\1. PROYECTOS TELLO 2022\SCM SPILL OVERS\outputs\PEAO\criminalidad\1%\simulacion_1\output_tests.xlsx',p_value_vec_"&amp;UU84&amp;"','p_value_vec_"&amp;UU84&amp;"');"</f>
        <v>xlswrite('G:\Mi unidad\1. PROYECTOS TELLO 2022\SCM SPILL OVERS\outputs\PEAO\criminalidad\1%\simulacion_1\output_tests.xlsx',p_value_vec_57','p_value_vec_57');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P85">
        <v>57</v>
      </c>
      <c r="CQ85" s="2" t="str">
        <f>"A_"&amp;CP82&amp;" = eye(N);"</f>
        <v>A_57 = eye(N);</v>
      </c>
      <c r="CW85">
        <v>57</v>
      </c>
      <c r="CX85" t="str">
        <f>"%A_"&amp;CW85</f>
        <v>%A_57</v>
      </c>
      <c r="DB85">
        <v>57</v>
      </c>
      <c r="DC85" s="2" t="str">
        <f>"A_"&amp;DB82&amp;" = eye(N);"</f>
        <v>A_57 = eye(N);</v>
      </c>
      <c r="DG85">
        <v>57</v>
      </c>
      <c r="DH85" s="2" t="str">
        <f>"A_"&amp;DG82&amp;" = eye(N);"</f>
        <v>A_57 = eye(N);</v>
      </c>
      <c r="DL85">
        <v>57</v>
      </c>
      <c r="DM85" s="2" t="str">
        <f>"A_"&amp;DL82&amp;" = eye(N);"</f>
        <v>A_57 = eye(N);</v>
      </c>
      <c r="EG85">
        <v>39</v>
      </c>
      <c r="EH85" s="2" t="str">
        <f>"gamma_hat_"&amp;EG84&amp;" = (A_"&amp;EG84&amp;"'*M_hat_"&amp;EG84&amp;"*A_"&amp;EG84&amp;")\(A_"&amp;EG84&amp;"'*(eye(N)-B_hat_"&amp;EG84&amp;")'*((eye(N)-B_hat_"&amp;EG84&amp;")*Y_Ts_"&amp;EG84&amp;"-a_hat_"&amp;EG84&amp;"));"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sp_andrews(Y_pre_"&amp;QP85&amp;",PEAO_"&amp;QP85&amp;"(:,T+s),A_"&amp;QP85&amp;",C,d,alpha_sig);"</f>
        <v xml:space="preserve">    spillover_test_44(s) = sp_andrews(Y_pre_44,PEAO_44(:,T+s),A_44,C,d,alpha_sig);</v>
      </c>
      <c r="QW85">
        <v>57</v>
      </c>
      <c r="QX85" t="str">
        <f>"xlswrite('G:\Mi unidad\1. PROYECTOS TELLO 2022\SCM SPILL OVERS\outputs\PEAO\bajo_niv_educ\1%\simulacion_1\output_tests.xlsx',alpha1_hat_vec_"&amp;QW85&amp;"','alpha1_hat_vec_"&amp;QW85&amp;"');"</f>
        <v>xlswrite('G:\Mi unidad\1. PROYECTOS TELLO 2022\SCM SPILL OVERS\outputs\PEAO\bajo_niv_educ\1%\simulacion_1\output_tests.xlsx',alpha1_hat_vec_57','alpha1_hat_vec_57');</v>
      </c>
      <c r="RK85">
        <v>57</v>
      </c>
      <c r="RL85" t="str">
        <f>"xlswrite('G:\Mi unidad\1. PROYECTOS TELLO 2022\SCM SPILL OVERS\outputs\PEAO\bajo_ingreso\1%\simulacion_1\output_tests.xlsx',alpha1_hat_vec_"&amp;RK85&amp;"','alpha1_hat_vec_"&amp;RK85&amp;"');"</f>
        <v>xlswrite('G:\Mi unidad\1. PROYECTOS TELLO 2022\SCM SPILL OVERS\outputs\PEAO\bajo_ingreso\1%\simulacion_1\output_tests.xlsx',alpha1_hat_vec_57','alpha1_hat_vec_57');</v>
      </c>
      <c r="RW85">
        <v>57</v>
      </c>
      <c r="RX85" t="str">
        <f>"xlswrite('G:\Mi unidad\1. PROYECTOS TELLO 2022\SCM SPILL OVERS\outputs\PEAO\densidad\1%\simulacion_1\output_tests.xlsx',alpha1_hat_vec_"&amp;RW85&amp;"','alpha1_hat_vec_"&amp;RW85&amp;"');"</f>
        <v>xlswrite('G:\Mi unidad\1. PROYECTOS TELLO 2022\SCM SPILL OVERS\outputs\PEAO\densidad\1%\simulacion_1\output_tests.xlsx',alpha1_hat_vec_57','alpha1_hat_vec_57');</v>
      </c>
      <c r="SI85">
        <v>57</v>
      </c>
      <c r="SJ85" t="str">
        <f>"xlswrite('G:\Mi unidad\1. PROYECTOS TELLO 2022\SCM SPILL OVERS\outputs\PEAO\densidad_g\1%\simulacion_1\output_tests.xlsx',alpha1_hat_vec_"&amp;SI85&amp;"','alpha1_hat_vec_"&amp;SI85&amp;"');"</f>
        <v>xlswrite('G:\Mi unidad\1. PROYECTOS TELLO 2022\SCM SPILL OVERS\outputs\PEAO\densidad_g\1%\simulacion_1\output_tests.xlsx',alpha1_hat_vec_57','alpha1_hat_vec_57');</v>
      </c>
      <c r="SU85">
        <v>57</v>
      </c>
      <c r="SV85" t="str">
        <f>"xlswrite('G:\Mi unidad\1. PROYECTOS TELLO 2022\SCM SPILL OVERS\outputs\PEAO\distancia_centro_salud\1%\simulacion_1\output_tests.xlsx',alpha1_hat_vec_"&amp;SU85&amp;"','alpha1_hat_vec_"&amp;SU85&amp;"');"</f>
        <v>xlswrite('G:\Mi unidad\1. PROYECTOS TELLO 2022\SCM SPILL OVERS\outputs\PEAO\distancia_centro_salud\1%\simulacion_1\output_tests.xlsx',alpha1_hat_vec_57','alpha1_hat_vec_57');</v>
      </c>
      <c r="TH85">
        <v>57</v>
      </c>
      <c r="TI85" t="str">
        <f>"xlswrite('G:\Mi unidad\1. PROYECTOS TELLO 2022\SCM SPILL OVERS\outputs\PEAO\informalidad\1%\simulacion_1\output_tests.xlsx',alpha1_hat_vec_"&amp;TH85&amp;"','alpha1_hat_vec_"&amp;TH85&amp;"');"</f>
        <v>xlswrite('G:\Mi unidad\1. PROYECTOS TELLO 2022\SCM SPILL OVERS\outputs\PEAO\informalidad\1%\simulacion_1\output_tests.xlsx',alpha1_hat_vec_57','alpha1_hat_vec_57');</v>
      </c>
      <c r="TU85">
        <v>57</v>
      </c>
      <c r="TV85" t="str">
        <f>"xlswrite('G:\Mi unidad\1. PROYECTOS TELLO 2022\SCM SPILL OVERS\outputs\PEAO\alimentos\1%\simulacion_1\output_tests.xlsx',alpha1_hat_vec_"&amp;TU85&amp;"','alpha1_hat_vec_"&amp;TU85&amp;"');"</f>
        <v>xlswrite('G:\Mi unidad\1. PROYECTOS TELLO 2022\SCM SPILL OVERS\outputs\PEAO\alimentos\1%\simulacion_1\output_tests.xlsx',alpha1_hat_vec_57','alpha1_hat_vec_57');</v>
      </c>
      <c r="UB85">
        <v>57</v>
      </c>
      <c r="UC85" t="str">
        <f>"xlswrite('G:\Mi unidad\1. PROYECTOS TELLO 2022\SCM SPILL OVERS\outputs\PEAO\jefe_hogar\1%\simulacion_1\output_tests.xlsx',alpha1_hat_vec_"&amp;UB85&amp;"','alpha1_hat_vec_"&amp;UB85&amp;"');"</f>
        <v>xlswrite('G:\Mi unidad\1. PROYECTOS TELLO 2022\SCM SPILL OVERS\outputs\PEAO\jefe_hogar\1%\simulacion_1\output_tests.xlsx',alpha1_hat_vec_57','alpha1_hat_vec_57');</v>
      </c>
      <c r="UI85">
        <v>57</v>
      </c>
      <c r="UJ85" t="str">
        <f>"xlswrite('G:\Mi unidad\1. PROYECTOS TELLO 2022\SCM SPILL OVERS\outputs\PEAO\mujeres\1%\simulacion_1\output_tests.xlsx',alpha1_hat_vec_"&amp;UI85&amp;"','alpha1_hat_vec_"&amp;UI85&amp;"');"</f>
        <v>xlswrite('G:\Mi unidad\1. PROYECTOS TELLO 2022\SCM SPILL OVERS\outputs\PEAO\mujeres\1%\simulacion_1\output_tests.xlsx',alpha1_hat_vec_57','alpha1_hat_vec_57');</v>
      </c>
      <c r="UU85">
        <v>57</v>
      </c>
      <c r="UV85" t="str">
        <f>"xlswrite('G:\Mi unidad\1. PROYECTOS TELLO 2022\SCM SPILL OVERS\outputs\PEAO\criminalidad\1%\simulacion_1\output_tests.xlsx',alpha1_hat_vec_"&amp;UU85&amp;"','alpha1_hat_vec_"&amp;UU85&amp;"');"</f>
        <v>xlswrite('G:\Mi unidad\1. PROYECTOS TELLO 2022\SCM SPILL OVERS\outputs\PEAO\criminalidad\1%\simulacion_1\output_tests.xlsx',alpha1_hat_vec_57','alpha1_hat_vec_57');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P86">
        <v>57</v>
      </c>
      <c r="CQ86" s="2" t="str">
        <f>"A_"&amp;CP82&amp;"(:,ind_"&amp;CP82&amp;" == 0) = [];"</f>
        <v>A_57(:,ind_57 == 0) = [];</v>
      </c>
      <c r="CW86">
        <v>57</v>
      </c>
      <c r="CX86" t="str">
        <f>"% Provincia_"&amp;CW86</f>
        <v>% Provincia_57</v>
      </c>
      <c r="DB86">
        <v>57</v>
      </c>
      <c r="DC86" s="2" t="str">
        <f>"A_"&amp;DB82&amp;"(:,ind_"&amp;DB82&amp;" == 0) = [];"</f>
        <v>A_57(:,ind_57 == 0) = [];</v>
      </c>
      <c r="DG86">
        <v>57</v>
      </c>
      <c r="DH86" s="2" t="str">
        <f>"A_"&amp;DG82&amp;"(:,ind_"&amp;DG82&amp;" == 0) = [];"</f>
        <v>A_57(:,ind_57 == 0) = [];</v>
      </c>
      <c r="DL86">
        <v>57</v>
      </c>
      <c r="DM86" s="2" t="str">
        <f>"A_"&amp;DL82&amp;"(:,ind_"&amp;DL82&amp;" == 0) = [];"</f>
        <v>A_57(:,ind_57 == 0) = [];</v>
      </c>
      <c r="EG86">
        <v>39</v>
      </c>
      <c r="EH86" s="2" t="str">
        <f>"alpha_hat_"&amp;EG86&amp;" = A_"&amp;EG86&amp;"*gamma_hat_"&amp;EG86&amp;";"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OVERS\outputs\PEAO\bajo_niv_educ\1%\simulacion_1\output_tests.xlsx',spillover_test_"&amp;QW86&amp;"','sp_test_"&amp;QW86&amp;"');"</f>
        <v>xlswrite('G:\Mi unidad\1. PROYECTOS TELLO 2022\SCM SPILL OVERS\outputs\PEAO\bajo_niv_educ\1%\simulacion_1\output_tests.xlsx',spillover_test_57','sp_test_57');</v>
      </c>
      <c r="RK86">
        <v>57</v>
      </c>
      <c r="RL86" t="str">
        <f>"xlswrite('G:\Mi unidad\1. PROYECTOS TELLO 2022\SCM SPILL OVERS\outputs\PEAO\bajo_ingreso\1%\simulacion_1\output_tests.xlsx',spillover_test_"&amp;RK86&amp;"','sp_test_"&amp;RK86&amp;"');"</f>
        <v>xlswrite('G:\Mi unidad\1. PROYECTOS TELLO 2022\SCM SPILL OVERS\outputs\PEAO\bajo_ingreso\1%\simulacion_1\output_tests.xlsx',spillover_test_57','sp_test_57');</v>
      </c>
      <c r="RW86">
        <v>57</v>
      </c>
      <c r="RX86" t="str">
        <f>"xlswrite('G:\Mi unidad\1. PROYECTOS TELLO 2022\SCM SPILL OVERS\outputs\PEAO\densidad\1%\simulacion_1\output_tests.xlsx',spillover_test_"&amp;RW86&amp;"','sp_test_"&amp;RW86&amp;"');"</f>
        <v>xlswrite('G:\Mi unidad\1. PROYECTOS TELLO 2022\SCM SPILL OVERS\outputs\PEAO\densidad\1%\simulacion_1\output_tests.xlsx',spillover_test_57','sp_test_57');</v>
      </c>
      <c r="SI86">
        <v>57</v>
      </c>
      <c r="SJ86" t="str">
        <f>"xlswrite('G:\Mi unidad\1. PROYECTOS TELLO 2022\SCM SPILL OVERS\outputs\PEAO\densidad_g\1%\simulacion_1\output_tests.xlsx',spillover_test_"&amp;SI86&amp;"','sp_test_"&amp;SI86&amp;"');"</f>
        <v>xlswrite('G:\Mi unidad\1. PROYECTOS TELLO 2022\SCM SPILL OVERS\outputs\PEAO\densidad_g\1%\simulacion_1\output_tests.xlsx',spillover_test_57','sp_test_57');</v>
      </c>
      <c r="SU86">
        <v>57</v>
      </c>
      <c r="SV86" t="str">
        <f>"xlswrite('G:\Mi unidad\1. PROYECTOS TELLO 2022\SCM SPILL OVERS\outputs\PEAO\distancia_centro_salud\1%\simulacion_1\output_tests.xlsx',spillover_test_"&amp;SU86&amp;"','sp_test_"&amp;SU86&amp;"');"</f>
        <v>xlswrite('G:\Mi unidad\1. PROYECTOS TELLO 2022\SCM SPILL OVERS\outputs\PEAO\distancia_centro_salud\1%\simulacion_1\output_tests.xlsx',spillover_test_57','sp_test_57');</v>
      </c>
      <c r="TH86">
        <v>57</v>
      </c>
      <c r="TI86" t="str">
        <f>"xlswrite('G:\Mi unidad\1. PROYECTOS TELLO 2022\SCM SPILL OVERS\outputs\PEAO\informalidad\1%\simulacion_1\output_tests.xlsx',spillover_test_"&amp;TH86&amp;"','sp_test_"&amp;TH86&amp;"');"</f>
        <v>xlswrite('G:\Mi unidad\1. PROYECTOS TELLO 2022\SCM SPILL OVERS\outputs\PEAO\informalidad\1%\simulacion_1\output_tests.xlsx',spillover_test_57','sp_test_57');</v>
      </c>
      <c r="TU86">
        <v>57</v>
      </c>
      <c r="TV86" t="str">
        <f>"xlswrite('G:\Mi unidad\1. PROYECTOS TELLO 2022\SCM SPILL OVERS\outputs\PEAO\alimentos\1%\simulacion_1\output_tests.xlsx',spillover_test_"&amp;TU86&amp;"','sp_test_"&amp;TU86&amp;"');"</f>
        <v>xlswrite('G:\Mi unidad\1. PROYECTOS TELLO 2022\SCM SPILL OVERS\outputs\PEAO\alimentos\1%\simulacion_1\output_tests.xlsx',spillover_test_57','sp_test_57');</v>
      </c>
      <c r="UB86">
        <v>57</v>
      </c>
      <c r="UC86" t="str">
        <f>"xlswrite('G:\Mi unidad\1. PROYECTOS TELLO 2022\SCM SPILL OVERS\outputs\PEAO\jefe_hogar\1%\simulacion_1\output_tests.xlsx',spillover_test_"&amp;UB86&amp;"','sp_test_"&amp;UB86&amp;"');"</f>
        <v>xlswrite('G:\Mi unidad\1. PROYECTOS TELLO 2022\SCM SPILL OVERS\outputs\PEAO\jefe_hogar\1%\simulacion_1\output_tests.xlsx',spillover_test_57','sp_test_57');</v>
      </c>
      <c r="UI86">
        <v>57</v>
      </c>
      <c r="UJ86" t="str">
        <f>"xlswrite('G:\Mi unidad\1. PROYECTOS TELLO 2022\SCM SPILL OVERS\outputs\PEAO\mujeres\1%\simulacion_1\output_tests.xlsx',spillover_test_"&amp;UI86&amp;"','sp_test_"&amp;UI86&amp;"');"</f>
        <v>xlswrite('G:\Mi unidad\1. PROYECTOS TELLO 2022\SCM SPILL OVERS\outputs\PEAO\mujeres\1%\simulacion_1\output_tests.xlsx',spillover_test_57','sp_test_57');</v>
      </c>
      <c r="UU86">
        <v>57</v>
      </c>
      <c r="UV86" t="str">
        <f>"xlswrite('G:\Mi unidad\1. PROYECTOS TELLO 2022\SCM SPILL OVERS\outputs\PEAO\criminalidad\1%\simulacion_1\output_tests.xlsx',spillover_test_"&amp;UU86&amp;"','sp_test_"&amp;UU86&amp;"');"</f>
        <v>xlswrite('G:\Mi unidad\1. PROYECTOS TELLO 2022\SCM SPILL OVERS\outputs\PEAO\criminalidad\1%\simulacion_1\output_tests.xlsx',spillover_test_57','sp_test_57');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P87">
        <v>65</v>
      </c>
      <c r="CQ87" t="str">
        <f>"%A_"&amp;CP87</f>
        <v>%A_65</v>
      </c>
      <c r="CW87">
        <v>65</v>
      </c>
      <c r="CX87" s="2" t="str">
        <f>"ind_"&amp;CW85&amp;" = xlsread('spillover_alimentos_"&amp;CW85&amp;".xlsx')"</f>
        <v>ind_57 = xlsread('spillover_alimentos_57.xlsx')</v>
      </c>
      <c r="DB87">
        <v>65</v>
      </c>
      <c r="DC87" t="str">
        <f>"%A_"&amp;DB87</f>
        <v>%A_65</v>
      </c>
      <c r="DG87">
        <v>65</v>
      </c>
      <c r="DH87" t="str">
        <f>"%A_"&amp;DG87</f>
        <v>%A_65</v>
      </c>
      <c r="DL87">
        <v>65</v>
      </c>
      <c r="DM87" t="str">
        <f>"%A_"&amp;DL87</f>
        <v>%A_65</v>
      </c>
      <c r="EG87">
        <v>39</v>
      </c>
      <c r="EH87" s="2" t="str">
        <f>"alpha1_hat_vec_"&amp;EG87&amp;"(s) = alpha_hat_"&amp;EG87&amp;"(1);"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OVERS\outputs\PEAO\bajo_niv_educ\1%\simulacion_1\output_tests.xlsx',lb_vec_"&amp;QW87&amp;"','lb_vec_"&amp;QW87&amp;"');"</f>
        <v>xlswrite('G:\Mi unidad\1. PROYECTOS TELLO 2022\SCM SPILL OVERS\outputs\PEAO\bajo_niv_educ\1%\simulacion_1\output_tests.xlsx',lb_vec_65','lb_vec_65');</v>
      </c>
      <c r="RK87">
        <v>65</v>
      </c>
      <c r="RL87" t="str">
        <f>"xlswrite('G:\Mi unidad\1. PROYECTOS TELLO 2022\SCM SPILL OVERS\outputs\PEAO\bajo_ingreso\1%\simulacion_1\output_tests.xlsx',lb_vec_"&amp;RK87&amp;"','lb_vec_"&amp;RK87&amp;"');"</f>
        <v>xlswrite('G:\Mi unidad\1. PROYECTOS TELLO 2022\SCM SPILL OVERS\outputs\PEAO\bajo_ingreso\1%\simulacion_1\output_tests.xlsx',lb_vec_65','lb_vec_65');</v>
      </c>
      <c r="RW87">
        <v>65</v>
      </c>
      <c r="RX87" t="str">
        <f>"xlswrite('G:\Mi unidad\1. PROYECTOS TELLO 2022\SCM SPILL OVERS\outputs\PEAO\densidad\1%\simulacion_1\output_tests.xlsx',lb_vec_"&amp;RW87&amp;"','lb_vec_"&amp;RW87&amp;"');"</f>
        <v>xlswrite('G:\Mi unidad\1. PROYECTOS TELLO 2022\SCM SPILL OVERS\outputs\PEAO\densidad\1%\simulacion_1\output_tests.xlsx',lb_vec_65','lb_vec_65');</v>
      </c>
      <c r="SI87">
        <v>65</v>
      </c>
      <c r="SJ87" t="str">
        <f>"xlswrite('G:\Mi unidad\1. PROYECTOS TELLO 2022\SCM SPILL OVERS\outputs\PEAO\densidad_g\1%\simulacion_1\output_tests.xlsx',lb_vec_"&amp;SI87&amp;"','lb_vec_"&amp;SI87&amp;"');"</f>
        <v>xlswrite('G:\Mi unidad\1. PROYECTOS TELLO 2022\SCM SPILL OVERS\outputs\PEAO\densidad_g\1%\simulacion_1\output_tests.xlsx',lb_vec_65','lb_vec_65');</v>
      </c>
      <c r="SU87">
        <v>65</v>
      </c>
      <c r="SV87" t="str">
        <f>"xlswrite('G:\Mi unidad\1. PROYECTOS TELLO 2022\SCM SPILL OVERS\outputs\PEAO\distancia_centro_salud\1%\simulacion_1\output_tests.xlsx',lb_vec_"&amp;SU87&amp;"','lb_vec_"&amp;SU87&amp;"');"</f>
        <v>xlswrite('G:\Mi unidad\1. PROYECTOS TELLO 2022\SCM SPILL OVERS\outputs\PEAO\distancia_centro_salud\1%\simulacion_1\output_tests.xlsx',lb_vec_65','lb_vec_65');</v>
      </c>
      <c r="TH87">
        <v>65</v>
      </c>
      <c r="TI87" t="str">
        <f>"xlswrite('G:\Mi unidad\1. PROYECTOS TELLO 2022\SCM SPILL OVERS\outputs\PEAO\informalidad\1%\simulacion_1\output_tests.xlsx',lb_vec_"&amp;TH87&amp;"','lb_vec_"&amp;TH87&amp;"');"</f>
        <v>xlswrite('G:\Mi unidad\1. PROYECTOS TELLO 2022\SCM SPILL OVERS\outputs\PEAO\informalidad\1%\simulacion_1\output_tests.xlsx',lb_vec_65','lb_vec_65');</v>
      </c>
      <c r="TU87">
        <v>65</v>
      </c>
      <c r="TV87" t="str">
        <f>"xlswrite('G:\Mi unidad\1. PROYECTOS TELLO 2022\SCM SPILL OVERS\outputs\PEAO\alimentos\1%\simulacion_1\output_tests.xlsx',lb_vec_"&amp;TU87&amp;"','lb_vec_"&amp;TU87&amp;"');"</f>
        <v>xlswrite('G:\Mi unidad\1. PROYECTOS TELLO 2022\SCM SPILL OVERS\outputs\PEAO\alimentos\1%\simulacion_1\output_tests.xlsx',lb_vec_65','lb_vec_65');</v>
      </c>
      <c r="UB87">
        <v>65</v>
      </c>
      <c r="UC87" t="str">
        <f>"xlswrite('G:\Mi unidad\1. PROYECTOS TELLO 2022\SCM SPILL OVERS\outputs\PEAO\jefe_hogar\1%\simulacion_1\output_tests.xlsx',lb_vec_"&amp;UB87&amp;"','lb_vec_"&amp;UB87&amp;"');"</f>
        <v>xlswrite('G:\Mi unidad\1. PROYECTOS TELLO 2022\SCM SPILL OVERS\outputs\PEAO\jefe_hogar\1%\simulacion_1\output_tests.xlsx',lb_vec_65','lb_vec_65');</v>
      </c>
      <c r="UI87">
        <v>65</v>
      </c>
      <c r="UJ87" t="str">
        <f>"xlswrite('G:\Mi unidad\1. PROYECTOS TELLO 2022\SCM SPILL OVERS\outputs\PEAO\mujeres\1%\simulacion_1\output_tests.xlsx',lb_vec_"&amp;UI87&amp;"','lb_vec_"&amp;UI87&amp;"');"</f>
        <v>xlswrite('G:\Mi unidad\1. PROYECTOS TELLO 2022\SCM SPILL OVERS\outputs\PEAO\mujeres\1%\simulacion_1\output_tests.xlsx',lb_vec_65','lb_vec_65');</v>
      </c>
      <c r="UU87">
        <v>65</v>
      </c>
      <c r="UV87" t="str">
        <f>"xlswrite('G:\Mi unidad\1. PROYECTOS TELLO 2022\SCM SPILL OVERS\outputs\PEAO\criminalidad\1%\simulacion_1\output_tests.xlsx',lb_vec_"&amp;UU87&amp;"','lb_vec_"&amp;UU87&amp;"');"</f>
        <v>xlswrite('G:\Mi unidad\1. PROYECTOS TELLO 2022\SCM SPILL OVERS\outputs\PEAO\criminalidad\1%\simulacion_1\output_tests.xlsx',lb_vec_65','lb_vec_65');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P88">
        <v>65</v>
      </c>
      <c r="CQ88" t="str">
        <f>"% Provincia_"&amp;CP88</f>
        <v>% Provincia_65</v>
      </c>
      <c r="CW88">
        <v>65</v>
      </c>
      <c r="CX88" s="2" t="str">
        <f>"A_"&amp;CW85&amp;" = eye(N);"</f>
        <v>A_57 = eye(N);</v>
      </c>
      <c r="DB88">
        <v>65</v>
      </c>
      <c r="DC88" t="str">
        <f>"% Provincia_"&amp;DB88</f>
        <v>% Provincia_65</v>
      </c>
      <c r="DG88">
        <v>65</v>
      </c>
      <c r="DH88" t="str">
        <f>"% Provincia_"&amp;DG88</f>
        <v>% Provincia_65</v>
      </c>
      <c r="DL88">
        <v>65</v>
      </c>
      <c r="DM88" t="str">
        <f>"% Provincia_"&amp;DL88</f>
        <v>% Provincia_65</v>
      </c>
      <c r="EG88">
        <v>39</v>
      </c>
      <c r="EH88" s="2" t="str">
        <f>"synthetic_control_sp_"&amp;EG88&amp;"(T+s) = Y_"&amp;EG88&amp;"(1,T+s)-alpha1_hat_vec_"&amp;EG88&amp;"(s);"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sp_andrews_te(Y_pre_"&amp;QI88&amp;",PEAO_"&amp;QI88&amp;"(:,T+s),A_"&amp;QI88&amp;",C,.05);"</f>
        <v xml:space="preserve">    [p_value_38,lb_38,ub_38] = sp_andrews_te(Y_pre_38,PEAO_38(:,T+s),A_38,C,.05);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OVERS\outputs\PEAO\bajo_niv_educ\1%\simulacion_1\output_tests.xlsx',ub_vec_"&amp;QW88&amp;"','ub_vec_"&amp;QW88&amp;"');"</f>
        <v>xlswrite('G:\Mi unidad\1. PROYECTOS TELLO 2022\SCM SPILL OVERS\outputs\PEAO\bajo_niv_educ\1%\simulacion_1\output_tests.xlsx',ub_vec_65','ub_vec_65');</v>
      </c>
      <c r="RK88">
        <v>65</v>
      </c>
      <c r="RL88" t="str">
        <f>"xlswrite('G:\Mi unidad\1. PROYECTOS TELLO 2022\SCM SPILL OVERS\outputs\PEAO\bajo_ingreso\1%\simulacion_1\output_tests.xlsx',ub_vec_"&amp;RK88&amp;"','ub_vec_"&amp;RK88&amp;"');"</f>
        <v>xlswrite('G:\Mi unidad\1. PROYECTOS TELLO 2022\SCM SPILL OVERS\outputs\PEAO\bajo_ingreso\1%\simulacion_1\output_tests.xlsx',ub_vec_65','ub_vec_65');</v>
      </c>
      <c r="RW88">
        <v>65</v>
      </c>
      <c r="RX88" t="str">
        <f>"xlswrite('G:\Mi unidad\1. PROYECTOS TELLO 2022\SCM SPILL OVERS\outputs\PEAO\densidad\1%\simulacion_1\output_tests.xlsx',ub_vec_"&amp;RW88&amp;"','ub_vec_"&amp;RW88&amp;"');"</f>
        <v>xlswrite('G:\Mi unidad\1. PROYECTOS TELLO 2022\SCM SPILL OVERS\outputs\PEAO\densidad\1%\simulacion_1\output_tests.xlsx',ub_vec_65','ub_vec_65');</v>
      </c>
      <c r="SI88">
        <v>65</v>
      </c>
      <c r="SJ88" t="str">
        <f>"xlswrite('G:\Mi unidad\1. PROYECTOS TELLO 2022\SCM SPILL OVERS\outputs\PEAO\densidad_g\1%\simulacion_1\output_tests.xlsx',ub_vec_"&amp;SI88&amp;"','ub_vec_"&amp;SI88&amp;"');"</f>
        <v>xlswrite('G:\Mi unidad\1. PROYECTOS TELLO 2022\SCM SPILL OVERS\outputs\PEAO\densidad_g\1%\simulacion_1\output_tests.xlsx',ub_vec_65','ub_vec_65');</v>
      </c>
      <c r="SU88">
        <v>65</v>
      </c>
      <c r="SV88" t="str">
        <f>"xlswrite('G:\Mi unidad\1. PROYECTOS TELLO 2022\SCM SPILL OVERS\outputs\PEAO\distancia_centro_salud\1%\simulacion_1\output_tests.xlsx',ub_vec_"&amp;SU88&amp;"','ub_vec_"&amp;SU88&amp;"');"</f>
        <v>xlswrite('G:\Mi unidad\1. PROYECTOS TELLO 2022\SCM SPILL OVERS\outputs\PEAO\distancia_centro_salud\1%\simulacion_1\output_tests.xlsx',ub_vec_65','ub_vec_65');</v>
      </c>
      <c r="TH88">
        <v>65</v>
      </c>
      <c r="TI88" t="str">
        <f>"xlswrite('G:\Mi unidad\1. PROYECTOS TELLO 2022\SCM SPILL OVERS\outputs\PEAO\informalidad\1%\simulacion_1\output_tests.xlsx',ub_vec_"&amp;TH88&amp;"','ub_vec_"&amp;TH88&amp;"');"</f>
        <v>xlswrite('G:\Mi unidad\1. PROYECTOS TELLO 2022\SCM SPILL OVERS\outputs\PEAO\informalidad\1%\simulacion_1\output_tests.xlsx',ub_vec_65','ub_vec_65');</v>
      </c>
      <c r="TU88">
        <v>65</v>
      </c>
      <c r="TV88" t="str">
        <f>"xlswrite('G:\Mi unidad\1. PROYECTOS TELLO 2022\SCM SPILL OVERS\outputs\PEAO\alimentos\1%\simulacion_1\output_tests.xlsx',ub_vec_"&amp;TU88&amp;"','ub_vec_"&amp;TU88&amp;"');"</f>
        <v>xlswrite('G:\Mi unidad\1. PROYECTOS TELLO 2022\SCM SPILL OVERS\outputs\PEAO\alimentos\1%\simulacion_1\output_tests.xlsx',ub_vec_65','ub_vec_65');</v>
      </c>
      <c r="UB88">
        <v>65</v>
      </c>
      <c r="UC88" t="str">
        <f>"xlswrite('G:\Mi unidad\1. PROYECTOS TELLO 2022\SCM SPILL OVERS\outputs\PEAO\jefe_hogar\1%\simulacion_1\output_tests.xlsx',ub_vec_"&amp;UB88&amp;"','ub_vec_"&amp;UB88&amp;"');"</f>
        <v>xlswrite('G:\Mi unidad\1. PROYECTOS TELLO 2022\SCM SPILL OVERS\outputs\PEAO\jefe_hogar\1%\simulacion_1\output_tests.xlsx',ub_vec_65','ub_vec_65');</v>
      </c>
      <c r="UI88">
        <v>65</v>
      </c>
      <c r="UJ88" t="str">
        <f>"xlswrite('G:\Mi unidad\1. PROYECTOS TELLO 2022\SCM SPILL OVERS\outputs\PEAO\mujeres\1%\simulacion_1\output_tests.xlsx',ub_vec_"&amp;UI88&amp;"','ub_vec_"&amp;UI88&amp;"');"</f>
        <v>xlswrite('G:\Mi unidad\1. PROYECTOS TELLO 2022\SCM SPILL OVERS\outputs\PEAO\mujeres\1%\simulacion_1\output_tests.xlsx',ub_vec_65','ub_vec_65');</v>
      </c>
      <c r="UU88">
        <v>65</v>
      </c>
      <c r="UV88" t="str">
        <f>"xlswrite('G:\Mi unidad\1. PROYECTOS TELLO 2022\SCM SPILL OVERS\outputs\PEAO\criminalidad\1%\simulacion_1\output_tests.xlsx',ub_vec_"&amp;UU88&amp;"','ub_vec_"&amp;UU88&amp;"');"</f>
        <v>xlswrite('G:\Mi unidad\1. PROYECTOS TELLO 2022\SCM SPILL OVERS\outputs\PEAO\criminalidad\1%\simulacion_1\output_tests.xlsx',ub_vec_65','ub_vec_65');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xlsread('spillover_densidad_g_"&amp;CJ87&amp;".xlsx')"</f>
        <v>ind_65 = xlsread('spillover_densidad_g_65.xlsx')</v>
      </c>
      <c r="CP89">
        <v>65</v>
      </c>
      <c r="CQ89" s="2" t="str">
        <f>"ind_"&amp;CP87&amp;" = xlsread('spillover_tiempo_cs_"&amp;CP87&amp;".xlsx')"</f>
        <v>ind_65 = xlsread('spillover_tiempo_cs_65.xlsx')</v>
      </c>
      <c r="CW89">
        <v>65</v>
      </c>
      <c r="CX89" s="2" t="str">
        <f>"A_"&amp;CW85&amp;"(:,ind_"&amp;CW85&amp;" == 0) = [];"</f>
        <v>A_57(:,ind_57 == 0) = [];</v>
      </c>
      <c r="DB89">
        <v>65</v>
      </c>
      <c r="DC89" s="2" t="str">
        <f>"ind_"&amp;DB87&amp;" = xlsread('spillover_criminalidad_"&amp;DB87&amp;".xlsx')"</f>
        <v>ind_65 = xlsread('spillover_criminalidad_65.xlsx')</v>
      </c>
      <c r="DG89">
        <v>65</v>
      </c>
      <c r="DH89" s="2" t="str">
        <f>"ind_"&amp;DG87&amp;" = xlsread('spillover_jefe_hogar_"&amp;DG87&amp;".xlsx')"</f>
        <v>ind_65 = xlsread('spillover_jefe_hogar_65.xlsx')</v>
      </c>
      <c r="DL89">
        <v>65</v>
      </c>
      <c r="DM89" s="2" t="str">
        <f>"ind_"&amp;DL87&amp;" = xlsread('spillover_mujeres_"&amp;DL87&amp;".xlsx')"</f>
        <v>ind_65 = xlsread('spillover_mujeres_65.xlsx')</v>
      </c>
      <c r="EG89">
        <v>39</v>
      </c>
      <c r="EH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OVERS\outputs\PEAO\bajo_niv_educ\1%\simulacion_1\output_tests.xlsx',p_value_vec_"&amp;QW89&amp;"','p_value_vec_"&amp;QW89&amp;"');"</f>
        <v>xlswrite('G:\Mi unidad\1. PROYECTOS TELLO 2022\SCM SPILL OVERS\outputs\PEAO\bajo_niv_educ\1%\simulacion_1\output_tests.xlsx',p_value_vec_65','p_value_vec_65');</v>
      </c>
      <c r="RK89">
        <v>65</v>
      </c>
      <c r="RL89" t="str">
        <f>"xlswrite('G:\Mi unidad\1. PROYECTOS TELLO 2022\SCM SPILL OVERS\outputs\PEAO\bajo_ingreso\1%\simulacion_1\output_tests.xlsx',p_value_vec_"&amp;RK89&amp;"','p_value_vec_"&amp;RK89&amp;"');"</f>
        <v>xlswrite('G:\Mi unidad\1. PROYECTOS TELLO 2022\SCM SPILL OVERS\outputs\PEAO\bajo_ingreso\1%\simulacion_1\output_tests.xlsx',p_value_vec_65','p_value_vec_65');</v>
      </c>
      <c r="RW89">
        <v>65</v>
      </c>
      <c r="RX89" t="str">
        <f>"xlswrite('G:\Mi unidad\1. PROYECTOS TELLO 2022\SCM SPILL OVERS\outputs\PEAO\densidad\1%\simulacion_1\output_tests.xlsx',p_value_vec_"&amp;RW89&amp;"','p_value_vec_"&amp;RW89&amp;"');"</f>
        <v>xlswrite('G:\Mi unidad\1. PROYECTOS TELLO 2022\SCM SPILL OVERS\outputs\PEAO\densidad\1%\simulacion_1\output_tests.xlsx',p_value_vec_65','p_value_vec_65');</v>
      </c>
      <c r="SI89">
        <v>65</v>
      </c>
      <c r="SJ89" t="str">
        <f>"xlswrite('G:\Mi unidad\1. PROYECTOS TELLO 2022\SCM SPILL OVERS\outputs\PEAO\densidad_g\1%\simulacion_1\output_tests.xlsx',p_value_vec_"&amp;SI89&amp;"','p_value_vec_"&amp;SI89&amp;"');"</f>
        <v>xlswrite('G:\Mi unidad\1. PROYECTOS TELLO 2022\SCM SPILL OVERS\outputs\PEAO\densidad_g\1%\simulacion_1\output_tests.xlsx',p_value_vec_65','p_value_vec_65');</v>
      </c>
      <c r="SU89">
        <v>65</v>
      </c>
      <c r="SV89" t="str">
        <f>"xlswrite('G:\Mi unidad\1. PROYECTOS TELLO 2022\SCM SPILL OVERS\outputs\PEAO\distancia_centro_salud\1%\simulacion_1\output_tests.xlsx',p_value_vec_"&amp;SU89&amp;"','p_value_vec_"&amp;SU89&amp;"');"</f>
        <v>xlswrite('G:\Mi unidad\1. PROYECTOS TELLO 2022\SCM SPILL OVERS\outputs\PEAO\distancia_centro_salud\1%\simulacion_1\output_tests.xlsx',p_value_vec_65','p_value_vec_65');</v>
      </c>
      <c r="TH89">
        <v>65</v>
      </c>
      <c r="TI89" t="str">
        <f>"xlswrite('G:\Mi unidad\1. PROYECTOS TELLO 2022\SCM SPILL OVERS\outputs\PEAO\informalidad\1%\simulacion_1\output_tests.xlsx',p_value_vec_"&amp;TH89&amp;"','p_value_vec_"&amp;TH89&amp;"');"</f>
        <v>xlswrite('G:\Mi unidad\1. PROYECTOS TELLO 2022\SCM SPILL OVERS\outputs\PEAO\informalidad\1%\simulacion_1\output_tests.xlsx',p_value_vec_65','p_value_vec_65');</v>
      </c>
      <c r="TU89">
        <v>65</v>
      </c>
      <c r="TV89" t="str">
        <f>"xlswrite('G:\Mi unidad\1. PROYECTOS TELLO 2022\SCM SPILL OVERS\outputs\PEAO\alimentos\1%\simulacion_1\output_tests.xlsx',p_value_vec_"&amp;TU89&amp;"','p_value_vec_"&amp;TU89&amp;"');"</f>
        <v>xlswrite('G:\Mi unidad\1. PROYECTOS TELLO 2022\SCM SPILL OVERS\outputs\PEAO\alimentos\1%\simulacion_1\output_tests.xlsx',p_value_vec_65','p_value_vec_65');</v>
      </c>
      <c r="UB89">
        <v>65</v>
      </c>
      <c r="UC89" t="str">
        <f>"xlswrite('G:\Mi unidad\1. PROYECTOS TELLO 2022\SCM SPILL OVERS\outputs\PEAO\jefe_hogar\1%\simulacion_1\output_tests.xlsx',p_value_vec_"&amp;UB89&amp;"','p_value_vec_"&amp;UB89&amp;"');"</f>
        <v>xlswrite('G:\Mi unidad\1. PROYECTOS TELLO 2022\SCM SPILL OVERS\outputs\PEAO\jefe_hogar\1%\simulacion_1\output_tests.xlsx',p_value_vec_65','p_value_vec_65');</v>
      </c>
      <c r="UI89">
        <v>65</v>
      </c>
      <c r="UJ89" t="str">
        <f>"xlswrite('G:\Mi unidad\1. PROYECTOS TELLO 2022\SCM SPILL OVERS\outputs\PEAO\mujeres\1%\simulacion_1\output_tests.xlsx',p_value_vec_"&amp;UI89&amp;"','p_value_vec_"&amp;UI89&amp;"');"</f>
        <v>xlswrite('G:\Mi unidad\1. PROYECTOS TELLO 2022\SCM SPILL OVERS\outputs\PEAO\mujeres\1%\simulacion_1\output_tests.xlsx',p_value_vec_65','p_value_vec_65');</v>
      </c>
      <c r="UU89">
        <v>65</v>
      </c>
      <c r="UV89" t="str">
        <f>"xlswrite('G:\Mi unidad\1. PROYECTOS TELLO 2022\SCM SPILL OVERS\outputs\PEAO\criminalidad\1%\simulacion_1\output_tests.xlsx',p_value_vec_"&amp;UU89&amp;"','p_value_vec_"&amp;UU89&amp;"');"</f>
        <v>xlswrite('G:\Mi unidad\1. PROYECTOS TELLO 2022\SCM SPILL OVERS\outputs\PEAO\criminalidad\1%\simulacion_1\output_tests.xlsx',p_value_vec_65','p_value_vec_65');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P90">
        <v>65</v>
      </c>
      <c r="CQ90" s="2" t="str">
        <f>"A_"&amp;CP87&amp;" = eye(N);"</f>
        <v>A_65 = eye(N);</v>
      </c>
      <c r="CW90">
        <v>65</v>
      </c>
      <c r="CX90" t="str">
        <f>"% Provincia_"&amp;CW90</f>
        <v>% Provincia_65</v>
      </c>
      <c r="DB90">
        <v>65</v>
      </c>
      <c r="DC90" s="2" t="str">
        <f>"A_"&amp;DB87&amp;" = eye(N);"</f>
        <v>A_65 = eye(N);</v>
      </c>
      <c r="DG90">
        <v>65</v>
      </c>
      <c r="DH90" s="2" t="str">
        <f>"A_"&amp;DG87&amp;" = eye(N);"</f>
        <v>A_65 = eye(N);</v>
      </c>
      <c r="DL90">
        <v>65</v>
      </c>
      <c r="DM90" s="2" t="str">
        <f>"A_"&amp;DL87&amp;" = eye(N);"</f>
        <v>A_65 = eye(N);</v>
      </c>
      <c r="EG90">
        <v>41</v>
      </c>
      <c r="EH90" s="3" t="str">
        <f>"%PROVINCIA "&amp;EG90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OVERS\outputs\PEAO\bajo_niv_educ\1%\simulacion_1\output_tests.xlsx',alpha1_hat_vec_"&amp;QW90&amp;"','alpha1_hat_vec_"&amp;QW90&amp;"');"</f>
        <v>xlswrite('G:\Mi unidad\1. PROYECTOS TELLO 2022\SCM SPILL OVERS\outputs\PEAO\bajo_niv_educ\1%\simulacion_1\output_tests.xlsx',alpha1_hat_vec_65','alpha1_hat_vec_65');</v>
      </c>
      <c r="RK90">
        <v>65</v>
      </c>
      <c r="RL90" t="str">
        <f>"xlswrite('G:\Mi unidad\1. PROYECTOS TELLO 2022\SCM SPILL OVERS\outputs\PEAO\bajo_ingreso\1%\simulacion_1\output_tests.xlsx',alpha1_hat_vec_"&amp;RK90&amp;"','alpha1_hat_vec_"&amp;RK90&amp;"');"</f>
        <v>xlswrite('G:\Mi unidad\1. PROYECTOS TELLO 2022\SCM SPILL OVERS\outputs\PEAO\bajo_ingreso\1%\simulacion_1\output_tests.xlsx',alpha1_hat_vec_65','alpha1_hat_vec_65');</v>
      </c>
      <c r="RW90">
        <v>65</v>
      </c>
      <c r="RX90" t="str">
        <f>"xlswrite('G:\Mi unidad\1. PROYECTOS TELLO 2022\SCM SPILL OVERS\outputs\PEAO\densidad\1%\simulacion_1\output_tests.xlsx',alpha1_hat_vec_"&amp;RW90&amp;"','alpha1_hat_vec_"&amp;RW90&amp;"');"</f>
        <v>xlswrite('G:\Mi unidad\1. PROYECTOS TELLO 2022\SCM SPILL OVERS\outputs\PEAO\densidad\1%\simulacion_1\output_tests.xlsx',alpha1_hat_vec_65','alpha1_hat_vec_65');</v>
      </c>
      <c r="SI90">
        <v>65</v>
      </c>
      <c r="SJ90" t="str">
        <f>"xlswrite('G:\Mi unidad\1. PROYECTOS TELLO 2022\SCM SPILL OVERS\outputs\PEAO\densidad_g\1%\simulacion_1\output_tests.xlsx',alpha1_hat_vec_"&amp;SI90&amp;"','alpha1_hat_vec_"&amp;SI90&amp;"');"</f>
        <v>xlswrite('G:\Mi unidad\1. PROYECTOS TELLO 2022\SCM SPILL OVERS\outputs\PEAO\densidad_g\1%\simulacion_1\output_tests.xlsx',alpha1_hat_vec_65','alpha1_hat_vec_65');</v>
      </c>
      <c r="SU90">
        <v>65</v>
      </c>
      <c r="SV90" t="str">
        <f>"xlswrite('G:\Mi unidad\1. PROYECTOS TELLO 2022\SCM SPILL OVERS\outputs\PEAO\distancia_centro_salud\1%\simulacion_1\output_tests.xlsx',alpha1_hat_vec_"&amp;SU90&amp;"','alpha1_hat_vec_"&amp;SU90&amp;"');"</f>
        <v>xlswrite('G:\Mi unidad\1. PROYECTOS TELLO 2022\SCM SPILL OVERS\outputs\PEAO\distancia_centro_salud\1%\simulacion_1\output_tests.xlsx',alpha1_hat_vec_65','alpha1_hat_vec_65');</v>
      </c>
      <c r="TH90">
        <v>65</v>
      </c>
      <c r="TI90" t="str">
        <f>"xlswrite('G:\Mi unidad\1. PROYECTOS TELLO 2022\SCM SPILL OVERS\outputs\PEAO\informalidad\1%\simulacion_1\output_tests.xlsx',alpha1_hat_vec_"&amp;TH90&amp;"','alpha1_hat_vec_"&amp;TH90&amp;"');"</f>
        <v>xlswrite('G:\Mi unidad\1. PROYECTOS TELLO 2022\SCM SPILL OVERS\outputs\PEAO\informalidad\1%\simulacion_1\output_tests.xlsx',alpha1_hat_vec_65','alpha1_hat_vec_65');</v>
      </c>
      <c r="TU90">
        <v>65</v>
      </c>
      <c r="TV90" t="str">
        <f>"xlswrite('G:\Mi unidad\1. PROYECTOS TELLO 2022\SCM SPILL OVERS\outputs\PEAO\alimentos\1%\simulacion_1\output_tests.xlsx',alpha1_hat_vec_"&amp;TU90&amp;"','alpha1_hat_vec_"&amp;TU90&amp;"');"</f>
        <v>xlswrite('G:\Mi unidad\1. PROYECTOS TELLO 2022\SCM SPILL OVERS\outputs\PEAO\alimentos\1%\simulacion_1\output_tests.xlsx',alpha1_hat_vec_65','alpha1_hat_vec_65');</v>
      </c>
      <c r="UB90">
        <v>65</v>
      </c>
      <c r="UC90" t="str">
        <f>"xlswrite('G:\Mi unidad\1. PROYECTOS TELLO 2022\SCM SPILL OVERS\outputs\PEAO\jefe_hogar\1%\simulacion_1\output_tests.xlsx',alpha1_hat_vec_"&amp;UB90&amp;"','alpha1_hat_vec_"&amp;UB90&amp;"');"</f>
        <v>xlswrite('G:\Mi unidad\1. PROYECTOS TELLO 2022\SCM SPILL OVERS\outputs\PEAO\jefe_hogar\1%\simulacion_1\output_tests.xlsx',alpha1_hat_vec_65','alpha1_hat_vec_65');</v>
      </c>
      <c r="UI90">
        <v>65</v>
      </c>
      <c r="UJ90" t="str">
        <f>"xlswrite('G:\Mi unidad\1. PROYECTOS TELLO 2022\SCM SPILL OVERS\outputs\PEAO\mujeres\1%\simulacion_1\output_tests.xlsx',alpha1_hat_vec_"&amp;UI90&amp;"','alpha1_hat_vec_"&amp;UI90&amp;"');"</f>
        <v>xlswrite('G:\Mi unidad\1. PROYECTOS TELLO 2022\SCM SPILL OVERS\outputs\PEAO\mujeres\1%\simulacion_1\output_tests.xlsx',alpha1_hat_vec_65','alpha1_hat_vec_65');</v>
      </c>
      <c r="UU90">
        <v>65</v>
      </c>
      <c r="UV90" t="str">
        <f>"xlswrite('G:\Mi unidad\1. PROYECTOS TELLO 2022\SCM SPILL OVERS\outputs\PEAO\criminalidad\1%\simulacion_1\output_tests.xlsx',alpha1_hat_vec_"&amp;UU90&amp;"','alpha1_hat_vec_"&amp;UU90&amp;"');"</f>
        <v>xlswrite('G:\Mi unidad\1. PROYECTOS TELLO 2022\SCM SPILL OVERS\outputs\PEAO\criminalidad\1%\simulacion_1\output_tests.xlsx',alpha1_hat_vec_65','alpha1_hat_vec_65');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P91">
        <v>65</v>
      </c>
      <c r="CQ91" s="2" t="str">
        <f>"A_"&amp;CP87&amp;"(:,ind_"&amp;CP87&amp;" == 0) = [];"</f>
        <v>A_65(:,ind_65 == 0) = [];</v>
      </c>
      <c r="CW91">
        <v>65</v>
      </c>
      <c r="CX91" s="2" t="str">
        <f>"ind_"&amp;CW89&amp;" = xlsread('spillover_alimentos_"&amp;CW89&amp;".xlsx')"</f>
        <v>ind_65 = xlsread('spillover_alimentos_65.xlsx')</v>
      </c>
      <c r="DB91">
        <v>65</v>
      </c>
      <c r="DC91" s="2" t="str">
        <f>"A_"&amp;DB87&amp;"(:,ind_"&amp;DB87&amp;" == 0) = [];"</f>
        <v>A_65(:,ind_65 == 0) = [];</v>
      </c>
      <c r="DG91">
        <v>65</v>
      </c>
      <c r="DH91" s="2" t="str">
        <f>"A_"&amp;DG87&amp;"(:,ind_"&amp;DG87&amp;" == 0) = [];"</f>
        <v>A_65(:,ind_65 == 0) = [];</v>
      </c>
      <c r="DL91">
        <v>65</v>
      </c>
      <c r="DM91" s="2" t="str">
        <f>"A_"&amp;DL87&amp;"(:,ind_"&amp;DL87&amp;" == 0) = [];"</f>
        <v>A_65(:,ind_65 == 0) = [];</v>
      </c>
      <c r="EG91">
        <v>41</v>
      </c>
      <c r="EH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sp_andrews(Y_pre_"&amp;QP91&amp;",PEAO_"&amp;QP91&amp;"(:,T+s),A_"&amp;QP91&amp;",C,d,alpha_sig);"</f>
        <v xml:space="preserve">    spillover_test_45(s) = sp_andrews(Y_pre_45,PEAO_45(:,T+s),A_45,C,d,alpha_sig);</v>
      </c>
      <c r="QW91">
        <v>65</v>
      </c>
      <c r="QX91" t="str">
        <f>"xlswrite('G:\Mi unidad\1. PROYECTOS TELLO 2022\SCM SPILL OVERS\outputs\PEAO\bajo_niv_educ\1%\simulacion_1\output_tests.xlsx',spillover_test_"&amp;QW91&amp;"','sp_test_"&amp;QW91&amp;"');"</f>
        <v>xlswrite('G:\Mi unidad\1. PROYECTOS TELLO 2022\SCM SPILL OVERS\outputs\PEAO\bajo_niv_educ\1%\simulacion_1\output_tests.xlsx',spillover_test_65','sp_test_65');</v>
      </c>
      <c r="RK91">
        <v>65</v>
      </c>
      <c r="RL91" t="str">
        <f>"xlswrite('G:\Mi unidad\1. PROYECTOS TELLO 2022\SCM SPILL OVERS\outputs\PEAO\bajo_ingreso\1%\simulacion_1\output_tests.xlsx',spillover_test_"&amp;RK91&amp;"','sp_test_"&amp;RK91&amp;"');"</f>
        <v>xlswrite('G:\Mi unidad\1. PROYECTOS TELLO 2022\SCM SPILL OVERS\outputs\PEAO\bajo_ingreso\1%\simulacion_1\output_tests.xlsx',spillover_test_65','sp_test_65');</v>
      </c>
      <c r="RW91">
        <v>65</v>
      </c>
      <c r="RX91" t="str">
        <f>"xlswrite('G:\Mi unidad\1. PROYECTOS TELLO 2022\SCM SPILL OVERS\outputs\PEAO\densidad\1%\simulacion_1\output_tests.xlsx',spillover_test_"&amp;RW91&amp;"','sp_test_"&amp;RW91&amp;"');"</f>
        <v>xlswrite('G:\Mi unidad\1. PROYECTOS TELLO 2022\SCM SPILL OVERS\outputs\PEAO\densidad\1%\simulacion_1\output_tests.xlsx',spillover_test_65','sp_test_65');</v>
      </c>
      <c r="SI91">
        <v>65</v>
      </c>
      <c r="SJ91" t="str">
        <f>"xlswrite('G:\Mi unidad\1. PROYECTOS TELLO 2022\SCM SPILL OVERS\outputs\PEAO\densidad_g\1%\simulacion_1\output_tests.xlsx',spillover_test_"&amp;SI91&amp;"','sp_test_"&amp;SI91&amp;"');"</f>
        <v>xlswrite('G:\Mi unidad\1. PROYECTOS TELLO 2022\SCM SPILL OVERS\outputs\PEAO\densidad_g\1%\simulacion_1\output_tests.xlsx',spillover_test_65','sp_test_65');</v>
      </c>
      <c r="SU91">
        <v>65</v>
      </c>
      <c r="SV91" t="str">
        <f>"xlswrite('G:\Mi unidad\1. PROYECTOS TELLO 2022\SCM SPILL OVERS\outputs\PEAO\distancia_centro_salud\1%\simulacion_1\output_tests.xlsx',spillover_test_"&amp;SU91&amp;"','sp_test_"&amp;SU91&amp;"');"</f>
        <v>xlswrite('G:\Mi unidad\1. PROYECTOS TELLO 2022\SCM SPILL OVERS\outputs\PEAO\distancia_centro_salud\1%\simulacion_1\output_tests.xlsx',spillover_test_65','sp_test_65');</v>
      </c>
      <c r="TH91">
        <v>65</v>
      </c>
      <c r="TI91" t="str">
        <f>"xlswrite('G:\Mi unidad\1. PROYECTOS TELLO 2022\SCM SPILL OVERS\outputs\PEAO\informalidad\1%\simulacion_1\output_tests.xlsx',spillover_test_"&amp;TH91&amp;"','sp_test_"&amp;TH91&amp;"');"</f>
        <v>xlswrite('G:\Mi unidad\1. PROYECTOS TELLO 2022\SCM SPILL OVERS\outputs\PEAO\informalidad\1%\simulacion_1\output_tests.xlsx',spillover_test_65','sp_test_65');</v>
      </c>
      <c r="TU91">
        <v>65</v>
      </c>
      <c r="TV91" t="str">
        <f>"xlswrite('G:\Mi unidad\1. PROYECTOS TELLO 2022\SCM SPILL OVERS\outputs\PEAO\alimentos\1%\simulacion_1\output_tests.xlsx',spillover_test_"&amp;TU91&amp;"','sp_test_"&amp;TU91&amp;"');"</f>
        <v>xlswrite('G:\Mi unidad\1. PROYECTOS TELLO 2022\SCM SPILL OVERS\outputs\PEAO\alimentos\1%\simulacion_1\output_tests.xlsx',spillover_test_65','sp_test_65');</v>
      </c>
      <c r="UB91">
        <v>65</v>
      </c>
      <c r="UC91" t="str">
        <f>"xlswrite('G:\Mi unidad\1. PROYECTOS TELLO 2022\SCM SPILL OVERS\outputs\PEAO\jefe_hogar\1%\simulacion_1\output_tests.xlsx',spillover_test_"&amp;UB91&amp;"','sp_test_"&amp;UB91&amp;"');"</f>
        <v>xlswrite('G:\Mi unidad\1. PROYECTOS TELLO 2022\SCM SPILL OVERS\outputs\PEAO\jefe_hogar\1%\simulacion_1\output_tests.xlsx',spillover_test_65','sp_test_65');</v>
      </c>
      <c r="UI91">
        <v>65</v>
      </c>
      <c r="UJ91" t="str">
        <f>"xlswrite('G:\Mi unidad\1. PROYECTOS TELLO 2022\SCM SPILL OVERS\outputs\PEAO\mujeres\1%\simulacion_1\output_tests.xlsx',spillover_test_"&amp;UI91&amp;"','sp_test_"&amp;UI91&amp;"');"</f>
        <v>xlswrite('G:\Mi unidad\1. PROYECTOS TELLO 2022\SCM SPILL OVERS\outputs\PEAO\mujeres\1%\simulacion_1\output_tests.xlsx',spillover_test_65','sp_test_65');</v>
      </c>
      <c r="UU91">
        <v>65</v>
      </c>
      <c r="UV91" t="str">
        <f>"xlswrite('G:\Mi unidad\1. PROYECTOS TELLO 2022\SCM SPILL OVERS\outputs\PEAO\criminalidad\1%\simulacion_1\output_tests.xlsx',spillover_test_"&amp;UU91&amp;"','sp_test_"&amp;UU91&amp;"');"</f>
        <v>xlswrite('G:\Mi unidad\1. PROYECTOS TELLO 2022\SCM SPILL OVERS\outputs\PEAO\criminalidad\1%\simulacion_1\output_tests.xlsx',spillover_test_65','sp_test_65');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P92">
        <v>66</v>
      </c>
      <c r="CQ92" t="str">
        <f>"%A_"&amp;CP92</f>
        <v>%A_66</v>
      </c>
      <c r="CW92">
        <v>66</v>
      </c>
      <c r="CX92" s="2" t="str">
        <f>"A_"&amp;CW89&amp;" = eye(N);"</f>
        <v>A_65 = eye(N);</v>
      </c>
      <c r="DB92">
        <v>66</v>
      </c>
      <c r="DC92" t="str">
        <f>"%A_"&amp;DB92</f>
        <v>%A_66</v>
      </c>
      <c r="DG92">
        <v>66</v>
      </c>
      <c r="DH92" t="str">
        <f>"%A_"&amp;DG92</f>
        <v>%A_66</v>
      </c>
      <c r="DL92">
        <v>66</v>
      </c>
      <c r="DM92" t="str">
        <f>"%A_"&amp;DL92</f>
        <v>%A_66</v>
      </c>
      <c r="EG92">
        <v>41</v>
      </c>
      <c r="EH92" s="2" t="str">
        <f>"Y_Ts_"&amp;EG92&amp;" = Y_"&amp;EG92&amp;"(:,T+s);"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OVERS\outputs\PEAO\bajo_niv_educ\1%\simulacion_1\output_tests.xlsx',lb_vec_"&amp;QW92&amp;"','lb_vec_"&amp;QW92&amp;"');"</f>
        <v>xlswrite('G:\Mi unidad\1. PROYECTOS TELLO 2022\SCM SPILL OVERS\outputs\PEAO\bajo_niv_educ\1%\simulacion_1\output_tests.xlsx',lb_vec_66','lb_vec_66');</v>
      </c>
      <c r="RK92">
        <v>66</v>
      </c>
      <c r="RL92" t="str">
        <f>"xlswrite('G:\Mi unidad\1. PROYECTOS TELLO 2022\SCM SPILL OVERS\outputs\PEAO\bajo_ingreso\1%\simulacion_1\output_tests.xlsx',lb_vec_"&amp;RK92&amp;"','lb_vec_"&amp;RK92&amp;"');"</f>
        <v>xlswrite('G:\Mi unidad\1. PROYECTOS TELLO 2022\SCM SPILL OVERS\outputs\PEAO\bajo_ingreso\1%\simulacion_1\output_tests.xlsx',lb_vec_66','lb_vec_66');</v>
      </c>
      <c r="RW92">
        <v>66</v>
      </c>
      <c r="RX92" t="str">
        <f>"xlswrite('G:\Mi unidad\1. PROYECTOS TELLO 2022\SCM SPILL OVERS\outputs\PEAO\densidad\1%\simulacion_1\output_tests.xlsx',lb_vec_"&amp;RW92&amp;"','lb_vec_"&amp;RW92&amp;"');"</f>
        <v>xlswrite('G:\Mi unidad\1. PROYECTOS TELLO 2022\SCM SPILL OVERS\outputs\PEAO\densidad\1%\simulacion_1\output_tests.xlsx',lb_vec_66','lb_vec_66');</v>
      </c>
      <c r="SI92">
        <v>66</v>
      </c>
      <c r="SJ92" t="str">
        <f>"xlswrite('G:\Mi unidad\1. PROYECTOS TELLO 2022\SCM SPILL OVERS\outputs\PEAO\densidad_g\1%\simulacion_1\output_tests.xlsx',lb_vec_"&amp;SI92&amp;"','lb_vec_"&amp;SI92&amp;"');"</f>
        <v>xlswrite('G:\Mi unidad\1. PROYECTOS TELLO 2022\SCM SPILL OVERS\outputs\PEAO\densidad_g\1%\simulacion_1\output_tests.xlsx',lb_vec_66','lb_vec_66');</v>
      </c>
      <c r="SU92">
        <v>66</v>
      </c>
      <c r="SV92" t="str">
        <f>"xlswrite('G:\Mi unidad\1. PROYECTOS TELLO 2022\SCM SPILL OVERS\outputs\PEAO\distancia_centro_salud\1%\simulacion_1\output_tests.xlsx',lb_vec_"&amp;SU92&amp;"','lb_vec_"&amp;SU92&amp;"');"</f>
        <v>xlswrite('G:\Mi unidad\1. PROYECTOS TELLO 2022\SCM SPILL OVERS\outputs\PEAO\distancia_centro_salud\1%\simulacion_1\output_tests.xlsx',lb_vec_66','lb_vec_66');</v>
      </c>
      <c r="TH92">
        <v>66</v>
      </c>
      <c r="TI92" t="str">
        <f>"xlswrite('G:\Mi unidad\1. PROYECTOS TELLO 2022\SCM SPILL OVERS\outputs\PEAO\informalidad\1%\simulacion_1\output_tests.xlsx',lb_vec_"&amp;TH92&amp;"','lb_vec_"&amp;TH92&amp;"');"</f>
        <v>xlswrite('G:\Mi unidad\1. PROYECTOS TELLO 2022\SCM SPILL OVERS\outputs\PEAO\informalidad\1%\simulacion_1\output_tests.xlsx',lb_vec_66','lb_vec_66');</v>
      </c>
      <c r="TU92">
        <v>66</v>
      </c>
      <c r="TV92" t="str">
        <f>"xlswrite('G:\Mi unidad\1. PROYECTOS TELLO 2022\SCM SPILL OVERS\outputs\PEAO\alimentos\1%\simulacion_1\output_tests.xlsx',lb_vec_"&amp;TU92&amp;"','lb_vec_"&amp;TU92&amp;"');"</f>
        <v>xlswrite('G:\Mi unidad\1. PROYECTOS TELLO 2022\SCM SPILL OVERS\outputs\PEAO\alimentos\1%\simulacion_1\output_tests.xlsx',lb_vec_66','lb_vec_66');</v>
      </c>
      <c r="UB92">
        <v>66</v>
      </c>
      <c r="UC92" t="str">
        <f>"xlswrite('G:\Mi unidad\1. PROYECTOS TELLO 2022\SCM SPILL OVERS\outputs\PEAO\jefe_hogar\1%\simulacion_1\output_tests.xlsx',lb_vec_"&amp;UB92&amp;"','lb_vec_"&amp;UB92&amp;"');"</f>
        <v>xlswrite('G:\Mi unidad\1. PROYECTOS TELLO 2022\SCM SPILL OVERS\outputs\PEAO\jefe_hogar\1%\simulacion_1\output_tests.xlsx',lb_vec_66','lb_vec_66');</v>
      </c>
      <c r="UI92">
        <v>66</v>
      </c>
      <c r="UJ92" t="str">
        <f>"xlswrite('G:\Mi unidad\1. PROYECTOS TELLO 2022\SCM SPILL OVERS\outputs\PEAO\mujeres\1%\simulacion_1\output_tests.xlsx',lb_vec_"&amp;UI92&amp;"','lb_vec_"&amp;UI92&amp;"');"</f>
        <v>xlswrite('G:\Mi unidad\1. PROYECTOS TELLO 2022\SCM SPILL OVERS\outputs\PEAO\mujeres\1%\simulacion_1\output_tests.xlsx',lb_vec_66','lb_vec_66');</v>
      </c>
      <c r="UU92">
        <v>66</v>
      </c>
      <c r="UV92" t="str">
        <f>"xlswrite('G:\Mi unidad\1. PROYECTOS TELLO 2022\SCM SPILL OVERS\outputs\PEAO\criminalidad\1%\simulacion_1\output_tests.xlsx',lb_vec_"&amp;UU92&amp;"','lb_vec_"&amp;UU92&amp;"');"</f>
        <v>xlswrite('G:\Mi unidad\1. PROYECTOS TELLO 2022\SCM SPILL OVERS\outputs\PEAO\criminalidad\1%\simulacion_1\output_tests.xlsx',lb_vec_66','lb_vec_66');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P93">
        <v>66</v>
      </c>
      <c r="CQ93" t="str">
        <f>"% Provincia_"&amp;CP93</f>
        <v>% Provincia_66</v>
      </c>
      <c r="CW93">
        <v>66</v>
      </c>
      <c r="CX93" s="2" t="str">
        <f>"A_"&amp;CW89&amp;"(:,ind_"&amp;CW89&amp;" == 0) = [];"</f>
        <v>A_65(:,ind_65 == 0) = [];</v>
      </c>
      <c r="DB93">
        <v>66</v>
      </c>
      <c r="DC93" t="str">
        <f>"% Provincia_"&amp;DB93</f>
        <v>% Provincia_66</v>
      </c>
      <c r="DG93">
        <v>66</v>
      </c>
      <c r="DH93" t="str">
        <f>"% Provincia_"&amp;DG93</f>
        <v>% Provincia_66</v>
      </c>
      <c r="DL93">
        <v>66</v>
      </c>
      <c r="DM93" t="str">
        <f>"% Provincia_"&amp;DL93</f>
        <v>% Provincia_66</v>
      </c>
      <c r="EG93">
        <v>41</v>
      </c>
      <c r="EH93" s="2" t="str">
        <f>"gamma_hat_"&amp;EG92&amp;" = (A_"&amp;EG92&amp;"'*M_hat_"&amp;EG92&amp;"*A_"&amp;EG92&amp;")\(A_"&amp;EG92&amp;"'*(eye(N)-B_hat_"&amp;EG92&amp;")'*((eye(N)-B_hat_"&amp;EG92&amp;")*Y_Ts_"&amp;EG92&amp;"-a_hat_"&amp;EG92&amp;"));"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OVERS\outputs\PEAO\bajo_niv_educ\1%\simulacion_1\output_tests.xlsx',ub_vec_"&amp;QW93&amp;"','ub_vec_"&amp;QW93&amp;"');"</f>
        <v>xlswrite('G:\Mi unidad\1. PROYECTOS TELLO 2022\SCM SPILL OVERS\outputs\PEAO\bajo_niv_educ\1%\simulacion_1\output_tests.xlsx',ub_vec_66','ub_vec_66');</v>
      </c>
      <c r="RK93">
        <v>66</v>
      </c>
      <c r="RL93" t="str">
        <f>"xlswrite('G:\Mi unidad\1. PROYECTOS TELLO 2022\SCM SPILL OVERS\outputs\PEAO\bajo_ingreso\1%\simulacion_1\output_tests.xlsx',ub_vec_"&amp;RK93&amp;"','ub_vec_"&amp;RK93&amp;"');"</f>
        <v>xlswrite('G:\Mi unidad\1. PROYECTOS TELLO 2022\SCM SPILL OVERS\outputs\PEAO\bajo_ingreso\1%\simulacion_1\output_tests.xlsx',ub_vec_66','ub_vec_66');</v>
      </c>
      <c r="RW93">
        <v>66</v>
      </c>
      <c r="RX93" t="str">
        <f>"xlswrite('G:\Mi unidad\1. PROYECTOS TELLO 2022\SCM SPILL OVERS\outputs\PEAO\densidad\1%\simulacion_1\output_tests.xlsx',ub_vec_"&amp;RW93&amp;"','ub_vec_"&amp;RW93&amp;"');"</f>
        <v>xlswrite('G:\Mi unidad\1. PROYECTOS TELLO 2022\SCM SPILL OVERS\outputs\PEAO\densidad\1%\simulacion_1\output_tests.xlsx',ub_vec_66','ub_vec_66');</v>
      </c>
      <c r="SI93">
        <v>66</v>
      </c>
      <c r="SJ93" t="str">
        <f>"xlswrite('G:\Mi unidad\1. PROYECTOS TELLO 2022\SCM SPILL OVERS\outputs\PEAO\densidad_g\1%\simulacion_1\output_tests.xlsx',ub_vec_"&amp;SI93&amp;"','ub_vec_"&amp;SI93&amp;"');"</f>
        <v>xlswrite('G:\Mi unidad\1. PROYECTOS TELLO 2022\SCM SPILL OVERS\outputs\PEAO\densidad_g\1%\simulacion_1\output_tests.xlsx',ub_vec_66','ub_vec_66');</v>
      </c>
      <c r="SU93">
        <v>66</v>
      </c>
      <c r="SV93" t="str">
        <f>"xlswrite('G:\Mi unidad\1. PROYECTOS TELLO 2022\SCM SPILL OVERS\outputs\PEAO\distancia_centro_salud\1%\simulacion_1\output_tests.xlsx',ub_vec_"&amp;SU93&amp;"','ub_vec_"&amp;SU93&amp;"');"</f>
        <v>xlswrite('G:\Mi unidad\1. PROYECTOS TELLO 2022\SCM SPILL OVERS\outputs\PEAO\distancia_centro_salud\1%\simulacion_1\output_tests.xlsx',ub_vec_66','ub_vec_66');</v>
      </c>
      <c r="TH93">
        <v>66</v>
      </c>
      <c r="TI93" t="str">
        <f>"xlswrite('G:\Mi unidad\1. PROYECTOS TELLO 2022\SCM SPILL OVERS\outputs\PEAO\informalidad\1%\simulacion_1\output_tests.xlsx',ub_vec_"&amp;TH93&amp;"','ub_vec_"&amp;TH93&amp;"');"</f>
        <v>xlswrite('G:\Mi unidad\1. PROYECTOS TELLO 2022\SCM SPILL OVERS\outputs\PEAO\informalidad\1%\simulacion_1\output_tests.xlsx',ub_vec_66','ub_vec_66');</v>
      </c>
      <c r="TU93">
        <v>66</v>
      </c>
      <c r="TV93" t="str">
        <f>"xlswrite('G:\Mi unidad\1. PROYECTOS TELLO 2022\SCM SPILL OVERS\outputs\PEAO\alimentos\1%\simulacion_1\output_tests.xlsx',ub_vec_"&amp;TU93&amp;"','ub_vec_"&amp;TU93&amp;"');"</f>
        <v>xlswrite('G:\Mi unidad\1. PROYECTOS TELLO 2022\SCM SPILL OVERS\outputs\PEAO\alimentos\1%\simulacion_1\output_tests.xlsx',ub_vec_66','ub_vec_66');</v>
      </c>
      <c r="UB93">
        <v>66</v>
      </c>
      <c r="UC93" t="str">
        <f>"xlswrite('G:\Mi unidad\1. PROYECTOS TELLO 2022\SCM SPILL OVERS\outputs\PEAO\jefe_hogar\1%\simulacion_1\output_tests.xlsx',ub_vec_"&amp;UB93&amp;"','ub_vec_"&amp;UB93&amp;"');"</f>
        <v>xlswrite('G:\Mi unidad\1. PROYECTOS TELLO 2022\SCM SPILL OVERS\outputs\PEAO\jefe_hogar\1%\simulacion_1\output_tests.xlsx',ub_vec_66','ub_vec_66');</v>
      </c>
      <c r="UI93">
        <v>66</v>
      </c>
      <c r="UJ93" t="str">
        <f>"xlswrite('G:\Mi unidad\1. PROYECTOS TELLO 2022\SCM SPILL OVERS\outputs\PEAO\mujeres\1%\simulacion_1\output_tests.xlsx',ub_vec_"&amp;UI93&amp;"','ub_vec_"&amp;UI93&amp;"');"</f>
        <v>xlswrite('G:\Mi unidad\1. PROYECTOS TELLO 2022\SCM SPILL OVERS\outputs\PEAO\mujeres\1%\simulacion_1\output_tests.xlsx',ub_vec_66','ub_vec_66');</v>
      </c>
      <c r="UU93">
        <v>66</v>
      </c>
      <c r="UV93" t="str">
        <f>"xlswrite('G:\Mi unidad\1. PROYECTOS TELLO 2022\SCM SPILL OVERS\outputs\PEAO\criminalidad\1%\simulacion_1\output_tests.xlsx',ub_vec_"&amp;UU93&amp;"','ub_vec_"&amp;UU93&amp;"');"</f>
        <v>xlswrite('G:\Mi unidad\1. PROYECTOS TELLO 2022\SCM SPILL OVERS\outputs\PEAO\criminalidad\1%\simulacion_1\output_tests.xlsx',ub_vec_66','ub_vec_66');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xlsread('spillover_densidad_g_"&amp;CJ92&amp;".xlsx')"</f>
        <v>ind_66 = xlsread('spillover_densidad_g_66.xlsx')</v>
      </c>
      <c r="CP94">
        <v>66</v>
      </c>
      <c r="CQ94" s="2" t="str">
        <f>"ind_"&amp;CP92&amp;" = xlsread('spillover_tiempo_cs_"&amp;CP92&amp;".xlsx')"</f>
        <v>ind_66 = xlsread('spillover_tiempo_cs_66.xlsx')</v>
      </c>
      <c r="CW94">
        <v>66</v>
      </c>
      <c r="CX94" t="str">
        <f>"%A_"&amp;CW94</f>
        <v>%A_66</v>
      </c>
      <c r="DB94">
        <v>66</v>
      </c>
      <c r="DC94" s="2" t="str">
        <f>"ind_"&amp;DB92&amp;" = xlsread('spillover_criminalidad_"&amp;DB92&amp;".xlsx')"</f>
        <v>ind_66 = xlsread('spillover_criminalidad_66.xlsx')</v>
      </c>
      <c r="DG94">
        <v>66</v>
      </c>
      <c r="DH94" s="2" t="str">
        <f>"ind_"&amp;DG92&amp;" = xlsread('spillover_jefe_hogar_"&amp;DG92&amp;".xlsx')"</f>
        <v>ind_66 = xlsread('spillover_jefe_hogar_66.xlsx')</v>
      </c>
      <c r="DL94">
        <v>66</v>
      </c>
      <c r="DM94" s="2" t="str">
        <f>"ind_"&amp;DL92&amp;" = xlsread('spillover_mujeres_"&amp;DL92&amp;".xlsx')"</f>
        <v>ind_66 = xlsread('spillover_mujeres_66.xlsx')</v>
      </c>
      <c r="EG94">
        <v>41</v>
      </c>
      <c r="EH94" s="2" t="str">
        <f>"alpha_hat_"&amp;EG94&amp;" = A_"&amp;EG94&amp;"*gamma_hat_"&amp;EG94&amp;";"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OVERS\outputs\PEAO\bajo_niv_educ\1%\simulacion_1\output_tests.xlsx',p_value_vec_"&amp;QW94&amp;"','p_value_vec_"&amp;QW94&amp;"');"</f>
        <v>xlswrite('G:\Mi unidad\1. PROYECTOS TELLO 2022\SCM SPILL OVERS\outputs\PEAO\bajo_niv_educ\1%\simulacion_1\output_tests.xlsx',p_value_vec_66','p_value_vec_66');</v>
      </c>
      <c r="RK94">
        <v>66</v>
      </c>
      <c r="RL94" t="str">
        <f>"xlswrite('G:\Mi unidad\1. PROYECTOS TELLO 2022\SCM SPILL OVERS\outputs\PEAO\bajo_ingreso\1%\simulacion_1\output_tests.xlsx',p_value_vec_"&amp;RK94&amp;"','p_value_vec_"&amp;RK94&amp;"');"</f>
        <v>xlswrite('G:\Mi unidad\1. PROYECTOS TELLO 2022\SCM SPILL OVERS\outputs\PEAO\bajo_ingreso\1%\simulacion_1\output_tests.xlsx',p_value_vec_66','p_value_vec_66');</v>
      </c>
      <c r="RW94">
        <v>66</v>
      </c>
      <c r="RX94" t="str">
        <f>"xlswrite('G:\Mi unidad\1. PROYECTOS TELLO 2022\SCM SPILL OVERS\outputs\PEAO\densidad\1%\simulacion_1\output_tests.xlsx',p_value_vec_"&amp;RW94&amp;"','p_value_vec_"&amp;RW94&amp;"');"</f>
        <v>xlswrite('G:\Mi unidad\1. PROYECTOS TELLO 2022\SCM SPILL OVERS\outputs\PEAO\densidad\1%\simulacion_1\output_tests.xlsx',p_value_vec_66','p_value_vec_66');</v>
      </c>
      <c r="SI94">
        <v>66</v>
      </c>
      <c r="SJ94" t="str">
        <f>"xlswrite('G:\Mi unidad\1. PROYECTOS TELLO 2022\SCM SPILL OVERS\outputs\PEAO\densidad_g\1%\simulacion_1\output_tests.xlsx',p_value_vec_"&amp;SI94&amp;"','p_value_vec_"&amp;SI94&amp;"');"</f>
        <v>xlswrite('G:\Mi unidad\1. PROYECTOS TELLO 2022\SCM SPILL OVERS\outputs\PEAO\densidad_g\1%\simulacion_1\output_tests.xlsx',p_value_vec_66','p_value_vec_66');</v>
      </c>
      <c r="SU94">
        <v>66</v>
      </c>
      <c r="SV94" t="str">
        <f>"xlswrite('G:\Mi unidad\1. PROYECTOS TELLO 2022\SCM SPILL OVERS\outputs\PEAO\distancia_centro_salud\1%\simulacion_1\output_tests.xlsx',p_value_vec_"&amp;SU94&amp;"','p_value_vec_"&amp;SU94&amp;"');"</f>
        <v>xlswrite('G:\Mi unidad\1. PROYECTOS TELLO 2022\SCM SPILL OVERS\outputs\PEAO\distancia_centro_salud\1%\simulacion_1\output_tests.xlsx',p_value_vec_66','p_value_vec_66');</v>
      </c>
      <c r="TH94">
        <v>66</v>
      </c>
      <c r="TI94" t="str">
        <f>"xlswrite('G:\Mi unidad\1. PROYECTOS TELLO 2022\SCM SPILL OVERS\outputs\PEAO\informalidad\1%\simulacion_1\output_tests.xlsx',p_value_vec_"&amp;TH94&amp;"','p_value_vec_"&amp;TH94&amp;"');"</f>
        <v>xlswrite('G:\Mi unidad\1. PROYECTOS TELLO 2022\SCM SPILL OVERS\outputs\PEAO\informalidad\1%\simulacion_1\output_tests.xlsx',p_value_vec_66','p_value_vec_66');</v>
      </c>
      <c r="TU94">
        <v>66</v>
      </c>
      <c r="TV94" t="str">
        <f>"xlswrite('G:\Mi unidad\1. PROYECTOS TELLO 2022\SCM SPILL OVERS\outputs\PEAO\alimentos\1%\simulacion_1\output_tests.xlsx',p_value_vec_"&amp;TU94&amp;"','p_value_vec_"&amp;TU94&amp;"');"</f>
        <v>xlswrite('G:\Mi unidad\1. PROYECTOS TELLO 2022\SCM SPILL OVERS\outputs\PEAO\alimentos\1%\simulacion_1\output_tests.xlsx',p_value_vec_66','p_value_vec_66');</v>
      </c>
      <c r="UB94">
        <v>66</v>
      </c>
      <c r="UC94" t="str">
        <f>"xlswrite('G:\Mi unidad\1. PROYECTOS TELLO 2022\SCM SPILL OVERS\outputs\PEAO\jefe_hogar\1%\simulacion_1\output_tests.xlsx',p_value_vec_"&amp;UB94&amp;"','p_value_vec_"&amp;UB94&amp;"');"</f>
        <v>xlswrite('G:\Mi unidad\1. PROYECTOS TELLO 2022\SCM SPILL OVERS\outputs\PEAO\jefe_hogar\1%\simulacion_1\output_tests.xlsx',p_value_vec_66','p_value_vec_66');</v>
      </c>
      <c r="UI94">
        <v>66</v>
      </c>
      <c r="UJ94" t="str">
        <f>"xlswrite('G:\Mi unidad\1. PROYECTOS TELLO 2022\SCM SPILL OVERS\outputs\PEAO\mujeres\1%\simulacion_1\output_tests.xlsx',p_value_vec_"&amp;UI94&amp;"','p_value_vec_"&amp;UI94&amp;"');"</f>
        <v>xlswrite('G:\Mi unidad\1. PROYECTOS TELLO 2022\SCM SPILL OVERS\outputs\PEAO\mujeres\1%\simulacion_1\output_tests.xlsx',p_value_vec_66','p_value_vec_66');</v>
      </c>
      <c r="UU94">
        <v>66</v>
      </c>
      <c r="UV94" t="str">
        <f>"xlswrite('G:\Mi unidad\1. PROYECTOS TELLO 2022\SCM SPILL OVERS\outputs\PEAO\criminalidad\1%\simulacion_1\output_tests.xlsx',p_value_vec_"&amp;UU94&amp;"','p_value_vec_"&amp;UU94&amp;"');"</f>
        <v>xlswrite('G:\Mi unidad\1. PROYECTOS TELLO 2022\SCM SPILL OVERS\outputs\PEAO\criminalidad\1%\simulacion_1\output_tests.xlsx',p_value_vec_66','p_value_vec_66');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P95">
        <v>66</v>
      </c>
      <c r="CQ95" s="2" t="str">
        <f>"A_"&amp;CP92&amp;" = eye(N);"</f>
        <v>A_66 = eye(N);</v>
      </c>
      <c r="CW95">
        <v>66</v>
      </c>
      <c r="CX95" t="str">
        <f>"% Provincia_"&amp;CW95</f>
        <v>% Provincia_66</v>
      </c>
      <c r="DB95">
        <v>66</v>
      </c>
      <c r="DC95" s="2" t="str">
        <f>"A_"&amp;DB92&amp;" = eye(N);"</f>
        <v>A_66 = eye(N);</v>
      </c>
      <c r="DG95">
        <v>66</v>
      </c>
      <c r="DH95" s="2" t="str">
        <f>"A_"&amp;DG92&amp;" = eye(N);"</f>
        <v>A_66 = eye(N);</v>
      </c>
      <c r="DL95">
        <v>66</v>
      </c>
      <c r="DM95" s="2" t="str">
        <f>"A_"&amp;DL92&amp;" = eye(N);"</f>
        <v>A_66 = eye(N);</v>
      </c>
      <c r="EG95">
        <v>41</v>
      </c>
      <c r="EH95" s="2" t="str">
        <f>"alpha1_hat_vec_"&amp;EG95&amp;"(s) = alpha_hat_"&amp;EG95&amp;"(1);"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OVERS\outputs\PEAO\bajo_niv_educ\1%\simulacion_1\output_tests.xlsx',alpha1_hat_vec_"&amp;QW95&amp;"','alpha1_hat_vec_"&amp;QW95&amp;"');"</f>
        <v>xlswrite('G:\Mi unidad\1. PROYECTOS TELLO 2022\SCM SPILL OVERS\outputs\PEAO\bajo_niv_educ\1%\simulacion_1\output_tests.xlsx',alpha1_hat_vec_66','alpha1_hat_vec_66');</v>
      </c>
      <c r="RK95">
        <v>66</v>
      </c>
      <c r="RL95" t="str">
        <f>"xlswrite('G:\Mi unidad\1. PROYECTOS TELLO 2022\SCM SPILL OVERS\outputs\PEAO\bajo_ingreso\1%\simulacion_1\output_tests.xlsx',alpha1_hat_vec_"&amp;RK95&amp;"','alpha1_hat_vec_"&amp;RK95&amp;"');"</f>
        <v>xlswrite('G:\Mi unidad\1. PROYECTOS TELLO 2022\SCM SPILL OVERS\outputs\PEAO\bajo_ingreso\1%\simulacion_1\output_tests.xlsx',alpha1_hat_vec_66','alpha1_hat_vec_66');</v>
      </c>
      <c r="RW95">
        <v>66</v>
      </c>
      <c r="RX95" t="str">
        <f>"xlswrite('G:\Mi unidad\1. PROYECTOS TELLO 2022\SCM SPILL OVERS\outputs\PEAO\densidad\1%\simulacion_1\output_tests.xlsx',alpha1_hat_vec_"&amp;RW95&amp;"','alpha1_hat_vec_"&amp;RW95&amp;"');"</f>
        <v>xlswrite('G:\Mi unidad\1. PROYECTOS TELLO 2022\SCM SPILL OVERS\outputs\PEAO\densidad\1%\simulacion_1\output_tests.xlsx',alpha1_hat_vec_66','alpha1_hat_vec_66');</v>
      </c>
      <c r="SI95">
        <v>66</v>
      </c>
      <c r="SJ95" t="str">
        <f>"xlswrite('G:\Mi unidad\1. PROYECTOS TELLO 2022\SCM SPILL OVERS\outputs\PEAO\densidad_g\1%\simulacion_1\output_tests.xlsx',alpha1_hat_vec_"&amp;SI95&amp;"','alpha1_hat_vec_"&amp;SI95&amp;"');"</f>
        <v>xlswrite('G:\Mi unidad\1. PROYECTOS TELLO 2022\SCM SPILL OVERS\outputs\PEAO\densidad_g\1%\simulacion_1\output_tests.xlsx',alpha1_hat_vec_66','alpha1_hat_vec_66');</v>
      </c>
      <c r="SU95">
        <v>66</v>
      </c>
      <c r="SV95" t="str">
        <f>"xlswrite('G:\Mi unidad\1. PROYECTOS TELLO 2022\SCM SPILL OVERS\outputs\PEAO\distancia_centro_salud\1%\simulacion_1\output_tests.xlsx',alpha1_hat_vec_"&amp;SU95&amp;"','alpha1_hat_vec_"&amp;SU95&amp;"');"</f>
        <v>xlswrite('G:\Mi unidad\1. PROYECTOS TELLO 2022\SCM SPILL OVERS\outputs\PEAO\distancia_centro_salud\1%\simulacion_1\output_tests.xlsx',alpha1_hat_vec_66','alpha1_hat_vec_66');</v>
      </c>
      <c r="TH95">
        <v>66</v>
      </c>
      <c r="TI95" t="str">
        <f>"xlswrite('G:\Mi unidad\1. PROYECTOS TELLO 2022\SCM SPILL OVERS\outputs\PEAO\informalidad\1%\simulacion_1\output_tests.xlsx',alpha1_hat_vec_"&amp;TH95&amp;"','alpha1_hat_vec_"&amp;TH95&amp;"');"</f>
        <v>xlswrite('G:\Mi unidad\1. PROYECTOS TELLO 2022\SCM SPILL OVERS\outputs\PEAO\informalidad\1%\simulacion_1\output_tests.xlsx',alpha1_hat_vec_66','alpha1_hat_vec_66');</v>
      </c>
      <c r="TU95">
        <v>66</v>
      </c>
      <c r="TV95" t="str">
        <f>"xlswrite('G:\Mi unidad\1. PROYECTOS TELLO 2022\SCM SPILL OVERS\outputs\PEAO\alimentos\1%\simulacion_1\output_tests.xlsx',alpha1_hat_vec_"&amp;TU95&amp;"','alpha1_hat_vec_"&amp;TU95&amp;"');"</f>
        <v>xlswrite('G:\Mi unidad\1. PROYECTOS TELLO 2022\SCM SPILL OVERS\outputs\PEAO\alimentos\1%\simulacion_1\output_tests.xlsx',alpha1_hat_vec_66','alpha1_hat_vec_66');</v>
      </c>
      <c r="UB95">
        <v>66</v>
      </c>
      <c r="UC95" t="str">
        <f>"xlswrite('G:\Mi unidad\1. PROYECTOS TELLO 2022\SCM SPILL OVERS\outputs\PEAO\jefe_hogar\1%\simulacion_1\output_tests.xlsx',alpha1_hat_vec_"&amp;UB95&amp;"','alpha1_hat_vec_"&amp;UB95&amp;"');"</f>
        <v>xlswrite('G:\Mi unidad\1. PROYECTOS TELLO 2022\SCM SPILL OVERS\outputs\PEAO\jefe_hogar\1%\simulacion_1\output_tests.xlsx',alpha1_hat_vec_66','alpha1_hat_vec_66');</v>
      </c>
      <c r="UI95">
        <v>66</v>
      </c>
      <c r="UJ95" t="str">
        <f>"xlswrite('G:\Mi unidad\1. PROYECTOS TELLO 2022\SCM SPILL OVERS\outputs\PEAO\mujeres\1%\simulacion_1\output_tests.xlsx',alpha1_hat_vec_"&amp;UI95&amp;"','alpha1_hat_vec_"&amp;UI95&amp;"');"</f>
        <v>xlswrite('G:\Mi unidad\1. PROYECTOS TELLO 2022\SCM SPILL OVERS\outputs\PEAO\mujeres\1%\simulacion_1\output_tests.xlsx',alpha1_hat_vec_66','alpha1_hat_vec_66');</v>
      </c>
      <c r="UU95">
        <v>66</v>
      </c>
      <c r="UV95" t="str">
        <f>"xlswrite('G:\Mi unidad\1. PROYECTOS TELLO 2022\SCM SPILL OVERS\outputs\PEAO\criminalidad\1%\simulacion_1\output_tests.xlsx',alpha1_hat_vec_"&amp;UU95&amp;"','alpha1_hat_vec_"&amp;UU95&amp;"');"</f>
        <v>xlswrite('G:\Mi unidad\1. PROYECTOS TELLO 2022\SCM SPILL OVERS\outputs\PEAO\criminalidad\1%\simulacion_1\output_tests.xlsx',alpha1_hat_vec_66','alpha1_hat_vec_66');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P96">
        <v>66</v>
      </c>
      <c r="CQ96" s="2" t="str">
        <f>"A_"&amp;CP92&amp;"(:,ind_"&amp;CP92&amp;" == 0) = [];"</f>
        <v>A_66(:,ind_66 == 0) = [];</v>
      </c>
      <c r="CW96">
        <v>66</v>
      </c>
      <c r="CX96" s="2" t="str">
        <f>"ind_"&amp;CW94&amp;" = xlsread('spillover_alimentos_"&amp;CW94&amp;".xlsx')"</f>
        <v>ind_66 = xlsread('spillover_alimentos_66.xlsx')</v>
      </c>
      <c r="DB96">
        <v>66</v>
      </c>
      <c r="DC96" s="2" t="str">
        <f>"A_"&amp;DB92&amp;"(:,ind_"&amp;DB92&amp;" == 0) = [];"</f>
        <v>A_66(:,ind_66 == 0) = [];</v>
      </c>
      <c r="DG96">
        <v>66</v>
      </c>
      <c r="DH96" s="2" t="str">
        <f>"A_"&amp;DG92&amp;"(:,ind_"&amp;DG92&amp;" == 0) = [];"</f>
        <v>A_66(:,ind_66 == 0) = [];</v>
      </c>
      <c r="DL96">
        <v>66</v>
      </c>
      <c r="DM96" s="2" t="str">
        <f>"A_"&amp;DL92&amp;"(:,ind_"&amp;DL92&amp;" == 0) = [];"</f>
        <v>A_66(:,ind_66 == 0) = [];</v>
      </c>
      <c r="EG96">
        <v>41</v>
      </c>
      <c r="EH96" s="2" t="str">
        <f>"synthetic_control_sp_"&amp;EG96&amp;"(T+s) = Y_"&amp;EG96&amp;"(1,T+s)-alpha1_hat_vec_"&amp;EG96&amp;"(s);"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OVERS\outputs\PEAO\bajo_niv_educ\1%\simulacion_1\output_tests.xlsx',spillover_test_"&amp;QW96&amp;"','sp_test_"&amp;QW96&amp;"');"</f>
        <v>xlswrite('G:\Mi unidad\1. PROYECTOS TELLO 2022\SCM SPILL OVERS\outputs\PEAO\bajo_niv_educ\1%\simulacion_1\output_tests.xlsx',spillover_test_66','sp_test_66');</v>
      </c>
      <c r="RK96">
        <v>66</v>
      </c>
      <c r="RL96" t="str">
        <f>"xlswrite('G:\Mi unidad\1. PROYECTOS TELLO 2022\SCM SPILL OVERS\outputs\PEAO\bajo_ingreso\1%\simulacion_1\output_tests.xlsx',spillover_test_"&amp;RK96&amp;"','sp_test_"&amp;RK96&amp;"');"</f>
        <v>xlswrite('G:\Mi unidad\1. PROYECTOS TELLO 2022\SCM SPILL OVERS\outputs\PEAO\bajo_ingreso\1%\simulacion_1\output_tests.xlsx',spillover_test_66','sp_test_66');</v>
      </c>
      <c r="RW96">
        <v>66</v>
      </c>
      <c r="RX96" t="str">
        <f>"xlswrite('G:\Mi unidad\1. PROYECTOS TELLO 2022\SCM SPILL OVERS\outputs\PEAO\densidad\1%\simulacion_1\output_tests.xlsx',spillover_test_"&amp;RW96&amp;"','sp_test_"&amp;RW96&amp;"');"</f>
        <v>xlswrite('G:\Mi unidad\1. PROYECTOS TELLO 2022\SCM SPILL OVERS\outputs\PEAO\densidad\1%\simulacion_1\output_tests.xlsx',spillover_test_66','sp_test_66');</v>
      </c>
      <c r="SI96">
        <v>66</v>
      </c>
      <c r="SJ96" t="str">
        <f>"xlswrite('G:\Mi unidad\1. PROYECTOS TELLO 2022\SCM SPILL OVERS\outputs\PEAO\densidad_g\1%\simulacion_1\output_tests.xlsx',spillover_test_"&amp;SI96&amp;"','sp_test_"&amp;SI96&amp;"');"</f>
        <v>xlswrite('G:\Mi unidad\1. PROYECTOS TELLO 2022\SCM SPILL OVERS\outputs\PEAO\densidad_g\1%\simulacion_1\output_tests.xlsx',spillover_test_66','sp_test_66');</v>
      </c>
      <c r="SU96">
        <v>66</v>
      </c>
      <c r="SV96" t="str">
        <f>"xlswrite('G:\Mi unidad\1. PROYECTOS TELLO 2022\SCM SPILL OVERS\outputs\PEAO\distancia_centro_salud\1%\simulacion_1\output_tests.xlsx',spillover_test_"&amp;SU96&amp;"','sp_test_"&amp;SU96&amp;"');"</f>
        <v>xlswrite('G:\Mi unidad\1. PROYECTOS TELLO 2022\SCM SPILL OVERS\outputs\PEAO\distancia_centro_salud\1%\simulacion_1\output_tests.xlsx',spillover_test_66','sp_test_66');</v>
      </c>
      <c r="TH96">
        <v>66</v>
      </c>
      <c r="TI96" t="str">
        <f>"xlswrite('G:\Mi unidad\1. PROYECTOS TELLO 2022\SCM SPILL OVERS\outputs\PEAO\informalidad\1%\simulacion_1\output_tests.xlsx',spillover_test_"&amp;TH96&amp;"','sp_test_"&amp;TH96&amp;"');"</f>
        <v>xlswrite('G:\Mi unidad\1. PROYECTOS TELLO 2022\SCM SPILL OVERS\outputs\PEAO\informalidad\1%\simulacion_1\output_tests.xlsx',spillover_test_66','sp_test_66');</v>
      </c>
      <c r="TU96">
        <v>66</v>
      </c>
      <c r="TV96" t="str">
        <f>"xlswrite('G:\Mi unidad\1. PROYECTOS TELLO 2022\SCM SPILL OVERS\outputs\PEAO\alimentos\1%\simulacion_1\output_tests.xlsx',spillover_test_"&amp;TU96&amp;"','sp_test_"&amp;TU96&amp;"');"</f>
        <v>xlswrite('G:\Mi unidad\1. PROYECTOS TELLO 2022\SCM SPILL OVERS\outputs\PEAO\alimentos\1%\simulacion_1\output_tests.xlsx',spillover_test_66','sp_test_66');</v>
      </c>
      <c r="UB96">
        <v>66</v>
      </c>
      <c r="UC96" t="str">
        <f>"xlswrite('G:\Mi unidad\1. PROYECTOS TELLO 2022\SCM SPILL OVERS\outputs\PEAO\jefe_hogar\1%\simulacion_1\output_tests.xlsx',spillover_test_"&amp;UB96&amp;"','sp_test_"&amp;UB96&amp;"');"</f>
        <v>xlswrite('G:\Mi unidad\1. PROYECTOS TELLO 2022\SCM SPILL OVERS\outputs\PEAO\jefe_hogar\1%\simulacion_1\output_tests.xlsx',spillover_test_66','sp_test_66');</v>
      </c>
      <c r="UI96">
        <v>66</v>
      </c>
      <c r="UJ96" t="str">
        <f>"xlswrite('G:\Mi unidad\1. PROYECTOS TELLO 2022\SCM SPILL OVERS\outputs\PEAO\mujeres\1%\simulacion_1\output_tests.xlsx',spillover_test_"&amp;UI96&amp;"','sp_test_"&amp;UI96&amp;"');"</f>
        <v>xlswrite('G:\Mi unidad\1. PROYECTOS TELLO 2022\SCM SPILL OVERS\outputs\PEAO\mujeres\1%\simulacion_1\output_tests.xlsx',spillover_test_66','sp_test_66');</v>
      </c>
      <c r="UU96">
        <v>66</v>
      </c>
      <c r="UV96" t="str">
        <f>"xlswrite('G:\Mi unidad\1. PROYECTOS TELLO 2022\SCM SPILL OVERS\outputs\PEAO\criminalidad\1%\simulacion_1\output_tests.xlsx',spillover_test_"&amp;UU96&amp;"','sp_test_"&amp;UU96&amp;"');"</f>
        <v>xlswrite('G:\Mi unidad\1. PROYECTOS TELLO 2022\SCM SPILL OVERS\outputs\PEAO\criminalidad\1%\simulacion_1\output_tests.xlsx',spillover_test_66','sp_test_66');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P97">
        <v>71</v>
      </c>
      <c r="CQ97" t="str">
        <f>"%A_"&amp;CP97</f>
        <v>%A_71</v>
      </c>
      <c r="CW97">
        <v>71</v>
      </c>
      <c r="CX97" s="2" t="str">
        <f>"A_"&amp;CW94&amp;" = eye(N);"</f>
        <v>A_66 = eye(N);</v>
      </c>
      <c r="DB97">
        <v>71</v>
      </c>
      <c r="DC97" t="str">
        <f>"%A_"&amp;DB97</f>
        <v>%A_71</v>
      </c>
      <c r="DG97">
        <v>71</v>
      </c>
      <c r="DH97" t="str">
        <f>"%A_"&amp;DG97</f>
        <v>%A_71</v>
      </c>
      <c r="DL97">
        <v>71</v>
      </c>
      <c r="DM97" t="str">
        <f>"%A_"&amp;DL97</f>
        <v>%A_71</v>
      </c>
      <c r="EG97">
        <v>41</v>
      </c>
      <c r="EH97" s="3" t="s">
        <v>57</v>
      </c>
      <c r="QI97">
        <v>39</v>
      </c>
      <c r="QJ97" t="str">
        <f>"    [p_value_"&amp;QI97&amp; ",lb_"&amp;QI97&amp;",ub_"&amp;QI97&amp;"] = sp_andrews_te(Y_pre_"&amp;QI97&amp;",PEAO_"&amp;QI97&amp;"(:,T+s),A_"&amp;QI97&amp;",C,.05);"</f>
        <v xml:space="preserve">    [p_value_39,lb_39,ub_39] = sp_andrews_te(Y_pre_39,PEAO_39(:,T+s),A_39,C,.05);</v>
      </c>
      <c r="QP97">
        <v>55</v>
      </c>
      <c r="QQ97" t="str">
        <f>"    spillover_test_"&amp;QP97&amp;"(s) = sp_andrews(Y_pre_"&amp;QP97&amp;",PEAO_"&amp;QP97&amp;"(:,T+s),A_"&amp;QP97&amp;",C,d,alpha_sig);"</f>
        <v xml:space="preserve">    spillover_test_55(s) = sp_andrews(Y_pre_55,PEAO_55(:,T+s),A_55,C,d,alpha_sig);</v>
      </c>
      <c r="QW97">
        <v>71</v>
      </c>
      <c r="QX97" t="str">
        <f>"xlswrite('G:\Mi unidad\1. PROYECTOS TELLO 2022\SCM SPILL OVERS\outputs\PEAO\bajo_niv_educ\1%\simulacion_1\output_tests.xlsx',lb_vec_"&amp;QW97&amp;"','lb_vec_"&amp;QW97&amp;"');"</f>
        <v>xlswrite('G:\Mi unidad\1. PROYECTOS TELLO 2022\SCM SPILL OVERS\outputs\PEAO\bajo_niv_educ\1%\simulacion_1\output_tests.xlsx',lb_vec_71','lb_vec_71');</v>
      </c>
      <c r="RK97">
        <v>71</v>
      </c>
      <c r="RL97" t="str">
        <f>"xlswrite('G:\Mi unidad\1. PROYECTOS TELLO 2022\SCM SPILL OVERS\outputs\PEAO\bajo_ingreso\1%\simulacion_1\output_tests.xlsx',lb_vec_"&amp;RK97&amp;"','lb_vec_"&amp;RK97&amp;"');"</f>
        <v>xlswrite('G:\Mi unidad\1. PROYECTOS TELLO 2022\SCM SPILL OVERS\outputs\PEAO\bajo_ingreso\1%\simulacion_1\output_tests.xlsx',lb_vec_71','lb_vec_71');</v>
      </c>
      <c r="RW97">
        <v>71</v>
      </c>
      <c r="RX97" t="str">
        <f>"xlswrite('G:\Mi unidad\1. PROYECTOS TELLO 2022\SCM SPILL OVERS\outputs\PEAO\densidad\1%\simulacion_1\output_tests.xlsx',lb_vec_"&amp;RW97&amp;"','lb_vec_"&amp;RW97&amp;"');"</f>
        <v>xlswrite('G:\Mi unidad\1. PROYECTOS TELLO 2022\SCM SPILL OVERS\outputs\PEAO\densidad\1%\simulacion_1\output_tests.xlsx',lb_vec_71','lb_vec_71');</v>
      </c>
      <c r="SI97">
        <v>71</v>
      </c>
      <c r="SJ97" t="str">
        <f>"xlswrite('G:\Mi unidad\1. PROYECTOS TELLO 2022\SCM SPILL OVERS\outputs\PEAO\densidad_g\1%\simulacion_1\output_tests.xlsx',lb_vec_"&amp;SI97&amp;"','lb_vec_"&amp;SI97&amp;"');"</f>
        <v>xlswrite('G:\Mi unidad\1. PROYECTOS TELLO 2022\SCM SPILL OVERS\outputs\PEAO\densidad_g\1%\simulacion_1\output_tests.xlsx',lb_vec_71','lb_vec_71');</v>
      </c>
      <c r="SU97">
        <v>71</v>
      </c>
      <c r="SV97" t="str">
        <f>"xlswrite('G:\Mi unidad\1. PROYECTOS TELLO 2022\SCM SPILL OVERS\outputs\PEAO\distancia_centro_salud\1%\simulacion_1\output_tests.xlsx',lb_vec_"&amp;SU97&amp;"','lb_vec_"&amp;SU97&amp;"');"</f>
        <v>xlswrite('G:\Mi unidad\1. PROYECTOS TELLO 2022\SCM SPILL OVERS\outputs\PEAO\distancia_centro_salud\1%\simulacion_1\output_tests.xlsx',lb_vec_71','lb_vec_71');</v>
      </c>
      <c r="TH97">
        <v>71</v>
      </c>
      <c r="TI97" t="str">
        <f>"xlswrite('G:\Mi unidad\1. PROYECTOS TELLO 2022\SCM SPILL OVERS\outputs\PEAO\informalidad\1%\simulacion_1\output_tests.xlsx',lb_vec_"&amp;TH97&amp;"','lb_vec_"&amp;TH97&amp;"');"</f>
        <v>xlswrite('G:\Mi unidad\1. PROYECTOS TELLO 2022\SCM SPILL OVERS\outputs\PEAO\informalidad\1%\simulacion_1\output_tests.xlsx',lb_vec_71','lb_vec_71');</v>
      </c>
      <c r="TU97">
        <v>71</v>
      </c>
      <c r="TV97" t="str">
        <f>"xlswrite('G:\Mi unidad\1. PROYECTOS TELLO 2022\SCM SPILL OVERS\outputs\PEAO\alimentos\1%\simulacion_1\output_tests.xlsx',lb_vec_"&amp;TU97&amp;"','lb_vec_"&amp;TU97&amp;"');"</f>
        <v>xlswrite('G:\Mi unidad\1. PROYECTOS TELLO 2022\SCM SPILL OVERS\outputs\PEAO\alimentos\1%\simulacion_1\output_tests.xlsx',lb_vec_71','lb_vec_71');</v>
      </c>
      <c r="UB97">
        <v>71</v>
      </c>
      <c r="UC97" t="str">
        <f>"xlswrite('G:\Mi unidad\1. PROYECTOS TELLO 2022\SCM SPILL OVERS\outputs\PEAO\jefe_hogar\1%\simulacion_1\output_tests.xlsx',lb_vec_"&amp;UB97&amp;"','lb_vec_"&amp;UB97&amp;"');"</f>
        <v>xlswrite('G:\Mi unidad\1. PROYECTOS TELLO 2022\SCM SPILL OVERS\outputs\PEAO\jefe_hogar\1%\simulacion_1\output_tests.xlsx',lb_vec_71','lb_vec_71');</v>
      </c>
      <c r="UI97">
        <v>71</v>
      </c>
      <c r="UJ97" t="str">
        <f>"xlswrite('G:\Mi unidad\1. PROYECTOS TELLO 2022\SCM SPILL OVERS\outputs\PEAO\mujeres\1%\simulacion_1\output_tests.xlsx',lb_vec_"&amp;UI97&amp;"','lb_vec_"&amp;UI97&amp;"');"</f>
        <v>xlswrite('G:\Mi unidad\1. PROYECTOS TELLO 2022\SCM SPILL OVERS\outputs\PEAO\mujeres\1%\simulacion_1\output_tests.xlsx',lb_vec_71','lb_vec_71');</v>
      </c>
      <c r="UU97">
        <v>71</v>
      </c>
      <c r="UV97" t="str">
        <f>"xlswrite('G:\Mi unidad\1. PROYECTOS TELLO 2022\SCM SPILL OVERS\outputs\PEAO\criminalidad\1%\simulacion_1\output_tests.xlsx',lb_vec_"&amp;UU97&amp;"','lb_vec_"&amp;UU97&amp;"');"</f>
        <v>xlswrite('G:\Mi unidad\1. PROYECTOS TELLO 2022\SCM SPILL OVERS\outputs\PEAO\criminalidad\1%\simulacion_1\output_tests.xlsx',lb_vec_71','lb_vec_71');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P98">
        <v>71</v>
      </c>
      <c r="CQ98" t="str">
        <f>"% Provincia_"&amp;CP98</f>
        <v>% Provincia_71</v>
      </c>
      <c r="CW98">
        <v>71</v>
      </c>
      <c r="CX98" s="2" t="str">
        <f>"A_"&amp;CW94&amp;"(:,ind_"&amp;CW94&amp;" == 0) = [];"</f>
        <v>A_66(:,ind_66 == 0) = [];</v>
      </c>
      <c r="DB98">
        <v>71</v>
      </c>
      <c r="DC98" t="str">
        <f>"% Provincia_"&amp;DB98</f>
        <v>% Provincia_71</v>
      </c>
      <c r="DG98">
        <v>71</v>
      </c>
      <c r="DH98" t="str">
        <f>"% Provincia_"&amp;DG98</f>
        <v>% Provincia_71</v>
      </c>
      <c r="DL98">
        <v>71</v>
      </c>
      <c r="DM98" t="str">
        <f>"% Provincia_"&amp;DL98</f>
        <v>% Provincia_71</v>
      </c>
      <c r="EG98">
        <v>42</v>
      </c>
      <c r="EH98" s="3" t="str">
        <f>"%PROVINCIA "&amp;EG98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OVERS\outputs\PEAO\bajo_niv_educ\1%\simulacion_1\output_tests.xlsx',ub_vec_"&amp;QW98&amp;"','ub_vec_"&amp;QW98&amp;"');"</f>
        <v>xlswrite('G:\Mi unidad\1. PROYECTOS TELLO 2022\SCM SPILL OVERS\outputs\PEAO\bajo_niv_educ\1%\simulacion_1\output_tests.xlsx',ub_vec_71','ub_vec_71');</v>
      </c>
      <c r="RK98">
        <v>71</v>
      </c>
      <c r="RL98" t="str">
        <f>"xlswrite('G:\Mi unidad\1. PROYECTOS TELLO 2022\SCM SPILL OVERS\outputs\PEAO\bajo_ingreso\1%\simulacion_1\output_tests.xlsx',ub_vec_"&amp;RK98&amp;"','ub_vec_"&amp;RK98&amp;"');"</f>
        <v>xlswrite('G:\Mi unidad\1. PROYECTOS TELLO 2022\SCM SPILL OVERS\outputs\PEAO\bajo_ingreso\1%\simulacion_1\output_tests.xlsx',ub_vec_71','ub_vec_71');</v>
      </c>
      <c r="RW98">
        <v>71</v>
      </c>
      <c r="RX98" t="str">
        <f>"xlswrite('G:\Mi unidad\1. PROYECTOS TELLO 2022\SCM SPILL OVERS\outputs\PEAO\densidad\1%\simulacion_1\output_tests.xlsx',ub_vec_"&amp;RW98&amp;"','ub_vec_"&amp;RW98&amp;"');"</f>
        <v>xlswrite('G:\Mi unidad\1. PROYECTOS TELLO 2022\SCM SPILL OVERS\outputs\PEAO\densidad\1%\simulacion_1\output_tests.xlsx',ub_vec_71','ub_vec_71');</v>
      </c>
      <c r="SI98">
        <v>71</v>
      </c>
      <c r="SJ98" t="str">
        <f>"xlswrite('G:\Mi unidad\1. PROYECTOS TELLO 2022\SCM SPILL OVERS\outputs\PEAO\densidad_g\1%\simulacion_1\output_tests.xlsx',ub_vec_"&amp;SI98&amp;"','ub_vec_"&amp;SI98&amp;"');"</f>
        <v>xlswrite('G:\Mi unidad\1. PROYECTOS TELLO 2022\SCM SPILL OVERS\outputs\PEAO\densidad_g\1%\simulacion_1\output_tests.xlsx',ub_vec_71','ub_vec_71');</v>
      </c>
      <c r="SU98">
        <v>71</v>
      </c>
      <c r="SV98" t="str">
        <f>"xlswrite('G:\Mi unidad\1. PROYECTOS TELLO 2022\SCM SPILL OVERS\outputs\PEAO\distancia_centro_salud\1%\simulacion_1\output_tests.xlsx',ub_vec_"&amp;SU98&amp;"','ub_vec_"&amp;SU98&amp;"');"</f>
        <v>xlswrite('G:\Mi unidad\1. PROYECTOS TELLO 2022\SCM SPILL OVERS\outputs\PEAO\distancia_centro_salud\1%\simulacion_1\output_tests.xlsx',ub_vec_71','ub_vec_71');</v>
      </c>
      <c r="TH98">
        <v>71</v>
      </c>
      <c r="TI98" t="str">
        <f>"xlswrite('G:\Mi unidad\1. PROYECTOS TELLO 2022\SCM SPILL OVERS\outputs\PEAO\informalidad\1%\simulacion_1\output_tests.xlsx',ub_vec_"&amp;TH98&amp;"','ub_vec_"&amp;TH98&amp;"');"</f>
        <v>xlswrite('G:\Mi unidad\1. PROYECTOS TELLO 2022\SCM SPILL OVERS\outputs\PEAO\informalidad\1%\simulacion_1\output_tests.xlsx',ub_vec_71','ub_vec_71');</v>
      </c>
      <c r="TU98">
        <v>71</v>
      </c>
      <c r="TV98" t="str">
        <f>"xlswrite('G:\Mi unidad\1. PROYECTOS TELLO 2022\SCM SPILL OVERS\outputs\PEAO\alimentos\1%\simulacion_1\output_tests.xlsx',ub_vec_"&amp;TU98&amp;"','ub_vec_"&amp;TU98&amp;"');"</f>
        <v>xlswrite('G:\Mi unidad\1. PROYECTOS TELLO 2022\SCM SPILL OVERS\outputs\PEAO\alimentos\1%\simulacion_1\output_tests.xlsx',ub_vec_71','ub_vec_71');</v>
      </c>
      <c r="UB98">
        <v>71</v>
      </c>
      <c r="UC98" t="str">
        <f>"xlswrite('G:\Mi unidad\1. PROYECTOS TELLO 2022\SCM SPILL OVERS\outputs\PEAO\jefe_hogar\1%\simulacion_1\output_tests.xlsx',ub_vec_"&amp;UB98&amp;"','ub_vec_"&amp;UB98&amp;"');"</f>
        <v>xlswrite('G:\Mi unidad\1. PROYECTOS TELLO 2022\SCM SPILL OVERS\outputs\PEAO\jefe_hogar\1%\simulacion_1\output_tests.xlsx',ub_vec_71','ub_vec_71');</v>
      </c>
      <c r="UI98">
        <v>71</v>
      </c>
      <c r="UJ98" t="str">
        <f>"xlswrite('G:\Mi unidad\1. PROYECTOS TELLO 2022\SCM SPILL OVERS\outputs\PEAO\mujeres\1%\simulacion_1\output_tests.xlsx',ub_vec_"&amp;UI98&amp;"','ub_vec_"&amp;UI98&amp;"');"</f>
        <v>xlswrite('G:\Mi unidad\1. PROYECTOS TELLO 2022\SCM SPILL OVERS\outputs\PEAO\mujeres\1%\simulacion_1\output_tests.xlsx',ub_vec_71','ub_vec_71');</v>
      </c>
      <c r="UU98">
        <v>71</v>
      </c>
      <c r="UV98" t="str">
        <f>"xlswrite('G:\Mi unidad\1. PROYECTOS TELLO 2022\SCM SPILL OVERS\outputs\PEAO\criminalidad\1%\simulacion_1\output_tests.xlsx',ub_vec_"&amp;UU98&amp;"','ub_vec_"&amp;UU98&amp;"');"</f>
        <v>xlswrite('G:\Mi unidad\1. PROYECTOS TELLO 2022\SCM SPILL OVERS\outputs\PEAO\criminalidad\1%\simulacion_1\output_tests.xlsx',ub_vec_71','ub_vec_71');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xlsread('spillover_densidad_g_"&amp;CJ97&amp;".xlsx')"</f>
        <v>ind_71 = xlsread('spillover_densidad_g_71.xlsx')</v>
      </c>
      <c r="CP99">
        <v>71</v>
      </c>
      <c r="CQ99" s="2" t="str">
        <f>"ind_"&amp;CP97&amp;" = xlsread('spillover_tiempo_cs_"&amp;CP97&amp;".xlsx')"</f>
        <v>ind_71 = xlsread('spillover_tiempo_cs_71.xlsx')</v>
      </c>
      <c r="CW99">
        <v>71</v>
      </c>
      <c r="CX99" t="str">
        <f>"%A_"&amp;CW99</f>
        <v>%A_71</v>
      </c>
      <c r="DB99">
        <v>71</v>
      </c>
      <c r="DC99" s="2" t="str">
        <f>"ind_"&amp;DB97&amp;" = xlsread('spillover_criminalidad_"&amp;DB97&amp;".xlsx')"</f>
        <v>ind_71 = xlsread('spillover_criminalidad_71.xlsx')</v>
      </c>
      <c r="DG99">
        <v>71</v>
      </c>
      <c r="DH99" s="2" t="str">
        <f>"ind_"&amp;DG97&amp;" = xlsread('spillover_jefe_hogar_"&amp;DG97&amp;".xlsx')"</f>
        <v>ind_71 = xlsread('spillover_jefe_hogar_71.xlsx')</v>
      </c>
      <c r="DL99">
        <v>71</v>
      </c>
      <c r="DM99" s="2" t="str">
        <f>"ind_"&amp;DL97&amp;" = xlsread('spillover_mujeres_"&amp;DL97&amp;".xlsx')"</f>
        <v>ind_71 = xlsread('spillover_mujeres_71.xlsx')</v>
      </c>
      <c r="EG99">
        <v>42</v>
      </c>
      <c r="EH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OVERS\outputs\PEAO\bajo_niv_educ\1%\simulacion_1\output_tests.xlsx',p_value_vec_"&amp;QW99&amp;"','p_value_vec_"&amp;QW99&amp;"');"</f>
        <v>xlswrite('G:\Mi unidad\1. PROYECTOS TELLO 2022\SCM SPILL OVERS\outputs\PEAO\bajo_niv_educ\1%\simulacion_1\output_tests.xlsx',p_value_vec_71','p_value_vec_71');</v>
      </c>
      <c r="RK99">
        <v>71</v>
      </c>
      <c r="RL99" t="str">
        <f>"xlswrite('G:\Mi unidad\1. PROYECTOS TELLO 2022\SCM SPILL OVERS\outputs\PEAO\bajo_ingreso\1%\simulacion_1\output_tests.xlsx',p_value_vec_"&amp;RK99&amp;"','p_value_vec_"&amp;RK99&amp;"');"</f>
        <v>xlswrite('G:\Mi unidad\1. PROYECTOS TELLO 2022\SCM SPILL OVERS\outputs\PEAO\bajo_ingreso\1%\simulacion_1\output_tests.xlsx',p_value_vec_71','p_value_vec_71');</v>
      </c>
      <c r="RW99">
        <v>71</v>
      </c>
      <c r="RX99" t="str">
        <f>"xlswrite('G:\Mi unidad\1. PROYECTOS TELLO 2022\SCM SPILL OVERS\outputs\PEAO\densidad\1%\simulacion_1\output_tests.xlsx',p_value_vec_"&amp;RW99&amp;"','p_value_vec_"&amp;RW99&amp;"');"</f>
        <v>xlswrite('G:\Mi unidad\1. PROYECTOS TELLO 2022\SCM SPILL OVERS\outputs\PEAO\densidad\1%\simulacion_1\output_tests.xlsx',p_value_vec_71','p_value_vec_71');</v>
      </c>
      <c r="SI99">
        <v>71</v>
      </c>
      <c r="SJ99" t="str">
        <f>"xlswrite('G:\Mi unidad\1. PROYECTOS TELLO 2022\SCM SPILL OVERS\outputs\PEAO\densidad_g\1%\simulacion_1\output_tests.xlsx',p_value_vec_"&amp;SI99&amp;"','p_value_vec_"&amp;SI99&amp;"');"</f>
        <v>xlswrite('G:\Mi unidad\1. PROYECTOS TELLO 2022\SCM SPILL OVERS\outputs\PEAO\densidad_g\1%\simulacion_1\output_tests.xlsx',p_value_vec_71','p_value_vec_71');</v>
      </c>
      <c r="SU99">
        <v>71</v>
      </c>
      <c r="SV99" t="str">
        <f>"xlswrite('G:\Mi unidad\1. PROYECTOS TELLO 2022\SCM SPILL OVERS\outputs\PEAO\distancia_centro_salud\1%\simulacion_1\output_tests.xlsx',p_value_vec_"&amp;SU99&amp;"','p_value_vec_"&amp;SU99&amp;"');"</f>
        <v>xlswrite('G:\Mi unidad\1. PROYECTOS TELLO 2022\SCM SPILL OVERS\outputs\PEAO\distancia_centro_salud\1%\simulacion_1\output_tests.xlsx',p_value_vec_71','p_value_vec_71');</v>
      </c>
      <c r="TH99">
        <v>71</v>
      </c>
      <c r="TI99" t="str">
        <f>"xlswrite('G:\Mi unidad\1. PROYECTOS TELLO 2022\SCM SPILL OVERS\outputs\PEAO\informalidad\1%\simulacion_1\output_tests.xlsx',p_value_vec_"&amp;TH99&amp;"','p_value_vec_"&amp;TH99&amp;"');"</f>
        <v>xlswrite('G:\Mi unidad\1. PROYECTOS TELLO 2022\SCM SPILL OVERS\outputs\PEAO\informalidad\1%\simulacion_1\output_tests.xlsx',p_value_vec_71','p_value_vec_71');</v>
      </c>
      <c r="TU99">
        <v>71</v>
      </c>
      <c r="TV99" t="str">
        <f>"xlswrite('G:\Mi unidad\1. PROYECTOS TELLO 2022\SCM SPILL OVERS\outputs\PEAO\alimentos\1%\simulacion_1\output_tests.xlsx',p_value_vec_"&amp;TU99&amp;"','p_value_vec_"&amp;TU99&amp;"');"</f>
        <v>xlswrite('G:\Mi unidad\1. PROYECTOS TELLO 2022\SCM SPILL OVERS\outputs\PEAO\alimentos\1%\simulacion_1\output_tests.xlsx',p_value_vec_71','p_value_vec_71');</v>
      </c>
      <c r="UB99">
        <v>71</v>
      </c>
      <c r="UC99" t="str">
        <f>"xlswrite('G:\Mi unidad\1. PROYECTOS TELLO 2022\SCM SPILL OVERS\outputs\PEAO\jefe_hogar\1%\simulacion_1\output_tests.xlsx',p_value_vec_"&amp;UB99&amp;"','p_value_vec_"&amp;UB99&amp;"');"</f>
        <v>xlswrite('G:\Mi unidad\1. PROYECTOS TELLO 2022\SCM SPILL OVERS\outputs\PEAO\jefe_hogar\1%\simulacion_1\output_tests.xlsx',p_value_vec_71','p_value_vec_71');</v>
      </c>
      <c r="UI99">
        <v>71</v>
      </c>
      <c r="UJ99" t="str">
        <f>"xlswrite('G:\Mi unidad\1. PROYECTOS TELLO 2022\SCM SPILL OVERS\outputs\PEAO\mujeres\1%\simulacion_1\output_tests.xlsx',p_value_vec_"&amp;UI99&amp;"','p_value_vec_"&amp;UI99&amp;"');"</f>
        <v>xlswrite('G:\Mi unidad\1. PROYECTOS TELLO 2022\SCM SPILL OVERS\outputs\PEAO\mujeres\1%\simulacion_1\output_tests.xlsx',p_value_vec_71','p_value_vec_71');</v>
      </c>
      <c r="UU99">
        <v>71</v>
      </c>
      <c r="UV99" t="str">
        <f>"xlswrite('G:\Mi unidad\1. PROYECTOS TELLO 2022\SCM SPILL OVERS\outputs\PEAO\criminalidad\1%\simulacion_1\output_tests.xlsx',p_value_vec_"&amp;UU99&amp;"','p_value_vec_"&amp;UU99&amp;"');"</f>
        <v>xlswrite('G:\Mi unidad\1. PROYECTOS TELLO 2022\SCM SPILL OVERS\outputs\PEAO\criminalidad\1%\simulacion_1\output_tests.xlsx',p_value_vec_71','p_value_vec_71');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P100">
        <v>71</v>
      </c>
      <c r="CQ100" s="2" t="str">
        <f>"A_"&amp;CP97&amp;" = eye(N);"</f>
        <v>A_71 = eye(N);</v>
      </c>
      <c r="CW100">
        <v>71</v>
      </c>
      <c r="CX100" t="str">
        <f>"% Provincia_"&amp;CW100</f>
        <v>% Provincia_71</v>
      </c>
      <c r="DB100">
        <v>71</v>
      </c>
      <c r="DC100" s="2" t="str">
        <f>"A_"&amp;DB97&amp;" = eye(N);"</f>
        <v>A_71 = eye(N);</v>
      </c>
      <c r="DG100">
        <v>71</v>
      </c>
      <c r="DH100" s="2" t="str">
        <f>"A_"&amp;DG97&amp;" = eye(N);"</f>
        <v>A_71 = eye(N);</v>
      </c>
      <c r="DL100">
        <v>71</v>
      </c>
      <c r="DM100" s="2" t="str">
        <f>"A_"&amp;DL97&amp;" = eye(N);"</f>
        <v>A_71 = eye(N);</v>
      </c>
      <c r="EG100">
        <v>42</v>
      </c>
      <c r="EH100" s="2" t="str">
        <f>"Y_Ts_"&amp;EG100&amp;" = Y_"&amp;EG100&amp;"(:,T+s);"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OVERS\outputs\PEAO\bajo_niv_educ\1%\simulacion_1\output_tests.xlsx',alpha1_hat_vec_"&amp;QW100&amp;"','alpha1_hat_vec_"&amp;QW100&amp;"');"</f>
        <v>xlswrite('G:\Mi unidad\1. PROYECTOS TELLO 2022\SCM SPILL OVERS\outputs\PEAO\bajo_niv_educ\1%\simulacion_1\output_tests.xlsx',alpha1_hat_vec_71','alpha1_hat_vec_71');</v>
      </c>
      <c r="RK100">
        <v>71</v>
      </c>
      <c r="RL100" t="str">
        <f>"xlswrite('G:\Mi unidad\1. PROYECTOS TELLO 2022\SCM SPILL OVERS\outputs\PEAO\bajo_ingreso\1%\simulacion_1\output_tests.xlsx',alpha1_hat_vec_"&amp;RK100&amp;"','alpha1_hat_vec_"&amp;RK100&amp;"');"</f>
        <v>xlswrite('G:\Mi unidad\1. PROYECTOS TELLO 2022\SCM SPILL OVERS\outputs\PEAO\bajo_ingreso\1%\simulacion_1\output_tests.xlsx',alpha1_hat_vec_71','alpha1_hat_vec_71');</v>
      </c>
      <c r="RW100">
        <v>71</v>
      </c>
      <c r="RX100" t="str">
        <f>"xlswrite('G:\Mi unidad\1. PROYECTOS TELLO 2022\SCM SPILL OVERS\outputs\PEAO\densidad\1%\simulacion_1\output_tests.xlsx',alpha1_hat_vec_"&amp;RW100&amp;"','alpha1_hat_vec_"&amp;RW100&amp;"');"</f>
        <v>xlswrite('G:\Mi unidad\1. PROYECTOS TELLO 2022\SCM SPILL OVERS\outputs\PEAO\densidad\1%\simulacion_1\output_tests.xlsx',alpha1_hat_vec_71','alpha1_hat_vec_71');</v>
      </c>
      <c r="SI100">
        <v>71</v>
      </c>
      <c r="SJ100" t="str">
        <f>"xlswrite('G:\Mi unidad\1. PROYECTOS TELLO 2022\SCM SPILL OVERS\outputs\PEAO\densidad_g\1%\simulacion_1\output_tests.xlsx',alpha1_hat_vec_"&amp;SI100&amp;"','alpha1_hat_vec_"&amp;SI100&amp;"');"</f>
        <v>xlswrite('G:\Mi unidad\1. PROYECTOS TELLO 2022\SCM SPILL OVERS\outputs\PEAO\densidad_g\1%\simulacion_1\output_tests.xlsx',alpha1_hat_vec_71','alpha1_hat_vec_71');</v>
      </c>
      <c r="SU100">
        <v>71</v>
      </c>
      <c r="SV100" t="str">
        <f>"xlswrite('G:\Mi unidad\1. PROYECTOS TELLO 2022\SCM SPILL OVERS\outputs\PEAO\distancia_centro_salud\1%\simulacion_1\output_tests.xlsx',alpha1_hat_vec_"&amp;SU100&amp;"','alpha1_hat_vec_"&amp;SU100&amp;"');"</f>
        <v>xlswrite('G:\Mi unidad\1. PROYECTOS TELLO 2022\SCM SPILL OVERS\outputs\PEAO\distancia_centro_salud\1%\simulacion_1\output_tests.xlsx',alpha1_hat_vec_71','alpha1_hat_vec_71');</v>
      </c>
      <c r="TH100">
        <v>71</v>
      </c>
      <c r="TI100" t="str">
        <f>"xlswrite('G:\Mi unidad\1. PROYECTOS TELLO 2022\SCM SPILL OVERS\outputs\PEAO\informalidad\1%\simulacion_1\output_tests.xlsx',alpha1_hat_vec_"&amp;TH100&amp;"','alpha1_hat_vec_"&amp;TH100&amp;"');"</f>
        <v>xlswrite('G:\Mi unidad\1. PROYECTOS TELLO 2022\SCM SPILL OVERS\outputs\PEAO\informalidad\1%\simulacion_1\output_tests.xlsx',alpha1_hat_vec_71','alpha1_hat_vec_71');</v>
      </c>
      <c r="TU100">
        <v>71</v>
      </c>
      <c r="TV100" t="str">
        <f>"xlswrite('G:\Mi unidad\1. PROYECTOS TELLO 2022\SCM SPILL OVERS\outputs\PEAO\alimentos\1%\simulacion_1\output_tests.xlsx',alpha1_hat_vec_"&amp;TU100&amp;"','alpha1_hat_vec_"&amp;TU100&amp;"');"</f>
        <v>xlswrite('G:\Mi unidad\1. PROYECTOS TELLO 2022\SCM SPILL OVERS\outputs\PEAO\alimentos\1%\simulacion_1\output_tests.xlsx',alpha1_hat_vec_71','alpha1_hat_vec_71');</v>
      </c>
      <c r="UB100">
        <v>71</v>
      </c>
      <c r="UC100" t="str">
        <f>"xlswrite('G:\Mi unidad\1. PROYECTOS TELLO 2022\SCM SPILL OVERS\outputs\PEAO\jefe_hogar\1%\simulacion_1\output_tests.xlsx',alpha1_hat_vec_"&amp;UB100&amp;"','alpha1_hat_vec_"&amp;UB100&amp;"');"</f>
        <v>xlswrite('G:\Mi unidad\1. PROYECTOS TELLO 2022\SCM SPILL OVERS\outputs\PEAO\jefe_hogar\1%\simulacion_1\output_tests.xlsx',alpha1_hat_vec_71','alpha1_hat_vec_71');</v>
      </c>
      <c r="UI100">
        <v>71</v>
      </c>
      <c r="UJ100" t="str">
        <f>"xlswrite('G:\Mi unidad\1. PROYECTOS TELLO 2022\SCM SPILL OVERS\outputs\PEAO\mujeres\1%\simulacion_1\output_tests.xlsx',alpha1_hat_vec_"&amp;UI100&amp;"','alpha1_hat_vec_"&amp;UI100&amp;"');"</f>
        <v>xlswrite('G:\Mi unidad\1. PROYECTOS TELLO 2022\SCM SPILL OVERS\outputs\PEAO\mujeres\1%\simulacion_1\output_tests.xlsx',alpha1_hat_vec_71','alpha1_hat_vec_71');</v>
      </c>
      <c r="UU100">
        <v>71</v>
      </c>
      <c r="UV100" t="str">
        <f>"xlswrite('G:\Mi unidad\1. PROYECTOS TELLO 2022\SCM SPILL OVERS\outputs\PEAO\criminalidad\1%\simulacion_1\output_tests.xlsx',alpha1_hat_vec_"&amp;UU100&amp;"','alpha1_hat_vec_"&amp;UU100&amp;"');"</f>
        <v>xlswrite('G:\Mi unidad\1. PROYECTOS TELLO 2022\SCM SPILL OVERS\outputs\PEAO\criminalidad\1%\simulacion_1\output_tests.xlsx',alpha1_hat_vec_71','alpha1_hat_vec_71');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P101">
        <v>71</v>
      </c>
      <c r="CQ101" s="2" t="str">
        <f>"A_"&amp;CP97&amp;"(:,ind_"&amp;CP97&amp;" == 0) = [];"</f>
        <v>A_71(:,ind_71 == 0) = [];</v>
      </c>
      <c r="CW101">
        <v>71</v>
      </c>
      <c r="CX101" s="2" t="str">
        <f>"ind_"&amp;CW99&amp;" = xlsread('spillover_alimentos_"&amp;CW99&amp;".xlsx')"</f>
        <v>ind_71 = xlsread('spillover_alimentos_71.xlsx')</v>
      </c>
      <c r="DB101">
        <v>71</v>
      </c>
      <c r="DC101" s="2" t="str">
        <f>"A_"&amp;DB97&amp;"(:,ind_"&amp;DB97&amp;" == 0) = [];"</f>
        <v>A_71(:,ind_71 == 0) = [];</v>
      </c>
      <c r="DG101">
        <v>71</v>
      </c>
      <c r="DH101" s="2" t="str">
        <f>"A_"&amp;DG97&amp;"(:,ind_"&amp;DG97&amp;" == 0) = [];"</f>
        <v>A_71(:,ind_71 == 0) = [];</v>
      </c>
      <c r="DL101">
        <v>71</v>
      </c>
      <c r="DM101" s="2" t="str">
        <f>"A_"&amp;DL97&amp;"(:,ind_"&amp;DL97&amp;" == 0) = [];"</f>
        <v>A_71(:,ind_71 == 0) = [];</v>
      </c>
      <c r="EG101">
        <v>42</v>
      </c>
      <c r="EH101" s="2" t="str">
        <f>"gamma_hat_"&amp;EG100&amp;" = (A_"&amp;EG100&amp;"'*M_hat_"&amp;EG100&amp;"*A_"&amp;EG100&amp;")\(A_"&amp;EG100&amp;"'*(eye(N)-B_hat_"&amp;EG100&amp;")'*((eye(N)-B_hat_"&amp;EG100&amp;")*Y_Ts_"&amp;EG100&amp;"-a_hat_"&amp;EG100&amp;"));"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OVERS\outputs\PEAO\bajo_niv_educ\1%\simulacion_1\output_tests.xlsx',spillover_test_"&amp;QW101&amp;"','sp_test_"&amp;QW101&amp;"');"</f>
        <v>xlswrite('G:\Mi unidad\1. PROYECTOS TELLO 2022\SCM SPILL OVERS\outputs\PEAO\bajo_niv_educ\1%\simulacion_1\output_tests.xlsx',spillover_test_71','sp_test_71');</v>
      </c>
      <c r="RK101">
        <v>71</v>
      </c>
      <c r="RL101" t="str">
        <f>"xlswrite('G:\Mi unidad\1. PROYECTOS TELLO 2022\SCM SPILL OVERS\outputs\PEAO\bajo_ingreso\1%\simulacion_1\output_tests.xlsx',spillover_test_"&amp;RK101&amp;"','sp_test_"&amp;RK101&amp;"');"</f>
        <v>xlswrite('G:\Mi unidad\1. PROYECTOS TELLO 2022\SCM SPILL OVERS\outputs\PEAO\bajo_ingreso\1%\simulacion_1\output_tests.xlsx',spillover_test_71','sp_test_71');</v>
      </c>
      <c r="RW101">
        <v>71</v>
      </c>
      <c r="RX101" t="str">
        <f>"xlswrite('G:\Mi unidad\1. PROYECTOS TELLO 2022\SCM SPILL OVERS\outputs\PEAO\densidad\1%\simulacion_1\output_tests.xlsx',spillover_test_"&amp;RW101&amp;"','sp_test_"&amp;RW101&amp;"');"</f>
        <v>xlswrite('G:\Mi unidad\1. PROYECTOS TELLO 2022\SCM SPILL OVERS\outputs\PEAO\densidad\1%\simulacion_1\output_tests.xlsx',spillover_test_71','sp_test_71');</v>
      </c>
      <c r="SI101">
        <v>71</v>
      </c>
      <c r="SJ101" t="str">
        <f>"xlswrite('G:\Mi unidad\1. PROYECTOS TELLO 2022\SCM SPILL OVERS\outputs\PEAO\densidad_g\1%\simulacion_1\output_tests.xlsx',spillover_test_"&amp;SI101&amp;"','sp_test_"&amp;SI101&amp;"');"</f>
        <v>xlswrite('G:\Mi unidad\1. PROYECTOS TELLO 2022\SCM SPILL OVERS\outputs\PEAO\densidad_g\1%\simulacion_1\output_tests.xlsx',spillover_test_71','sp_test_71');</v>
      </c>
      <c r="SU101">
        <v>71</v>
      </c>
      <c r="SV101" t="str">
        <f>"xlswrite('G:\Mi unidad\1. PROYECTOS TELLO 2022\SCM SPILL OVERS\outputs\PEAO\distancia_centro_salud\1%\simulacion_1\output_tests.xlsx',spillover_test_"&amp;SU101&amp;"','sp_test_"&amp;SU101&amp;"');"</f>
        <v>xlswrite('G:\Mi unidad\1. PROYECTOS TELLO 2022\SCM SPILL OVERS\outputs\PEAO\distancia_centro_salud\1%\simulacion_1\output_tests.xlsx',spillover_test_71','sp_test_71');</v>
      </c>
      <c r="TH101">
        <v>71</v>
      </c>
      <c r="TI101" t="str">
        <f>"xlswrite('G:\Mi unidad\1. PROYECTOS TELLO 2022\SCM SPILL OVERS\outputs\PEAO\informalidad\1%\simulacion_1\output_tests.xlsx',spillover_test_"&amp;TH101&amp;"','sp_test_"&amp;TH101&amp;"');"</f>
        <v>xlswrite('G:\Mi unidad\1. PROYECTOS TELLO 2022\SCM SPILL OVERS\outputs\PEAO\informalidad\1%\simulacion_1\output_tests.xlsx',spillover_test_71','sp_test_71');</v>
      </c>
      <c r="TU101">
        <v>71</v>
      </c>
      <c r="TV101" t="str">
        <f>"xlswrite('G:\Mi unidad\1. PROYECTOS TELLO 2022\SCM SPILL OVERS\outputs\PEAO\alimentos\1%\simulacion_1\output_tests.xlsx',spillover_test_"&amp;TU101&amp;"','sp_test_"&amp;TU101&amp;"');"</f>
        <v>xlswrite('G:\Mi unidad\1. PROYECTOS TELLO 2022\SCM SPILL OVERS\outputs\PEAO\alimentos\1%\simulacion_1\output_tests.xlsx',spillover_test_71','sp_test_71');</v>
      </c>
      <c r="UB101">
        <v>71</v>
      </c>
      <c r="UC101" t="str">
        <f>"xlswrite('G:\Mi unidad\1. PROYECTOS TELLO 2022\SCM SPILL OVERS\outputs\PEAO\jefe_hogar\1%\simulacion_1\output_tests.xlsx',spillover_test_"&amp;UB101&amp;"','sp_test_"&amp;UB101&amp;"');"</f>
        <v>xlswrite('G:\Mi unidad\1. PROYECTOS TELLO 2022\SCM SPILL OVERS\outputs\PEAO\jefe_hogar\1%\simulacion_1\output_tests.xlsx',spillover_test_71','sp_test_71');</v>
      </c>
      <c r="UI101">
        <v>71</v>
      </c>
      <c r="UJ101" t="str">
        <f>"xlswrite('G:\Mi unidad\1. PROYECTOS TELLO 2022\SCM SPILL OVERS\outputs\PEAO\mujeres\1%\simulacion_1\output_tests.xlsx',spillover_test_"&amp;UI101&amp;"','sp_test_"&amp;UI101&amp;"');"</f>
        <v>xlswrite('G:\Mi unidad\1. PROYECTOS TELLO 2022\SCM SPILL OVERS\outputs\PEAO\mujeres\1%\simulacion_1\output_tests.xlsx',spillover_test_71','sp_test_71');</v>
      </c>
      <c r="UU101">
        <v>71</v>
      </c>
      <c r="UV101" t="str">
        <f>"xlswrite('G:\Mi unidad\1. PROYECTOS TELLO 2022\SCM SPILL OVERS\outputs\PEAO\criminalidad\1%\simulacion_1\output_tests.xlsx',spillover_test_"&amp;UU101&amp;"','sp_test_"&amp;UU101&amp;"');"</f>
        <v>xlswrite('G:\Mi unidad\1. PROYECTOS TELLO 2022\SCM SPILL OVERS\outputs\PEAO\criminalidad\1%\simulacion_1\output_tests.xlsx',spillover_test_71','sp_test_71');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P102">
        <v>75</v>
      </c>
      <c r="CQ102" t="str">
        <f>"%A_"&amp;CP102</f>
        <v>%A_75</v>
      </c>
      <c r="CW102">
        <v>75</v>
      </c>
      <c r="CX102" s="2" t="str">
        <f>"A_"&amp;CW99&amp;" = eye(N);"</f>
        <v>A_71 = eye(N);</v>
      </c>
      <c r="DB102">
        <v>75</v>
      </c>
      <c r="DC102" t="str">
        <f>"%A_"&amp;DB102</f>
        <v>%A_75</v>
      </c>
      <c r="DG102">
        <v>75</v>
      </c>
      <c r="DH102" t="str">
        <f>"%A_"&amp;DG102</f>
        <v>%A_75</v>
      </c>
      <c r="DL102">
        <v>75</v>
      </c>
      <c r="DM102" t="str">
        <f>"%A_"&amp;DL102</f>
        <v>%A_75</v>
      </c>
      <c r="EG102">
        <v>42</v>
      </c>
      <c r="EH102" s="2" t="str">
        <f>"alpha_hat_"&amp;EG102&amp;" = A_"&amp;EG102&amp;"*gamma_hat_"&amp;EG102&amp;";"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OVERS\outputs\PEAO\bajo_niv_educ\1%\simulacion_1\output_tests.xlsx',lb_vec_"&amp;QW102&amp;"','lb_vec_"&amp;QW102&amp;"');"</f>
        <v>xlswrite('G:\Mi unidad\1. PROYECTOS TELLO 2022\SCM SPILL OVERS\outputs\PEAO\bajo_niv_educ\1%\simulacion_1\output_tests.xlsx',lb_vec_75','lb_vec_75');</v>
      </c>
      <c r="RK102">
        <v>75</v>
      </c>
      <c r="RL102" t="str">
        <f>"xlswrite('G:\Mi unidad\1. PROYECTOS TELLO 2022\SCM SPILL OVERS\outputs\PEAO\bajo_ingreso\1%\simulacion_1\output_tests.xlsx',lb_vec_"&amp;RK102&amp;"','lb_vec_"&amp;RK102&amp;"');"</f>
        <v>xlswrite('G:\Mi unidad\1. PROYECTOS TELLO 2022\SCM SPILL OVERS\outputs\PEAO\bajo_ingreso\1%\simulacion_1\output_tests.xlsx',lb_vec_75','lb_vec_75');</v>
      </c>
      <c r="RW102">
        <v>75</v>
      </c>
      <c r="RX102" t="str">
        <f>"xlswrite('G:\Mi unidad\1. PROYECTOS TELLO 2022\SCM SPILL OVERS\outputs\PEAO\densidad\1%\simulacion_1\output_tests.xlsx',lb_vec_"&amp;RW102&amp;"','lb_vec_"&amp;RW102&amp;"');"</f>
        <v>xlswrite('G:\Mi unidad\1. PROYECTOS TELLO 2022\SCM SPILL OVERS\outputs\PEAO\densidad\1%\simulacion_1\output_tests.xlsx',lb_vec_75','lb_vec_75');</v>
      </c>
      <c r="SI102">
        <v>75</v>
      </c>
      <c r="SJ102" t="str">
        <f>"xlswrite('G:\Mi unidad\1. PROYECTOS TELLO 2022\SCM SPILL OVERS\outputs\PEAO\densidad_g\1%\simulacion_1\output_tests.xlsx',lb_vec_"&amp;SI102&amp;"','lb_vec_"&amp;SI102&amp;"');"</f>
        <v>xlswrite('G:\Mi unidad\1. PROYECTOS TELLO 2022\SCM SPILL OVERS\outputs\PEAO\densidad_g\1%\simulacion_1\output_tests.xlsx',lb_vec_75','lb_vec_75');</v>
      </c>
      <c r="SU102">
        <v>75</v>
      </c>
      <c r="SV102" t="str">
        <f>"xlswrite('G:\Mi unidad\1. PROYECTOS TELLO 2022\SCM SPILL OVERS\outputs\PEAO\distancia_centro_salud\1%\simulacion_1\output_tests.xlsx',lb_vec_"&amp;SU102&amp;"','lb_vec_"&amp;SU102&amp;"');"</f>
        <v>xlswrite('G:\Mi unidad\1. PROYECTOS TELLO 2022\SCM SPILL OVERS\outputs\PEAO\distancia_centro_salud\1%\simulacion_1\output_tests.xlsx',lb_vec_75','lb_vec_75');</v>
      </c>
      <c r="TH102">
        <v>75</v>
      </c>
      <c r="TI102" t="str">
        <f>"xlswrite('G:\Mi unidad\1. PROYECTOS TELLO 2022\SCM SPILL OVERS\outputs\PEAO\informalidad\1%\simulacion_1\output_tests.xlsx',lb_vec_"&amp;TH102&amp;"','lb_vec_"&amp;TH102&amp;"');"</f>
        <v>xlswrite('G:\Mi unidad\1. PROYECTOS TELLO 2022\SCM SPILL OVERS\outputs\PEAO\informalidad\1%\simulacion_1\output_tests.xlsx',lb_vec_75','lb_vec_75');</v>
      </c>
      <c r="TU102">
        <v>75</v>
      </c>
      <c r="TV102" t="str">
        <f>"xlswrite('G:\Mi unidad\1. PROYECTOS TELLO 2022\SCM SPILL OVERS\outputs\PEAO\alimentos\1%\simulacion_1\output_tests.xlsx',lb_vec_"&amp;TU102&amp;"','lb_vec_"&amp;TU102&amp;"');"</f>
        <v>xlswrite('G:\Mi unidad\1. PROYECTOS TELLO 2022\SCM SPILL OVERS\outputs\PEAO\alimentos\1%\simulacion_1\output_tests.xlsx',lb_vec_75','lb_vec_75');</v>
      </c>
      <c r="UB102">
        <v>75</v>
      </c>
      <c r="UC102" t="str">
        <f>"xlswrite('G:\Mi unidad\1. PROYECTOS TELLO 2022\SCM SPILL OVERS\outputs\PEAO\jefe_hogar\1%\simulacion_1\output_tests.xlsx',lb_vec_"&amp;UB102&amp;"','lb_vec_"&amp;UB102&amp;"');"</f>
        <v>xlswrite('G:\Mi unidad\1. PROYECTOS TELLO 2022\SCM SPILL OVERS\outputs\PEAO\jefe_hogar\1%\simulacion_1\output_tests.xlsx',lb_vec_75','lb_vec_75');</v>
      </c>
      <c r="UI102">
        <v>75</v>
      </c>
      <c r="UJ102" t="str">
        <f>"xlswrite('G:\Mi unidad\1. PROYECTOS TELLO 2022\SCM SPILL OVERS\outputs\PEAO\mujeres\1%\simulacion_1\output_tests.xlsx',lb_vec_"&amp;UI102&amp;"','lb_vec_"&amp;UI102&amp;"');"</f>
        <v>xlswrite('G:\Mi unidad\1. PROYECTOS TELLO 2022\SCM SPILL OVERS\outputs\PEAO\mujeres\1%\simulacion_1\output_tests.xlsx',lb_vec_75','lb_vec_75');</v>
      </c>
      <c r="UU102">
        <v>75</v>
      </c>
      <c r="UV102" t="str">
        <f>"xlswrite('G:\Mi unidad\1. PROYECTOS TELLO 2022\SCM SPILL OVERS\outputs\PEAO\criminalidad\1%\simulacion_1\output_tests.xlsx',lb_vec_"&amp;UU102&amp;"','lb_vec_"&amp;UU102&amp;"');"</f>
        <v>xlswrite('G:\Mi unidad\1. PROYECTOS TELLO 2022\SCM SPILL OVERS\outputs\PEAO\criminalidad\1%\simulacion_1\output_tests.xlsx',lb_vec_75','lb_vec_75');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P103">
        <v>75</v>
      </c>
      <c r="CQ103" t="str">
        <f>"% Provincia_"&amp;CP103</f>
        <v>% Provincia_75</v>
      </c>
      <c r="CW103">
        <v>75</v>
      </c>
      <c r="CX103" s="2" t="str">
        <f>"A_"&amp;CW99&amp;"(:,ind_"&amp;CW99&amp;" == 0) = [];"</f>
        <v>A_71(:,ind_71 == 0) = [];</v>
      </c>
      <c r="DB103">
        <v>75</v>
      </c>
      <c r="DC103" t="str">
        <f>"% Provincia_"&amp;DB103</f>
        <v>% Provincia_75</v>
      </c>
      <c r="DG103">
        <v>75</v>
      </c>
      <c r="DH103" t="str">
        <f>"% Provincia_"&amp;DG103</f>
        <v>% Provincia_75</v>
      </c>
      <c r="DL103">
        <v>75</v>
      </c>
      <c r="DM103" t="str">
        <f>"% Provincia_"&amp;DL103</f>
        <v>% Provincia_75</v>
      </c>
      <c r="EG103">
        <v>42</v>
      </c>
      <c r="EH103" s="2" t="str">
        <f>"alpha1_hat_vec_"&amp;EG103&amp;"(s) = alpha_hat_"&amp;EG103&amp;"(1);"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sp_andrews(Y_pre_"&amp;QP103&amp;",PEAO_"&amp;QP103&amp;"(:,T+s),A_"&amp;QP103&amp;",C,d,alpha_sig);"</f>
        <v xml:space="preserve">    spillover_test_57(s) = sp_andrews(Y_pre_57,PEAO_57(:,T+s),A_57,C,d,alpha_sig);</v>
      </c>
      <c r="QW103">
        <v>75</v>
      </c>
      <c r="QX103" t="str">
        <f>"xlswrite('G:\Mi unidad\1. PROYECTOS TELLO 2022\SCM SPILL OVERS\outputs\PEAO\bajo_niv_educ\1%\simulacion_1\output_tests.xlsx',ub_vec_"&amp;QW103&amp;"','ub_vec_"&amp;QW103&amp;"');"</f>
        <v>xlswrite('G:\Mi unidad\1. PROYECTOS TELLO 2022\SCM SPILL OVERS\outputs\PEAO\bajo_niv_educ\1%\simulacion_1\output_tests.xlsx',ub_vec_75','ub_vec_75');</v>
      </c>
      <c r="RK103">
        <v>75</v>
      </c>
      <c r="RL103" t="str">
        <f>"xlswrite('G:\Mi unidad\1. PROYECTOS TELLO 2022\SCM SPILL OVERS\outputs\PEAO\bajo_ingreso\1%\simulacion_1\output_tests.xlsx',ub_vec_"&amp;RK103&amp;"','ub_vec_"&amp;RK103&amp;"');"</f>
        <v>xlswrite('G:\Mi unidad\1. PROYECTOS TELLO 2022\SCM SPILL OVERS\outputs\PEAO\bajo_ingreso\1%\simulacion_1\output_tests.xlsx',ub_vec_75','ub_vec_75');</v>
      </c>
      <c r="RW103">
        <v>75</v>
      </c>
      <c r="RX103" t="str">
        <f>"xlswrite('G:\Mi unidad\1. PROYECTOS TELLO 2022\SCM SPILL OVERS\outputs\PEAO\densidad\1%\simulacion_1\output_tests.xlsx',ub_vec_"&amp;RW103&amp;"','ub_vec_"&amp;RW103&amp;"');"</f>
        <v>xlswrite('G:\Mi unidad\1. PROYECTOS TELLO 2022\SCM SPILL OVERS\outputs\PEAO\densidad\1%\simulacion_1\output_tests.xlsx',ub_vec_75','ub_vec_75');</v>
      </c>
      <c r="SI103">
        <v>75</v>
      </c>
      <c r="SJ103" t="str">
        <f>"xlswrite('G:\Mi unidad\1. PROYECTOS TELLO 2022\SCM SPILL OVERS\outputs\PEAO\densidad_g\1%\simulacion_1\output_tests.xlsx',ub_vec_"&amp;SI103&amp;"','ub_vec_"&amp;SI103&amp;"');"</f>
        <v>xlswrite('G:\Mi unidad\1. PROYECTOS TELLO 2022\SCM SPILL OVERS\outputs\PEAO\densidad_g\1%\simulacion_1\output_tests.xlsx',ub_vec_75','ub_vec_75');</v>
      </c>
      <c r="SU103">
        <v>75</v>
      </c>
      <c r="SV103" t="str">
        <f>"xlswrite('G:\Mi unidad\1. PROYECTOS TELLO 2022\SCM SPILL OVERS\outputs\PEAO\distancia_centro_salud\1%\simulacion_1\output_tests.xlsx',ub_vec_"&amp;SU103&amp;"','ub_vec_"&amp;SU103&amp;"');"</f>
        <v>xlswrite('G:\Mi unidad\1. PROYECTOS TELLO 2022\SCM SPILL OVERS\outputs\PEAO\distancia_centro_salud\1%\simulacion_1\output_tests.xlsx',ub_vec_75','ub_vec_75');</v>
      </c>
      <c r="TH103">
        <v>75</v>
      </c>
      <c r="TI103" t="str">
        <f>"xlswrite('G:\Mi unidad\1. PROYECTOS TELLO 2022\SCM SPILL OVERS\outputs\PEAO\informalidad\1%\simulacion_1\output_tests.xlsx',ub_vec_"&amp;TH103&amp;"','ub_vec_"&amp;TH103&amp;"');"</f>
        <v>xlswrite('G:\Mi unidad\1. PROYECTOS TELLO 2022\SCM SPILL OVERS\outputs\PEAO\informalidad\1%\simulacion_1\output_tests.xlsx',ub_vec_75','ub_vec_75');</v>
      </c>
      <c r="TU103">
        <v>75</v>
      </c>
      <c r="TV103" t="str">
        <f>"xlswrite('G:\Mi unidad\1. PROYECTOS TELLO 2022\SCM SPILL OVERS\outputs\PEAO\alimentos\1%\simulacion_1\output_tests.xlsx',ub_vec_"&amp;TU103&amp;"','ub_vec_"&amp;TU103&amp;"');"</f>
        <v>xlswrite('G:\Mi unidad\1. PROYECTOS TELLO 2022\SCM SPILL OVERS\outputs\PEAO\alimentos\1%\simulacion_1\output_tests.xlsx',ub_vec_75','ub_vec_75');</v>
      </c>
      <c r="UB103">
        <v>75</v>
      </c>
      <c r="UC103" t="str">
        <f>"xlswrite('G:\Mi unidad\1. PROYECTOS TELLO 2022\SCM SPILL OVERS\outputs\PEAO\jefe_hogar\1%\simulacion_1\output_tests.xlsx',ub_vec_"&amp;UB103&amp;"','ub_vec_"&amp;UB103&amp;"');"</f>
        <v>xlswrite('G:\Mi unidad\1. PROYECTOS TELLO 2022\SCM SPILL OVERS\outputs\PEAO\jefe_hogar\1%\simulacion_1\output_tests.xlsx',ub_vec_75','ub_vec_75');</v>
      </c>
      <c r="UI103">
        <v>75</v>
      </c>
      <c r="UJ103" t="str">
        <f>"xlswrite('G:\Mi unidad\1. PROYECTOS TELLO 2022\SCM SPILL OVERS\outputs\PEAO\mujeres\1%\simulacion_1\output_tests.xlsx',ub_vec_"&amp;UI103&amp;"','ub_vec_"&amp;UI103&amp;"');"</f>
        <v>xlswrite('G:\Mi unidad\1. PROYECTOS TELLO 2022\SCM SPILL OVERS\outputs\PEAO\mujeres\1%\simulacion_1\output_tests.xlsx',ub_vec_75','ub_vec_75');</v>
      </c>
      <c r="UU103">
        <v>75</v>
      </c>
      <c r="UV103" t="str">
        <f>"xlswrite('G:\Mi unidad\1. PROYECTOS TELLO 2022\SCM SPILL OVERS\outputs\PEAO\criminalidad\1%\simulacion_1\output_tests.xlsx',ub_vec_"&amp;UU103&amp;"','ub_vec_"&amp;UU103&amp;"');"</f>
        <v>xlswrite('G:\Mi unidad\1. PROYECTOS TELLO 2022\SCM SPILL OVERS\outputs\PEAO\criminalidad\1%\simulacion_1\output_tests.xlsx',ub_vec_75','ub_vec_75');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xlsread('spillover_densidad_g_"&amp;CJ102&amp;".xlsx')"</f>
        <v>ind_75 = xlsread('spillover_densidad_g_75.xlsx')</v>
      </c>
      <c r="CP104">
        <v>75</v>
      </c>
      <c r="CQ104" s="2" t="str">
        <f>"ind_"&amp;CP102&amp;" = xlsread('spillover_tiempo_cs_"&amp;CP102&amp;".xlsx')"</f>
        <v>ind_75 = xlsread('spillover_tiempo_cs_75.xlsx')</v>
      </c>
      <c r="CW104">
        <v>75</v>
      </c>
      <c r="CX104" t="str">
        <f>"%A_"&amp;CW104</f>
        <v>%A_75</v>
      </c>
      <c r="DB104">
        <v>75</v>
      </c>
      <c r="DC104" s="2" t="str">
        <f>"ind_"&amp;DB102&amp;" = xlsread('spillover_criminalidad_"&amp;DB102&amp;".xlsx')"</f>
        <v>ind_75 = xlsread('spillover_criminalidad_75.xlsx')</v>
      </c>
      <c r="DG104">
        <v>75</v>
      </c>
      <c r="DH104" s="2" t="str">
        <f>"ind_"&amp;DG102&amp;" = xlsread('spillover_jefe_hogar_"&amp;DG102&amp;".xlsx')"</f>
        <v>ind_75 = xlsread('spillover_jefe_hogar_75.xlsx')</v>
      </c>
      <c r="DL104">
        <v>75</v>
      </c>
      <c r="DM104" s="2" t="str">
        <f>"ind_"&amp;DL102&amp;" = xlsread('spillover_mujeres_"&amp;DL102&amp;".xlsx')"</f>
        <v>ind_75 = xlsread('spillover_mujeres_75.xlsx')</v>
      </c>
      <c r="EG104">
        <v>42</v>
      </c>
      <c r="EH104" s="2" t="str">
        <f>"synthetic_control_sp_"&amp;EG104&amp;"(T+s) = Y_"&amp;EG104&amp;"(1,T+s)-alpha1_hat_vec_"&amp;EG104&amp;"(s);"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OVERS\outputs\PEAO\bajo_niv_educ\1%\simulacion_1\output_tests.xlsx',p_value_vec_"&amp;QW104&amp;"','p_value_vec_"&amp;QW104&amp;"');"</f>
        <v>xlswrite('G:\Mi unidad\1. PROYECTOS TELLO 2022\SCM SPILL OVERS\outputs\PEAO\bajo_niv_educ\1%\simulacion_1\output_tests.xlsx',p_value_vec_75','p_value_vec_75');</v>
      </c>
      <c r="RK104">
        <v>75</v>
      </c>
      <c r="RL104" t="str">
        <f>"xlswrite('G:\Mi unidad\1. PROYECTOS TELLO 2022\SCM SPILL OVERS\outputs\PEAO\bajo_ingreso\1%\simulacion_1\output_tests.xlsx',p_value_vec_"&amp;RK104&amp;"','p_value_vec_"&amp;RK104&amp;"');"</f>
        <v>xlswrite('G:\Mi unidad\1. PROYECTOS TELLO 2022\SCM SPILL OVERS\outputs\PEAO\bajo_ingreso\1%\simulacion_1\output_tests.xlsx',p_value_vec_75','p_value_vec_75');</v>
      </c>
      <c r="RW104">
        <v>75</v>
      </c>
      <c r="RX104" t="str">
        <f>"xlswrite('G:\Mi unidad\1. PROYECTOS TELLO 2022\SCM SPILL OVERS\outputs\PEAO\densidad\1%\simulacion_1\output_tests.xlsx',p_value_vec_"&amp;RW104&amp;"','p_value_vec_"&amp;RW104&amp;"');"</f>
        <v>xlswrite('G:\Mi unidad\1. PROYECTOS TELLO 2022\SCM SPILL OVERS\outputs\PEAO\densidad\1%\simulacion_1\output_tests.xlsx',p_value_vec_75','p_value_vec_75');</v>
      </c>
      <c r="SI104">
        <v>75</v>
      </c>
      <c r="SJ104" t="str">
        <f>"xlswrite('G:\Mi unidad\1. PROYECTOS TELLO 2022\SCM SPILL OVERS\outputs\PEAO\densidad_g\1%\simulacion_1\output_tests.xlsx',p_value_vec_"&amp;SI104&amp;"','p_value_vec_"&amp;SI104&amp;"');"</f>
        <v>xlswrite('G:\Mi unidad\1. PROYECTOS TELLO 2022\SCM SPILL OVERS\outputs\PEAO\densidad_g\1%\simulacion_1\output_tests.xlsx',p_value_vec_75','p_value_vec_75');</v>
      </c>
      <c r="SU104">
        <v>75</v>
      </c>
      <c r="SV104" t="str">
        <f>"xlswrite('G:\Mi unidad\1. PROYECTOS TELLO 2022\SCM SPILL OVERS\outputs\PEAO\distancia_centro_salud\1%\simulacion_1\output_tests.xlsx',p_value_vec_"&amp;SU104&amp;"','p_value_vec_"&amp;SU104&amp;"');"</f>
        <v>xlswrite('G:\Mi unidad\1. PROYECTOS TELLO 2022\SCM SPILL OVERS\outputs\PEAO\distancia_centro_salud\1%\simulacion_1\output_tests.xlsx',p_value_vec_75','p_value_vec_75');</v>
      </c>
      <c r="TH104">
        <v>75</v>
      </c>
      <c r="TI104" t="str">
        <f>"xlswrite('G:\Mi unidad\1. PROYECTOS TELLO 2022\SCM SPILL OVERS\outputs\PEAO\informalidad\1%\simulacion_1\output_tests.xlsx',p_value_vec_"&amp;TH104&amp;"','p_value_vec_"&amp;TH104&amp;"');"</f>
        <v>xlswrite('G:\Mi unidad\1. PROYECTOS TELLO 2022\SCM SPILL OVERS\outputs\PEAO\informalidad\1%\simulacion_1\output_tests.xlsx',p_value_vec_75','p_value_vec_75');</v>
      </c>
      <c r="TU104">
        <v>75</v>
      </c>
      <c r="TV104" t="str">
        <f>"xlswrite('G:\Mi unidad\1. PROYECTOS TELLO 2022\SCM SPILL OVERS\outputs\PEAO\alimentos\1%\simulacion_1\output_tests.xlsx',p_value_vec_"&amp;TU104&amp;"','p_value_vec_"&amp;TU104&amp;"');"</f>
        <v>xlswrite('G:\Mi unidad\1. PROYECTOS TELLO 2022\SCM SPILL OVERS\outputs\PEAO\alimentos\1%\simulacion_1\output_tests.xlsx',p_value_vec_75','p_value_vec_75');</v>
      </c>
      <c r="UB104">
        <v>75</v>
      </c>
      <c r="UC104" t="str">
        <f>"xlswrite('G:\Mi unidad\1. PROYECTOS TELLO 2022\SCM SPILL OVERS\outputs\PEAO\jefe_hogar\1%\simulacion_1\output_tests.xlsx',p_value_vec_"&amp;UB104&amp;"','p_value_vec_"&amp;UB104&amp;"');"</f>
        <v>xlswrite('G:\Mi unidad\1. PROYECTOS TELLO 2022\SCM SPILL OVERS\outputs\PEAO\jefe_hogar\1%\simulacion_1\output_tests.xlsx',p_value_vec_75','p_value_vec_75');</v>
      </c>
      <c r="UI104">
        <v>75</v>
      </c>
      <c r="UJ104" t="str">
        <f>"xlswrite('G:\Mi unidad\1. PROYECTOS TELLO 2022\SCM SPILL OVERS\outputs\PEAO\mujeres\1%\simulacion_1\output_tests.xlsx',p_value_vec_"&amp;UI104&amp;"','p_value_vec_"&amp;UI104&amp;"');"</f>
        <v>xlswrite('G:\Mi unidad\1. PROYECTOS TELLO 2022\SCM SPILL OVERS\outputs\PEAO\mujeres\1%\simulacion_1\output_tests.xlsx',p_value_vec_75','p_value_vec_75');</v>
      </c>
      <c r="UU104">
        <v>75</v>
      </c>
      <c r="UV104" t="str">
        <f>"xlswrite('G:\Mi unidad\1. PROYECTOS TELLO 2022\SCM SPILL OVERS\outputs\PEAO\criminalidad\1%\simulacion_1\output_tests.xlsx',p_value_vec_"&amp;UU104&amp;"','p_value_vec_"&amp;UU104&amp;"');"</f>
        <v>xlswrite('G:\Mi unidad\1. PROYECTOS TELLO 2022\SCM SPILL OVERS\outputs\PEAO\criminalidad\1%\simulacion_1\output_tests.xlsx',p_value_vec_75','p_value_vec_75');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P105">
        <v>75</v>
      </c>
      <c r="CQ105" s="2" t="str">
        <f>"A_"&amp;CP102&amp;" = eye(N);"</f>
        <v>A_75 = eye(N);</v>
      </c>
      <c r="CW105">
        <v>75</v>
      </c>
      <c r="CX105" t="str">
        <f>"% Provincia_"&amp;CW105</f>
        <v>% Provincia_75</v>
      </c>
      <c r="DB105">
        <v>75</v>
      </c>
      <c r="DC105" s="2" t="str">
        <f>"A_"&amp;DB102&amp;" = eye(N);"</f>
        <v>A_75 = eye(N);</v>
      </c>
      <c r="DG105">
        <v>75</v>
      </c>
      <c r="DH105" s="2" t="str">
        <f>"A_"&amp;DG102&amp;" = eye(N);"</f>
        <v>A_75 = eye(N);</v>
      </c>
      <c r="DL105">
        <v>75</v>
      </c>
      <c r="DM105" s="2" t="str">
        <f>"A_"&amp;DL102&amp;" = eye(N);"</f>
        <v>A_75 = eye(N);</v>
      </c>
      <c r="EG105">
        <v>42</v>
      </c>
      <c r="EH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OVERS\outputs\PEAO\bajo_niv_educ\1%\simulacion_1\output_tests.xlsx',alpha1_hat_vec_"&amp;QW105&amp;"','alpha1_hat_vec_"&amp;QW105&amp;"');"</f>
        <v>xlswrite('G:\Mi unidad\1. PROYECTOS TELLO 2022\SCM SPILL OVERS\outputs\PEAO\bajo_niv_educ\1%\simulacion_1\output_tests.xlsx',alpha1_hat_vec_75','alpha1_hat_vec_75');</v>
      </c>
      <c r="RK105">
        <v>75</v>
      </c>
      <c r="RL105" t="str">
        <f>"xlswrite('G:\Mi unidad\1. PROYECTOS TELLO 2022\SCM SPILL OVERS\outputs\PEAO\bajo_ingreso\1%\simulacion_1\output_tests.xlsx',alpha1_hat_vec_"&amp;RK105&amp;"','alpha1_hat_vec_"&amp;RK105&amp;"');"</f>
        <v>xlswrite('G:\Mi unidad\1. PROYECTOS TELLO 2022\SCM SPILL OVERS\outputs\PEAO\bajo_ingreso\1%\simulacion_1\output_tests.xlsx',alpha1_hat_vec_75','alpha1_hat_vec_75');</v>
      </c>
      <c r="RW105">
        <v>75</v>
      </c>
      <c r="RX105" t="str">
        <f>"xlswrite('G:\Mi unidad\1. PROYECTOS TELLO 2022\SCM SPILL OVERS\outputs\PEAO\densidad\1%\simulacion_1\output_tests.xlsx',alpha1_hat_vec_"&amp;RW105&amp;"','alpha1_hat_vec_"&amp;RW105&amp;"');"</f>
        <v>xlswrite('G:\Mi unidad\1. PROYECTOS TELLO 2022\SCM SPILL OVERS\outputs\PEAO\densidad\1%\simulacion_1\output_tests.xlsx',alpha1_hat_vec_75','alpha1_hat_vec_75');</v>
      </c>
      <c r="SI105">
        <v>75</v>
      </c>
      <c r="SJ105" t="str">
        <f>"xlswrite('G:\Mi unidad\1. PROYECTOS TELLO 2022\SCM SPILL OVERS\outputs\PEAO\densidad_g\1%\simulacion_1\output_tests.xlsx',alpha1_hat_vec_"&amp;SI105&amp;"','alpha1_hat_vec_"&amp;SI105&amp;"');"</f>
        <v>xlswrite('G:\Mi unidad\1. PROYECTOS TELLO 2022\SCM SPILL OVERS\outputs\PEAO\densidad_g\1%\simulacion_1\output_tests.xlsx',alpha1_hat_vec_75','alpha1_hat_vec_75');</v>
      </c>
      <c r="SU105">
        <v>75</v>
      </c>
      <c r="SV105" t="str">
        <f>"xlswrite('G:\Mi unidad\1. PROYECTOS TELLO 2022\SCM SPILL OVERS\outputs\PEAO\distancia_centro_salud\1%\simulacion_1\output_tests.xlsx',alpha1_hat_vec_"&amp;SU105&amp;"','alpha1_hat_vec_"&amp;SU105&amp;"');"</f>
        <v>xlswrite('G:\Mi unidad\1. PROYECTOS TELLO 2022\SCM SPILL OVERS\outputs\PEAO\distancia_centro_salud\1%\simulacion_1\output_tests.xlsx',alpha1_hat_vec_75','alpha1_hat_vec_75');</v>
      </c>
      <c r="TH105">
        <v>75</v>
      </c>
      <c r="TI105" t="str">
        <f>"xlswrite('G:\Mi unidad\1. PROYECTOS TELLO 2022\SCM SPILL OVERS\outputs\PEAO\informalidad\1%\simulacion_1\output_tests.xlsx',alpha1_hat_vec_"&amp;TH105&amp;"','alpha1_hat_vec_"&amp;TH105&amp;"');"</f>
        <v>xlswrite('G:\Mi unidad\1. PROYECTOS TELLO 2022\SCM SPILL OVERS\outputs\PEAO\informalidad\1%\simulacion_1\output_tests.xlsx',alpha1_hat_vec_75','alpha1_hat_vec_75');</v>
      </c>
      <c r="TU105">
        <v>75</v>
      </c>
      <c r="TV105" t="str">
        <f>"xlswrite('G:\Mi unidad\1. PROYECTOS TELLO 2022\SCM SPILL OVERS\outputs\PEAO\alimentos\1%\simulacion_1\output_tests.xlsx',alpha1_hat_vec_"&amp;TU105&amp;"','alpha1_hat_vec_"&amp;TU105&amp;"');"</f>
        <v>xlswrite('G:\Mi unidad\1. PROYECTOS TELLO 2022\SCM SPILL OVERS\outputs\PEAO\alimentos\1%\simulacion_1\output_tests.xlsx',alpha1_hat_vec_75','alpha1_hat_vec_75');</v>
      </c>
      <c r="UB105">
        <v>75</v>
      </c>
      <c r="UC105" t="str">
        <f>"xlswrite('G:\Mi unidad\1. PROYECTOS TELLO 2022\SCM SPILL OVERS\outputs\PEAO\jefe_hogar\1%\simulacion_1\output_tests.xlsx',alpha1_hat_vec_"&amp;UB105&amp;"','alpha1_hat_vec_"&amp;UB105&amp;"');"</f>
        <v>xlswrite('G:\Mi unidad\1. PROYECTOS TELLO 2022\SCM SPILL OVERS\outputs\PEAO\jefe_hogar\1%\simulacion_1\output_tests.xlsx',alpha1_hat_vec_75','alpha1_hat_vec_75');</v>
      </c>
      <c r="UI105">
        <v>75</v>
      </c>
      <c r="UJ105" t="str">
        <f>"xlswrite('G:\Mi unidad\1. PROYECTOS TELLO 2022\SCM SPILL OVERS\outputs\PEAO\mujeres\1%\simulacion_1\output_tests.xlsx',alpha1_hat_vec_"&amp;UI105&amp;"','alpha1_hat_vec_"&amp;UI105&amp;"');"</f>
        <v>xlswrite('G:\Mi unidad\1. PROYECTOS TELLO 2022\SCM SPILL OVERS\outputs\PEAO\mujeres\1%\simulacion_1\output_tests.xlsx',alpha1_hat_vec_75','alpha1_hat_vec_75');</v>
      </c>
      <c r="UU105">
        <v>75</v>
      </c>
      <c r="UV105" t="str">
        <f>"xlswrite('G:\Mi unidad\1. PROYECTOS TELLO 2022\SCM SPILL OVERS\outputs\PEAO\criminalidad\1%\simulacion_1\output_tests.xlsx',alpha1_hat_vec_"&amp;UU105&amp;"','alpha1_hat_vec_"&amp;UU105&amp;"');"</f>
        <v>xlswrite('G:\Mi unidad\1. PROYECTOS TELLO 2022\SCM SPILL OVERS\outputs\PEAO\criminalidad\1%\simulacion_1\output_tests.xlsx',alpha1_hat_vec_75','alpha1_hat_vec_75');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P106">
        <v>75</v>
      </c>
      <c r="CQ106" s="2" t="str">
        <f>"A_"&amp;CP102&amp;"(:,ind_"&amp;CP102&amp;" == 0) = [];"</f>
        <v>A_75(:,ind_75 == 0) = [];</v>
      </c>
      <c r="CW106">
        <v>75</v>
      </c>
      <c r="CX106" s="2" t="str">
        <f>"ind_"&amp;CW104&amp;" = xlsread('spillover_alimentos_"&amp;CW104&amp;".xlsx')"</f>
        <v>ind_75 = xlsread('spillover_alimentos_75.xlsx')</v>
      </c>
      <c r="DB106">
        <v>75</v>
      </c>
      <c r="DC106" s="2" t="str">
        <f>"A_"&amp;DB102&amp;"(:,ind_"&amp;DB102&amp;" == 0) = [];"</f>
        <v>A_75(:,ind_75 == 0) = [];</v>
      </c>
      <c r="DG106">
        <v>75</v>
      </c>
      <c r="DH106" s="2" t="str">
        <f>"A_"&amp;DG102&amp;"(:,ind_"&amp;DG102&amp;" == 0) = [];"</f>
        <v>A_75(:,ind_75 == 0) = [];</v>
      </c>
      <c r="DL106">
        <v>75</v>
      </c>
      <c r="DM106" s="2" t="str">
        <f>"A_"&amp;DL102&amp;"(:,ind_"&amp;DL102&amp;" == 0) = [];"</f>
        <v>A_75(:,ind_75 == 0) = [];</v>
      </c>
      <c r="EG106">
        <v>44</v>
      </c>
      <c r="EH106" s="3" t="str">
        <f>"%PROVINCIA "&amp;EG106</f>
        <v>%PROVINCIA 44</v>
      </c>
      <c r="QI106">
        <v>41</v>
      </c>
      <c r="QJ106" t="str">
        <f>"    [p_value_"&amp;QI106&amp; ",lb_"&amp;QI106&amp;",ub_"&amp;QI106&amp;"] = sp_andrews_te(Y_pre_"&amp;QI106&amp;",PEAO_"&amp;QI106&amp;"(:,T+s),A_"&amp;QI106&amp;",C,.05);"</f>
        <v xml:space="preserve">    [p_value_41,lb_41,ub_41] = sp_andrews_te(Y_pre_41,PEAO_41(:,T+s),A_41,C,.05);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OVERS\outputs\PEAO\bajo_niv_educ\1%\simulacion_1\output_tests.xlsx',spillover_test_"&amp;QW106&amp;"','sp_test_"&amp;QW106&amp;"');"</f>
        <v>xlswrite('G:\Mi unidad\1. PROYECTOS TELLO 2022\SCM SPILL OVERS\outputs\PEAO\bajo_niv_educ\1%\simulacion_1\output_tests.xlsx',spillover_test_75','sp_test_75');</v>
      </c>
      <c r="RK106">
        <v>75</v>
      </c>
      <c r="RL106" t="str">
        <f>"xlswrite('G:\Mi unidad\1. PROYECTOS TELLO 2022\SCM SPILL OVERS\outputs\PEAO\bajo_ingreso\1%\simulacion_1\output_tests.xlsx',spillover_test_"&amp;RK106&amp;"','sp_test_"&amp;RK106&amp;"');"</f>
        <v>xlswrite('G:\Mi unidad\1. PROYECTOS TELLO 2022\SCM SPILL OVERS\outputs\PEAO\bajo_ingreso\1%\simulacion_1\output_tests.xlsx',spillover_test_75','sp_test_75');</v>
      </c>
      <c r="RW106">
        <v>75</v>
      </c>
      <c r="RX106" t="str">
        <f>"xlswrite('G:\Mi unidad\1. PROYECTOS TELLO 2022\SCM SPILL OVERS\outputs\PEAO\densidad\1%\simulacion_1\output_tests.xlsx',spillover_test_"&amp;RW106&amp;"','sp_test_"&amp;RW106&amp;"');"</f>
        <v>xlswrite('G:\Mi unidad\1. PROYECTOS TELLO 2022\SCM SPILL OVERS\outputs\PEAO\densidad\1%\simulacion_1\output_tests.xlsx',spillover_test_75','sp_test_75');</v>
      </c>
      <c r="SI106">
        <v>75</v>
      </c>
      <c r="SJ106" t="str">
        <f>"xlswrite('G:\Mi unidad\1. PROYECTOS TELLO 2022\SCM SPILL OVERS\outputs\PEAO\densidad_g\1%\simulacion_1\output_tests.xlsx',spillover_test_"&amp;SI106&amp;"','sp_test_"&amp;SI106&amp;"');"</f>
        <v>xlswrite('G:\Mi unidad\1. PROYECTOS TELLO 2022\SCM SPILL OVERS\outputs\PEAO\densidad_g\1%\simulacion_1\output_tests.xlsx',spillover_test_75','sp_test_75');</v>
      </c>
      <c r="SU106">
        <v>75</v>
      </c>
      <c r="SV106" t="str">
        <f>"xlswrite('G:\Mi unidad\1. PROYECTOS TELLO 2022\SCM SPILL OVERS\outputs\PEAO\distancia_centro_salud\1%\simulacion_1\output_tests.xlsx',spillover_test_"&amp;SU106&amp;"','sp_test_"&amp;SU106&amp;"');"</f>
        <v>xlswrite('G:\Mi unidad\1. PROYECTOS TELLO 2022\SCM SPILL OVERS\outputs\PEAO\distancia_centro_salud\1%\simulacion_1\output_tests.xlsx',spillover_test_75','sp_test_75');</v>
      </c>
      <c r="TH106">
        <v>75</v>
      </c>
      <c r="TI106" t="str">
        <f>"xlswrite('G:\Mi unidad\1. PROYECTOS TELLO 2022\SCM SPILL OVERS\outputs\PEAO\informalidad\1%\simulacion_1\output_tests.xlsx',spillover_test_"&amp;TH106&amp;"','sp_test_"&amp;TH106&amp;"');"</f>
        <v>xlswrite('G:\Mi unidad\1. PROYECTOS TELLO 2022\SCM SPILL OVERS\outputs\PEAO\informalidad\1%\simulacion_1\output_tests.xlsx',spillover_test_75','sp_test_75');</v>
      </c>
      <c r="TU106">
        <v>75</v>
      </c>
      <c r="TV106" t="str">
        <f>"xlswrite('G:\Mi unidad\1. PROYECTOS TELLO 2022\SCM SPILL OVERS\outputs\PEAO\alimentos\1%\simulacion_1\output_tests.xlsx',spillover_test_"&amp;TU106&amp;"','sp_test_"&amp;TU106&amp;"');"</f>
        <v>xlswrite('G:\Mi unidad\1. PROYECTOS TELLO 2022\SCM SPILL OVERS\outputs\PEAO\alimentos\1%\simulacion_1\output_tests.xlsx',spillover_test_75','sp_test_75');</v>
      </c>
      <c r="UB106">
        <v>75</v>
      </c>
      <c r="UC106" t="str">
        <f>"xlswrite('G:\Mi unidad\1. PROYECTOS TELLO 2022\SCM SPILL OVERS\outputs\PEAO\jefe_hogar\1%\simulacion_1\output_tests.xlsx',spillover_test_"&amp;UB106&amp;"','sp_test_"&amp;UB106&amp;"');"</f>
        <v>xlswrite('G:\Mi unidad\1. PROYECTOS TELLO 2022\SCM SPILL OVERS\outputs\PEAO\jefe_hogar\1%\simulacion_1\output_tests.xlsx',spillover_test_75','sp_test_75');</v>
      </c>
      <c r="UI106">
        <v>75</v>
      </c>
      <c r="UJ106" t="str">
        <f>"xlswrite('G:\Mi unidad\1. PROYECTOS TELLO 2022\SCM SPILL OVERS\outputs\PEAO\mujeres\1%\simulacion_1\output_tests.xlsx',spillover_test_"&amp;UI106&amp;"','sp_test_"&amp;UI106&amp;"');"</f>
        <v>xlswrite('G:\Mi unidad\1. PROYECTOS TELLO 2022\SCM SPILL OVERS\outputs\PEAO\mujeres\1%\simulacion_1\output_tests.xlsx',spillover_test_75','sp_test_75');</v>
      </c>
      <c r="UU106">
        <v>75</v>
      </c>
      <c r="UV106" t="str">
        <f>"xlswrite('G:\Mi unidad\1. PROYECTOS TELLO 2022\SCM SPILL OVERS\outputs\PEAO\criminalidad\1%\simulacion_1\output_tests.xlsx',spillover_test_"&amp;UU106&amp;"','sp_test_"&amp;UU106&amp;"');"</f>
        <v>xlswrite('G:\Mi unidad\1. PROYECTOS TELLO 2022\SCM SPILL OVERS\outputs\PEAO\criminalidad\1%\simulacion_1\output_tests.xlsx',spillover_test_75','sp_test_75');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P107">
        <v>76</v>
      </c>
      <c r="CQ107" t="str">
        <f>"%A_"&amp;CP107</f>
        <v>%A_76</v>
      </c>
      <c r="CW107">
        <v>76</v>
      </c>
      <c r="CX107" s="2" t="str">
        <f>"A_"&amp;CW104&amp;" = eye(N);"</f>
        <v>A_75 = eye(N);</v>
      </c>
      <c r="DB107">
        <v>76</v>
      </c>
      <c r="DC107" t="str">
        <f>"%A_"&amp;DB107</f>
        <v>%A_76</v>
      </c>
      <c r="DG107">
        <v>76</v>
      </c>
      <c r="DH107" t="str">
        <f>"%A_"&amp;DG107</f>
        <v>%A_76</v>
      </c>
      <c r="DL107">
        <v>76</v>
      </c>
      <c r="DM107" t="str">
        <f>"%A_"&amp;DL107</f>
        <v>%A_76</v>
      </c>
      <c r="EG107">
        <v>44</v>
      </c>
      <c r="EH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OVERS\outputs\PEAO\bajo_niv_educ\1%\simulacion_1\output_tests.xlsx',lb_vec_"&amp;QW107&amp;"','lb_vec_"&amp;QW107&amp;"');"</f>
        <v>xlswrite('G:\Mi unidad\1. PROYECTOS TELLO 2022\SCM SPILL OVERS\outputs\PEAO\bajo_niv_educ\1%\simulacion_1\output_tests.xlsx',lb_vec_76','lb_vec_76');</v>
      </c>
      <c r="RK107">
        <v>76</v>
      </c>
      <c r="RL107" t="str">
        <f>"xlswrite('G:\Mi unidad\1. PROYECTOS TELLO 2022\SCM SPILL OVERS\outputs\PEAO\bajo_ingreso\1%\simulacion_1\output_tests.xlsx',lb_vec_"&amp;RK107&amp;"','lb_vec_"&amp;RK107&amp;"');"</f>
        <v>xlswrite('G:\Mi unidad\1. PROYECTOS TELLO 2022\SCM SPILL OVERS\outputs\PEAO\bajo_ingreso\1%\simulacion_1\output_tests.xlsx',lb_vec_76','lb_vec_76');</v>
      </c>
      <c r="RW107">
        <v>76</v>
      </c>
      <c r="RX107" t="str">
        <f>"xlswrite('G:\Mi unidad\1. PROYECTOS TELLO 2022\SCM SPILL OVERS\outputs\PEAO\densidad\1%\simulacion_1\output_tests.xlsx',lb_vec_"&amp;RW107&amp;"','lb_vec_"&amp;RW107&amp;"');"</f>
        <v>xlswrite('G:\Mi unidad\1. PROYECTOS TELLO 2022\SCM SPILL OVERS\outputs\PEAO\densidad\1%\simulacion_1\output_tests.xlsx',lb_vec_76','lb_vec_76');</v>
      </c>
      <c r="SI107">
        <v>76</v>
      </c>
      <c r="SJ107" t="str">
        <f>"xlswrite('G:\Mi unidad\1. PROYECTOS TELLO 2022\SCM SPILL OVERS\outputs\PEAO\densidad_g\1%\simulacion_1\output_tests.xlsx',lb_vec_"&amp;SI107&amp;"','lb_vec_"&amp;SI107&amp;"');"</f>
        <v>xlswrite('G:\Mi unidad\1. PROYECTOS TELLO 2022\SCM SPILL OVERS\outputs\PEAO\densidad_g\1%\simulacion_1\output_tests.xlsx',lb_vec_76','lb_vec_76');</v>
      </c>
      <c r="SU107">
        <v>76</v>
      </c>
      <c r="SV107" t="str">
        <f>"xlswrite('G:\Mi unidad\1. PROYECTOS TELLO 2022\SCM SPILL OVERS\outputs\PEAO\distancia_centro_salud\1%\simulacion_1\output_tests.xlsx',lb_vec_"&amp;SU107&amp;"','lb_vec_"&amp;SU107&amp;"');"</f>
        <v>xlswrite('G:\Mi unidad\1. PROYECTOS TELLO 2022\SCM SPILL OVERS\outputs\PEAO\distancia_centro_salud\1%\simulacion_1\output_tests.xlsx',lb_vec_76','lb_vec_76');</v>
      </c>
      <c r="TH107">
        <v>76</v>
      </c>
      <c r="TI107" t="str">
        <f>"xlswrite('G:\Mi unidad\1. PROYECTOS TELLO 2022\SCM SPILL OVERS\outputs\PEAO\informalidad\1%\simulacion_1\output_tests.xlsx',lb_vec_"&amp;TH107&amp;"','lb_vec_"&amp;TH107&amp;"');"</f>
        <v>xlswrite('G:\Mi unidad\1. PROYECTOS TELLO 2022\SCM SPILL OVERS\outputs\PEAO\informalidad\1%\simulacion_1\output_tests.xlsx',lb_vec_76','lb_vec_76');</v>
      </c>
      <c r="TU107">
        <v>76</v>
      </c>
      <c r="TV107" t="str">
        <f>"xlswrite('G:\Mi unidad\1. PROYECTOS TELLO 2022\SCM SPILL OVERS\outputs\PEAO\alimentos\1%\simulacion_1\output_tests.xlsx',lb_vec_"&amp;TU107&amp;"','lb_vec_"&amp;TU107&amp;"');"</f>
        <v>xlswrite('G:\Mi unidad\1. PROYECTOS TELLO 2022\SCM SPILL OVERS\outputs\PEAO\alimentos\1%\simulacion_1\output_tests.xlsx',lb_vec_76','lb_vec_76');</v>
      </c>
      <c r="UB107">
        <v>76</v>
      </c>
      <c r="UC107" t="str">
        <f>"xlswrite('G:\Mi unidad\1. PROYECTOS TELLO 2022\SCM SPILL OVERS\outputs\PEAO\jefe_hogar\1%\simulacion_1\output_tests.xlsx',lb_vec_"&amp;UB107&amp;"','lb_vec_"&amp;UB107&amp;"');"</f>
        <v>xlswrite('G:\Mi unidad\1. PROYECTOS TELLO 2022\SCM SPILL OVERS\outputs\PEAO\jefe_hogar\1%\simulacion_1\output_tests.xlsx',lb_vec_76','lb_vec_76');</v>
      </c>
      <c r="UI107">
        <v>76</v>
      </c>
      <c r="UJ107" t="str">
        <f>"xlswrite('G:\Mi unidad\1. PROYECTOS TELLO 2022\SCM SPILL OVERS\outputs\PEAO\mujeres\1%\simulacion_1\output_tests.xlsx',lb_vec_"&amp;UI107&amp;"','lb_vec_"&amp;UI107&amp;"');"</f>
        <v>xlswrite('G:\Mi unidad\1. PROYECTOS TELLO 2022\SCM SPILL OVERS\outputs\PEAO\mujeres\1%\simulacion_1\output_tests.xlsx',lb_vec_76','lb_vec_76');</v>
      </c>
      <c r="UU107">
        <v>76</v>
      </c>
      <c r="UV107" t="str">
        <f>"xlswrite('G:\Mi unidad\1. PROYECTOS TELLO 2022\SCM SPILL OVERS\outputs\PEAO\criminalidad\1%\simulacion_1\output_tests.xlsx',lb_vec_"&amp;UU107&amp;"','lb_vec_"&amp;UU107&amp;"');"</f>
        <v>xlswrite('G:\Mi unidad\1. PROYECTOS TELLO 2022\SCM SPILL OVERS\outputs\PEAO\criminalidad\1%\simulacion_1\output_tests.xlsx',lb_vec_76','lb_vec_76');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P108">
        <v>76</v>
      </c>
      <c r="CQ108" t="str">
        <f>"% Provincia_"&amp;CP108</f>
        <v>% Provincia_76</v>
      </c>
      <c r="CW108">
        <v>76</v>
      </c>
      <c r="CX108" s="2" t="str">
        <f>"A_"&amp;CW104&amp;"(:,ind_"&amp;CW104&amp;" == 0) = [];"</f>
        <v>A_75(:,ind_75 == 0) = [];</v>
      </c>
      <c r="DB108">
        <v>76</v>
      </c>
      <c r="DC108" t="str">
        <f>"% Provincia_"&amp;DB108</f>
        <v>% Provincia_76</v>
      </c>
      <c r="DG108">
        <v>76</v>
      </c>
      <c r="DH108" t="str">
        <f>"% Provincia_"&amp;DG108</f>
        <v>% Provincia_76</v>
      </c>
      <c r="DL108">
        <v>76</v>
      </c>
      <c r="DM108" t="str">
        <f>"% Provincia_"&amp;DL108</f>
        <v>% Provincia_76</v>
      </c>
      <c r="EG108">
        <v>44</v>
      </c>
      <c r="EH108" s="2" t="str">
        <f>"Y_Ts_"&amp;EG108&amp;" = Y_"&amp;EG108&amp;"(:,T+s);"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OVERS\outputs\PEAO\bajo_niv_educ\1%\simulacion_1\output_tests.xlsx',ub_vec_"&amp;QW108&amp;"','ub_vec_"&amp;QW108&amp;"');"</f>
        <v>xlswrite('G:\Mi unidad\1. PROYECTOS TELLO 2022\SCM SPILL OVERS\outputs\PEAO\bajo_niv_educ\1%\simulacion_1\output_tests.xlsx',ub_vec_76','ub_vec_76');</v>
      </c>
      <c r="RK108">
        <v>76</v>
      </c>
      <c r="RL108" t="str">
        <f>"xlswrite('G:\Mi unidad\1. PROYECTOS TELLO 2022\SCM SPILL OVERS\outputs\PEAO\bajo_ingreso\1%\simulacion_1\output_tests.xlsx',ub_vec_"&amp;RK108&amp;"','ub_vec_"&amp;RK108&amp;"');"</f>
        <v>xlswrite('G:\Mi unidad\1. PROYECTOS TELLO 2022\SCM SPILL OVERS\outputs\PEAO\bajo_ingreso\1%\simulacion_1\output_tests.xlsx',ub_vec_76','ub_vec_76');</v>
      </c>
      <c r="RW108">
        <v>76</v>
      </c>
      <c r="RX108" t="str">
        <f>"xlswrite('G:\Mi unidad\1. PROYECTOS TELLO 2022\SCM SPILL OVERS\outputs\PEAO\densidad\1%\simulacion_1\output_tests.xlsx',ub_vec_"&amp;RW108&amp;"','ub_vec_"&amp;RW108&amp;"');"</f>
        <v>xlswrite('G:\Mi unidad\1. PROYECTOS TELLO 2022\SCM SPILL OVERS\outputs\PEAO\densidad\1%\simulacion_1\output_tests.xlsx',ub_vec_76','ub_vec_76');</v>
      </c>
      <c r="SI108">
        <v>76</v>
      </c>
      <c r="SJ108" t="str">
        <f>"xlswrite('G:\Mi unidad\1. PROYECTOS TELLO 2022\SCM SPILL OVERS\outputs\PEAO\densidad_g\1%\simulacion_1\output_tests.xlsx',ub_vec_"&amp;SI108&amp;"','ub_vec_"&amp;SI108&amp;"');"</f>
        <v>xlswrite('G:\Mi unidad\1. PROYECTOS TELLO 2022\SCM SPILL OVERS\outputs\PEAO\densidad_g\1%\simulacion_1\output_tests.xlsx',ub_vec_76','ub_vec_76');</v>
      </c>
      <c r="SU108">
        <v>76</v>
      </c>
      <c r="SV108" t="str">
        <f>"xlswrite('G:\Mi unidad\1. PROYECTOS TELLO 2022\SCM SPILL OVERS\outputs\PEAO\distancia_centro_salud\1%\simulacion_1\output_tests.xlsx',ub_vec_"&amp;SU108&amp;"','ub_vec_"&amp;SU108&amp;"');"</f>
        <v>xlswrite('G:\Mi unidad\1. PROYECTOS TELLO 2022\SCM SPILL OVERS\outputs\PEAO\distancia_centro_salud\1%\simulacion_1\output_tests.xlsx',ub_vec_76','ub_vec_76');</v>
      </c>
      <c r="TH108">
        <v>76</v>
      </c>
      <c r="TI108" t="str">
        <f>"xlswrite('G:\Mi unidad\1. PROYECTOS TELLO 2022\SCM SPILL OVERS\outputs\PEAO\informalidad\1%\simulacion_1\output_tests.xlsx',ub_vec_"&amp;TH108&amp;"','ub_vec_"&amp;TH108&amp;"');"</f>
        <v>xlswrite('G:\Mi unidad\1. PROYECTOS TELLO 2022\SCM SPILL OVERS\outputs\PEAO\informalidad\1%\simulacion_1\output_tests.xlsx',ub_vec_76','ub_vec_76');</v>
      </c>
      <c r="TU108">
        <v>76</v>
      </c>
      <c r="TV108" t="str">
        <f>"xlswrite('G:\Mi unidad\1. PROYECTOS TELLO 2022\SCM SPILL OVERS\outputs\PEAO\alimentos\1%\simulacion_1\output_tests.xlsx',ub_vec_"&amp;TU108&amp;"','ub_vec_"&amp;TU108&amp;"');"</f>
        <v>xlswrite('G:\Mi unidad\1. PROYECTOS TELLO 2022\SCM SPILL OVERS\outputs\PEAO\alimentos\1%\simulacion_1\output_tests.xlsx',ub_vec_76','ub_vec_76');</v>
      </c>
      <c r="UB108">
        <v>76</v>
      </c>
      <c r="UC108" t="str">
        <f>"xlswrite('G:\Mi unidad\1. PROYECTOS TELLO 2022\SCM SPILL OVERS\outputs\PEAO\jefe_hogar\1%\simulacion_1\output_tests.xlsx',ub_vec_"&amp;UB108&amp;"','ub_vec_"&amp;UB108&amp;"');"</f>
        <v>xlswrite('G:\Mi unidad\1. PROYECTOS TELLO 2022\SCM SPILL OVERS\outputs\PEAO\jefe_hogar\1%\simulacion_1\output_tests.xlsx',ub_vec_76','ub_vec_76');</v>
      </c>
      <c r="UI108">
        <v>76</v>
      </c>
      <c r="UJ108" t="str">
        <f>"xlswrite('G:\Mi unidad\1. PROYECTOS TELLO 2022\SCM SPILL OVERS\outputs\PEAO\mujeres\1%\simulacion_1\output_tests.xlsx',ub_vec_"&amp;UI108&amp;"','ub_vec_"&amp;UI108&amp;"');"</f>
        <v>xlswrite('G:\Mi unidad\1. PROYECTOS TELLO 2022\SCM SPILL OVERS\outputs\PEAO\mujeres\1%\simulacion_1\output_tests.xlsx',ub_vec_76','ub_vec_76');</v>
      </c>
      <c r="UU108">
        <v>76</v>
      </c>
      <c r="UV108" t="str">
        <f>"xlswrite('G:\Mi unidad\1. PROYECTOS TELLO 2022\SCM SPILL OVERS\outputs\PEAO\criminalidad\1%\simulacion_1\output_tests.xlsx',ub_vec_"&amp;UU108&amp;"','ub_vec_"&amp;UU108&amp;"');"</f>
        <v>xlswrite('G:\Mi unidad\1. PROYECTOS TELLO 2022\SCM SPILL OVERS\outputs\PEAO\criminalidad\1%\simulacion_1\output_tests.xlsx',ub_vec_76','ub_vec_76');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xlsread('spillover_densidad_g_"&amp;CJ107&amp;".xlsx')"</f>
        <v>ind_76 = xlsread('spillover_densidad_g_76.xlsx')</v>
      </c>
      <c r="CP109">
        <v>76</v>
      </c>
      <c r="CQ109" s="2" t="str">
        <f>"ind_"&amp;CP107&amp;" = xlsread('spillover_tiempo_cs_"&amp;CP107&amp;".xlsx')"</f>
        <v>ind_76 = xlsread('spillover_tiempo_cs_76.xlsx')</v>
      </c>
      <c r="CW109">
        <v>76</v>
      </c>
      <c r="CX109" t="str">
        <f>"%A_"&amp;CW109</f>
        <v>%A_76</v>
      </c>
      <c r="DB109">
        <v>76</v>
      </c>
      <c r="DC109" s="2" t="str">
        <f>"ind_"&amp;DB107&amp;" = xlsread('spillover_criminalidad_"&amp;DB107&amp;".xlsx')"</f>
        <v>ind_76 = xlsread('spillover_criminalidad_76.xlsx')</v>
      </c>
      <c r="DG109">
        <v>76</v>
      </c>
      <c r="DH109" s="2" t="str">
        <f>"ind_"&amp;DG107&amp;" = xlsread('spillover_jefe_hogar_"&amp;DG107&amp;".xlsx')"</f>
        <v>ind_76 = xlsread('spillover_jefe_hogar_76.xlsx')</v>
      </c>
      <c r="DL109">
        <v>76</v>
      </c>
      <c r="DM109" s="2" t="str">
        <f>"ind_"&amp;DL107&amp;" = xlsread('spillover_mujeres_"&amp;DL107&amp;".xlsx')"</f>
        <v>ind_76 = xlsread('spillover_mujeres_76.xlsx')</v>
      </c>
      <c r="EG109">
        <v>44</v>
      </c>
      <c r="EH109" s="2" t="str">
        <f>"gamma_hat_"&amp;EG108&amp;" = (A_"&amp;EG108&amp;"'*M_hat_"&amp;EG108&amp;"*A_"&amp;EG108&amp;")\(A_"&amp;EG108&amp;"'*(eye(N)-B_hat_"&amp;EG108&amp;")'*((eye(N)-B_hat_"&amp;EG108&amp;")*Y_Ts_"&amp;EG108&amp;"-a_hat_"&amp;EG108&amp;"));"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sp_andrews(Y_pre_"&amp;QP109&amp;",PEAO_"&amp;QP109&amp;"(:,T+s),A_"&amp;QP109&amp;",C,d,alpha_sig);"</f>
        <v xml:space="preserve">    spillover_test_65(s) = sp_andrews(Y_pre_65,PEAO_65(:,T+s),A_65,C,d,alpha_sig);</v>
      </c>
      <c r="QW109">
        <v>76</v>
      </c>
      <c r="QX109" t="str">
        <f>"xlswrite('G:\Mi unidad\1. PROYECTOS TELLO 2022\SCM SPILL OVERS\outputs\PEAO\bajo_niv_educ\1%\simulacion_1\output_tests.xlsx',p_value_vec_"&amp;QW109&amp;"','p_value_vec_"&amp;QW109&amp;"');"</f>
        <v>xlswrite('G:\Mi unidad\1. PROYECTOS TELLO 2022\SCM SPILL OVERS\outputs\PEAO\bajo_niv_educ\1%\simulacion_1\output_tests.xlsx',p_value_vec_76','p_value_vec_76');</v>
      </c>
      <c r="RK109">
        <v>76</v>
      </c>
      <c r="RL109" t="str">
        <f>"xlswrite('G:\Mi unidad\1. PROYECTOS TELLO 2022\SCM SPILL OVERS\outputs\PEAO\bajo_ingreso\1%\simulacion_1\output_tests.xlsx',p_value_vec_"&amp;RK109&amp;"','p_value_vec_"&amp;RK109&amp;"');"</f>
        <v>xlswrite('G:\Mi unidad\1. PROYECTOS TELLO 2022\SCM SPILL OVERS\outputs\PEAO\bajo_ingreso\1%\simulacion_1\output_tests.xlsx',p_value_vec_76','p_value_vec_76');</v>
      </c>
      <c r="RW109">
        <v>76</v>
      </c>
      <c r="RX109" t="str">
        <f>"xlswrite('G:\Mi unidad\1. PROYECTOS TELLO 2022\SCM SPILL OVERS\outputs\PEAO\densidad\1%\simulacion_1\output_tests.xlsx',p_value_vec_"&amp;RW109&amp;"','p_value_vec_"&amp;RW109&amp;"');"</f>
        <v>xlswrite('G:\Mi unidad\1. PROYECTOS TELLO 2022\SCM SPILL OVERS\outputs\PEAO\densidad\1%\simulacion_1\output_tests.xlsx',p_value_vec_76','p_value_vec_76');</v>
      </c>
      <c r="SI109">
        <v>76</v>
      </c>
      <c r="SJ109" t="str">
        <f>"xlswrite('G:\Mi unidad\1. PROYECTOS TELLO 2022\SCM SPILL OVERS\outputs\PEAO\densidad_g\1%\simulacion_1\output_tests.xlsx',p_value_vec_"&amp;SI109&amp;"','p_value_vec_"&amp;SI109&amp;"');"</f>
        <v>xlswrite('G:\Mi unidad\1. PROYECTOS TELLO 2022\SCM SPILL OVERS\outputs\PEAO\densidad_g\1%\simulacion_1\output_tests.xlsx',p_value_vec_76','p_value_vec_76');</v>
      </c>
      <c r="SU109">
        <v>76</v>
      </c>
      <c r="SV109" t="str">
        <f>"xlswrite('G:\Mi unidad\1. PROYECTOS TELLO 2022\SCM SPILL OVERS\outputs\PEAO\distancia_centro_salud\1%\simulacion_1\output_tests.xlsx',p_value_vec_"&amp;SU109&amp;"','p_value_vec_"&amp;SU109&amp;"');"</f>
        <v>xlswrite('G:\Mi unidad\1. PROYECTOS TELLO 2022\SCM SPILL OVERS\outputs\PEAO\distancia_centro_salud\1%\simulacion_1\output_tests.xlsx',p_value_vec_76','p_value_vec_76');</v>
      </c>
      <c r="TH109">
        <v>76</v>
      </c>
      <c r="TI109" t="str">
        <f>"xlswrite('G:\Mi unidad\1. PROYECTOS TELLO 2022\SCM SPILL OVERS\outputs\PEAO\informalidad\1%\simulacion_1\output_tests.xlsx',p_value_vec_"&amp;TH109&amp;"','p_value_vec_"&amp;TH109&amp;"');"</f>
        <v>xlswrite('G:\Mi unidad\1. PROYECTOS TELLO 2022\SCM SPILL OVERS\outputs\PEAO\informalidad\1%\simulacion_1\output_tests.xlsx',p_value_vec_76','p_value_vec_76');</v>
      </c>
      <c r="TU109">
        <v>76</v>
      </c>
      <c r="TV109" t="str">
        <f>"xlswrite('G:\Mi unidad\1. PROYECTOS TELLO 2022\SCM SPILL OVERS\outputs\PEAO\alimentos\1%\simulacion_1\output_tests.xlsx',p_value_vec_"&amp;TU109&amp;"','p_value_vec_"&amp;TU109&amp;"');"</f>
        <v>xlswrite('G:\Mi unidad\1. PROYECTOS TELLO 2022\SCM SPILL OVERS\outputs\PEAO\alimentos\1%\simulacion_1\output_tests.xlsx',p_value_vec_76','p_value_vec_76');</v>
      </c>
      <c r="UB109">
        <v>76</v>
      </c>
      <c r="UC109" t="str">
        <f>"xlswrite('G:\Mi unidad\1. PROYECTOS TELLO 2022\SCM SPILL OVERS\outputs\PEAO\jefe_hogar\1%\simulacion_1\output_tests.xlsx',p_value_vec_"&amp;UB109&amp;"','p_value_vec_"&amp;UB109&amp;"');"</f>
        <v>xlswrite('G:\Mi unidad\1. PROYECTOS TELLO 2022\SCM SPILL OVERS\outputs\PEAO\jefe_hogar\1%\simulacion_1\output_tests.xlsx',p_value_vec_76','p_value_vec_76');</v>
      </c>
      <c r="UI109">
        <v>76</v>
      </c>
      <c r="UJ109" t="str">
        <f>"xlswrite('G:\Mi unidad\1. PROYECTOS TELLO 2022\SCM SPILL OVERS\outputs\PEAO\mujeres\1%\simulacion_1\output_tests.xlsx',p_value_vec_"&amp;UI109&amp;"','p_value_vec_"&amp;UI109&amp;"');"</f>
        <v>xlswrite('G:\Mi unidad\1. PROYECTOS TELLO 2022\SCM SPILL OVERS\outputs\PEAO\mujeres\1%\simulacion_1\output_tests.xlsx',p_value_vec_76','p_value_vec_76');</v>
      </c>
      <c r="UU109">
        <v>76</v>
      </c>
      <c r="UV109" t="str">
        <f>"xlswrite('G:\Mi unidad\1. PROYECTOS TELLO 2022\SCM SPILL OVERS\outputs\PEAO\criminalidad\1%\simulacion_1\output_tests.xlsx',p_value_vec_"&amp;UU109&amp;"','p_value_vec_"&amp;UU109&amp;"');"</f>
        <v>xlswrite('G:\Mi unidad\1. PROYECTOS TELLO 2022\SCM SPILL OVERS\outputs\PEAO\criminalidad\1%\simulacion_1\output_tests.xlsx',p_value_vec_76','p_value_vec_76');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P110">
        <v>76</v>
      </c>
      <c r="CQ110" s="2" t="str">
        <f>"A_"&amp;CP107&amp;" = eye(N);"</f>
        <v>A_76 = eye(N);</v>
      </c>
      <c r="CW110">
        <v>76</v>
      </c>
      <c r="CX110" t="str">
        <f>"% Provincia_"&amp;CW110</f>
        <v>% Provincia_76</v>
      </c>
      <c r="DB110">
        <v>76</v>
      </c>
      <c r="DC110" s="2" t="str">
        <f>"A_"&amp;DB107&amp;" = eye(N);"</f>
        <v>A_76 = eye(N);</v>
      </c>
      <c r="DG110">
        <v>76</v>
      </c>
      <c r="DH110" s="2" t="str">
        <f>"A_"&amp;DG107&amp;" = eye(N);"</f>
        <v>A_76 = eye(N);</v>
      </c>
      <c r="DL110">
        <v>76</v>
      </c>
      <c r="DM110" s="2" t="str">
        <f>"A_"&amp;DL107&amp;" = eye(N);"</f>
        <v>A_76 = eye(N);</v>
      </c>
      <c r="EG110">
        <v>44</v>
      </c>
      <c r="EH110" s="2" t="str">
        <f>"alpha_hat_"&amp;EG110&amp;" = A_"&amp;EG110&amp;"*gamma_hat_"&amp;EG110&amp;";"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OVERS\outputs\PEAO\bajo_niv_educ\1%\simulacion_1\output_tests.xlsx',alpha1_hat_vec_"&amp;QW110&amp;"','alpha1_hat_vec_"&amp;QW110&amp;"');"</f>
        <v>xlswrite('G:\Mi unidad\1. PROYECTOS TELLO 2022\SCM SPILL OVERS\outputs\PEAO\bajo_niv_educ\1%\simulacion_1\output_tests.xlsx',alpha1_hat_vec_76','alpha1_hat_vec_76');</v>
      </c>
      <c r="RK110">
        <v>76</v>
      </c>
      <c r="RL110" t="str">
        <f>"xlswrite('G:\Mi unidad\1. PROYECTOS TELLO 2022\SCM SPILL OVERS\outputs\PEAO\bajo_ingreso\1%\simulacion_1\output_tests.xlsx',alpha1_hat_vec_"&amp;RK110&amp;"','alpha1_hat_vec_"&amp;RK110&amp;"');"</f>
        <v>xlswrite('G:\Mi unidad\1. PROYECTOS TELLO 2022\SCM SPILL OVERS\outputs\PEAO\bajo_ingreso\1%\simulacion_1\output_tests.xlsx',alpha1_hat_vec_76','alpha1_hat_vec_76');</v>
      </c>
      <c r="RW110">
        <v>76</v>
      </c>
      <c r="RX110" t="str">
        <f>"xlswrite('G:\Mi unidad\1. PROYECTOS TELLO 2022\SCM SPILL OVERS\outputs\PEAO\densidad\1%\simulacion_1\output_tests.xlsx',alpha1_hat_vec_"&amp;RW110&amp;"','alpha1_hat_vec_"&amp;RW110&amp;"');"</f>
        <v>xlswrite('G:\Mi unidad\1. PROYECTOS TELLO 2022\SCM SPILL OVERS\outputs\PEAO\densidad\1%\simulacion_1\output_tests.xlsx',alpha1_hat_vec_76','alpha1_hat_vec_76');</v>
      </c>
      <c r="SI110">
        <v>76</v>
      </c>
      <c r="SJ110" t="str">
        <f>"xlswrite('G:\Mi unidad\1. PROYECTOS TELLO 2022\SCM SPILL OVERS\outputs\PEAO\densidad_g\1%\simulacion_1\output_tests.xlsx',alpha1_hat_vec_"&amp;SI110&amp;"','alpha1_hat_vec_"&amp;SI110&amp;"');"</f>
        <v>xlswrite('G:\Mi unidad\1. PROYECTOS TELLO 2022\SCM SPILL OVERS\outputs\PEAO\densidad_g\1%\simulacion_1\output_tests.xlsx',alpha1_hat_vec_76','alpha1_hat_vec_76');</v>
      </c>
      <c r="SU110">
        <v>76</v>
      </c>
      <c r="SV110" t="str">
        <f>"xlswrite('G:\Mi unidad\1. PROYECTOS TELLO 2022\SCM SPILL OVERS\outputs\PEAO\distancia_centro_salud\1%\simulacion_1\output_tests.xlsx',alpha1_hat_vec_"&amp;SU110&amp;"','alpha1_hat_vec_"&amp;SU110&amp;"');"</f>
        <v>xlswrite('G:\Mi unidad\1. PROYECTOS TELLO 2022\SCM SPILL OVERS\outputs\PEAO\distancia_centro_salud\1%\simulacion_1\output_tests.xlsx',alpha1_hat_vec_76','alpha1_hat_vec_76');</v>
      </c>
      <c r="TH110">
        <v>76</v>
      </c>
      <c r="TI110" t="str">
        <f>"xlswrite('G:\Mi unidad\1. PROYECTOS TELLO 2022\SCM SPILL OVERS\outputs\PEAO\informalidad\1%\simulacion_1\output_tests.xlsx',alpha1_hat_vec_"&amp;TH110&amp;"','alpha1_hat_vec_"&amp;TH110&amp;"');"</f>
        <v>xlswrite('G:\Mi unidad\1. PROYECTOS TELLO 2022\SCM SPILL OVERS\outputs\PEAO\informalidad\1%\simulacion_1\output_tests.xlsx',alpha1_hat_vec_76','alpha1_hat_vec_76');</v>
      </c>
      <c r="TU110">
        <v>76</v>
      </c>
      <c r="TV110" t="str">
        <f>"xlswrite('G:\Mi unidad\1. PROYECTOS TELLO 2022\SCM SPILL OVERS\outputs\PEAO\alimentos\1%\simulacion_1\output_tests.xlsx',alpha1_hat_vec_"&amp;TU110&amp;"','alpha1_hat_vec_"&amp;TU110&amp;"');"</f>
        <v>xlswrite('G:\Mi unidad\1. PROYECTOS TELLO 2022\SCM SPILL OVERS\outputs\PEAO\alimentos\1%\simulacion_1\output_tests.xlsx',alpha1_hat_vec_76','alpha1_hat_vec_76');</v>
      </c>
      <c r="UB110">
        <v>76</v>
      </c>
      <c r="UC110" t="str">
        <f>"xlswrite('G:\Mi unidad\1. PROYECTOS TELLO 2022\SCM SPILL OVERS\outputs\PEAO\jefe_hogar\1%\simulacion_1\output_tests.xlsx',alpha1_hat_vec_"&amp;UB110&amp;"','alpha1_hat_vec_"&amp;UB110&amp;"');"</f>
        <v>xlswrite('G:\Mi unidad\1. PROYECTOS TELLO 2022\SCM SPILL OVERS\outputs\PEAO\jefe_hogar\1%\simulacion_1\output_tests.xlsx',alpha1_hat_vec_76','alpha1_hat_vec_76');</v>
      </c>
      <c r="UI110">
        <v>76</v>
      </c>
      <c r="UJ110" t="str">
        <f>"xlswrite('G:\Mi unidad\1. PROYECTOS TELLO 2022\SCM SPILL OVERS\outputs\PEAO\mujeres\1%\simulacion_1\output_tests.xlsx',alpha1_hat_vec_"&amp;UI110&amp;"','alpha1_hat_vec_"&amp;UI110&amp;"');"</f>
        <v>xlswrite('G:\Mi unidad\1. PROYECTOS TELLO 2022\SCM SPILL OVERS\outputs\PEAO\mujeres\1%\simulacion_1\output_tests.xlsx',alpha1_hat_vec_76','alpha1_hat_vec_76');</v>
      </c>
      <c r="UU110">
        <v>76</v>
      </c>
      <c r="UV110" t="str">
        <f>"xlswrite('G:\Mi unidad\1. PROYECTOS TELLO 2022\SCM SPILL OVERS\outputs\PEAO\criminalidad\1%\simulacion_1\output_tests.xlsx',alpha1_hat_vec_"&amp;UU110&amp;"','alpha1_hat_vec_"&amp;UU110&amp;"');"</f>
        <v>xlswrite('G:\Mi unidad\1. PROYECTOS TELLO 2022\SCM SPILL OVERS\outputs\PEAO\criminalidad\1%\simulacion_1\output_tests.xlsx',alpha1_hat_vec_76','alpha1_hat_vec_76');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P111">
        <v>76</v>
      </c>
      <c r="CQ111" s="2" t="str">
        <f>"A_"&amp;CP107&amp;"(:,ind_"&amp;CP107&amp;" == 0) = [];"</f>
        <v>A_76(:,ind_76 == 0) = [];</v>
      </c>
      <c r="CW111">
        <v>76</v>
      </c>
      <c r="CX111" s="2" t="str">
        <f>"ind_"&amp;CW109&amp;" = xlsread('spillover_alimentos_"&amp;CW109&amp;".xlsx')"</f>
        <v>ind_76 = xlsread('spillover_alimentos_76.xlsx')</v>
      </c>
      <c r="DB111">
        <v>76</v>
      </c>
      <c r="DC111" s="2" t="str">
        <f>"A_"&amp;DB107&amp;"(:,ind_"&amp;DB107&amp;" == 0) = [];"</f>
        <v>A_76(:,ind_76 == 0) = [];</v>
      </c>
      <c r="DG111">
        <v>76</v>
      </c>
      <c r="DH111" s="2" t="str">
        <f>"A_"&amp;DG107&amp;"(:,ind_"&amp;DG107&amp;" == 0) = [];"</f>
        <v>A_76(:,ind_76 == 0) = [];</v>
      </c>
      <c r="DL111">
        <v>76</v>
      </c>
      <c r="DM111" s="2" t="str">
        <f>"A_"&amp;DL107&amp;"(:,ind_"&amp;DL107&amp;" == 0) = [];"</f>
        <v>A_76(:,ind_76 == 0) = [];</v>
      </c>
      <c r="EG111">
        <v>44</v>
      </c>
      <c r="EH111" s="2" t="str">
        <f>"alpha1_hat_vec_"&amp;EG111&amp;"(s) = alpha_hat_"&amp;EG111&amp;"(1);"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OVERS\outputs\PEAO\bajo_niv_educ\1%\simulacion_1\output_tests.xlsx',spillover_test_"&amp;QW111&amp;"','sp_test_"&amp;QW111&amp;"');"</f>
        <v>xlswrite('G:\Mi unidad\1. PROYECTOS TELLO 2022\SCM SPILL OVERS\outputs\PEAO\bajo_niv_educ\1%\simulacion_1\output_tests.xlsx',spillover_test_76','sp_test_76');</v>
      </c>
      <c r="RK111">
        <v>76</v>
      </c>
      <c r="RL111" t="str">
        <f>"xlswrite('G:\Mi unidad\1. PROYECTOS TELLO 2022\SCM SPILL OVERS\outputs\PEAO\bajo_ingreso\1%\simulacion_1\output_tests.xlsx',spillover_test_"&amp;RK111&amp;"','sp_test_"&amp;RK111&amp;"');"</f>
        <v>xlswrite('G:\Mi unidad\1. PROYECTOS TELLO 2022\SCM SPILL OVERS\outputs\PEAO\bajo_ingreso\1%\simulacion_1\output_tests.xlsx',spillover_test_76','sp_test_76');</v>
      </c>
      <c r="RW111">
        <v>76</v>
      </c>
      <c r="RX111" t="str">
        <f>"xlswrite('G:\Mi unidad\1. PROYECTOS TELLO 2022\SCM SPILL OVERS\outputs\PEAO\densidad\1%\simulacion_1\output_tests.xlsx',spillover_test_"&amp;RW111&amp;"','sp_test_"&amp;RW111&amp;"');"</f>
        <v>xlswrite('G:\Mi unidad\1. PROYECTOS TELLO 2022\SCM SPILL OVERS\outputs\PEAO\densidad\1%\simulacion_1\output_tests.xlsx',spillover_test_76','sp_test_76');</v>
      </c>
      <c r="SI111">
        <v>76</v>
      </c>
      <c r="SJ111" t="str">
        <f>"xlswrite('G:\Mi unidad\1. PROYECTOS TELLO 2022\SCM SPILL OVERS\outputs\PEAO\densidad_g\1%\simulacion_1\output_tests.xlsx',spillover_test_"&amp;SI111&amp;"','sp_test_"&amp;SI111&amp;"');"</f>
        <v>xlswrite('G:\Mi unidad\1. PROYECTOS TELLO 2022\SCM SPILL OVERS\outputs\PEAO\densidad_g\1%\simulacion_1\output_tests.xlsx',spillover_test_76','sp_test_76');</v>
      </c>
      <c r="SU111">
        <v>76</v>
      </c>
      <c r="SV111" t="str">
        <f>"xlswrite('G:\Mi unidad\1. PROYECTOS TELLO 2022\SCM SPILL OVERS\outputs\PEAO\distancia_centro_salud\1%\simulacion_1\output_tests.xlsx',spillover_test_"&amp;SU111&amp;"','sp_test_"&amp;SU111&amp;"');"</f>
        <v>xlswrite('G:\Mi unidad\1. PROYECTOS TELLO 2022\SCM SPILL OVERS\outputs\PEAO\distancia_centro_salud\1%\simulacion_1\output_tests.xlsx',spillover_test_76','sp_test_76');</v>
      </c>
      <c r="TH111">
        <v>76</v>
      </c>
      <c r="TI111" t="str">
        <f>"xlswrite('G:\Mi unidad\1. PROYECTOS TELLO 2022\SCM SPILL OVERS\outputs\PEAO\informalidad\1%\simulacion_1\output_tests.xlsx',spillover_test_"&amp;TH111&amp;"','sp_test_"&amp;TH111&amp;"');"</f>
        <v>xlswrite('G:\Mi unidad\1. PROYECTOS TELLO 2022\SCM SPILL OVERS\outputs\PEAO\informalidad\1%\simulacion_1\output_tests.xlsx',spillover_test_76','sp_test_76');</v>
      </c>
      <c r="TU111">
        <v>76</v>
      </c>
      <c r="TV111" t="str">
        <f>"xlswrite('G:\Mi unidad\1. PROYECTOS TELLO 2022\SCM SPILL OVERS\outputs\PEAO\alimentos\1%\simulacion_1\output_tests.xlsx',spillover_test_"&amp;TU111&amp;"','sp_test_"&amp;TU111&amp;"');"</f>
        <v>xlswrite('G:\Mi unidad\1. PROYECTOS TELLO 2022\SCM SPILL OVERS\outputs\PEAO\alimentos\1%\simulacion_1\output_tests.xlsx',spillover_test_76','sp_test_76');</v>
      </c>
      <c r="UB111">
        <v>76</v>
      </c>
      <c r="UC111" t="str">
        <f>"xlswrite('G:\Mi unidad\1. PROYECTOS TELLO 2022\SCM SPILL OVERS\outputs\PEAO\jefe_hogar\1%\simulacion_1\output_tests.xlsx',spillover_test_"&amp;UB111&amp;"','sp_test_"&amp;UB111&amp;"');"</f>
        <v>xlswrite('G:\Mi unidad\1. PROYECTOS TELLO 2022\SCM SPILL OVERS\outputs\PEAO\jefe_hogar\1%\simulacion_1\output_tests.xlsx',spillover_test_76','sp_test_76');</v>
      </c>
      <c r="UI111">
        <v>76</v>
      </c>
      <c r="UJ111" t="str">
        <f>"xlswrite('G:\Mi unidad\1. PROYECTOS TELLO 2022\SCM SPILL OVERS\outputs\PEAO\mujeres\1%\simulacion_1\output_tests.xlsx',spillover_test_"&amp;UI111&amp;"','sp_test_"&amp;UI111&amp;"');"</f>
        <v>xlswrite('G:\Mi unidad\1. PROYECTOS TELLO 2022\SCM SPILL OVERS\outputs\PEAO\mujeres\1%\simulacion_1\output_tests.xlsx',spillover_test_76','sp_test_76');</v>
      </c>
      <c r="UU111">
        <v>76</v>
      </c>
      <c r="UV111" t="str">
        <f>"xlswrite('G:\Mi unidad\1. PROYECTOS TELLO 2022\SCM SPILL OVERS\outputs\PEAO\criminalidad\1%\simulacion_1\output_tests.xlsx',spillover_test_"&amp;UU111&amp;"','sp_test_"&amp;UU111&amp;"');"</f>
        <v>xlswrite('G:\Mi unidad\1. PROYECTOS TELLO 2022\SCM SPILL OVERS\outputs\PEAO\criminalidad\1%\simulacion_1\output_tests.xlsx',spillover_test_76','sp_test_76');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P112">
        <v>77</v>
      </c>
      <c r="CQ112" t="str">
        <f>"%A_"&amp;CP112</f>
        <v>%A_77</v>
      </c>
      <c r="CW112">
        <v>77</v>
      </c>
      <c r="CX112" s="2" t="str">
        <f>"A_"&amp;CW109&amp;" = eye(N);"</f>
        <v>A_76 = eye(N);</v>
      </c>
      <c r="DB112">
        <v>77</v>
      </c>
      <c r="DC112" t="str">
        <f>"%A_"&amp;DB112</f>
        <v>%A_77</v>
      </c>
      <c r="DG112">
        <v>77</v>
      </c>
      <c r="DH112" t="str">
        <f>"%A_"&amp;DG112</f>
        <v>%A_77</v>
      </c>
      <c r="DL112">
        <v>77</v>
      </c>
      <c r="DM112" t="str">
        <f>"%A_"&amp;DL112</f>
        <v>%A_77</v>
      </c>
      <c r="EG112">
        <v>44</v>
      </c>
      <c r="EH112" s="2" t="str">
        <f>"synthetic_control_sp_"&amp;EG112&amp;"(T+s) = Y_"&amp;EG112&amp;"(1,T+s)-alpha1_hat_vec_"&amp;EG112&amp;"(s);"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OVERS\outputs\PEAO\bajo_niv_educ\1%\simulacion_1\output_tests.xlsx',lb_vec_"&amp;QW112&amp;"','lb_vec_"&amp;QW112&amp;"');"</f>
        <v>xlswrite('G:\Mi unidad\1. PROYECTOS TELLO 2022\SCM SPILL OVERS\outputs\PEAO\bajo_niv_educ\1%\simulacion_1\output_tests.xlsx',lb_vec_77','lb_vec_77');</v>
      </c>
      <c r="RK112">
        <v>77</v>
      </c>
      <c r="RL112" t="str">
        <f>"xlswrite('G:\Mi unidad\1. PROYECTOS TELLO 2022\SCM SPILL OVERS\outputs\PEAO\bajo_ingreso\1%\simulacion_1\output_tests.xlsx',lb_vec_"&amp;RK112&amp;"','lb_vec_"&amp;RK112&amp;"');"</f>
        <v>xlswrite('G:\Mi unidad\1. PROYECTOS TELLO 2022\SCM SPILL OVERS\outputs\PEAO\bajo_ingreso\1%\simulacion_1\output_tests.xlsx',lb_vec_77','lb_vec_77');</v>
      </c>
      <c r="RW112">
        <v>77</v>
      </c>
      <c r="RX112" t="str">
        <f>"xlswrite('G:\Mi unidad\1. PROYECTOS TELLO 2022\SCM SPILL OVERS\outputs\PEAO\densidad\1%\simulacion_1\output_tests.xlsx',lb_vec_"&amp;RW112&amp;"','lb_vec_"&amp;RW112&amp;"');"</f>
        <v>xlswrite('G:\Mi unidad\1. PROYECTOS TELLO 2022\SCM SPILL OVERS\outputs\PEAO\densidad\1%\simulacion_1\output_tests.xlsx',lb_vec_77','lb_vec_77');</v>
      </c>
      <c r="SI112">
        <v>77</v>
      </c>
      <c r="SJ112" t="str">
        <f>"xlswrite('G:\Mi unidad\1. PROYECTOS TELLO 2022\SCM SPILL OVERS\outputs\PEAO\densidad_g\1%\simulacion_1\output_tests.xlsx',lb_vec_"&amp;SI112&amp;"','lb_vec_"&amp;SI112&amp;"');"</f>
        <v>xlswrite('G:\Mi unidad\1. PROYECTOS TELLO 2022\SCM SPILL OVERS\outputs\PEAO\densidad_g\1%\simulacion_1\output_tests.xlsx',lb_vec_77','lb_vec_77');</v>
      </c>
      <c r="SU112">
        <v>77</v>
      </c>
      <c r="SV112" t="str">
        <f>"xlswrite('G:\Mi unidad\1. PROYECTOS TELLO 2022\SCM SPILL OVERS\outputs\PEAO\distancia_centro_salud\1%\simulacion_1\output_tests.xlsx',lb_vec_"&amp;SU112&amp;"','lb_vec_"&amp;SU112&amp;"');"</f>
        <v>xlswrite('G:\Mi unidad\1. PROYECTOS TELLO 2022\SCM SPILL OVERS\outputs\PEAO\distancia_centro_salud\1%\simulacion_1\output_tests.xlsx',lb_vec_77','lb_vec_77');</v>
      </c>
      <c r="TH112">
        <v>77</v>
      </c>
      <c r="TI112" t="str">
        <f>"xlswrite('G:\Mi unidad\1. PROYECTOS TELLO 2022\SCM SPILL OVERS\outputs\PEAO\informalidad\1%\simulacion_1\output_tests.xlsx',lb_vec_"&amp;TH112&amp;"','lb_vec_"&amp;TH112&amp;"');"</f>
        <v>xlswrite('G:\Mi unidad\1. PROYECTOS TELLO 2022\SCM SPILL OVERS\outputs\PEAO\informalidad\1%\simulacion_1\output_tests.xlsx',lb_vec_77','lb_vec_77');</v>
      </c>
      <c r="TU112">
        <v>77</v>
      </c>
      <c r="TV112" t="str">
        <f>"xlswrite('G:\Mi unidad\1. PROYECTOS TELLO 2022\SCM SPILL OVERS\outputs\PEAO\alimentos\1%\simulacion_1\output_tests.xlsx',lb_vec_"&amp;TU112&amp;"','lb_vec_"&amp;TU112&amp;"');"</f>
        <v>xlswrite('G:\Mi unidad\1. PROYECTOS TELLO 2022\SCM SPILL OVERS\outputs\PEAO\alimentos\1%\simulacion_1\output_tests.xlsx',lb_vec_77','lb_vec_77');</v>
      </c>
      <c r="UB112">
        <v>77</v>
      </c>
      <c r="UC112" t="str">
        <f>"xlswrite('G:\Mi unidad\1. PROYECTOS TELLO 2022\SCM SPILL OVERS\outputs\PEAO\jefe_hogar\1%\simulacion_1\output_tests.xlsx',lb_vec_"&amp;UB112&amp;"','lb_vec_"&amp;UB112&amp;"');"</f>
        <v>xlswrite('G:\Mi unidad\1. PROYECTOS TELLO 2022\SCM SPILL OVERS\outputs\PEAO\jefe_hogar\1%\simulacion_1\output_tests.xlsx',lb_vec_77','lb_vec_77');</v>
      </c>
      <c r="UI112">
        <v>77</v>
      </c>
      <c r="UJ112" t="str">
        <f>"xlswrite('G:\Mi unidad\1. PROYECTOS TELLO 2022\SCM SPILL OVERS\outputs\PEAO\mujeres\1%\simulacion_1\output_tests.xlsx',lb_vec_"&amp;UI112&amp;"','lb_vec_"&amp;UI112&amp;"');"</f>
        <v>xlswrite('G:\Mi unidad\1. PROYECTOS TELLO 2022\SCM SPILL OVERS\outputs\PEAO\mujeres\1%\simulacion_1\output_tests.xlsx',lb_vec_77','lb_vec_77');</v>
      </c>
      <c r="UU112">
        <v>77</v>
      </c>
      <c r="UV112" t="str">
        <f>"xlswrite('G:\Mi unidad\1. PROYECTOS TELLO 2022\SCM SPILL OVERS\outputs\PEAO\criminalidad\1%\simulacion_1\output_tests.xlsx',lb_vec_"&amp;UU112&amp;"','lb_vec_"&amp;UU112&amp;"');"</f>
        <v>xlswrite('G:\Mi unidad\1. PROYECTOS TELLO 2022\SCM SPILL OVERS\outputs\PEAO\criminalidad\1%\simulacion_1\output_tests.xlsx',lb_vec_77','lb_vec_77');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P113">
        <v>77</v>
      </c>
      <c r="CQ113" t="str">
        <f>"% Provincia_"&amp;CP113</f>
        <v>% Provincia_77</v>
      </c>
      <c r="CW113">
        <v>77</v>
      </c>
      <c r="CX113" s="2" t="str">
        <f>"A_"&amp;CW109&amp;"(:,ind_"&amp;CW109&amp;" == 0) = [];"</f>
        <v>A_76(:,ind_76 == 0) = [];</v>
      </c>
      <c r="DB113">
        <v>77</v>
      </c>
      <c r="DC113" t="str">
        <f>"% Provincia_"&amp;DB113</f>
        <v>% Provincia_77</v>
      </c>
      <c r="DG113">
        <v>77</v>
      </c>
      <c r="DH113" t="str">
        <f>"% Provincia_"&amp;DG113</f>
        <v>% Provincia_77</v>
      </c>
      <c r="DL113">
        <v>77</v>
      </c>
      <c r="DM113" t="str">
        <f>"% Provincia_"&amp;DL113</f>
        <v>% Provincia_77</v>
      </c>
      <c r="EG113">
        <v>44</v>
      </c>
      <c r="EH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OVERS\outputs\PEAO\bajo_niv_educ\1%\simulacion_1\output_tests.xlsx',ub_vec_"&amp;QW113&amp;"','ub_vec_"&amp;QW113&amp;"');"</f>
        <v>xlswrite('G:\Mi unidad\1. PROYECTOS TELLO 2022\SCM SPILL OVERS\outputs\PEAO\bajo_niv_educ\1%\simulacion_1\output_tests.xlsx',ub_vec_77','ub_vec_77');</v>
      </c>
      <c r="RK113">
        <v>77</v>
      </c>
      <c r="RL113" t="str">
        <f>"xlswrite('G:\Mi unidad\1. PROYECTOS TELLO 2022\SCM SPILL OVERS\outputs\PEAO\bajo_ingreso\1%\simulacion_1\output_tests.xlsx',ub_vec_"&amp;RK113&amp;"','ub_vec_"&amp;RK113&amp;"');"</f>
        <v>xlswrite('G:\Mi unidad\1. PROYECTOS TELLO 2022\SCM SPILL OVERS\outputs\PEAO\bajo_ingreso\1%\simulacion_1\output_tests.xlsx',ub_vec_77','ub_vec_77');</v>
      </c>
      <c r="RW113">
        <v>77</v>
      </c>
      <c r="RX113" t="str">
        <f>"xlswrite('G:\Mi unidad\1. PROYECTOS TELLO 2022\SCM SPILL OVERS\outputs\PEAO\densidad\1%\simulacion_1\output_tests.xlsx',ub_vec_"&amp;RW113&amp;"','ub_vec_"&amp;RW113&amp;"');"</f>
        <v>xlswrite('G:\Mi unidad\1. PROYECTOS TELLO 2022\SCM SPILL OVERS\outputs\PEAO\densidad\1%\simulacion_1\output_tests.xlsx',ub_vec_77','ub_vec_77');</v>
      </c>
      <c r="SI113">
        <v>77</v>
      </c>
      <c r="SJ113" t="str">
        <f>"xlswrite('G:\Mi unidad\1. PROYECTOS TELLO 2022\SCM SPILL OVERS\outputs\PEAO\densidad_g\1%\simulacion_1\output_tests.xlsx',ub_vec_"&amp;SI113&amp;"','ub_vec_"&amp;SI113&amp;"');"</f>
        <v>xlswrite('G:\Mi unidad\1. PROYECTOS TELLO 2022\SCM SPILL OVERS\outputs\PEAO\densidad_g\1%\simulacion_1\output_tests.xlsx',ub_vec_77','ub_vec_77');</v>
      </c>
      <c r="SU113">
        <v>77</v>
      </c>
      <c r="SV113" t="str">
        <f>"xlswrite('G:\Mi unidad\1. PROYECTOS TELLO 2022\SCM SPILL OVERS\outputs\PEAO\distancia_centro_salud\1%\simulacion_1\output_tests.xlsx',ub_vec_"&amp;SU113&amp;"','ub_vec_"&amp;SU113&amp;"');"</f>
        <v>xlswrite('G:\Mi unidad\1. PROYECTOS TELLO 2022\SCM SPILL OVERS\outputs\PEAO\distancia_centro_salud\1%\simulacion_1\output_tests.xlsx',ub_vec_77','ub_vec_77');</v>
      </c>
      <c r="TH113">
        <v>77</v>
      </c>
      <c r="TI113" t="str">
        <f>"xlswrite('G:\Mi unidad\1. PROYECTOS TELLO 2022\SCM SPILL OVERS\outputs\PEAO\informalidad\1%\simulacion_1\output_tests.xlsx',ub_vec_"&amp;TH113&amp;"','ub_vec_"&amp;TH113&amp;"');"</f>
        <v>xlswrite('G:\Mi unidad\1. PROYECTOS TELLO 2022\SCM SPILL OVERS\outputs\PEAO\informalidad\1%\simulacion_1\output_tests.xlsx',ub_vec_77','ub_vec_77');</v>
      </c>
      <c r="TU113">
        <v>77</v>
      </c>
      <c r="TV113" t="str">
        <f>"xlswrite('G:\Mi unidad\1. PROYECTOS TELLO 2022\SCM SPILL OVERS\outputs\PEAO\alimentos\1%\simulacion_1\output_tests.xlsx',ub_vec_"&amp;TU113&amp;"','ub_vec_"&amp;TU113&amp;"');"</f>
        <v>xlswrite('G:\Mi unidad\1. PROYECTOS TELLO 2022\SCM SPILL OVERS\outputs\PEAO\alimentos\1%\simulacion_1\output_tests.xlsx',ub_vec_77','ub_vec_77');</v>
      </c>
      <c r="UB113">
        <v>77</v>
      </c>
      <c r="UC113" t="str">
        <f>"xlswrite('G:\Mi unidad\1. PROYECTOS TELLO 2022\SCM SPILL OVERS\outputs\PEAO\jefe_hogar\1%\simulacion_1\output_tests.xlsx',ub_vec_"&amp;UB113&amp;"','ub_vec_"&amp;UB113&amp;"');"</f>
        <v>xlswrite('G:\Mi unidad\1. PROYECTOS TELLO 2022\SCM SPILL OVERS\outputs\PEAO\jefe_hogar\1%\simulacion_1\output_tests.xlsx',ub_vec_77','ub_vec_77');</v>
      </c>
      <c r="UI113">
        <v>77</v>
      </c>
      <c r="UJ113" t="str">
        <f>"xlswrite('G:\Mi unidad\1. PROYECTOS TELLO 2022\SCM SPILL OVERS\outputs\PEAO\mujeres\1%\simulacion_1\output_tests.xlsx',ub_vec_"&amp;UI113&amp;"','ub_vec_"&amp;UI113&amp;"');"</f>
        <v>xlswrite('G:\Mi unidad\1. PROYECTOS TELLO 2022\SCM SPILL OVERS\outputs\PEAO\mujeres\1%\simulacion_1\output_tests.xlsx',ub_vec_77','ub_vec_77');</v>
      </c>
      <c r="UU113">
        <v>77</v>
      </c>
      <c r="UV113" t="str">
        <f>"xlswrite('G:\Mi unidad\1. PROYECTOS TELLO 2022\SCM SPILL OVERS\outputs\PEAO\criminalidad\1%\simulacion_1\output_tests.xlsx',ub_vec_"&amp;UU113&amp;"','ub_vec_"&amp;UU113&amp;"');"</f>
        <v>xlswrite('G:\Mi unidad\1. PROYECTOS TELLO 2022\SCM SPILL OVERS\outputs\PEAO\criminalidad\1%\simulacion_1\output_tests.xlsx',ub_vec_77','ub_vec_77');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xlsread('spillover_densidad_g_"&amp;CJ112&amp;".xlsx')"</f>
        <v>ind_77 = xlsread('spillover_densidad_g_77.xlsx')</v>
      </c>
      <c r="CP114">
        <v>77</v>
      </c>
      <c r="CQ114" s="2" t="str">
        <f>"ind_"&amp;CP112&amp;" = xlsread('spillover_tiempo_cs_"&amp;CP112&amp;".xlsx')"</f>
        <v>ind_77 = xlsread('spillover_tiempo_cs_77.xlsx')</v>
      </c>
      <c r="CW114">
        <v>77</v>
      </c>
      <c r="CX114" t="str">
        <f>"%A_"&amp;CW114</f>
        <v>%A_77</v>
      </c>
      <c r="DB114">
        <v>77</v>
      </c>
      <c r="DC114" s="2" t="str">
        <f>"ind_"&amp;DB112&amp;" = xlsread('spillover_criminalidad_"&amp;DB112&amp;".xlsx')"</f>
        <v>ind_77 = xlsread('spillover_criminalidad_77.xlsx')</v>
      </c>
      <c r="DG114">
        <v>77</v>
      </c>
      <c r="DH114" s="2" t="str">
        <f>"ind_"&amp;DG112&amp;" = xlsread('spillover_jefe_hogar_"&amp;DG112&amp;".xlsx')"</f>
        <v>ind_77 = xlsread('spillover_jefe_hogar_77.xlsx')</v>
      </c>
      <c r="DL114">
        <v>77</v>
      </c>
      <c r="DM114" s="2" t="str">
        <f>"ind_"&amp;DL112&amp;" = xlsread('spillover_mujeres_"&amp;DL112&amp;".xlsx')"</f>
        <v>ind_77 = xlsread('spillover_mujeres_77.xlsx')</v>
      </c>
      <c r="EG114">
        <v>45</v>
      </c>
      <c r="EH114" s="3" t="str">
        <f>"%PROVINCIA "&amp;EG114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OVERS\outputs\PEAO\bajo_niv_educ\1%\simulacion_1\output_tests.xlsx',p_value_vec_"&amp;QW114&amp;"','p_value_vec_"&amp;QW114&amp;"');"</f>
        <v>xlswrite('G:\Mi unidad\1. PROYECTOS TELLO 2022\SCM SPILL OVERS\outputs\PEAO\bajo_niv_educ\1%\simulacion_1\output_tests.xlsx',p_value_vec_77','p_value_vec_77');</v>
      </c>
      <c r="RK114">
        <v>77</v>
      </c>
      <c r="RL114" t="str">
        <f>"xlswrite('G:\Mi unidad\1. PROYECTOS TELLO 2022\SCM SPILL OVERS\outputs\PEAO\bajo_ingreso\1%\simulacion_1\output_tests.xlsx',p_value_vec_"&amp;RK114&amp;"','p_value_vec_"&amp;RK114&amp;"');"</f>
        <v>xlswrite('G:\Mi unidad\1. PROYECTOS TELLO 2022\SCM SPILL OVERS\outputs\PEAO\bajo_ingreso\1%\simulacion_1\output_tests.xlsx',p_value_vec_77','p_value_vec_77');</v>
      </c>
      <c r="RW114">
        <v>77</v>
      </c>
      <c r="RX114" t="str">
        <f>"xlswrite('G:\Mi unidad\1. PROYECTOS TELLO 2022\SCM SPILL OVERS\outputs\PEAO\densidad\1%\simulacion_1\output_tests.xlsx',p_value_vec_"&amp;RW114&amp;"','p_value_vec_"&amp;RW114&amp;"');"</f>
        <v>xlswrite('G:\Mi unidad\1. PROYECTOS TELLO 2022\SCM SPILL OVERS\outputs\PEAO\densidad\1%\simulacion_1\output_tests.xlsx',p_value_vec_77','p_value_vec_77');</v>
      </c>
      <c r="SI114">
        <v>77</v>
      </c>
      <c r="SJ114" t="str">
        <f>"xlswrite('G:\Mi unidad\1. PROYECTOS TELLO 2022\SCM SPILL OVERS\outputs\PEAO\densidad_g\1%\simulacion_1\output_tests.xlsx',p_value_vec_"&amp;SI114&amp;"','p_value_vec_"&amp;SI114&amp;"');"</f>
        <v>xlswrite('G:\Mi unidad\1. PROYECTOS TELLO 2022\SCM SPILL OVERS\outputs\PEAO\densidad_g\1%\simulacion_1\output_tests.xlsx',p_value_vec_77','p_value_vec_77');</v>
      </c>
      <c r="SU114">
        <v>77</v>
      </c>
      <c r="SV114" t="str">
        <f>"xlswrite('G:\Mi unidad\1. PROYECTOS TELLO 2022\SCM SPILL OVERS\outputs\PEAO\distancia_centro_salud\1%\simulacion_1\output_tests.xlsx',p_value_vec_"&amp;SU114&amp;"','p_value_vec_"&amp;SU114&amp;"');"</f>
        <v>xlswrite('G:\Mi unidad\1. PROYECTOS TELLO 2022\SCM SPILL OVERS\outputs\PEAO\distancia_centro_salud\1%\simulacion_1\output_tests.xlsx',p_value_vec_77','p_value_vec_77');</v>
      </c>
      <c r="TH114">
        <v>77</v>
      </c>
      <c r="TI114" t="str">
        <f>"xlswrite('G:\Mi unidad\1. PROYECTOS TELLO 2022\SCM SPILL OVERS\outputs\PEAO\informalidad\1%\simulacion_1\output_tests.xlsx',p_value_vec_"&amp;TH114&amp;"','p_value_vec_"&amp;TH114&amp;"');"</f>
        <v>xlswrite('G:\Mi unidad\1. PROYECTOS TELLO 2022\SCM SPILL OVERS\outputs\PEAO\informalidad\1%\simulacion_1\output_tests.xlsx',p_value_vec_77','p_value_vec_77');</v>
      </c>
      <c r="TU114">
        <v>77</v>
      </c>
      <c r="TV114" t="str">
        <f>"xlswrite('G:\Mi unidad\1. PROYECTOS TELLO 2022\SCM SPILL OVERS\outputs\PEAO\alimentos\1%\simulacion_1\output_tests.xlsx',p_value_vec_"&amp;TU114&amp;"','p_value_vec_"&amp;TU114&amp;"');"</f>
        <v>xlswrite('G:\Mi unidad\1. PROYECTOS TELLO 2022\SCM SPILL OVERS\outputs\PEAO\alimentos\1%\simulacion_1\output_tests.xlsx',p_value_vec_77','p_value_vec_77');</v>
      </c>
      <c r="UB114">
        <v>77</v>
      </c>
      <c r="UC114" t="str">
        <f>"xlswrite('G:\Mi unidad\1. PROYECTOS TELLO 2022\SCM SPILL OVERS\outputs\PEAO\jefe_hogar\1%\simulacion_1\output_tests.xlsx',p_value_vec_"&amp;UB114&amp;"','p_value_vec_"&amp;UB114&amp;"');"</f>
        <v>xlswrite('G:\Mi unidad\1. PROYECTOS TELLO 2022\SCM SPILL OVERS\outputs\PEAO\jefe_hogar\1%\simulacion_1\output_tests.xlsx',p_value_vec_77','p_value_vec_77');</v>
      </c>
      <c r="UI114">
        <v>77</v>
      </c>
      <c r="UJ114" t="str">
        <f>"xlswrite('G:\Mi unidad\1. PROYECTOS TELLO 2022\SCM SPILL OVERS\outputs\PEAO\mujeres\1%\simulacion_1\output_tests.xlsx',p_value_vec_"&amp;UI114&amp;"','p_value_vec_"&amp;UI114&amp;"');"</f>
        <v>xlswrite('G:\Mi unidad\1. PROYECTOS TELLO 2022\SCM SPILL OVERS\outputs\PEAO\mujeres\1%\simulacion_1\output_tests.xlsx',p_value_vec_77','p_value_vec_77');</v>
      </c>
      <c r="UU114">
        <v>77</v>
      </c>
      <c r="UV114" t="str">
        <f>"xlswrite('G:\Mi unidad\1. PROYECTOS TELLO 2022\SCM SPILL OVERS\outputs\PEAO\criminalidad\1%\simulacion_1\output_tests.xlsx',p_value_vec_"&amp;UU114&amp;"','p_value_vec_"&amp;UU114&amp;"');"</f>
        <v>xlswrite('G:\Mi unidad\1. PROYECTOS TELLO 2022\SCM SPILL OVERS\outputs\PEAO\criminalidad\1%\simulacion_1\output_tests.xlsx',p_value_vec_77','p_value_vec_77');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P115">
        <v>77</v>
      </c>
      <c r="CQ115" s="2" t="str">
        <f>"A_"&amp;CP112&amp;" = eye(N);"</f>
        <v>A_77 = eye(N);</v>
      </c>
      <c r="CW115">
        <v>77</v>
      </c>
      <c r="CX115" t="str">
        <f>"% Provincia_"&amp;CW115</f>
        <v>% Provincia_77</v>
      </c>
      <c r="DB115">
        <v>77</v>
      </c>
      <c r="DC115" s="2" t="str">
        <f>"A_"&amp;DB112&amp;" = eye(N);"</f>
        <v>A_77 = eye(N);</v>
      </c>
      <c r="DG115">
        <v>77</v>
      </c>
      <c r="DH115" s="2" t="str">
        <f>"A_"&amp;DG112&amp;" = eye(N);"</f>
        <v>A_77 = eye(N);</v>
      </c>
      <c r="DL115">
        <v>77</v>
      </c>
      <c r="DM115" s="2" t="str">
        <f>"A_"&amp;DL112&amp;" = eye(N);"</f>
        <v>A_77 = eye(N);</v>
      </c>
      <c r="EG115">
        <v>45</v>
      </c>
      <c r="EH115" s="3" t="s">
        <v>51</v>
      </c>
      <c r="QI115">
        <v>42</v>
      </c>
      <c r="QJ115" t="str">
        <f>"    [p_value_"&amp;QI115&amp; ",lb_"&amp;QI115&amp;",ub_"&amp;QI115&amp;"] = sp_andrews_te(Y_pre_"&amp;QI115&amp;",PEAO_"&amp;QI115&amp;"(:,T+s),A_"&amp;QI115&amp;",C,.05);"</f>
        <v xml:space="preserve">    [p_value_42,lb_42,ub_42] = sp_andrews_te(Y_pre_42,PEAO_42(:,T+s),A_42,C,.05);</v>
      </c>
      <c r="QP115">
        <v>66</v>
      </c>
      <c r="QQ115" t="str">
        <f>"    spillover_test_"&amp;QP115&amp;"(s) = sp_andrews(Y_pre_"&amp;QP115&amp;",PEAO_"&amp;QP115&amp;"(:,T+s),A_"&amp;QP115&amp;",C,d,alpha_sig);"</f>
        <v xml:space="preserve">    spillover_test_66(s) = sp_andrews(Y_pre_66,PEAO_66(:,T+s),A_66,C,d,alpha_sig);</v>
      </c>
      <c r="QW115">
        <v>77</v>
      </c>
      <c r="QX115" t="str">
        <f>"xlswrite('G:\Mi unidad\1. PROYECTOS TELLO 2022\SCM SPILL OVERS\outputs\PEAO\bajo_niv_educ\1%\simulacion_1\output_tests.xlsx',alpha1_hat_vec_"&amp;QW115&amp;"','alpha1_hat_vec_"&amp;QW115&amp;"');"</f>
        <v>xlswrite('G:\Mi unidad\1. PROYECTOS TELLO 2022\SCM SPILL OVERS\outputs\PEAO\bajo_niv_educ\1%\simulacion_1\output_tests.xlsx',alpha1_hat_vec_77','alpha1_hat_vec_77');</v>
      </c>
      <c r="RK115">
        <v>77</v>
      </c>
      <c r="RL115" t="str">
        <f>"xlswrite('G:\Mi unidad\1. PROYECTOS TELLO 2022\SCM SPILL OVERS\outputs\PEAO\bajo_ingreso\1%\simulacion_1\output_tests.xlsx',alpha1_hat_vec_"&amp;RK115&amp;"','alpha1_hat_vec_"&amp;RK115&amp;"');"</f>
        <v>xlswrite('G:\Mi unidad\1. PROYECTOS TELLO 2022\SCM SPILL OVERS\outputs\PEAO\bajo_ingreso\1%\simulacion_1\output_tests.xlsx',alpha1_hat_vec_77','alpha1_hat_vec_77');</v>
      </c>
      <c r="RW115">
        <v>77</v>
      </c>
      <c r="RX115" t="str">
        <f>"xlswrite('G:\Mi unidad\1. PROYECTOS TELLO 2022\SCM SPILL OVERS\outputs\PEAO\densidad\1%\simulacion_1\output_tests.xlsx',alpha1_hat_vec_"&amp;RW115&amp;"','alpha1_hat_vec_"&amp;RW115&amp;"');"</f>
        <v>xlswrite('G:\Mi unidad\1. PROYECTOS TELLO 2022\SCM SPILL OVERS\outputs\PEAO\densidad\1%\simulacion_1\output_tests.xlsx',alpha1_hat_vec_77','alpha1_hat_vec_77');</v>
      </c>
      <c r="SI115">
        <v>77</v>
      </c>
      <c r="SJ115" t="str">
        <f>"xlswrite('G:\Mi unidad\1. PROYECTOS TELLO 2022\SCM SPILL OVERS\outputs\PEAO\densidad_g\1%\simulacion_1\output_tests.xlsx',alpha1_hat_vec_"&amp;SI115&amp;"','alpha1_hat_vec_"&amp;SI115&amp;"');"</f>
        <v>xlswrite('G:\Mi unidad\1. PROYECTOS TELLO 2022\SCM SPILL OVERS\outputs\PEAO\densidad_g\1%\simulacion_1\output_tests.xlsx',alpha1_hat_vec_77','alpha1_hat_vec_77');</v>
      </c>
      <c r="SU115">
        <v>77</v>
      </c>
      <c r="SV115" t="str">
        <f>"xlswrite('G:\Mi unidad\1. PROYECTOS TELLO 2022\SCM SPILL OVERS\outputs\PEAO\distancia_centro_salud\1%\simulacion_1\output_tests.xlsx',alpha1_hat_vec_"&amp;SU115&amp;"','alpha1_hat_vec_"&amp;SU115&amp;"');"</f>
        <v>xlswrite('G:\Mi unidad\1. PROYECTOS TELLO 2022\SCM SPILL OVERS\outputs\PEAO\distancia_centro_salud\1%\simulacion_1\output_tests.xlsx',alpha1_hat_vec_77','alpha1_hat_vec_77');</v>
      </c>
      <c r="TH115">
        <v>77</v>
      </c>
      <c r="TI115" t="str">
        <f>"xlswrite('G:\Mi unidad\1. PROYECTOS TELLO 2022\SCM SPILL OVERS\outputs\PEAO\informalidad\1%\simulacion_1\output_tests.xlsx',alpha1_hat_vec_"&amp;TH115&amp;"','alpha1_hat_vec_"&amp;TH115&amp;"');"</f>
        <v>xlswrite('G:\Mi unidad\1. PROYECTOS TELLO 2022\SCM SPILL OVERS\outputs\PEAO\informalidad\1%\simulacion_1\output_tests.xlsx',alpha1_hat_vec_77','alpha1_hat_vec_77');</v>
      </c>
      <c r="TU115">
        <v>77</v>
      </c>
      <c r="TV115" t="str">
        <f>"xlswrite('G:\Mi unidad\1. PROYECTOS TELLO 2022\SCM SPILL OVERS\outputs\PEAO\alimentos\1%\simulacion_1\output_tests.xlsx',alpha1_hat_vec_"&amp;TU115&amp;"','alpha1_hat_vec_"&amp;TU115&amp;"');"</f>
        <v>xlswrite('G:\Mi unidad\1. PROYECTOS TELLO 2022\SCM SPILL OVERS\outputs\PEAO\alimentos\1%\simulacion_1\output_tests.xlsx',alpha1_hat_vec_77','alpha1_hat_vec_77');</v>
      </c>
      <c r="UB115">
        <v>77</v>
      </c>
      <c r="UC115" t="str">
        <f>"xlswrite('G:\Mi unidad\1. PROYECTOS TELLO 2022\SCM SPILL OVERS\outputs\PEAO\jefe_hogar\1%\simulacion_1\output_tests.xlsx',alpha1_hat_vec_"&amp;UB115&amp;"','alpha1_hat_vec_"&amp;UB115&amp;"');"</f>
        <v>xlswrite('G:\Mi unidad\1. PROYECTOS TELLO 2022\SCM SPILL OVERS\outputs\PEAO\jefe_hogar\1%\simulacion_1\output_tests.xlsx',alpha1_hat_vec_77','alpha1_hat_vec_77');</v>
      </c>
      <c r="UI115">
        <v>77</v>
      </c>
      <c r="UJ115" t="str">
        <f>"xlswrite('G:\Mi unidad\1. PROYECTOS TELLO 2022\SCM SPILL OVERS\outputs\PEAO\mujeres\1%\simulacion_1\output_tests.xlsx',alpha1_hat_vec_"&amp;UI115&amp;"','alpha1_hat_vec_"&amp;UI115&amp;"');"</f>
        <v>xlswrite('G:\Mi unidad\1. PROYECTOS TELLO 2022\SCM SPILL OVERS\outputs\PEAO\mujeres\1%\simulacion_1\output_tests.xlsx',alpha1_hat_vec_77','alpha1_hat_vec_77');</v>
      </c>
      <c r="UU115">
        <v>77</v>
      </c>
      <c r="UV115" t="str">
        <f>"xlswrite('G:\Mi unidad\1. PROYECTOS TELLO 2022\SCM SPILL OVERS\outputs\PEAO\criminalidad\1%\simulacion_1\output_tests.xlsx',alpha1_hat_vec_"&amp;UU115&amp;"','alpha1_hat_vec_"&amp;UU115&amp;"');"</f>
        <v>xlswrite('G:\Mi unidad\1. PROYECTOS TELLO 2022\SCM SPILL OVERS\outputs\PEAO\criminalidad\1%\simulacion_1\output_tests.xlsx',alpha1_hat_vec_77','alpha1_hat_vec_77');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P116">
        <v>77</v>
      </c>
      <c r="CQ116" s="2" t="str">
        <f>"A_"&amp;CP112&amp;"(:,ind_"&amp;CP112&amp;" == 0) = [];"</f>
        <v>A_77(:,ind_77 == 0) = [];</v>
      </c>
      <c r="CW116">
        <v>77</v>
      </c>
      <c r="CX116" s="2" t="str">
        <f>"ind_"&amp;CW114&amp;" = xlsread('spillover_alimentos_"&amp;CW114&amp;".xlsx')"</f>
        <v>ind_77 = xlsread('spillover_alimentos_77.xlsx')</v>
      </c>
      <c r="DB116">
        <v>77</v>
      </c>
      <c r="DC116" s="2" t="str">
        <f>"A_"&amp;DB112&amp;"(:,ind_"&amp;DB112&amp;" == 0) = [];"</f>
        <v>A_77(:,ind_77 == 0) = [];</v>
      </c>
      <c r="DG116">
        <v>77</v>
      </c>
      <c r="DH116" s="2" t="str">
        <f>"A_"&amp;DG112&amp;"(:,ind_"&amp;DG112&amp;" == 0) = [];"</f>
        <v>A_77(:,ind_77 == 0) = [];</v>
      </c>
      <c r="DL116">
        <v>77</v>
      </c>
      <c r="DM116" s="2" t="str">
        <f>"A_"&amp;DL112&amp;"(:,ind_"&amp;DL112&amp;" == 0) = [];"</f>
        <v>A_77(:,ind_77 == 0) = [];</v>
      </c>
      <c r="EG116">
        <v>45</v>
      </c>
      <c r="EH116" s="2" t="str">
        <f>"Y_Ts_"&amp;EG116&amp;" = Y_"&amp;EG116&amp;"(:,T+s);"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OVERS\outputs\PEAO\bajo_niv_educ\1%\simulacion_1\output_tests.xlsx',spillover_test_"&amp;QW116&amp;"','sp_test_"&amp;QW116&amp;"');"</f>
        <v>xlswrite('G:\Mi unidad\1. PROYECTOS TELLO 2022\SCM SPILL OVERS\outputs\PEAO\bajo_niv_educ\1%\simulacion_1\output_tests.xlsx',spillover_test_77','sp_test_77');</v>
      </c>
      <c r="RK116">
        <v>77</v>
      </c>
      <c r="RL116" t="str">
        <f>"xlswrite('G:\Mi unidad\1. PROYECTOS TELLO 2022\SCM SPILL OVERS\outputs\PEAO\bajo_ingreso\1%\simulacion_1\output_tests.xlsx',spillover_test_"&amp;RK116&amp;"','sp_test_"&amp;RK116&amp;"');"</f>
        <v>xlswrite('G:\Mi unidad\1. PROYECTOS TELLO 2022\SCM SPILL OVERS\outputs\PEAO\bajo_ingreso\1%\simulacion_1\output_tests.xlsx',spillover_test_77','sp_test_77');</v>
      </c>
      <c r="RW116">
        <v>77</v>
      </c>
      <c r="RX116" t="str">
        <f>"xlswrite('G:\Mi unidad\1. PROYECTOS TELLO 2022\SCM SPILL OVERS\outputs\PEAO\densidad\1%\simulacion_1\output_tests.xlsx',spillover_test_"&amp;RW116&amp;"','sp_test_"&amp;RW116&amp;"');"</f>
        <v>xlswrite('G:\Mi unidad\1. PROYECTOS TELLO 2022\SCM SPILL OVERS\outputs\PEAO\densidad\1%\simulacion_1\output_tests.xlsx',spillover_test_77','sp_test_77');</v>
      </c>
      <c r="SI116">
        <v>77</v>
      </c>
      <c r="SJ116" t="str">
        <f>"xlswrite('G:\Mi unidad\1. PROYECTOS TELLO 2022\SCM SPILL OVERS\outputs\PEAO\densidad_g\1%\simulacion_1\output_tests.xlsx',spillover_test_"&amp;SI116&amp;"','sp_test_"&amp;SI116&amp;"');"</f>
        <v>xlswrite('G:\Mi unidad\1. PROYECTOS TELLO 2022\SCM SPILL OVERS\outputs\PEAO\densidad_g\1%\simulacion_1\output_tests.xlsx',spillover_test_77','sp_test_77');</v>
      </c>
      <c r="SU116">
        <v>77</v>
      </c>
      <c r="SV116" t="str">
        <f>"xlswrite('G:\Mi unidad\1. PROYECTOS TELLO 2022\SCM SPILL OVERS\outputs\PEAO\distancia_centro_salud\1%\simulacion_1\output_tests.xlsx',spillover_test_"&amp;SU116&amp;"','sp_test_"&amp;SU116&amp;"');"</f>
        <v>xlswrite('G:\Mi unidad\1. PROYECTOS TELLO 2022\SCM SPILL OVERS\outputs\PEAO\distancia_centro_salud\1%\simulacion_1\output_tests.xlsx',spillover_test_77','sp_test_77');</v>
      </c>
      <c r="TH116">
        <v>77</v>
      </c>
      <c r="TI116" t="str">
        <f>"xlswrite('G:\Mi unidad\1. PROYECTOS TELLO 2022\SCM SPILL OVERS\outputs\PEAO\informalidad\1%\simulacion_1\output_tests.xlsx',spillover_test_"&amp;TH116&amp;"','sp_test_"&amp;TH116&amp;"');"</f>
        <v>xlswrite('G:\Mi unidad\1. PROYECTOS TELLO 2022\SCM SPILL OVERS\outputs\PEAO\informalidad\1%\simulacion_1\output_tests.xlsx',spillover_test_77','sp_test_77');</v>
      </c>
      <c r="TU116">
        <v>77</v>
      </c>
      <c r="TV116" t="str">
        <f>"xlswrite('G:\Mi unidad\1. PROYECTOS TELLO 2022\SCM SPILL OVERS\outputs\PEAO\alimentos\1%\simulacion_1\output_tests.xlsx',spillover_test_"&amp;TU116&amp;"','sp_test_"&amp;TU116&amp;"');"</f>
        <v>xlswrite('G:\Mi unidad\1. PROYECTOS TELLO 2022\SCM SPILL OVERS\outputs\PEAO\alimentos\1%\simulacion_1\output_tests.xlsx',spillover_test_77','sp_test_77');</v>
      </c>
      <c r="UB116">
        <v>77</v>
      </c>
      <c r="UC116" t="str">
        <f>"xlswrite('G:\Mi unidad\1. PROYECTOS TELLO 2022\SCM SPILL OVERS\outputs\PEAO\jefe_hogar\1%\simulacion_1\output_tests.xlsx',spillover_test_"&amp;UB116&amp;"','sp_test_"&amp;UB116&amp;"');"</f>
        <v>xlswrite('G:\Mi unidad\1. PROYECTOS TELLO 2022\SCM SPILL OVERS\outputs\PEAO\jefe_hogar\1%\simulacion_1\output_tests.xlsx',spillover_test_77','sp_test_77');</v>
      </c>
      <c r="UI116">
        <v>77</v>
      </c>
      <c r="UJ116" t="str">
        <f>"xlswrite('G:\Mi unidad\1. PROYECTOS TELLO 2022\SCM SPILL OVERS\outputs\PEAO\mujeres\1%\simulacion_1\output_tests.xlsx',spillover_test_"&amp;UI116&amp;"','sp_test_"&amp;UI116&amp;"');"</f>
        <v>xlswrite('G:\Mi unidad\1. PROYECTOS TELLO 2022\SCM SPILL OVERS\outputs\PEAO\mujeres\1%\simulacion_1\output_tests.xlsx',spillover_test_77','sp_test_77');</v>
      </c>
      <c r="UU116">
        <v>77</v>
      </c>
      <c r="UV116" t="str">
        <f>"xlswrite('G:\Mi unidad\1. PROYECTOS TELLO 2022\SCM SPILL OVERS\outputs\PEAO\criminalidad\1%\simulacion_1\output_tests.xlsx',spillover_test_"&amp;UU116&amp;"','sp_test_"&amp;UU116&amp;"');"</f>
        <v>xlswrite('G:\Mi unidad\1. PROYECTOS TELLO 2022\SCM SPILL OVERS\outputs\PEAO\criminalidad\1%\simulacion_1\output_tests.xlsx',spillover_test_77','sp_test_77');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P117">
        <v>78</v>
      </c>
      <c r="CQ117" t="str">
        <f>"%A_"&amp;CP117</f>
        <v>%A_78</v>
      </c>
      <c r="CW117">
        <v>78</v>
      </c>
      <c r="CX117" s="2" t="str">
        <f>"A_"&amp;CW114&amp;" = eye(N);"</f>
        <v>A_77 = eye(N);</v>
      </c>
      <c r="DB117">
        <v>78</v>
      </c>
      <c r="DC117" t="str">
        <f>"%A_"&amp;DB117</f>
        <v>%A_78</v>
      </c>
      <c r="DG117">
        <v>78</v>
      </c>
      <c r="DH117" t="str">
        <f>"%A_"&amp;DG117</f>
        <v>%A_78</v>
      </c>
      <c r="DL117">
        <v>78</v>
      </c>
      <c r="DM117" t="str">
        <f>"%A_"&amp;DL117</f>
        <v>%A_78</v>
      </c>
      <c r="EG117">
        <v>45</v>
      </c>
      <c r="EH117" s="2" t="str">
        <f>"gamma_hat_"&amp;EG116&amp;" = (A_"&amp;EG116&amp;"'*M_hat_"&amp;EG116&amp;"*A_"&amp;EG116&amp;")\(A_"&amp;EG116&amp;"'*(eye(N)-B_hat_"&amp;EG116&amp;")'*((eye(N)-B_hat_"&amp;EG116&amp;")*Y_Ts_"&amp;EG116&amp;"-a_hat_"&amp;EG116&amp;"));"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OVERS\outputs\PEAO\bajo_niv_educ\1%\simulacion_1\output_tests.xlsx',lb_vec_"&amp;QW117&amp;"','lb_vec_"&amp;QW117&amp;"');"</f>
        <v>xlswrite('G:\Mi unidad\1. PROYECTOS TELLO 2022\SCM SPILL OVERS\outputs\PEAO\bajo_niv_educ\1%\simulacion_1\output_tests.xlsx',lb_vec_78','lb_vec_78');</v>
      </c>
      <c r="RK117">
        <v>78</v>
      </c>
      <c r="RL117" t="str">
        <f>"xlswrite('G:\Mi unidad\1. PROYECTOS TELLO 2022\SCM SPILL OVERS\outputs\PEAO\bajo_ingreso\1%\simulacion_1\output_tests.xlsx',lb_vec_"&amp;RK117&amp;"','lb_vec_"&amp;RK117&amp;"');"</f>
        <v>xlswrite('G:\Mi unidad\1. PROYECTOS TELLO 2022\SCM SPILL OVERS\outputs\PEAO\bajo_ingreso\1%\simulacion_1\output_tests.xlsx',lb_vec_78','lb_vec_78');</v>
      </c>
      <c r="RW117">
        <v>78</v>
      </c>
      <c r="RX117" t="str">
        <f>"xlswrite('G:\Mi unidad\1. PROYECTOS TELLO 2022\SCM SPILL OVERS\outputs\PEAO\densidad\1%\simulacion_1\output_tests.xlsx',lb_vec_"&amp;RW117&amp;"','lb_vec_"&amp;RW117&amp;"');"</f>
        <v>xlswrite('G:\Mi unidad\1. PROYECTOS TELLO 2022\SCM SPILL OVERS\outputs\PEAO\densidad\1%\simulacion_1\output_tests.xlsx',lb_vec_78','lb_vec_78');</v>
      </c>
      <c r="SI117">
        <v>78</v>
      </c>
      <c r="SJ117" t="str">
        <f>"xlswrite('G:\Mi unidad\1. PROYECTOS TELLO 2022\SCM SPILL OVERS\outputs\PEAO\densidad_g\1%\simulacion_1\output_tests.xlsx',lb_vec_"&amp;SI117&amp;"','lb_vec_"&amp;SI117&amp;"');"</f>
        <v>xlswrite('G:\Mi unidad\1. PROYECTOS TELLO 2022\SCM SPILL OVERS\outputs\PEAO\densidad_g\1%\simulacion_1\output_tests.xlsx',lb_vec_78','lb_vec_78');</v>
      </c>
      <c r="SU117">
        <v>78</v>
      </c>
      <c r="SV117" t="str">
        <f>"xlswrite('G:\Mi unidad\1. PROYECTOS TELLO 2022\SCM SPILL OVERS\outputs\PEAO\distancia_centro_salud\1%\simulacion_1\output_tests.xlsx',lb_vec_"&amp;SU117&amp;"','lb_vec_"&amp;SU117&amp;"');"</f>
        <v>xlswrite('G:\Mi unidad\1. PROYECTOS TELLO 2022\SCM SPILL OVERS\outputs\PEAO\distancia_centro_salud\1%\simulacion_1\output_tests.xlsx',lb_vec_78','lb_vec_78');</v>
      </c>
      <c r="TH117">
        <v>78</v>
      </c>
      <c r="TI117" t="str">
        <f>"xlswrite('G:\Mi unidad\1. PROYECTOS TELLO 2022\SCM SPILL OVERS\outputs\PEAO\informalidad\1%\simulacion_1\output_tests.xlsx',lb_vec_"&amp;TH117&amp;"','lb_vec_"&amp;TH117&amp;"');"</f>
        <v>xlswrite('G:\Mi unidad\1. PROYECTOS TELLO 2022\SCM SPILL OVERS\outputs\PEAO\informalidad\1%\simulacion_1\output_tests.xlsx',lb_vec_78','lb_vec_78');</v>
      </c>
      <c r="TU117">
        <v>78</v>
      </c>
      <c r="TV117" t="str">
        <f>"xlswrite('G:\Mi unidad\1. PROYECTOS TELLO 2022\SCM SPILL OVERS\outputs\PEAO\alimentos\1%\simulacion_1\output_tests.xlsx',lb_vec_"&amp;TU117&amp;"','lb_vec_"&amp;TU117&amp;"');"</f>
        <v>xlswrite('G:\Mi unidad\1. PROYECTOS TELLO 2022\SCM SPILL OVERS\outputs\PEAO\alimentos\1%\simulacion_1\output_tests.xlsx',lb_vec_78','lb_vec_78');</v>
      </c>
      <c r="UB117">
        <v>78</v>
      </c>
      <c r="UC117" t="str">
        <f>"xlswrite('G:\Mi unidad\1. PROYECTOS TELLO 2022\SCM SPILL OVERS\outputs\PEAO\jefe_hogar\1%\simulacion_1\output_tests.xlsx',lb_vec_"&amp;UB117&amp;"','lb_vec_"&amp;UB117&amp;"');"</f>
        <v>xlswrite('G:\Mi unidad\1. PROYECTOS TELLO 2022\SCM SPILL OVERS\outputs\PEAO\jefe_hogar\1%\simulacion_1\output_tests.xlsx',lb_vec_78','lb_vec_78');</v>
      </c>
      <c r="UI117">
        <v>78</v>
      </c>
      <c r="UJ117" t="str">
        <f>"xlswrite('G:\Mi unidad\1. PROYECTOS TELLO 2022\SCM SPILL OVERS\outputs\PEAO\mujeres\1%\simulacion_1\output_tests.xlsx',lb_vec_"&amp;UI117&amp;"','lb_vec_"&amp;UI117&amp;"');"</f>
        <v>xlswrite('G:\Mi unidad\1. PROYECTOS TELLO 2022\SCM SPILL OVERS\outputs\PEAO\mujeres\1%\simulacion_1\output_tests.xlsx',lb_vec_78','lb_vec_78');</v>
      </c>
      <c r="UU117">
        <v>78</v>
      </c>
      <c r="UV117" t="str">
        <f>"xlswrite('G:\Mi unidad\1. PROYECTOS TELLO 2022\SCM SPILL OVERS\outputs\PEAO\criminalidad\1%\simulacion_1\output_tests.xlsx',lb_vec_"&amp;UU117&amp;"','lb_vec_"&amp;UU117&amp;"');"</f>
        <v>xlswrite('G:\Mi unidad\1. PROYECTOS TELLO 2022\SCM SPILL OVERS\outputs\PEAO\criminalidad\1%\simulacion_1\output_tests.xlsx',lb_vec_78','lb_vec_78');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P118">
        <v>78</v>
      </c>
      <c r="CQ118" t="str">
        <f>"% Provincia_"&amp;CP118</f>
        <v>% Provincia_78</v>
      </c>
      <c r="CW118">
        <v>78</v>
      </c>
      <c r="CX118" s="2" t="str">
        <f>"A_"&amp;CW114&amp;"(:,ind_"&amp;CW114&amp;" == 0) = [];"</f>
        <v>A_77(:,ind_77 == 0) = [];</v>
      </c>
      <c r="DB118">
        <v>78</v>
      </c>
      <c r="DC118" t="str">
        <f>"% Provincia_"&amp;DB118</f>
        <v>% Provincia_78</v>
      </c>
      <c r="DG118">
        <v>78</v>
      </c>
      <c r="DH118" t="str">
        <f>"% Provincia_"&amp;DG118</f>
        <v>% Provincia_78</v>
      </c>
      <c r="DL118">
        <v>78</v>
      </c>
      <c r="DM118" t="str">
        <f>"% Provincia_"&amp;DL118</f>
        <v>% Provincia_78</v>
      </c>
      <c r="EG118">
        <v>45</v>
      </c>
      <c r="EH118" s="2" t="str">
        <f>"alpha_hat_"&amp;EG118&amp;" = A_"&amp;EG118&amp;"*gamma_hat_"&amp;EG118&amp;";"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OVERS\outputs\PEAO\bajo_niv_educ\1%\simulacion_1\output_tests.xlsx',ub_vec_"&amp;QW118&amp;"','ub_vec_"&amp;QW118&amp;"');"</f>
        <v>xlswrite('G:\Mi unidad\1. PROYECTOS TELLO 2022\SCM SPILL OVERS\outputs\PEAO\bajo_niv_educ\1%\simulacion_1\output_tests.xlsx',ub_vec_78','ub_vec_78');</v>
      </c>
      <c r="RK118">
        <v>78</v>
      </c>
      <c r="RL118" t="str">
        <f>"xlswrite('G:\Mi unidad\1. PROYECTOS TELLO 2022\SCM SPILL OVERS\outputs\PEAO\bajo_ingreso\1%\simulacion_1\output_tests.xlsx',ub_vec_"&amp;RK118&amp;"','ub_vec_"&amp;RK118&amp;"');"</f>
        <v>xlswrite('G:\Mi unidad\1. PROYECTOS TELLO 2022\SCM SPILL OVERS\outputs\PEAO\bajo_ingreso\1%\simulacion_1\output_tests.xlsx',ub_vec_78','ub_vec_78');</v>
      </c>
      <c r="RW118">
        <v>78</v>
      </c>
      <c r="RX118" t="str">
        <f>"xlswrite('G:\Mi unidad\1. PROYECTOS TELLO 2022\SCM SPILL OVERS\outputs\PEAO\densidad\1%\simulacion_1\output_tests.xlsx',ub_vec_"&amp;RW118&amp;"','ub_vec_"&amp;RW118&amp;"');"</f>
        <v>xlswrite('G:\Mi unidad\1. PROYECTOS TELLO 2022\SCM SPILL OVERS\outputs\PEAO\densidad\1%\simulacion_1\output_tests.xlsx',ub_vec_78','ub_vec_78');</v>
      </c>
      <c r="SI118">
        <v>78</v>
      </c>
      <c r="SJ118" t="str">
        <f>"xlswrite('G:\Mi unidad\1. PROYECTOS TELLO 2022\SCM SPILL OVERS\outputs\PEAO\densidad_g\1%\simulacion_1\output_tests.xlsx',ub_vec_"&amp;SI118&amp;"','ub_vec_"&amp;SI118&amp;"');"</f>
        <v>xlswrite('G:\Mi unidad\1. PROYECTOS TELLO 2022\SCM SPILL OVERS\outputs\PEAO\densidad_g\1%\simulacion_1\output_tests.xlsx',ub_vec_78','ub_vec_78');</v>
      </c>
      <c r="SU118">
        <v>78</v>
      </c>
      <c r="SV118" t="str">
        <f>"xlswrite('G:\Mi unidad\1. PROYECTOS TELLO 2022\SCM SPILL OVERS\outputs\PEAO\distancia_centro_salud\1%\simulacion_1\output_tests.xlsx',ub_vec_"&amp;SU118&amp;"','ub_vec_"&amp;SU118&amp;"');"</f>
        <v>xlswrite('G:\Mi unidad\1. PROYECTOS TELLO 2022\SCM SPILL OVERS\outputs\PEAO\distancia_centro_salud\1%\simulacion_1\output_tests.xlsx',ub_vec_78','ub_vec_78');</v>
      </c>
      <c r="TH118">
        <v>78</v>
      </c>
      <c r="TI118" t="str">
        <f>"xlswrite('G:\Mi unidad\1. PROYECTOS TELLO 2022\SCM SPILL OVERS\outputs\PEAO\informalidad\1%\simulacion_1\output_tests.xlsx',ub_vec_"&amp;TH118&amp;"','ub_vec_"&amp;TH118&amp;"');"</f>
        <v>xlswrite('G:\Mi unidad\1. PROYECTOS TELLO 2022\SCM SPILL OVERS\outputs\PEAO\informalidad\1%\simulacion_1\output_tests.xlsx',ub_vec_78','ub_vec_78');</v>
      </c>
      <c r="TU118">
        <v>78</v>
      </c>
      <c r="TV118" t="str">
        <f>"xlswrite('G:\Mi unidad\1. PROYECTOS TELLO 2022\SCM SPILL OVERS\outputs\PEAO\alimentos\1%\simulacion_1\output_tests.xlsx',ub_vec_"&amp;TU118&amp;"','ub_vec_"&amp;TU118&amp;"');"</f>
        <v>xlswrite('G:\Mi unidad\1. PROYECTOS TELLO 2022\SCM SPILL OVERS\outputs\PEAO\alimentos\1%\simulacion_1\output_tests.xlsx',ub_vec_78','ub_vec_78');</v>
      </c>
      <c r="UB118">
        <v>78</v>
      </c>
      <c r="UC118" t="str">
        <f>"xlswrite('G:\Mi unidad\1. PROYECTOS TELLO 2022\SCM SPILL OVERS\outputs\PEAO\jefe_hogar\1%\simulacion_1\output_tests.xlsx',ub_vec_"&amp;UB118&amp;"','ub_vec_"&amp;UB118&amp;"');"</f>
        <v>xlswrite('G:\Mi unidad\1. PROYECTOS TELLO 2022\SCM SPILL OVERS\outputs\PEAO\jefe_hogar\1%\simulacion_1\output_tests.xlsx',ub_vec_78','ub_vec_78');</v>
      </c>
      <c r="UI118">
        <v>78</v>
      </c>
      <c r="UJ118" t="str">
        <f>"xlswrite('G:\Mi unidad\1. PROYECTOS TELLO 2022\SCM SPILL OVERS\outputs\PEAO\mujeres\1%\simulacion_1\output_tests.xlsx',ub_vec_"&amp;UI118&amp;"','ub_vec_"&amp;UI118&amp;"');"</f>
        <v>xlswrite('G:\Mi unidad\1. PROYECTOS TELLO 2022\SCM SPILL OVERS\outputs\PEAO\mujeres\1%\simulacion_1\output_tests.xlsx',ub_vec_78','ub_vec_78');</v>
      </c>
      <c r="UU118">
        <v>78</v>
      </c>
      <c r="UV118" t="str">
        <f>"xlswrite('G:\Mi unidad\1. PROYECTOS TELLO 2022\SCM SPILL OVERS\outputs\PEAO\criminalidad\1%\simulacion_1\output_tests.xlsx',ub_vec_"&amp;UU118&amp;"','ub_vec_"&amp;UU118&amp;"');"</f>
        <v>xlswrite('G:\Mi unidad\1. PROYECTOS TELLO 2022\SCM SPILL OVERS\outputs\PEAO\criminalidad\1%\simulacion_1\output_tests.xlsx',ub_vec_78','ub_vec_78');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xlsread('spillover_densidad_g_"&amp;CJ117&amp;".xlsx')"</f>
        <v>ind_78 = xlsread('spillover_densidad_g_78.xlsx')</v>
      </c>
      <c r="CP119">
        <v>78</v>
      </c>
      <c r="CQ119" s="2" t="str">
        <f>"ind_"&amp;CP117&amp;" = xlsread('spillover_tiempo_cs_"&amp;CP117&amp;".xlsx')"</f>
        <v>ind_78 = xlsread('spillover_tiempo_cs_78.xlsx')</v>
      </c>
      <c r="CW119">
        <v>78</v>
      </c>
      <c r="CX119" t="str">
        <f>"% Provincia_"&amp;CW119</f>
        <v>% Provincia_78</v>
      </c>
      <c r="DB119">
        <v>78</v>
      </c>
      <c r="DC119" s="2" t="str">
        <f>"ind_"&amp;DB117&amp;" = xlsread('spillover_criminalidad_"&amp;DB117&amp;".xlsx')"</f>
        <v>ind_78 = xlsread('spillover_criminalidad_78.xlsx')</v>
      </c>
      <c r="DG119">
        <v>78</v>
      </c>
      <c r="DH119" s="2" t="str">
        <f>"ind_"&amp;DG117&amp;" = xlsread('spillover_jefe_hogar_"&amp;DG117&amp;".xlsx')"</f>
        <v>ind_78 = xlsread('spillover_jefe_hogar_78.xlsx')</v>
      </c>
      <c r="DL119">
        <v>78</v>
      </c>
      <c r="DM119" s="2" t="str">
        <f>"ind_"&amp;DL117&amp;" = xlsread('spillover_mujeres_"&amp;DL117&amp;".xlsx')"</f>
        <v>ind_78 = xlsread('spillover_mujeres_78.xlsx')</v>
      </c>
      <c r="EG119">
        <v>45</v>
      </c>
      <c r="EH119" s="2" t="str">
        <f>"alpha1_hat_vec_"&amp;EG119&amp;"(s) = alpha_hat_"&amp;EG119&amp;"(1);"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OVERS\outputs\PEAO\bajo_niv_educ\1%\simulacion_1\output_tests.xlsx',p_value_vec_"&amp;QW119&amp;"','p_value_vec_"&amp;QW119&amp;"');"</f>
        <v>xlswrite('G:\Mi unidad\1. PROYECTOS TELLO 2022\SCM SPILL OVERS\outputs\PEAO\bajo_niv_educ\1%\simulacion_1\output_tests.xlsx',p_value_vec_78','p_value_vec_78');</v>
      </c>
      <c r="RK119">
        <v>78</v>
      </c>
      <c r="RL119" t="str">
        <f>"xlswrite('G:\Mi unidad\1. PROYECTOS TELLO 2022\SCM SPILL OVERS\outputs\PEAO\bajo_ingreso\1%\simulacion_1\output_tests.xlsx',p_value_vec_"&amp;RK119&amp;"','p_value_vec_"&amp;RK119&amp;"');"</f>
        <v>xlswrite('G:\Mi unidad\1. PROYECTOS TELLO 2022\SCM SPILL OVERS\outputs\PEAO\bajo_ingreso\1%\simulacion_1\output_tests.xlsx',p_value_vec_78','p_value_vec_78');</v>
      </c>
      <c r="RW119">
        <v>78</v>
      </c>
      <c r="RX119" t="str">
        <f>"xlswrite('G:\Mi unidad\1. PROYECTOS TELLO 2022\SCM SPILL OVERS\outputs\PEAO\densidad\1%\simulacion_1\output_tests.xlsx',p_value_vec_"&amp;RW119&amp;"','p_value_vec_"&amp;RW119&amp;"');"</f>
        <v>xlswrite('G:\Mi unidad\1. PROYECTOS TELLO 2022\SCM SPILL OVERS\outputs\PEAO\densidad\1%\simulacion_1\output_tests.xlsx',p_value_vec_78','p_value_vec_78');</v>
      </c>
      <c r="SI119">
        <v>78</v>
      </c>
      <c r="SJ119" t="str">
        <f>"xlswrite('G:\Mi unidad\1. PROYECTOS TELLO 2022\SCM SPILL OVERS\outputs\PEAO\densidad_g\1%\simulacion_1\output_tests.xlsx',p_value_vec_"&amp;SI119&amp;"','p_value_vec_"&amp;SI119&amp;"');"</f>
        <v>xlswrite('G:\Mi unidad\1. PROYECTOS TELLO 2022\SCM SPILL OVERS\outputs\PEAO\densidad_g\1%\simulacion_1\output_tests.xlsx',p_value_vec_78','p_value_vec_78');</v>
      </c>
      <c r="SU119">
        <v>78</v>
      </c>
      <c r="SV119" t="str">
        <f>"xlswrite('G:\Mi unidad\1. PROYECTOS TELLO 2022\SCM SPILL OVERS\outputs\PEAO\distancia_centro_salud\1%\simulacion_1\output_tests.xlsx',p_value_vec_"&amp;SU119&amp;"','p_value_vec_"&amp;SU119&amp;"');"</f>
        <v>xlswrite('G:\Mi unidad\1. PROYECTOS TELLO 2022\SCM SPILL OVERS\outputs\PEAO\distancia_centro_salud\1%\simulacion_1\output_tests.xlsx',p_value_vec_78','p_value_vec_78');</v>
      </c>
      <c r="TH119">
        <v>78</v>
      </c>
      <c r="TI119" t="str">
        <f>"xlswrite('G:\Mi unidad\1. PROYECTOS TELLO 2022\SCM SPILL OVERS\outputs\PEAO\informalidad\1%\simulacion_1\output_tests.xlsx',p_value_vec_"&amp;TH119&amp;"','p_value_vec_"&amp;TH119&amp;"');"</f>
        <v>xlswrite('G:\Mi unidad\1. PROYECTOS TELLO 2022\SCM SPILL OVERS\outputs\PEAO\informalidad\1%\simulacion_1\output_tests.xlsx',p_value_vec_78','p_value_vec_78');</v>
      </c>
      <c r="TU119">
        <v>78</v>
      </c>
      <c r="TV119" t="str">
        <f>"xlswrite('G:\Mi unidad\1. PROYECTOS TELLO 2022\SCM SPILL OVERS\outputs\PEAO\alimentos\1%\simulacion_1\output_tests.xlsx',p_value_vec_"&amp;TU119&amp;"','p_value_vec_"&amp;TU119&amp;"');"</f>
        <v>xlswrite('G:\Mi unidad\1. PROYECTOS TELLO 2022\SCM SPILL OVERS\outputs\PEAO\alimentos\1%\simulacion_1\output_tests.xlsx',p_value_vec_78','p_value_vec_78');</v>
      </c>
      <c r="UB119">
        <v>78</v>
      </c>
      <c r="UC119" t="str">
        <f>"xlswrite('G:\Mi unidad\1. PROYECTOS TELLO 2022\SCM SPILL OVERS\outputs\PEAO\jefe_hogar\1%\simulacion_1\output_tests.xlsx',p_value_vec_"&amp;UB119&amp;"','p_value_vec_"&amp;UB119&amp;"');"</f>
        <v>xlswrite('G:\Mi unidad\1. PROYECTOS TELLO 2022\SCM SPILL OVERS\outputs\PEAO\jefe_hogar\1%\simulacion_1\output_tests.xlsx',p_value_vec_78','p_value_vec_78');</v>
      </c>
      <c r="UI119">
        <v>78</v>
      </c>
      <c r="UJ119" t="str">
        <f>"xlswrite('G:\Mi unidad\1. PROYECTOS TELLO 2022\SCM SPILL OVERS\outputs\PEAO\mujeres\1%\simulacion_1\output_tests.xlsx',p_value_vec_"&amp;UI119&amp;"','p_value_vec_"&amp;UI119&amp;"');"</f>
        <v>xlswrite('G:\Mi unidad\1. PROYECTOS TELLO 2022\SCM SPILL OVERS\outputs\PEAO\mujeres\1%\simulacion_1\output_tests.xlsx',p_value_vec_78','p_value_vec_78');</v>
      </c>
      <c r="UU119">
        <v>78</v>
      </c>
      <c r="UV119" t="str">
        <f>"xlswrite('G:\Mi unidad\1. PROYECTOS TELLO 2022\SCM SPILL OVERS\outputs\PEAO\criminalidad\1%\simulacion_1\output_tests.xlsx',p_value_vec_"&amp;UU119&amp;"','p_value_vec_"&amp;UU119&amp;"');"</f>
        <v>xlswrite('G:\Mi unidad\1. PROYECTOS TELLO 2022\SCM SPILL OVERS\outputs\PEAO\criminalidad\1%\simulacion_1\output_tests.xlsx',p_value_vec_78','p_value_vec_78');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P120">
        <v>78</v>
      </c>
      <c r="CQ120" s="2" t="str">
        <f>"A_"&amp;CP117&amp;" = eye(N);"</f>
        <v>A_78 = eye(N);</v>
      </c>
      <c r="CW120">
        <v>78</v>
      </c>
      <c r="CX120" s="2" t="str">
        <f>"ind_"&amp;CW118&amp;" = xlsread('spillover_alimentos_"&amp;CW118&amp;".xlsx')"</f>
        <v>ind_78 = xlsread('spillover_alimentos_78.xlsx')</v>
      </c>
      <c r="DB120">
        <v>78</v>
      </c>
      <c r="DC120" s="2" t="str">
        <f>"A_"&amp;DB117&amp;" = eye(N);"</f>
        <v>A_78 = eye(N);</v>
      </c>
      <c r="DG120">
        <v>78</v>
      </c>
      <c r="DH120" s="2" t="str">
        <f>"A_"&amp;DG117&amp;" = eye(N);"</f>
        <v>A_78 = eye(N);</v>
      </c>
      <c r="DL120">
        <v>78</v>
      </c>
      <c r="DM120" s="2" t="str">
        <f>"A_"&amp;DL117&amp;" = eye(N);"</f>
        <v>A_78 = eye(N);</v>
      </c>
      <c r="EG120">
        <v>45</v>
      </c>
      <c r="EH120" s="2" t="str">
        <f>"synthetic_control_sp_"&amp;EG120&amp;"(T+s) = Y_"&amp;EG120&amp;"(1,T+s)-alpha1_hat_vec_"&amp;EG120&amp;"(s);"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OVERS\outputs\PEAO\bajo_niv_educ\1%\simulacion_1\output_tests.xlsx',alpha1_hat_vec_"&amp;QW120&amp;"','alpha1_hat_vec_"&amp;QW120&amp;"');"</f>
        <v>xlswrite('G:\Mi unidad\1. PROYECTOS TELLO 2022\SCM SPILL OVERS\outputs\PEAO\bajo_niv_educ\1%\simulacion_1\output_tests.xlsx',alpha1_hat_vec_78','alpha1_hat_vec_78');</v>
      </c>
      <c r="RK120">
        <v>78</v>
      </c>
      <c r="RL120" t="str">
        <f>"xlswrite('G:\Mi unidad\1. PROYECTOS TELLO 2022\SCM SPILL OVERS\outputs\PEAO\bajo_ingreso\1%\simulacion_1\output_tests.xlsx',alpha1_hat_vec_"&amp;RK120&amp;"','alpha1_hat_vec_"&amp;RK120&amp;"');"</f>
        <v>xlswrite('G:\Mi unidad\1. PROYECTOS TELLO 2022\SCM SPILL OVERS\outputs\PEAO\bajo_ingreso\1%\simulacion_1\output_tests.xlsx',alpha1_hat_vec_78','alpha1_hat_vec_78');</v>
      </c>
      <c r="RW120">
        <v>78</v>
      </c>
      <c r="RX120" t="str">
        <f>"xlswrite('G:\Mi unidad\1. PROYECTOS TELLO 2022\SCM SPILL OVERS\outputs\PEAO\densidad\1%\simulacion_1\output_tests.xlsx',alpha1_hat_vec_"&amp;RW120&amp;"','alpha1_hat_vec_"&amp;RW120&amp;"');"</f>
        <v>xlswrite('G:\Mi unidad\1. PROYECTOS TELLO 2022\SCM SPILL OVERS\outputs\PEAO\densidad\1%\simulacion_1\output_tests.xlsx',alpha1_hat_vec_78','alpha1_hat_vec_78');</v>
      </c>
      <c r="SI120">
        <v>78</v>
      </c>
      <c r="SJ120" t="str">
        <f>"xlswrite('G:\Mi unidad\1. PROYECTOS TELLO 2022\SCM SPILL OVERS\outputs\PEAO\densidad_g\1%\simulacion_1\output_tests.xlsx',alpha1_hat_vec_"&amp;SI120&amp;"','alpha1_hat_vec_"&amp;SI120&amp;"');"</f>
        <v>xlswrite('G:\Mi unidad\1. PROYECTOS TELLO 2022\SCM SPILL OVERS\outputs\PEAO\densidad_g\1%\simulacion_1\output_tests.xlsx',alpha1_hat_vec_78','alpha1_hat_vec_78');</v>
      </c>
      <c r="SU120">
        <v>78</v>
      </c>
      <c r="SV120" t="str">
        <f>"xlswrite('G:\Mi unidad\1. PROYECTOS TELLO 2022\SCM SPILL OVERS\outputs\PEAO\distancia_centro_salud\1%\simulacion_1\output_tests.xlsx',alpha1_hat_vec_"&amp;SU120&amp;"','alpha1_hat_vec_"&amp;SU120&amp;"');"</f>
        <v>xlswrite('G:\Mi unidad\1. PROYECTOS TELLO 2022\SCM SPILL OVERS\outputs\PEAO\distancia_centro_salud\1%\simulacion_1\output_tests.xlsx',alpha1_hat_vec_78','alpha1_hat_vec_78');</v>
      </c>
      <c r="TH120">
        <v>78</v>
      </c>
      <c r="TI120" t="str">
        <f>"xlswrite('G:\Mi unidad\1. PROYECTOS TELLO 2022\SCM SPILL OVERS\outputs\PEAO\informalidad\1%\simulacion_1\output_tests.xlsx',alpha1_hat_vec_"&amp;TH120&amp;"','alpha1_hat_vec_"&amp;TH120&amp;"');"</f>
        <v>xlswrite('G:\Mi unidad\1. PROYECTOS TELLO 2022\SCM SPILL OVERS\outputs\PEAO\informalidad\1%\simulacion_1\output_tests.xlsx',alpha1_hat_vec_78','alpha1_hat_vec_78');</v>
      </c>
      <c r="TU120">
        <v>78</v>
      </c>
      <c r="TV120" t="str">
        <f>"xlswrite('G:\Mi unidad\1. PROYECTOS TELLO 2022\SCM SPILL OVERS\outputs\PEAO\alimentos\1%\simulacion_1\output_tests.xlsx',alpha1_hat_vec_"&amp;TU120&amp;"','alpha1_hat_vec_"&amp;TU120&amp;"');"</f>
        <v>xlswrite('G:\Mi unidad\1. PROYECTOS TELLO 2022\SCM SPILL OVERS\outputs\PEAO\alimentos\1%\simulacion_1\output_tests.xlsx',alpha1_hat_vec_78','alpha1_hat_vec_78');</v>
      </c>
      <c r="UB120">
        <v>78</v>
      </c>
      <c r="UC120" t="str">
        <f>"xlswrite('G:\Mi unidad\1. PROYECTOS TELLO 2022\SCM SPILL OVERS\outputs\PEAO\jefe_hogar\1%\simulacion_1\output_tests.xlsx',alpha1_hat_vec_"&amp;UB120&amp;"','alpha1_hat_vec_"&amp;UB120&amp;"');"</f>
        <v>xlswrite('G:\Mi unidad\1. PROYECTOS TELLO 2022\SCM SPILL OVERS\outputs\PEAO\jefe_hogar\1%\simulacion_1\output_tests.xlsx',alpha1_hat_vec_78','alpha1_hat_vec_78');</v>
      </c>
      <c r="UI120">
        <v>78</v>
      </c>
      <c r="UJ120" t="str">
        <f>"xlswrite('G:\Mi unidad\1. PROYECTOS TELLO 2022\SCM SPILL OVERS\outputs\PEAO\mujeres\1%\simulacion_1\output_tests.xlsx',alpha1_hat_vec_"&amp;UI120&amp;"','alpha1_hat_vec_"&amp;UI120&amp;"');"</f>
        <v>xlswrite('G:\Mi unidad\1. PROYECTOS TELLO 2022\SCM SPILL OVERS\outputs\PEAO\mujeres\1%\simulacion_1\output_tests.xlsx',alpha1_hat_vec_78','alpha1_hat_vec_78');</v>
      </c>
      <c r="UU120">
        <v>78</v>
      </c>
      <c r="UV120" t="str">
        <f>"xlswrite('G:\Mi unidad\1. PROYECTOS TELLO 2022\SCM SPILL OVERS\outputs\PEAO\criminalidad\1%\simulacion_1\output_tests.xlsx',alpha1_hat_vec_"&amp;UU120&amp;"','alpha1_hat_vec_"&amp;UU120&amp;"');"</f>
        <v>xlswrite('G:\Mi unidad\1. PROYECTOS TELLO 2022\SCM SPILL OVERS\outputs\PEAO\criminalidad\1%\simulacion_1\output_tests.xlsx',alpha1_hat_vec_78','alpha1_hat_vec_78');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P121">
        <v>78</v>
      </c>
      <c r="CQ121" s="2" t="str">
        <f>"A_"&amp;CP117&amp;"(:,ind_"&amp;CP117&amp;" == 0) = [];"</f>
        <v>A_78(:,ind_78 == 0) = [];</v>
      </c>
      <c r="CW121">
        <v>78</v>
      </c>
      <c r="CX121" s="2" t="str">
        <f>"A_"&amp;CW118&amp;" = eye(N);"</f>
        <v>A_78 = eye(N);</v>
      </c>
      <c r="DB121">
        <v>78</v>
      </c>
      <c r="DC121" s="2" t="str">
        <f>"A_"&amp;DB117&amp;"(:,ind_"&amp;DB117&amp;" == 0) = [];"</f>
        <v>A_78(:,ind_78 == 0) = [];</v>
      </c>
      <c r="DG121">
        <v>78</v>
      </c>
      <c r="DH121" s="2" t="str">
        <f>"A_"&amp;DG117&amp;"(:,ind_"&amp;DG117&amp;" == 0) = [];"</f>
        <v>A_78(:,ind_78 == 0) = [];</v>
      </c>
      <c r="DL121">
        <v>78</v>
      </c>
      <c r="DM121" s="2" t="str">
        <f>"A_"&amp;DL117&amp;"(:,ind_"&amp;DL117&amp;" == 0) = [];"</f>
        <v>A_78(:,ind_78 == 0) = [];</v>
      </c>
      <c r="EG121">
        <v>45</v>
      </c>
      <c r="EH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sp_andrews(Y_pre_"&amp;QP121&amp;",PEAO_"&amp;QP121&amp;"(:,T+s),A_"&amp;QP121&amp;",C,d,alpha_sig);"</f>
        <v xml:space="preserve">    spillover_test_71(s) = sp_andrews(Y_pre_71,PEAO_71(:,T+s),A_71,C,d,alpha_sig);</v>
      </c>
      <c r="QW121">
        <v>78</v>
      </c>
      <c r="QX121" t="str">
        <f>"xlswrite('G:\Mi unidad\1. PROYECTOS TELLO 2022\SCM SPILL OVERS\outputs\PEAO\bajo_niv_educ\1%\simulacion_1\output_tests.xlsx',spillover_test_"&amp;QW121&amp;"','sp_test_"&amp;QW121&amp;"');"</f>
        <v>xlswrite('G:\Mi unidad\1. PROYECTOS TELLO 2022\SCM SPILL OVERS\outputs\PEAO\bajo_niv_educ\1%\simulacion_1\output_tests.xlsx',spillover_test_78','sp_test_78');</v>
      </c>
      <c r="RK121">
        <v>78</v>
      </c>
      <c r="RL121" t="str">
        <f>"xlswrite('G:\Mi unidad\1. PROYECTOS TELLO 2022\SCM SPILL OVERS\outputs\PEAO\bajo_ingreso\1%\simulacion_1\output_tests.xlsx',spillover_test_"&amp;RK121&amp;"','sp_test_"&amp;RK121&amp;"');"</f>
        <v>xlswrite('G:\Mi unidad\1. PROYECTOS TELLO 2022\SCM SPILL OVERS\outputs\PEAO\bajo_ingreso\1%\simulacion_1\output_tests.xlsx',spillover_test_78','sp_test_78');</v>
      </c>
      <c r="RW121">
        <v>78</v>
      </c>
      <c r="RX121" t="str">
        <f>"xlswrite('G:\Mi unidad\1. PROYECTOS TELLO 2022\SCM SPILL OVERS\outputs\PEAO\densidad\1%\simulacion_1\output_tests.xlsx',spillover_test_"&amp;RW121&amp;"','sp_test_"&amp;RW121&amp;"');"</f>
        <v>xlswrite('G:\Mi unidad\1. PROYECTOS TELLO 2022\SCM SPILL OVERS\outputs\PEAO\densidad\1%\simulacion_1\output_tests.xlsx',spillover_test_78','sp_test_78');</v>
      </c>
      <c r="SI121">
        <v>78</v>
      </c>
      <c r="SJ121" t="str">
        <f>"xlswrite('G:\Mi unidad\1. PROYECTOS TELLO 2022\SCM SPILL OVERS\outputs\PEAO\densidad_g\1%\simulacion_1\output_tests.xlsx',spillover_test_"&amp;SI121&amp;"','sp_test_"&amp;SI121&amp;"');"</f>
        <v>xlswrite('G:\Mi unidad\1. PROYECTOS TELLO 2022\SCM SPILL OVERS\outputs\PEAO\densidad_g\1%\simulacion_1\output_tests.xlsx',spillover_test_78','sp_test_78');</v>
      </c>
      <c r="SU121">
        <v>78</v>
      </c>
      <c r="SV121" t="str">
        <f>"xlswrite('G:\Mi unidad\1. PROYECTOS TELLO 2022\SCM SPILL OVERS\outputs\PEAO\distancia_centro_salud\1%\simulacion_1\output_tests.xlsx',spillover_test_"&amp;SU121&amp;"','sp_test_"&amp;SU121&amp;"');"</f>
        <v>xlswrite('G:\Mi unidad\1. PROYECTOS TELLO 2022\SCM SPILL OVERS\outputs\PEAO\distancia_centro_salud\1%\simulacion_1\output_tests.xlsx',spillover_test_78','sp_test_78');</v>
      </c>
      <c r="TH121">
        <v>78</v>
      </c>
      <c r="TI121" t="str">
        <f>"xlswrite('G:\Mi unidad\1. PROYECTOS TELLO 2022\SCM SPILL OVERS\outputs\PEAO\informalidad\1%\simulacion_1\output_tests.xlsx',spillover_test_"&amp;TH121&amp;"','sp_test_"&amp;TH121&amp;"');"</f>
        <v>xlswrite('G:\Mi unidad\1. PROYECTOS TELLO 2022\SCM SPILL OVERS\outputs\PEAO\informalidad\1%\simulacion_1\output_tests.xlsx',spillover_test_78','sp_test_78');</v>
      </c>
      <c r="TU121">
        <v>78</v>
      </c>
      <c r="TV121" t="str">
        <f>"xlswrite('G:\Mi unidad\1. PROYECTOS TELLO 2022\SCM SPILL OVERS\outputs\PEAO\alimentos\1%\simulacion_1\output_tests.xlsx',spillover_test_"&amp;TU121&amp;"','sp_test_"&amp;TU121&amp;"');"</f>
        <v>xlswrite('G:\Mi unidad\1. PROYECTOS TELLO 2022\SCM SPILL OVERS\outputs\PEAO\alimentos\1%\simulacion_1\output_tests.xlsx',spillover_test_78','sp_test_78');</v>
      </c>
      <c r="UB121">
        <v>78</v>
      </c>
      <c r="UC121" t="str">
        <f>"xlswrite('G:\Mi unidad\1. PROYECTOS TELLO 2022\SCM SPILL OVERS\outputs\PEAO\jefe_hogar\1%\simulacion_1\output_tests.xlsx',spillover_test_"&amp;UB121&amp;"','sp_test_"&amp;UB121&amp;"');"</f>
        <v>xlswrite('G:\Mi unidad\1. PROYECTOS TELLO 2022\SCM SPILL OVERS\outputs\PEAO\jefe_hogar\1%\simulacion_1\output_tests.xlsx',spillover_test_78','sp_test_78');</v>
      </c>
      <c r="UI121">
        <v>78</v>
      </c>
      <c r="UJ121" t="str">
        <f>"xlswrite('G:\Mi unidad\1. PROYECTOS TELLO 2022\SCM SPILL OVERS\outputs\PEAO\mujeres\1%\simulacion_1\output_tests.xlsx',spillover_test_"&amp;UI121&amp;"','sp_test_"&amp;UI121&amp;"');"</f>
        <v>xlswrite('G:\Mi unidad\1. PROYECTOS TELLO 2022\SCM SPILL OVERS\outputs\PEAO\mujeres\1%\simulacion_1\output_tests.xlsx',spillover_test_78','sp_test_78');</v>
      </c>
      <c r="UU121">
        <v>78</v>
      </c>
      <c r="UV121" t="str">
        <f>"xlswrite('G:\Mi unidad\1. PROYECTOS TELLO 2022\SCM SPILL OVERS\outputs\PEAO\criminalidad\1%\simulacion_1\output_tests.xlsx',spillover_test_"&amp;UU121&amp;"','sp_test_"&amp;UU121&amp;"');"</f>
        <v>xlswrite('G:\Mi unidad\1. PROYECTOS TELLO 2022\SCM SPILL OVERS\outputs\PEAO\criminalidad\1%\simulacion_1\output_tests.xlsx',spillover_test_78','sp_test_78');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P122">
        <v>79</v>
      </c>
      <c r="CQ122" t="str">
        <f>"%A_"&amp;CP122</f>
        <v>%A_79</v>
      </c>
      <c r="CW122">
        <v>79</v>
      </c>
      <c r="CX122" s="2" t="str">
        <f>"A_"&amp;CW118&amp;"(:,ind_"&amp;CW118&amp;" == 0) = [];"</f>
        <v>A_78(:,ind_78 == 0) = [];</v>
      </c>
      <c r="DB122">
        <v>79</v>
      </c>
      <c r="DC122" t="str">
        <f>"%A_"&amp;DB122</f>
        <v>%A_79</v>
      </c>
      <c r="DG122">
        <v>79</v>
      </c>
      <c r="DH122" t="str">
        <f>"%A_"&amp;DG122</f>
        <v>%A_79</v>
      </c>
      <c r="DL122">
        <v>79</v>
      </c>
      <c r="DM122" t="str">
        <f>"%A_"&amp;DL122</f>
        <v>%A_79</v>
      </c>
      <c r="EG122">
        <v>55</v>
      </c>
      <c r="EH122" s="3" t="str">
        <f>"%PROVINCIA "&amp;EG122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OVERS\outputs\PEAO\bajo_niv_educ\1%\simulacion_1\output_tests.xlsx',lb_vec_"&amp;QW122&amp;"','lb_vec_"&amp;QW122&amp;"');"</f>
        <v>xlswrite('G:\Mi unidad\1. PROYECTOS TELLO 2022\SCM SPILL OVERS\outputs\PEAO\bajo_niv_educ\1%\simulacion_1\output_tests.xlsx',lb_vec_79','lb_vec_79');</v>
      </c>
      <c r="RK122">
        <v>79</v>
      </c>
      <c r="RL122" t="str">
        <f>"xlswrite('G:\Mi unidad\1. PROYECTOS TELLO 2022\SCM SPILL OVERS\outputs\PEAO\bajo_ingreso\1%\simulacion_1\output_tests.xlsx',lb_vec_"&amp;RK122&amp;"','lb_vec_"&amp;RK122&amp;"');"</f>
        <v>xlswrite('G:\Mi unidad\1. PROYECTOS TELLO 2022\SCM SPILL OVERS\outputs\PEAO\bajo_ingreso\1%\simulacion_1\output_tests.xlsx',lb_vec_79','lb_vec_79');</v>
      </c>
      <c r="RW122">
        <v>79</v>
      </c>
      <c r="RX122" t="str">
        <f>"xlswrite('G:\Mi unidad\1. PROYECTOS TELLO 2022\SCM SPILL OVERS\outputs\PEAO\densidad\1%\simulacion_1\output_tests.xlsx',lb_vec_"&amp;RW122&amp;"','lb_vec_"&amp;RW122&amp;"');"</f>
        <v>xlswrite('G:\Mi unidad\1. PROYECTOS TELLO 2022\SCM SPILL OVERS\outputs\PEAO\densidad\1%\simulacion_1\output_tests.xlsx',lb_vec_79','lb_vec_79');</v>
      </c>
      <c r="SI122">
        <v>79</v>
      </c>
      <c r="SJ122" t="str">
        <f>"xlswrite('G:\Mi unidad\1. PROYECTOS TELLO 2022\SCM SPILL OVERS\outputs\PEAO\densidad_g\1%\simulacion_1\output_tests.xlsx',lb_vec_"&amp;SI122&amp;"','lb_vec_"&amp;SI122&amp;"');"</f>
        <v>xlswrite('G:\Mi unidad\1. PROYECTOS TELLO 2022\SCM SPILL OVERS\outputs\PEAO\densidad_g\1%\simulacion_1\output_tests.xlsx',lb_vec_79','lb_vec_79');</v>
      </c>
      <c r="SU122">
        <v>79</v>
      </c>
      <c r="SV122" t="str">
        <f>"xlswrite('G:\Mi unidad\1. PROYECTOS TELLO 2022\SCM SPILL OVERS\outputs\PEAO\distancia_centro_salud\1%\simulacion_1\output_tests.xlsx',lb_vec_"&amp;SU122&amp;"','lb_vec_"&amp;SU122&amp;"');"</f>
        <v>xlswrite('G:\Mi unidad\1. PROYECTOS TELLO 2022\SCM SPILL OVERS\outputs\PEAO\distancia_centro_salud\1%\simulacion_1\output_tests.xlsx',lb_vec_79','lb_vec_79');</v>
      </c>
      <c r="TH122">
        <v>79</v>
      </c>
      <c r="TI122" t="str">
        <f>"xlswrite('G:\Mi unidad\1. PROYECTOS TELLO 2022\SCM SPILL OVERS\outputs\PEAO\informalidad\1%\simulacion_1\output_tests.xlsx',lb_vec_"&amp;TH122&amp;"','lb_vec_"&amp;TH122&amp;"');"</f>
        <v>xlswrite('G:\Mi unidad\1. PROYECTOS TELLO 2022\SCM SPILL OVERS\outputs\PEAO\informalidad\1%\simulacion_1\output_tests.xlsx',lb_vec_79','lb_vec_79');</v>
      </c>
      <c r="TU122">
        <v>79</v>
      </c>
      <c r="TV122" t="str">
        <f>"xlswrite('G:\Mi unidad\1. PROYECTOS TELLO 2022\SCM SPILL OVERS\outputs\PEAO\alimentos\1%\simulacion_1\output_tests.xlsx',lb_vec_"&amp;TU122&amp;"','lb_vec_"&amp;TU122&amp;"');"</f>
        <v>xlswrite('G:\Mi unidad\1. PROYECTOS TELLO 2022\SCM SPILL OVERS\outputs\PEAO\alimentos\1%\simulacion_1\output_tests.xlsx',lb_vec_79','lb_vec_79');</v>
      </c>
      <c r="UB122">
        <v>79</v>
      </c>
      <c r="UC122" t="str">
        <f>"xlswrite('G:\Mi unidad\1. PROYECTOS TELLO 2022\SCM SPILL OVERS\outputs\PEAO\jefe_hogar\1%\simulacion_1\output_tests.xlsx',lb_vec_"&amp;UB122&amp;"','lb_vec_"&amp;UB122&amp;"');"</f>
        <v>xlswrite('G:\Mi unidad\1. PROYECTOS TELLO 2022\SCM SPILL OVERS\outputs\PEAO\jefe_hogar\1%\simulacion_1\output_tests.xlsx',lb_vec_79','lb_vec_79');</v>
      </c>
      <c r="UI122">
        <v>79</v>
      </c>
      <c r="UJ122" t="str">
        <f>"xlswrite('G:\Mi unidad\1. PROYECTOS TELLO 2022\SCM SPILL OVERS\outputs\PEAO\mujeres\1%\simulacion_1\output_tests.xlsx',lb_vec_"&amp;UI122&amp;"','lb_vec_"&amp;UI122&amp;"');"</f>
        <v>xlswrite('G:\Mi unidad\1. PROYECTOS TELLO 2022\SCM SPILL OVERS\outputs\PEAO\mujeres\1%\simulacion_1\output_tests.xlsx',lb_vec_79','lb_vec_79');</v>
      </c>
      <c r="UU122">
        <v>79</v>
      </c>
      <c r="UV122" t="str">
        <f>"xlswrite('G:\Mi unidad\1. PROYECTOS TELLO 2022\SCM SPILL OVERS\outputs\PEAO\criminalidad\1%\simulacion_1\output_tests.xlsx',lb_vec_"&amp;UU122&amp;"','lb_vec_"&amp;UU122&amp;"');"</f>
        <v>xlswrite('G:\Mi unidad\1. PROYECTOS TELLO 2022\SCM SPILL OVERS\outputs\PEAO\criminalidad\1%\simulacion_1\output_tests.xlsx',lb_vec_79','lb_vec_79');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P123">
        <v>79</v>
      </c>
      <c r="CQ123" t="str">
        <f>"% Provincia_"&amp;CP123</f>
        <v>% Provincia_79</v>
      </c>
      <c r="CW123">
        <v>79</v>
      </c>
      <c r="CX123" t="str">
        <f>"%A_"&amp;CW123</f>
        <v>%A_79</v>
      </c>
      <c r="DB123">
        <v>79</v>
      </c>
      <c r="DC123" t="str">
        <f>"% Provincia_"&amp;DB123</f>
        <v>% Provincia_79</v>
      </c>
      <c r="DG123">
        <v>79</v>
      </c>
      <c r="DH123" t="str">
        <f>"% Provincia_"&amp;DG123</f>
        <v>% Provincia_79</v>
      </c>
      <c r="DL123">
        <v>79</v>
      </c>
      <c r="DM123" t="str">
        <f>"% Provincia_"&amp;DL123</f>
        <v>% Provincia_79</v>
      </c>
      <c r="EG123">
        <v>55</v>
      </c>
      <c r="EH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OVERS\outputs\PEAO\bajo_niv_educ\1%\simulacion_1\output_tests.xlsx',ub_vec_"&amp;QW123&amp;"','ub_vec_"&amp;QW123&amp;"');"</f>
        <v>xlswrite('G:\Mi unidad\1. PROYECTOS TELLO 2022\SCM SPILL OVERS\outputs\PEAO\bajo_niv_educ\1%\simulacion_1\output_tests.xlsx',ub_vec_79','ub_vec_79');</v>
      </c>
      <c r="RK123">
        <v>79</v>
      </c>
      <c r="RL123" t="str">
        <f>"xlswrite('G:\Mi unidad\1. PROYECTOS TELLO 2022\SCM SPILL OVERS\outputs\PEAO\bajo_ingreso\1%\simulacion_1\output_tests.xlsx',ub_vec_"&amp;RK123&amp;"','ub_vec_"&amp;RK123&amp;"');"</f>
        <v>xlswrite('G:\Mi unidad\1. PROYECTOS TELLO 2022\SCM SPILL OVERS\outputs\PEAO\bajo_ingreso\1%\simulacion_1\output_tests.xlsx',ub_vec_79','ub_vec_79');</v>
      </c>
      <c r="RW123">
        <v>79</v>
      </c>
      <c r="RX123" t="str">
        <f>"xlswrite('G:\Mi unidad\1. PROYECTOS TELLO 2022\SCM SPILL OVERS\outputs\PEAO\densidad\1%\simulacion_1\output_tests.xlsx',ub_vec_"&amp;RW123&amp;"','ub_vec_"&amp;RW123&amp;"');"</f>
        <v>xlswrite('G:\Mi unidad\1. PROYECTOS TELLO 2022\SCM SPILL OVERS\outputs\PEAO\densidad\1%\simulacion_1\output_tests.xlsx',ub_vec_79','ub_vec_79');</v>
      </c>
      <c r="SI123">
        <v>79</v>
      </c>
      <c r="SJ123" t="str">
        <f>"xlswrite('G:\Mi unidad\1. PROYECTOS TELLO 2022\SCM SPILL OVERS\outputs\PEAO\densidad_g\1%\simulacion_1\output_tests.xlsx',ub_vec_"&amp;SI123&amp;"','ub_vec_"&amp;SI123&amp;"');"</f>
        <v>xlswrite('G:\Mi unidad\1. PROYECTOS TELLO 2022\SCM SPILL OVERS\outputs\PEAO\densidad_g\1%\simulacion_1\output_tests.xlsx',ub_vec_79','ub_vec_79');</v>
      </c>
      <c r="SU123">
        <v>79</v>
      </c>
      <c r="SV123" t="str">
        <f>"xlswrite('G:\Mi unidad\1. PROYECTOS TELLO 2022\SCM SPILL OVERS\outputs\PEAO\distancia_centro_salud\1%\simulacion_1\output_tests.xlsx',ub_vec_"&amp;SU123&amp;"','ub_vec_"&amp;SU123&amp;"');"</f>
        <v>xlswrite('G:\Mi unidad\1. PROYECTOS TELLO 2022\SCM SPILL OVERS\outputs\PEAO\distancia_centro_salud\1%\simulacion_1\output_tests.xlsx',ub_vec_79','ub_vec_79');</v>
      </c>
      <c r="TH123">
        <v>79</v>
      </c>
      <c r="TI123" t="str">
        <f>"xlswrite('G:\Mi unidad\1. PROYECTOS TELLO 2022\SCM SPILL OVERS\outputs\PEAO\informalidad\1%\simulacion_1\output_tests.xlsx',ub_vec_"&amp;TH123&amp;"','ub_vec_"&amp;TH123&amp;"');"</f>
        <v>xlswrite('G:\Mi unidad\1. PROYECTOS TELLO 2022\SCM SPILL OVERS\outputs\PEAO\informalidad\1%\simulacion_1\output_tests.xlsx',ub_vec_79','ub_vec_79');</v>
      </c>
      <c r="TU123">
        <v>79</v>
      </c>
      <c r="TV123" t="str">
        <f>"xlswrite('G:\Mi unidad\1. PROYECTOS TELLO 2022\SCM SPILL OVERS\outputs\PEAO\alimentos\1%\simulacion_1\output_tests.xlsx',ub_vec_"&amp;TU123&amp;"','ub_vec_"&amp;TU123&amp;"');"</f>
        <v>xlswrite('G:\Mi unidad\1. PROYECTOS TELLO 2022\SCM SPILL OVERS\outputs\PEAO\alimentos\1%\simulacion_1\output_tests.xlsx',ub_vec_79','ub_vec_79');</v>
      </c>
      <c r="UB123">
        <v>79</v>
      </c>
      <c r="UC123" t="str">
        <f>"xlswrite('G:\Mi unidad\1. PROYECTOS TELLO 2022\SCM SPILL OVERS\outputs\PEAO\jefe_hogar\1%\simulacion_1\output_tests.xlsx',ub_vec_"&amp;UB123&amp;"','ub_vec_"&amp;UB123&amp;"');"</f>
        <v>xlswrite('G:\Mi unidad\1. PROYECTOS TELLO 2022\SCM SPILL OVERS\outputs\PEAO\jefe_hogar\1%\simulacion_1\output_tests.xlsx',ub_vec_79','ub_vec_79');</v>
      </c>
      <c r="UI123">
        <v>79</v>
      </c>
      <c r="UJ123" t="str">
        <f>"xlswrite('G:\Mi unidad\1. PROYECTOS TELLO 2022\SCM SPILL OVERS\outputs\PEAO\mujeres\1%\simulacion_1\output_tests.xlsx',ub_vec_"&amp;UI123&amp;"','ub_vec_"&amp;UI123&amp;"');"</f>
        <v>xlswrite('G:\Mi unidad\1. PROYECTOS TELLO 2022\SCM SPILL OVERS\outputs\PEAO\mujeres\1%\simulacion_1\output_tests.xlsx',ub_vec_79','ub_vec_79');</v>
      </c>
      <c r="UU123">
        <v>79</v>
      </c>
      <c r="UV123" t="str">
        <f>"xlswrite('G:\Mi unidad\1. PROYECTOS TELLO 2022\SCM SPILL OVERS\outputs\PEAO\criminalidad\1%\simulacion_1\output_tests.xlsx',ub_vec_"&amp;UU123&amp;"','ub_vec_"&amp;UU123&amp;"');"</f>
        <v>xlswrite('G:\Mi unidad\1. PROYECTOS TELLO 2022\SCM SPILL OVERS\outputs\PEAO\criminalidad\1%\simulacion_1\output_tests.xlsx',ub_vec_79','ub_vec_79');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xlsread('spillover_densidad_g_"&amp;CJ122&amp;".xlsx')"</f>
        <v>ind_79 = xlsread('spillover_densidad_g_79.xlsx')</v>
      </c>
      <c r="CP124">
        <v>79</v>
      </c>
      <c r="CQ124" s="2" t="str">
        <f>"ind_"&amp;CP122&amp;" = xlsread('spillover_tiempo_cs_"&amp;CP122&amp;".xlsx')"</f>
        <v>ind_79 = xlsread('spillover_tiempo_cs_79.xlsx')</v>
      </c>
      <c r="CW124">
        <v>79</v>
      </c>
      <c r="CX124" t="str">
        <f>"% Provincia_"&amp;CW124</f>
        <v>% Provincia_79</v>
      </c>
      <c r="DB124">
        <v>79</v>
      </c>
      <c r="DC124" s="2" t="str">
        <f>"ind_"&amp;DB122&amp;" = xlsread('spillover_criminalidad_"&amp;DB122&amp;".xlsx')"</f>
        <v>ind_79 = xlsread('spillover_criminalidad_79.xlsx')</v>
      </c>
      <c r="DG124">
        <v>79</v>
      </c>
      <c r="DH124" s="2" t="str">
        <f>"ind_"&amp;DG122&amp;" = xlsread('spillover_jefe_hogar_"&amp;DG122&amp;".xlsx')"</f>
        <v>ind_79 = xlsread('spillover_jefe_hogar_79.xlsx')</v>
      </c>
      <c r="DL124">
        <v>79</v>
      </c>
      <c r="DM124" s="2" t="str">
        <f>"ind_"&amp;DL122&amp;" = xlsread('spillover_mujeres_"&amp;DL122&amp;".xlsx')"</f>
        <v>ind_79 = xlsread('spillover_mujeres_79.xlsx')</v>
      </c>
      <c r="EG124">
        <v>55</v>
      </c>
      <c r="EH124" s="2" t="str">
        <f>"Y_Ts_"&amp;EG124&amp;" = Y_"&amp;EG124&amp;"(:,T+s);"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sp_andrews_te(Y_pre_"&amp;QI124&amp;",PEAO_"&amp;QI124&amp;"(:,T+s),A_"&amp;QI124&amp;",C,.05);"</f>
        <v xml:space="preserve">    [p_value_44,lb_44,ub_44] = sp_andrews_te(Y_pre_44,PEAO_44(:,T+s),A_44,C,.05);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OVERS\outputs\PEAO\bajo_niv_educ\1%\simulacion_1\output_tests.xlsx',p_value_vec_"&amp;QW124&amp;"','p_value_vec_"&amp;QW124&amp;"');"</f>
        <v>xlswrite('G:\Mi unidad\1. PROYECTOS TELLO 2022\SCM SPILL OVERS\outputs\PEAO\bajo_niv_educ\1%\simulacion_1\output_tests.xlsx',p_value_vec_79','p_value_vec_79');</v>
      </c>
      <c r="RK124">
        <v>79</v>
      </c>
      <c r="RL124" t="str">
        <f>"xlswrite('G:\Mi unidad\1. PROYECTOS TELLO 2022\SCM SPILL OVERS\outputs\PEAO\bajo_ingreso\1%\simulacion_1\output_tests.xlsx',p_value_vec_"&amp;RK124&amp;"','p_value_vec_"&amp;RK124&amp;"');"</f>
        <v>xlswrite('G:\Mi unidad\1. PROYECTOS TELLO 2022\SCM SPILL OVERS\outputs\PEAO\bajo_ingreso\1%\simulacion_1\output_tests.xlsx',p_value_vec_79','p_value_vec_79');</v>
      </c>
      <c r="RW124">
        <v>79</v>
      </c>
      <c r="RX124" t="str">
        <f>"xlswrite('G:\Mi unidad\1. PROYECTOS TELLO 2022\SCM SPILL OVERS\outputs\PEAO\densidad\1%\simulacion_1\output_tests.xlsx',p_value_vec_"&amp;RW124&amp;"','p_value_vec_"&amp;RW124&amp;"');"</f>
        <v>xlswrite('G:\Mi unidad\1. PROYECTOS TELLO 2022\SCM SPILL OVERS\outputs\PEAO\densidad\1%\simulacion_1\output_tests.xlsx',p_value_vec_79','p_value_vec_79');</v>
      </c>
      <c r="SI124">
        <v>79</v>
      </c>
      <c r="SJ124" t="str">
        <f>"xlswrite('G:\Mi unidad\1. PROYECTOS TELLO 2022\SCM SPILL OVERS\outputs\PEAO\densidad_g\1%\simulacion_1\output_tests.xlsx',p_value_vec_"&amp;SI124&amp;"','p_value_vec_"&amp;SI124&amp;"');"</f>
        <v>xlswrite('G:\Mi unidad\1. PROYECTOS TELLO 2022\SCM SPILL OVERS\outputs\PEAO\densidad_g\1%\simulacion_1\output_tests.xlsx',p_value_vec_79','p_value_vec_79');</v>
      </c>
      <c r="SU124">
        <v>79</v>
      </c>
      <c r="SV124" t="str">
        <f>"xlswrite('G:\Mi unidad\1. PROYECTOS TELLO 2022\SCM SPILL OVERS\outputs\PEAO\distancia_centro_salud\1%\simulacion_1\output_tests.xlsx',p_value_vec_"&amp;SU124&amp;"','p_value_vec_"&amp;SU124&amp;"');"</f>
        <v>xlswrite('G:\Mi unidad\1. PROYECTOS TELLO 2022\SCM SPILL OVERS\outputs\PEAO\distancia_centro_salud\1%\simulacion_1\output_tests.xlsx',p_value_vec_79','p_value_vec_79');</v>
      </c>
      <c r="TH124">
        <v>79</v>
      </c>
      <c r="TI124" t="str">
        <f>"xlswrite('G:\Mi unidad\1. PROYECTOS TELLO 2022\SCM SPILL OVERS\outputs\PEAO\informalidad\1%\simulacion_1\output_tests.xlsx',p_value_vec_"&amp;TH124&amp;"','p_value_vec_"&amp;TH124&amp;"');"</f>
        <v>xlswrite('G:\Mi unidad\1. PROYECTOS TELLO 2022\SCM SPILL OVERS\outputs\PEAO\informalidad\1%\simulacion_1\output_tests.xlsx',p_value_vec_79','p_value_vec_79');</v>
      </c>
      <c r="TU124">
        <v>79</v>
      </c>
      <c r="TV124" t="str">
        <f>"xlswrite('G:\Mi unidad\1. PROYECTOS TELLO 2022\SCM SPILL OVERS\outputs\PEAO\alimentos\1%\simulacion_1\output_tests.xlsx',p_value_vec_"&amp;TU124&amp;"','p_value_vec_"&amp;TU124&amp;"');"</f>
        <v>xlswrite('G:\Mi unidad\1. PROYECTOS TELLO 2022\SCM SPILL OVERS\outputs\PEAO\alimentos\1%\simulacion_1\output_tests.xlsx',p_value_vec_79','p_value_vec_79');</v>
      </c>
      <c r="UB124">
        <v>79</v>
      </c>
      <c r="UC124" t="str">
        <f>"xlswrite('G:\Mi unidad\1. PROYECTOS TELLO 2022\SCM SPILL OVERS\outputs\PEAO\jefe_hogar\1%\simulacion_1\output_tests.xlsx',p_value_vec_"&amp;UB124&amp;"','p_value_vec_"&amp;UB124&amp;"');"</f>
        <v>xlswrite('G:\Mi unidad\1. PROYECTOS TELLO 2022\SCM SPILL OVERS\outputs\PEAO\jefe_hogar\1%\simulacion_1\output_tests.xlsx',p_value_vec_79','p_value_vec_79');</v>
      </c>
      <c r="UI124">
        <v>79</v>
      </c>
      <c r="UJ124" t="str">
        <f>"xlswrite('G:\Mi unidad\1. PROYECTOS TELLO 2022\SCM SPILL OVERS\outputs\PEAO\mujeres\1%\simulacion_1\output_tests.xlsx',p_value_vec_"&amp;UI124&amp;"','p_value_vec_"&amp;UI124&amp;"');"</f>
        <v>xlswrite('G:\Mi unidad\1. PROYECTOS TELLO 2022\SCM SPILL OVERS\outputs\PEAO\mujeres\1%\simulacion_1\output_tests.xlsx',p_value_vec_79','p_value_vec_79');</v>
      </c>
      <c r="UU124">
        <v>79</v>
      </c>
      <c r="UV124" t="str">
        <f>"xlswrite('G:\Mi unidad\1. PROYECTOS TELLO 2022\SCM SPILL OVERS\outputs\PEAO\criminalidad\1%\simulacion_1\output_tests.xlsx',p_value_vec_"&amp;UU124&amp;"','p_value_vec_"&amp;UU124&amp;"');"</f>
        <v>xlswrite('G:\Mi unidad\1. PROYECTOS TELLO 2022\SCM SPILL OVERS\outputs\PEAO\criminalidad\1%\simulacion_1\output_tests.xlsx',p_value_vec_79','p_value_vec_79');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P125">
        <v>79</v>
      </c>
      <c r="CQ125" s="2" t="str">
        <f>"A_"&amp;CP122&amp;" = eye(N);"</f>
        <v>A_79 = eye(N);</v>
      </c>
      <c r="CW125">
        <v>79</v>
      </c>
      <c r="CX125" s="2" t="str">
        <f>"ind_"&amp;CW123&amp;" = xlsread('spillover_alimentos_"&amp;CW123&amp;".xlsx')"</f>
        <v>ind_79 = xlsread('spillover_alimentos_79.xlsx')</v>
      </c>
      <c r="DB125">
        <v>79</v>
      </c>
      <c r="DC125" s="2" t="str">
        <f>"A_"&amp;DB122&amp;" = eye(N);"</f>
        <v>A_79 = eye(N);</v>
      </c>
      <c r="DG125">
        <v>79</v>
      </c>
      <c r="DH125" s="2" t="str">
        <f>"A_"&amp;DG122&amp;" = eye(N);"</f>
        <v>A_79 = eye(N);</v>
      </c>
      <c r="DL125">
        <v>79</v>
      </c>
      <c r="DM125" s="2" t="str">
        <f>"A_"&amp;DL122&amp;" = eye(N);"</f>
        <v>A_79 = eye(N);</v>
      </c>
      <c r="EG125">
        <v>55</v>
      </c>
      <c r="EH125" s="2" t="str">
        <f>"gamma_hat_"&amp;EG124&amp;" = (A_"&amp;EG124&amp;"'*M_hat_"&amp;EG124&amp;"*A_"&amp;EG124&amp;")\(A_"&amp;EG124&amp;"'*(eye(N)-B_hat_"&amp;EG124&amp;")'*((eye(N)-B_hat_"&amp;EG124&amp;")*Y_Ts_"&amp;EG124&amp;"-a_hat_"&amp;EG124&amp;"));"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OVERS\outputs\PEAO\bajo_niv_educ\1%\simulacion_1\output_tests.xlsx',alpha1_hat_vec_"&amp;QW125&amp;"','alpha1_hat_vec_"&amp;QW125&amp;"');"</f>
        <v>xlswrite('G:\Mi unidad\1. PROYECTOS TELLO 2022\SCM SPILL OVERS\outputs\PEAO\bajo_niv_educ\1%\simulacion_1\output_tests.xlsx',alpha1_hat_vec_79','alpha1_hat_vec_79');</v>
      </c>
      <c r="RK125">
        <v>79</v>
      </c>
      <c r="RL125" t="str">
        <f>"xlswrite('G:\Mi unidad\1. PROYECTOS TELLO 2022\SCM SPILL OVERS\outputs\PEAO\bajo_ingreso\1%\simulacion_1\output_tests.xlsx',alpha1_hat_vec_"&amp;RK125&amp;"','alpha1_hat_vec_"&amp;RK125&amp;"');"</f>
        <v>xlswrite('G:\Mi unidad\1. PROYECTOS TELLO 2022\SCM SPILL OVERS\outputs\PEAO\bajo_ingreso\1%\simulacion_1\output_tests.xlsx',alpha1_hat_vec_79','alpha1_hat_vec_79');</v>
      </c>
      <c r="RW125">
        <v>79</v>
      </c>
      <c r="RX125" t="str">
        <f>"xlswrite('G:\Mi unidad\1. PROYECTOS TELLO 2022\SCM SPILL OVERS\outputs\PEAO\densidad\1%\simulacion_1\output_tests.xlsx',alpha1_hat_vec_"&amp;RW125&amp;"','alpha1_hat_vec_"&amp;RW125&amp;"');"</f>
        <v>xlswrite('G:\Mi unidad\1. PROYECTOS TELLO 2022\SCM SPILL OVERS\outputs\PEAO\densidad\1%\simulacion_1\output_tests.xlsx',alpha1_hat_vec_79','alpha1_hat_vec_79');</v>
      </c>
      <c r="SI125">
        <v>79</v>
      </c>
      <c r="SJ125" t="str">
        <f>"xlswrite('G:\Mi unidad\1. PROYECTOS TELLO 2022\SCM SPILL OVERS\outputs\PEAO\densidad_g\1%\simulacion_1\output_tests.xlsx',alpha1_hat_vec_"&amp;SI125&amp;"','alpha1_hat_vec_"&amp;SI125&amp;"');"</f>
        <v>xlswrite('G:\Mi unidad\1. PROYECTOS TELLO 2022\SCM SPILL OVERS\outputs\PEAO\densidad_g\1%\simulacion_1\output_tests.xlsx',alpha1_hat_vec_79','alpha1_hat_vec_79');</v>
      </c>
      <c r="SU125">
        <v>79</v>
      </c>
      <c r="SV125" t="str">
        <f>"xlswrite('G:\Mi unidad\1. PROYECTOS TELLO 2022\SCM SPILL OVERS\outputs\PEAO\distancia_centro_salud\1%\simulacion_1\output_tests.xlsx',alpha1_hat_vec_"&amp;SU125&amp;"','alpha1_hat_vec_"&amp;SU125&amp;"');"</f>
        <v>xlswrite('G:\Mi unidad\1. PROYECTOS TELLO 2022\SCM SPILL OVERS\outputs\PEAO\distancia_centro_salud\1%\simulacion_1\output_tests.xlsx',alpha1_hat_vec_79','alpha1_hat_vec_79');</v>
      </c>
      <c r="TH125">
        <v>79</v>
      </c>
      <c r="TI125" t="str">
        <f>"xlswrite('G:\Mi unidad\1. PROYECTOS TELLO 2022\SCM SPILL OVERS\outputs\PEAO\informalidad\1%\simulacion_1\output_tests.xlsx',alpha1_hat_vec_"&amp;TH125&amp;"','alpha1_hat_vec_"&amp;TH125&amp;"');"</f>
        <v>xlswrite('G:\Mi unidad\1. PROYECTOS TELLO 2022\SCM SPILL OVERS\outputs\PEAO\informalidad\1%\simulacion_1\output_tests.xlsx',alpha1_hat_vec_79','alpha1_hat_vec_79');</v>
      </c>
      <c r="TU125">
        <v>79</v>
      </c>
      <c r="TV125" t="str">
        <f>"xlswrite('G:\Mi unidad\1. PROYECTOS TELLO 2022\SCM SPILL OVERS\outputs\PEAO\alimentos\1%\simulacion_1\output_tests.xlsx',alpha1_hat_vec_"&amp;TU125&amp;"','alpha1_hat_vec_"&amp;TU125&amp;"');"</f>
        <v>xlswrite('G:\Mi unidad\1. PROYECTOS TELLO 2022\SCM SPILL OVERS\outputs\PEAO\alimentos\1%\simulacion_1\output_tests.xlsx',alpha1_hat_vec_79','alpha1_hat_vec_79');</v>
      </c>
      <c r="UB125">
        <v>79</v>
      </c>
      <c r="UC125" t="str">
        <f>"xlswrite('G:\Mi unidad\1. PROYECTOS TELLO 2022\SCM SPILL OVERS\outputs\PEAO\jefe_hogar\1%\simulacion_1\output_tests.xlsx',alpha1_hat_vec_"&amp;UB125&amp;"','alpha1_hat_vec_"&amp;UB125&amp;"');"</f>
        <v>xlswrite('G:\Mi unidad\1. PROYECTOS TELLO 2022\SCM SPILL OVERS\outputs\PEAO\jefe_hogar\1%\simulacion_1\output_tests.xlsx',alpha1_hat_vec_79','alpha1_hat_vec_79');</v>
      </c>
      <c r="UI125">
        <v>79</v>
      </c>
      <c r="UJ125" t="str">
        <f>"xlswrite('G:\Mi unidad\1. PROYECTOS TELLO 2022\SCM SPILL OVERS\outputs\PEAO\mujeres\1%\simulacion_1\output_tests.xlsx',alpha1_hat_vec_"&amp;UI125&amp;"','alpha1_hat_vec_"&amp;UI125&amp;"');"</f>
        <v>xlswrite('G:\Mi unidad\1. PROYECTOS TELLO 2022\SCM SPILL OVERS\outputs\PEAO\mujeres\1%\simulacion_1\output_tests.xlsx',alpha1_hat_vec_79','alpha1_hat_vec_79');</v>
      </c>
      <c r="UU125">
        <v>79</v>
      </c>
      <c r="UV125" t="str">
        <f>"xlswrite('G:\Mi unidad\1. PROYECTOS TELLO 2022\SCM SPILL OVERS\outputs\PEAO\criminalidad\1%\simulacion_1\output_tests.xlsx',alpha1_hat_vec_"&amp;UU125&amp;"','alpha1_hat_vec_"&amp;UU125&amp;"');"</f>
        <v>xlswrite('G:\Mi unidad\1. PROYECTOS TELLO 2022\SCM SPILL OVERS\outputs\PEAO\criminalidad\1%\simulacion_1\output_tests.xlsx',alpha1_hat_vec_79','alpha1_hat_vec_79');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P126">
        <v>79</v>
      </c>
      <c r="CQ126" s="2" t="str">
        <f>"A_"&amp;CP122&amp;"(:,ind_"&amp;CP122&amp;" == 0) = [];"</f>
        <v>A_79(:,ind_79 == 0) = [];</v>
      </c>
      <c r="CW126">
        <v>79</v>
      </c>
      <c r="CX126" s="2" t="str">
        <f>"A_"&amp;CW123&amp;" = eye(N);"</f>
        <v>A_79 = eye(N);</v>
      </c>
      <c r="DB126">
        <v>79</v>
      </c>
      <c r="DC126" s="2" t="str">
        <f>"A_"&amp;DB122&amp;"(:,ind_"&amp;DB122&amp;" == 0) = [];"</f>
        <v>A_79(:,ind_79 == 0) = [];</v>
      </c>
      <c r="DG126">
        <v>79</v>
      </c>
      <c r="DH126" s="2" t="str">
        <f>"A_"&amp;DG122&amp;"(:,ind_"&amp;DG122&amp;" == 0) = [];"</f>
        <v>A_79(:,ind_79 == 0) = [];</v>
      </c>
      <c r="DL126">
        <v>79</v>
      </c>
      <c r="DM126" s="2" t="str">
        <f>"A_"&amp;DL122&amp;"(:,ind_"&amp;DL122&amp;" == 0) = [];"</f>
        <v>A_79(:,ind_79 == 0) = [];</v>
      </c>
      <c r="EG126">
        <v>55</v>
      </c>
      <c r="EH126" s="2" t="str">
        <f>"alpha_hat_"&amp;EG126&amp;" = A_"&amp;EG126&amp;"*gamma_hat_"&amp;EG126&amp;";"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OVERS\outputs\PEAO\bajo_niv_educ\1%\simulacion_1\output_tests.xlsx',spillover_test_"&amp;QW126&amp;"','sp_test_"&amp;QW126&amp;"');"</f>
        <v>xlswrite('G:\Mi unidad\1. PROYECTOS TELLO 2022\SCM SPILL OVERS\outputs\PEAO\bajo_niv_educ\1%\simulacion_1\output_tests.xlsx',spillover_test_79','sp_test_79');</v>
      </c>
      <c r="RK126">
        <v>79</v>
      </c>
      <c r="RL126" t="str">
        <f>"xlswrite('G:\Mi unidad\1. PROYECTOS TELLO 2022\SCM SPILL OVERS\outputs\PEAO\bajo_ingreso\1%\simulacion_1\output_tests.xlsx',spillover_test_"&amp;RK126&amp;"','sp_test_"&amp;RK126&amp;"');"</f>
        <v>xlswrite('G:\Mi unidad\1. PROYECTOS TELLO 2022\SCM SPILL OVERS\outputs\PEAO\bajo_ingreso\1%\simulacion_1\output_tests.xlsx',spillover_test_79','sp_test_79');</v>
      </c>
      <c r="RW126">
        <v>79</v>
      </c>
      <c r="RX126" t="str">
        <f>"xlswrite('G:\Mi unidad\1. PROYECTOS TELLO 2022\SCM SPILL OVERS\outputs\PEAO\densidad\1%\simulacion_1\output_tests.xlsx',spillover_test_"&amp;RW126&amp;"','sp_test_"&amp;RW126&amp;"');"</f>
        <v>xlswrite('G:\Mi unidad\1. PROYECTOS TELLO 2022\SCM SPILL OVERS\outputs\PEAO\densidad\1%\simulacion_1\output_tests.xlsx',spillover_test_79','sp_test_79');</v>
      </c>
      <c r="SI126">
        <v>79</v>
      </c>
      <c r="SJ126" t="str">
        <f>"xlswrite('G:\Mi unidad\1. PROYECTOS TELLO 2022\SCM SPILL OVERS\outputs\PEAO\densidad_g\1%\simulacion_1\output_tests.xlsx',spillover_test_"&amp;SI126&amp;"','sp_test_"&amp;SI126&amp;"');"</f>
        <v>xlswrite('G:\Mi unidad\1. PROYECTOS TELLO 2022\SCM SPILL OVERS\outputs\PEAO\densidad_g\1%\simulacion_1\output_tests.xlsx',spillover_test_79','sp_test_79');</v>
      </c>
      <c r="SU126">
        <v>79</v>
      </c>
      <c r="SV126" t="str">
        <f>"xlswrite('G:\Mi unidad\1. PROYECTOS TELLO 2022\SCM SPILL OVERS\outputs\PEAO\distancia_centro_salud\1%\simulacion_1\output_tests.xlsx',spillover_test_"&amp;SU126&amp;"','sp_test_"&amp;SU126&amp;"');"</f>
        <v>xlswrite('G:\Mi unidad\1. PROYECTOS TELLO 2022\SCM SPILL OVERS\outputs\PEAO\distancia_centro_salud\1%\simulacion_1\output_tests.xlsx',spillover_test_79','sp_test_79');</v>
      </c>
      <c r="TH126">
        <v>79</v>
      </c>
      <c r="TI126" t="str">
        <f>"xlswrite('G:\Mi unidad\1. PROYECTOS TELLO 2022\SCM SPILL OVERS\outputs\PEAO\informalidad\1%\simulacion_1\output_tests.xlsx',spillover_test_"&amp;TH126&amp;"','sp_test_"&amp;TH126&amp;"');"</f>
        <v>xlswrite('G:\Mi unidad\1. PROYECTOS TELLO 2022\SCM SPILL OVERS\outputs\PEAO\informalidad\1%\simulacion_1\output_tests.xlsx',spillover_test_79','sp_test_79');</v>
      </c>
      <c r="TU126">
        <v>79</v>
      </c>
      <c r="TV126" t="str">
        <f>"xlswrite('G:\Mi unidad\1. PROYECTOS TELLO 2022\SCM SPILL OVERS\outputs\PEAO\alimentos\1%\simulacion_1\output_tests.xlsx',spillover_test_"&amp;TU126&amp;"','sp_test_"&amp;TU126&amp;"');"</f>
        <v>xlswrite('G:\Mi unidad\1. PROYECTOS TELLO 2022\SCM SPILL OVERS\outputs\PEAO\alimentos\1%\simulacion_1\output_tests.xlsx',spillover_test_79','sp_test_79');</v>
      </c>
      <c r="UB126">
        <v>79</v>
      </c>
      <c r="UC126" t="str">
        <f>"xlswrite('G:\Mi unidad\1. PROYECTOS TELLO 2022\SCM SPILL OVERS\outputs\PEAO\jefe_hogar\1%\simulacion_1\output_tests.xlsx',spillover_test_"&amp;UB126&amp;"','sp_test_"&amp;UB126&amp;"');"</f>
        <v>xlswrite('G:\Mi unidad\1. PROYECTOS TELLO 2022\SCM SPILL OVERS\outputs\PEAO\jefe_hogar\1%\simulacion_1\output_tests.xlsx',spillover_test_79','sp_test_79');</v>
      </c>
      <c r="UI126">
        <v>79</v>
      </c>
      <c r="UJ126" t="str">
        <f>"xlswrite('G:\Mi unidad\1. PROYECTOS TELLO 2022\SCM SPILL OVERS\outputs\PEAO\mujeres\1%\simulacion_1\output_tests.xlsx',spillover_test_"&amp;UI126&amp;"','sp_test_"&amp;UI126&amp;"');"</f>
        <v>xlswrite('G:\Mi unidad\1. PROYECTOS TELLO 2022\SCM SPILL OVERS\outputs\PEAO\mujeres\1%\simulacion_1\output_tests.xlsx',spillover_test_79','sp_test_79');</v>
      </c>
      <c r="UU126">
        <v>79</v>
      </c>
      <c r="UV126" t="str">
        <f>"xlswrite('G:\Mi unidad\1. PROYECTOS TELLO 2022\SCM SPILL OVERS\outputs\PEAO\criminalidad\1%\simulacion_1\output_tests.xlsx',spillover_test_"&amp;UU126&amp;"','sp_test_"&amp;UU126&amp;"');"</f>
        <v>xlswrite('G:\Mi unidad\1. PROYECTOS TELLO 2022\SCM SPILL OVERS\outputs\PEAO\criminalidad\1%\simulacion_1\output_tests.xlsx',spillover_test_79','sp_test_79');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P127">
        <v>80</v>
      </c>
      <c r="CQ127" t="str">
        <f>"%A_"&amp;CP127</f>
        <v>%A_80</v>
      </c>
      <c r="CW127">
        <v>80</v>
      </c>
      <c r="CX127" s="2" t="str">
        <f>"A_"&amp;CW123&amp;"(:,ind_"&amp;CW123&amp;" == 0) = [];"</f>
        <v>A_79(:,ind_79 == 0) = [];</v>
      </c>
      <c r="DB127">
        <v>80</v>
      </c>
      <c r="DC127" t="str">
        <f>"%A_"&amp;DB127</f>
        <v>%A_80</v>
      </c>
      <c r="DG127">
        <v>80</v>
      </c>
      <c r="DH127" t="str">
        <f>"%A_"&amp;DG127</f>
        <v>%A_80</v>
      </c>
      <c r="DL127">
        <v>80</v>
      </c>
      <c r="DM127" t="str">
        <f>"%A_"&amp;DL127</f>
        <v>%A_80</v>
      </c>
      <c r="EG127">
        <v>55</v>
      </c>
      <c r="EH127" s="2" t="str">
        <f>"alpha1_hat_vec_"&amp;EG127&amp;"(s) = alpha_hat_"&amp;EG127&amp;"(1);"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sp_andrews(Y_pre_"&amp;QP127&amp;",PEAO_"&amp;QP127&amp;"(:,T+s),A_"&amp;QP127&amp;",C,d,alpha_sig);"</f>
        <v xml:space="preserve">    spillover_test_75(s) = sp_andrews(Y_pre_75,PEAO_75(:,T+s),A_75,C,d,alpha_sig);</v>
      </c>
      <c r="QW127">
        <v>80</v>
      </c>
      <c r="QX127" t="str">
        <f>"xlswrite('G:\Mi unidad\1. PROYECTOS TELLO 2022\SCM SPILL OVERS\outputs\PEAO\bajo_niv_educ\1%\simulacion_1\output_tests.xlsx',lb_vec_"&amp;QW127&amp;"','lb_vec_"&amp;QW127&amp;"');"</f>
        <v>xlswrite('G:\Mi unidad\1. PROYECTOS TELLO 2022\SCM SPILL OVERS\outputs\PEAO\bajo_niv_educ\1%\simulacion_1\output_tests.xlsx',lb_vec_80','lb_vec_80');</v>
      </c>
      <c r="RK127">
        <v>80</v>
      </c>
      <c r="RL127" t="str">
        <f>"xlswrite('G:\Mi unidad\1. PROYECTOS TELLO 2022\SCM SPILL OVERS\outputs\PEAO\bajo_ingreso\1%\simulacion_1\output_tests.xlsx',lb_vec_"&amp;RK127&amp;"','lb_vec_"&amp;RK127&amp;"');"</f>
        <v>xlswrite('G:\Mi unidad\1. PROYECTOS TELLO 2022\SCM SPILL OVERS\outputs\PEAO\bajo_ingreso\1%\simulacion_1\output_tests.xlsx',lb_vec_80','lb_vec_80');</v>
      </c>
      <c r="RW127">
        <v>80</v>
      </c>
      <c r="RX127" t="str">
        <f>"xlswrite('G:\Mi unidad\1. PROYECTOS TELLO 2022\SCM SPILL OVERS\outputs\PEAO\densidad\1%\simulacion_1\output_tests.xlsx',lb_vec_"&amp;RW127&amp;"','lb_vec_"&amp;RW127&amp;"');"</f>
        <v>xlswrite('G:\Mi unidad\1. PROYECTOS TELLO 2022\SCM SPILL OVERS\outputs\PEAO\densidad\1%\simulacion_1\output_tests.xlsx',lb_vec_80','lb_vec_80');</v>
      </c>
      <c r="SI127">
        <v>80</v>
      </c>
      <c r="SJ127" t="str">
        <f>"xlswrite('G:\Mi unidad\1. PROYECTOS TELLO 2022\SCM SPILL OVERS\outputs\PEAO\densidad_g\1%\simulacion_1\output_tests.xlsx',lb_vec_"&amp;SI127&amp;"','lb_vec_"&amp;SI127&amp;"');"</f>
        <v>xlswrite('G:\Mi unidad\1. PROYECTOS TELLO 2022\SCM SPILL OVERS\outputs\PEAO\densidad_g\1%\simulacion_1\output_tests.xlsx',lb_vec_80','lb_vec_80');</v>
      </c>
      <c r="SU127">
        <v>80</v>
      </c>
      <c r="SV127" t="str">
        <f>"xlswrite('G:\Mi unidad\1. PROYECTOS TELLO 2022\SCM SPILL OVERS\outputs\PEAO\distancia_centro_salud\1%\simulacion_1\output_tests.xlsx',lb_vec_"&amp;SU127&amp;"','lb_vec_"&amp;SU127&amp;"');"</f>
        <v>xlswrite('G:\Mi unidad\1. PROYECTOS TELLO 2022\SCM SPILL OVERS\outputs\PEAO\distancia_centro_salud\1%\simulacion_1\output_tests.xlsx',lb_vec_80','lb_vec_80');</v>
      </c>
      <c r="TH127">
        <v>80</v>
      </c>
      <c r="TI127" t="str">
        <f>"xlswrite('G:\Mi unidad\1. PROYECTOS TELLO 2022\SCM SPILL OVERS\outputs\PEAO\informalidad\1%\simulacion_1\output_tests.xlsx',lb_vec_"&amp;TH127&amp;"','lb_vec_"&amp;TH127&amp;"');"</f>
        <v>xlswrite('G:\Mi unidad\1. PROYECTOS TELLO 2022\SCM SPILL OVERS\outputs\PEAO\informalidad\1%\simulacion_1\output_tests.xlsx',lb_vec_80','lb_vec_80');</v>
      </c>
      <c r="TU127">
        <v>80</v>
      </c>
      <c r="TV127" t="str">
        <f>"xlswrite('G:\Mi unidad\1. PROYECTOS TELLO 2022\SCM SPILL OVERS\outputs\PEAO\alimentos\1%\simulacion_1\output_tests.xlsx',lb_vec_"&amp;TU127&amp;"','lb_vec_"&amp;TU127&amp;"');"</f>
        <v>xlswrite('G:\Mi unidad\1. PROYECTOS TELLO 2022\SCM SPILL OVERS\outputs\PEAO\alimentos\1%\simulacion_1\output_tests.xlsx',lb_vec_80','lb_vec_80');</v>
      </c>
      <c r="UB127">
        <v>80</v>
      </c>
      <c r="UC127" t="str">
        <f>"xlswrite('G:\Mi unidad\1. PROYECTOS TELLO 2022\SCM SPILL OVERS\outputs\PEAO\jefe_hogar\1%\simulacion_1\output_tests.xlsx',lb_vec_"&amp;UB127&amp;"','lb_vec_"&amp;UB127&amp;"');"</f>
        <v>xlswrite('G:\Mi unidad\1. PROYECTOS TELLO 2022\SCM SPILL OVERS\outputs\PEAO\jefe_hogar\1%\simulacion_1\output_tests.xlsx',lb_vec_80','lb_vec_80');</v>
      </c>
      <c r="UI127">
        <v>80</v>
      </c>
      <c r="UJ127" t="str">
        <f>"xlswrite('G:\Mi unidad\1. PROYECTOS TELLO 2022\SCM SPILL OVERS\outputs\PEAO\mujeres\1%\simulacion_1\output_tests.xlsx',lb_vec_"&amp;UI127&amp;"','lb_vec_"&amp;UI127&amp;"');"</f>
        <v>xlswrite('G:\Mi unidad\1. PROYECTOS TELLO 2022\SCM SPILL OVERS\outputs\PEAO\mujeres\1%\simulacion_1\output_tests.xlsx',lb_vec_80','lb_vec_80');</v>
      </c>
      <c r="UU127">
        <v>80</v>
      </c>
      <c r="UV127" t="str">
        <f>"xlswrite('G:\Mi unidad\1. PROYECTOS TELLO 2022\SCM SPILL OVERS\outputs\PEAO\criminalidad\1%\simulacion_1\output_tests.xlsx',lb_vec_"&amp;UU127&amp;"','lb_vec_"&amp;UU127&amp;"');"</f>
        <v>xlswrite('G:\Mi unidad\1. PROYECTOS TELLO 2022\SCM SPILL OVERS\outputs\PEAO\criminalidad\1%\simulacion_1\output_tests.xlsx',lb_vec_80','lb_vec_80');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P128">
        <v>80</v>
      </c>
      <c r="CQ128" t="str">
        <f>"% Provincia_"&amp;CP128</f>
        <v>% Provincia_80</v>
      </c>
      <c r="CW128">
        <v>80</v>
      </c>
      <c r="CX128" t="str">
        <f>"%A_"&amp;CW128</f>
        <v>%A_80</v>
      </c>
      <c r="DB128">
        <v>80</v>
      </c>
      <c r="DC128" t="str">
        <f>"% Provincia_"&amp;DB128</f>
        <v>% Provincia_80</v>
      </c>
      <c r="DG128">
        <v>80</v>
      </c>
      <c r="DH128" t="str">
        <f>"% Provincia_"&amp;DG128</f>
        <v>% Provincia_80</v>
      </c>
      <c r="DL128">
        <v>80</v>
      </c>
      <c r="DM128" t="str">
        <f>"% Provincia_"&amp;DL128</f>
        <v>% Provincia_80</v>
      </c>
      <c r="EG128">
        <v>55</v>
      </c>
      <c r="EH128" s="2" t="str">
        <f>"synthetic_control_sp_"&amp;EG128&amp;"(T+s) = Y_"&amp;EG128&amp;"(1,T+s)-alpha1_hat_vec_"&amp;EG128&amp;"(s);"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OVERS\outputs\PEAO\bajo_niv_educ\1%\simulacion_1\output_tests.xlsx',ub_vec_"&amp;QW128&amp;"','ub_vec_"&amp;QW128&amp;"');"</f>
        <v>xlswrite('G:\Mi unidad\1. PROYECTOS TELLO 2022\SCM SPILL OVERS\outputs\PEAO\bajo_niv_educ\1%\simulacion_1\output_tests.xlsx',ub_vec_80','ub_vec_80');</v>
      </c>
      <c r="RK128">
        <v>80</v>
      </c>
      <c r="RL128" t="str">
        <f>"xlswrite('G:\Mi unidad\1. PROYECTOS TELLO 2022\SCM SPILL OVERS\outputs\PEAO\bajo_ingreso\1%\simulacion_1\output_tests.xlsx',ub_vec_"&amp;RK128&amp;"','ub_vec_"&amp;RK128&amp;"');"</f>
        <v>xlswrite('G:\Mi unidad\1. PROYECTOS TELLO 2022\SCM SPILL OVERS\outputs\PEAO\bajo_ingreso\1%\simulacion_1\output_tests.xlsx',ub_vec_80','ub_vec_80');</v>
      </c>
      <c r="RW128">
        <v>80</v>
      </c>
      <c r="RX128" t="str">
        <f>"xlswrite('G:\Mi unidad\1. PROYECTOS TELLO 2022\SCM SPILL OVERS\outputs\PEAO\densidad\1%\simulacion_1\output_tests.xlsx',ub_vec_"&amp;RW128&amp;"','ub_vec_"&amp;RW128&amp;"');"</f>
        <v>xlswrite('G:\Mi unidad\1. PROYECTOS TELLO 2022\SCM SPILL OVERS\outputs\PEAO\densidad\1%\simulacion_1\output_tests.xlsx',ub_vec_80','ub_vec_80');</v>
      </c>
      <c r="SI128">
        <v>80</v>
      </c>
      <c r="SJ128" t="str">
        <f>"xlswrite('G:\Mi unidad\1. PROYECTOS TELLO 2022\SCM SPILL OVERS\outputs\PEAO\densidad_g\1%\simulacion_1\output_tests.xlsx',ub_vec_"&amp;SI128&amp;"','ub_vec_"&amp;SI128&amp;"');"</f>
        <v>xlswrite('G:\Mi unidad\1. PROYECTOS TELLO 2022\SCM SPILL OVERS\outputs\PEAO\densidad_g\1%\simulacion_1\output_tests.xlsx',ub_vec_80','ub_vec_80');</v>
      </c>
      <c r="SU128">
        <v>80</v>
      </c>
      <c r="SV128" t="str">
        <f>"xlswrite('G:\Mi unidad\1. PROYECTOS TELLO 2022\SCM SPILL OVERS\outputs\PEAO\distancia_centro_salud\1%\simulacion_1\output_tests.xlsx',ub_vec_"&amp;SU128&amp;"','ub_vec_"&amp;SU128&amp;"');"</f>
        <v>xlswrite('G:\Mi unidad\1. PROYECTOS TELLO 2022\SCM SPILL OVERS\outputs\PEAO\distancia_centro_salud\1%\simulacion_1\output_tests.xlsx',ub_vec_80','ub_vec_80');</v>
      </c>
      <c r="TH128">
        <v>80</v>
      </c>
      <c r="TI128" t="str">
        <f>"xlswrite('G:\Mi unidad\1. PROYECTOS TELLO 2022\SCM SPILL OVERS\outputs\PEAO\informalidad\1%\simulacion_1\output_tests.xlsx',ub_vec_"&amp;TH128&amp;"','ub_vec_"&amp;TH128&amp;"');"</f>
        <v>xlswrite('G:\Mi unidad\1. PROYECTOS TELLO 2022\SCM SPILL OVERS\outputs\PEAO\informalidad\1%\simulacion_1\output_tests.xlsx',ub_vec_80','ub_vec_80');</v>
      </c>
      <c r="TU128">
        <v>80</v>
      </c>
      <c r="TV128" t="str">
        <f>"xlswrite('G:\Mi unidad\1. PROYECTOS TELLO 2022\SCM SPILL OVERS\outputs\PEAO\alimentos\1%\simulacion_1\output_tests.xlsx',ub_vec_"&amp;TU128&amp;"','ub_vec_"&amp;TU128&amp;"');"</f>
        <v>xlswrite('G:\Mi unidad\1. PROYECTOS TELLO 2022\SCM SPILL OVERS\outputs\PEAO\alimentos\1%\simulacion_1\output_tests.xlsx',ub_vec_80','ub_vec_80');</v>
      </c>
      <c r="UB128">
        <v>80</v>
      </c>
      <c r="UC128" t="str">
        <f>"xlswrite('G:\Mi unidad\1. PROYECTOS TELLO 2022\SCM SPILL OVERS\outputs\PEAO\jefe_hogar\1%\simulacion_1\output_tests.xlsx',ub_vec_"&amp;UB128&amp;"','ub_vec_"&amp;UB128&amp;"');"</f>
        <v>xlswrite('G:\Mi unidad\1. PROYECTOS TELLO 2022\SCM SPILL OVERS\outputs\PEAO\jefe_hogar\1%\simulacion_1\output_tests.xlsx',ub_vec_80','ub_vec_80');</v>
      </c>
      <c r="UI128">
        <v>80</v>
      </c>
      <c r="UJ128" t="str">
        <f>"xlswrite('G:\Mi unidad\1. PROYECTOS TELLO 2022\SCM SPILL OVERS\outputs\PEAO\mujeres\1%\simulacion_1\output_tests.xlsx',ub_vec_"&amp;UI128&amp;"','ub_vec_"&amp;UI128&amp;"');"</f>
        <v>xlswrite('G:\Mi unidad\1. PROYECTOS TELLO 2022\SCM SPILL OVERS\outputs\PEAO\mujeres\1%\simulacion_1\output_tests.xlsx',ub_vec_80','ub_vec_80');</v>
      </c>
      <c r="UU128">
        <v>80</v>
      </c>
      <c r="UV128" t="str">
        <f>"xlswrite('G:\Mi unidad\1. PROYECTOS TELLO 2022\SCM SPILL OVERS\outputs\PEAO\criminalidad\1%\simulacion_1\output_tests.xlsx',ub_vec_"&amp;UU128&amp;"','ub_vec_"&amp;UU128&amp;"');"</f>
        <v>xlswrite('G:\Mi unidad\1. PROYECTOS TELLO 2022\SCM SPILL OVERS\outputs\PEAO\criminalidad\1%\simulacion_1\output_tests.xlsx',ub_vec_80','ub_vec_80');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xlsread('spillover_densidad_g_"&amp;CJ127&amp;".xlsx')"</f>
        <v>ind_80 = xlsread('spillover_densidad_g_80.xlsx')</v>
      </c>
      <c r="CP129">
        <v>80</v>
      </c>
      <c r="CQ129" s="2" t="str">
        <f>"ind_"&amp;CP127&amp;" = xlsread('spillover_tiempo_cs_"&amp;CP127&amp;".xlsx')"</f>
        <v>ind_80 = xlsread('spillover_tiempo_cs_80.xlsx')</v>
      </c>
      <c r="CW129">
        <v>80</v>
      </c>
      <c r="CX129" t="str">
        <f>"% Provincia_"&amp;CW129</f>
        <v>% Provincia_80</v>
      </c>
      <c r="DB129">
        <v>80</v>
      </c>
      <c r="DC129" s="2" t="str">
        <f>"ind_"&amp;DB127&amp;" = xlsread('spillover_criminalidad_"&amp;DB127&amp;".xlsx')"</f>
        <v>ind_80 = xlsread('spillover_criminalidad_80.xlsx')</v>
      </c>
      <c r="DG129">
        <v>80</v>
      </c>
      <c r="DH129" s="2" t="str">
        <f>"ind_"&amp;DG127&amp;" = xlsread('spillover_jefe_hogar_"&amp;DG127&amp;".xlsx')"</f>
        <v>ind_80 = xlsread('spillover_jefe_hogar_80.xlsx')</v>
      </c>
      <c r="DL129">
        <v>80</v>
      </c>
      <c r="DM129" s="2" t="str">
        <f>"ind_"&amp;DL127&amp;" = xlsread('spillover_mujeres_"&amp;DL127&amp;".xlsx')"</f>
        <v>ind_80 = xlsread('spillover_mujeres_80.xlsx')</v>
      </c>
      <c r="EG129">
        <v>55</v>
      </c>
      <c r="EH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OVERS\outputs\PEAO\bajo_niv_educ\1%\simulacion_1\output_tests.xlsx',p_value_vec_"&amp;QW129&amp;"','p_value_vec_"&amp;QW129&amp;"');"</f>
        <v>xlswrite('G:\Mi unidad\1. PROYECTOS TELLO 2022\SCM SPILL OVERS\outputs\PEAO\bajo_niv_educ\1%\simulacion_1\output_tests.xlsx',p_value_vec_80','p_value_vec_80');</v>
      </c>
      <c r="RK129">
        <v>80</v>
      </c>
      <c r="RL129" t="str">
        <f>"xlswrite('G:\Mi unidad\1. PROYECTOS TELLO 2022\SCM SPILL OVERS\outputs\PEAO\bajo_ingreso\1%\simulacion_1\output_tests.xlsx',p_value_vec_"&amp;RK129&amp;"','p_value_vec_"&amp;RK129&amp;"');"</f>
        <v>xlswrite('G:\Mi unidad\1. PROYECTOS TELLO 2022\SCM SPILL OVERS\outputs\PEAO\bajo_ingreso\1%\simulacion_1\output_tests.xlsx',p_value_vec_80','p_value_vec_80');</v>
      </c>
      <c r="RW129">
        <v>80</v>
      </c>
      <c r="RX129" t="str">
        <f>"xlswrite('G:\Mi unidad\1. PROYECTOS TELLO 2022\SCM SPILL OVERS\outputs\PEAO\densidad\1%\simulacion_1\output_tests.xlsx',p_value_vec_"&amp;RW129&amp;"','p_value_vec_"&amp;RW129&amp;"');"</f>
        <v>xlswrite('G:\Mi unidad\1. PROYECTOS TELLO 2022\SCM SPILL OVERS\outputs\PEAO\densidad\1%\simulacion_1\output_tests.xlsx',p_value_vec_80','p_value_vec_80');</v>
      </c>
      <c r="SI129">
        <v>80</v>
      </c>
      <c r="SJ129" t="str">
        <f>"xlswrite('G:\Mi unidad\1. PROYECTOS TELLO 2022\SCM SPILL OVERS\outputs\PEAO\densidad_g\1%\simulacion_1\output_tests.xlsx',p_value_vec_"&amp;SI129&amp;"','p_value_vec_"&amp;SI129&amp;"');"</f>
        <v>xlswrite('G:\Mi unidad\1. PROYECTOS TELLO 2022\SCM SPILL OVERS\outputs\PEAO\densidad_g\1%\simulacion_1\output_tests.xlsx',p_value_vec_80','p_value_vec_80');</v>
      </c>
      <c r="SU129">
        <v>80</v>
      </c>
      <c r="SV129" t="str">
        <f>"xlswrite('G:\Mi unidad\1. PROYECTOS TELLO 2022\SCM SPILL OVERS\outputs\PEAO\distancia_centro_salud\1%\simulacion_1\output_tests.xlsx',p_value_vec_"&amp;SU129&amp;"','p_value_vec_"&amp;SU129&amp;"');"</f>
        <v>xlswrite('G:\Mi unidad\1. PROYECTOS TELLO 2022\SCM SPILL OVERS\outputs\PEAO\distancia_centro_salud\1%\simulacion_1\output_tests.xlsx',p_value_vec_80','p_value_vec_80');</v>
      </c>
      <c r="TH129">
        <v>80</v>
      </c>
      <c r="TI129" t="str">
        <f>"xlswrite('G:\Mi unidad\1. PROYECTOS TELLO 2022\SCM SPILL OVERS\outputs\PEAO\informalidad\1%\simulacion_1\output_tests.xlsx',p_value_vec_"&amp;TH129&amp;"','p_value_vec_"&amp;TH129&amp;"');"</f>
        <v>xlswrite('G:\Mi unidad\1. PROYECTOS TELLO 2022\SCM SPILL OVERS\outputs\PEAO\informalidad\1%\simulacion_1\output_tests.xlsx',p_value_vec_80','p_value_vec_80');</v>
      </c>
      <c r="TU129">
        <v>80</v>
      </c>
      <c r="TV129" t="str">
        <f>"xlswrite('G:\Mi unidad\1. PROYECTOS TELLO 2022\SCM SPILL OVERS\outputs\PEAO\alimentos\1%\simulacion_1\output_tests.xlsx',p_value_vec_"&amp;TU129&amp;"','p_value_vec_"&amp;TU129&amp;"');"</f>
        <v>xlswrite('G:\Mi unidad\1. PROYECTOS TELLO 2022\SCM SPILL OVERS\outputs\PEAO\alimentos\1%\simulacion_1\output_tests.xlsx',p_value_vec_80','p_value_vec_80');</v>
      </c>
      <c r="UB129">
        <v>80</v>
      </c>
      <c r="UC129" t="str">
        <f>"xlswrite('G:\Mi unidad\1. PROYECTOS TELLO 2022\SCM SPILL OVERS\outputs\PEAO\jefe_hogar\1%\simulacion_1\output_tests.xlsx',p_value_vec_"&amp;UB129&amp;"','p_value_vec_"&amp;UB129&amp;"');"</f>
        <v>xlswrite('G:\Mi unidad\1. PROYECTOS TELLO 2022\SCM SPILL OVERS\outputs\PEAO\jefe_hogar\1%\simulacion_1\output_tests.xlsx',p_value_vec_80','p_value_vec_80');</v>
      </c>
      <c r="UI129">
        <v>80</v>
      </c>
      <c r="UJ129" t="str">
        <f>"xlswrite('G:\Mi unidad\1. PROYECTOS TELLO 2022\SCM SPILL OVERS\outputs\PEAO\mujeres\1%\simulacion_1\output_tests.xlsx',p_value_vec_"&amp;UI129&amp;"','p_value_vec_"&amp;UI129&amp;"');"</f>
        <v>xlswrite('G:\Mi unidad\1. PROYECTOS TELLO 2022\SCM SPILL OVERS\outputs\PEAO\mujeres\1%\simulacion_1\output_tests.xlsx',p_value_vec_80','p_value_vec_80');</v>
      </c>
      <c r="UU129">
        <v>80</v>
      </c>
      <c r="UV129" t="str">
        <f>"xlswrite('G:\Mi unidad\1. PROYECTOS TELLO 2022\SCM SPILL OVERS\outputs\PEAO\criminalidad\1%\simulacion_1\output_tests.xlsx',p_value_vec_"&amp;UU129&amp;"','p_value_vec_"&amp;UU129&amp;"');"</f>
        <v>xlswrite('G:\Mi unidad\1. PROYECTOS TELLO 2022\SCM SPILL OVERS\outputs\PEAO\criminalidad\1%\simulacion_1\output_tests.xlsx',p_value_vec_80','p_value_vec_80');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P130">
        <v>80</v>
      </c>
      <c r="CQ130" s="2" t="str">
        <f>"A_"&amp;CP127&amp;" = eye(N);"</f>
        <v>A_80 = eye(N);</v>
      </c>
      <c r="CW130">
        <v>80</v>
      </c>
      <c r="CX130" s="2" t="str">
        <f>"ind_"&amp;CW128&amp;" = xlsread('spillover_alimentos_"&amp;CW128&amp;".xlsx')"</f>
        <v>ind_80 = xlsread('spillover_alimentos_80.xlsx')</v>
      </c>
      <c r="DB130">
        <v>80</v>
      </c>
      <c r="DC130" s="2" t="str">
        <f>"A_"&amp;DB127&amp;" = eye(N);"</f>
        <v>A_80 = eye(N);</v>
      </c>
      <c r="DG130">
        <v>80</v>
      </c>
      <c r="DH130" s="2" t="str">
        <f>"A_"&amp;DG127&amp;" = eye(N);"</f>
        <v>A_80 = eye(N);</v>
      </c>
      <c r="DL130">
        <v>80</v>
      </c>
      <c r="DM130" s="2" t="str">
        <f>"A_"&amp;DL127&amp;" = eye(N);"</f>
        <v>A_80 = eye(N);</v>
      </c>
      <c r="EG130">
        <v>57</v>
      </c>
      <c r="EH130" s="3" t="str">
        <f>"%PROVINCIA "&amp;EG130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OVERS\outputs\PEAO\bajo_niv_educ\1%\simulacion_1\output_tests.xlsx',alpha1_hat_vec_"&amp;QW130&amp;"','alpha1_hat_vec_"&amp;QW130&amp;"');"</f>
        <v>xlswrite('G:\Mi unidad\1. PROYECTOS TELLO 2022\SCM SPILL OVERS\outputs\PEAO\bajo_niv_educ\1%\simulacion_1\output_tests.xlsx',alpha1_hat_vec_80','alpha1_hat_vec_80');</v>
      </c>
      <c r="RK130">
        <v>80</v>
      </c>
      <c r="RL130" t="str">
        <f>"xlswrite('G:\Mi unidad\1. PROYECTOS TELLO 2022\SCM SPILL OVERS\outputs\PEAO\bajo_ingreso\1%\simulacion_1\output_tests.xlsx',alpha1_hat_vec_"&amp;RK130&amp;"','alpha1_hat_vec_"&amp;RK130&amp;"');"</f>
        <v>xlswrite('G:\Mi unidad\1. PROYECTOS TELLO 2022\SCM SPILL OVERS\outputs\PEAO\bajo_ingreso\1%\simulacion_1\output_tests.xlsx',alpha1_hat_vec_80','alpha1_hat_vec_80');</v>
      </c>
      <c r="RW130">
        <v>80</v>
      </c>
      <c r="RX130" t="str">
        <f>"xlswrite('G:\Mi unidad\1. PROYECTOS TELLO 2022\SCM SPILL OVERS\outputs\PEAO\densidad\1%\simulacion_1\output_tests.xlsx',alpha1_hat_vec_"&amp;RW130&amp;"','alpha1_hat_vec_"&amp;RW130&amp;"');"</f>
        <v>xlswrite('G:\Mi unidad\1. PROYECTOS TELLO 2022\SCM SPILL OVERS\outputs\PEAO\densidad\1%\simulacion_1\output_tests.xlsx',alpha1_hat_vec_80','alpha1_hat_vec_80');</v>
      </c>
      <c r="SI130">
        <v>80</v>
      </c>
      <c r="SJ130" t="str">
        <f>"xlswrite('G:\Mi unidad\1. PROYECTOS TELLO 2022\SCM SPILL OVERS\outputs\PEAO\densidad_g\1%\simulacion_1\output_tests.xlsx',alpha1_hat_vec_"&amp;SI130&amp;"','alpha1_hat_vec_"&amp;SI130&amp;"');"</f>
        <v>xlswrite('G:\Mi unidad\1. PROYECTOS TELLO 2022\SCM SPILL OVERS\outputs\PEAO\densidad_g\1%\simulacion_1\output_tests.xlsx',alpha1_hat_vec_80','alpha1_hat_vec_80');</v>
      </c>
      <c r="SU130">
        <v>80</v>
      </c>
      <c r="SV130" t="str">
        <f>"xlswrite('G:\Mi unidad\1. PROYECTOS TELLO 2022\SCM SPILL OVERS\outputs\PEAO\distancia_centro_salud\1%\simulacion_1\output_tests.xlsx',alpha1_hat_vec_"&amp;SU130&amp;"','alpha1_hat_vec_"&amp;SU130&amp;"');"</f>
        <v>xlswrite('G:\Mi unidad\1. PROYECTOS TELLO 2022\SCM SPILL OVERS\outputs\PEAO\distancia_centro_salud\1%\simulacion_1\output_tests.xlsx',alpha1_hat_vec_80','alpha1_hat_vec_80');</v>
      </c>
      <c r="TH130">
        <v>80</v>
      </c>
      <c r="TI130" t="str">
        <f>"xlswrite('G:\Mi unidad\1. PROYECTOS TELLO 2022\SCM SPILL OVERS\outputs\PEAO\informalidad\1%\simulacion_1\output_tests.xlsx',alpha1_hat_vec_"&amp;TH130&amp;"','alpha1_hat_vec_"&amp;TH130&amp;"');"</f>
        <v>xlswrite('G:\Mi unidad\1. PROYECTOS TELLO 2022\SCM SPILL OVERS\outputs\PEAO\informalidad\1%\simulacion_1\output_tests.xlsx',alpha1_hat_vec_80','alpha1_hat_vec_80');</v>
      </c>
      <c r="TU130">
        <v>80</v>
      </c>
      <c r="TV130" t="str">
        <f>"xlswrite('G:\Mi unidad\1. PROYECTOS TELLO 2022\SCM SPILL OVERS\outputs\PEAO\alimentos\1%\simulacion_1\output_tests.xlsx',alpha1_hat_vec_"&amp;TU130&amp;"','alpha1_hat_vec_"&amp;TU130&amp;"');"</f>
        <v>xlswrite('G:\Mi unidad\1. PROYECTOS TELLO 2022\SCM SPILL OVERS\outputs\PEAO\alimentos\1%\simulacion_1\output_tests.xlsx',alpha1_hat_vec_80','alpha1_hat_vec_80');</v>
      </c>
      <c r="UB130">
        <v>80</v>
      </c>
      <c r="UC130" t="str">
        <f>"xlswrite('G:\Mi unidad\1. PROYECTOS TELLO 2022\SCM SPILL OVERS\outputs\PEAO\jefe_hogar\1%\simulacion_1\output_tests.xlsx',alpha1_hat_vec_"&amp;UB130&amp;"','alpha1_hat_vec_"&amp;UB130&amp;"');"</f>
        <v>xlswrite('G:\Mi unidad\1. PROYECTOS TELLO 2022\SCM SPILL OVERS\outputs\PEAO\jefe_hogar\1%\simulacion_1\output_tests.xlsx',alpha1_hat_vec_80','alpha1_hat_vec_80');</v>
      </c>
      <c r="UI130">
        <v>80</v>
      </c>
      <c r="UJ130" t="str">
        <f>"xlswrite('G:\Mi unidad\1. PROYECTOS TELLO 2022\SCM SPILL OVERS\outputs\PEAO\mujeres\1%\simulacion_1\output_tests.xlsx',alpha1_hat_vec_"&amp;UI130&amp;"','alpha1_hat_vec_"&amp;UI130&amp;"');"</f>
        <v>xlswrite('G:\Mi unidad\1. PROYECTOS TELLO 2022\SCM SPILL OVERS\outputs\PEAO\mujeres\1%\simulacion_1\output_tests.xlsx',alpha1_hat_vec_80','alpha1_hat_vec_80');</v>
      </c>
      <c r="UU130">
        <v>80</v>
      </c>
      <c r="UV130" t="str">
        <f>"xlswrite('G:\Mi unidad\1. PROYECTOS TELLO 2022\SCM SPILL OVERS\outputs\PEAO\criminalidad\1%\simulacion_1\output_tests.xlsx',alpha1_hat_vec_"&amp;UU130&amp;"','alpha1_hat_vec_"&amp;UU130&amp;"');"</f>
        <v>xlswrite('G:\Mi unidad\1. PROYECTOS TELLO 2022\SCM SPILL OVERS\outputs\PEAO\criminalidad\1%\simulacion_1\output_tests.xlsx',alpha1_hat_vec_80','alpha1_hat_vec_80');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P131">
        <v>80</v>
      </c>
      <c r="CQ131" s="2" t="str">
        <f>"A_"&amp;CP127&amp;"(:,ind_"&amp;CP127&amp;" == 0) = [];"</f>
        <v>A_80(:,ind_80 == 0) = [];</v>
      </c>
      <c r="CW131">
        <v>80</v>
      </c>
      <c r="CX131" s="2" t="str">
        <f>"A_"&amp;CW128&amp;" = eye(N);"</f>
        <v>A_80 = eye(N);</v>
      </c>
      <c r="DB131">
        <v>80</v>
      </c>
      <c r="DC131" s="2" t="str">
        <f>"A_"&amp;DB127&amp;"(:,ind_"&amp;DB127&amp;" == 0) = [];"</f>
        <v>A_80(:,ind_80 == 0) = [];</v>
      </c>
      <c r="DG131">
        <v>80</v>
      </c>
      <c r="DH131" s="2" t="str">
        <f>"A_"&amp;DG127&amp;"(:,ind_"&amp;DG127&amp;" == 0) = [];"</f>
        <v>A_80(:,ind_80 == 0) = [];</v>
      </c>
      <c r="DL131">
        <v>80</v>
      </c>
      <c r="DM131" s="2" t="str">
        <f>"A_"&amp;DL127&amp;"(:,ind_"&amp;DL127&amp;" == 0) = [];"</f>
        <v>A_80(:,ind_80 == 0) = [];</v>
      </c>
      <c r="EG131">
        <v>57</v>
      </c>
      <c r="EH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OVERS\outputs\PEAO\bajo_niv_educ\1%\simulacion_1\output_tests.xlsx',spillover_test_"&amp;QW131&amp;"','sp_test_"&amp;QW131&amp;"');"</f>
        <v>xlswrite('G:\Mi unidad\1. PROYECTOS TELLO 2022\SCM SPILL OVERS\outputs\PEAO\bajo_niv_educ\1%\simulacion_1\output_tests.xlsx',spillover_test_80','sp_test_80');</v>
      </c>
      <c r="RK131">
        <v>80</v>
      </c>
      <c r="RL131" t="str">
        <f>"xlswrite('G:\Mi unidad\1. PROYECTOS TELLO 2022\SCM SPILL OVERS\outputs\PEAO\bajo_ingreso\1%\simulacion_1\output_tests.xlsx',spillover_test_"&amp;RK131&amp;"','sp_test_"&amp;RK131&amp;"');"</f>
        <v>xlswrite('G:\Mi unidad\1. PROYECTOS TELLO 2022\SCM SPILL OVERS\outputs\PEAO\bajo_ingreso\1%\simulacion_1\output_tests.xlsx',spillover_test_80','sp_test_80');</v>
      </c>
      <c r="RW131">
        <v>80</v>
      </c>
      <c r="RX131" t="str">
        <f>"xlswrite('G:\Mi unidad\1. PROYECTOS TELLO 2022\SCM SPILL OVERS\outputs\PEAO\densidad\1%\simulacion_1\output_tests.xlsx',spillover_test_"&amp;RW131&amp;"','sp_test_"&amp;RW131&amp;"');"</f>
        <v>xlswrite('G:\Mi unidad\1. PROYECTOS TELLO 2022\SCM SPILL OVERS\outputs\PEAO\densidad\1%\simulacion_1\output_tests.xlsx',spillover_test_80','sp_test_80');</v>
      </c>
      <c r="SI131">
        <v>80</v>
      </c>
      <c r="SJ131" t="str">
        <f>"xlswrite('G:\Mi unidad\1. PROYECTOS TELLO 2022\SCM SPILL OVERS\outputs\PEAO\densidad_g\1%\simulacion_1\output_tests.xlsx',spillover_test_"&amp;SI131&amp;"','sp_test_"&amp;SI131&amp;"');"</f>
        <v>xlswrite('G:\Mi unidad\1. PROYECTOS TELLO 2022\SCM SPILL OVERS\outputs\PEAO\densidad_g\1%\simulacion_1\output_tests.xlsx',spillover_test_80','sp_test_80');</v>
      </c>
      <c r="SU131">
        <v>80</v>
      </c>
      <c r="SV131" t="str">
        <f>"xlswrite('G:\Mi unidad\1. PROYECTOS TELLO 2022\SCM SPILL OVERS\outputs\PEAO\distancia_centro_salud\1%\simulacion_1\output_tests.xlsx',spillover_test_"&amp;SU131&amp;"','sp_test_"&amp;SU131&amp;"');"</f>
        <v>xlswrite('G:\Mi unidad\1. PROYECTOS TELLO 2022\SCM SPILL OVERS\outputs\PEAO\distancia_centro_salud\1%\simulacion_1\output_tests.xlsx',spillover_test_80','sp_test_80');</v>
      </c>
      <c r="TH131">
        <v>80</v>
      </c>
      <c r="TI131" t="str">
        <f>"xlswrite('G:\Mi unidad\1. PROYECTOS TELLO 2022\SCM SPILL OVERS\outputs\PEAO\informalidad\1%\simulacion_1\output_tests.xlsx',spillover_test_"&amp;TH131&amp;"','sp_test_"&amp;TH131&amp;"');"</f>
        <v>xlswrite('G:\Mi unidad\1. PROYECTOS TELLO 2022\SCM SPILL OVERS\outputs\PEAO\informalidad\1%\simulacion_1\output_tests.xlsx',spillover_test_80','sp_test_80');</v>
      </c>
      <c r="TU131">
        <v>80</v>
      </c>
      <c r="TV131" t="str">
        <f>"xlswrite('G:\Mi unidad\1. PROYECTOS TELLO 2022\SCM SPILL OVERS\outputs\PEAO\alimentos\1%\simulacion_1\output_tests.xlsx',spillover_test_"&amp;TU131&amp;"','sp_test_"&amp;TU131&amp;"');"</f>
        <v>xlswrite('G:\Mi unidad\1. PROYECTOS TELLO 2022\SCM SPILL OVERS\outputs\PEAO\alimentos\1%\simulacion_1\output_tests.xlsx',spillover_test_80','sp_test_80');</v>
      </c>
      <c r="UB131">
        <v>80</v>
      </c>
      <c r="UC131" t="str">
        <f>"xlswrite('G:\Mi unidad\1. PROYECTOS TELLO 2022\SCM SPILL OVERS\outputs\PEAO\jefe_hogar\1%\simulacion_1\output_tests.xlsx',spillover_test_"&amp;UB131&amp;"','sp_test_"&amp;UB131&amp;"');"</f>
        <v>xlswrite('G:\Mi unidad\1. PROYECTOS TELLO 2022\SCM SPILL OVERS\outputs\PEAO\jefe_hogar\1%\simulacion_1\output_tests.xlsx',spillover_test_80','sp_test_80');</v>
      </c>
      <c r="UI131">
        <v>80</v>
      </c>
      <c r="UJ131" t="str">
        <f>"xlswrite('G:\Mi unidad\1. PROYECTOS TELLO 2022\SCM SPILL OVERS\outputs\PEAO\mujeres\1%\simulacion_1\output_tests.xlsx',spillover_test_"&amp;UI131&amp;"','sp_test_"&amp;UI131&amp;"');"</f>
        <v>xlswrite('G:\Mi unidad\1. PROYECTOS TELLO 2022\SCM SPILL OVERS\outputs\PEAO\mujeres\1%\simulacion_1\output_tests.xlsx',spillover_test_80','sp_test_80');</v>
      </c>
      <c r="UU131">
        <v>80</v>
      </c>
      <c r="UV131" t="str">
        <f>"xlswrite('G:\Mi unidad\1. PROYECTOS TELLO 2022\SCM SPILL OVERS\outputs\PEAO\criminalidad\1%\simulacion_1\output_tests.xlsx',spillover_test_"&amp;UU131&amp;"','sp_test_"&amp;UU131&amp;"');"</f>
        <v>xlswrite('G:\Mi unidad\1. PROYECTOS TELLO 2022\SCM SPILL OVERS\outputs\PEAO\criminalidad\1%\simulacion_1\output_tests.xlsx',spillover_test_80','sp_test_80');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P132">
        <v>84</v>
      </c>
      <c r="CQ132" t="str">
        <f>"%A_"&amp;CP132</f>
        <v>%A_84</v>
      </c>
      <c r="CW132">
        <v>84</v>
      </c>
      <c r="CX132" s="2" t="str">
        <f>"A_"&amp;CW128&amp;"(:,ind_"&amp;CW128&amp;" == 0) = [];"</f>
        <v>A_80(:,ind_80 == 0) = [];</v>
      </c>
      <c r="DB132">
        <v>84</v>
      </c>
      <c r="DC132" t="str">
        <f>"%A_"&amp;DB132</f>
        <v>%A_84</v>
      </c>
      <c r="DG132">
        <v>84</v>
      </c>
      <c r="DH132" t="str">
        <f>"%A_"&amp;DG132</f>
        <v>%A_84</v>
      </c>
      <c r="DL132">
        <v>84</v>
      </c>
      <c r="DM132" t="str">
        <f>"%A_"&amp;DL132</f>
        <v>%A_84</v>
      </c>
      <c r="EG132">
        <v>57</v>
      </c>
      <c r="EH132" s="2" t="str">
        <f>"Y_Ts_"&amp;EG132&amp;" = Y_"&amp;EG132&amp;"(:,T+s);"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OVERS\outputs\PEAO\bajo_niv_educ\1%\simulacion_1\output_tests.xlsx',lb_vec_"&amp;QW132&amp;"','lb_vec_"&amp;QW132&amp;"');"</f>
        <v>xlswrite('G:\Mi unidad\1. PROYECTOS TELLO 2022\SCM SPILL OVERS\outputs\PEAO\bajo_niv_educ\1%\simulacion_1\output_tests.xlsx',lb_vec_84','lb_vec_84');</v>
      </c>
      <c r="RK132">
        <v>84</v>
      </c>
      <c r="RL132" t="str">
        <f>"xlswrite('G:\Mi unidad\1. PROYECTOS TELLO 2022\SCM SPILL OVERS\outputs\PEAO\bajo_ingreso\1%\simulacion_1\output_tests.xlsx',lb_vec_"&amp;RK132&amp;"','lb_vec_"&amp;RK132&amp;"');"</f>
        <v>xlswrite('G:\Mi unidad\1. PROYECTOS TELLO 2022\SCM SPILL OVERS\outputs\PEAO\bajo_ingreso\1%\simulacion_1\output_tests.xlsx',lb_vec_84','lb_vec_84');</v>
      </c>
      <c r="RW132">
        <v>84</v>
      </c>
      <c r="RX132" t="str">
        <f>"xlswrite('G:\Mi unidad\1. PROYECTOS TELLO 2022\SCM SPILL OVERS\outputs\PEAO\densidad\1%\simulacion_1\output_tests.xlsx',lb_vec_"&amp;RW132&amp;"','lb_vec_"&amp;RW132&amp;"');"</f>
        <v>xlswrite('G:\Mi unidad\1. PROYECTOS TELLO 2022\SCM SPILL OVERS\outputs\PEAO\densidad\1%\simulacion_1\output_tests.xlsx',lb_vec_84','lb_vec_84');</v>
      </c>
      <c r="SI132">
        <v>84</v>
      </c>
      <c r="SJ132" t="str">
        <f>"xlswrite('G:\Mi unidad\1. PROYECTOS TELLO 2022\SCM SPILL OVERS\outputs\PEAO\densidad_g\1%\simulacion_1\output_tests.xlsx',lb_vec_"&amp;SI132&amp;"','lb_vec_"&amp;SI132&amp;"');"</f>
        <v>xlswrite('G:\Mi unidad\1. PROYECTOS TELLO 2022\SCM SPILL OVERS\outputs\PEAO\densidad_g\1%\simulacion_1\output_tests.xlsx',lb_vec_84','lb_vec_84');</v>
      </c>
      <c r="SU132">
        <v>84</v>
      </c>
      <c r="SV132" t="str">
        <f>"xlswrite('G:\Mi unidad\1. PROYECTOS TELLO 2022\SCM SPILL OVERS\outputs\PEAO\distancia_centro_salud\1%\simulacion_1\output_tests.xlsx',lb_vec_"&amp;SU132&amp;"','lb_vec_"&amp;SU132&amp;"');"</f>
        <v>xlswrite('G:\Mi unidad\1. PROYECTOS TELLO 2022\SCM SPILL OVERS\outputs\PEAO\distancia_centro_salud\1%\simulacion_1\output_tests.xlsx',lb_vec_84','lb_vec_84');</v>
      </c>
      <c r="TH132">
        <v>84</v>
      </c>
      <c r="TI132" t="str">
        <f>"xlswrite('G:\Mi unidad\1. PROYECTOS TELLO 2022\SCM SPILL OVERS\outputs\PEAO\informalidad\1%\simulacion_1\output_tests.xlsx',lb_vec_"&amp;TH132&amp;"','lb_vec_"&amp;TH132&amp;"');"</f>
        <v>xlswrite('G:\Mi unidad\1. PROYECTOS TELLO 2022\SCM SPILL OVERS\outputs\PEAO\informalidad\1%\simulacion_1\output_tests.xlsx',lb_vec_84','lb_vec_84');</v>
      </c>
      <c r="TU132">
        <v>84</v>
      </c>
      <c r="TV132" t="str">
        <f>"xlswrite('G:\Mi unidad\1. PROYECTOS TELLO 2022\SCM SPILL OVERS\outputs\PEAO\alimentos\1%\simulacion_1\output_tests.xlsx',lb_vec_"&amp;TU132&amp;"','lb_vec_"&amp;TU132&amp;"');"</f>
        <v>xlswrite('G:\Mi unidad\1. PROYECTOS TELLO 2022\SCM SPILL OVERS\outputs\PEAO\alimentos\1%\simulacion_1\output_tests.xlsx',lb_vec_84','lb_vec_84');</v>
      </c>
      <c r="UB132">
        <v>84</v>
      </c>
      <c r="UC132" t="str">
        <f>"xlswrite('G:\Mi unidad\1. PROYECTOS TELLO 2022\SCM SPILL OVERS\outputs\PEAO\jefe_hogar\1%\simulacion_1\output_tests.xlsx',lb_vec_"&amp;UB132&amp;"','lb_vec_"&amp;UB132&amp;"');"</f>
        <v>xlswrite('G:\Mi unidad\1. PROYECTOS TELLO 2022\SCM SPILL OVERS\outputs\PEAO\jefe_hogar\1%\simulacion_1\output_tests.xlsx',lb_vec_84','lb_vec_84');</v>
      </c>
      <c r="UI132">
        <v>84</v>
      </c>
      <c r="UJ132" t="str">
        <f>"xlswrite('G:\Mi unidad\1. PROYECTOS TELLO 2022\SCM SPILL OVERS\outputs\PEAO\mujeres\1%\simulacion_1\output_tests.xlsx',lb_vec_"&amp;UI132&amp;"','lb_vec_"&amp;UI132&amp;"');"</f>
        <v>xlswrite('G:\Mi unidad\1. PROYECTOS TELLO 2022\SCM SPILL OVERS\outputs\PEAO\mujeres\1%\simulacion_1\output_tests.xlsx',lb_vec_84','lb_vec_84');</v>
      </c>
      <c r="UU132">
        <v>84</v>
      </c>
      <c r="UV132" t="str">
        <f>"xlswrite('G:\Mi unidad\1. PROYECTOS TELLO 2022\SCM SPILL OVERS\outputs\PEAO\criminalidad\1%\simulacion_1\output_tests.xlsx',lb_vec_"&amp;UU132&amp;"','lb_vec_"&amp;UU132&amp;"');"</f>
        <v>xlswrite('G:\Mi unidad\1. PROYECTOS TELLO 2022\SCM SPILL OVERS\outputs\PEAO\criminalidad\1%\simulacion_1\output_tests.xlsx',lb_vec_84','lb_vec_84');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P133">
        <v>84</v>
      </c>
      <c r="CQ133" t="str">
        <f>"% Provincia_"&amp;CP133</f>
        <v>% Provincia_84</v>
      </c>
      <c r="CW133">
        <v>84</v>
      </c>
      <c r="CX133" t="str">
        <f>"%A_"&amp;CW133</f>
        <v>%A_84</v>
      </c>
      <c r="DB133">
        <v>84</v>
      </c>
      <c r="DC133" t="str">
        <f>"% Provincia_"&amp;DB133</f>
        <v>% Provincia_84</v>
      </c>
      <c r="DG133">
        <v>84</v>
      </c>
      <c r="DH133" t="str">
        <f>"% Provincia_"&amp;DG133</f>
        <v>% Provincia_84</v>
      </c>
      <c r="DL133">
        <v>84</v>
      </c>
      <c r="DM133" t="str">
        <f>"% Provincia_"&amp;DL133</f>
        <v>% Provincia_84</v>
      </c>
      <c r="EG133">
        <v>57</v>
      </c>
      <c r="EH133" s="2" t="str">
        <f>"gamma_hat_"&amp;EG132&amp;" = (A_"&amp;EG132&amp;"'*M_hat_"&amp;EG132&amp;"*A_"&amp;EG132&amp;")\(A_"&amp;EG132&amp;"'*(eye(N)-B_hat_"&amp;EG132&amp;")'*((eye(N)-B_hat_"&amp;EG132&amp;")*Y_Ts_"&amp;EG132&amp;"-a_hat_"&amp;EG132&amp;"));"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sp_andrews_te(Y_pre_"&amp;QI133&amp;",PEAO_"&amp;QI133&amp;"(:,T+s),A_"&amp;QI133&amp;",C,.05);"</f>
        <v xml:space="preserve">    [p_value_45,lb_45,ub_45] = sp_andrews_te(Y_pre_45,PEAO_45(:,T+s),A_45,C,.05);</v>
      </c>
      <c r="QP133">
        <v>76</v>
      </c>
      <c r="QQ133" t="str">
        <f>"    spillover_test_"&amp;QP133&amp;"(s) = sp_andrews(Y_pre_"&amp;QP133&amp;",PEAO_"&amp;QP133&amp;"(:,T+s),A_"&amp;QP133&amp;",C,d,alpha_sig);"</f>
        <v xml:space="preserve">    spillover_test_76(s) = sp_andrews(Y_pre_76,PEAO_76(:,T+s),A_76,C,d,alpha_sig);</v>
      </c>
      <c r="QW133">
        <v>84</v>
      </c>
      <c r="QX133" t="str">
        <f>"xlswrite('G:\Mi unidad\1. PROYECTOS TELLO 2022\SCM SPILL OVERS\outputs\PEAO\bajo_niv_educ\1%\simulacion_1\output_tests.xlsx',ub_vec_"&amp;QW133&amp;"','ub_vec_"&amp;QW133&amp;"');"</f>
        <v>xlswrite('G:\Mi unidad\1. PROYECTOS TELLO 2022\SCM SPILL OVERS\outputs\PEAO\bajo_niv_educ\1%\simulacion_1\output_tests.xlsx',ub_vec_84','ub_vec_84');</v>
      </c>
      <c r="RK133">
        <v>84</v>
      </c>
      <c r="RL133" t="str">
        <f>"xlswrite('G:\Mi unidad\1. PROYECTOS TELLO 2022\SCM SPILL OVERS\outputs\PEAO\bajo_ingreso\1%\simulacion_1\output_tests.xlsx',ub_vec_"&amp;RK133&amp;"','ub_vec_"&amp;RK133&amp;"');"</f>
        <v>xlswrite('G:\Mi unidad\1. PROYECTOS TELLO 2022\SCM SPILL OVERS\outputs\PEAO\bajo_ingreso\1%\simulacion_1\output_tests.xlsx',ub_vec_84','ub_vec_84');</v>
      </c>
      <c r="RW133">
        <v>84</v>
      </c>
      <c r="RX133" t="str">
        <f>"xlswrite('G:\Mi unidad\1. PROYECTOS TELLO 2022\SCM SPILL OVERS\outputs\PEAO\densidad\1%\simulacion_1\output_tests.xlsx',ub_vec_"&amp;RW133&amp;"','ub_vec_"&amp;RW133&amp;"');"</f>
        <v>xlswrite('G:\Mi unidad\1. PROYECTOS TELLO 2022\SCM SPILL OVERS\outputs\PEAO\densidad\1%\simulacion_1\output_tests.xlsx',ub_vec_84','ub_vec_84');</v>
      </c>
      <c r="SI133">
        <v>84</v>
      </c>
      <c r="SJ133" t="str">
        <f>"xlswrite('G:\Mi unidad\1. PROYECTOS TELLO 2022\SCM SPILL OVERS\outputs\PEAO\densidad_g\1%\simulacion_1\output_tests.xlsx',ub_vec_"&amp;SI133&amp;"','ub_vec_"&amp;SI133&amp;"');"</f>
        <v>xlswrite('G:\Mi unidad\1. PROYECTOS TELLO 2022\SCM SPILL OVERS\outputs\PEAO\densidad_g\1%\simulacion_1\output_tests.xlsx',ub_vec_84','ub_vec_84');</v>
      </c>
      <c r="SU133">
        <v>84</v>
      </c>
      <c r="SV133" t="str">
        <f>"xlswrite('G:\Mi unidad\1. PROYECTOS TELLO 2022\SCM SPILL OVERS\outputs\PEAO\distancia_centro_salud\1%\simulacion_1\output_tests.xlsx',ub_vec_"&amp;SU133&amp;"','ub_vec_"&amp;SU133&amp;"');"</f>
        <v>xlswrite('G:\Mi unidad\1. PROYECTOS TELLO 2022\SCM SPILL OVERS\outputs\PEAO\distancia_centro_salud\1%\simulacion_1\output_tests.xlsx',ub_vec_84','ub_vec_84');</v>
      </c>
      <c r="TH133">
        <v>84</v>
      </c>
      <c r="TI133" t="str">
        <f>"xlswrite('G:\Mi unidad\1. PROYECTOS TELLO 2022\SCM SPILL OVERS\outputs\PEAO\informalidad\1%\simulacion_1\output_tests.xlsx',ub_vec_"&amp;TH133&amp;"','ub_vec_"&amp;TH133&amp;"');"</f>
        <v>xlswrite('G:\Mi unidad\1. PROYECTOS TELLO 2022\SCM SPILL OVERS\outputs\PEAO\informalidad\1%\simulacion_1\output_tests.xlsx',ub_vec_84','ub_vec_84');</v>
      </c>
      <c r="TU133">
        <v>84</v>
      </c>
      <c r="TV133" t="str">
        <f>"xlswrite('G:\Mi unidad\1. PROYECTOS TELLO 2022\SCM SPILL OVERS\outputs\PEAO\alimentos\1%\simulacion_1\output_tests.xlsx',ub_vec_"&amp;TU133&amp;"','ub_vec_"&amp;TU133&amp;"');"</f>
        <v>xlswrite('G:\Mi unidad\1. PROYECTOS TELLO 2022\SCM SPILL OVERS\outputs\PEAO\alimentos\1%\simulacion_1\output_tests.xlsx',ub_vec_84','ub_vec_84');</v>
      </c>
      <c r="UB133">
        <v>84</v>
      </c>
      <c r="UC133" t="str">
        <f>"xlswrite('G:\Mi unidad\1. PROYECTOS TELLO 2022\SCM SPILL OVERS\outputs\PEAO\jefe_hogar\1%\simulacion_1\output_tests.xlsx',ub_vec_"&amp;UB133&amp;"','ub_vec_"&amp;UB133&amp;"');"</f>
        <v>xlswrite('G:\Mi unidad\1. PROYECTOS TELLO 2022\SCM SPILL OVERS\outputs\PEAO\jefe_hogar\1%\simulacion_1\output_tests.xlsx',ub_vec_84','ub_vec_84');</v>
      </c>
      <c r="UI133">
        <v>84</v>
      </c>
      <c r="UJ133" t="str">
        <f>"xlswrite('G:\Mi unidad\1. PROYECTOS TELLO 2022\SCM SPILL OVERS\outputs\PEAO\mujeres\1%\simulacion_1\output_tests.xlsx',ub_vec_"&amp;UI133&amp;"','ub_vec_"&amp;UI133&amp;"');"</f>
        <v>xlswrite('G:\Mi unidad\1. PROYECTOS TELLO 2022\SCM SPILL OVERS\outputs\PEAO\mujeres\1%\simulacion_1\output_tests.xlsx',ub_vec_84','ub_vec_84');</v>
      </c>
      <c r="UU133">
        <v>84</v>
      </c>
      <c r="UV133" t="str">
        <f>"xlswrite('G:\Mi unidad\1. PROYECTOS TELLO 2022\SCM SPILL OVERS\outputs\PEAO\criminalidad\1%\simulacion_1\output_tests.xlsx',ub_vec_"&amp;UU133&amp;"','ub_vec_"&amp;UU133&amp;"');"</f>
        <v>xlswrite('G:\Mi unidad\1. PROYECTOS TELLO 2022\SCM SPILL OVERS\outputs\PEAO\criminalidad\1%\simulacion_1\output_tests.xlsx',ub_vec_84','ub_vec_84');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xlsread('spillover_densidad_g_"&amp;CJ132&amp;".xlsx')"</f>
        <v>ind_84 = xlsread('spillover_densidad_g_84.xlsx')</v>
      </c>
      <c r="CP134">
        <v>84</v>
      </c>
      <c r="CQ134" s="2" t="str">
        <f>"ind_"&amp;CP132&amp;" = xlsread('spillover_tiempo_cs_"&amp;CP132&amp;".xlsx')"</f>
        <v>ind_84 = xlsread('spillover_tiempo_cs_84.xlsx')</v>
      </c>
      <c r="CW134">
        <v>84</v>
      </c>
      <c r="CX134" t="str">
        <f>"% Provincia_"&amp;CW134</f>
        <v>% Provincia_84</v>
      </c>
      <c r="DB134">
        <v>84</v>
      </c>
      <c r="DC134" s="2" t="str">
        <f>"ind_"&amp;DB132&amp;" = xlsread('spillover_criminalidad_"&amp;DB132&amp;".xlsx')"</f>
        <v>ind_84 = xlsread('spillover_criminalidad_84.xlsx')</v>
      </c>
      <c r="DG134">
        <v>84</v>
      </c>
      <c r="DH134" s="2" t="str">
        <f>"ind_"&amp;DG132&amp;" = xlsread('spillover_jefe_hogar_"&amp;DG132&amp;".xlsx')"</f>
        <v>ind_84 = xlsread('spillover_jefe_hogar_84.xlsx')</v>
      </c>
      <c r="DL134">
        <v>84</v>
      </c>
      <c r="DM134" s="2" t="str">
        <f>"ind_"&amp;DL132&amp;" = xlsread('spillover_mujeres_"&amp;DL132&amp;".xlsx')"</f>
        <v>ind_84 = xlsread('spillover_mujeres_84.xlsx')</v>
      </c>
      <c r="EG134">
        <v>57</v>
      </c>
      <c r="EH134" s="2" t="str">
        <f>"alpha_hat_"&amp;EG134&amp;" = A_"&amp;EG134&amp;"*gamma_hat_"&amp;EG134&amp;";"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OVERS\outputs\PEAO\bajo_niv_educ\1%\simulacion_1\output_tests.xlsx',p_value_vec_"&amp;QW134&amp;"','p_value_vec_"&amp;QW134&amp;"');"</f>
        <v>xlswrite('G:\Mi unidad\1. PROYECTOS TELLO 2022\SCM SPILL OVERS\outputs\PEAO\bajo_niv_educ\1%\simulacion_1\output_tests.xlsx',p_value_vec_84','p_value_vec_84');</v>
      </c>
      <c r="RK134">
        <v>84</v>
      </c>
      <c r="RL134" t="str">
        <f>"xlswrite('G:\Mi unidad\1. PROYECTOS TELLO 2022\SCM SPILL OVERS\outputs\PEAO\bajo_ingreso\1%\simulacion_1\output_tests.xlsx',p_value_vec_"&amp;RK134&amp;"','p_value_vec_"&amp;RK134&amp;"');"</f>
        <v>xlswrite('G:\Mi unidad\1. PROYECTOS TELLO 2022\SCM SPILL OVERS\outputs\PEAO\bajo_ingreso\1%\simulacion_1\output_tests.xlsx',p_value_vec_84','p_value_vec_84');</v>
      </c>
      <c r="RW134">
        <v>84</v>
      </c>
      <c r="RX134" t="str">
        <f>"xlswrite('G:\Mi unidad\1. PROYECTOS TELLO 2022\SCM SPILL OVERS\outputs\PEAO\densidad\1%\simulacion_1\output_tests.xlsx',p_value_vec_"&amp;RW134&amp;"','p_value_vec_"&amp;RW134&amp;"');"</f>
        <v>xlswrite('G:\Mi unidad\1. PROYECTOS TELLO 2022\SCM SPILL OVERS\outputs\PEAO\densidad\1%\simulacion_1\output_tests.xlsx',p_value_vec_84','p_value_vec_84');</v>
      </c>
      <c r="SI134">
        <v>84</v>
      </c>
      <c r="SJ134" t="str">
        <f>"xlswrite('G:\Mi unidad\1. PROYECTOS TELLO 2022\SCM SPILL OVERS\outputs\PEAO\densidad_g\1%\simulacion_1\output_tests.xlsx',p_value_vec_"&amp;SI134&amp;"','p_value_vec_"&amp;SI134&amp;"');"</f>
        <v>xlswrite('G:\Mi unidad\1. PROYECTOS TELLO 2022\SCM SPILL OVERS\outputs\PEAO\densidad_g\1%\simulacion_1\output_tests.xlsx',p_value_vec_84','p_value_vec_84');</v>
      </c>
      <c r="SU134">
        <v>84</v>
      </c>
      <c r="SV134" t="str">
        <f>"xlswrite('G:\Mi unidad\1. PROYECTOS TELLO 2022\SCM SPILL OVERS\outputs\PEAO\distancia_centro_salud\1%\simulacion_1\output_tests.xlsx',p_value_vec_"&amp;SU134&amp;"','p_value_vec_"&amp;SU134&amp;"');"</f>
        <v>xlswrite('G:\Mi unidad\1. PROYECTOS TELLO 2022\SCM SPILL OVERS\outputs\PEAO\distancia_centro_salud\1%\simulacion_1\output_tests.xlsx',p_value_vec_84','p_value_vec_84');</v>
      </c>
      <c r="TH134">
        <v>84</v>
      </c>
      <c r="TI134" t="str">
        <f>"xlswrite('G:\Mi unidad\1. PROYECTOS TELLO 2022\SCM SPILL OVERS\outputs\PEAO\informalidad\1%\simulacion_1\output_tests.xlsx',p_value_vec_"&amp;TH134&amp;"','p_value_vec_"&amp;TH134&amp;"');"</f>
        <v>xlswrite('G:\Mi unidad\1. PROYECTOS TELLO 2022\SCM SPILL OVERS\outputs\PEAO\informalidad\1%\simulacion_1\output_tests.xlsx',p_value_vec_84','p_value_vec_84');</v>
      </c>
      <c r="TU134">
        <v>84</v>
      </c>
      <c r="TV134" t="str">
        <f>"xlswrite('G:\Mi unidad\1. PROYECTOS TELLO 2022\SCM SPILL OVERS\outputs\PEAO\alimentos\1%\simulacion_1\output_tests.xlsx',p_value_vec_"&amp;TU134&amp;"','p_value_vec_"&amp;TU134&amp;"');"</f>
        <v>xlswrite('G:\Mi unidad\1. PROYECTOS TELLO 2022\SCM SPILL OVERS\outputs\PEAO\alimentos\1%\simulacion_1\output_tests.xlsx',p_value_vec_84','p_value_vec_84');</v>
      </c>
      <c r="UB134">
        <v>84</v>
      </c>
      <c r="UC134" t="str">
        <f>"xlswrite('G:\Mi unidad\1. PROYECTOS TELLO 2022\SCM SPILL OVERS\outputs\PEAO\jefe_hogar\1%\simulacion_1\output_tests.xlsx',p_value_vec_"&amp;UB134&amp;"','p_value_vec_"&amp;UB134&amp;"');"</f>
        <v>xlswrite('G:\Mi unidad\1. PROYECTOS TELLO 2022\SCM SPILL OVERS\outputs\PEAO\jefe_hogar\1%\simulacion_1\output_tests.xlsx',p_value_vec_84','p_value_vec_84');</v>
      </c>
      <c r="UI134">
        <v>84</v>
      </c>
      <c r="UJ134" t="str">
        <f>"xlswrite('G:\Mi unidad\1. PROYECTOS TELLO 2022\SCM SPILL OVERS\outputs\PEAO\mujeres\1%\simulacion_1\output_tests.xlsx',p_value_vec_"&amp;UI134&amp;"','p_value_vec_"&amp;UI134&amp;"');"</f>
        <v>xlswrite('G:\Mi unidad\1. PROYECTOS TELLO 2022\SCM SPILL OVERS\outputs\PEAO\mujeres\1%\simulacion_1\output_tests.xlsx',p_value_vec_84','p_value_vec_84');</v>
      </c>
      <c r="UU134">
        <v>84</v>
      </c>
      <c r="UV134" t="str">
        <f>"xlswrite('G:\Mi unidad\1. PROYECTOS TELLO 2022\SCM SPILL OVERS\outputs\PEAO\criminalidad\1%\simulacion_1\output_tests.xlsx',p_value_vec_"&amp;UU134&amp;"','p_value_vec_"&amp;UU134&amp;"');"</f>
        <v>xlswrite('G:\Mi unidad\1. PROYECTOS TELLO 2022\SCM SPILL OVERS\outputs\PEAO\criminalidad\1%\simulacion_1\output_tests.xlsx',p_value_vec_84','p_value_vec_84');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P135">
        <v>84</v>
      </c>
      <c r="CQ135" s="2" t="str">
        <f>"A_"&amp;CP132&amp;" = eye(N);"</f>
        <v>A_84 = eye(N);</v>
      </c>
      <c r="CW135">
        <v>84</v>
      </c>
      <c r="CX135" s="2" t="str">
        <f>"ind_"&amp;CW133&amp;" = xlsread('spillover_alimentos_"&amp;CW133&amp;".xlsx')"</f>
        <v>ind_84 = xlsread('spillover_alimentos_84.xlsx')</v>
      </c>
      <c r="DB135">
        <v>84</v>
      </c>
      <c r="DC135" s="2" t="str">
        <f>"A_"&amp;DB132&amp;" = eye(N);"</f>
        <v>A_84 = eye(N);</v>
      </c>
      <c r="DG135">
        <v>84</v>
      </c>
      <c r="DH135" s="2" t="str">
        <f>"A_"&amp;DG132&amp;" = eye(N);"</f>
        <v>A_84 = eye(N);</v>
      </c>
      <c r="DL135">
        <v>84</v>
      </c>
      <c r="DM135" s="2" t="str">
        <f>"A_"&amp;DL132&amp;" = eye(N);"</f>
        <v>A_84 = eye(N);</v>
      </c>
      <c r="EG135">
        <v>57</v>
      </c>
      <c r="EH135" s="2" t="str">
        <f>"alpha1_hat_vec_"&amp;EG135&amp;"(s) = alpha_hat_"&amp;EG135&amp;"(1);"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OVERS\outputs\PEAO\bajo_niv_educ\1%\simulacion_1\output_tests.xlsx',alpha1_hat_vec_"&amp;QW135&amp;"','alpha1_hat_vec_"&amp;QW135&amp;"');"</f>
        <v>xlswrite('G:\Mi unidad\1. PROYECTOS TELLO 2022\SCM SPILL OVERS\outputs\PEAO\bajo_niv_educ\1%\simulacion_1\output_tests.xlsx',alpha1_hat_vec_84','alpha1_hat_vec_84');</v>
      </c>
      <c r="RK135">
        <v>84</v>
      </c>
      <c r="RL135" t="str">
        <f>"xlswrite('G:\Mi unidad\1. PROYECTOS TELLO 2022\SCM SPILL OVERS\outputs\PEAO\bajo_ingreso\1%\simulacion_1\output_tests.xlsx',alpha1_hat_vec_"&amp;RK135&amp;"','alpha1_hat_vec_"&amp;RK135&amp;"');"</f>
        <v>xlswrite('G:\Mi unidad\1. PROYECTOS TELLO 2022\SCM SPILL OVERS\outputs\PEAO\bajo_ingreso\1%\simulacion_1\output_tests.xlsx',alpha1_hat_vec_84','alpha1_hat_vec_84');</v>
      </c>
      <c r="RW135">
        <v>84</v>
      </c>
      <c r="RX135" t="str">
        <f>"xlswrite('G:\Mi unidad\1. PROYECTOS TELLO 2022\SCM SPILL OVERS\outputs\PEAO\densidad\1%\simulacion_1\output_tests.xlsx',alpha1_hat_vec_"&amp;RW135&amp;"','alpha1_hat_vec_"&amp;RW135&amp;"');"</f>
        <v>xlswrite('G:\Mi unidad\1. PROYECTOS TELLO 2022\SCM SPILL OVERS\outputs\PEAO\densidad\1%\simulacion_1\output_tests.xlsx',alpha1_hat_vec_84','alpha1_hat_vec_84');</v>
      </c>
      <c r="SI135">
        <v>84</v>
      </c>
      <c r="SJ135" t="str">
        <f>"xlswrite('G:\Mi unidad\1. PROYECTOS TELLO 2022\SCM SPILL OVERS\outputs\PEAO\densidad_g\1%\simulacion_1\output_tests.xlsx',alpha1_hat_vec_"&amp;SI135&amp;"','alpha1_hat_vec_"&amp;SI135&amp;"');"</f>
        <v>xlswrite('G:\Mi unidad\1. PROYECTOS TELLO 2022\SCM SPILL OVERS\outputs\PEAO\densidad_g\1%\simulacion_1\output_tests.xlsx',alpha1_hat_vec_84','alpha1_hat_vec_84');</v>
      </c>
      <c r="SU135">
        <v>84</v>
      </c>
      <c r="SV135" t="str">
        <f>"xlswrite('G:\Mi unidad\1. PROYECTOS TELLO 2022\SCM SPILL OVERS\outputs\PEAO\distancia_centro_salud\1%\simulacion_1\output_tests.xlsx',alpha1_hat_vec_"&amp;SU135&amp;"','alpha1_hat_vec_"&amp;SU135&amp;"');"</f>
        <v>xlswrite('G:\Mi unidad\1. PROYECTOS TELLO 2022\SCM SPILL OVERS\outputs\PEAO\distancia_centro_salud\1%\simulacion_1\output_tests.xlsx',alpha1_hat_vec_84','alpha1_hat_vec_84');</v>
      </c>
      <c r="TH135">
        <v>84</v>
      </c>
      <c r="TI135" t="str">
        <f>"xlswrite('G:\Mi unidad\1. PROYECTOS TELLO 2022\SCM SPILL OVERS\outputs\PEAO\informalidad\1%\simulacion_1\output_tests.xlsx',alpha1_hat_vec_"&amp;TH135&amp;"','alpha1_hat_vec_"&amp;TH135&amp;"');"</f>
        <v>xlswrite('G:\Mi unidad\1. PROYECTOS TELLO 2022\SCM SPILL OVERS\outputs\PEAO\informalidad\1%\simulacion_1\output_tests.xlsx',alpha1_hat_vec_84','alpha1_hat_vec_84');</v>
      </c>
      <c r="TU135">
        <v>84</v>
      </c>
      <c r="TV135" t="str">
        <f>"xlswrite('G:\Mi unidad\1. PROYECTOS TELLO 2022\SCM SPILL OVERS\outputs\PEAO\alimentos\1%\simulacion_1\output_tests.xlsx',alpha1_hat_vec_"&amp;TU135&amp;"','alpha1_hat_vec_"&amp;TU135&amp;"');"</f>
        <v>xlswrite('G:\Mi unidad\1. PROYECTOS TELLO 2022\SCM SPILL OVERS\outputs\PEAO\alimentos\1%\simulacion_1\output_tests.xlsx',alpha1_hat_vec_84','alpha1_hat_vec_84');</v>
      </c>
      <c r="UB135">
        <v>84</v>
      </c>
      <c r="UC135" t="str">
        <f>"xlswrite('G:\Mi unidad\1. PROYECTOS TELLO 2022\SCM SPILL OVERS\outputs\PEAO\jefe_hogar\1%\simulacion_1\output_tests.xlsx',alpha1_hat_vec_"&amp;UB135&amp;"','alpha1_hat_vec_"&amp;UB135&amp;"');"</f>
        <v>xlswrite('G:\Mi unidad\1. PROYECTOS TELLO 2022\SCM SPILL OVERS\outputs\PEAO\jefe_hogar\1%\simulacion_1\output_tests.xlsx',alpha1_hat_vec_84','alpha1_hat_vec_84');</v>
      </c>
      <c r="UI135">
        <v>84</v>
      </c>
      <c r="UJ135" t="str">
        <f>"xlswrite('G:\Mi unidad\1. PROYECTOS TELLO 2022\SCM SPILL OVERS\outputs\PEAO\mujeres\1%\simulacion_1\output_tests.xlsx',alpha1_hat_vec_"&amp;UI135&amp;"','alpha1_hat_vec_"&amp;UI135&amp;"');"</f>
        <v>xlswrite('G:\Mi unidad\1. PROYECTOS TELLO 2022\SCM SPILL OVERS\outputs\PEAO\mujeres\1%\simulacion_1\output_tests.xlsx',alpha1_hat_vec_84','alpha1_hat_vec_84');</v>
      </c>
      <c r="UU135">
        <v>84</v>
      </c>
      <c r="UV135" t="str">
        <f>"xlswrite('G:\Mi unidad\1. PROYECTOS TELLO 2022\SCM SPILL OVERS\outputs\PEAO\criminalidad\1%\simulacion_1\output_tests.xlsx',alpha1_hat_vec_"&amp;UU135&amp;"','alpha1_hat_vec_"&amp;UU135&amp;"');"</f>
        <v>xlswrite('G:\Mi unidad\1. PROYECTOS TELLO 2022\SCM SPILL OVERS\outputs\PEAO\criminalidad\1%\simulacion_1\output_tests.xlsx',alpha1_hat_vec_84','alpha1_hat_vec_84');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P136">
        <v>84</v>
      </c>
      <c r="CQ136" s="2" t="str">
        <f>"A_"&amp;CP132&amp;"(:,ind_"&amp;CP132&amp;" == 0) = [];"</f>
        <v>A_84(:,ind_84 == 0) = [];</v>
      </c>
      <c r="CW136">
        <v>84</v>
      </c>
      <c r="CX136" s="2" t="str">
        <f>"A_"&amp;CW133&amp;" = eye(N);"</f>
        <v>A_84 = eye(N);</v>
      </c>
      <c r="DB136">
        <v>84</v>
      </c>
      <c r="DC136" s="2" t="str">
        <f>"A_"&amp;DB132&amp;"(:,ind_"&amp;DB132&amp;" == 0) = [];"</f>
        <v>A_84(:,ind_84 == 0) = [];</v>
      </c>
      <c r="DG136">
        <v>84</v>
      </c>
      <c r="DH136" s="2" t="str">
        <f>"A_"&amp;DG132&amp;"(:,ind_"&amp;DG132&amp;" == 0) = [];"</f>
        <v>A_84(:,ind_84 == 0) = [];</v>
      </c>
      <c r="DL136">
        <v>84</v>
      </c>
      <c r="DM136" s="2" t="str">
        <f>"A_"&amp;DL132&amp;"(:,ind_"&amp;DL132&amp;" == 0) = [];"</f>
        <v>A_84(:,ind_84 == 0) = [];</v>
      </c>
      <c r="EG136">
        <v>57</v>
      </c>
      <c r="EH136" s="2" t="str">
        <f>"synthetic_control_sp_"&amp;EG136&amp;"(T+s) = Y_"&amp;EG136&amp;"(1,T+s)-alpha1_hat_vec_"&amp;EG136&amp;"(s);"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OVERS\outputs\PEAO\bajo_niv_educ\1%\simulacion_1\output_tests.xlsx',spillover_test_"&amp;QW136&amp;"','sp_test_"&amp;QW136&amp;"');"</f>
        <v>xlswrite('G:\Mi unidad\1. PROYECTOS TELLO 2022\SCM SPILL OVERS\outputs\PEAO\bajo_niv_educ\1%\simulacion_1\output_tests.xlsx',spillover_test_84','sp_test_84');</v>
      </c>
      <c r="RK136">
        <v>84</v>
      </c>
      <c r="RL136" t="str">
        <f>"xlswrite('G:\Mi unidad\1. PROYECTOS TELLO 2022\SCM SPILL OVERS\outputs\PEAO\bajo_ingreso\1%\simulacion_1\output_tests.xlsx',spillover_test_"&amp;RK136&amp;"','sp_test_"&amp;RK136&amp;"');"</f>
        <v>xlswrite('G:\Mi unidad\1. PROYECTOS TELLO 2022\SCM SPILL OVERS\outputs\PEAO\bajo_ingreso\1%\simulacion_1\output_tests.xlsx',spillover_test_84','sp_test_84');</v>
      </c>
      <c r="RW136">
        <v>84</v>
      </c>
      <c r="RX136" t="str">
        <f>"xlswrite('G:\Mi unidad\1. PROYECTOS TELLO 2022\SCM SPILL OVERS\outputs\PEAO\densidad\1%\simulacion_1\output_tests.xlsx',spillover_test_"&amp;RW136&amp;"','sp_test_"&amp;RW136&amp;"');"</f>
        <v>xlswrite('G:\Mi unidad\1. PROYECTOS TELLO 2022\SCM SPILL OVERS\outputs\PEAO\densidad\1%\simulacion_1\output_tests.xlsx',spillover_test_84','sp_test_84');</v>
      </c>
      <c r="SI136">
        <v>84</v>
      </c>
      <c r="SJ136" t="str">
        <f>"xlswrite('G:\Mi unidad\1. PROYECTOS TELLO 2022\SCM SPILL OVERS\outputs\PEAO\densidad_g\1%\simulacion_1\output_tests.xlsx',spillover_test_"&amp;SI136&amp;"','sp_test_"&amp;SI136&amp;"');"</f>
        <v>xlswrite('G:\Mi unidad\1. PROYECTOS TELLO 2022\SCM SPILL OVERS\outputs\PEAO\densidad_g\1%\simulacion_1\output_tests.xlsx',spillover_test_84','sp_test_84');</v>
      </c>
      <c r="SU136">
        <v>84</v>
      </c>
      <c r="SV136" t="str">
        <f>"xlswrite('G:\Mi unidad\1. PROYECTOS TELLO 2022\SCM SPILL OVERS\outputs\PEAO\distancia_centro_salud\1%\simulacion_1\output_tests.xlsx',spillover_test_"&amp;SU136&amp;"','sp_test_"&amp;SU136&amp;"');"</f>
        <v>xlswrite('G:\Mi unidad\1. PROYECTOS TELLO 2022\SCM SPILL OVERS\outputs\PEAO\distancia_centro_salud\1%\simulacion_1\output_tests.xlsx',spillover_test_84','sp_test_84');</v>
      </c>
      <c r="TH136">
        <v>84</v>
      </c>
      <c r="TI136" t="str">
        <f>"xlswrite('G:\Mi unidad\1. PROYECTOS TELLO 2022\SCM SPILL OVERS\outputs\PEAO\informalidad\1%\simulacion_1\output_tests.xlsx',spillover_test_"&amp;TH136&amp;"','sp_test_"&amp;TH136&amp;"');"</f>
        <v>xlswrite('G:\Mi unidad\1. PROYECTOS TELLO 2022\SCM SPILL OVERS\outputs\PEAO\informalidad\1%\simulacion_1\output_tests.xlsx',spillover_test_84','sp_test_84');</v>
      </c>
      <c r="TU136">
        <v>84</v>
      </c>
      <c r="TV136" t="str">
        <f>"xlswrite('G:\Mi unidad\1. PROYECTOS TELLO 2022\SCM SPILL OVERS\outputs\PEAO\alimentos\1%\simulacion_1\output_tests.xlsx',spillover_test_"&amp;TU136&amp;"','sp_test_"&amp;TU136&amp;"');"</f>
        <v>xlswrite('G:\Mi unidad\1. PROYECTOS TELLO 2022\SCM SPILL OVERS\outputs\PEAO\alimentos\1%\simulacion_1\output_tests.xlsx',spillover_test_84','sp_test_84');</v>
      </c>
      <c r="UB136">
        <v>84</v>
      </c>
      <c r="UC136" t="str">
        <f>"xlswrite('G:\Mi unidad\1. PROYECTOS TELLO 2022\SCM SPILL OVERS\outputs\PEAO\jefe_hogar\1%\simulacion_1\output_tests.xlsx',spillover_test_"&amp;UB136&amp;"','sp_test_"&amp;UB136&amp;"');"</f>
        <v>xlswrite('G:\Mi unidad\1. PROYECTOS TELLO 2022\SCM SPILL OVERS\outputs\PEAO\jefe_hogar\1%\simulacion_1\output_tests.xlsx',spillover_test_84','sp_test_84');</v>
      </c>
      <c r="UI136">
        <v>84</v>
      </c>
      <c r="UJ136" t="str">
        <f>"xlswrite('G:\Mi unidad\1. PROYECTOS TELLO 2022\SCM SPILL OVERS\outputs\PEAO\mujeres\1%\simulacion_1\output_tests.xlsx',spillover_test_"&amp;UI136&amp;"','sp_test_"&amp;UI136&amp;"');"</f>
        <v>xlswrite('G:\Mi unidad\1. PROYECTOS TELLO 2022\SCM SPILL OVERS\outputs\PEAO\mujeres\1%\simulacion_1\output_tests.xlsx',spillover_test_84','sp_test_84');</v>
      </c>
      <c r="UU136">
        <v>84</v>
      </c>
      <c r="UV136" t="str">
        <f>"xlswrite('G:\Mi unidad\1. PROYECTOS TELLO 2022\SCM SPILL OVERS\outputs\PEAO\criminalidad\1%\simulacion_1\output_tests.xlsx',spillover_test_"&amp;UU136&amp;"','sp_test_"&amp;UU136&amp;"');"</f>
        <v>xlswrite('G:\Mi unidad\1. PROYECTOS TELLO 2022\SCM SPILL OVERS\outputs\PEAO\criminalidad\1%\simulacion_1\output_tests.xlsx',spillover_test_84','sp_test_84');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P137">
        <v>86</v>
      </c>
      <c r="CQ137" t="str">
        <f>"%A_"&amp;CP137</f>
        <v>%A_86</v>
      </c>
      <c r="CW137">
        <v>86</v>
      </c>
      <c r="CX137" s="2" t="str">
        <f>"A_"&amp;CW133&amp;"(:,ind_"&amp;CW133&amp;" == 0) = [];"</f>
        <v>A_84(:,ind_84 == 0) = [];</v>
      </c>
      <c r="DB137">
        <v>86</v>
      </c>
      <c r="DC137" t="str">
        <f>"%A_"&amp;DB137</f>
        <v>%A_86</v>
      </c>
      <c r="DG137">
        <v>86</v>
      </c>
      <c r="DH137" t="str">
        <f>"%A_"&amp;DG137</f>
        <v>%A_86</v>
      </c>
      <c r="DL137">
        <v>86</v>
      </c>
      <c r="DM137" t="str">
        <f>"%A_"&amp;DL137</f>
        <v>%A_86</v>
      </c>
      <c r="EG137">
        <v>57</v>
      </c>
      <c r="EH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OVERS\outputs\PEAO\bajo_niv_educ\1%\simulacion_1\output_tests.xlsx',lb_vec_"&amp;QW137&amp;"','lb_vec_"&amp;QW137&amp;"');"</f>
        <v>xlswrite('G:\Mi unidad\1. PROYECTOS TELLO 2022\SCM SPILL OVERS\outputs\PEAO\bajo_niv_educ\1%\simulacion_1\output_tests.xlsx',lb_vec_86','lb_vec_86');</v>
      </c>
      <c r="RK137">
        <v>86</v>
      </c>
      <c r="RL137" t="str">
        <f>"xlswrite('G:\Mi unidad\1. PROYECTOS TELLO 2022\SCM SPILL OVERS\outputs\PEAO\bajo_ingreso\1%\simulacion_1\output_tests.xlsx',lb_vec_"&amp;RK137&amp;"','lb_vec_"&amp;RK137&amp;"');"</f>
        <v>xlswrite('G:\Mi unidad\1. PROYECTOS TELLO 2022\SCM SPILL OVERS\outputs\PEAO\bajo_ingreso\1%\simulacion_1\output_tests.xlsx',lb_vec_86','lb_vec_86');</v>
      </c>
      <c r="RW137">
        <v>86</v>
      </c>
      <c r="RX137" t="str">
        <f>"xlswrite('G:\Mi unidad\1. PROYECTOS TELLO 2022\SCM SPILL OVERS\outputs\PEAO\densidad\1%\simulacion_1\output_tests.xlsx',lb_vec_"&amp;RW137&amp;"','lb_vec_"&amp;RW137&amp;"');"</f>
        <v>xlswrite('G:\Mi unidad\1. PROYECTOS TELLO 2022\SCM SPILL OVERS\outputs\PEAO\densidad\1%\simulacion_1\output_tests.xlsx',lb_vec_86','lb_vec_86');</v>
      </c>
      <c r="SI137">
        <v>86</v>
      </c>
      <c r="SJ137" t="str">
        <f>"xlswrite('G:\Mi unidad\1. PROYECTOS TELLO 2022\SCM SPILL OVERS\outputs\PEAO\densidad_g\1%\simulacion_1\output_tests.xlsx',lb_vec_"&amp;SI137&amp;"','lb_vec_"&amp;SI137&amp;"');"</f>
        <v>xlswrite('G:\Mi unidad\1. PROYECTOS TELLO 2022\SCM SPILL OVERS\outputs\PEAO\densidad_g\1%\simulacion_1\output_tests.xlsx',lb_vec_86','lb_vec_86');</v>
      </c>
      <c r="SU137">
        <v>86</v>
      </c>
      <c r="SV137" t="str">
        <f>"xlswrite('G:\Mi unidad\1. PROYECTOS TELLO 2022\SCM SPILL OVERS\outputs\PEAO\distancia_centro_salud\1%\simulacion_1\output_tests.xlsx',lb_vec_"&amp;SU137&amp;"','lb_vec_"&amp;SU137&amp;"');"</f>
        <v>xlswrite('G:\Mi unidad\1. PROYECTOS TELLO 2022\SCM SPILL OVERS\outputs\PEAO\distancia_centro_salud\1%\simulacion_1\output_tests.xlsx',lb_vec_86','lb_vec_86');</v>
      </c>
      <c r="TH137">
        <v>86</v>
      </c>
      <c r="TI137" t="str">
        <f>"xlswrite('G:\Mi unidad\1. PROYECTOS TELLO 2022\SCM SPILL OVERS\outputs\PEAO\informalidad\1%\simulacion_1\output_tests.xlsx',lb_vec_"&amp;TH137&amp;"','lb_vec_"&amp;TH137&amp;"');"</f>
        <v>xlswrite('G:\Mi unidad\1. PROYECTOS TELLO 2022\SCM SPILL OVERS\outputs\PEAO\informalidad\1%\simulacion_1\output_tests.xlsx',lb_vec_86','lb_vec_86');</v>
      </c>
      <c r="TU137">
        <v>86</v>
      </c>
      <c r="TV137" t="str">
        <f>"xlswrite('G:\Mi unidad\1. PROYECTOS TELLO 2022\SCM SPILL OVERS\outputs\PEAO\alimentos\1%\simulacion_1\output_tests.xlsx',lb_vec_"&amp;TU137&amp;"','lb_vec_"&amp;TU137&amp;"');"</f>
        <v>xlswrite('G:\Mi unidad\1. PROYECTOS TELLO 2022\SCM SPILL OVERS\outputs\PEAO\alimentos\1%\simulacion_1\output_tests.xlsx',lb_vec_86','lb_vec_86');</v>
      </c>
      <c r="UB137">
        <v>86</v>
      </c>
      <c r="UC137" t="str">
        <f>"xlswrite('G:\Mi unidad\1. PROYECTOS TELLO 2022\SCM SPILL OVERS\outputs\PEAO\jefe_hogar\1%\simulacion_1\output_tests.xlsx',lb_vec_"&amp;UB137&amp;"','lb_vec_"&amp;UB137&amp;"');"</f>
        <v>xlswrite('G:\Mi unidad\1. PROYECTOS TELLO 2022\SCM SPILL OVERS\outputs\PEAO\jefe_hogar\1%\simulacion_1\output_tests.xlsx',lb_vec_86','lb_vec_86');</v>
      </c>
      <c r="UI137">
        <v>86</v>
      </c>
      <c r="UJ137" t="str">
        <f>"xlswrite('G:\Mi unidad\1. PROYECTOS TELLO 2022\SCM SPILL OVERS\outputs\PEAO\mujeres\1%\simulacion_1\output_tests.xlsx',lb_vec_"&amp;UI137&amp;"','lb_vec_"&amp;UI137&amp;"');"</f>
        <v>xlswrite('G:\Mi unidad\1. PROYECTOS TELLO 2022\SCM SPILL OVERS\outputs\PEAO\mujeres\1%\simulacion_1\output_tests.xlsx',lb_vec_86','lb_vec_86');</v>
      </c>
      <c r="UU137">
        <v>86</v>
      </c>
      <c r="UV137" t="str">
        <f>"xlswrite('G:\Mi unidad\1. PROYECTOS TELLO 2022\SCM SPILL OVERS\outputs\PEAO\criminalidad\1%\simulacion_1\output_tests.xlsx',lb_vec_"&amp;UU137&amp;"','lb_vec_"&amp;UU137&amp;"');"</f>
        <v>xlswrite('G:\Mi unidad\1. PROYECTOS TELLO 2022\SCM SPILL OVERS\outputs\PEAO\criminalidad\1%\simulacion_1\output_tests.xlsx',lb_vec_86','lb_vec_86');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P138">
        <v>86</v>
      </c>
      <c r="CQ138" t="str">
        <f>"% Provincia_"&amp;CP138</f>
        <v>% Provincia_86</v>
      </c>
      <c r="CW138">
        <v>86</v>
      </c>
      <c r="CX138" t="str">
        <f>"%A_"&amp;CW138</f>
        <v>%A_86</v>
      </c>
      <c r="DB138">
        <v>86</v>
      </c>
      <c r="DC138" t="str">
        <f>"% Provincia_"&amp;DB138</f>
        <v>% Provincia_86</v>
      </c>
      <c r="DG138">
        <v>86</v>
      </c>
      <c r="DH138" t="str">
        <f>"% Provincia_"&amp;DG138</f>
        <v>% Provincia_86</v>
      </c>
      <c r="DL138">
        <v>86</v>
      </c>
      <c r="DM138" t="str">
        <f>"% Provincia_"&amp;DL138</f>
        <v>% Provincia_86</v>
      </c>
      <c r="EG138">
        <v>65</v>
      </c>
      <c r="EH138" s="3" t="str">
        <f>"%PROVINCIA "&amp;EG138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OVERS\outputs\PEAO\bajo_niv_educ\1%\simulacion_1\output_tests.xlsx',ub_vec_"&amp;QW138&amp;"','ub_vec_"&amp;QW138&amp;"');"</f>
        <v>xlswrite('G:\Mi unidad\1. PROYECTOS TELLO 2022\SCM SPILL OVERS\outputs\PEAO\bajo_niv_educ\1%\simulacion_1\output_tests.xlsx',ub_vec_86','ub_vec_86');</v>
      </c>
      <c r="RK138">
        <v>86</v>
      </c>
      <c r="RL138" t="str">
        <f>"xlswrite('G:\Mi unidad\1. PROYECTOS TELLO 2022\SCM SPILL OVERS\outputs\PEAO\bajo_ingreso\1%\simulacion_1\output_tests.xlsx',ub_vec_"&amp;RK138&amp;"','ub_vec_"&amp;RK138&amp;"');"</f>
        <v>xlswrite('G:\Mi unidad\1. PROYECTOS TELLO 2022\SCM SPILL OVERS\outputs\PEAO\bajo_ingreso\1%\simulacion_1\output_tests.xlsx',ub_vec_86','ub_vec_86');</v>
      </c>
      <c r="RW138">
        <v>86</v>
      </c>
      <c r="RX138" t="str">
        <f>"xlswrite('G:\Mi unidad\1. PROYECTOS TELLO 2022\SCM SPILL OVERS\outputs\PEAO\densidad\1%\simulacion_1\output_tests.xlsx',ub_vec_"&amp;RW138&amp;"','ub_vec_"&amp;RW138&amp;"');"</f>
        <v>xlswrite('G:\Mi unidad\1. PROYECTOS TELLO 2022\SCM SPILL OVERS\outputs\PEAO\densidad\1%\simulacion_1\output_tests.xlsx',ub_vec_86','ub_vec_86');</v>
      </c>
      <c r="SI138">
        <v>86</v>
      </c>
      <c r="SJ138" t="str">
        <f>"xlswrite('G:\Mi unidad\1. PROYECTOS TELLO 2022\SCM SPILL OVERS\outputs\PEAO\densidad_g\1%\simulacion_1\output_tests.xlsx',ub_vec_"&amp;SI138&amp;"','ub_vec_"&amp;SI138&amp;"');"</f>
        <v>xlswrite('G:\Mi unidad\1. PROYECTOS TELLO 2022\SCM SPILL OVERS\outputs\PEAO\densidad_g\1%\simulacion_1\output_tests.xlsx',ub_vec_86','ub_vec_86');</v>
      </c>
      <c r="SU138">
        <v>86</v>
      </c>
      <c r="SV138" t="str">
        <f>"xlswrite('G:\Mi unidad\1. PROYECTOS TELLO 2022\SCM SPILL OVERS\outputs\PEAO\distancia_centro_salud\1%\simulacion_1\output_tests.xlsx',ub_vec_"&amp;SU138&amp;"','ub_vec_"&amp;SU138&amp;"');"</f>
        <v>xlswrite('G:\Mi unidad\1. PROYECTOS TELLO 2022\SCM SPILL OVERS\outputs\PEAO\distancia_centro_salud\1%\simulacion_1\output_tests.xlsx',ub_vec_86','ub_vec_86');</v>
      </c>
      <c r="TH138">
        <v>86</v>
      </c>
      <c r="TI138" t="str">
        <f>"xlswrite('G:\Mi unidad\1. PROYECTOS TELLO 2022\SCM SPILL OVERS\outputs\PEAO\informalidad\1%\simulacion_1\output_tests.xlsx',ub_vec_"&amp;TH138&amp;"','ub_vec_"&amp;TH138&amp;"');"</f>
        <v>xlswrite('G:\Mi unidad\1. PROYECTOS TELLO 2022\SCM SPILL OVERS\outputs\PEAO\informalidad\1%\simulacion_1\output_tests.xlsx',ub_vec_86','ub_vec_86');</v>
      </c>
      <c r="TU138">
        <v>86</v>
      </c>
      <c r="TV138" t="str">
        <f>"xlswrite('G:\Mi unidad\1. PROYECTOS TELLO 2022\SCM SPILL OVERS\outputs\PEAO\alimentos\1%\simulacion_1\output_tests.xlsx',ub_vec_"&amp;TU138&amp;"','ub_vec_"&amp;TU138&amp;"');"</f>
        <v>xlswrite('G:\Mi unidad\1. PROYECTOS TELLO 2022\SCM SPILL OVERS\outputs\PEAO\alimentos\1%\simulacion_1\output_tests.xlsx',ub_vec_86','ub_vec_86');</v>
      </c>
      <c r="UB138">
        <v>86</v>
      </c>
      <c r="UC138" t="str">
        <f>"xlswrite('G:\Mi unidad\1. PROYECTOS TELLO 2022\SCM SPILL OVERS\outputs\PEAO\jefe_hogar\1%\simulacion_1\output_tests.xlsx',ub_vec_"&amp;UB138&amp;"','ub_vec_"&amp;UB138&amp;"');"</f>
        <v>xlswrite('G:\Mi unidad\1. PROYECTOS TELLO 2022\SCM SPILL OVERS\outputs\PEAO\jefe_hogar\1%\simulacion_1\output_tests.xlsx',ub_vec_86','ub_vec_86');</v>
      </c>
      <c r="UI138">
        <v>86</v>
      </c>
      <c r="UJ138" t="str">
        <f>"xlswrite('G:\Mi unidad\1. PROYECTOS TELLO 2022\SCM SPILL OVERS\outputs\PEAO\mujeres\1%\simulacion_1\output_tests.xlsx',ub_vec_"&amp;UI138&amp;"','ub_vec_"&amp;UI138&amp;"');"</f>
        <v>xlswrite('G:\Mi unidad\1. PROYECTOS TELLO 2022\SCM SPILL OVERS\outputs\PEAO\mujeres\1%\simulacion_1\output_tests.xlsx',ub_vec_86','ub_vec_86');</v>
      </c>
      <c r="UU138">
        <v>86</v>
      </c>
      <c r="UV138" t="str">
        <f>"xlswrite('G:\Mi unidad\1. PROYECTOS TELLO 2022\SCM SPILL OVERS\outputs\PEAO\criminalidad\1%\simulacion_1\output_tests.xlsx',ub_vec_"&amp;UU138&amp;"','ub_vec_"&amp;UU138&amp;"');"</f>
        <v>xlswrite('G:\Mi unidad\1. PROYECTOS TELLO 2022\SCM SPILL OVERS\outputs\PEAO\criminalidad\1%\simulacion_1\output_tests.xlsx',ub_vec_86','ub_vec_86');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xlsread('spillover_densidad_g_"&amp;CJ137&amp;".xlsx')"</f>
        <v>ind_86 = xlsread('spillover_densidad_g_86.xlsx')</v>
      </c>
      <c r="CP139">
        <v>86</v>
      </c>
      <c r="CQ139" s="2" t="str">
        <f>"ind_"&amp;CP137&amp;" = xlsread('spillover_tiempo_cs_"&amp;CP137&amp;".xlsx')"</f>
        <v>ind_86 = xlsread('spillover_tiempo_cs_86.xlsx')</v>
      </c>
      <c r="CW139">
        <v>86</v>
      </c>
      <c r="CX139" t="str">
        <f>"% Provincia_"&amp;CW139</f>
        <v>% Provincia_86</v>
      </c>
      <c r="DB139">
        <v>86</v>
      </c>
      <c r="DC139" s="2" t="str">
        <f>"ind_"&amp;DB137&amp;" = xlsread('spillover_criminalidad_"&amp;DB137&amp;".xlsx')"</f>
        <v>ind_86 = xlsread('spillover_criminalidad_86.xlsx')</v>
      </c>
      <c r="DG139">
        <v>86</v>
      </c>
      <c r="DH139" s="2" t="str">
        <f>"ind_"&amp;DG137&amp;" = xlsread('spillover_jefe_hogar_"&amp;DG137&amp;".xlsx')"</f>
        <v>ind_86 = xlsread('spillover_jefe_hogar_86.xlsx')</v>
      </c>
      <c r="DL139">
        <v>86</v>
      </c>
      <c r="DM139" s="2" t="str">
        <f>"ind_"&amp;DL137&amp;" = xlsread('spillover_mujeres_"&amp;DL137&amp;".xlsx')"</f>
        <v>ind_86 = xlsread('spillover_mujeres_86.xlsx')</v>
      </c>
      <c r="EG139">
        <v>65</v>
      </c>
      <c r="EH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sp_andrews(Y_pre_"&amp;QP139&amp;",PEAO_"&amp;QP139&amp;"(:,T+s),A_"&amp;QP139&amp;",C,d,alpha_sig);"</f>
        <v xml:space="preserve">    spillover_test_77(s) = sp_andrews(Y_pre_77,PEAO_77(:,T+s),A_77,C,d,alpha_sig);</v>
      </c>
      <c r="QW139">
        <v>86</v>
      </c>
      <c r="QX139" t="str">
        <f>"xlswrite('G:\Mi unidad\1. PROYECTOS TELLO 2022\SCM SPILL OVERS\outputs\PEAO\bajo_niv_educ\1%\simulacion_1\output_tests.xlsx',p_value_vec_"&amp;QW139&amp;"','p_value_vec_"&amp;QW139&amp;"');"</f>
        <v>xlswrite('G:\Mi unidad\1. PROYECTOS TELLO 2022\SCM SPILL OVERS\outputs\PEAO\bajo_niv_educ\1%\simulacion_1\output_tests.xlsx',p_value_vec_86','p_value_vec_86');</v>
      </c>
      <c r="RK139">
        <v>86</v>
      </c>
      <c r="RL139" t="str">
        <f>"xlswrite('G:\Mi unidad\1. PROYECTOS TELLO 2022\SCM SPILL OVERS\outputs\PEAO\bajo_ingreso\1%\simulacion_1\output_tests.xlsx',p_value_vec_"&amp;RK139&amp;"','p_value_vec_"&amp;RK139&amp;"');"</f>
        <v>xlswrite('G:\Mi unidad\1. PROYECTOS TELLO 2022\SCM SPILL OVERS\outputs\PEAO\bajo_ingreso\1%\simulacion_1\output_tests.xlsx',p_value_vec_86','p_value_vec_86');</v>
      </c>
      <c r="RW139">
        <v>86</v>
      </c>
      <c r="RX139" t="str">
        <f>"xlswrite('G:\Mi unidad\1. PROYECTOS TELLO 2022\SCM SPILL OVERS\outputs\PEAO\densidad\1%\simulacion_1\output_tests.xlsx',p_value_vec_"&amp;RW139&amp;"','p_value_vec_"&amp;RW139&amp;"');"</f>
        <v>xlswrite('G:\Mi unidad\1. PROYECTOS TELLO 2022\SCM SPILL OVERS\outputs\PEAO\densidad\1%\simulacion_1\output_tests.xlsx',p_value_vec_86','p_value_vec_86');</v>
      </c>
      <c r="SI139">
        <v>86</v>
      </c>
      <c r="SJ139" t="str">
        <f>"xlswrite('G:\Mi unidad\1. PROYECTOS TELLO 2022\SCM SPILL OVERS\outputs\PEAO\densidad_g\1%\simulacion_1\output_tests.xlsx',p_value_vec_"&amp;SI139&amp;"','p_value_vec_"&amp;SI139&amp;"');"</f>
        <v>xlswrite('G:\Mi unidad\1. PROYECTOS TELLO 2022\SCM SPILL OVERS\outputs\PEAO\densidad_g\1%\simulacion_1\output_tests.xlsx',p_value_vec_86','p_value_vec_86');</v>
      </c>
      <c r="SU139">
        <v>86</v>
      </c>
      <c r="SV139" t="str">
        <f>"xlswrite('G:\Mi unidad\1. PROYECTOS TELLO 2022\SCM SPILL OVERS\outputs\PEAO\distancia_centro_salud\1%\simulacion_1\output_tests.xlsx',p_value_vec_"&amp;SU139&amp;"','p_value_vec_"&amp;SU139&amp;"');"</f>
        <v>xlswrite('G:\Mi unidad\1. PROYECTOS TELLO 2022\SCM SPILL OVERS\outputs\PEAO\distancia_centro_salud\1%\simulacion_1\output_tests.xlsx',p_value_vec_86','p_value_vec_86');</v>
      </c>
      <c r="TH139">
        <v>86</v>
      </c>
      <c r="TI139" t="str">
        <f>"xlswrite('G:\Mi unidad\1. PROYECTOS TELLO 2022\SCM SPILL OVERS\outputs\PEAO\informalidad\1%\simulacion_1\output_tests.xlsx',p_value_vec_"&amp;TH139&amp;"','p_value_vec_"&amp;TH139&amp;"');"</f>
        <v>xlswrite('G:\Mi unidad\1. PROYECTOS TELLO 2022\SCM SPILL OVERS\outputs\PEAO\informalidad\1%\simulacion_1\output_tests.xlsx',p_value_vec_86','p_value_vec_86');</v>
      </c>
      <c r="TU139">
        <v>86</v>
      </c>
      <c r="TV139" t="str">
        <f>"xlswrite('G:\Mi unidad\1. PROYECTOS TELLO 2022\SCM SPILL OVERS\outputs\PEAO\alimentos\1%\simulacion_1\output_tests.xlsx',p_value_vec_"&amp;TU139&amp;"','p_value_vec_"&amp;TU139&amp;"');"</f>
        <v>xlswrite('G:\Mi unidad\1. PROYECTOS TELLO 2022\SCM SPILL OVERS\outputs\PEAO\alimentos\1%\simulacion_1\output_tests.xlsx',p_value_vec_86','p_value_vec_86');</v>
      </c>
      <c r="UB139">
        <v>86</v>
      </c>
      <c r="UC139" t="str">
        <f>"xlswrite('G:\Mi unidad\1. PROYECTOS TELLO 2022\SCM SPILL OVERS\outputs\PEAO\jefe_hogar\1%\simulacion_1\output_tests.xlsx',p_value_vec_"&amp;UB139&amp;"','p_value_vec_"&amp;UB139&amp;"');"</f>
        <v>xlswrite('G:\Mi unidad\1. PROYECTOS TELLO 2022\SCM SPILL OVERS\outputs\PEAO\jefe_hogar\1%\simulacion_1\output_tests.xlsx',p_value_vec_86','p_value_vec_86');</v>
      </c>
      <c r="UI139">
        <v>86</v>
      </c>
      <c r="UJ139" t="str">
        <f>"xlswrite('G:\Mi unidad\1. PROYECTOS TELLO 2022\SCM SPILL OVERS\outputs\PEAO\mujeres\1%\simulacion_1\output_tests.xlsx',p_value_vec_"&amp;UI139&amp;"','p_value_vec_"&amp;UI139&amp;"');"</f>
        <v>xlswrite('G:\Mi unidad\1. PROYECTOS TELLO 2022\SCM SPILL OVERS\outputs\PEAO\mujeres\1%\simulacion_1\output_tests.xlsx',p_value_vec_86','p_value_vec_86');</v>
      </c>
      <c r="UU139">
        <v>86</v>
      </c>
      <c r="UV139" t="str">
        <f>"xlswrite('G:\Mi unidad\1. PROYECTOS TELLO 2022\SCM SPILL OVERS\outputs\PEAO\criminalidad\1%\simulacion_1\output_tests.xlsx',p_value_vec_"&amp;UU139&amp;"','p_value_vec_"&amp;UU139&amp;"');"</f>
        <v>xlswrite('G:\Mi unidad\1. PROYECTOS TELLO 2022\SCM SPILL OVERS\outputs\PEAO\criminalidad\1%\simulacion_1\output_tests.xlsx',p_value_vec_86','p_value_vec_86');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P140">
        <v>86</v>
      </c>
      <c r="CQ140" s="2" t="str">
        <f>"A_"&amp;CP137&amp;" = eye(N);"</f>
        <v>A_86 = eye(N);</v>
      </c>
      <c r="CW140">
        <v>86</v>
      </c>
      <c r="CX140" s="2" t="str">
        <f>"ind_"&amp;CW138&amp;" = xlsread('spillover_alimentos_"&amp;CW138&amp;".xlsx')"</f>
        <v>ind_86 = xlsread('spillover_alimentos_86.xlsx')</v>
      </c>
      <c r="DB140">
        <v>86</v>
      </c>
      <c r="DC140" s="2" t="str">
        <f>"A_"&amp;DB137&amp;" = eye(N);"</f>
        <v>A_86 = eye(N);</v>
      </c>
      <c r="DG140">
        <v>86</v>
      </c>
      <c r="DH140" s="2" t="str">
        <f>"A_"&amp;DG137&amp;" = eye(N);"</f>
        <v>A_86 = eye(N);</v>
      </c>
      <c r="DL140">
        <v>86</v>
      </c>
      <c r="DM140" s="2" t="str">
        <f>"A_"&amp;DL137&amp;" = eye(N);"</f>
        <v>A_86 = eye(N);</v>
      </c>
      <c r="EG140">
        <v>65</v>
      </c>
      <c r="EH140" s="2" t="str">
        <f>"Y_Ts_"&amp;EG140&amp;" = Y_"&amp;EG140&amp;"(:,T+s);"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OVERS\outputs\PEAO\bajo_niv_educ\1%\simulacion_1\output_tests.xlsx',alpha1_hat_vec_"&amp;QW140&amp;"','alpha1_hat_vec_"&amp;QW140&amp;"');"</f>
        <v>xlswrite('G:\Mi unidad\1. PROYECTOS TELLO 2022\SCM SPILL OVERS\outputs\PEAO\bajo_niv_educ\1%\simulacion_1\output_tests.xlsx',alpha1_hat_vec_86','alpha1_hat_vec_86');</v>
      </c>
      <c r="RK140">
        <v>86</v>
      </c>
      <c r="RL140" t="str">
        <f>"xlswrite('G:\Mi unidad\1. PROYECTOS TELLO 2022\SCM SPILL OVERS\outputs\PEAO\bajo_ingreso\1%\simulacion_1\output_tests.xlsx',alpha1_hat_vec_"&amp;RK140&amp;"','alpha1_hat_vec_"&amp;RK140&amp;"');"</f>
        <v>xlswrite('G:\Mi unidad\1. PROYECTOS TELLO 2022\SCM SPILL OVERS\outputs\PEAO\bajo_ingreso\1%\simulacion_1\output_tests.xlsx',alpha1_hat_vec_86','alpha1_hat_vec_86');</v>
      </c>
      <c r="RW140">
        <v>86</v>
      </c>
      <c r="RX140" t="str">
        <f>"xlswrite('G:\Mi unidad\1. PROYECTOS TELLO 2022\SCM SPILL OVERS\outputs\PEAO\densidad\1%\simulacion_1\output_tests.xlsx',alpha1_hat_vec_"&amp;RW140&amp;"','alpha1_hat_vec_"&amp;RW140&amp;"');"</f>
        <v>xlswrite('G:\Mi unidad\1. PROYECTOS TELLO 2022\SCM SPILL OVERS\outputs\PEAO\densidad\1%\simulacion_1\output_tests.xlsx',alpha1_hat_vec_86','alpha1_hat_vec_86');</v>
      </c>
      <c r="SI140">
        <v>86</v>
      </c>
      <c r="SJ140" t="str">
        <f>"xlswrite('G:\Mi unidad\1. PROYECTOS TELLO 2022\SCM SPILL OVERS\outputs\PEAO\densidad_g\1%\simulacion_1\output_tests.xlsx',alpha1_hat_vec_"&amp;SI140&amp;"','alpha1_hat_vec_"&amp;SI140&amp;"');"</f>
        <v>xlswrite('G:\Mi unidad\1. PROYECTOS TELLO 2022\SCM SPILL OVERS\outputs\PEAO\densidad_g\1%\simulacion_1\output_tests.xlsx',alpha1_hat_vec_86','alpha1_hat_vec_86');</v>
      </c>
      <c r="SU140">
        <v>86</v>
      </c>
      <c r="SV140" t="str">
        <f>"xlswrite('G:\Mi unidad\1. PROYECTOS TELLO 2022\SCM SPILL OVERS\outputs\PEAO\distancia_centro_salud\1%\simulacion_1\output_tests.xlsx',alpha1_hat_vec_"&amp;SU140&amp;"','alpha1_hat_vec_"&amp;SU140&amp;"');"</f>
        <v>xlswrite('G:\Mi unidad\1. PROYECTOS TELLO 2022\SCM SPILL OVERS\outputs\PEAO\distancia_centro_salud\1%\simulacion_1\output_tests.xlsx',alpha1_hat_vec_86','alpha1_hat_vec_86');</v>
      </c>
      <c r="TH140">
        <v>86</v>
      </c>
      <c r="TI140" t="str">
        <f>"xlswrite('G:\Mi unidad\1. PROYECTOS TELLO 2022\SCM SPILL OVERS\outputs\PEAO\informalidad\1%\simulacion_1\output_tests.xlsx',alpha1_hat_vec_"&amp;TH140&amp;"','alpha1_hat_vec_"&amp;TH140&amp;"');"</f>
        <v>xlswrite('G:\Mi unidad\1. PROYECTOS TELLO 2022\SCM SPILL OVERS\outputs\PEAO\informalidad\1%\simulacion_1\output_tests.xlsx',alpha1_hat_vec_86','alpha1_hat_vec_86');</v>
      </c>
      <c r="TU140">
        <v>86</v>
      </c>
      <c r="TV140" t="str">
        <f>"xlswrite('G:\Mi unidad\1. PROYECTOS TELLO 2022\SCM SPILL OVERS\outputs\PEAO\alimentos\1%\simulacion_1\output_tests.xlsx',alpha1_hat_vec_"&amp;TU140&amp;"','alpha1_hat_vec_"&amp;TU140&amp;"');"</f>
        <v>xlswrite('G:\Mi unidad\1. PROYECTOS TELLO 2022\SCM SPILL OVERS\outputs\PEAO\alimentos\1%\simulacion_1\output_tests.xlsx',alpha1_hat_vec_86','alpha1_hat_vec_86');</v>
      </c>
      <c r="UB140">
        <v>86</v>
      </c>
      <c r="UC140" t="str">
        <f>"xlswrite('G:\Mi unidad\1. PROYECTOS TELLO 2022\SCM SPILL OVERS\outputs\PEAO\jefe_hogar\1%\simulacion_1\output_tests.xlsx',alpha1_hat_vec_"&amp;UB140&amp;"','alpha1_hat_vec_"&amp;UB140&amp;"');"</f>
        <v>xlswrite('G:\Mi unidad\1. PROYECTOS TELLO 2022\SCM SPILL OVERS\outputs\PEAO\jefe_hogar\1%\simulacion_1\output_tests.xlsx',alpha1_hat_vec_86','alpha1_hat_vec_86');</v>
      </c>
      <c r="UI140">
        <v>86</v>
      </c>
      <c r="UJ140" t="str">
        <f>"xlswrite('G:\Mi unidad\1. PROYECTOS TELLO 2022\SCM SPILL OVERS\outputs\PEAO\mujeres\1%\simulacion_1\output_tests.xlsx',alpha1_hat_vec_"&amp;UI140&amp;"','alpha1_hat_vec_"&amp;UI140&amp;"');"</f>
        <v>xlswrite('G:\Mi unidad\1. PROYECTOS TELLO 2022\SCM SPILL OVERS\outputs\PEAO\mujeres\1%\simulacion_1\output_tests.xlsx',alpha1_hat_vec_86','alpha1_hat_vec_86');</v>
      </c>
      <c r="UU140">
        <v>86</v>
      </c>
      <c r="UV140" t="str">
        <f>"xlswrite('G:\Mi unidad\1. PROYECTOS TELLO 2022\SCM SPILL OVERS\outputs\PEAO\criminalidad\1%\simulacion_1\output_tests.xlsx',alpha1_hat_vec_"&amp;UU140&amp;"','alpha1_hat_vec_"&amp;UU140&amp;"');"</f>
        <v>xlswrite('G:\Mi unidad\1. PROYECTOS TELLO 2022\SCM SPILL OVERS\outputs\PEAO\criminalidad\1%\simulacion_1\output_tests.xlsx',alpha1_hat_vec_86','alpha1_hat_vec_86');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P141">
        <v>86</v>
      </c>
      <c r="CQ141" s="2" t="str">
        <f>"A_"&amp;CP137&amp;"(:,ind_"&amp;CP137&amp;" == 0) = [];"</f>
        <v>A_86(:,ind_86 == 0) = [];</v>
      </c>
      <c r="CW141">
        <v>86</v>
      </c>
      <c r="CX141" s="2" t="str">
        <f>"A_"&amp;CW138&amp;" = eye(N);"</f>
        <v>A_86 = eye(N);</v>
      </c>
      <c r="DB141">
        <v>86</v>
      </c>
      <c r="DC141" s="2" t="str">
        <f>"A_"&amp;DB137&amp;"(:,ind_"&amp;DB137&amp;" == 0) = [];"</f>
        <v>A_86(:,ind_86 == 0) = [];</v>
      </c>
      <c r="DG141">
        <v>86</v>
      </c>
      <c r="DH141" s="2" t="str">
        <f>"A_"&amp;DG137&amp;"(:,ind_"&amp;DG137&amp;" == 0) = [];"</f>
        <v>A_86(:,ind_86 == 0) = [];</v>
      </c>
      <c r="DL141">
        <v>86</v>
      </c>
      <c r="DM141" s="2" t="str">
        <f>"A_"&amp;DL137&amp;"(:,ind_"&amp;DL137&amp;" == 0) = [];"</f>
        <v>A_86(:,ind_86 == 0) = [];</v>
      </c>
      <c r="EG141">
        <v>65</v>
      </c>
      <c r="EH141" s="2" t="str">
        <f>"gamma_hat_"&amp;EG140&amp;" = (A_"&amp;EG140&amp;"'*M_hat_"&amp;EG140&amp;"*A_"&amp;EG140&amp;")\(A_"&amp;EG140&amp;"'*(eye(N)-B_hat_"&amp;EG140&amp;")'*((eye(N)-B_hat_"&amp;EG140&amp;")*Y_Ts_"&amp;EG140&amp;"-a_hat_"&amp;EG140&amp;"));"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OVERS\outputs\PEAO\bajo_niv_educ\1%\simulacion_1\output_tests.xlsx',spillover_test_"&amp;QW141&amp;"','sp_test_"&amp;QW141&amp;"');"</f>
        <v>xlswrite('G:\Mi unidad\1. PROYECTOS TELLO 2022\SCM SPILL OVERS\outputs\PEAO\bajo_niv_educ\1%\simulacion_1\output_tests.xlsx',spillover_test_86','sp_test_86');</v>
      </c>
      <c r="RK141">
        <v>86</v>
      </c>
      <c r="RL141" t="str">
        <f>"xlswrite('G:\Mi unidad\1. PROYECTOS TELLO 2022\SCM SPILL OVERS\outputs\PEAO\bajo_ingreso\1%\simulacion_1\output_tests.xlsx',spillover_test_"&amp;RK141&amp;"','sp_test_"&amp;RK141&amp;"');"</f>
        <v>xlswrite('G:\Mi unidad\1. PROYECTOS TELLO 2022\SCM SPILL OVERS\outputs\PEAO\bajo_ingreso\1%\simulacion_1\output_tests.xlsx',spillover_test_86','sp_test_86');</v>
      </c>
      <c r="RW141">
        <v>86</v>
      </c>
      <c r="RX141" t="str">
        <f>"xlswrite('G:\Mi unidad\1. PROYECTOS TELLO 2022\SCM SPILL OVERS\outputs\PEAO\densidad\1%\simulacion_1\output_tests.xlsx',spillover_test_"&amp;RW141&amp;"','sp_test_"&amp;RW141&amp;"');"</f>
        <v>xlswrite('G:\Mi unidad\1. PROYECTOS TELLO 2022\SCM SPILL OVERS\outputs\PEAO\densidad\1%\simulacion_1\output_tests.xlsx',spillover_test_86','sp_test_86');</v>
      </c>
      <c r="SI141">
        <v>86</v>
      </c>
      <c r="SJ141" t="str">
        <f>"xlswrite('G:\Mi unidad\1. PROYECTOS TELLO 2022\SCM SPILL OVERS\outputs\PEAO\densidad_g\1%\simulacion_1\output_tests.xlsx',spillover_test_"&amp;SI141&amp;"','sp_test_"&amp;SI141&amp;"');"</f>
        <v>xlswrite('G:\Mi unidad\1. PROYECTOS TELLO 2022\SCM SPILL OVERS\outputs\PEAO\densidad_g\1%\simulacion_1\output_tests.xlsx',spillover_test_86','sp_test_86');</v>
      </c>
      <c r="SU141">
        <v>86</v>
      </c>
      <c r="SV141" t="str">
        <f>"xlswrite('G:\Mi unidad\1. PROYECTOS TELLO 2022\SCM SPILL OVERS\outputs\PEAO\distancia_centro_salud\1%\simulacion_1\output_tests.xlsx',spillover_test_"&amp;SU141&amp;"','sp_test_"&amp;SU141&amp;"');"</f>
        <v>xlswrite('G:\Mi unidad\1. PROYECTOS TELLO 2022\SCM SPILL OVERS\outputs\PEAO\distancia_centro_salud\1%\simulacion_1\output_tests.xlsx',spillover_test_86','sp_test_86');</v>
      </c>
      <c r="TH141">
        <v>86</v>
      </c>
      <c r="TI141" t="str">
        <f>"xlswrite('G:\Mi unidad\1. PROYECTOS TELLO 2022\SCM SPILL OVERS\outputs\PEAO\informalidad\1%\simulacion_1\output_tests.xlsx',spillover_test_"&amp;TH141&amp;"','sp_test_"&amp;TH141&amp;"');"</f>
        <v>xlswrite('G:\Mi unidad\1. PROYECTOS TELLO 2022\SCM SPILL OVERS\outputs\PEAO\informalidad\1%\simulacion_1\output_tests.xlsx',spillover_test_86','sp_test_86');</v>
      </c>
      <c r="TU141">
        <v>86</v>
      </c>
      <c r="TV141" t="str">
        <f>"xlswrite('G:\Mi unidad\1. PROYECTOS TELLO 2022\SCM SPILL OVERS\outputs\PEAO\alimentos\1%\simulacion_1\output_tests.xlsx',spillover_test_"&amp;TU141&amp;"','sp_test_"&amp;TU141&amp;"');"</f>
        <v>xlswrite('G:\Mi unidad\1. PROYECTOS TELLO 2022\SCM SPILL OVERS\outputs\PEAO\alimentos\1%\simulacion_1\output_tests.xlsx',spillover_test_86','sp_test_86');</v>
      </c>
      <c r="UB141">
        <v>86</v>
      </c>
      <c r="UC141" t="str">
        <f>"xlswrite('G:\Mi unidad\1. PROYECTOS TELLO 2022\SCM SPILL OVERS\outputs\PEAO\jefe_hogar\1%\simulacion_1\output_tests.xlsx',spillover_test_"&amp;UB141&amp;"','sp_test_"&amp;UB141&amp;"');"</f>
        <v>xlswrite('G:\Mi unidad\1. PROYECTOS TELLO 2022\SCM SPILL OVERS\outputs\PEAO\jefe_hogar\1%\simulacion_1\output_tests.xlsx',spillover_test_86','sp_test_86');</v>
      </c>
      <c r="UI141">
        <v>86</v>
      </c>
      <c r="UJ141" t="str">
        <f>"xlswrite('G:\Mi unidad\1. PROYECTOS TELLO 2022\SCM SPILL OVERS\outputs\PEAO\mujeres\1%\simulacion_1\output_tests.xlsx',spillover_test_"&amp;UI141&amp;"','sp_test_"&amp;UI141&amp;"');"</f>
        <v>xlswrite('G:\Mi unidad\1. PROYECTOS TELLO 2022\SCM SPILL OVERS\outputs\PEAO\mujeres\1%\simulacion_1\output_tests.xlsx',spillover_test_86','sp_test_86');</v>
      </c>
      <c r="UU141">
        <v>86</v>
      </c>
      <c r="UV141" t="str">
        <f>"xlswrite('G:\Mi unidad\1. PROYECTOS TELLO 2022\SCM SPILL OVERS\outputs\PEAO\criminalidad\1%\simulacion_1\output_tests.xlsx',spillover_test_"&amp;UU141&amp;"','sp_test_"&amp;UU141&amp;"');"</f>
        <v>xlswrite('G:\Mi unidad\1. PROYECTOS TELLO 2022\SCM SPILL OVERS\outputs\PEAO\criminalidad\1%\simulacion_1\output_tests.xlsx',spillover_test_86','sp_test_86');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P142">
        <v>87</v>
      </c>
      <c r="CQ142" t="str">
        <f>"%A_"&amp;CP142</f>
        <v>%A_87</v>
      </c>
      <c r="CW142">
        <v>87</v>
      </c>
      <c r="CX142" s="2" t="str">
        <f>"A_"&amp;CW138&amp;"(:,ind_"&amp;CW138&amp;" == 0) = [];"</f>
        <v>A_86(:,ind_86 == 0) = [];</v>
      </c>
      <c r="DB142">
        <v>87</v>
      </c>
      <c r="DC142" t="str">
        <f>"%A_"&amp;DB142</f>
        <v>%A_87</v>
      </c>
      <c r="DG142">
        <v>87</v>
      </c>
      <c r="DH142" t="str">
        <f>"%A_"&amp;DG142</f>
        <v>%A_87</v>
      </c>
      <c r="DL142">
        <v>87</v>
      </c>
      <c r="DM142" t="str">
        <f>"%A_"&amp;DL142</f>
        <v>%A_87</v>
      </c>
      <c r="EG142">
        <v>65</v>
      </c>
      <c r="EH142" s="2" t="str">
        <f>"alpha_hat_"&amp;EG142&amp;" = A_"&amp;EG142&amp;"*gamma_hat_"&amp;EG142&amp;";"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sp_andrews_te(Y_pre_"&amp;QI142&amp;",PEAO_"&amp;QI142&amp;"(:,T+s),A_"&amp;QI142&amp;",C,.05);"</f>
        <v xml:space="preserve">    [p_value_55,lb_55,ub_55] = sp_andrews_te(Y_pre_55,PEAO_55(:,T+s),A_55,C,.05);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OVERS\outputs\PEAO\bajo_niv_educ\1%\simulacion_1\output_tests.xlsx',lb_vec_"&amp;QW142&amp;"','lb_vec_"&amp;QW142&amp;"');"</f>
        <v>xlswrite('G:\Mi unidad\1. PROYECTOS TELLO 2022\SCM SPILL OVERS\outputs\PEAO\bajo_niv_educ\1%\simulacion_1\output_tests.xlsx',lb_vec_87','lb_vec_87');</v>
      </c>
      <c r="RK142">
        <v>87</v>
      </c>
      <c r="RL142" t="str">
        <f>"xlswrite('G:\Mi unidad\1. PROYECTOS TELLO 2022\SCM SPILL OVERS\outputs\PEAO\bajo_ingreso\1%\simulacion_1\output_tests.xlsx',lb_vec_"&amp;RK142&amp;"','lb_vec_"&amp;RK142&amp;"');"</f>
        <v>xlswrite('G:\Mi unidad\1. PROYECTOS TELLO 2022\SCM SPILL OVERS\outputs\PEAO\bajo_ingreso\1%\simulacion_1\output_tests.xlsx',lb_vec_87','lb_vec_87');</v>
      </c>
      <c r="RW142">
        <v>87</v>
      </c>
      <c r="RX142" t="str">
        <f>"xlswrite('G:\Mi unidad\1. PROYECTOS TELLO 2022\SCM SPILL OVERS\outputs\PEAO\densidad\1%\simulacion_1\output_tests.xlsx',lb_vec_"&amp;RW142&amp;"','lb_vec_"&amp;RW142&amp;"');"</f>
        <v>xlswrite('G:\Mi unidad\1. PROYECTOS TELLO 2022\SCM SPILL OVERS\outputs\PEAO\densidad\1%\simulacion_1\output_tests.xlsx',lb_vec_87','lb_vec_87');</v>
      </c>
      <c r="SI142">
        <v>87</v>
      </c>
      <c r="SJ142" t="str">
        <f>"xlswrite('G:\Mi unidad\1. PROYECTOS TELLO 2022\SCM SPILL OVERS\outputs\PEAO\densidad_g\1%\simulacion_1\output_tests.xlsx',lb_vec_"&amp;SI142&amp;"','lb_vec_"&amp;SI142&amp;"');"</f>
        <v>xlswrite('G:\Mi unidad\1. PROYECTOS TELLO 2022\SCM SPILL OVERS\outputs\PEAO\densidad_g\1%\simulacion_1\output_tests.xlsx',lb_vec_87','lb_vec_87');</v>
      </c>
      <c r="SU142">
        <v>87</v>
      </c>
      <c r="SV142" t="str">
        <f>"xlswrite('G:\Mi unidad\1. PROYECTOS TELLO 2022\SCM SPILL OVERS\outputs\PEAO\distancia_centro_salud\1%\simulacion_1\output_tests.xlsx',lb_vec_"&amp;SU142&amp;"','lb_vec_"&amp;SU142&amp;"');"</f>
        <v>xlswrite('G:\Mi unidad\1. PROYECTOS TELLO 2022\SCM SPILL OVERS\outputs\PEAO\distancia_centro_salud\1%\simulacion_1\output_tests.xlsx',lb_vec_87','lb_vec_87');</v>
      </c>
      <c r="TH142">
        <v>87</v>
      </c>
      <c r="TI142" t="str">
        <f>"xlswrite('G:\Mi unidad\1. PROYECTOS TELLO 2022\SCM SPILL OVERS\outputs\PEAO\informalidad\1%\simulacion_1\output_tests.xlsx',lb_vec_"&amp;TH142&amp;"','lb_vec_"&amp;TH142&amp;"');"</f>
        <v>xlswrite('G:\Mi unidad\1. PROYECTOS TELLO 2022\SCM SPILL OVERS\outputs\PEAO\informalidad\1%\simulacion_1\output_tests.xlsx',lb_vec_87','lb_vec_87');</v>
      </c>
      <c r="TU142">
        <v>87</v>
      </c>
      <c r="TV142" t="str">
        <f>"xlswrite('G:\Mi unidad\1. PROYECTOS TELLO 2022\SCM SPILL OVERS\outputs\PEAO\alimentos\1%\simulacion_1\output_tests.xlsx',lb_vec_"&amp;TU142&amp;"','lb_vec_"&amp;TU142&amp;"');"</f>
        <v>xlswrite('G:\Mi unidad\1. PROYECTOS TELLO 2022\SCM SPILL OVERS\outputs\PEAO\alimentos\1%\simulacion_1\output_tests.xlsx',lb_vec_87','lb_vec_87');</v>
      </c>
      <c r="UB142">
        <v>87</v>
      </c>
      <c r="UC142" t="str">
        <f>"xlswrite('G:\Mi unidad\1. PROYECTOS TELLO 2022\SCM SPILL OVERS\outputs\PEAO\jefe_hogar\1%\simulacion_1\output_tests.xlsx',lb_vec_"&amp;UB142&amp;"','lb_vec_"&amp;UB142&amp;"');"</f>
        <v>xlswrite('G:\Mi unidad\1. PROYECTOS TELLO 2022\SCM SPILL OVERS\outputs\PEAO\jefe_hogar\1%\simulacion_1\output_tests.xlsx',lb_vec_87','lb_vec_87');</v>
      </c>
      <c r="UI142">
        <v>87</v>
      </c>
      <c r="UJ142" t="str">
        <f>"xlswrite('G:\Mi unidad\1. PROYECTOS TELLO 2022\SCM SPILL OVERS\outputs\PEAO\mujeres\1%\simulacion_1\output_tests.xlsx',lb_vec_"&amp;UI142&amp;"','lb_vec_"&amp;UI142&amp;"');"</f>
        <v>xlswrite('G:\Mi unidad\1. PROYECTOS TELLO 2022\SCM SPILL OVERS\outputs\PEAO\mujeres\1%\simulacion_1\output_tests.xlsx',lb_vec_87','lb_vec_87');</v>
      </c>
      <c r="UU142">
        <v>87</v>
      </c>
      <c r="UV142" t="str">
        <f>"xlswrite('G:\Mi unidad\1. PROYECTOS TELLO 2022\SCM SPILL OVERS\outputs\PEAO\criminalidad\1%\simulacion_1\output_tests.xlsx',lb_vec_"&amp;UU142&amp;"','lb_vec_"&amp;UU142&amp;"');"</f>
        <v>xlswrite('G:\Mi unidad\1. PROYECTOS TELLO 2022\SCM SPILL OVERS\outputs\PEAO\criminalidad\1%\simulacion_1\output_tests.xlsx',lb_vec_87','lb_vec_87');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P143">
        <v>87</v>
      </c>
      <c r="CQ143" t="str">
        <f>"% Provincia_"&amp;CP143</f>
        <v>% Provincia_87</v>
      </c>
      <c r="CW143">
        <v>87</v>
      </c>
      <c r="CX143" t="str">
        <f>"%A_"&amp;CW143</f>
        <v>%A_87</v>
      </c>
      <c r="DB143">
        <v>87</v>
      </c>
      <c r="DC143" t="str">
        <f>"% Provincia_"&amp;DB143</f>
        <v>% Provincia_87</v>
      </c>
      <c r="DG143">
        <v>87</v>
      </c>
      <c r="DH143" t="str">
        <f>"% Provincia_"&amp;DG143</f>
        <v>% Provincia_87</v>
      </c>
      <c r="DL143">
        <v>87</v>
      </c>
      <c r="DM143" t="str">
        <f>"% Provincia_"&amp;DL143</f>
        <v>% Provincia_87</v>
      </c>
      <c r="EG143">
        <v>65</v>
      </c>
      <c r="EH143" s="2" t="str">
        <f>"alpha1_hat_vec_"&amp;EG143&amp;"(s) = alpha_hat_"&amp;EG143&amp;"(1);"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OVERS\outputs\PEAO\bajo_niv_educ\1%\simulacion_1\output_tests.xlsx',ub_vec_"&amp;QW143&amp;"','ub_vec_"&amp;QW143&amp;"');"</f>
        <v>xlswrite('G:\Mi unidad\1. PROYECTOS TELLO 2022\SCM SPILL OVERS\outputs\PEAO\bajo_niv_educ\1%\simulacion_1\output_tests.xlsx',ub_vec_87','ub_vec_87');</v>
      </c>
      <c r="RK143">
        <v>87</v>
      </c>
      <c r="RL143" t="str">
        <f>"xlswrite('G:\Mi unidad\1. PROYECTOS TELLO 2022\SCM SPILL OVERS\outputs\PEAO\bajo_ingreso\1%\simulacion_1\output_tests.xlsx',ub_vec_"&amp;RK143&amp;"','ub_vec_"&amp;RK143&amp;"');"</f>
        <v>xlswrite('G:\Mi unidad\1. PROYECTOS TELLO 2022\SCM SPILL OVERS\outputs\PEAO\bajo_ingreso\1%\simulacion_1\output_tests.xlsx',ub_vec_87','ub_vec_87');</v>
      </c>
      <c r="RW143">
        <v>87</v>
      </c>
      <c r="RX143" t="str">
        <f>"xlswrite('G:\Mi unidad\1. PROYECTOS TELLO 2022\SCM SPILL OVERS\outputs\PEAO\densidad\1%\simulacion_1\output_tests.xlsx',ub_vec_"&amp;RW143&amp;"','ub_vec_"&amp;RW143&amp;"');"</f>
        <v>xlswrite('G:\Mi unidad\1. PROYECTOS TELLO 2022\SCM SPILL OVERS\outputs\PEAO\densidad\1%\simulacion_1\output_tests.xlsx',ub_vec_87','ub_vec_87');</v>
      </c>
      <c r="SI143">
        <v>87</v>
      </c>
      <c r="SJ143" t="str">
        <f>"xlswrite('G:\Mi unidad\1. PROYECTOS TELLO 2022\SCM SPILL OVERS\outputs\PEAO\densidad_g\1%\simulacion_1\output_tests.xlsx',ub_vec_"&amp;SI143&amp;"','ub_vec_"&amp;SI143&amp;"');"</f>
        <v>xlswrite('G:\Mi unidad\1. PROYECTOS TELLO 2022\SCM SPILL OVERS\outputs\PEAO\densidad_g\1%\simulacion_1\output_tests.xlsx',ub_vec_87','ub_vec_87');</v>
      </c>
      <c r="SU143">
        <v>87</v>
      </c>
      <c r="SV143" t="str">
        <f>"xlswrite('G:\Mi unidad\1. PROYECTOS TELLO 2022\SCM SPILL OVERS\outputs\PEAO\distancia_centro_salud\1%\simulacion_1\output_tests.xlsx',ub_vec_"&amp;SU143&amp;"','ub_vec_"&amp;SU143&amp;"');"</f>
        <v>xlswrite('G:\Mi unidad\1. PROYECTOS TELLO 2022\SCM SPILL OVERS\outputs\PEAO\distancia_centro_salud\1%\simulacion_1\output_tests.xlsx',ub_vec_87','ub_vec_87');</v>
      </c>
      <c r="TH143">
        <v>87</v>
      </c>
      <c r="TI143" t="str">
        <f>"xlswrite('G:\Mi unidad\1. PROYECTOS TELLO 2022\SCM SPILL OVERS\outputs\PEAO\informalidad\1%\simulacion_1\output_tests.xlsx',ub_vec_"&amp;TH143&amp;"','ub_vec_"&amp;TH143&amp;"');"</f>
        <v>xlswrite('G:\Mi unidad\1. PROYECTOS TELLO 2022\SCM SPILL OVERS\outputs\PEAO\informalidad\1%\simulacion_1\output_tests.xlsx',ub_vec_87','ub_vec_87');</v>
      </c>
      <c r="TU143">
        <v>87</v>
      </c>
      <c r="TV143" t="str">
        <f>"xlswrite('G:\Mi unidad\1. PROYECTOS TELLO 2022\SCM SPILL OVERS\outputs\PEAO\alimentos\1%\simulacion_1\output_tests.xlsx',ub_vec_"&amp;TU143&amp;"','ub_vec_"&amp;TU143&amp;"');"</f>
        <v>xlswrite('G:\Mi unidad\1. PROYECTOS TELLO 2022\SCM SPILL OVERS\outputs\PEAO\alimentos\1%\simulacion_1\output_tests.xlsx',ub_vec_87','ub_vec_87');</v>
      </c>
      <c r="UB143">
        <v>87</v>
      </c>
      <c r="UC143" t="str">
        <f>"xlswrite('G:\Mi unidad\1. PROYECTOS TELLO 2022\SCM SPILL OVERS\outputs\PEAO\jefe_hogar\1%\simulacion_1\output_tests.xlsx',ub_vec_"&amp;UB143&amp;"','ub_vec_"&amp;UB143&amp;"');"</f>
        <v>xlswrite('G:\Mi unidad\1. PROYECTOS TELLO 2022\SCM SPILL OVERS\outputs\PEAO\jefe_hogar\1%\simulacion_1\output_tests.xlsx',ub_vec_87','ub_vec_87');</v>
      </c>
      <c r="UI143">
        <v>87</v>
      </c>
      <c r="UJ143" t="str">
        <f>"xlswrite('G:\Mi unidad\1. PROYECTOS TELLO 2022\SCM SPILL OVERS\outputs\PEAO\mujeres\1%\simulacion_1\output_tests.xlsx',ub_vec_"&amp;UI143&amp;"','ub_vec_"&amp;UI143&amp;"');"</f>
        <v>xlswrite('G:\Mi unidad\1. PROYECTOS TELLO 2022\SCM SPILL OVERS\outputs\PEAO\mujeres\1%\simulacion_1\output_tests.xlsx',ub_vec_87','ub_vec_87');</v>
      </c>
      <c r="UU143">
        <v>87</v>
      </c>
      <c r="UV143" t="str">
        <f>"xlswrite('G:\Mi unidad\1. PROYECTOS TELLO 2022\SCM SPILL OVERS\outputs\PEAO\criminalidad\1%\simulacion_1\output_tests.xlsx',ub_vec_"&amp;UU143&amp;"','ub_vec_"&amp;UU143&amp;"');"</f>
        <v>xlswrite('G:\Mi unidad\1. PROYECTOS TELLO 2022\SCM SPILL OVERS\outputs\PEAO\criminalidad\1%\simulacion_1\output_tests.xlsx',ub_vec_87','ub_vec_87');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xlsread('spillover_densidad_g_"&amp;CJ142&amp;".xlsx')"</f>
        <v>ind_87 = xlsread('spillover_densidad_g_87.xlsx')</v>
      </c>
      <c r="CP144">
        <v>87</v>
      </c>
      <c r="CQ144" s="2" t="str">
        <f>"ind_"&amp;CP142&amp;" = xlsread('spillover_tiempo_cs_"&amp;CP142&amp;".xlsx')"</f>
        <v>ind_87 = xlsread('spillover_tiempo_cs_87.xlsx')</v>
      </c>
      <c r="CW144">
        <v>87</v>
      </c>
      <c r="CX144" t="str">
        <f>"% Provincia_"&amp;CW144</f>
        <v>% Provincia_87</v>
      </c>
      <c r="DB144">
        <v>87</v>
      </c>
      <c r="DC144" s="2" t="str">
        <f>"ind_"&amp;DB142&amp;" = xlsread('spillover_criminalidad_"&amp;DB142&amp;".xlsx')"</f>
        <v>ind_87 = xlsread('spillover_criminalidad_87.xlsx')</v>
      </c>
      <c r="DG144">
        <v>87</v>
      </c>
      <c r="DH144" s="2" t="str">
        <f>"ind_"&amp;DG142&amp;" = xlsread('spillover_jefe_hogar_"&amp;DG142&amp;".xlsx')"</f>
        <v>ind_87 = xlsread('spillover_jefe_hogar_87.xlsx')</v>
      </c>
      <c r="DL144">
        <v>87</v>
      </c>
      <c r="DM144" s="2" t="str">
        <f>"ind_"&amp;DL142&amp;" = xlsread('spillover_mujeres_"&amp;DL142&amp;".xlsx')"</f>
        <v>ind_87 = xlsread('spillover_mujeres_87.xlsx')</v>
      </c>
      <c r="EG144">
        <v>65</v>
      </c>
      <c r="EH144" s="2" t="str">
        <f>"synthetic_control_sp_"&amp;EG144&amp;"(T+s) = Y_"&amp;EG144&amp;"(1,T+s)-alpha1_hat_vec_"&amp;EG144&amp;"(s);"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OVERS\outputs\PEAO\bajo_niv_educ\1%\simulacion_1\output_tests.xlsx',p_value_vec_"&amp;QW144&amp;"','p_value_vec_"&amp;QW144&amp;"');"</f>
        <v>xlswrite('G:\Mi unidad\1. PROYECTOS TELLO 2022\SCM SPILL OVERS\outputs\PEAO\bajo_niv_educ\1%\simulacion_1\output_tests.xlsx',p_value_vec_87','p_value_vec_87');</v>
      </c>
      <c r="RK144">
        <v>87</v>
      </c>
      <c r="RL144" t="str">
        <f>"xlswrite('G:\Mi unidad\1. PROYECTOS TELLO 2022\SCM SPILL OVERS\outputs\PEAO\bajo_ingreso\1%\simulacion_1\output_tests.xlsx',p_value_vec_"&amp;RK144&amp;"','p_value_vec_"&amp;RK144&amp;"');"</f>
        <v>xlswrite('G:\Mi unidad\1. PROYECTOS TELLO 2022\SCM SPILL OVERS\outputs\PEAO\bajo_ingreso\1%\simulacion_1\output_tests.xlsx',p_value_vec_87','p_value_vec_87');</v>
      </c>
      <c r="RW144">
        <v>87</v>
      </c>
      <c r="RX144" t="str">
        <f>"xlswrite('G:\Mi unidad\1. PROYECTOS TELLO 2022\SCM SPILL OVERS\outputs\PEAO\densidad\1%\simulacion_1\output_tests.xlsx',p_value_vec_"&amp;RW144&amp;"','p_value_vec_"&amp;RW144&amp;"');"</f>
        <v>xlswrite('G:\Mi unidad\1. PROYECTOS TELLO 2022\SCM SPILL OVERS\outputs\PEAO\densidad\1%\simulacion_1\output_tests.xlsx',p_value_vec_87','p_value_vec_87');</v>
      </c>
      <c r="SI144">
        <v>87</v>
      </c>
      <c r="SJ144" t="str">
        <f>"xlswrite('G:\Mi unidad\1. PROYECTOS TELLO 2022\SCM SPILL OVERS\outputs\PEAO\densidad_g\1%\simulacion_1\output_tests.xlsx',p_value_vec_"&amp;SI144&amp;"','p_value_vec_"&amp;SI144&amp;"');"</f>
        <v>xlswrite('G:\Mi unidad\1. PROYECTOS TELLO 2022\SCM SPILL OVERS\outputs\PEAO\densidad_g\1%\simulacion_1\output_tests.xlsx',p_value_vec_87','p_value_vec_87');</v>
      </c>
      <c r="SU144">
        <v>87</v>
      </c>
      <c r="SV144" t="str">
        <f>"xlswrite('G:\Mi unidad\1. PROYECTOS TELLO 2022\SCM SPILL OVERS\outputs\PEAO\distancia_centro_salud\1%\simulacion_1\output_tests.xlsx',p_value_vec_"&amp;SU144&amp;"','p_value_vec_"&amp;SU144&amp;"');"</f>
        <v>xlswrite('G:\Mi unidad\1. PROYECTOS TELLO 2022\SCM SPILL OVERS\outputs\PEAO\distancia_centro_salud\1%\simulacion_1\output_tests.xlsx',p_value_vec_87','p_value_vec_87');</v>
      </c>
      <c r="TH144">
        <v>87</v>
      </c>
      <c r="TI144" t="str">
        <f>"xlswrite('G:\Mi unidad\1. PROYECTOS TELLO 2022\SCM SPILL OVERS\outputs\PEAO\informalidad\1%\simulacion_1\output_tests.xlsx',p_value_vec_"&amp;TH144&amp;"','p_value_vec_"&amp;TH144&amp;"');"</f>
        <v>xlswrite('G:\Mi unidad\1. PROYECTOS TELLO 2022\SCM SPILL OVERS\outputs\PEAO\informalidad\1%\simulacion_1\output_tests.xlsx',p_value_vec_87','p_value_vec_87');</v>
      </c>
      <c r="TU144">
        <v>87</v>
      </c>
      <c r="TV144" t="str">
        <f>"xlswrite('G:\Mi unidad\1. PROYECTOS TELLO 2022\SCM SPILL OVERS\outputs\PEAO\alimentos\1%\simulacion_1\output_tests.xlsx',p_value_vec_"&amp;TU144&amp;"','p_value_vec_"&amp;TU144&amp;"');"</f>
        <v>xlswrite('G:\Mi unidad\1. PROYECTOS TELLO 2022\SCM SPILL OVERS\outputs\PEAO\alimentos\1%\simulacion_1\output_tests.xlsx',p_value_vec_87','p_value_vec_87');</v>
      </c>
      <c r="UB144">
        <v>87</v>
      </c>
      <c r="UC144" t="str">
        <f>"xlswrite('G:\Mi unidad\1. PROYECTOS TELLO 2022\SCM SPILL OVERS\outputs\PEAO\jefe_hogar\1%\simulacion_1\output_tests.xlsx',p_value_vec_"&amp;UB144&amp;"','p_value_vec_"&amp;UB144&amp;"');"</f>
        <v>xlswrite('G:\Mi unidad\1. PROYECTOS TELLO 2022\SCM SPILL OVERS\outputs\PEAO\jefe_hogar\1%\simulacion_1\output_tests.xlsx',p_value_vec_87','p_value_vec_87');</v>
      </c>
      <c r="UI144">
        <v>87</v>
      </c>
      <c r="UJ144" t="str">
        <f>"xlswrite('G:\Mi unidad\1. PROYECTOS TELLO 2022\SCM SPILL OVERS\outputs\PEAO\mujeres\1%\simulacion_1\output_tests.xlsx',p_value_vec_"&amp;UI144&amp;"','p_value_vec_"&amp;UI144&amp;"');"</f>
        <v>xlswrite('G:\Mi unidad\1. PROYECTOS TELLO 2022\SCM SPILL OVERS\outputs\PEAO\mujeres\1%\simulacion_1\output_tests.xlsx',p_value_vec_87','p_value_vec_87');</v>
      </c>
      <c r="UU144">
        <v>87</v>
      </c>
      <c r="UV144" t="str">
        <f>"xlswrite('G:\Mi unidad\1. PROYECTOS TELLO 2022\SCM SPILL OVERS\outputs\PEAO\criminalidad\1%\simulacion_1\output_tests.xlsx',p_value_vec_"&amp;UU144&amp;"','p_value_vec_"&amp;UU144&amp;"');"</f>
        <v>xlswrite('G:\Mi unidad\1. PROYECTOS TELLO 2022\SCM SPILL OVERS\outputs\PEAO\criminalidad\1%\simulacion_1\output_tests.xlsx',p_value_vec_87','p_value_vec_87');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P145">
        <v>87</v>
      </c>
      <c r="CQ145" s="2" t="str">
        <f>"A_"&amp;CP142&amp;" = eye(N);"</f>
        <v>A_87 = eye(N);</v>
      </c>
      <c r="CW145">
        <v>87</v>
      </c>
      <c r="CX145" s="2" t="str">
        <f>"ind_"&amp;CW143&amp;" = xlsread('spillover_alimentos_"&amp;CW143&amp;".xlsx')"</f>
        <v>ind_87 = xlsread('spillover_alimentos_87.xlsx')</v>
      </c>
      <c r="DB145">
        <v>87</v>
      </c>
      <c r="DC145" s="2" t="str">
        <f>"A_"&amp;DB142&amp;" = eye(N);"</f>
        <v>A_87 = eye(N);</v>
      </c>
      <c r="DG145">
        <v>87</v>
      </c>
      <c r="DH145" s="2" t="str">
        <f>"A_"&amp;DG142&amp;" = eye(N);"</f>
        <v>A_87 = eye(N);</v>
      </c>
      <c r="DL145">
        <v>87</v>
      </c>
      <c r="DM145" s="2" t="str">
        <f>"A_"&amp;DL142&amp;" = eye(N);"</f>
        <v>A_87 = eye(N);</v>
      </c>
      <c r="EG145">
        <v>65</v>
      </c>
      <c r="EH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sp_andrews(Y_pre_"&amp;QP145&amp;",PEAO_"&amp;QP145&amp;"(:,T+s),A_"&amp;QP145&amp;",C,d,alpha_sig);"</f>
        <v xml:space="preserve">    spillover_test_78(s) = sp_andrews(Y_pre_78,PEAO_78(:,T+s),A_78,C,d,alpha_sig);</v>
      </c>
      <c r="QW145">
        <v>87</v>
      </c>
      <c r="QX145" t="str">
        <f>"xlswrite('G:\Mi unidad\1. PROYECTOS TELLO 2022\SCM SPILL OVERS\outputs\PEAO\bajo_niv_educ\1%\simulacion_1\output_tests.xlsx',alpha1_hat_vec_"&amp;QW145&amp;"','alpha1_hat_vec_"&amp;QW145&amp;"');"</f>
        <v>xlswrite('G:\Mi unidad\1. PROYECTOS TELLO 2022\SCM SPILL OVERS\outputs\PEAO\bajo_niv_educ\1%\simulacion_1\output_tests.xlsx',alpha1_hat_vec_87','alpha1_hat_vec_87');</v>
      </c>
      <c r="RK145">
        <v>87</v>
      </c>
      <c r="RL145" t="str">
        <f>"xlswrite('G:\Mi unidad\1. PROYECTOS TELLO 2022\SCM SPILL OVERS\outputs\PEAO\bajo_ingreso\1%\simulacion_1\output_tests.xlsx',alpha1_hat_vec_"&amp;RK145&amp;"','alpha1_hat_vec_"&amp;RK145&amp;"');"</f>
        <v>xlswrite('G:\Mi unidad\1. PROYECTOS TELLO 2022\SCM SPILL OVERS\outputs\PEAO\bajo_ingreso\1%\simulacion_1\output_tests.xlsx',alpha1_hat_vec_87','alpha1_hat_vec_87');</v>
      </c>
      <c r="RW145">
        <v>87</v>
      </c>
      <c r="RX145" t="str">
        <f>"xlswrite('G:\Mi unidad\1. PROYECTOS TELLO 2022\SCM SPILL OVERS\outputs\PEAO\densidad\1%\simulacion_1\output_tests.xlsx',alpha1_hat_vec_"&amp;RW145&amp;"','alpha1_hat_vec_"&amp;RW145&amp;"');"</f>
        <v>xlswrite('G:\Mi unidad\1. PROYECTOS TELLO 2022\SCM SPILL OVERS\outputs\PEAO\densidad\1%\simulacion_1\output_tests.xlsx',alpha1_hat_vec_87','alpha1_hat_vec_87');</v>
      </c>
      <c r="SI145">
        <v>87</v>
      </c>
      <c r="SJ145" t="str">
        <f>"xlswrite('G:\Mi unidad\1. PROYECTOS TELLO 2022\SCM SPILL OVERS\outputs\PEAO\densidad_g\1%\simulacion_1\output_tests.xlsx',alpha1_hat_vec_"&amp;SI145&amp;"','alpha1_hat_vec_"&amp;SI145&amp;"');"</f>
        <v>xlswrite('G:\Mi unidad\1. PROYECTOS TELLO 2022\SCM SPILL OVERS\outputs\PEAO\densidad_g\1%\simulacion_1\output_tests.xlsx',alpha1_hat_vec_87','alpha1_hat_vec_87');</v>
      </c>
      <c r="SU145">
        <v>87</v>
      </c>
      <c r="SV145" t="str">
        <f>"xlswrite('G:\Mi unidad\1. PROYECTOS TELLO 2022\SCM SPILL OVERS\outputs\PEAO\distancia_centro_salud\1%\simulacion_1\output_tests.xlsx',alpha1_hat_vec_"&amp;SU145&amp;"','alpha1_hat_vec_"&amp;SU145&amp;"');"</f>
        <v>xlswrite('G:\Mi unidad\1. PROYECTOS TELLO 2022\SCM SPILL OVERS\outputs\PEAO\distancia_centro_salud\1%\simulacion_1\output_tests.xlsx',alpha1_hat_vec_87','alpha1_hat_vec_87');</v>
      </c>
      <c r="TH145">
        <v>87</v>
      </c>
      <c r="TI145" t="str">
        <f>"xlswrite('G:\Mi unidad\1. PROYECTOS TELLO 2022\SCM SPILL OVERS\outputs\PEAO\informalidad\1%\simulacion_1\output_tests.xlsx',alpha1_hat_vec_"&amp;TH145&amp;"','alpha1_hat_vec_"&amp;TH145&amp;"');"</f>
        <v>xlswrite('G:\Mi unidad\1. PROYECTOS TELLO 2022\SCM SPILL OVERS\outputs\PEAO\informalidad\1%\simulacion_1\output_tests.xlsx',alpha1_hat_vec_87','alpha1_hat_vec_87');</v>
      </c>
      <c r="TU145">
        <v>87</v>
      </c>
      <c r="TV145" t="str">
        <f>"xlswrite('G:\Mi unidad\1. PROYECTOS TELLO 2022\SCM SPILL OVERS\outputs\PEAO\alimentos\1%\simulacion_1\output_tests.xlsx',alpha1_hat_vec_"&amp;TU145&amp;"','alpha1_hat_vec_"&amp;TU145&amp;"');"</f>
        <v>xlswrite('G:\Mi unidad\1. PROYECTOS TELLO 2022\SCM SPILL OVERS\outputs\PEAO\alimentos\1%\simulacion_1\output_tests.xlsx',alpha1_hat_vec_87','alpha1_hat_vec_87');</v>
      </c>
      <c r="UB145">
        <v>87</v>
      </c>
      <c r="UC145" t="str">
        <f>"xlswrite('G:\Mi unidad\1. PROYECTOS TELLO 2022\SCM SPILL OVERS\outputs\PEAO\jefe_hogar\1%\simulacion_1\output_tests.xlsx',alpha1_hat_vec_"&amp;UB145&amp;"','alpha1_hat_vec_"&amp;UB145&amp;"');"</f>
        <v>xlswrite('G:\Mi unidad\1. PROYECTOS TELLO 2022\SCM SPILL OVERS\outputs\PEAO\jefe_hogar\1%\simulacion_1\output_tests.xlsx',alpha1_hat_vec_87','alpha1_hat_vec_87');</v>
      </c>
      <c r="UI145">
        <v>87</v>
      </c>
      <c r="UJ145" t="str">
        <f>"xlswrite('G:\Mi unidad\1. PROYECTOS TELLO 2022\SCM SPILL OVERS\outputs\PEAO\mujeres\1%\simulacion_1\output_tests.xlsx',alpha1_hat_vec_"&amp;UI145&amp;"','alpha1_hat_vec_"&amp;UI145&amp;"');"</f>
        <v>xlswrite('G:\Mi unidad\1. PROYECTOS TELLO 2022\SCM SPILL OVERS\outputs\PEAO\mujeres\1%\simulacion_1\output_tests.xlsx',alpha1_hat_vec_87','alpha1_hat_vec_87');</v>
      </c>
      <c r="UU145">
        <v>87</v>
      </c>
      <c r="UV145" t="str">
        <f>"xlswrite('G:\Mi unidad\1. PROYECTOS TELLO 2022\SCM SPILL OVERS\outputs\PEAO\criminalidad\1%\simulacion_1\output_tests.xlsx',alpha1_hat_vec_"&amp;UU145&amp;"','alpha1_hat_vec_"&amp;UU145&amp;"');"</f>
        <v>xlswrite('G:\Mi unidad\1. PROYECTOS TELLO 2022\SCM SPILL OVERS\outputs\PEAO\criminalidad\1%\simulacion_1\output_tests.xlsx',alpha1_hat_vec_87','alpha1_hat_vec_87');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P146">
        <v>87</v>
      </c>
      <c r="CQ146" s="2" t="str">
        <f>"A_"&amp;CP142&amp;"(:,ind_"&amp;CP142&amp;" == 0) = [];"</f>
        <v>A_87(:,ind_87 == 0) = [];</v>
      </c>
      <c r="CW146">
        <v>87</v>
      </c>
      <c r="CX146" s="2" t="str">
        <f>"A_"&amp;CW143&amp;" = eye(N);"</f>
        <v>A_87 = eye(N);</v>
      </c>
      <c r="DB146">
        <v>87</v>
      </c>
      <c r="DC146" s="2" t="str">
        <f>"A_"&amp;DB142&amp;"(:,ind_"&amp;DB142&amp;" == 0) = [];"</f>
        <v>A_87(:,ind_87 == 0) = [];</v>
      </c>
      <c r="DG146">
        <v>87</v>
      </c>
      <c r="DH146" s="2" t="str">
        <f>"A_"&amp;DG142&amp;"(:,ind_"&amp;DG142&amp;" == 0) = [];"</f>
        <v>A_87(:,ind_87 == 0) = [];</v>
      </c>
      <c r="DL146">
        <v>87</v>
      </c>
      <c r="DM146" s="2" t="str">
        <f>"A_"&amp;DL142&amp;"(:,ind_"&amp;DL142&amp;" == 0) = [];"</f>
        <v>A_87(:,ind_87 == 0) = [];</v>
      </c>
      <c r="EG146">
        <v>66</v>
      </c>
      <c r="EH146" s="3" t="str">
        <f>"%PROVINCIA "&amp;EG146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OVERS\outputs\PEAO\bajo_niv_educ\1%\simulacion_1\output_tests.xlsx',spillover_test_"&amp;QW146&amp;"','sp_test_"&amp;QW146&amp;"');"</f>
        <v>xlswrite('G:\Mi unidad\1. PROYECTOS TELLO 2022\SCM SPILL OVERS\outputs\PEAO\bajo_niv_educ\1%\simulacion_1\output_tests.xlsx',spillover_test_87','sp_test_87');</v>
      </c>
      <c r="RK146">
        <v>87</v>
      </c>
      <c r="RL146" t="str">
        <f>"xlswrite('G:\Mi unidad\1. PROYECTOS TELLO 2022\SCM SPILL OVERS\outputs\PEAO\bajo_ingreso\1%\simulacion_1\output_tests.xlsx',spillover_test_"&amp;RK146&amp;"','sp_test_"&amp;RK146&amp;"');"</f>
        <v>xlswrite('G:\Mi unidad\1. PROYECTOS TELLO 2022\SCM SPILL OVERS\outputs\PEAO\bajo_ingreso\1%\simulacion_1\output_tests.xlsx',spillover_test_87','sp_test_87');</v>
      </c>
      <c r="RW146">
        <v>87</v>
      </c>
      <c r="RX146" t="str">
        <f>"xlswrite('G:\Mi unidad\1. PROYECTOS TELLO 2022\SCM SPILL OVERS\outputs\PEAO\densidad\1%\simulacion_1\output_tests.xlsx',spillover_test_"&amp;RW146&amp;"','sp_test_"&amp;RW146&amp;"');"</f>
        <v>xlswrite('G:\Mi unidad\1. PROYECTOS TELLO 2022\SCM SPILL OVERS\outputs\PEAO\densidad\1%\simulacion_1\output_tests.xlsx',spillover_test_87','sp_test_87');</v>
      </c>
      <c r="SI146">
        <v>87</v>
      </c>
      <c r="SJ146" t="str">
        <f>"xlswrite('G:\Mi unidad\1. PROYECTOS TELLO 2022\SCM SPILL OVERS\outputs\PEAO\densidad_g\1%\simulacion_1\output_tests.xlsx',spillover_test_"&amp;SI146&amp;"','sp_test_"&amp;SI146&amp;"');"</f>
        <v>xlswrite('G:\Mi unidad\1. PROYECTOS TELLO 2022\SCM SPILL OVERS\outputs\PEAO\densidad_g\1%\simulacion_1\output_tests.xlsx',spillover_test_87','sp_test_87');</v>
      </c>
      <c r="SU146">
        <v>87</v>
      </c>
      <c r="SV146" t="str">
        <f>"xlswrite('G:\Mi unidad\1. PROYECTOS TELLO 2022\SCM SPILL OVERS\outputs\PEAO\distancia_centro_salud\1%\simulacion_1\output_tests.xlsx',spillover_test_"&amp;SU146&amp;"','sp_test_"&amp;SU146&amp;"');"</f>
        <v>xlswrite('G:\Mi unidad\1. PROYECTOS TELLO 2022\SCM SPILL OVERS\outputs\PEAO\distancia_centro_salud\1%\simulacion_1\output_tests.xlsx',spillover_test_87','sp_test_87');</v>
      </c>
      <c r="TH146">
        <v>87</v>
      </c>
      <c r="TI146" t="str">
        <f>"xlswrite('G:\Mi unidad\1. PROYECTOS TELLO 2022\SCM SPILL OVERS\outputs\PEAO\informalidad\1%\simulacion_1\output_tests.xlsx',spillover_test_"&amp;TH146&amp;"','sp_test_"&amp;TH146&amp;"');"</f>
        <v>xlswrite('G:\Mi unidad\1. PROYECTOS TELLO 2022\SCM SPILL OVERS\outputs\PEAO\informalidad\1%\simulacion_1\output_tests.xlsx',spillover_test_87','sp_test_87');</v>
      </c>
      <c r="TU146">
        <v>87</v>
      </c>
      <c r="TV146" t="str">
        <f>"xlswrite('G:\Mi unidad\1. PROYECTOS TELLO 2022\SCM SPILL OVERS\outputs\PEAO\alimentos\1%\simulacion_1\output_tests.xlsx',spillover_test_"&amp;TU146&amp;"','sp_test_"&amp;TU146&amp;"');"</f>
        <v>xlswrite('G:\Mi unidad\1. PROYECTOS TELLO 2022\SCM SPILL OVERS\outputs\PEAO\alimentos\1%\simulacion_1\output_tests.xlsx',spillover_test_87','sp_test_87');</v>
      </c>
      <c r="UB146">
        <v>87</v>
      </c>
      <c r="UC146" t="str">
        <f>"xlswrite('G:\Mi unidad\1. PROYECTOS TELLO 2022\SCM SPILL OVERS\outputs\PEAO\jefe_hogar\1%\simulacion_1\output_tests.xlsx',spillover_test_"&amp;UB146&amp;"','sp_test_"&amp;UB146&amp;"');"</f>
        <v>xlswrite('G:\Mi unidad\1. PROYECTOS TELLO 2022\SCM SPILL OVERS\outputs\PEAO\jefe_hogar\1%\simulacion_1\output_tests.xlsx',spillover_test_87','sp_test_87');</v>
      </c>
      <c r="UI146">
        <v>87</v>
      </c>
      <c r="UJ146" t="str">
        <f>"xlswrite('G:\Mi unidad\1. PROYECTOS TELLO 2022\SCM SPILL OVERS\outputs\PEAO\mujeres\1%\simulacion_1\output_tests.xlsx',spillover_test_"&amp;UI146&amp;"','sp_test_"&amp;UI146&amp;"');"</f>
        <v>xlswrite('G:\Mi unidad\1. PROYECTOS TELLO 2022\SCM SPILL OVERS\outputs\PEAO\mujeres\1%\simulacion_1\output_tests.xlsx',spillover_test_87','sp_test_87');</v>
      </c>
      <c r="UU146">
        <v>87</v>
      </c>
      <c r="UV146" t="str">
        <f>"xlswrite('G:\Mi unidad\1. PROYECTOS TELLO 2022\SCM SPILL OVERS\outputs\PEAO\criminalidad\1%\simulacion_1\output_tests.xlsx',spillover_test_"&amp;UU146&amp;"','sp_test_"&amp;UU146&amp;"');"</f>
        <v>xlswrite('G:\Mi unidad\1. PROYECTOS TELLO 2022\SCM SPILL OVERS\outputs\PEAO\criminalidad\1%\simulacion_1\output_tests.xlsx',spillover_test_87','sp_test_87');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P147">
        <v>88</v>
      </c>
      <c r="CQ147" t="str">
        <f>"%A_"&amp;CP147</f>
        <v>%A_88</v>
      </c>
      <c r="CW147">
        <v>88</v>
      </c>
      <c r="CX147" s="2" t="str">
        <f>"A_"&amp;CW143&amp;"(:,ind_"&amp;CW143&amp;" == 0) = [];"</f>
        <v>A_87(:,ind_87 == 0) = [];</v>
      </c>
      <c r="DB147">
        <v>88</v>
      </c>
      <c r="DC147" t="str">
        <f>"%A_"&amp;DB147</f>
        <v>%A_88</v>
      </c>
      <c r="DG147">
        <v>88</v>
      </c>
      <c r="DH147" t="str">
        <f>"%A_"&amp;DG147</f>
        <v>%A_88</v>
      </c>
      <c r="DL147">
        <v>88</v>
      </c>
      <c r="DM147" t="str">
        <f>"%A_"&amp;DL147</f>
        <v>%A_88</v>
      </c>
      <c r="EG147">
        <v>66</v>
      </c>
      <c r="EH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OVERS\outputs\PEAO\bajo_niv_educ\1%\simulacion_1\output_tests.xlsx',lb_vec_"&amp;QW147&amp;"','lb_vec_"&amp;QW147&amp;"');"</f>
        <v>xlswrite('G:\Mi unidad\1. PROYECTOS TELLO 2022\SCM SPILL OVERS\outputs\PEAO\bajo_niv_educ\1%\simulacion_1\output_tests.xlsx',lb_vec_88','lb_vec_88');</v>
      </c>
      <c r="RK147">
        <v>88</v>
      </c>
      <c r="RL147" t="str">
        <f>"xlswrite('G:\Mi unidad\1. PROYECTOS TELLO 2022\SCM SPILL OVERS\outputs\PEAO\bajo_ingreso\1%\simulacion_1\output_tests.xlsx',lb_vec_"&amp;RK147&amp;"','lb_vec_"&amp;RK147&amp;"');"</f>
        <v>xlswrite('G:\Mi unidad\1. PROYECTOS TELLO 2022\SCM SPILL OVERS\outputs\PEAO\bajo_ingreso\1%\simulacion_1\output_tests.xlsx',lb_vec_88','lb_vec_88');</v>
      </c>
      <c r="RW147">
        <v>88</v>
      </c>
      <c r="RX147" t="str">
        <f>"xlswrite('G:\Mi unidad\1. PROYECTOS TELLO 2022\SCM SPILL OVERS\outputs\PEAO\densidad\1%\simulacion_1\output_tests.xlsx',lb_vec_"&amp;RW147&amp;"','lb_vec_"&amp;RW147&amp;"');"</f>
        <v>xlswrite('G:\Mi unidad\1. PROYECTOS TELLO 2022\SCM SPILL OVERS\outputs\PEAO\densidad\1%\simulacion_1\output_tests.xlsx',lb_vec_88','lb_vec_88');</v>
      </c>
      <c r="SI147">
        <v>88</v>
      </c>
      <c r="SJ147" t="str">
        <f>"xlswrite('G:\Mi unidad\1. PROYECTOS TELLO 2022\SCM SPILL OVERS\outputs\PEAO\densidad_g\1%\simulacion_1\output_tests.xlsx',lb_vec_"&amp;SI147&amp;"','lb_vec_"&amp;SI147&amp;"');"</f>
        <v>xlswrite('G:\Mi unidad\1. PROYECTOS TELLO 2022\SCM SPILL OVERS\outputs\PEAO\densidad_g\1%\simulacion_1\output_tests.xlsx',lb_vec_88','lb_vec_88');</v>
      </c>
      <c r="SU147">
        <v>88</v>
      </c>
      <c r="SV147" t="str">
        <f>"xlswrite('G:\Mi unidad\1. PROYECTOS TELLO 2022\SCM SPILL OVERS\outputs\PEAO\distancia_centro_salud\1%\simulacion_1\output_tests.xlsx',lb_vec_"&amp;SU147&amp;"','lb_vec_"&amp;SU147&amp;"');"</f>
        <v>xlswrite('G:\Mi unidad\1. PROYECTOS TELLO 2022\SCM SPILL OVERS\outputs\PEAO\distancia_centro_salud\1%\simulacion_1\output_tests.xlsx',lb_vec_88','lb_vec_88');</v>
      </c>
      <c r="TH147">
        <v>88</v>
      </c>
      <c r="TI147" t="str">
        <f>"xlswrite('G:\Mi unidad\1. PROYECTOS TELLO 2022\SCM SPILL OVERS\outputs\PEAO\informalidad\1%\simulacion_1\output_tests.xlsx',lb_vec_"&amp;TH147&amp;"','lb_vec_"&amp;TH147&amp;"');"</f>
        <v>xlswrite('G:\Mi unidad\1. PROYECTOS TELLO 2022\SCM SPILL OVERS\outputs\PEAO\informalidad\1%\simulacion_1\output_tests.xlsx',lb_vec_88','lb_vec_88');</v>
      </c>
      <c r="TU147">
        <v>88</v>
      </c>
      <c r="TV147" t="str">
        <f>"xlswrite('G:\Mi unidad\1. PROYECTOS TELLO 2022\SCM SPILL OVERS\outputs\PEAO\alimentos\1%\simulacion_1\output_tests.xlsx',lb_vec_"&amp;TU147&amp;"','lb_vec_"&amp;TU147&amp;"');"</f>
        <v>xlswrite('G:\Mi unidad\1. PROYECTOS TELLO 2022\SCM SPILL OVERS\outputs\PEAO\alimentos\1%\simulacion_1\output_tests.xlsx',lb_vec_88','lb_vec_88');</v>
      </c>
      <c r="UB147">
        <v>88</v>
      </c>
      <c r="UC147" t="str">
        <f>"xlswrite('G:\Mi unidad\1. PROYECTOS TELLO 2022\SCM SPILL OVERS\outputs\PEAO\jefe_hogar\1%\simulacion_1\output_tests.xlsx',lb_vec_"&amp;UB147&amp;"','lb_vec_"&amp;UB147&amp;"');"</f>
        <v>xlswrite('G:\Mi unidad\1. PROYECTOS TELLO 2022\SCM SPILL OVERS\outputs\PEAO\jefe_hogar\1%\simulacion_1\output_tests.xlsx',lb_vec_88','lb_vec_88');</v>
      </c>
      <c r="UI147">
        <v>88</v>
      </c>
      <c r="UJ147" t="str">
        <f>"xlswrite('G:\Mi unidad\1. PROYECTOS TELLO 2022\SCM SPILL OVERS\outputs\PEAO\mujeres\1%\simulacion_1\output_tests.xlsx',lb_vec_"&amp;UI147&amp;"','lb_vec_"&amp;UI147&amp;"');"</f>
        <v>xlswrite('G:\Mi unidad\1. PROYECTOS TELLO 2022\SCM SPILL OVERS\outputs\PEAO\mujeres\1%\simulacion_1\output_tests.xlsx',lb_vec_88','lb_vec_88');</v>
      </c>
      <c r="UU147">
        <v>88</v>
      </c>
      <c r="UV147" t="str">
        <f>"xlswrite('G:\Mi unidad\1. PROYECTOS TELLO 2022\SCM SPILL OVERS\outputs\PEAO\criminalidad\1%\simulacion_1\output_tests.xlsx',lb_vec_"&amp;UU147&amp;"','lb_vec_"&amp;UU147&amp;"');"</f>
        <v>xlswrite('G:\Mi unidad\1. PROYECTOS TELLO 2022\SCM SPILL OVERS\outputs\PEAO\criminalidad\1%\simulacion_1\output_tests.xlsx',lb_vec_88','lb_vec_88');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P148">
        <v>88</v>
      </c>
      <c r="CQ148" t="str">
        <f>"% Provincia_"&amp;CP148</f>
        <v>% Provincia_88</v>
      </c>
      <c r="CW148">
        <v>88</v>
      </c>
      <c r="CX148" t="str">
        <f>"% Provincia_"&amp;CW148</f>
        <v>% Provincia_88</v>
      </c>
      <c r="DB148">
        <v>88</v>
      </c>
      <c r="DC148" t="str">
        <f>"% Provincia_"&amp;DB148</f>
        <v>% Provincia_88</v>
      </c>
      <c r="DG148">
        <v>88</v>
      </c>
      <c r="DH148" t="str">
        <f>"% Provincia_"&amp;DG148</f>
        <v>% Provincia_88</v>
      </c>
      <c r="DL148">
        <v>88</v>
      </c>
      <c r="DM148" t="str">
        <f>"% Provincia_"&amp;DL148</f>
        <v>% Provincia_88</v>
      </c>
      <c r="EG148">
        <v>66</v>
      </c>
      <c r="EH148" s="2" t="str">
        <f>"Y_Ts_"&amp;EG148&amp;" = Y_"&amp;EG148&amp;"(:,T+s);"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OVERS\outputs\PEAO\bajo_niv_educ\1%\simulacion_1\output_tests.xlsx',ub_vec_"&amp;QW148&amp;"','ub_vec_"&amp;QW148&amp;"');"</f>
        <v>xlswrite('G:\Mi unidad\1. PROYECTOS TELLO 2022\SCM SPILL OVERS\outputs\PEAO\bajo_niv_educ\1%\simulacion_1\output_tests.xlsx',ub_vec_88','ub_vec_88');</v>
      </c>
      <c r="RK148">
        <v>88</v>
      </c>
      <c r="RL148" t="str">
        <f>"xlswrite('G:\Mi unidad\1. PROYECTOS TELLO 2022\SCM SPILL OVERS\outputs\PEAO\bajo_ingreso\1%\simulacion_1\output_tests.xlsx',ub_vec_"&amp;RK148&amp;"','ub_vec_"&amp;RK148&amp;"');"</f>
        <v>xlswrite('G:\Mi unidad\1. PROYECTOS TELLO 2022\SCM SPILL OVERS\outputs\PEAO\bajo_ingreso\1%\simulacion_1\output_tests.xlsx',ub_vec_88','ub_vec_88');</v>
      </c>
      <c r="RW148">
        <v>88</v>
      </c>
      <c r="RX148" t="str">
        <f>"xlswrite('G:\Mi unidad\1. PROYECTOS TELLO 2022\SCM SPILL OVERS\outputs\PEAO\densidad\1%\simulacion_1\output_tests.xlsx',ub_vec_"&amp;RW148&amp;"','ub_vec_"&amp;RW148&amp;"');"</f>
        <v>xlswrite('G:\Mi unidad\1. PROYECTOS TELLO 2022\SCM SPILL OVERS\outputs\PEAO\densidad\1%\simulacion_1\output_tests.xlsx',ub_vec_88','ub_vec_88');</v>
      </c>
      <c r="SI148">
        <v>88</v>
      </c>
      <c r="SJ148" t="str">
        <f>"xlswrite('G:\Mi unidad\1. PROYECTOS TELLO 2022\SCM SPILL OVERS\outputs\PEAO\densidad_g\1%\simulacion_1\output_tests.xlsx',ub_vec_"&amp;SI148&amp;"','ub_vec_"&amp;SI148&amp;"');"</f>
        <v>xlswrite('G:\Mi unidad\1. PROYECTOS TELLO 2022\SCM SPILL OVERS\outputs\PEAO\densidad_g\1%\simulacion_1\output_tests.xlsx',ub_vec_88','ub_vec_88');</v>
      </c>
      <c r="SU148">
        <v>88</v>
      </c>
      <c r="SV148" t="str">
        <f>"xlswrite('G:\Mi unidad\1. PROYECTOS TELLO 2022\SCM SPILL OVERS\outputs\PEAO\distancia_centro_salud\1%\simulacion_1\output_tests.xlsx',ub_vec_"&amp;SU148&amp;"','ub_vec_"&amp;SU148&amp;"');"</f>
        <v>xlswrite('G:\Mi unidad\1. PROYECTOS TELLO 2022\SCM SPILL OVERS\outputs\PEAO\distancia_centro_salud\1%\simulacion_1\output_tests.xlsx',ub_vec_88','ub_vec_88');</v>
      </c>
      <c r="TH148">
        <v>88</v>
      </c>
      <c r="TI148" t="str">
        <f>"xlswrite('G:\Mi unidad\1. PROYECTOS TELLO 2022\SCM SPILL OVERS\outputs\PEAO\informalidad\1%\simulacion_1\output_tests.xlsx',ub_vec_"&amp;TH148&amp;"','ub_vec_"&amp;TH148&amp;"');"</f>
        <v>xlswrite('G:\Mi unidad\1. PROYECTOS TELLO 2022\SCM SPILL OVERS\outputs\PEAO\informalidad\1%\simulacion_1\output_tests.xlsx',ub_vec_88','ub_vec_88');</v>
      </c>
      <c r="TU148">
        <v>88</v>
      </c>
      <c r="TV148" t="str">
        <f>"xlswrite('G:\Mi unidad\1. PROYECTOS TELLO 2022\SCM SPILL OVERS\outputs\PEAO\alimentos\1%\simulacion_1\output_tests.xlsx',ub_vec_"&amp;TU148&amp;"','ub_vec_"&amp;TU148&amp;"');"</f>
        <v>xlswrite('G:\Mi unidad\1. PROYECTOS TELLO 2022\SCM SPILL OVERS\outputs\PEAO\alimentos\1%\simulacion_1\output_tests.xlsx',ub_vec_88','ub_vec_88');</v>
      </c>
      <c r="UB148">
        <v>88</v>
      </c>
      <c r="UC148" t="str">
        <f>"xlswrite('G:\Mi unidad\1. PROYECTOS TELLO 2022\SCM SPILL OVERS\outputs\PEAO\jefe_hogar\1%\simulacion_1\output_tests.xlsx',ub_vec_"&amp;UB148&amp;"','ub_vec_"&amp;UB148&amp;"');"</f>
        <v>xlswrite('G:\Mi unidad\1. PROYECTOS TELLO 2022\SCM SPILL OVERS\outputs\PEAO\jefe_hogar\1%\simulacion_1\output_tests.xlsx',ub_vec_88','ub_vec_88');</v>
      </c>
      <c r="UI148">
        <v>88</v>
      </c>
      <c r="UJ148" t="str">
        <f>"xlswrite('G:\Mi unidad\1. PROYECTOS TELLO 2022\SCM SPILL OVERS\outputs\PEAO\mujeres\1%\simulacion_1\output_tests.xlsx',ub_vec_"&amp;UI148&amp;"','ub_vec_"&amp;UI148&amp;"');"</f>
        <v>xlswrite('G:\Mi unidad\1. PROYECTOS TELLO 2022\SCM SPILL OVERS\outputs\PEAO\mujeres\1%\simulacion_1\output_tests.xlsx',ub_vec_88','ub_vec_88');</v>
      </c>
      <c r="UU148">
        <v>88</v>
      </c>
      <c r="UV148" t="str">
        <f>"xlswrite('G:\Mi unidad\1. PROYECTOS TELLO 2022\SCM SPILL OVERS\outputs\PEAO\criminalidad\1%\simulacion_1\output_tests.xlsx',ub_vec_"&amp;UU148&amp;"','ub_vec_"&amp;UU148&amp;"');"</f>
        <v>xlswrite('G:\Mi unidad\1. PROYECTOS TELLO 2022\SCM SPILL OVERS\outputs\PEAO\criminalidad\1%\simulacion_1\output_tests.xlsx',ub_vec_88','ub_vec_88');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xlsread('spillover_densidad_g_"&amp;CJ147&amp;".xlsx')"</f>
        <v>ind_88 = xlsread('spillover_densidad_g_88.xlsx')</v>
      </c>
      <c r="CP149">
        <v>88</v>
      </c>
      <c r="CQ149" s="2" t="str">
        <f>"ind_"&amp;CP147&amp;" = xlsread('spillover_tiempo_cs_"&amp;CP147&amp;".xlsx')"</f>
        <v>ind_88 = xlsread('spillover_tiempo_cs_88.xlsx')</v>
      </c>
      <c r="CW149">
        <v>88</v>
      </c>
      <c r="CX149" s="2" t="str">
        <f>"ind_"&amp;CW147&amp;" = xlsread('spillover_alimentos_"&amp;CW147&amp;".xlsx')"</f>
        <v>ind_88 = xlsread('spillover_alimentos_88.xlsx')</v>
      </c>
      <c r="DB149">
        <v>88</v>
      </c>
      <c r="DC149" s="2" t="str">
        <f>"ind_"&amp;DB147&amp;" = xlsread('spillover_criminalidad_"&amp;DB147&amp;".xlsx')"</f>
        <v>ind_88 = xlsread('spillover_criminalidad_88.xlsx')</v>
      </c>
      <c r="DG149">
        <v>88</v>
      </c>
      <c r="DH149" s="2" t="str">
        <f>"ind_"&amp;DG147&amp;" = xlsread('spillover_jefe_hogar_"&amp;DG147&amp;".xlsx')"</f>
        <v>ind_88 = xlsread('spillover_jefe_hogar_88.xlsx')</v>
      </c>
      <c r="DL149">
        <v>88</v>
      </c>
      <c r="DM149" s="2" t="str">
        <f>"ind_"&amp;DL147&amp;" = xlsread('spillover_mujeres_"&amp;DL147&amp;".xlsx')"</f>
        <v>ind_88 = xlsread('spillover_mujeres_88.xlsx')</v>
      </c>
      <c r="EG149">
        <v>66</v>
      </c>
      <c r="EH149" s="2" t="str">
        <f>"gamma_hat_"&amp;EG148&amp;" = (A_"&amp;EG148&amp;"'*M_hat_"&amp;EG148&amp;"*A_"&amp;EG148&amp;")\(A_"&amp;EG148&amp;"'*(eye(N)-B_hat_"&amp;EG148&amp;")'*((eye(N)-B_hat_"&amp;EG148&amp;")*Y_Ts_"&amp;EG148&amp;"-a_hat_"&amp;EG148&amp;"));"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OVERS\outputs\PEAO\bajo_niv_educ\1%\simulacion_1\output_tests.xlsx',p_value_vec_"&amp;QW149&amp;"','p_value_vec_"&amp;QW149&amp;"');"</f>
        <v>xlswrite('G:\Mi unidad\1. PROYECTOS TELLO 2022\SCM SPILL OVERS\outputs\PEAO\bajo_niv_educ\1%\simulacion_1\output_tests.xlsx',p_value_vec_88','p_value_vec_88');</v>
      </c>
      <c r="RK149">
        <v>88</v>
      </c>
      <c r="RL149" t="str">
        <f>"xlswrite('G:\Mi unidad\1. PROYECTOS TELLO 2022\SCM SPILL OVERS\outputs\PEAO\bajo_ingreso\1%\simulacion_1\output_tests.xlsx',p_value_vec_"&amp;RK149&amp;"','p_value_vec_"&amp;RK149&amp;"');"</f>
        <v>xlswrite('G:\Mi unidad\1. PROYECTOS TELLO 2022\SCM SPILL OVERS\outputs\PEAO\bajo_ingreso\1%\simulacion_1\output_tests.xlsx',p_value_vec_88','p_value_vec_88');</v>
      </c>
      <c r="RW149">
        <v>88</v>
      </c>
      <c r="RX149" t="str">
        <f>"xlswrite('G:\Mi unidad\1. PROYECTOS TELLO 2022\SCM SPILL OVERS\outputs\PEAO\densidad\1%\simulacion_1\output_tests.xlsx',p_value_vec_"&amp;RW149&amp;"','p_value_vec_"&amp;RW149&amp;"');"</f>
        <v>xlswrite('G:\Mi unidad\1. PROYECTOS TELLO 2022\SCM SPILL OVERS\outputs\PEAO\densidad\1%\simulacion_1\output_tests.xlsx',p_value_vec_88','p_value_vec_88');</v>
      </c>
      <c r="SI149">
        <v>88</v>
      </c>
      <c r="SJ149" t="str">
        <f>"xlswrite('G:\Mi unidad\1. PROYECTOS TELLO 2022\SCM SPILL OVERS\outputs\PEAO\densidad_g\1%\simulacion_1\output_tests.xlsx',p_value_vec_"&amp;SI149&amp;"','p_value_vec_"&amp;SI149&amp;"');"</f>
        <v>xlswrite('G:\Mi unidad\1. PROYECTOS TELLO 2022\SCM SPILL OVERS\outputs\PEAO\densidad_g\1%\simulacion_1\output_tests.xlsx',p_value_vec_88','p_value_vec_88');</v>
      </c>
      <c r="SU149">
        <v>88</v>
      </c>
      <c r="SV149" t="str">
        <f>"xlswrite('G:\Mi unidad\1. PROYECTOS TELLO 2022\SCM SPILL OVERS\outputs\PEAO\distancia_centro_salud\1%\simulacion_1\output_tests.xlsx',p_value_vec_"&amp;SU149&amp;"','p_value_vec_"&amp;SU149&amp;"');"</f>
        <v>xlswrite('G:\Mi unidad\1. PROYECTOS TELLO 2022\SCM SPILL OVERS\outputs\PEAO\distancia_centro_salud\1%\simulacion_1\output_tests.xlsx',p_value_vec_88','p_value_vec_88');</v>
      </c>
      <c r="TH149">
        <v>88</v>
      </c>
      <c r="TI149" t="str">
        <f>"xlswrite('G:\Mi unidad\1. PROYECTOS TELLO 2022\SCM SPILL OVERS\outputs\PEAO\informalidad\1%\simulacion_1\output_tests.xlsx',p_value_vec_"&amp;TH149&amp;"','p_value_vec_"&amp;TH149&amp;"');"</f>
        <v>xlswrite('G:\Mi unidad\1. PROYECTOS TELLO 2022\SCM SPILL OVERS\outputs\PEAO\informalidad\1%\simulacion_1\output_tests.xlsx',p_value_vec_88','p_value_vec_88');</v>
      </c>
      <c r="TU149">
        <v>88</v>
      </c>
      <c r="TV149" t="str">
        <f>"xlswrite('G:\Mi unidad\1. PROYECTOS TELLO 2022\SCM SPILL OVERS\outputs\PEAO\alimentos\1%\simulacion_1\output_tests.xlsx',p_value_vec_"&amp;TU149&amp;"','p_value_vec_"&amp;TU149&amp;"');"</f>
        <v>xlswrite('G:\Mi unidad\1. PROYECTOS TELLO 2022\SCM SPILL OVERS\outputs\PEAO\alimentos\1%\simulacion_1\output_tests.xlsx',p_value_vec_88','p_value_vec_88');</v>
      </c>
      <c r="UB149">
        <v>88</v>
      </c>
      <c r="UC149" t="str">
        <f>"xlswrite('G:\Mi unidad\1. PROYECTOS TELLO 2022\SCM SPILL OVERS\outputs\PEAO\jefe_hogar\1%\simulacion_1\output_tests.xlsx',p_value_vec_"&amp;UB149&amp;"','p_value_vec_"&amp;UB149&amp;"');"</f>
        <v>xlswrite('G:\Mi unidad\1. PROYECTOS TELLO 2022\SCM SPILL OVERS\outputs\PEAO\jefe_hogar\1%\simulacion_1\output_tests.xlsx',p_value_vec_88','p_value_vec_88');</v>
      </c>
      <c r="UI149">
        <v>88</v>
      </c>
      <c r="UJ149" t="str">
        <f>"xlswrite('G:\Mi unidad\1. PROYECTOS TELLO 2022\SCM SPILL OVERS\outputs\PEAO\mujeres\1%\simulacion_1\output_tests.xlsx',p_value_vec_"&amp;UI149&amp;"','p_value_vec_"&amp;UI149&amp;"');"</f>
        <v>xlswrite('G:\Mi unidad\1. PROYECTOS TELLO 2022\SCM SPILL OVERS\outputs\PEAO\mujeres\1%\simulacion_1\output_tests.xlsx',p_value_vec_88','p_value_vec_88');</v>
      </c>
      <c r="UU149">
        <v>88</v>
      </c>
      <c r="UV149" t="str">
        <f>"xlswrite('G:\Mi unidad\1. PROYECTOS TELLO 2022\SCM SPILL OVERS\outputs\PEAO\criminalidad\1%\simulacion_1\output_tests.xlsx',p_value_vec_"&amp;UU149&amp;"','p_value_vec_"&amp;UU149&amp;"');"</f>
        <v>xlswrite('G:\Mi unidad\1. PROYECTOS TELLO 2022\SCM SPILL OVERS\outputs\PEAO\criminalidad\1%\simulacion_1\output_tests.xlsx',p_value_vec_88','p_value_vec_88');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P150">
        <v>88</v>
      </c>
      <c r="CQ150" s="2" t="str">
        <f>"A_"&amp;CP147&amp;" = eye(N);"</f>
        <v>A_88 = eye(N);</v>
      </c>
      <c r="CW150">
        <v>88</v>
      </c>
      <c r="CX150" s="2" t="str">
        <f>"A_"&amp;CW147&amp;" = eye(N);"</f>
        <v>A_88 = eye(N);</v>
      </c>
      <c r="DB150">
        <v>88</v>
      </c>
      <c r="DC150" s="2" t="str">
        <f>"A_"&amp;DB147&amp;" = eye(N);"</f>
        <v>A_88 = eye(N);</v>
      </c>
      <c r="DG150">
        <v>88</v>
      </c>
      <c r="DH150" s="2" t="str">
        <f>"A_"&amp;DG147&amp;" = eye(N);"</f>
        <v>A_88 = eye(N);</v>
      </c>
      <c r="DL150">
        <v>88</v>
      </c>
      <c r="DM150" s="2" t="str">
        <f>"A_"&amp;DL147&amp;" = eye(N);"</f>
        <v>A_88 = eye(N);</v>
      </c>
      <c r="EG150">
        <v>66</v>
      </c>
      <c r="EH150" s="2" t="str">
        <f>"alpha_hat_"&amp;EG150&amp;" = A_"&amp;EG150&amp;"*gamma_hat_"&amp;EG150&amp;";"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OVERS\outputs\PEAO\bajo_niv_educ\1%\simulacion_1\output_tests.xlsx',alpha1_hat_vec_"&amp;QW150&amp;"','alpha1_hat_vec_"&amp;QW150&amp;"');"</f>
        <v>xlswrite('G:\Mi unidad\1. PROYECTOS TELLO 2022\SCM SPILL OVERS\outputs\PEAO\bajo_niv_educ\1%\simulacion_1\output_tests.xlsx',alpha1_hat_vec_88','alpha1_hat_vec_88');</v>
      </c>
      <c r="RK150">
        <v>88</v>
      </c>
      <c r="RL150" t="str">
        <f>"xlswrite('G:\Mi unidad\1. PROYECTOS TELLO 2022\SCM SPILL OVERS\outputs\PEAO\bajo_ingreso\1%\simulacion_1\output_tests.xlsx',alpha1_hat_vec_"&amp;RK150&amp;"','alpha1_hat_vec_"&amp;RK150&amp;"');"</f>
        <v>xlswrite('G:\Mi unidad\1. PROYECTOS TELLO 2022\SCM SPILL OVERS\outputs\PEAO\bajo_ingreso\1%\simulacion_1\output_tests.xlsx',alpha1_hat_vec_88','alpha1_hat_vec_88');</v>
      </c>
      <c r="RW150">
        <v>88</v>
      </c>
      <c r="RX150" t="str">
        <f>"xlswrite('G:\Mi unidad\1. PROYECTOS TELLO 2022\SCM SPILL OVERS\outputs\PEAO\densidad\1%\simulacion_1\output_tests.xlsx',alpha1_hat_vec_"&amp;RW150&amp;"','alpha1_hat_vec_"&amp;RW150&amp;"');"</f>
        <v>xlswrite('G:\Mi unidad\1. PROYECTOS TELLO 2022\SCM SPILL OVERS\outputs\PEAO\densidad\1%\simulacion_1\output_tests.xlsx',alpha1_hat_vec_88','alpha1_hat_vec_88');</v>
      </c>
      <c r="SI150">
        <v>88</v>
      </c>
      <c r="SJ150" t="str">
        <f>"xlswrite('G:\Mi unidad\1. PROYECTOS TELLO 2022\SCM SPILL OVERS\outputs\PEAO\densidad_g\1%\simulacion_1\output_tests.xlsx',alpha1_hat_vec_"&amp;SI150&amp;"','alpha1_hat_vec_"&amp;SI150&amp;"');"</f>
        <v>xlswrite('G:\Mi unidad\1. PROYECTOS TELLO 2022\SCM SPILL OVERS\outputs\PEAO\densidad_g\1%\simulacion_1\output_tests.xlsx',alpha1_hat_vec_88','alpha1_hat_vec_88');</v>
      </c>
      <c r="SU150">
        <v>88</v>
      </c>
      <c r="SV150" t="str">
        <f>"xlswrite('G:\Mi unidad\1. PROYECTOS TELLO 2022\SCM SPILL OVERS\outputs\PEAO\distancia_centro_salud\1%\simulacion_1\output_tests.xlsx',alpha1_hat_vec_"&amp;SU150&amp;"','alpha1_hat_vec_"&amp;SU150&amp;"');"</f>
        <v>xlswrite('G:\Mi unidad\1. PROYECTOS TELLO 2022\SCM SPILL OVERS\outputs\PEAO\distancia_centro_salud\1%\simulacion_1\output_tests.xlsx',alpha1_hat_vec_88','alpha1_hat_vec_88');</v>
      </c>
      <c r="TH150">
        <v>88</v>
      </c>
      <c r="TI150" t="str">
        <f>"xlswrite('G:\Mi unidad\1. PROYECTOS TELLO 2022\SCM SPILL OVERS\outputs\PEAO\informalidad\1%\simulacion_1\output_tests.xlsx',alpha1_hat_vec_"&amp;TH150&amp;"','alpha1_hat_vec_"&amp;TH150&amp;"');"</f>
        <v>xlswrite('G:\Mi unidad\1. PROYECTOS TELLO 2022\SCM SPILL OVERS\outputs\PEAO\informalidad\1%\simulacion_1\output_tests.xlsx',alpha1_hat_vec_88','alpha1_hat_vec_88');</v>
      </c>
      <c r="TU150">
        <v>88</v>
      </c>
      <c r="TV150" t="str">
        <f>"xlswrite('G:\Mi unidad\1. PROYECTOS TELLO 2022\SCM SPILL OVERS\outputs\PEAO\alimentos\1%\simulacion_1\output_tests.xlsx',alpha1_hat_vec_"&amp;TU150&amp;"','alpha1_hat_vec_"&amp;TU150&amp;"');"</f>
        <v>xlswrite('G:\Mi unidad\1. PROYECTOS TELLO 2022\SCM SPILL OVERS\outputs\PEAO\alimentos\1%\simulacion_1\output_tests.xlsx',alpha1_hat_vec_88','alpha1_hat_vec_88');</v>
      </c>
      <c r="UB150">
        <v>88</v>
      </c>
      <c r="UC150" t="str">
        <f>"xlswrite('G:\Mi unidad\1. PROYECTOS TELLO 2022\SCM SPILL OVERS\outputs\PEAO\jefe_hogar\1%\simulacion_1\output_tests.xlsx',alpha1_hat_vec_"&amp;UB150&amp;"','alpha1_hat_vec_"&amp;UB150&amp;"');"</f>
        <v>xlswrite('G:\Mi unidad\1. PROYECTOS TELLO 2022\SCM SPILL OVERS\outputs\PEAO\jefe_hogar\1%\simulacion_1\output_tests.xlsx',alpha1_hat_vec_88','alpha1_hat_vec_88');</v>
      </c>
      <c r="UI150">
        <v>88</v>
      </c>
      <c r="UJ150" t="str">
        <f>"xlswrite('G:\Mi unidad\1. PROYECTOS TELLO 2022\SCM SPILL OVERS\outputs\PEAO\mujeres\1%\simulacion_1\output_tests.xlsx',alpha1_hat_vec_"&amp;UI150&amp;"','alpha1_hat_vec_"&amp;UI150&amp;"');"</f>
        <v>xlswrite('G:\Mi unidad\1. PROYECTOS TELLO 2022\SCM SPILL OVERS\outputs\PEAO\mujeres\1%\simulacion_1\output_tests.xlsx',alpha1_hat_vec_88','alpha1_hat_vec_88');</v>
      </c>
      <c r="UU150">
        <v>88</v>
      </c>
      <c r="UV150" t="str">
        <f>"xlswrite('G:\Mi unidad\1. PROYECTOS TELLO 2022\SCM SPILL OVERS\outputs\PEAO\criminalidad\1%\simulacion_1\output_tests.xlsx',alpha1_hat_vec_"&amp;UU150&amp;"','alpha1_hat_vec_"&amp;UU150&amp;"');"</f>
        <v>xlswrite('G:\Mi unidad\1. PROYECTOS TELLO 2022\SCM SPILL OVERS\outputs\PEAO\criminalidad\1%\simulacion_1\output_tests.xlsx',alpha1_hat_vec_88','alpha1_hat_vec_88');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P151">
        <v>88</v>
      </c>
      <c r="CQ151" s="2" t="str">
        <f>"A_"&amp;CP147&amp;"(:,ind_"&amp;CP147&amp;" == 0) = [];"</f>
        <v>A_88(:,ind_88 == 0) = [];</v>
      </c>
      <c r="CW151">
        <v>88</v>
      </c>
      <c r="CX151" s="2" t="str">
        <f>"A_"&amp;CW147&amp;"(:,ind_"&amp;CW147&amp;" == 0) = [];"</f>
        <v>A_88(:,ind_88 == 0) = [];</v>
      </c>
      <c r="DB151">
        <v>88</v>
      </c>
      <c r="DC151" s="2" t="str">
        <f>"A_"&amp;DB147&amp;"(:,ind_"&amp;DB147&amp;" == 0) = [];"</f>
        <v>A_88(:,ind_88 == 0) = [];</v>
      </c>
      <c r="DG151">
        <v>88</v>
      </c>
      <c r="DH151" s="2" t="str">
        <f>"A_"&amp;DG147&amp;"(:,ind_"&amp;DG147&amp;" == 0) = [];"</f>
        <v>A_88(:,ind_88 == 0) = [];</v>
      </c>
      <c r="DL151">
        <v>88</v>
      </c>
      <c r="DM151" s="2" t="str">
        <f>"A_"&amp;DL147&amp;"(:,ind_"&amp;DL147&amp;" == 0) = [];"</f>
        <v>A_88(:,ind_88 == 0) = [];</v>
      </c>
      <c r="EG151">
        <v>66</v>
      </c>
      <c r="EH151" s="2" t="str">
        <f>"alpha1_hat_vec_"&amp;EG151&amp;"(s) = alpha_hat_"&amp;EG151&amp;"(1);"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sp_andrews_te(Y_pre_"&amp;QI151&amp;",PEAO_"&amp;QI151&amp;"(:,T+s),A_"&amp;QI151&amp;",C,.05);"</f>
        <v xml:space="preserve">    [p_value_57,lb_57,ub_57] = sp_andrews_te(Y_pre_57,PEAO_57(:,T+s),A_57,C,.05);</v>
      </c>
      <c r="QP151">
        <v>79</v>
      </c>
      <c r="QQ151" t="str">
        <f>"    spillover_test_"&amp;QP151&amp;"(s) = sp_andrews(Y_pre_"&amp;QP151&amp;",PEAO_"&amp;QP151&amp;"(:,T+s),A_"&amp;QP151&amp;",C,d,alpha_sig);"</f>
        <v xml:space="preserve">    spillover_test_79(s) = sp_andrews(Y_pre_79,PEAO_79(:,T+s),A_79,C,d,alpha_sig);</v>
      </c>
      <c r="QW151">
        <v>88</v>
      </c>
      <c r="QX151" t="str">
        <f>"xlswrite('G:\Mi unidad\1. PROYECTOS TELLO 2022\SCM SPILL OVERS\outputs\PEAO\bajo_niv_educ\1%\simulacion_1\output_tests.xlsx',spillover_test_"&amp;QW151&amp;"','sp_test_"&amp;QW151&amp;"');"</f>
        <v>xlswrite('G:\Mi unidad\1. PROYECTOS TELLO 2022\SCM SPILL OVERS\outputs\PEAO\bajo_niv_educ\1%\simulacion_1\output_tests.xlsx',spillover_test_88','sp_test_88');</v>
      </c>
      <c r="RK151">
        <v>88</v>
      </c>
      <c r="RL151" t="str">
        <f>"xlswrite('G:\Mi unidad\1. PROYECTOS TELLO 2022\SCM SPILL OVERS\outputs\PEAO\bajo_ingreso\1%\simulacion_1\output_tests.xlsx',spillover_test_"&amp;RK151&amp;"','sp_test_"&amp;RK151&amp;"');"</f>
        <v>xlswrite('G:\Mi unidad\1. PROYECTOS TELLO 2022\SCM SPILL OVERS\outputs\PEAO\bajo_ingreso\1%\simulacion_1\output_tests.xlsx',spillover_test_88','sp_test_88');</v>
      </c>
      <c r="RW151">
        <v>88</v>
      </c>
      <c r="RX151" t="str">
        <f>"xlswrite('G:\Mi unidad\1. PROYECTOS TELLO 2022\SCM SPILL OVERS\outputs\PEAO\densidad\1%\simulacion_1\output_tests.xlsx',spillover_test_"&amp;RW151&amp;"','sp_test_"&amp;RW151&amp;"');"</f>
        <v>xlswrite('G:\Mi unidad\1. PROYECTOS TELLO 2022\SCM SPILL OVERS\outputs\PEAO\densidad\1%\simulacion_1\output_tests.xlsx',spillover_test_88','sp_test_88');</v>
      </c>
      <c r="SI151">
        <v>88</v>
      </c>
      <c r="SJ151" t="str">
        <f>"xlswrite('G:\Mi unidad\1. PROYECTOS TELLO 2022\SCM SPILL OVERS\outputs\PEAO\densidad_g\1%\simulacion_1\output_tests.xlsx',spillover_test_"&amp;SI151&amp;"','sp_test_"&amp;SI151&amp;"');"</f>
        <v>xlswrite('G:\Mi unidad\1. PROYECTOS TELLO 2022\SCM SPILL OVERS\outputs\PEAO\densidad_g\1%\simulacion_1\output_tests.xlsx',spillover_test_88','sp_test_88');</v>
      </c>
      <c r="SU151">
        <v>88</v>
      </c>
      <c r="SV151" t="str">
        <f>"xlswrite('G:\Mi unidad\1. PROYECTOS TELLO 2022\SCM SPILL OVERS\outputs\PEAO\distancia_centro_salud\1%\simulacion_1\output_tests.xlsx',spillover_test_"&amp;SU151&amp;"','sp_test_"&amp;SU151&amp;"');"</f>
        <v>xlswrite('G:\Mi unidad\1. PROYECTOS TELLO 2022\SCM SPILL OVERS\outputs\PEAO\distancia_centro_salud\1%\simulacion_1\output_tests.xlsx',spillover_test_88','sp_test_88');</v>
      </c>
      <c r="TH151">
        <v>88</v>
      </c>
      <c r="TI151" t="str">
        <f>"xlswrite('G:\Mi unidad\1. PROYECTOS TELLO 2022\SCM SPILL OVERS\outputs\PEAO\informalidad\1%\simulacion_1\output_tests.xlsx',spillover_test_"&amp;TH151&amp;"','sp_test_"&amp;TH151&amp;"');"</f>
        <v>xlswrite('G:\Mi unidad\1. PROYECTOS TELLO 2022\SCM SPILL OVERS\outputs\PEAO\informalidad\1%\simulacion_1\output_tests.xlsx',spillover_test_88','sp_test_88');</v>
      </c>
      <c r="TU151">
        <v>88</v>
      </c>
      <c r="TV151" t="str">
        <f>"xlswrite('G:\Mi unidad\1. PROYECTOS TELLO 2022\SCM SPILL OVERS\outputs\PEAO\alimentos\1%\simulacion_1\output_tests.xlsx',spillover_test_"&amp;TU151&amp;"','sp_test_"&amp;TU151&amp;"');"</f>
        <v>xlswrite('G:\Mi unidad\1. PROYECTOS TELLO 2022\SCM SPILL OVERS\outputs\PEAO\alimentos\1%\simulacion_1\output_tests.xlsx',spillover_test_88','sp_test_88');</v>
      </c>
      <c r="UB151">
        <v>88</v>
      </c>
      <c r="UC151" t="str">
        <f>"xlswrite('G:\Mi unidad\1. PROYECTOS TELLO 2022\SCM SPILL OVERS\outputs\PEAO\jefe_hogar\1%\simulacion_1\output_tests.xlsx',spillover_test_"&amp;UB151&amp;"','sp_test_"&amp;UB151&amp;"');"</f>
        <v>xlswrite('G:\Mi unidad\1. PROYECTOS TELLO 2022\SCM SPILL OVERS\outputs\PEAO\jefe_hogar\1%\simulacion_1\output_tests.xlsx',spillover_test_88','sp_test_88');</v>
      </c>
      <c r="UI151">
        <v>88</v>
      </c>
      <c r="UJ151" t="str">
        <f>"xlswrite('G:\Mi unidad\1. PROYECTOS TELLO 2022\SCM SPILL OVERS\outputs\PEAO\mujeres\1%\simulacion_1\output_tests.xlsx',spillover_test_"&amp;UI151&amp;"','sp_test_"&amp;UI151&amp;"');"</f>
        <v>xlswrite('G:\Mi unidad\1. PROYECTOS TELLO 2022\SCM SPILL OVERS\outputs\PEAO\mujeres\1%\simulacion_1\output_tests.xlsx',spillover_test_88','sp_test_88');</v>
      </c>
      <c r="UU151">
        <v>88</v>
      </c>
      <c r="UV151" t="str">
        <f>"xlswrite('G:\Mi unidad\1. PROYECTOS TELLO 2022\SCM SPILL OVERS\outputs\PEAO\criminalidad\1%\simulacion_1\output_tests.xlsx',spillover_test_"&amp;UU151&amp;"','sp_test_"&amp;UU151&amp;"');"</f>
        <v>xlswrite('G:\Mi unidad\1. PROYECTOS TELLO 2022\SCM SPILL OVERS\outputs\PEAO\criminalidad\1%\simulacion_1\output_tests.xlsx',spillover_test_88','sp_test_88');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P152">
        <v>89</v>
      </c>
      <c r="CQ152" t="str">
        <f>"%A_"&amp;CP152</f>
        <v>%A_89</v>
      </c>
      <c r="CW152">
        <v>89</v>
      </c>
      <c r="CX152" t="str">
        <f>"%A_"&amp;CW152</f>
        <v>%A_89</v>
      </c>
      <c r="DB152">
        <v>89</v>
      </c>
      <c r="DC152" t="str">
        <f>"%A_"&amp;DB152</f>
        <v>%A_89</v>
      </c>
      <c r="DG152">
        <v>89</v>
      </c>
      <c r="DH152" t="str">
        <f>"%A_"&amp;DG152</f>
        <v>%A_89</v>
      </c>
      <c r="DL152">
        <v>89</v>
      </c>
      <c r="DM152" t="str">
        <f>"%A_"&amp;DL152</f>
        <v>%A_89</v>
      </c>
      <c r="EG152">
        <v>66</v>
      </c>
      <c r="EH152" s="2" t="str">
        <f>"synthetic_control_sp_"&amp;EG152&amp;"(T+s) = Y_"&amp;EG152&amp;"(1,T+s)-alpha1_hat_vec_"&amp;EG152&amp;"(s);"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OVERS\outputs\PEAO\bajo_niv_educ\1%\simulacion_1\output_tests.xlsx',lb_vec_"&amp;QW152&amp;"','lb_vec_"&amp;QW152&amp;"');"</f>
        <v>xlswrite('G:\Mi unidad\1. PROYECTOS TELLO 2022\SCM SPILL OVERS\outputs\PEAO\bajo_niv_educ\1%\simulacion_1\output_tests.xlsx',lb_vec_89','lb_vec_89');</v>
      </c>
      <c r="RK152">
        <v>89</v>
      </c>
      <c r="RL152" t="str">
        <f>"xlswrite('G:\Mi unidad\1. PROYECTOS TELLO 2022\SCM SPILL OVERS\outputs\PEAO\bajo_ingreso\1%\simulacion_1\output_tests.xlsx',lb_vec_"&amp;RK152&amp;"','lb_vec_"&amp;RK152&amp;"');"</f>
        <v>xlswrite('G:\Mi unidad\1. PROYECTOS TELLO 2022\SCM SPILL OVERS\outputs\PEAO\bajo_ingreso\1%\simulacion_1\output_tests.xlsx',lb_vec_89','lb_vec_89');</v>
      </c>
      <c r="RW152">
        <v>89</v>
      </c>
      <c r="RX152" t="str">
        <f>"xlswrite('G:\Mi unidad\1. PROYECTOS TELLO 2022\SCM SPILL OVERS\outputs\PEAO\densidad\1%\simulacion_1\output_tests.xlsx',lb_vec_"&amp;RW152&amp;"','lb_vec_"&amp;RW152&amp;"');"</f>
        <v>xlswrite('G:\Mi unidad\1. PROYECTOS TELLO 2022\SCM SPILL OVERS\outputs\PEAO\densidad\1%\simulacion_1\output_tests.xlsx',lb_vec_89','lb_vec_89');</v>
      </c>
      <c r="SI152">
        <v>89</v>
      </c>
      <c r="SJ152" t="str">
        <f>"xlswrite('G:\Mi unidad\1. PROYECTOS TELLO 2022\SCM SPILL OVERS\outputs\PEAO\densidad_g\1%\simulacion_1\output_tests.xlsx',lb_vec_"&amp;SI152&amp;"','lb_vec_"&amp;SI152&amp;"');"</f>
        <v>xlswrite('G:\Mi unidad\1. PROYECTOS TELLO 2022\SCM SPILL OVERS\outputs\PEAO\densidad_g\1%\simulacion_1\output_tests.xlsx',lb_vec_89','lb_vec_89');</v>
      </c>
      <c r="SU152">
        <v>89</v>
      </c>
      <c r="SV152" t="str">
        <f>"xlswrite('G:\Mi unidad\1. PROYECTOS TELLO 2022\SCM SPILL OVERS\outputs\PEAO\distancia_centro_salud\1%\simulacion_1\output_tests.xlsx',lb_vec_"&amp;SU152&amp;"','lb_vec_"&amp;SU152&amp;"');"</f>
        <v>xlswrite('G:\Mi unidad\1. PROYECTOS TELLO 2022\SCM SPILL OVERS\outputs\PEAO\distancia_centro_salud\1%\simulacion_1\output_tests.xlsx',lb_vec_89','lb_vec_89');</v>
      </c>
      <c r="TH152">
        <v>89</v>
      </c>
      <c r="TI152" t="str">
        <f>"xlswrite('G:\Mi unidad\1. PROYECTOS TELLO 2022\SCM SPILL OVERS\outputs\PEAO\informalidad\1%\simulacion_1\output_tests.xlsx',lb_vec_"&amp;TH152&amp;"','lb_vec_"&amp;TH152&amp;"');"</f>
        <v>xlswrite('G:\Mi unidad\1. PROYECTOS TELLO 2022\SCM SPILL OVERS\outputs\PEAO\informalidad\1%\simulacion_1\output_tests.xlsx',lb_vec_89','lb_vec_89');</v>
      </c>
      <c r="TU152">
        <v>89</v>
      </c>
      <c r="TV152" t="str">
        <f>"xlswrite('G:\Mi unidad\1. PROYECTOS TELLO 2022\SCM SPILL OVERS\outputs\PEAO\alimentos\1%\simulacion_1\output_tests.xlsx',lb_vec_"&amp;TU152&amp;"','lb_vec_"&amp;TU152&amp;"');"</f>
        <v>xlswrite('G:\Mi unidad\1. PROYECTOS TELLO 2022\SCM SPILL OVERS\outputs\PEAO\alimentos\1%\simulacion_1\output_tests.xlsx',lb_vec_89','lb_vec_89');</v>
      </c>
      <c r="UB152">
        <v>89</v>
      </c>
      <c r="UC152" t="str">
        <f>"xlswrite('G:\Mi unidad\1. PROYECTOS TELLO 2022\SCM SPILL OVERS\outputs\PEAO\jefe_hogar\1%\simulacion_1\output_tests.xlsx',lb_vec_"&amp;UB152&amp;"','lb_vec_"&amp;UB152&amp;"');"</f>
        <v>xlswrite('G:\Mi unidad\1. PROYECTOS TELLO 2022\SCM SPILL OVERS\outputs\PEAO\jefe_hogar\1%\simulacion_1\output_tests.xlsx',lb_vec_89','lb_vec_89');</v>
      </c>
      <c r="UI152">
        <v>89</v>
      </c>
      <c r="UJ152" t="str">
        <f>"xlswrite('G:\Mi unidad\1. PROYECTOS TELLO 2022\SCM SPILL OVERS\outputs\PEAO\mujeres\1%\simulacion_1\output_tests.xlsx',lb_vec_"&amp;UI152&amp;"','lb_vec_"&amp;UI152&amp;"');"</f>
        <v>xlswrite('G:\Mi unidad\1. PROYECTOS TELLO 2022\SCM SPILL OVERS\outputs\PEAO\mujeres\1%\simulacion_1\output_tests.xlsx',lb_vec_89','lb_vec_89');</v>
      </c>
      <c r="UU152">
        <v>89</v>
      </c>
      <c r="UV152" t="str">
        <f>"xlswrite('G:\Mi unidad\1. PROYECTOS TELLO 2022\SCM SPILL OVERS\outputs\PEAO\criminalidad\1%\simulacion_1\output_tests.xlsx',lb_vec_"&amp;UU152&amp;"','lb_vec_"&amp;UU152&amp;"');"</f>
        <v>xlswrite('G:\Mi unidad\1. PROYECTOS TELLO 2022\SCM SPILL OVERS\outputs\PEAO\criminalidad\1%\simulacion_1\output_tests.xlsx',lb_vec_89','lb_vec_89');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P153">
        <v>89</v>
      </c>
      <c r="CQ153" t="str">
        <f>"% Provincia_"&amp;CP153</f>
        <v>% Provincia_89</v>
      </c>
      <c r="CW153">
        <v>89</v>
      </c>
      <c r="CX153" t="str">
        <f>"% Provincia_"&amp;CW153</f>
        <v>% Provincia_89</v>
      </c>
      <c r="DB153">
        <v>89</v>
      </c>
      <c r="DC153" t="str">
        <f>"% Provincia_"&amp;DB153</f>
        <v>% Provincia_89</v>
      </c>
      <c r="DG153">
        <v>89</v>
      </c>
      <c r="DH153" t="str">
        <f>"% Provincia_"&amp;DG153</f>
        <v>% Provincia_89</v>
      </c>
      <c r="DL153">
        <v>89</v>
      </c>
      <c r="DM153" t="str">
        <f>"% Provincia_"&amp;DL153</f>
        <v>% Provincia_89</v>
      </c>
      <c r="EG153">
        <v>66</v>
      </c>
      <c r="EH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OVERS\outputs\PEAO\bajo_niv_educ\1%\simulacion_1\output_tests.xlsx',ub_vec_"&amp;QW153&amp;"','ub_vec_"&amp;QW153&amp;"');"</f>
        <v>xlswrite('G:\Mi unidad\1. PROYECTOS TELLO 2022\SCM SPILL OVERS\outputs\PEAO\bajo_niv_educ\1%\simulacion_1\output_tests.xlsx',ub_vec_89','ub_vec_89');</v>
      </c>
      <c r="RK153">
        <v>89</v>
      </c>
      <c r="RL153" t="str">
        <f>"xlswrite('G:\Mi unidad\1. PROYECTOS TELLO 2022\SCM SPILL OVERS\outputs\PEAO\bajo_ingreso\1%\simulacion_1\output_tests.xlsx',ub_vec_"&amp;RK153&amp;"','ub_vec_"&amp;RK153&amp;"');"</f>
        <v>xlswrite('G:\Mi unidad\1. PROYECTOS TELLO 2022\SCM SPILL OVERS\outputs\PEAO\bajo_ingreso\1%\simulacion_1\output_tests.xlsx',ub_vec_89','ub_vec_89');</v>
      </c>
      <c r="RW153">
        <v>89</v>
      </c>
      <c r="RX153" t="str">
        <f>"xlswrite('G:\Mi unidad\1. PROYECTOS TELLO 2022\SCM SPILL OVERS\outputs\PEAO\densidad\1%\simulacion_1\output_tests.xlsx',ub_vec_"&amp;RW153&amp;"','ub_vec_"&amp;RW153&amp;"');"</f>
        <v>xlswrite('G:\Mi unidad\1. PROYECTOS TELLO 2022\SCM SPILL OVERS\outputs\PEAO\densidad\1%\simulacion_1\output_tests.xlsx',ub_vec_89','ub_vec_89');</v>
      </c>
      <c r="SI153">
        <v>89</v>
      </c>
      <c r="SJ153" t="str">
        <f>"xlswrite('G:\Mi unidad\1. PROYECTOS TELLO 2022\SCM SPILL OVERS\outputs\PEAO\densidad_g\1%\simulacion_1\output_tests.xlsx',ub_vec_"&amp;SI153&amp;"','ub_vec_"&amp;SI153&amp;"');"</f>
        <v>xlswrite('G:\Mi unidad\1. PROYECTOS TELLO 2022\SCM SPILL OVERS\outputs\PEAO\densidad_g\1%\simulacion_1\output_tests.xlsx',ub_vec_89','ub_vec_89');</v>
      </c>
      <c r="SU153">
        <v>89</v>
      </c>
      <c r="SV153" t="str">
        <f>"xlswrite('G:\Mi unidad\1. PROYECTOS TELLO 2022\SCM SPILL OVERS\outputs\PEAO\distancia_centro_salud\1%\simulacion_1\output_tests.xlsx',ub_vec_"&amp;SU153&amp;"','ub_vec_"&amp;SU153&amp;"');"</f>
        <v>xlswrite('G:\Mi unidad\1. PROYECTOS TELLO 2022\SCM SPILL OVERS\outputs\PEAO\distancia_centro_salud\1%\simulacion_1\output_tests.xlsx',ub_vec_89','ub_vec_89');</v>
      </c>
      <c r="TH153">
        <v>89</v>
      </c>
      <c r="TI153" t="str">
        <f>"xlswrite('G:\Mi unidad\1. PROYECTOS TELLO 2022\SCM SPILL OVERS\outputs\PEAO\informalidad\1%\simulacion_1\output_tests.xlsx',ub_vec_"&amp;TH153&amp;"','ub_vec_"&amp;TH153&amp;"');"</f>
        <v>xlswrite('G:\Mi unidad\1. PROYECTOS TELLO 2022\SCM SPILL OVERS\outputs\PEAO\informalidad\1%\simulacion_1\output_tests.xlsx',ub_vec_89','ub_vec_89');</v>
      </c>
      <c r="TU153">
        <v>89</v>
      </c>
      <c r="TV153" t="str">
        <f>"xlswrite('G:\Mi unidad\1. PROYECTOS TELLO 2022\SCM SPILL OVERS\outputs\PEAO\alimentos\1%\simulacion_1\output_tests.xlsx',ub_vec_"&amp;TU153&amp;"','ub_vec_"&amp;TU153&amp;"');"</f>
        <v>xlswrite('G:\Mi unidad\1. PROYECTOS TELLO 2022\SCM SPILL OVERS\outputs\PEAO\alimentos\1%\simulacion_1\output_tests.xlsx',ub_vec_89','ub_vec_89');</v>
      </c>
      <c r="UB153">
        <v>89</v>
      </c>
      <c r="UC153" t="str">
        <f>"xlswrite('G:\Mi unidad\1. PROYECTOS TELLO 2022\SCM SPILL OVERS\outputs\PEAO\jefe_hogar\1%\simulacion_1\output_tests.xlsx',ub_vec_"&amp;UB153&amp;"','ub_vec_"&amp;UB153&amp;"');"</f>
        <v>xlswrite('G:\Mi unidad\1. PROYECTOS TELLO 2022\SCM SPILL OVERS\outputs\PEAO\jefe_hogar\1%\simulacion_1\output_tests.xlsx',ub_vec_89','ub_vec_89');</v>
      </c>
      <c r="UI153">
        <v>89</v>
      </c>
      <c r="UJ153" t="str">
        <f>"xlswrite('G:\Mi unidad\1. PROYECTOS TELLO 2022\SCM SPILL OVERS\outputs\PEAO\mujeres\1%\simulacion_1\output_tests.xlsx',ub_vec_"&amp;UI153&amp;"','ub_vec_"&amp;UI153&amp;"');"</f>
        <v>xlswrite('G:\Mi unidad\1. PROYECTOS TELLO 2022\SCM SPILL OVERS\outputs\PEAO\mujeres\1%\simulacion_1\output_tests.xlsx',ub_vec_89','ub_vec_89');</v>
      </c>
      <c r="UU153">
        <v>89</v>
      </c>
      <c r="UV153" t="str">
        <f>"xlswrite('G:\Mi unidad\1. PROYECTOS TELLO 2022\SCM SPILL OVERS\outputs\PEAO\criminalidad\1%\simulacion_1\output_tests.xlsx',ub_vec_"&amp;UU153&amp;"','ub_vec_"&amp;UU153&amp;"');"</f>
        <v>xlswrite('G:\Mi unidad\1. PROYECTOS TELLO 2022\SCM SPILL OVERS\outputs\PEAO\criminalidad\1%\simulacion_1\output_tests.xlsx',ub_vec_89','ub_vec_89');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xlsread('spillover_densidad_g_"&amp;CJ152&amp;".xlsx')"</f>
        <v>ind_89 = xlsread('spillover_densidad_g_89.xlsx')</v>
      </c>
      <c r="CP154">
        <v>89</v>
      </c>
      <c r="CQ154" s="2" t="str">
        <f>"ind_"&amp;CP152&amp;" = xlsread('spillover_tiempo_cs_"&amp;CP152&amp;".xlsx')"</f>
        <v>ind_89 = xlsread('spillover_tiempo_cs_89.xlsx')</v>
      </c>
      <c r="CW154">
        <v>89</v>
      </c>
      <c r="CX154" s="2" t="str">
        <f>"ind_"&amp;CW152&amp;" = xlsread('spillover_alimentos_"&amp;CW152&amp;".xlsx')"</f>
        <v>ind_89 = xlsread('spillover_alimentos_89.xlsx')</v>
      </c>
      <c r="DB154">
        <v>89</v>
      </c>
      <c r="DC154" s="2" t="str">
        <f>"ind_"&amp;DB152&amp;" = xlsread('spillover_criminalidad_"&amp;DB152&amp;".xlsx')"</f>
        <v>ind_89 = xlsread('spillover_criminalidad_89.xlsx')</v>
      </c>
      <c r="DG154">
        <v>89</v>
      </c>
      <c r="DH154" s="2" t="str">
        <f>"ind_"&amp;DG152&amp;" = xlsread('spillover_jefe_hogar_"&amp;DG152&amp;".xlsx')"</f>
        <v>ind_89 = xlsread('spillover_jefe_hogar_89.xlsx')</v>
      </c>
      <c r="DL154">
        <v>89</v>
      </c>
      <c r="DM154" s="2" t="str">
        <f>"ind_"&amp;DL152&amp;" = xlsread('spillover_mujeres_"&amp;DL152&amp;".xlsx')"</f>
        <v>ind_89 = xlsread('spillover_mujeres_89.xlsx')</v>
      </c>
      <c r="EG154">
        <v>71</v>
      </c>
      <c r="EH154" s="3" t="str">
        <f>"%PROVINCIA "&amp;EG154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OVERS\outputs\PEAO\bajo_niv_educ\1%\simulacion_1\output_tests.xlsx',p_value_vec_"&amp;QW154&amp;"','p_value_vec_"&amp;QW154&amp;"');"</f>
        <v>xlswrite('G:\Mi unidad\1. PROYECTOS TELLO 2022\SCM SPILL OVERS\outputs\PEAO\bajo_niv_educ\1%\simulacion_1\output_tests.xlsx',p_value_vec_89','p_value_vec_89');</v>
      </c>
      <c r="RK154">
        <v>89</v>
      </c>
      <c r="RL154" t="str">
        <f>"xlswrite('G:\Mi unidad\1. PROYECTOS TELLO 2022\SCM SPILL OVERS\outputs\PEAO\bajo_ingreso\1%\simulacion_1\output_tests.xlsx',p_value_vec_"&amp;RK154&amp;"','p_value_vec_"&amp;RK154&amp;"');"</f>
        <v>xlswrite('G:\Mi unidad\1. PROYECTOS TELLO 2022\SCM SPILL OVERS\outputs\PEAO\bajo_ingreso\1%\simulacion_1\output_tests.xlsx',p_value_vec_89','p_value_vec_89');</v>
      </c>
      <c r="RW154">
        <v>89</v>
      </c>
      <c r="RX154" t="str">
        <f>"xlswrite('G:\Mi unidad\1. PROYECTOS TELLO 2022\SCM SPILL OVERS\outputs\PEAO\densidad\1%\simulacion_1\output_tests.xlsx',p_value_vec_"&amp;RW154&amp;"','p_value_vec_"&amp;RW154&amp;"');"</f>
        <v>xlswrite('G:\Mi unidad\1. PROYECTOS TELLO 2022\SCM SPILL OVERS\outputs\PEAO\densidad\1%\simulacion_1\output_tests.xlsx',p_value_vec_89','p_value_vec_89');</v>
      </c>
      <c r="SI154">
        <v>89</v>
      </c>
      <c r="SJ154" t="str">
        <f>"xlswrite('G:\Mi unidad\1. PROYECTOS TELLO 2022\SCM SPILL OVERS\outputs\PEAO\densidad_g\1%\simulacion_1\output_tests.xlsx',p_value_vec_"&amp;SI154&amp;"','p_value_vec_"&amp;SI154&amp;"');"</f>
        <v>xlswrite('G:\Mi unidad\1. PROYECTOS TELLO 2022\SCM SPILL OVERS\outputs\PEAO\densidad_g\1%\simulacion_1\output_tests.xlsx',p_value_vec_89','p_value_vec_89');</v>
      </c>
      <c r="SU154">
        <v>89</v>
      </c>
      <c r="SV154" t="str">
        <f>"xlswrite('G:\Mi unidad\1. PROYECTOS TELLO 2022\SCM SPILL OVERS\outputs\PEAO\distancia_centro_salud\1%\simulacion_1\output_tests.xlsx',p_value_vec_"&amp;SU154&amp;"','p_value_vec_"&amp;SU154&amp;"');"</f>
        <v>xlswrite('G:\Mi unidad\1. PROYECTOS TELLO 2022\SCM SPILL OVERS\outputs\PEAO\distancia_centro_salud\1%\simulacion_1\output_tests.xlsx',p_value_vec_89','p_value_vec_89');</v>
      </c>
      <c r="TH154">
        <v>89</v>
      </c>
      <c r="TI154" t="str">
        <f>"xlswrite('G:\Mi unidad\1. PROYECTOS TELLO 2022\SCM SPILL OVERS\outputs\PEAO\informalidad\1%\simulacion_1\output_tests.xlsx',p_value_vec_"&amp;TH154&amp;"','p_value_vec_"&amp;TH154&amp;"');"</f>
        <v>xlswrite('G:\Mi unidad\1. PROYECTOS TELLO 2022\SCM SPILL OVERS\outputs\PEAO\informalidad\1%\simulacion_1\output_tests.xlsx',p_value_vec_89','p_value_vec_89');</v>
      </c>
      <c r="TU154">
        <v>89</v>
      </c>
      <c r="TV154" t="str">
        <f>"xlswrite('G:\Mi unidad\1. PROYECTOS TELLO 2022\SCM SPILL OVERS\outputs\PEAO\alimentos\1%\simulacion_1\output_tests.xlsx',p_value_vec_"&amp;TU154&amp;"','p_value_vec_"&amp;TU154&amp;"');"</f>
        <v>xlswrite('G:\Mi unidad\1. PROYECTOS TELLO 2022\SCM SPILL OVERS\outputs\PEAO\alimentos\1%\simulacion_1\output_tests.xlsx',p_value_vec_89','p_value_vec_89');</v>
      </c>
      <c r="UB154">
        <v>89</v>
      </c>
      <c r="UC154" t="str">
        <f>"xlswrite('G:\Mi unidad\1. PROYECTOS TELLO 2022\SCM SPILL OVERS\outputs\PEAO\jefe_hogar\1%\simulacion_1\output_tests.xlsx',p_value_vec_"&amp;UB154&amp;"','p_value_vec_"&amp;UB154&amp;"');"</f>
        <v>xlswrite('G:\Mi unidad\1. PROYECTOS TELLO 2022\SCM SPILL OVERS\outputs\PEAO\jefe_hogar\1%\simulacion_1\output_tests.xlsx',p_value_vec_89','p_value_vec_89');</v>
      </c>
      <c r="UI154">
        <v>89</v>
      </c>
      <c r="UJ154" t="str">
        <f>"xlswrite('G:\Mi unidad\1. PROYECTOS TELLO 2022\SCM SPILL OVERS\outputs\PEAO\mujeres\1%\simulacion_1\output_tests.xlsx',p_value_vec_"&amp;UI154&amp;"','p_value_vec_"&amp;UI154&amp;"');"</f>
        <v>xlswrite('G:\Mi unidad\1. PROYECTOS TELLO 2022\SCM SPILL OVERS\outputs\PEAO\mujeres\1%\simulacion_1\output_tests.xlsx',p_value_vec_89','p_value_vec_89');</v>
      </c>
      <c r="UU154">
        <v>89</v>
      </c>
      <c r="UV154" t="str">
        <f>"xlswrite('G:\Mi unidad\1. PROYECTOS TELLO 2022\SCM SPILL OVERS\outputs\PEAO\criminalidad\1%\simulacion_1\output_tests.xlsx',p_value_vec_"&amp;UU154&amp;"','p_value_vec_"&amp;UU154&amp;"');"</f>
        <v>xlswrite('G:\Mi unidad\1. PROYECTOS TELLO 2022\SCM SPILL OVERS\outputs\PEAO\criminalidad\1%\simulacion_1\output_tests.xlsx',p_value_vec_89','p_value_vec_89');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P155">
        <v>89</v>
      </c>
      <c r="CQ155" s="2" t="str">
        <f>"A_"&amp;CP152&amp;" = eye(N);"</f>
        <v>A_89 = eye(N);</v>
      </c>
      <c r="CW155">
        <v>89</v>
      </c>
      <c r="CX155" s="2" t="str">
        <f>"A_"&amp;CW152&amp;" = eye(N);"</f>
        <v>A_89 = eye(N);</v>
      </c>
      <c r="DB155">
        <v>89</v>
      </c>
      <c r="DC155" s="2" t="str">
        <f>"A_"&amp;DB152&amp;" = eye(N);"</f>
        <v>A_89 = eye(N);</v>
      </c>
      <c r="DG155">
        <v>89</v>
      </c>
      <c r="DH155" s="2" t="str">
        <f>"A_"&amp;DG152&amp;" = eye(N);"</f>
        <v>A_89 = eye(N);</v>
      </c>
      <c r="DL155">
        <v>89</v>
      </c>
      <c r="DM155" s="2" t="str">
        <f>"A_"&amp;DL152&amp;" = eye(N);"</f>
        <v>A_89 = eye(N);</v>
      </c>
      <c r="EG155">
        <v>71</v>
      </c>
      <c r="EH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OVERS\outputs\PEAO\bajo_niv_educ\1%\simulacion_1\output_tests.xlsx',alpha1_hat_vec_"&amp;QW155&amp;"','alpha1_hat_vec_"&amp;QW155&amp;"');"</f>
        <v>xlswrite('G:\Mi unidad\1. PROYECTOS TELLO 2022\SCM SPILL OVERS\outputs\PEAO\bajo_niv_educ\1%\simulacion_1\output_tests.xlsx',alpha1_hat_vec_89','alpha1_hat_vec_89');</v>
      </c>
      <c r="RK155">
        <v>89</v>
      </c>
      <c r="RL155" t="str">
        <f>"xlswrite('G:\Mi unidad\1. PROYECTOS TELLO 2022\SCM SPILL OVERS\outputs\PEAO\bajo_ingreso\1%\simulacion_1\output_tests.xlsx',alpha1_hat_vec_"&amp;RK155&amp;"','alpha1_hat_vec_"&amp;RK155&amp;"');"</f>
        <v>xlswrite('G:\Mi unidad\1. PROYECTOS TELLO 2022\SCM SPILL OVERS\outputs\PEAO\bajo_ingreso\1%\simulacion_1\output_tests.xlsx',alpha1_hat_vec_89','alpha1_hat_vec_89');</v>
      </c>
      <c r="RW155">
        <v>89</v>
      </c>
      <c r="RX155" t="str">
        <f>"xlswrite('G:\Mi unidad\1. PROYECTOS TELLO 2022\SCM SPILL OVERS\outputs\PEAO\densidad\1%\simulacion_1\output_tests.xlsx',alpha1_hat_vec_"&amp;RW155&amp;"','alpha1_hat_vec_"&amp;RW155&amp;"');"</f>
        <v>xlswrite('G:\Mi unidad\1. PROYECTOS TELLO 2022\SCM SPILL OVERS\outputs\PEAO\densidad\1%\simulacion_1\output_tests.xlsx',alpha1_hat_vec_89','alpha1_hat_vec_89');</v>
      </c>
      <c r="SI155">
        <v>89</v>
      </c>
      <c r="SJ155" t="str">
        <f>"xlswrite('G:\Mi unidad\1. PROYECTOS TELLO 2022\SCM SPILL OVERS\outputs\PEAO\densidad_g\1%\simulacion_1\output_tests.xlsx',alpha1_hat_vec_"&amp;SI155&amp;"','alpha1_hat_vec_"&amp;SI155&amp;"');"</f>
        <v>xlswrite('G:\Mi unidad\1. PROYECTOS TELLO 2022\SCM SPILL OVERS\outputs\PEAO\densidad_g\1%\simulacion_1\output_tests.xlsx',alpha1_hat_vec_89','alpha1_hat_vec_89');</v>
      </c>
      <c r="SU155">
        <v>89</v>
      </c>
      <c r="SV155" t="str">
        <f>"xlswrite('G:\Mi unidad\1. PROYECTOS TELLO 2022\SCM SPILL OVERS\outputs\PEAO\distancia_centro_salud\1%\simulacion_1\output_tests.xlsx',alpha1_hat_vec_"&amp;SU155&amp;"','alpha1_hat_vec_"&amp;SU155&amp;"');"</f>
        <v>xlswrite('G:\Mi unidad\1. PROYECTOS TELLO 2022\SCM SPILL OVERS\outputs\PEAO\distancia_centro_salud\1%\simulacion_1\output_tests.xlsx',alpha1_hat_vec_89','alpha1_hat_vec_89');</v>
      </c>
      <c r="TH155">
        <v>89</v>
      </c>
      <c r="TI155" t="str">
        <f>"xlswrite('G:\Mi unidad\1. PROYECTOS TELLO 2022\SCM SPILL OVERS\outputs\PEAO\informalidad\1%\simulacion_1\output_tests.xlsx',alpha1_hat_vec_"&amp;TH155&amp;"','alpha1_hat_vec_"&amp;TH155&amp;"');"</f>
        <v>xlswrite('G:\Mi unidad\1. PROYECTOS TELLO 2022\SCM SPILL OVERS\outputs\PEAO\informalidad\1%\simulacion_1\output_tests.xlsx',alpha1_hat_vec_89','alpha1_hat_vec_89');</v>
      </c>
      <c r="TU155">
        <v>89</v>
      </c>
      <c r="TV155" t="str">
        <f>"xlswrite('G:\Mi unidad\1. PROYECTOS TELLO 2022\SCM SPILL OVERS\outputs\PEAO\alimentos\1%\simulacion_1\output_tests.xlsx',alpha1_hat_vec_"&amp;TU155&amp;"','alpha1_hat_vec_"&amp;TU155&amp;"');"</f>
        <v>xlswrite('G:\Mi unidad\1. PROYECTOS TELLO 2022\SCM SPILL OVERS\outputs\PEAO\alimentos\1%\simulacion_1\output_tests.xlsx',alpha1_hat_vec_89','alpha1_hat_vec_89');</v>
      </c>
      <c r="UB155">
        <v>89</v>
      </c>
      <c r="UC155" t="str">
        <f>"xlswrite('G:\Mi unidad\1. PROYECTOS TELLO 2022\SCM SPILL OVERS\outputs\PEAO\jefe_hogar\1%\simulacion_1\output_tests.xlsx',alpha1_hat_vec_"&amp;UB155&amp;"','alpha1_hat_vec_"&amp;UB155&amp;"');"</f>
        <v>xlswrite('G:\Mi unidad\1. PROYECTOS TELLO 2022\SCM SPILL OVERS\outputs\PEAO\jefe_hogar\1%\simulacion_1\output_tests.xlsx',alpha1_hat_vec_89','alpha1_hat_vec_89');</v>
      </c>
      <c r="UI155">
        <v>89</v>
      </c>
      <c r="UJ155" t="str">
        <f>"xlswrite('G:\Mi unidad\1. PROYECTOS TELLO 2022\SCM SPILL OVERS\outputs\PEAO\mujeres\1%\simulacion_1\output_tests.xlsx',alpha1_hat_vec_"&amp;UI155&amp;"','alpha1_hat_vec_"&amp;UI155&amp;"');"</f>
        <v>xlswrite('G:\Mi unidad\1. PROYECTOS TELLO 2022\SCM SPILL OVERS\outputs\PEAO\mujeres\1%\simulacion_1\output_tests.xlsx',alpha1_hat_vec_89','alpha1_hat_vec_89');</v>
      </c>
      <c r="UU155">
        <v>89</v>
      </c>
      <c r="UV155" t="str">
        <f>"xlswrite('G:\Mi unidad\1. PROYECTOS TELLO 2022\SCM SPILL OVERS\outputs\PEAO\criminalidad\1%\simulacion_1\output_tests.xlsx',alpha1_hat_vec_"&amp;UU155&amp;"','alpha1_hat_vec_"&amp;UU155&amp;"');"</f>
        <v>xlswrite('G:\Mi unidad\1. PROYECTOS TELLO 2022\SCM SPILL OVERS\outputs\PEAO\criminalidad\1%\simulacion_1\output_tests.xlsx',alpha1_hat_vec_89','alpha1_hat_vec_89');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P156">
        <v>89</v>
      </c>
      <c r="CQ156" s="2" t="str">
        <f>"A_"&amp;CP152&amp;"(:,ind_"&amp;CP152&amp;" == 0) = [];"</f>
        <v>A_89(:,ind_89 == 0) = [];</v>
      </c>
      <c r="CW156">
        <v>89</v>
      </c>
      <c r="CX156" s="2" t="str">
        <f>"A_"&amp;CW152&amp;"(:,ind_"&amp;CW152&amp;" == 0) = [];"</f>
        <v>A_89(:,ind_89 == 0) = [];</v>
      </c>
      <c r="DB156">
        <v>89</v>
      </c>
      <c r="DC156" s="2" t="str">
        <f>"A_"&amp;DB152&amp;"(:,ind_"&amp;DB152&amp;" == 0) = [];"</f>
        <v>A_89(:,ind_89 == 0) = [];</v>
      </c>
      <c r="DG156">
        <v>89</v>
      </c>
      <c r="DH156" s="2" t="str">
        <f>"A_"&amp;DG152&amp;"(:,ind_"&amp;DG152&amp;" == 0) = [];"</f>
        <v>A_89(:,ind_89 == 0) = [];</v>
      </c>
      <c r="DL156">
        <v>89</v>
      </c>
      <c r="DM156" s="2" t="str">
        <f>"A_"&amp;DL152&amp;"(:,ind_"&amp;DL152&amp;" == 0) = [];"</f>
        <v>A_89(:,ind_89 == 0) = [];</v>
      </c>
      <c r="EG156">
        <v>71</v>
      </c>
      <c r="EH156" s="2" t="str">
        <f>"Y_Ts_"&amp;EG156&amp;" = Y_"&amp;EG156&amp;"(:,T+s);"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OVERS\outputs\PEAO\bajo_niv_educ\1%\simulacion_1\output_tests.xlsx',spillover_test_"&amp;QW156&amp;"','sp_test_"&amp;QW156&amp;"');"</f>
        <v>xlswrite('G:\Mi unidad\1. PROYECTOS TELLO 2022\SCM SPILL OVERS\outputs\PEAO\bajo_niv_educ\1%\simulacion_1\output_tests.xlsx',spillover_test_89','sp_test_89');</v>
      </c>
      <c r="RK156">
        <v>89</v>
      </c>
      <c r="RL156" t="str">
        <f>"xlswrite('G:\Mi unidad\1. PROYECTOS TELLO 2022\SCM SPILL OVERS\outputs\PEAO\bajo_ingreso\1%\simulacion_1\output_tests.xlsx',spillover_test_"&amp;RK156&amp;"','sp_test_"&amp;RK156&amp;"');"</f>
        <v>xlswrite('G:\Mi unidad\1. PROYECTOS TELLO 2022\SCM SPILL OVERS\outputs\PEAO\bajo_ingreso\1%\simulacion_1\output_tests.xlsx',spillover_test_89','sp_test_89');</v>
      </c>
      <c r="RW156">
        <v>89</v>
      </c>
      <c r="RX156" t="str">
        <f>"xlswrite('G:\Mi unidad\1. PROYECTOS TELLO 2022\SCM SPILL OVERS\outputs\PEAO\densidad\1%\simulacion_1\output_tests.xlsx',spillover_test_"&amp;RW156&amp;"','sp_test_"&amp;RW156&amp;"');"</f>
        <v>xlswrite('G:\Mi unidad\1. PROYECTOS TELLO 2022\SCM SPILL OVERS\outputs\PEAO\densidad\1%\simulacion_1\output_tests.xlsx',spillover_test_89','sp_test_89');</v>
      </c>
      <c r="SI156">
        <v>89</v>
      </c>
      <c r="SJ156" t="str">
        <f>"xlswrite('G:\Mi unidad\1. PROYECTOS TELLO 2022\SCM SPILL OVERS\outputs\PEAO\densidad_g\1%\simulacion_1\output_tests.xlsx',spillover_test_"&amp;SI156&amp;"','sp_test_"&amp;SI156&amp;"');"</f>
        <v>xlswrite('G:\Mi unidad\1. PROYECTOS TELLO 2022\SCM SPILL OVERS\outputs\PEAO\densidad_g\1%\simulacion_1\output_tests.xlsx',spillover_test_89','sp_test_89');</v>
      </c>
      <c r="SU156">
        <v>89</v>
      </c>
      <c r="SV156" t="str">
        <f>"xlswrite('G:\Mi unidad\1. PROYECTOS TELLO 2022\SCM SPILL OVERS\outputs\PEAO\distancia_centro_salud\1%\simulacion_1\output_tests.xlsx',spillover_test_"&amp;SU156&amp;"','sp_test_"&amp;SU156&amp;"');"</f>
        <v>xlswrite('G:\Mi unidad\1. PROYECTOS TELLO 2022\SCM SPILL OVERS\outputs\PEAO\distancia_centro_salud\1%\simulacion_1\output_tests.xlsx',spillover_test_89','sp_test_89');</v>
      </c>
      <c r="TH156">
        <v>89</v>
      </c>
      <c r="TI156" t="str">
        <f>"xlswrite('G:\Mi unidad\1. PROYECTOS TELLO 2022\SCM SPILL OVERS\outputs\PEAO\informalidad\1%\simulacion_1\output_tests.xlsx',spillover_test_"&amp;TH156&amp;"','sp_test_"&amp;TH156&amp;"');"</f>
        <v>xlswrite('G:\Mi unidad\1. PROYECTOS TELLO 2022\SCM SPILL OVERS\outputs\PEAO\informalidad\1%\simulacion_1\output_tests.xlsx',spillover_test_89','sp_test_89');</v>
      </c>
      <c r="TU156">
        <v>89</v>
      </c>
      <c r="TV156" t="str">
        <f>"xlswrite('G:\Mi unidad\1. PROYECTOS TELLO 2022\SCM SPILL OVERS\outputs\PEAO\alimentos\1%\simulacion_1\output_tests.xlsx',spillover_test_"&amp;TU156&amp;"','sp_test_"&amp;TU156&amp;"');"</f>
        <v>xlswrite('G:\Mi unidad\1. PROYECTOS TELLO 2022\SCM SPILL OVERS\outputs\PEAO\alimentos\1%\simulacion_1\output_tests.xlsx',spillover_test_89','sp_test_89');</v>
      </c>
      <c r="UB156">
        <v>89</v>
      </c>
      <c r="UC156" t="str">
        <f>"xlswrite('G:\Mi unidad\1. PROYECTOS TELLO 2022\SCM SPILL OVERS\outputs\PEAO\jefe_hogar\1%\simulacion_1\output_tests.xlsx',spillover_test_"&amp;UB156&amp;"','sp_test_"&amp;UB156&amp;"');"</f>
        <v>xlswrite('G:\Mi unidad\1. PROYECTOS TELLO 2022\SCM SPILL OVERS\outputs\PEAO\jefe_hogar\1%\simulacion_1\output_tests.xlsx',spillover_test_89','sp_test_89');</v>
      </c>
      <c r="UI156">
        <v>89</v>
      </c>
      <c r="UJ156" t="str">
        <f>"xlswrite('G:\Mi unidad\1. PROYECTOS TELLO 2022\SCM SPILL OVERS\outputs\PEAO\mujeres\1%\simulacion_1\output_tests.xlsx',spillover_test_"&amp;UI156&amp;"','sp_test_"&amp;UI156&amp;"');"</f>
        <v>xlswrite('G:\Mi unidad\1. PROYECTOS TELLO 2022\SCM SPILL OVERS\outputs\PEAO\mujeres\1%\simulacion_1\output_tests.xlsx',spillover_test_89','sp_test_89');</v>
      </c>
      <c r="UU156">
        <v>89</v>
      </c>
      <c r="UV156" t="str">
        <f>"xlswrite('G:\Mi unidad\1. PROYECTOS TELLO 2022\SCM SPILL OVERS\outputs\PEAO\criminalidad\1%\simulacion_1\output_tests.xlsx',spillover_test_"&amp;UU156&amp;"','sp_test_"&amp;UU156&amp;"');"</f>
        <v>xlswrite('G:\Mi unidad\1. PROYECTOS TELLO 2022\SCM SPILL OVERS\outputs\PEAO\criminalidad\1%\simulacion_1\output_tests.xlsx',spillover_test_89','sp_test_89');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P157">
        <v>91</v>
      </c>
      <c r="CQ157" t="str">
        <f>"%A_"&amp;CP157</f>
        <v>%A_91</v>
      </c>
      <c r="CW157">
        <v>91</v>
      </c>
      <c r="CX157" t="str">
        <f>"%A_"&amp;CW157</f>
        <v>%A_91</v>
      </c>
      <c r="DB157">
        <v>91</v>
      </c>
      <c r="DC157" t="str">
        <f>"%A_"&amp;DB157</f>
        <v>%A_91</v>
      </c>
      <c r="DG157">
        <v>91</v>
      </c>
      <c r="DH157" t="str">
        <f>"%A_"&amp;DG157</f>
        <v>%A_91</v>
      </c>
      <c r="DL157">
        <v>91</v>
      </c>
      <c r="DM157" t="str">
        <f>"%A_"&amp;DL157</f>
        <v>%A_91</v>
      </c>
      <c r="EG157">
        <v>71</v>
      </c>
      <c r="EH157" s="2" t="str">
        <f>"gamma_hat_"&amp;EG156&amp;" = (A_"&amp;EG156&amp;"'*M_hat_"&amp;EG156&amp;"*A_"&amp;EG156&amp;")\(A_"&amp;EG156&amp;"'*(eye(N)-B_hat_"&amp;EG156&amp;")'*((eye(N)-B_hat_"&amp;EG156&amp;")*Y_Ts_"&amp;EG156&amp;"-a_hat_"&amp;EG156&amp;"));"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sp_andrews(Y_pre_"&amp;QP157&amp;",PEAO_"&amp;QP157&amp;"(:,T+s),A_"&amp;QP157&amp;",C,d,alpha_sig);"</f>
        <v xml:space="preserve">    spillover_test_80(s) = sp_andrews(Y_pre_80,PEAO_80(:,T+s),A_80,C,d,alpha_sig);</v>
      </c>
      <c r="QW157">
        <v>91</v>
      </c>
      <c r="QX157" t="str">
        <f>"xlswrite('G:\Mi unidad\1. PROYECTOS TELLO 2022\SCM SPILL OVERS\outputs\PEAO\bajo_niv_educ\1%\simulacion_1\output_tests.xlsx',lb_vec_"&amp;QW157&amp;"','lb_vec_"&amp;QW157&amp;"');"</f>
        <v>xlswrite('G:\Mi unidad\1. PROYECTOS TELLO 2022\SCM SPILL OVERS\outputs\PEAO\bajo_niv_educ\1%\simulacion_1\output_tests.xlsx',lb_vec_91','lb_vec_91');</v>
      </c>
      <c r="RK157">
        <v>91</v>
      </c>
      <c r="RL157" t="str">
        <f>"xlswrite('G:\Mi unidad\1. PROYECTOS TELLO 2022\SCM SPILL OVERS\outputs\PEAO\bajo_ingreso\1%\simulacion_1\output_tests.xlsx',lb_vec_"&amp;RK157&amp;"','lb_vec_"&amp;RK157&amp;"');"</f>
        <v>xlswrite('G:\Mi unidad\1. PROYECTOS TELLO 2022\SCM SPILL OVERS\outputs\PEAO\bajo_ingreso\1%\simulacion_1\output_tests.xlsx',lb_vec_91','lb_vec_91');</v>
      </c>
      <c r="RW157">
        <v>91</v>
      </c>
      <c r="RX157" t="str">
        <f>"xlswrite('G:\Mi unidad\1. PROYECTOS TELLO 2022\SCM SPILL OVERS\outputs\PEAO\densidad\1%\simulacion_1\output_tests.xlsx',lb_vec_"&amp;RW157&amp;"','lb_vec_"&amp;RW157&amp;"');"</f>
        <v>xlswrite('G:\Mi unidad\1. PROYECTOS TELLO 2022\SCM SPILL OVERS\outputs\PEAO\densidad\1%\simulacion_1\output_tests.xlsx',lb_vec_91','lb_vec_91');</v>
      </c>
      <c r="SI157">
        <v>91</v>
      </c>
      <c r="SJ157" t="str">
        <f>"xlswrite('G:\Mi unidad\1. PROYECTOS TELLO 2022\SCM SPILL OVERS\outputs\PEAO\densidad_g\1%\simulacion_1\output_tests.xlsx',lb_vec_"&amp;SI157&amp;"','lb_vec_"&amp;SI157&amp;"');"</f>
        <v>xlswrite('G:\Mi unidad\1. PROYECTOS TELLO 2022\SCM SPILL OVERS\outputs\PEAO\densidad_g\1%\simulacion_1\output_tests.xlsx',lb_vec_91','lb_vec_91');</v>
      </c>
      <c r="SU157">
        <v>91</v>
      </c>
      <c r="SV157" t="str">
        <f>"xlswrite('G:\Mi unidad\1. PROYECTOS TELLO 2022\SCM SPILL OVERS\outputs\PEAO\distancia_centro_salud\1%\simulacion_1\output_tests.xlsx',lb_vec_"&amp;SU157&amp;"','lb_vec_"&amp;SU157&amp;"');"</f>
        <v>xlswrite('G:\Mi unidad\1. PROYECTOS TELLO 2022\SCM SPILL OVERS\outputs\PEAO\distancia_centro_salud\1%\simulacion_1\output_tests.xlsx',lb_vec_91','lb_vec_91');</v>
      </c>
      <c r="TH157">
        <v>91</v>
      </c>
      <c r="TI157" t="str">
        <f>"xlswrite('G:\Mi unidad\1. PROYECTOS TELLO 2022\SCM SPILL OVERS\outputs\PEAO\informalidad\1%\simulacion_1\output_tests.xlsx',lb_vec_"&amp;TH157&amp;"','lb_vec_"&amp;TH157&amp;"');"</f>
        <v>xlswrite('G:\Mi unidad\1. PROYECTOS TELLO 2022\SCM SPILL OVERS\outputs\PEAO\informalidad\1%\simulacion_1\output_tests.xlsx',lb_vec_91','lb_vec_91');</v>
      </c>
      <c r="TU157">
        <v>91</v>
      </c>
      <c r="TV157" t="str">
        <f>"xlswrite('G:\Mi unidad\1. PROYECTOS TELLO 2022\SCM SPILL OVERS\outputs\PEAO\alimentos\1%\simulacion_1\output_tests.xlsx',lb_vec_"&amp;TU157&amp;"','lb_vec_"&amp;TU157&amp;"');"</f>
        <v>xlswrite('G:\Mi unidad\1. PROYECTOS TELLO 2022\SCM SPILL OVERS\outputs\PEAO\alimentos\1%\simulacion_1\output_tests.xlsx',lb_vec_91','lb_vec_91');</v>
      </c>
      <c r="UB157">
        <v>91</v>
      </c>
      <c r="UC157" t="str">
        <f>"xlswrite('G:\Mi unidad\1. PROYECTOS TELLO 2022\SCM SPILL OVERS\outputs\PEAO\jefe_hogar\1%\simulacion_1\output_tests.xlsx',lb_vec_"&amp;UB157&amp;"','lb_vec_"&amp;UB157&amp;"');"</f>
        <v>xlswrite('G:\Mi unidad\1. PROYECTOS TELLO 2022\SCM SPILL OVERS\outputs\PEAO\jefe_hogar\1%\simulacion_1\output_tests.xlsx',lb_vec_91','lb_vec_91');</v>
      </c>
      <c r="UI157">
        <v>91</v>
      </c>
      <c r="UJ157" t="str">
        <f>"xlswrite('G:\Mi unidad\1. PROYECTOS TELLO 2022\SCM SPILL OVERS\outputs\PEAO\mujeres\1%\simulacion_1\output_tests.xlsx',lb_vec_"&amp;UI157&amp;"','lb_vec_"&amp;UI157&amp;"');"</f>
        <v>xlswrite('G:\Mi unidad\1. PROYECTOS TELLO 2022\SCM SPILL OVERS\outputs\PEAO\mujeres\1%\simulacion_1\output_tests.xlsx',lb_vec_91','lb_vec_91');</v>
      </c>
      <c r="UU157">
        <v>91</v>
      </c>
      <c r="UV157" t="str">
        <f>"xlswrite('G:\Mi unidad\1. PROYECTOS TELLO 2022\SCM SPILL OVERS\outputs\PEAO\criminalidad\1%\simulacion_1\output_tests.xlsx',lb_vec_"&amp;UU157&amp;"','lb_vec_"&amp;UU157&amp;"');"</f>
        <v>xlswrite('G:\Mi unidad\1. PROYECTOS TELLO 2022\SCM SPILL OVERS\outputs\PEAO\criminalidad\1%\simulacion_1\output_tests.xlsx',lb_vec_91','lb_vec_91');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P158">
        <v>91</v>
      </c>
      <c r="CQ158" t="str">
        <f>"% Provincia_"&amp;CP158</f>
        <v>% Provincia_91</v>
      </c>
      <c r="CW158">
        <v>91</v>
      </c>
      <c r="CX158" t="str">
        <f>"% Provincia_"&amp;CW158</f>
        <v>% Provincia_91</v>
      </c>
      <c r="DB158">
        <v>91</v>
      </c>
      <c r="DC158" t="str">
        <f>"% Provincia_"&amp;DB158</f>
        <v>% Provincia_91</v>
      </c>
      <c r="DG158">
        <v>91</v>
      </c>
      <c r="DH158" t="str">
        <f>"% Provincia_"&amp;DG158</f>
        <v>% Provincia_91</v>
      </c>
      <c r="DL158">
        <v>91</v>
      </c>
      <c r="DM158" t="str">
        <f>"% Provincia_"&amp;DL158</f>
        <v>% Provincia_91</v>
      </c>
      <c r="EG158">
        <v>71</v>
      </c>
      <c r="EH158" s="2" t="str">
        <f>"alpha_hat_"&amp;EG158&amp;" = A_"&amp;EG158&amp;"*gamma_hat_"&amp;EG158&amp;";"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OVERS\outputs\PEAO\bajo_niv_educ\1%\simulacion_1\output_tests.xlsx',ub_vec_"&amp;QW158&amp;"','ub_vec_"&amp;QW158&amp;"');"</f>
        <v>xlswrite('G:\Mi unidad\1. PROYECTOS TELLO 2022\SCM SPILL OVERS\outputs\PEAO\bajo_niv_educ\1%\simulacion_1\output_tests.xlsx',ub_vec_91','ub_vec_91');</v>
      </c>
      <c r="RK158">
        <v>91</v>
      </c>
      <c r="RL158" t="str">
        <f>"xlswrite('G:\Mi unidad\1. PROYECTOS TELLO 2022\SCM SPILL OVERS\outputs\PEAO\bajo_ingreso\1%\simulacion_1\output_tests.xlsx',ub_vec_"&amp;RK158&amp;"','ub_vec_"&amp;RK158&amp;"');"</f>
        <v>xlswrite('G:\Mi unidad\1. PROYECTOS TELLO 2022\SCM SPILL OVERS\outputs\PEAO\bajo_ingreso\1%\simulacion_1\output_tests.xlsx',ub_vec_91','ub_vec_91');</v>
      </c>
      <c r="RW158">
        <v>91</v>
      </c>
      <c r="RX158" t="str">
        <f>"xlswrite('G:\Mi unidad\1. PROYECTOS TELLO 2022\SCM SPILL OVERS\outputs\PEAO\densidad\1%\simulacion_1\output_tests.xlsx',ub_vec_"&amp;RW158&amp;"','ub_vec_"&amp;RW158&amp;"');"</f>
        <v>xlswrite('G:\Mi unidad\1. PROYECTOS TELLO 2022\SCM SPILL OVERS\outputs\PEAO\densidad\1%\simulacion_1\output_tests.xlsx',ub_vec_91','ub_vec_91');</v>
      </c>
      <c r="SI158">
        <v>91</v>
      </c>
      <c r="SJ158" t="str">
        <f>"xlswrite('G:\Mi unidad\1. PROYECTOS TELLO 2022\SCM SPILL OVERS\outputs\PEAO\densidad_g\1%\simulacion_1\output_tests.xlsx',ub_vec_"&amp;SI158&amp;"','ub_vec_"&amp;SI158&amp;"');"</f>
        <v>xlswrite('G:\Mi unidad\1. PROYECTOS TELLO 2022\SCM SPILL OVERS\outputs\PEAO\densidad_g\1%\simulacion_1\output_tests.xlsx',ub_vec_91','ub_vec_91');</v>
      </c>
      <c r="SU158">
        <v>91</v>
      </c>
      <c r="SV158" t="str">
        <f>"xlswrite('G:\Mi unidad\1. PROYECTOS TELLO 2022\SCM SPILL OVERS\outputs\PEAO\distancia_centro_salud\1%\simulacion_1\output_tests.xlsx',ub_vec_"&amp;SU158&amp;"','ub_vec_"&amp;SU158&amp;"');"</f>
        <v>xlswrite('G:\Mi unidad\1. PROYECTOS TELLO 2022\SCM SPILL OVERS\outputs\PEAO\distancia_centro_salud\1%\simulacion_1\output_tests.xlsx',ub_vec_91','ub_vec_91');</v>
      </c>
      <c r="TH158">
        <v>91</v>
      </c>
      <c r="TI158" t="str">
        <f>"xlswrite('G:\Mi unidad\1. PROYECTOS TELLO 2022\SCM SPILL OVERS\outputs\PEAO\informalidad\1%\simulacion_1\output_tests.xlsx',ub_vec_"&amp;TH158&amp;"','ub_vec_"&amp;TH158&amp;"');"</f>
        <v>xlswrite('G:\Mi unidad\1. PROYECTOS TELLO 2022\SCM SPILL OVERS\outputs\PEAO\informalidad\1%\simulacion_1\output_tests.xlsx',ub_vec_91','ub_vec_91');</v>
      </c>
      <c r="TU158">
        <v>91</v>
      </c>
      <c r="TV158" t="str">
        <f>"xlswrite('G:\Mi unidad\1. PROYECTOS TELLO 2022\SCM SPILL OVERS\outputs\PEAO\alimentos\1%\simulacion_1\output_tests.xlsx',ub_vec_"&amp;TU158&amp;"','ub_vec_"&amp;TU158&amp;"');"</f>
        <v>xlswrite('G:\Mi unidad\1. PROYECTOS TELLO 2022\SCM SPILL OVERS\outputs\PEAO\alimentos\1%\simulacion_1\output_tests.xlsx',ub_vec_91','ub_vec_91');</v>
      </c>
      <c r="UB158">
        <v>91</v>
      </c>
      <c r="UC158" t="str">
        <f>"xlswrite('G:\Mi unidad\1. PROYECTOS TELLO 2022\SCM SPILL OVERS\outputs\PEAO\jefe_hogar\1%\simulacion_1\output_tests.xlsx',ub_vec_"&amp;UB158&amp;"','ub_vec_"&amp;UB158&amp;"');"</f>
        <v>xlswrite('G:\Mi unidad\1. PROYECTOS TELLO 2022\SCM SPILL OVERS\outputs\PEAO\jefe_hogar\1%\simulacion_1\output_tests.xlsx',ub_vec_91','ub_vec_91');</v>
      </c>
      <c r="UI158">
        <v>91</v>
      </c>
      <c r="UJ158" t="str">
        <f>"xlswrite('G:\Mi unidad\1. PROYECTOS TELLO 2022\SCM SPILL OVERS\outputs\PEAO\mujeres\1%\simulacion_1\output_tests.xlsx',ub_vec_"&amp;UI158&amp;"','ub_vec_"&amp;UI158&amp;"');"</f>
        <v>xlswrite('G:\Mi unidad\1. PROYECTOS TELLO 2022\SCM SPILL OVERS\outputs\PEAO\mujeres\1%\simulacion_1\output_tests.xlsx',ub_vec_91','ub_vec_91');</v>
      </c>
      <c r="UU158">
        <v>91</v>
      </c>
      <c r="UV158" t="str">
        <f>"xlswrite('G:\Mi unidad\1. PROYECTOS TELLO 2022\SCM SPILL OVERS\outputs\PEAO\criminalidad\1%\simulacion_1\output_tests.xlsx',ub_vec_"&amp;UU158&amp;"','ub_vec_"&amp;UU158&amp;"');"</f>
        <v>xlswrite('G:\Mi unidad\1. PROYECTOS TELLO 2022\SCM SPILL OVERS\outputs\PEAO\criminalidad\1%\simulacion_1\output_tests.xlsx',ub_vec_91','ub_vec_91');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xlsread('spillover_densidad_g_"&amp;CJ157&amp;".xlsx')"</f>
        <v>ind_91 = xlsread('spillover_densidad_g_91.xlsx')</v>
      </c>
      <c r="CP159">
        <v>91</v>
      </c>
      <c r="CQ159" s="2" t="str">
        <f>"ind_"&amp;CP157&amp;" = xlsread('spillover_tiempo_cs_"&amp;CP157&amp;".xlsx')"</f>
        <v>ind_91 = xlsread('spillover_tiempo_cs_91.xlsx')</v>
      </c>
      <c r="CW159">
        <v>91</v>
      </c>
      <c r="CX159" s="2" t="str">
        <f>"ind_"&amp;CW157&amp;" = xlsread('spillover_alimentos_"&amp;CW157&amp;".xlsx')"</f>
        <v>ind_91 = xlsread('spillover_alimentos_91.xlsx')</v>
      </c>
      <c r="DB159">
        <v>91</v>
      </c>
      <c r="DC159" s="2" t="str">
        <f>"ind_"&amp;DB157&amp;" = xlsread('spillover_criminalidad_"&amp;DB157&amp;".xlsx')"</f>
        <v>ind_91 = xlsread('spillover_criminalidad_91.xlsx')</v>
      </c>
      <c r="DG159">
        <v>91</v>
      </c>
      <c r="DH159" s="2" t="str">
        <f>"ind_"&amp;DG157&amp;" = xlsread('spillover_jefe_hogar_"&amp;DG157&amp;".xlsx')"</f>
        <v>ind_91 = xlsread('spillover_jefe_hogar_91.xlsx')</v>
      </c>
      <c r="DL159">
        <v>91</v>
      </c>
      <c r="DM159" s="2" t="str">
        <f>"ind_"&amp;DL157&amp;" = xlsread('spillover_mujeres_"&amp;DL157&amp;".xlsx')"</f>
        <v>ind_91 = xlsread('spillover_mujeres_91.xlsx')</v>
      </c>
      <c r="EG159">
        <v>71</v>
      </c>
      <c r="EH159" s="2" t="str">
        <f>"alpha1_hat_vec_"&amp;EG159&amp;"(s) = alpha_hat_"&amp;EG159&amp;"(1);"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OVERS\outputs\PEAO\bajo_niv_educ\1%\simulacion_1\output_tests.xlsx',p_value_vec_"&amp;QW159&amp;"','p_value_vec_"&amp;QW159&amp;"');"</f>
        <v>xlswrite('G:\Mi unidad\1. PROYECTOS TELLO 2022\SCM SPILL OVERS\outputs\PEAO\bajo_niv_educ\1%\simulacion_1\output_tests.xlsx',p_value_vec_91','p_value_vec_91');</v>
      </c>
      <c r="RK159">
        <v>91</v>
      </c>
      <c r="RL159" t="str">
        <f>"xlswrite('G:\Mi unidad\1. PROYECTOS TELLO 2022\SCM SPILL OVERS\outputs\PEAO\bajo_ingreso\1%\simulacion_1\output_tests.xlsx',p_value_vec_"&amp;RK159&amp;"','p_value_vec_"&amp;RK159&amp;"');"</f>
        <v>xlswrite('G:\Mi unidad\1. PROYECTOS TELLO 2022\SCM SPILL OVERS\outputs\PEAO\bajo_ingreso\1%\simulacion_1\output_tests.xlsx',p_value_vec_91','p_value_vec_91');</v>
      </c>
      <c r="RW159">
        <v>91</v>
      </c>
      <c r="RX159" t="str">
        <f>"xlswrite('G:\Mi unidad\1. PROYECTOS TELLO 2022\SCM SPILL OVERS\outputs\PEAO\densidad\1%\simulacion_1\output_tests.xlsx',p_value_vec_"&amp;RW159&amp;"','p_value_vec_"&amp;RW159&amp;"');"</f>
        <v>xlswrite('G:\Mi unidad\1. PROYECTOS TELLO 2022\SCM SPILL OVERS\outputs\PEAO\densidad\1%\simulacion_1\output_tests.xlsx',p_value_vec_91','p_value_vec_91');</v>
      </c>
      <c r="SI159">
        <v>91</v>
      </c>
      <c r="SJ159" t="str">
        <f>"xlswrite('G:\Mi unidad\1. PROYECTOS TELLO 2022\SCM SPILL OVERS\outputs\PEAO\densidad_g\1%\simulacion_1\output_tests.xlsx',p_value_vec_"&amp;SI159&amp;"','p_value_vec_"&amp;SI159&amp;"');"</f>
        <v>xlswrite('G:\Mi unidad\1. PROYECTOS TELLO 2022\SCM SPILL OVERS\outputs\PEAO\densidad_g\1%\simulacion_1\output_tests.xlsx',p_value_vec_91','p_value_vec_91');</v>
      </c>
      <c r="SU159">
        <v>91</v>
      </c>
      <c r="SV159" t="str">
        <f>"xlswrite('G:\Mi unidad\1. PROYECTOS TELLO 2022\SCM SPILL OVERS\outputs\PEAO\distancia_centro_salud\1%\simulacion_1\output_tests.xlsx',p_value_vec_"&amp;SU159&amp;"','p_value_vec_"&amp;SU159&amp;"');"</f>
        <v>xlswrite('G:\Mi unidad\1. PROYECTOS TELLO 2022\SCM SPILL OVERS\outputs\PEAO\distancia_centro_salud\1%\simulacion_1\output_tests.xlsx',p_value_vec_91','p_value_vec_91');</v>
      </c>
      <c r="TH159">
        <v>91</v>
      </c>
      <c r="TI159" t="str">
        <f>"xlswrite('G:\Mi unidad\1. PROYECTOS TELLO 2022\SCM SPILL OVERS\outputs\PEAO\informalidad\1%\simulacion_1\output_tests.xlsx',p_value_vec_"&amp;TH159&amp;"','p_value_vec_"&amp;TH159&amp;"');"</f>
        <v>xlswrite('G:\Mi unidad\1. PROYECTOS TELLO 2022\SCM SPILL OVERS\outputs\PEAO\informalidad\1%\simulacion_1\output_tests.xlsx',p_value_vec_91','p_value_vec_91');</v>
      </c>
      <c r="TU159">
        <v>91</v>
      </c>
      <c r="TV159" t="str">
        <f>"xlswrite('G:\Mi unidad\1. PROYECTOS TELLO 2022\SCM SPILL OVERS\outputs\PEAO\alimentos\1%\simulacion_1\output_tests.xlsx',p_value_vec_"&amp;TU159&amp;"','p_value_vec_"&amp;TU159&amp;"');"</f>
        <v>xlswrite('G:\Mi unidad\1. PROYECTOS TELLO 2022\SCM SPILL OVERS\outputs\PEAO\alimentos\1%\simulacion_1\output_tests.xlsx',p_value_vec_91','p_value_vec_91');</v>
      </c>
      <c r="UB159">
        <v>91</v>
      </c>
      <c r="UC159" t="str">
        <f>"xlswrite('G:\Mi unidad\1. PROYECTOS TELLO 2022\SCM SPILL OVERS\outputs\PEAO\jefe_hogar\1%\simulacion_1\output_tests.xlsx',p_value_vec_"&amp;UB159&amp;"','p_value_vec_"&amp;UB159&amp;"');"</f>
        <v>xlswrite('G:\Mi unidad\1. PROYECTOS TELLO 2022\SCM SPILL OVERS\outputs\PEAO\jefe_hogar\1%\simulacion_1\output_tests.xlsx',p_value_vec_91','p_value_vec_91');</v>
      </c>
      <c r="UI159">
        <v>91</v>
      </c>
      <c r="UJ159" t="str">
        <f>"xlswrite('G:\Mi unidad\1. PROYECTOS TELLO 2022\SCM SPILL OVERS\outputs\PEAO\mujeres\1%\simulacion_1\output_tests.xlsx',p_value_vec_"&amp;UI159&amp;"','p_value_vec_"&amp;UI159&amp;"');"</f>
        <v>xlswrite('G:\Mi unidad\1. PROYECTOS TELLO 2022\SCM SPILL OVERS\outputs\PEAO\mujeres\1%\simulacion_1\output_tests.xlsx',p_value_vec_91','p_value_vec_91');</v>
      </c>
      <c r="UU159">
        <v>91</v>
      </c>
      <c r="UV159" t="str">
        <f>"xlswrite('G:\Mi unidad\1. PROYECTOS TELLO 2022\SCM SPILL OVERS\outputs\PEAO\criminalidad\1%\simulacion_1\output_tests.xlsx',p_value_vec_"&amp;UU159&amp;"','p_value_vec_"&amp;UU159&amp;"');"</f>
        <v>xlswrite('G:\Mi unidad\1. PROYECTOS TELLO 2022\SCM SPILL OVERS\outputs\PEAO\criminalidad\1%\simulacion_1\output_tests.xlsx',p_value_vec_91','p_value_vec_91');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P160">
        <v>91</v>
      </c>
      <c r="CQ160" s="2" t="str">
        <f>"A_"&amp;CP157&amp;" = eye(N);"</f>
        <v>A_91 = eye(N);</v>
      </c>
      <c r="CW160">
        <v>91</v>
      </c>
      <c r="CX160" s="2" t="str">
        <f>"A_"&amp;CW157&amp;" = eye(N);"</f>
        <v>A_91 = eye(N);</v>
      </c>
      <c r="DB160">
        <v>91</v>
      </c>
      <c r="DC160" s="2" t="str">
        <f>"A_"&amp;DB157&amp;" = eye(N);"</f>
        <v>A_91 = eye(N);</v>
      </c>
      <c r="DG160">
        <v>91</v>
      </c>
      <c r="DH160" s="2" t="str">
        <f>"A_"&amp;DG157&amp;" = eye(N);"</f>
        <v>A_91 = eye(N);</v>
      </c>
      <c r="DL160">
        <v>91</v>
      </c>
      <c r="DM160" s="2" t="str">
        <f>"A_"&amp;DL157&amp;" = eye(N);"</f>
        <v>A_91 = eye(N);</v>
      </c>
      <c r="EG160">
        <v>71</v>
      </c>
      <c r="EH160" s="2" t="str">
        <f>"synthetic_control_sp_"&amp;EG160&amp;"(T+s) = Y_"&amp;EG160&amp;"(1,T+s)-alpha1_hat_vec_"&amp;EG160&amp;"(s);"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sp_andrews_te(Y_pre_"&amp;QI160&amp;",PEAO_"&amp;QI160&amp;"(:,T+s),A_"&amp;QI160&amp;",C,.05);"</f>
        <v xml:space="preserve">    [p_value_65,lb_65,ub_65] = sp_andrews_te(Y_pre_65,PEAO_65(:,T+s),A_65,C,.05);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OVERS\outputs\PEAO\bajo_niv_educ\1%\simulacion_1\output_tests.xlsx',alpha1_hat_vec_"&amp;QW160&amp;"','alpha1_hat_vec_"&amp;QW160&amp;"');"</f>
        <v>xlswrite('G:\Mi unidad\1. PROYECTOS TELLO 2022\SCM SPILL OVERS\outputs\PEAO\bajo_niv_educ\1%\simulacion_1\output_tests.xlsx',alpha1_hat_vec_91','alpha1_hat_vec_91');</v>
      </c>
      <c r="RK160">
        <v>91</v>
      </c>
      <c r="RL160" t="str">
        <f>"xlswrite('G:\Mi unidad\1. PROYECTOS TELLO 2022\SCM SPILL OVERS\outputs\PEAO\bajo_ingreso\1%\simulacion_1\output_tests.xlsx',alpha1_hat_vec_"&amp;RK160&amp;"','alpha1_hat_vec_"&amp;RK160&amp;"');"</f>
        <v>xlswrite('G:\Mi unidad\1. PROYECTOS TELLO 2022\SCM SPILL OVERS\outputs\PEAO\bajo_ingreso\1%\simulacion_1\output_tests.xlsx',alpha1_hat_vec_91','alpha1_hat_vec_91');</v>
      </c>
      <c r="RW160">
        <v>91</v>
      </c>
      <c r="RX160" t="str">
        <f>"xlswrite('G:\Mi unidad\1. PROYECTOS TELLO 2022\SCM SPILL OVERS\outputs\PEAO\densidad\1%\simulacion_1\output_tests.xlsx',alpha1_hat_vec_"&amp;RW160&amp;"','alpha1_hat_vec_"&amp;RW160&amp;"');"</f>
        <v>xlswrite('G:\Mi unidad\1. PROYECTOS TELLO 2022\SCM SPILL OVERS\outputs\PEAO\densidad\1%\simulacion_1\output_tests.xlsx',alpha1_hat_vec_91','alpha1_hat_vec_91');</v>
      </c>
      <c r="SI160">
        <v>91</v>
      </c>
      <c r="SJ160" t="str">
        <f>"xlswrite('G:\Mi unidad\1. PROYECTOS TELLO 2022\SCM SPILL OVERS\outputs\PEAO\densidad_g\1%\simulacion_1\output_tests.xlsx',alpha1_hat_vec_"&amp;SI160&amp;"','alpha1_hat_vec_"&amp;SI160&amp;"');"</f>
        <v>xlswrite('G:\Mi unidad\1. PROYECTOS TELLO 2022\SCM SPILL OVERS\outputs\PEAO\densidad_g\1%\simulacion_1\output_tests.xlsx',alpha1_hat_vec_91','alpha1_hat_vec_91');</v>
      </c>
      <c r="SU160">
        <v>91</v>
      </c>
      <c r="SV160" t="str">
        <f>"xlswrite('G:\Mi unidad\1. PROYECTOS TELLO 2022\SCM SPILL OVERS\outputs\PEAO\distancia_centro_salud\1%\simulacion_1\output_tests.xlsx',alpha1_hat_vec_"&amp;SU160&amp;"','alpha1_hat_vec_"&amp;SU160&amp;"');"</f>
        <v>xlswrite('G:\Mi unidad\1. PROYECTOS TELLO 2022\SCM SPILL OVERS\outputs\PEAO\distancia_centro_salud\1%\simulacion_1\output_tests.xlsx',alpha1_hat_vec_91','alpha1_hat_vec_91');</v>
      </c>
      <c r="TH160">
        <v>91</v>
      </c>
      <c r="TI160" t="str">
        <f>"xlswrite('G:\Mi unidad\1. PROYECTOS TELLO 2022\SCM SPILL OVERS\outputs\PEAO\informalidad\1%\simulacion_1\output_tests.xlsx',alpha1_hat_vec_"&amp;TH160&amp;"','alpha1_hat_vec_"&amp;TH160&amp;"');"</f>
        <v>xlswrite('G:\Mi unidad\1. PROYECTOS TELLO 2022\SCM SPILL OVERS\outputs\PEAO\informalidad\1%\simulacion_1\output_tests.xlsx',alpha1_hat_vec_91','alpha1_hat_vec_91');</v>
      </c>
      <c r="TU160">
        <v>91</v>
      </c>
      <c r="TV160" t="str">
        <f>"xlswrite('G:\Mi unidad\1. PROYECTOS TELLO 2022\SCM SPILL OVERS\outputs\PEAO\alimentos\1%\simulacion_1\output_tests.xlsx',alpha1_hat_vec_"&amp;TU160&amp;"','alpha1_hat_vec_"&amp;TU160&amp;"');"</f>
        <v>xlswrite('G:\Mi unidad\1. PROYECTOS TELLO 2022\SCM SPILL OVERS\outputs\PEAO\alimentos\1%\simulacion_1\output_tests.xlsx',alpha1_hat_vec_91','alpha1_hat_vec_91');</v>
      </c>
      <c r="UB160">
        <v>91</v>
      </c>
      <c r="UC160" t="str">
        <f>"xlswrite('G:\Mi unidad\1. PROYECTOS TELLO 2022\SCM SPILL OVERS\outputs\PEAO\jefe_hogar\1%\simulacion_1\output_tests.xlsx',alpha1_hat_vec_"&amp;UB160&amp;"','alpha1_hat_vec_"&amp;UB160&amp;"');"</f>
        <v>xlswrite('G:\Mi unidad\1. PROYECTOS TELLO 2022\SCM SPILL OVERS\outputs\PEAO\jefe_hogar\1%\simulacion_1\output_tests.xlsx',alpha1_hat_vec_91','alpha1_hat_vec_91');</v>
      </c>
      <c r="UI160">
        <v>91</v>
      </c>
      <c r="UJ160" t="str">
        <f>"xlswrite('G:\Mi unidad\1. PROYECTOS TELLO 2022\SCM SPILL OVERS\outputs\PEAO\mujeres\1%\simulacion_1\output_tests.xlsx',alpha1_hat_vec_"&amp;UI160&amp;"','alpha1_hat_vec_"&amp;UI160&amp;"');"</f>
        <v>xlswrite('G:\Mi unidad\1. PROYECTOS TELLO 2022\SCM SPILL OVERS\outputs\PEAO\mujeres\1%\simulacion_1\output_tests.xlsx',alpha1_hat_vec_91','alpha1_hat_vec_91');</v>
      </c>
      <c r="UU160">
        <v>91</v>
      </c>
      <c r="UV160" t="str">
        <f>"xlswrite('G:\Mi unidad\1. PROYECTOS TELLO 2022\SCM SPILL OVERS\outputs\PEAO\criminalidad\1%\simulacion_1\output_tests.xlsx',alpha1_hat_vec_"&amp;UU160&amp;"','alpha1_hat_vec_"&amp;UU160&amp;"');"</f>
        <v>xlswrite('G:\Mi unidad\1. PROYECTOS TELLO 2022\SCM SPILL OVERS\outputs\PEAO\criminalidad\1%\simulacion_1\output_tests.xlsx',alpha1_hat_vec_91','alpha1_hat_vec_91');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P161">
        <v>91</v>
      </c>
      <c r="CQ161" s="2" t="str">
        <f>"A_"&amp;CP157&amp;"(:,ind_"&amp;CP157&amp;" == 0) = [];"</f>
        <v>A_91(:,ind_91 == 0) = [];</v>
      </c>
      <c r="CW161">
        <v>91</v>
      </c>
      <c r="CX161" s="2" t="str">
        <f>"A_"&amp;CW157&amp;"(:,ind_"&amp;CW157&amp;" == 0) = [];"</f>
        <v>A_91(:,ind_91 == 0) = [];</v>
      </c>
      <c r="DB161">
        <v>91</v>
      </c>
      <c r="DC161" s="2" t="str">
        <f>"A_"&amp;DB157&amp;"(:,ind_"&amp;DB157&amp;" == 0) = [];"</f>
        <v>A_91(:,ind_91 == 0) = [];</v>
      </c>
      <c r="DG161">
        <v>91</v>
      </c>
      <c r="DH161" s="2" t="str">
        <f>"A_"&amp;DG157&amp;"(:,ind_"&amp;DG157&amp;" == 0) = [];"</f>
        <v>A_91(:,ind_91 == 0) = [];</v>
      </c>
      <c r="DL161">
        <v>91</v>
      </c>
      <c r="DM161" s="2" t="str">
        <f>"A_"&amp;DL157&amp;"(:,ind_"&amp;DL157&amp;" == 0) = [];"</f>
        <v>A_91(:,ind_91 == 0) = [];</v>
      </c>
      <c r="EG161">
        <v>71</v>
      </c>
      <c r="EH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OVERS\outputs\PEAO\bajo_niv_educ\1%\simulacion_1\output_tests.xlsx',spillover_test_"&amp;QW161&amp;"','sp_test_"&amp;QW161&amp;"');"</f>
        <v>xlswrite('G:\Mi unidad\1. PROYECTOS TELLO 2022\SCM SPILL OVERS\outputs\PEAO\bajo_niv_educ\1%\simulacion_1\output_tests.xlsx',spillover_test_91','sp_test_91');</v>
      </c>
      <c r="RK161">
        <v>91</v>
      </c>
      <c r="RL161" t="str">
        <f>"xlswrite('G:\Mi unidad\1. PROYECTOS TELLO 2022\SCM SPILL OVERS\outputs\PEAO\bajo_ingreso\1%\simulacion_1\output_tests.xlsx',spillover_test_"&amp;RK161&amp;"','sp_test_"&amp;RK161&amp;"');"</f>
        <v>xlswrite('G:\Mi unidad\1. PROYECTOS TELLO 2022\SCM SPILL OVERS\outputs\PEAO\bajo_ingreso\1%\simulacion_1\output_tests.xlsx',spillover_test_91','sp_test_91');</v>
      </c>
      <c r="RW161">
        <v>91</v>
      </c>
      <c r="RX161" t="str">
        <f>"xlswrite('G:\Mi unidad\1. PROYECTOS TELLO 2022\SCM SPILL OVERS\outputs\PEAO\densidad\1%\simulacion_1\output_tests.xlsx',spillover_test_"&amp;RW161&amp;"','sp_test_"&amp;RW161&amp;"');"</f>
        <v>xlswrite('G:\Mi unidad\1. PROYECTOS TELLO 2022\SCM SPILL OVERS\outputs\PEAO\densidad\1%\simulacion_1\output_tests.xlsx',spillover_test_91','sp_test_91');</v>
      </c>
      <c r="SI161">
        <v>91</v>
      </c>
      <c r="SJ161" t="str">
        <f>"xlswrite('G:\Mi unidad\1. PROYECTOS TELLO 2022\SCM SPILL OVERS\outputs\PEAO\densidad_g\1%\simulacion_1\output_tests.xlsx',spillover_test_"&amp;SI161&amp;"','sp_test_"&amp;SI161&amp;"');"</f>
        <v>xlswrite('G:\Mi unidad\1. PROYECTOS TELLO 2022\SCM SPILL OVERS\outputs\PEAO\densidad_g\1%\simulacion_1\output_tests.xlsx',spillover_test_91','sp_test_91');</v>
      </c>
      <c r="SU161">
        <v>91</v>
      </c>
      <c r="SV161" t="str">
        <f>"xlswrite('G:\Mi unidad\1. PROYECTOS TELLO 2022\SCM SPILL OVERS\outputs\PEAO\distancia_centro_salud\1%\simulacion_1\output_tests.xlsx',spillover_test_"&amp;SU161&amp;"','sp_test_"&amp;SU161&amp;"');"</f>
        <v>xlswrite('G:\Mi unidad\1. PROYECTOS TELLO 2022\SCM SPILL OVERS\outputs\PEAO\distancia_centro_salud\1%\simulacion_1\output_tests.xlsx',spillover_test_91','sp_test_91');</v>
      </c>
      <c r="TH161">
        <v>91</v>
      </c>
      <c r="TI161" t="str">
        <f>"xlswrite('G:\Mi unidad\1. PROYECTOS TELLO 2022\SCM SPILL OVERS\outputs\PEAO\informalidad\1%\simulacion_1\output_tests.xlsx',spillover_test_"&amp;TH161&amp;"','sp_test_"&amp;TH161&amp;"');"</f>
        <v>xlswrite('G:\Mi unidad\1. PROYECTOS TELLO 2022\SCM SPILL OVERS\outputs\PEAO\informalidad\1%\simulacion_1\output_tests.xlsx',spillover_test_91','sp_test_91');</v>
      </c>
      <c r="TU161">
        <v>91</v>
      </c>
      <c r="TV161" t="str">
        <f>"xlswrite('G:\Mi unidad\1. PROYECTOS TELLO 2022\SCM SPILL OVERS\outputs\PEAO\alimentos\1%\simulacion_1\output_tests.xlsx',spillover_test_"&amp;TU161&amp;"','sp_test_"&amp;TU161&amp;"');"</f>
        <v>xlswrite('G:\Mi unidad\1. PROYECTOS TELLO 2022\SCM SPILL OVERS\outputs\PEAO\alimentos\1%\simulacion_1\output_tests.xlsx',spillover_test_91','sp_test_91');</v>
      </c>
      <c r="UB161">
        <v>91</v>
      </c>
      <c r="UC161" t="str">
        <f>"xlswrite('G:\Mi unidad\1. PROYECTOS TELLO 2022\SCM SPILL OVERS\outputs\PEAO\jefe_hogar\1%\simulacion_1\output_tests.xlsx',spillover_test_"&amp;UB161&amp;"','sp_test_"&amp;UB161&amp;"');"</f>
        <v>xlswrite('G:\Mi unidad\1. PROYECTOS TELLO 2022\SCM SPILL OVERS\outputs\PEAO\jefe_hogar\1%\simulacion_1\output_tests.xlsx',spillover_test_91','sp_test_91');</v>
      </c>
      <c r="UI161">
        <v>91</v>
      </c>
      <c r="UJ161" t="str">
        <f>"xlswrite('G:\Mi unidad\1. PROYECTOS TELLO 2022\SCM SPILL OVERS\outputs\PEAO\mujeres\1%\simulacion_1\output_tests.xlsx',spillover_test_"&amp;UI161&amp;"','sp_test_"&amp;UI161&amp;"');"</f>
        <v>xlswrite('G:\Mi unidad\1. PROYECTOS TELLO 2022\SCM SPILL OVERS\outputs\PEAO\mujeres\1%\simulacion_1\output_tests.xlsx',spillover_test_91','sp_test_91');</v>
      </c>
      <c r="UU161">
        <v>91</v>
      </c>
      <c r="UV161" t="str">
        <f>"xlswrite('G:\Mi unidad\1. PROYECTOS TELLO 2022\SCM SPILL OVERS\outputs\PEAO\criminalidad\1%\simulacion_1\output_tests.xlsx',spillover_test_"&amp;UU161&amp;"','sp_test_"&amp;UU161&amp;"');"</f>
        <v>xlswrite('G:\Mi unidad\1. PROYECTOS TELLO 2022\SCM SPILL OVERS\outputs\PEAO\criminalidad\1%\simulacion_1\output_tests.xlsx',spillover_test_91','sp_test_91');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P162">
        <v>92</v>
      </c>
      <c r="CQ162" t="str">
        <f>"%A_"&amp;CP162</f>
        <v>%A_92</v>
      </c>
      <c r="CW162">
        <v>92</v>
      </c>
      <c r="CX162" t="str">
        <f>"%A_"&amp;CW162</f>
        <v>%A_92</v>
      </c>
      <c r="DB162">
        <v>92</v>
      </c>
      <c r="DC162" t="str">
        <f>"%A_"&amp;DB162</f>
        <v>%A_92</v>
      </c>
      <c r="DG162">
        <v>92</v>
      </c>
      <c r="DH162" t="str">
        <f>"%A_"&amp;DG162</f>
        <v>%A_92</v>
      </c>
      <c r="DL162">
        <v>92</v>
      </c>
      <c r="DM162" t="str">
        <f>"%A_"&amp;DL162</f>
        <v>%A_92</v>
      </c>
      <c r="EG162">
        <v>75</v>
      </c>
      <c r="EH162" s="3" t="str">
        <f>"%PROVINCIA "&amp;EG162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OVERS\outputs\PEAO\bajo_niv_educ\1%\simulacion_1\output_tests.xlsx',lb_vec_"&amp;QW162&amp;"','lb_vec_"&amp;QW162&amp;"');"</f>
        <v>xlswrite('G:\Mi unidad\1. PROYECTOS TELLO 2022\SCM SPILL OVERS\outputs\PEAO\bajo_niv_educ\1%\simulacion_1\output_tests.xlsx',lb_vec_92','lb_vec_92');</v>
      </c>
      <c r="RK162">
        <v>92</v>
      </c>
      <c r="RL162" t="str">
        <f>"xlswrite('G:\Mi unidad\1. PROYECTOS TELLO 2022\SCM SPILL OVERS\outputs\PEAO\bajo_ingreso\1%\simulacion_1\output_tests.xlsx',lb_vec_"&amp;RK162&amp;"','lb_vec_"&amp;RK162&amp;"');"</f>
        <v>xlswrite('G:\Mi unidad\1. PROYECTOS TELLO 2022\SCM SPILL OVERS\outputs\PEAO\bajo_ingreso\1%\simulacion_1\output_tests.xlsx',lb_vec_92','lb_vec_92');</v>
      </c>
      <c r="RW162">
        <v>92</v>
      </c>
      <c r="RX162" t="str">
        <f>"xlswrite('G:\Mi unidad\1. PROYECTOS TELLO 2022\SCM SPILL OVERS\outputs\PEAO\densidad\1%\simulacion_1\output_tests.xlsx',lb_vec_"&amp;RW162&amp;"','lb_vec_"&amp;RW162&amp;"');"</f>
        <v>xlswrite('G:\Mi unidad\1. PROYECTOS TELLO 2022\SCM SPILL OVERS\outputs\PEAO\densidad\1%\simulacion_1\output_tests.xlsx',lb_vec_92','lb_vec_92');</v>
      </c>
      <c r="SI162">
        <v>92</v>
      </c>
      <c r="SJ162" t="str">
        <f>"xlswrite('G:\Mi unidad\1. PROYECTOS TELLO 2022\SCM SPILL OVERS\outputs\PEAO\densidad_g\1%\simulacion_1\output_tests.xlsx',lb_vec_"&amp;SI162&amp;"','lb_vec_"&amp;SI162&amp;"');"</f>
        <v>xlswrite('G:\Mi unidad\1. PROYECTOS TELLO 2022\SCM SPILL OVERS\outputs\PEAO\densidad_g\1%\simulacion_1\output_tests.xlsx',lb_vec_92','lb_vec_92');</v>
      </c>
      <c r="SU162">
        <v>92</v>
      </c>
      <c r="SV162" t="str">
        <f>"xlswrite('G:\Mi unidad\1. PROYECTOS TELLO 2022\SCM SPILL OVERS\outputs\PEAO\distancia_centro_salud\1%\simulacion_1\output_tests.xlsx',lb_vec_"&amp;SU162&amp;"','lb_vec_"&amp;SU162&amp;"');"</f>
        <v>xlswrite('G:\Mi unidad\1. PROYECTOS TELLO 2022\SCM SPILL OVERS\outputs\PEAO\distancia_centro_salud\1%\simulacion_1\output_tests.xlsx',lb_vec_92','lb_vec_92');</v>
      </c>
      <c r="TH162">
        <v>92</v>
      </c>
      <c r="TI162" t="str">
        <f>"xlswrite('G:\Mi unidad\1. PROYECTOS TELLO 2022\SCM SPILL OVERS\outputs\PEAO\informalidad\1%\simulacion_1\output_tests.xlsx',lb_vec_"&amp;TH162&amp;"','lb_vec_"&amp;TH162&amp;"');"</f>
        <v>xlswrite('G:\Mi unidad\1. PROYECTOS TELLO 2022\SCM SPILL OVERS\outputs\PEAO\informalidad\1%\simulacion_1\output_tests.xlsx',lb_vec_92','lb_vec_92');</v>
      </c>
      <c r="TU162">
        <v>92</v>
      </c>
      <c r="TV162" t="str">
        <f>"xlswrite('G:\Mi unidad\1. PROYECTOS TELLO 2022\SCM SPILL OVERS\outputs\PEAO\alimentos\1%\simulacion_1\output_tests.xlsx',lb_vec_"&amp;TU162&amp;"','lb_vec_"&amp;TU162&amp;"');"</f>
        <v>xlswrite('G:\Mi unidad\1. PROYECTOS TELLO 2022\SCM SPILL OVERS\outputs\PEAO\alimentos\1%\simulacion_1\output_tests.xlsx',lb_vec_92','lb_vec_92');</v>
      </c>
      <c r="UB162">
        <v>92</v>
      </c>
      <c r="UC162" t="str">
        <f>"xlswrite('G:\Mi unidad\1. PROYECTOS TELLO 2022\SCM SPILL OVERS\outputs\PEAO\jefe_hogar\1%\simulacion_1\output_tests.xlsx',lb_vec_"&amp;UB162&amp;"','lb_vec_"&amp;UB162&amp;"');"</f>
        <v>xlswrite('G:\Mi unidad\1. PROYECTOS TELLO 2022\SCM SPILL OVERS\outputs\PEAO\jefe_hogar\1%\simulacion_1\output_tests.xlsx',lb_vec_92','lb_vec_92');</v>
      </c>
      <c r="UI162">
        <v>92</v>
      </c>
      <c r="UJ162" t="str">
        <f>"xlswrite('G:\Mi unidad\1. PROYECTOS TELLO 2022\SCM SPILL OVERS\outputs\PEAO\mujeres\1%\simulacion_1\output_tests.xlsx',lb_vec_"&amp;UI162&amp;"','lb_vec_"&amp;UI162&amp;"');"</f>
        <v>xlswrite('G:\Mi unidad\1. PROYECTOS TELLO 2022\SCM SPILL OVERS\outputs\PEAO\mujeres\1%\simulacion_1\output_tests.xlsx',lb_vec_92','lb_vec_92');</v>
      </c>
      <c r="UU162">
        <v>92</v>
      </c>
      <c r="UV162" t="str">
        <f>"xlswrite('G:\Mi unidad\1. PROYECTOS TELLO 2022\SCM SPILL OVERS\outputs\PEAO\criminalidad\1%\simulacion_1\output_tests.xlsx',lb_vec_"&amp;UU162&amp;"','lb_vec_"&amp;UU162&amp;"');"</f>
        <v>xlswrite('G:\Mi unidad\1. PROYECTOS TELLO 2022\SCM SPILL OVERS\outputs\PEAO\criminalidad\1%\simulacion_1\output_tests.xlsx',lb_vec_92','lb_vec_92');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P163">
        <v>92</v>
      </c>
      <c r="CQ163" t="str">
        <f>"% Provincia_"&amp;CP163</f>
        <v>% Provincia_92</v>
      </c>
      <c r="CW163">
        <v>92</v>
      </c>
      <c r="CX163" t="str">
        <f>"% Provincia_"&amp;CW163</f>
        <v>% Provincia_92</v>
      </c>
      <c r="DB163">
        <v>92</v>
      </c>
      <c r="DC163" t="str">
        <f>"% Provincia_"&amp;DB163</f>
        <v>% Provincia_92</v>
      </c>
      <c r="DG163">
        <v>92</v>
      </c>
      <c r="DH163" t="str">
        <f>"% Provincia_"&amp;DG163</f>
        <v>% Provincia_92</v>
      </c>
      <c r="DL163">
        <v>92</v>
      </c>
      <c r="DM163" t="str">
        <f>"% Provincia_"&amp;DL163</f>
        <v>% Provincia_92</v>
      </c>
      <c r="EG163">
        <v>75</v>
      </c>
      <c r="EH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sp_andrews(Y_pre_"&amp;QP163&amp;",PEAO_"&amp;QP163&amp;"(:,T+s),A_"&amp;QP163&amp;",C,d,alpha_sig);"</f>
        <v xml:space="preserve">    spillover_test_84(s) = sp_andrews(Y_pre_84,PEAO_84(:,T+s),A_84,C,d,alpha_sig);</v>
      </c>
      <c r="QW163">
        <v>92</v>
      </c>
      <c r="QX163" t="str">
        <f>"xlswrite('G:\Mi unidad\1. PROYECTOS TELLO 2022\SCM SPILL OVERS\outputs\PEAO\bajo_niv_educ\1%\simulacion_1\output_tests.xlsx',ub_vec_"&amp;QW163&amp;"','ub_vec_"&amp;QW163&amp;"');"</f>
        <v>xlswrite('G:\Mi unidad\1. PROYECTOS TELLO 2022\SCM SPILL OVERS\outputs\PEAO\bajo_niv_educ\1%\simulacion_1\output_tests.xlsx',ub_vec_92','ub_vec_92');</v>
      </c>
      <c r="RK163">
        <v>92</v>
      </c>
      <c r="RL163" t="str">
        <f>"xlswrite('G:\Mi unidad\1. PROYECTOS TELLO 2022\SCM SPILL OVERS\outputs\PEAO\bajo_ingreso\1%\simulacion_1\output_tests.xlsx',ub_vec_"&amp;RK163&amp;"','ub_vec_"&amp;RK163&amp;"');"</f>
        <v>xlswrite('G:\Mi unidad\1. PROYECTOS TELLO 2022\SCM SPILL OVERS\outputs\PEAO\bajo_ingreso\1%\simulacion_1\output_tests.xlsx',ub_vec_92','ub_vec_92');</v>
      </c>
      <c r="RW163">
        <v>92</v>
      </c>
      <c r="RX163" t="str">
        <f>"xlswrite('G:\Mi unidad\1. PROYECTOS TELLO 2022\SCM SPILL OVERS\outputs\PEAO\densidad\1%\simulacion_1\output_tests.xlsx',ub_vec_"&amp;RW163&amp;"','ub_vec_"&amp;RW163&amp;"');"</f>
        <v>xlswrite('G:\Mi unidad\1. PROYECTOS TELLO 2022\SCM SPILL OVERS\outputs\PEAO\densidad\1%\simulacion_1\output_tests.xlsx',ub_vec_92','ub_vec_92');</v>
      </c>
      <c r="SI163">
        <v>92</v>
      </c>
      <c r="SJ163" t="str">
        <f>"xlswrite('G:\Mi unidad\1. PROYECTOS TELLO 2022\SCM SPILL OVERS\outputs\PEAO\densidad_g\1%\simulacion_1\output_tests.xlsx',ub_vec_"&amp;SI163&amp;"','ub_vec_"&amp;SI163&amp;"');"</f>
        <v>xlswrite('G:\Mi unidad\1. PROYECTOS TELLO 2022\SCM SPILL OVERS\outputs\PEAO\densidad_g\1%\simulacion_1\output_tests.xlsx',ub_vec_92','ub_vec_92');</v>
      </c>
      <c r="SU163">
        <v>92</v>
      </c>
      <c r="SV163" t="str">
        <f>"xlswrite('G:\Mi unidad\1. PROYECTOS TELLO 2022\SCM SPILL OVERS\outputs\PEAO\distancia_centro_salud\1%\simulacion_1\output_tests.xlsx',ub_vec_"&amp;SU163&amp;"','ub_vec_"&amp;SU163&amp;"');"</f>
        <v>xlswrite('G:\Mi unidad\1. PROYECTOS TELLO 2022\SCM SPILL OVERS\outputs\PEAO\distancia_centro_salud\1%\simulacion_1\output_tests.xlsx',ub_vec_92','ub_vec_92');</v>
      </c>
      <c r="TH163">
        <v>92</v>
      </c>
      <c r="TI163" t="str">
        <f>"xlswrite('G:\Mi unidad\1. PROYECTOS TELLO 2022\SCM SPILL OVERS\outputs\PEAO\informalidad\1%\simulacion_1\output_tests.xlsx',ub_vec_"&amp;TH163&amp;"','ub_vec_"&amp;TH163&amp;"');"</f>
        <v>xlswrite('G:\Mi unidad\1. PROYECTOS TELLO 2022\SCM SPILL OVERS\outputs\PEAO\informalidad\1%\simulacion_1\output_tests.xlsx',ub_vec_92','ub_vec_92');</v>
      </c>
      <c r="TU163">
        <v>92</v>
      </c>
      <c r="TV163" t="str">
        <f>"xlswrite('G:\Mi unidad\1. PROYECTOS TELLO 2022\SCM SPILL OVERS\outputs\PEAO\alimentos\1%\simulacion_1\output_tests.xlsx',ub_vec_"&amp;TU163&amp;"','ub_vec_"&amp;TU163&amp;"');"</f>
        <v>xlswrite('G:\Mi unidad\1. PROYECTOS TELLO 2022\SCM SPILL OVERS\outputs\PEAO\alimentos\1%\simulacion_1\output_tests.xlsx',ub_vec_92','ub_vec_92');</v>
      </c>
      <c r="UB163">
        <v>92</v>
      </c>
      <c r="UC163" t="str">
        <f>"xlswrite('G:\Mi unidad\1. PROYECTOS TELLO 2022\SCM SPILL OVERS\outputs\PEAO\jefe_hogar\1%\simulacion_1\output_tests.xlsx',ub_vec_"&amp;UB163&amp;"','ub_vec_"&amp;UB163&amp;"');"</f>
        <v>xlswrite('G:\Mi unidad\1. PROYECTOS TELLO 2022\SCM SPILL OVERS\outputs\PEAO\jefe_hogar\1%\simulacion_1\output_tests.xlsx',ub_vec_92','ub_vec_92');</v>
      </c>
      <c r="UI163">
        <v>92</v>
      </c>
      <c r="UJ163" t="str">
        <f>"xlswrite('G:\Mi unidad\1. PROYECTOS TELLO 2022\SCM SPILL OVERS\outputs\PEAO\mujeres\1%\simulacion_1\output_tests.xlsx',ub_vec_"&amp;UI163&amp;"','ub_vec_"&amp;UI163&amp;"');"</f>
        <v>xlswrite('G:\Mi unidad\1. PROYECTOS TELLO 2022\SCM SPILL OVERS\outputs\PEAO\mujeres\1%\simulacion_1\output_tests.xlsx',ub_vec_92','ub_vec_92');</v>
      </c>
      <c r="UU163">
        <v>92</v>
      </c>
      <c r="UV163" t="str">
        <f>"xlswrite('G:\Mi unidad\1. PROYECTOS TELLO 2022\SCM SPILL OVERS\outputs\PEAO\criminalidad\1%\simulacion_1\output_tests.xlsx',ub_vec_"&amp;UU163&amp;"','ub_vec_"&amp;UU163&amp;"');"</f>
        <v>xlswrite('G:\Mi unidad\1. PROYECTOS TELLO 2022\SCM SPILL OVERS\outputs\PEAO\criminalidad\1%\simulacion_1\output_tests.xlsx',ub_vec_92','ub_vec_92');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xlsread('spillover_densidad_g_"&amp;CJ162&amp;".xlsx')"</f>
        <v>ind_92 = xlsread('spillover_densidad_g_92.xlsx')</v>
      </c>
      <c r="CP164">
        <v>92</v>
      </c>
      <c r="CQ164" s="2" t="str">
        <f>"ind_"&amp;CP162&amp;" = xlsread('spillover_tiempo_cs_"&amp;CP162&amp;".xlsx')"</f>
        <v>ind_92 = xlsread('spillover_tiempo_cs_92.xlsx')</v>
      </c>
      <c r="CW164">
        <v>92</v>
      </c>
      <c r="CX164" s="2" t="str">
        <f>"ind_"&amp;CW162&amp;" = xlsread('spillover_alimentos_"&amp;CW162&amp;".xlsx')"</f>
        <v>ind_92 = xlsread('spillover_alimentos_92.xlsx')</v>
      </c>
      <c r="DB164">
        <v>92</v>
      </c>
      <c r="DC164" s="2" t="str">
        <f>"ind_"&amp;DB162&amp;" = xlsread('spillover_criminalidad_"&amp;DB162&amp;".xlsx')"</f>
        <v>ind_92 = xlsread('spillover_criminalidad_92.xlsx')</v>
      </c>
      <c r="DG164">
        <v>92</v>
      </c>
      <c r="DH164" s="2" t="str">
        <f>"ind_"&amp;DG162&amp;" = xlsread('spillover_jefe_hogar_"&amp;DG162&amp;".xlsx')"</f>
        <v>ind_92 = xlsread('spillover_jefe_hogar_92.xlsx')</v>
      </c>
      <c r="DL164">
        <v>92</v>
      </c>
      <c r="DM164" s="2" t="str">
        <f>"ind_"&amp;DL162&amp;" = xlsread('spillover_mujeres_"&amp;DL162&amp;".xlsx')"</f>
        <v>ind_92 = xlsread('spillover_mujeres_92.xlsx')</v>
      </c>
      <c r="EG164">
        <v>75</v>
      </c>
      <c r="EH164" s="2" t="str">
        <f>"Y_Ts_"&amp;EG164&amp;" = Y_"&amp;EG164&amp;"(:,T+s);"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OVERS\outputs\PEAO\bajo_niv_educ\1%\simulacion_1\output_tests.xlsx',p_value_vec_"&amp;QW164&amp;"','p_value_vec_"&amp;QW164&amp;"');"</f>
        <v>xlswrite('G:\Mi unidad\1. PROYECTOS TELLO 2022\SCM SPILL OVERS\outputs\PEAO\bajo_niv_educ\1%\simulacion_1\output_tests.xlsx',p_value_vec_92','p_value_vec_92');</v>
      </c>
      <c r="RK164">
        <v>92</v>
      </c>
      <c r="RL164" t="str">
        <f>"xlswrite('G:\Mi unidad\1. PROYECTOS TELLO 2022\SCM SPILL OVERS\outputs\PEAO\bajo_ingreso\1%\simulacion_1\output_tests.xlsx',p_value_vec_"&amp;RK164&amp;"','p_value_vec_"&amp;RK164&amp;"');"</f>
        <v>xlswrite('G:\Mi unidad\1. PROYECTOS TELLO 2022\SCM SPILL OVERS\outputs\PEAO\bajo_ingreso\1%\simulacion_1\output_tests.xlsx',p_value_vec_92','p_value_vec_92');</v>
      </c>
      <c r="RW164">
        <v>92</v>
      </c>
      <c r="RX164" t="str">
        <f>"xlswrite('G:\Mi unidad\1. PROYECTOS TELLO 2022\SCM SPILL OVERS\outputs\PEAO\densidad\1%\simulacion_1\output_tests.xlsx',p_value_vec_"&amp;RW164&amp;"','p_value_vec_"&amp;RW164&amp;"');"</f>
        <v>xlswrite('G:\Mi unidad\1. PROYECTOS TELLO 2022\SCM SPILL OVERS\outputs\PEAO\densidad\1%\simulacion_1\output_tests.xlsx',p_value_vec_92','p_value_vec_92');</v>
      </c>
      <c r="SI164">
        <v>92</v>
      </c>
      <c r="SJ164" t="str">
        <f>"xlswrite('G:\Mi unidad\1. PROYECTOS TELLO 2022\SCM SPILL OVERS\outputs\PEAO\densidad_g\1%\simulacion_1\output_tests.xlsx',p_value_vec_"&amp;SI164&amp;"','p_value_vec_"&amp;SI164&amp;"');"</f>
        <v>xlswrite('G:\Mi unidad\1. PROYECTOS TELLO 2022\SCM SPILL OVERS\outputs\PEAO\densidad_g\1%\simulacion_1\output_tests.xlsx',p_value_vec_92','p_value_vec_92');</v>
      </c>
      <c r="SU164">
        <v>92</v>
      </c>
      <c r="SV164" t="str">
        <f>"xlswrite('G:\Mi unidad\1. PROYECTOS TELLO 2022\SCM SPILL OVERS\outputs\PEAO\distancia_centro_salud\1%\simulacion_1\output_tests.xlsx',p_value_vec_"&amp;SU164&amp;"','p_value_vec_"&amp;SU164&amp;"');"</f>
        <v>xlswrite('G:\Mi unidad\1. PROYECTOS TELLO 2022\SCM SPILL OVERS\outputs\PEAO\distancia_centro_salud\1%\simulacion_1\output_tests.xlsx',p_value_vec_92','p_value_vec_92');</v>
      </c>
      <c r="TH164">
        <v>92</v>
      </c>
      <c r="TI164" t="str">
        <f>"xlswrite('G:\Mi unidad\1. PROYECTOS TELLO 2022\SCM SPILL OVERS\outputs\PEAO\informalidad\1%\simulacion_1\output_tests.xlsx',p_value_vec_"&amp;TH164&amp;"','p_value_vec_"&amp;TH164&amp;"');"</f>
        <v>xlswrite('G:\Mi unidad\1. PROYECTOS TELLO 2022\SCM SPILL OVERS\outputs\PEAO\informalidad\1%\simulacion_1\output_tests.xlsx',p_value_vec_92','p_value_vec_92');</v>
      </c>
      <c r="TU164">
        <v>92</v>
      </c>
      <c r="TV164" t="str">
        <f>"xlswrite('G:\Mi unidad\1. PROYECTOS TELLO 2022\SCM SPILL OVERS\outputs\PEAO\alimentos\1%\simulacion_1\output_tests.xlsx',p_value_vec_"&amp;TU164&amp;"','p_value_vec_"&amp;TU164&amp;"');"</f>
        <v>xlswrite('G:\Mi unidad\1. PROYECTOS TELLO 2022\SCM SPILL OVERS\outputs\PEAO\alimentos\1%\simulacion_1\output_tests.xlsx',p_value_vec_92','p_value_vec_92');</v>
      </c>
      <c r="UB164">
        <v>92</v>
      </c>
      <c r="UC164" t="str">
        <f>"xlswrite('G:\Mi unidad\1. PROYECTOS TELLO 2022\SCM SPILL OVERS\outputs\PEAO\jefe_hogar\1%\simulacion_1\output_tests.xlsx',p_value_vec_"&amp;UB164&amp;"','p_value_vec_"&amp;UB164&amp;"');"</f>
        <v>xlswrite('G:\Mi unidad\1. PROYECTOS TELLO 2022\SCM SPILL OVERS\outputs\PEAO\jefe_hogar\1%\simulacion_1\output_tests.xlsx',p_value_vec_92','p_value_vec_92');</v>
      </c>
      <c r="UI164">
        <v>92</v>
      </c>
      <c r="UJ164" t="str">
        <f>"xlswrite('G:\Mi unidad\1. PROYECTOS TELLO 2022\SCM SPILL OVERS\outputs\PEAO\mujeres\1%\simulacion_1\output_tests.xlsx',p_value_vec_"&amp;UI164&amp;"','p_value_vec_"&amp;UI164&amp;"');"</f>
        <v>xlswrite('G:\Mi unidad\1. PROYECTOS TELLO 2022\SCM SPILL OVERS\outputs\PEAO\mujeres\1%\simulacion_1\output_tests.xlsx',p_value_vec_92','p_value_vec_92');</v>
      </c>
      <c r="UU164">
        <v>92</v>
      </c>
      <c r="UV164" t="str">
        <f>"xlswrite('G:\Mi unidad\1. PROYECTOS TELLO 2022\SCM SPILL OVERS\outputs\PEAO\criminalidad\1%\simulacion_1\output_tests.xlsx',p_value_vec_"&amp;UU164&amp;"','p_value_vec_"&amp;UU164&amp;"');"</f>
        <v>xlswrite('G:\Mi unidad\1. PROYECTOS TELLO 2022\SCM SPILL OVERS\outputs\PEAO\criminalidad\1%\simulacion_1\output_tests.xlsx',p_value_vec_92','p_value_vec_92');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P165">
        <v>92</v>
      </c>
      <c r="CQ165" s="2" t="str">
        <f>"A_"&amp;CP162&amp;" = eye(N);"</f>
        <v>A_92 = eye(N);</v>
      </c>
      <c r="CW165">
        <v>92</v>
      </c>
      <c r="CX165" s="2" t="str">
        <f>"A_"&amp;CW162&amp;" = eye(N);"</f>
        <v>A_92 = eye(N);</v>
      </c>
      <c r="DB165">
        <v>92</v>
      </c>
      <c r="DC165" s="2" t="str">
        <f>"A_"&amp;DB162&amp;" = eye(N);"</f>
        <v>A_92 = eye(N);</v>
      </c>
      <c r="DG165">
        <v>92</v>
      </c>
      <c r="DH165" s="2" t="str">
        <f>"A_"&amp;DG162&amp;" = eye(N);"</f>
        <v>A_92 = eye(N);</v>
      </c>
      <c r="DL165">
        <v>92</v>
      </c>
      <c r="DM165" s="2" t="str">
        <f>"A_"&amp;DL162&amp;" = eye(N);"</f>
        <v>A_92 = eye(N);</v>
      </c>
      <c r="EG165">
        <v>75</v>
      </c>
      <c r="EH165" s="2" t="str">
        <f>"gamma_hat_"&amp;EG164&amp;" = (A_"&amp;EG164&amp;"'*M_hat_"&amp;EG164&amp;"*A_"&amp;EG164&amp;")\(A_"&amp;EG164&amp;"'*(eye(N)-B_hat_"&amp;EG164&amp;")'*((eye(N)-B_hat_"&amp;EG164&amp;")*Y_Ts_"&amp;EG164&amp;"-a_hat_"&amp;EG164&amp;"));"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OVERS\outputs\PEAO\bajo_niv_educ\1%\simulacion_1\output_tests.xlsx',alpha1_hat_vec_"&amp;QW165&amp;"','alpha1_hat_vec_"&amp;QW165&amp;"');"</f>
        <v>xlswrite('G:\Mi unidad\1. PROYECTOS TELLO 2022\SCM SPILL OVERS\outputs\PEAO\bajo_niv_educ\1%\simulacion_1\output_tests.xlsx',alpha1_hat_vec_92','alpha1_hat_vec_92');</v>
      </c>
      <c r="RK165">
        <v>92</v>
      </c>
      <c r="RL165" t="str">
        <f>"xlswrite('G:\Mi unidad\1. PROYECTOS TELLO 2022\SCM SPILL OVERS\outputs\PEAO\bajo_ingreso\1%\simulacion_1\output_tests.xlsx',alpha1_hat_vec_"&amp;RK165&amp;"','alpha1_hat_vec_"&amp;RK165&amp;"');"</f>
        <v>xlswrite('G:\Mi unidad\1. PROYECTOS TELLO 2022\SCM SPILL OVERS\outputs\PEAO\bajo_ingreso\1%\simulacion_1\output_tests.xlsx',alpha1_hat_vec_92','alpha1_hat_vec_92');</v>
      </c>
      <c r="RW165">
        <v>92</v>
      </c>
      <c r="RX165" t="str">
        <f>"xlswrite('G:\Mi unidad\1. PROYECTOS TELLO 2022\SCM SPILL OVERS\outputs\PEAO\densidad\1%\simulacion_1\output_tests.xlsx',alpha1_hat_vec_"&amp;RW165&amp;"','alpha1_hat_vec_"&amp;RW165&amp;"');"</f>
        <v>xlswrite('G:\Mi unidad\1. PROYECTOS TELLO 2022\SCM SPILL OVERS\outputs\PEAO\densidad\1%\simulacion_1\output_tests.xlsx',alpha1_hat_vec_92','alpha1_hat_vec_92');</v>
      </c>
      <c r="SI165">
        <v>92</v>
      </c>
      <c r="SJ165" t="str">
        <f>"xlswrite('G:\Mi unidad\1. PROYECTOS TELLO 2022\SCM SPILL OVERS\outputs\PEAO\densidad_g\1%\simulacion_1\output_tests.xlsx',alpha1_hat_vec_"&amp;SI165&amp;"','alpha1_hat_vec_"&amp;SI165&amp;"');"</f>
        <v>xlswrite('G:\Mi unidad\1. PROYECTOS TELLO 2022\SCM SPILL OVERS\outputs\PEAO\densidad_g\1%\simulacion_1\output_tests.xlsx',alpha1_hat_vec_92','alpha1_hat_vec_92');</v>
      </c>
      <c r="SU165">
        <v>92</v>
      </c>
      <c r="SV165" t="str">
        <f>"xlswrite('G:\Mi unidad\1. PROYECTOS TELLO 2022\SCM SPILL OVERS\outputs\PEAO\distancia_centro_salud\1%\simulacion_1\output_tests.xlsx',alpha1_hat_vec_"&amp;SU165&amp;"','alpha1_hat_vec_"&amp;SU165&amp;"');"</f>
        <v>xlswrite('G:\Mi unidad\1. PROYECTOS TELLO 2022\SCM SPILL OVERS\outputs\PEAO\distancia_centro_salud\1%\simulacion_1\output_tests.xlsx',alpha1_hat_vec_92','alpha1_hat_vec_92');</v>
      </c>
      <c r="TH165">
        <v>92</v>
      </c>
      <c r="TI165" t="str">
        <f>"xlswrite('G:\Mi unidad\1. PROYECTOS TELLO 2022\SCM SPILL OVERS\outputs\PEAO\informalidad\1%\simulacion_1\output_tests.xlsx',alpha1_hat_vec_"&amp;TH165&amp;"','alpha1_hat_vec_"&amp;TH165&amp;"');"</f>
        <v>xlswrite('G:\Mi unidad\1. PROYECTOS TELLO 2022\SCM SPILL OVERS\outputs\PEAO\informalidad\1%\simulacion_1\output_tests.xlsx',alpha1_hat_vec_92','alpha1_hat_vec_92');</v>
      </c>
      <c r="TU165">
        <v>92</v>
      </c>
      <c r="TV165" t="str">
        <f>"xlswrite('G:\Mi unidad\1. PROYECTOS TELLO 2022\SCM SPILL OVERS\outputs\PEAO\alimentos\1%\simulacion_1\output_tests.xlsx',alpha1_hat_vec_"&amp;TU165&amp;"','alpha1_hat_vec_"&amp;TU165&amp;"');"</f>
        <v>xlswrite('G:\Mi unidad\1. PROYECTOS TELLO 2022\SCM SPILL OVERS\outputs\PEAO\alimentos\1%\simulacion_1\output_tests.xlsx',alpha1_hat_vec_92','alpha1_hat_vec_92');</v>
      </c>
      <c r="UB165">
        <v>92</v>
      </c>
      <c r="UC165" t="str">
        <f>"xlswrite('G:\Mi unidad\1. PROYECTOS TELLO 2022\SCM SPILL OVERS\outputs\PEAO\jefe_hogar\1%\simulacion_1\output_tests.xlsx',alpha1_hat_vec_"&amp;UB165&amp;"','alpha1_hat_vec_"&amp;UB165&amp;"');"</f>
        <v>xlswrite('G:\Mi unidad\1. PROYECTOS TELLO 2022\SCM SPILL OVERS\outputs\PEAO\jefe_hogar\1%\simulacion_1\output_tests.xlsx',alpha1_hat_vec_92','alpha1_hat_vec_92');</v>
      </c>
      <c r="UI165">
        <v>92</v>
      </c>
      <c r="UJ165" t="str">
        <f>"xlswrite('G:\Mi unidad\1. PROYECTOS TELLO 2022\SCM SPILL OVERS\outputs\PEAO\mujeres\1%\simulacion_1\output_tests.xlsx',alpha1_hat_vec_"&amp;UI165&amp;"','alpha1_hat_vec_"&amp;UI165&amp;"');"</f>
        <v>xlswrite('G:\Mi unidad\1. PROYECTOS TELLO 2022\SCM SPILL OVERS\outputs\PEAO\mujeres\1%\simulacion_1\output_tests.xlsx',alpha1_hat_vec_92','alpha1_hat_vec_92');</v>
      </c>
      <c r="UU165">
        <v>92</v>
      </c>
      <c r="UV165" t="str">
        <f>"xlswrite('G:\Mi unidad\1. PROYECTOS TELLO 2022\SCM SPILL OVERS\outputs\PEAO\criminalidad\1%\simulacion_1\output_tests.xlsx',alpha1_hat_vec_"&amp;UU165&amp;"','alpha1_hat_vec_"&amp;UU165&amp;"');"</f>
        <v>xlswrite('G:\Mi unidad\1. PROYECTOS TELLO 2022\SCM SPILL OVERS\outputs\PEAO\criminalidad\1%\simulacion_1\output_tests.xlsx',alpha1_hat_vec_92','alpha1_hat_vec_92');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P166">
        <v>92</v>
      </c>
      <c r="CQ166" s="2" t="str">
        <f>"A_"&amp;CP162&amp;"(:,ind_"&amp;CP162&amp;" == 0) = [];"</f>
        <v>A_92(:,ind_92 == 0) = [];</v>
      </c>
      <c r="CW166">
        <v>92</v>
      </c>
      <c r="CX166" s="2" t="str">
        <f>"A_"&amp;CW162&amp;"(:,ind_"&amp;CW162&amp;" == 0) = [];"</f>
        <v>A_92(:,ind_92 == 0) = [];</v>
      </c>
      <c r="DB166">
        <v>92</v>
      </c>
      <c r="DC166" s="2" t="str">
        <f>"A_"&amp;DB162&amp;"(:,ind_"&amp;DB162&amp;" == 0) = [];"</f>
        <v>A_92(:,ind_92 == 0) = [];</v>
      </c>
      <c r="DG166">
        <v>92</v>
      </c>
      <c r="DH166" s="2" t="str">
        <f>"A_"&amp;DG162&amp;"(:,ind_"&amp;DG162&amp;" == 0) = [];"</f>
        <v>A_92(:,ind_92 == 0) = [];</v>
      </c>
      <c r="DL166">
        <v>92</v>
      </c>
      <c r="DM166" s="2" t="str">
        <f>"A_"&amp;DL162&amp;"(:,ind_"&amp;DL162&amp;" == 0) = [];"</f>
        <v>A_92(:,ind_92 == 0) = [];</v>
      </c>
      <c r="EG166">
        <v>75</v>
      </c>
      <c r="EH166" s="2" t="str">
        <f>"alpha_hat_"&amp;EG166&amp;" = A_"&amp;EG166&amp;"*gamma_hat_"&amp;EG166&amp;";"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OVERS\outputs\PEAO\bajo_niv_educ\1%\simulacion_1\output_tests.xlsx',spillover_test_"&amp;QW166&amp;"','sp_test_"&amp;QW166&amp;"');"</f>
        <v>xlswrite('G:\Mi unidad\1. PROYECTOS TELLO 2022\SCM SPILL OVERS\outputs\PEAO\bajo_niv_educ\1%\simulacion_1\output_tests.xlsx',spillover_test_92','sp_test_92');</v>
      </c>
      <c r="RK166">
        <v>92</v>
      </c>
      <c r="RL166" t="str">
        <f>"xlswrite('G:\Mi unidad\1. PROYECTOS TELLO 2022\SCM SPILL OVERS\outputs\PEAO\bajo_ingreso\1%\simulacion_1\output_tests.xlsx',spillover_test_"&amp;RK166&amp;"','sp_test_"&amp;RK166&amp;"');"</f>
        <v>xlswrite('G:\Mi unidad\1. PROYECTOS TELLO 2022\SCM SPILL OVERS\outputs\PEAO\bajo_ingreso\1%\simulacion_1\output_tests.xlsx',spillover_test_92','sp_test_92');</v>
      </c>
      <c r="RW166">
        <v>92</v>
      </c>
      <c r="RX166" t="str">
        <f>"xlswrite('G:\Mi unidad\1. PROYECTOS TELLO 2022\SCM SPILL OVERS\outputs\PEAO\densidad\1%\simulacion_1\output_tests.xlsx',spillover_test_"&amp;RW166&amp;"','sp_test_"&amp;RW166&amp;"');"</f>
        <v>xlswrite('G:\Mi unidad\1. PROYECTOS TELLO 2022\SCM SPILL OVERS\outputs\PEAO\densidad\1%\simulacion_1\output_tests.xlsx',spillover_test_92','sp_test_92');</v>
      </c>
      <c r="SI166">
        <v>92</v>
      </c>
      <c r="SJ166" t="str">
        <f>"xlswrite('G:\Mi unidad\1. PROYECTOS TELLO 2022\SCM SPILL OVERS\outputs\PEAO\densidad_g\1%\simulacion_1\output_tests.xlsx',spillover_test_"&amp;SI166&amp;"','sp_test_"&amp;SI166&amp;"');"</f>
        <v>xlswrite('G:\Mi unidad\1. PROYECTOS TELLO 2022\SCM SPILL OVERS\outputs\PEAO\densidad_g\1%\simulacion_1\output_tests.xlsx',spillover_test_92','sp_test_92');</v>
      </c>
      <c r="SU166">
        <v>92</v>
      </c>
      <c r="SV166" t="str">
        <f>"xlswrite('G:\Mi unidad\1. PROYECTOS TELLO 2022\SCM SPILL OVERS\outputs\PEAO\distancia_centro_salud\1%\simulacion_1\output_tests.xlsx',spillover_test_"&amp;SU166&amp;"','sp_test_"&amp;SU166&amp;"');"</f>
        <v>xlswrite('G:\Mi unidad\1. PROYECTOS TELLO 2022\SCM SPILL OVERS\outputs\PEAO\distancia_centro_salud\1%\simulacion_1\output_tests.xlsx',spillover_test_92','sp_test_92');</v>
      </c>
      <c r="TH166">
        <v>92</v>
      </c>
      <c r="TI166" t="str">
        <f>"xlswrite('G:\Mi unidad\1. PROYECTOS TELLO 2022\SCM SPILL OVERS\outputs\PEAO\informalidad\1%\simulacion_1\output_tests.xlsx',spillover_test_"&amp;TH166&amp;"','sp_test_"&amp;TH166&amp;"');"</f>
        <v>xlswrite('G:\Mi unidad\1. PROYECTOS TELLO 2022\SCM SPILL OVERS\outputs\PEAO\informalidad\1%\simulacion_1\output_tests.xlsx',spillover_test_92','sp_test_92');</v>
      </c>
      <c r="TU166">
        <v>92</v>
      </c>
      <c r="TV166" t="str">
        <f>"xlswrite('G:\Mi unidad\1. PROYECTOS TELLO 2022\SCM SPILL OVERS\outputs\PEAO\alimentos\1%\simulacion_1\output_tests.xlsx',spillover_test_"&amp;TU166&amp;"','sp_test_"&amp;TU166&amp;"');"</f>
        <v>xlswrite('G:\Mi unidad\1. PROYECTOS TELLO 2022\SCM SPILL OVERS\outputs\PEAO\alimentos\1%\simulacion_1\output_tests.xlsx',spillover_test_92','sp_test_92');</v>
      </c>
      <c r="UB166">
        <v>92</v>
      </c>
      <c r="UC166" t="str">
        <f>"xlswrite('G:\Mi unidad\1. PROYECTOS TELLO 2022\SCM SPILL OVERS\outputs\PEAO\jefe_hogar\1%\simulacion_1\output_tests.xlsx',spillover_test_"&amp;UB166&amp;"','sp_test_"&amp;UB166&amp;"');"</f>
        <v>xlswrite('G:\Mi unidad\1. PROYECTOS TELLO 2022\SCM SPILL OVERS\outputs\PEAO\jefe_hogar\1%\simulacion_1\output_tests.xlsx',spillover_test_92','sp_test_92');</v>
      </c>
      <c r="UI166">
        <v>92</v>
      </c>
      <c r="UJ166" t="str">
        <f>"xlswrite('G:\Mi unidad\1. PROYECTOS TELLO 2022\SCM SPILL OVERS\outputs\PEAO\mujeres\1%\simulacion_1\output_tests.xlsx',spillover_test_"&amp;UI166&amp;"','sp_test_"&amp;UI166&amp;"');"</f>
        <v>xlswrite('G:\Mi unidad\1. PROYECTOS TELLO 2022\SCM SPILL OVERS\outputs\PEAO\mujeres\1%\simulacion_1\output_tests.xlsx',spillover_test_92','sp_test_92');</v>
      </c>
      <c r="UU166">
        <v>92</v>
      </c>
      <c r="UV166" t="str">
        <f>"xlswrite('G:\Mi unidad\1. PROYECTOS TELLO 2022\SCM SPILL OVERS\outputs\PEAO\criminalidad\1%\simulacion_1\output_tests.xlsx',spillover_test_"&amp;UU166&amp;"','sp_test_"&amp;UU166&amp;"');"</f>
        <v>xlswrite('G:\Mi unidad\1. PROYECTOS TELLO 2022\SCM SPILL OVERS\outputs\PEAO\criminalidad\1%\simulacion_1\output_tests.xlsx',spillover_test_92','sp_test_92');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P167">
        <v>95</v>
      </c>
      <c r="CQ167" t="str">
        <f>"%A_"&amp;CP167</f>
        <v>%A_95</v>
      </c>
      <c r="CW167">
        <v>95</v>
      </c>
      <c r="CX167" t="str">
        <f>"%A_"&amp;CW167</f>
        <v>%A_95</v>
      </c>
      <c r="DB167">
        <v>95</v>
      </c>
      <c r="DC167" t="str">
        <f>"%A_"&amp;DB167</f>
        <v>%A_95</v>
      </c>
      <c r="DG167">
        <v>95</v>
      </c>
      <c r="DH167" t="str">
        <f>"%A_"&amp;DG167</f>
        <v>%A_95</v>
      </c>
      <c r="DL167">
        <v>95</v>
      </c>
      <c r="DM167" t="str">
        <f>"%A_"&amp;DL167</f>
        <v>%A_95</v>
      </c>
      <c r="EG167">
        <v>75</v>
      </c>
      <c r="EH167" s="2" t="str">
        <f>"alpha1_hat_vec_"&amp;EG167&amp;"(s) = alpha_hat_"&amp;EG167&amp;"(1);"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OVERS\outputs\PEAO\bajo_niv_educ\1%\simulacion_1\output_tests.xlsx',lb_vec_"&amp;QW167&amp;"','lb_vec_"&amp;QW167&amp;"');"</f>
        <v>xlswrite('G:\Mi unidad\1. PROYECTOS TELLO 2022\SCM SPILL OVERS\outputs\PEAO\bajo_niv_educ\1%\simulacion_1\output_tests.xlsx',lb_vec_95','lb_vec_95');</v>
      </c>
      <c r="RK167">
        <v>95</v>
      </c>
      <c r="RL167" t="str">
        <f>"xlswrite('G:\Mi unidad\1. PROYECTOS TELLO 2022\SCM SPILL OVERS\outputs\PEAO\bajo_ingreso\1%\simulacion_1\output_tests.xlsx',lb_vec_"&amp;RK167&amp;"','lb_vec_"&amp;RK167&amp;"');"</f>
        <v>xlswrite('G:\Mi unidad\1. PROYECTOS TELLO 2022\SCM SPILL OVERS\outputs\PEAO\bajo_ingreso\1%\simulacion_1\output_tests.xlsx',lb_vec_95','lb_vec_95');</v>
      </c>
      <c r="RW167">
        <v>95</v>
      </c>
      <c r="RX167" t="str">
        <f>"xlswrite('G:\Mi unidad\1. PROYECTOS TELLO 2022\SCM SPILL OVERS\outputs\PEAO\densidad\1%\simulacion_1\output_tests.xlsx',lb_vec_"&amp;RW167&amp;"','lb_vec_"&amp;RW167&amp;"');"</f>
        <v>xlswrite('G:\Mi unidad\1. PROYECTOS TELLO 2022\SCM SPILL OVERS\outputs\PEAO\densidad\1%\simulacion_1\output_tests.xlsx',lb_vec_95','lb_vec_95');</v>
      </c>
      <c r="SI167">
        <v>95</v>
      </c>
      <c r="SJ167" t="str">
        <f>"xlswrite('G:\Mi unidad\1. PROYECTOS TELLO 2022\SCM SPILL OVERS\outputs\PEAO\densidad_g\1%\simulacion_1\output_tests.xlsx',lb_vec_"&amp;SI167&amp;"','lb_vec_"&amp;SI167&amp;"');"</f>
        <v>xlswrite('G:\Mi unidad\1. PROYECTOS TELLO 2022\SCM SPILL OVERS\outputs\PEAO\densidad_g\1%\simulacion_1\output_tests.xlsx',lb_vec_95','lb_vec_95');</v>
      </c>
      <c r="SU167">
        <v>95</v>
      </c>
      <c r="SV167" t="str">
        <f>"xlswrite('G:\Mi unidad\1. PROYECTOS TELLO 2022\SCM SPILL OVERS\outputs\PEAO\distancia_centro_salud\1%\simulacion_1\output_tests.xlsx',lb_vec_"&amp;SU167&amp;"','lb_vec_"&amp;SU167&amp;"');"</f>
        <v>xlswrite('G:\Mi unidad\1. PROYECTOS TELLO 2022\SCM SPILL OVERS\outputs\PEAO\distancia_centro_salud\1%\simulacion_1\output_tests.xlsx',lb_vec_95','lb_vec_95');</v>
      </c>
      <c r="TH167">
        <v>95</v>
      </c>
      <c r="TI167" t="str">
        <f>"xlswrite('G:\Mi unidad\1. PROYECTOS TELLO 2022\SCM SPILL OVERS\outputs\PEAO\informalidad\1%\simulacion_1\output_tests.xlsx',lb_vec_"&amp;TH167&amp;"','lb_vec_"&amp;TH167&amp;"');"</f>
        <v>xlswrite('G:\Mi unidad\1. PROYECTOS TELLO 2022\SCM SPILL OVERS\outputs\PEAO\informalidad\1%\simulacion_1\output_tests.xlsx',lb_vec_95','lb_vec_95');</v>
      </c>
      <c r="TU167">
        <v>95</v>
      </c>
      <c r="TV167" t="str">
        <f>"xlswrite('G:\Mi unidad\1. PROYECTOS TELLO 2022\SCM SPILL OVERS\outputs\PEAO\alimentos\1%\simulacion_1\output_tests.xlsx',lb_vec_"&amp;TU167&amp;"','lb_vec_"&amp;TU167&amp;"');"</f>
        <v>xlswrite('G:\Mi unidad\1. PROYECTOS TELLO 2022\SCM SPILL OVERS\outputs\PEAO\alimentos\1%\simulacion_1\output_tests.xlsx',lb_vec_95','lb_vec_95');</v>
      </c>
      <c r="UB167">
        <v>95</v>
      </c>
      <c r="UC167" t="str">
        <f>"xlswrite('G:\Mi unidad\1. PROYECTOS TELLO 2022\SCM SPILL OVERS\outputs\PEAO\jefe_hogar\1%\simulacion_1\output_tests.xlsx',lb_vec_"&amp;UB167&amp;"','lb_vec_"&amp;UB167&amp;"');"</f>
        <v>xlswrite('G:\Mi unidad\1. PROYECTOS TELLO 2022\SCM SPILL OVERS\outputs\PEAO\jefe_hogar\1%\simulacion_1\output_tests.xlsx',lb_vec_95','lb_vec_95');</v>
      </c>
      <c r="UI167">
        <v>95</v>
      </c>
      <c r="UJ167" t="str">
        <f>"xlswrite('G:\Mi unidad\1. PROYECTOS TELLO 2022\SCM SPILL OVERS\outputs\PEAO\mujeres\1%\simulacion_1\output_tests.xlsx',lb_vec_"&amp;UI167&amp;"','lb_vec_"&amp;UI167&amp;"');"</f>
        <v>xlswrite('G:\Mi unidad\1. PROYECTOS TELLO 2022\SCM SPILL OVERS\outputs\PEAO\mujeres\1%\simulacion_1\output_tests.xlsx',lb_vec_95','lb_vec_95');</v>
      </c>
      <c r="UU167">
        <v>95</v>
      </c>
      <c r="UV167" t="str">
        <f>"xlswrite('G:\Mi unidad\1. PROYECTOS TELLO 2022\SCM SPILL OVERS\outputs\PEAO\criminalidad\1%\simulacion_1\output_tests.xlsx',lb_vec_"&amp;UU167&amp;"','lb_vec_"&amp;UU167&amp;"');"</f>
        <v>xlswrite('G:\Mi unidad\1. PROYECTOS TELLO 2022\SCM SPILL OVERS\outputs\PEAO\criminalidad\1%\simulacion_1\output_tests.xlsx',lb_vec_95','lb_vec_95');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P168">
        <v>95</v>
      </c>
      <c r="CQ168" t="str">
        <f>"% Provincia_"&amp;CP168</f>
        <v>% Provincia_95</v>
      </c>
      <c r="CW168">
        <v>95</v>
      </c>
      <c r="CX168" t="str">
        <f>"% Provincia_"&amp;CW168</f>
        <v>% Provincia_95</v>
      </c>
      <c r="DB168">
        <v>95</v>
      </c>
      <c r="DC168" t="str">
        <f>"% Provincia_"&amp;DB168</f>
        <v>% Provincia_95</v>
      </c>
      <c r="DG168">
        <v>95</v>
      </c>
      <c r="DH168" t="str">
        <f>"% Provincia_"&amp;DG168</f>
        <v>% Provincia_95</v>
      </c>
      <c r="DL168">
        <v>95</v>
      </c>
      <c r="DM168" t="str">
        <f>"% Provincia_"&amp;DL168</f>
        <v>% Provincia_95</v>
      </c>
      <c r="EG168">
        <v>75</v>
      </c>
      <c r="EH168" s="2" t="str">
        <f>"synthetic_control_sp_"&amp;EG168&amp;"(T+s) = Y_"&amp;EG168&amp;"(1,T+s)-alpha1_hat_vec_"&amp;EG168&amp;"(s);"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OVERS\outputs\PEAO\bajo_niv_educ\1%\simulacion_1\output_tests.xlsx',ub_vec_"&amp;QW168&amp;"','ub_vec_"&amp;QW168&amp;"');"</f>
        <v>xlswrite('G:\Mi unidad\1. PROYECTOS TELLO 2022\SCM SPILL OVERS\outputs\PEAO\bajo_niv_educ\1%\simulacion_1\output_tests.xlsx',ub_vec_95','ub_vec_95');</v>
      </c>
      <c r="RK168">
        <v>95</v>
      </c>
      <c r="RL168" t="str">
        <f>"xlswrite('G:\Mi unidad\1. PROYECTOS TELLO 2022\SCM SPILL OVERS\outputs\PEAO\bajo_ingreso\1%\simulacion_1\output_tests.xlsx',ub_vec_"&amp;RK168&amp;"','ub_vec_"&amp;RK168&amp;"');"</f>
        <v>xlswrite('G:\Mi unidad\1. PROYECTOS TELLO 2022\SCM SPILL OVERS\outputs\PEAO\bajo_ingreso\1%\simulacion_1\output_tests.xlsx',ub_vec_95','ub_vec_95');</v>
      </c>
      <c r="RW168">
        <v>95</v>
      </c>
      <c r="RX168" t="str">
        <f>"xlswrite('G:\Mi unidad\1. PROYECTOS TELLO 2022\SCM SPILL OVERS\outputs\PEAO\densidad\1%\simulacion_1\output_tests.xlsx',ub_vec_"&amp;RW168&amp;"','ub_vec_"&amp;RW168&amp;"');"</f>
        <v>xlswrite('G:\Mi unidad\1. PROYECTOS TELLO 2022\SCM SPILL OVERS\outputs\PEAO\densidad\1%\simulacion_1\output_tests.xlsx',ub_vec_95','ub_vec_95');</v>
      </c>
      <c r="SI168">
        <v>95</v>
      </c>
      <c r="SJ168" t="str">
        <f>"xlswrite('G:\Mi unidad\1. PROYECTOS TELLO 2022\SCM SPILL OVERS\outputs\PEAO\densidad_g\1%\simulacion_1\output_tests.xlsx',ub_vec_"&amp;SI168&amp;"','ub_vec_"&amp;SI168&amp;"');"</f>
        <v>xlswrite('G:\Mi unidad\1. PROYECTOS TELLO 2022\SCM SPILL OVERS\outputs\PEAO\densidad_g\1%\simulacion_1\output_tests.xlsx',ub_vec_95','ub_vec_95');</v>
      </c>
      <c r="SU168">
        <v>95</v>
      </c>
      <c r="SV168" t="str">
        <f>"xlswrite('G:\Mi unidad\1. PROYECTOS TELLO 2022\SCM SPILL OVERS\outputs\PEAO\distancia_centro_salud\1%\simulacion_1\output_tests.xlsx',ub_vec_"&amp;SU168&amp;"','ub_vec_"&amp;SU168&amp;"');"</f>
        <v>xlswrite('G:\Mi unidad\1. PROYECTOS TELLO 2022\SCM SPILL OVERS\outputs\PEAO\distancia_centro_salud\1%\simulacion_1\output_tests.xlsx',ub_vec_95','ub_vec_95');</v>
      </c>
      <c r="TH168">
        <v>95</v>
      </c>
      <c r="TI168" t="str">
        <f>"xlswrite('G:\Mi unidad\1. PROYECTOS TELLO 2022\SCM SPILL OVERS\outputs\PEAO\informalidad\1%\simulacion_1\output_tests.xlsx',ub_vec_"&amp;TH168&amp;"','ub_vec_"&amp;TH168&amp;"');"</f>
        <v>xlswrite('G:\Mi unidad\1. PROYECTOS TELLO 2022\SCM SPILL OVERS\outputs\PEAO\informalidad\1%\simulacion_1\output_tests.xlsx',ub_vec_95','ub_vec_95');</v>
      </c>
      <c r="TU168">
        <v>95</v>
      </c>
      <c r="TV168" t="str">
        <f>"xlswrite('G:\Mi unidad\1. PROYECTOS TELLO 2022\SCM SPILL OVERS\outputs\PEAO\alimentos\1%\simulacion_1\output_tests.xlsx',ub_vec_"&amp;TU168&amp;"','ub_vec_"&amp;TU168&amp;"');"</f>
        <v>xlswrite('G:\Mi unidad\1. PROYECTOS TELLO 2022\SCM SPILL OVERS\outputs\PEAO\alimentos\1%\simulacion_1\output_tests.xlsx',ub_vec_95','ub_vec_95');</v>
      </c>
      <c r="UB168">
        <v>95</v>
      </c>
      <c r="UC168" t="str">
        <f>"xlswrite('G:\Mi unidad\1. PROYECTOS TELLO 2022\SCM SPILL OVERS\outputs\PEAO\jefe_hogar\1%\simulacion_1\output_tests.xlsx',ub_vec_"&amp;UB168&amp;"','ub_vec_"&amp;UB168&amp;"');"</f>
        <v>xlswrite('G:\Mi unidad\1. PROYECTOS TELLO 2022\SCM SPILL OVERS\outputs\PEAO\jefe_hogar\1%\simulacion_1\output_tests.xlsx',ub_vec_95','ub_vec_95');</v>
      </c>
      <c r="UI168">
        <v>95</v>
      </c>
      <c r="UJ168" t="str">
        <f>"xlswrite('G:\Mi unidad\1. PROYECTOS TELLO 2022\SCM SPILL OVERS\outputs\PEAO\mujeres\1%\simulacion_1\output_tests.xlsx',ub_vec_"&amp;UI168&amp;"','ub_vec_"&amp;UI168&amp;"');"</f>
        <v>xlswrite('G:\Mi unidad\1. PROYECTOS TELLO 2022\SCM SPILL OVERS\outputs\PEAO\mujeres\1%\simulacion_1\output_tests.xlsx',ub_vec_95','ub_vec_95');</v>
      </c>
      <c r="UU168">
        <v>95</v>
      </c>
      <c r="UV168" t="str">
        <f>"xlswrite('G:\Mi unidad\1. PROYECTOS TELLO 2022\SCM SPILL OVERS\outputs\PEAO\criminalidad\1%\simulacion_1\output_tests.xlsx',ub_vec_"&amp;UU168&amp;"','ub_vec_"&amp;UU168&amp;"');"</f>
        <v>xlswrite('G:\Mi unidad\1. PROYECTOS TELLO 2022\SCM SPILL OVERS\outputs\PEAO\criminalidad\1%\simulacion_1\output_tests.xlsx',ub_vec_95','ub_vec_95');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xlsread('spillover_densidad_g_"&amp;CJ167&amp;".xlsx')"</f>
        <v>ind_95 = xlsread('spillover_densidad_g_95.xlsx')</v>
      </c>
      <c r="CP169">
        <v>95</v>
      </c>
      <c r="CQ169" s="2" t="str">
        <f>"ind_"&amp;CP167&amp;" = xlsread('spillover_tiempo_cs_"&amp;CP167&amp;".xlsx')"</f>
        <v>ind_95 = xlsread('spillover_tiempo_cs_95.xlsx')</v>
      </c>
      <c r="CW169">
        <v>95</v>
      </c>
      <c r="CX169" s="2" t="str">
        <f>"ind_"&amp;CW167&amp;" = xlsread('spillover_alimentos_"&amp;CW167&amp;".xlsx')"</f>
        <v>ind_95 = xlsread('spillover_alimentos_95.xlsx')</v>
      </c>
      <c r="DB169">
        <v>95</v>
      </c>
      <c r="DC169" s="2" t="str">
        <f>"ind_"&amp;DB167&amp;" = xlsread('spillover_criminalidad_"&amp;DB167&amp;".xlsx')"</f>
        <v>ind_95 = xlsread('spillover_criminalidad_95.xlsx')</v>
      </c>
      <c r="DG169">
        <v>95</v>
      </c>
      <c r="DH169" s="2" t="str">
        <f>"ind_"&amp;DG167&amp;" = xlsread('spillover_jefe_hogar_"&amp;DG167&amp;".xlsx')"</f>
        <v>ind_95 = xlsread('spillover_jefe_hogar_95.xlsx')</v>
      </c>
      <c r="DL169">
        <v>95</v>
      </c>
      <c r="DM169" s="2" t="str">
        <f>"ind_"&amp;DL167&amp;" = xlsread('spillover_mujeres_"&amp;DL167&amp;".xlsx')"</f>
        <v>ind_95 = xlsread('spillover_mujeres_95.xlsx')</v>
      </c>
      <c r="EG169">
        <v>75</v>
      </c>
      <c r="EH169" s="3" t="s">
        <v>57</v>
      </c>
      <c r="QI169">
        <v>66</v>
      </c>
      <c r="QJ169" t="str">
        <f>"    [p_value_"&amp;QI169&amp; ",lb_"&amp;QI169&amp;",ub_"&amp;QI169&amp;"] = sp_andrews_te(Y_pre_"&amp;QI169&amp;",PEAO_"&amp;QI169&amp;"(:,T+s),A_"&amp;QI169&amp;",C,.05);"</f>
        <v xml:space="preserve">    [p_value_66,lb_66,ub_66] = sp_andrews_te(Y_pre_66,PEAO_66(:,T+s),A_66,C,.05);</v>
      </c>
      <c r="QP169">
        <v>86</v>
      </c>
      <c r="QQ169" t="str">
        <f>"    spillover_test_"&amp;QP169&amp;"(s) = sp_andrews(Y_pre_"&amp;QP169&amp;",PEAO_"&amp;QP169&amp;"(:,T+s),A_"&amp;QP169&amp;",C,d,alpha_sig);"</f>
        <v xml:space="preserve">    spillover_test_86(s) = sp_andrews(Y_pre_86,PEAO_86(:,T+s),A_86,C,d,alpha_sig);</v>
      </c>
      <c r="QW169">
        <v>95</v>
      </c>
      <c r="QX169" t="str">
        <f>"xlswrite('G:\Mi unidad\1. PROYECTOS TELLO 2022\SCM SPILL OVERS\outputs\PEAO\bajo_niv_educ\1%\simulacion_1\output_tests.xlsx',p_value_vec_"&amp;QW169&amp;"','p_value_vec_"&amp;QW169&amp;"');"</f>
        <v>xlswrite('G:\Mi unidad\1. PROYECTOS TELLO 2022\SCM SPILL OVERS\outputs\PEAO\bajo_niv_educ\1%\simulacion_1\output_tests.xlsx',p_value_vec_95','p_value_vec_95');</v>
      </c>
      <c r="RK169">
        <v>95</v>
      </c>
      <c r="RL169" t="str">
        <f>"xlswrite('G:\Mi unidad\1. PROYECTOS TELLO 2022\SCM SPILL OVERS\outputs\PEAO\bajo_ingreso\1%\simulacion_1\output_tests.xlsx',p_value_vec_"&amp;RK169&amp;"','p_value_vec_"&amp;RK169&amp;"');"</f>
        <v>xlswrite('G:\Mi unidad\1. PROYECTOS TELLO 2022\SCM SPILL OVERS\outputs\PEAO\bajo_ingreso\1%\simulacion_1\output_tests.xlsx',p_value_vec_95','p_value_vec_95');</v>
      </c>
      <c r="RW169">
        <v>95</v>
      </c>
      <c r="RX169" t="str">
        <f>"xlswrite('G:\Mi unidad\1. PROYECTOS TELLO 2022\SCM SPILL OVERS\outputs\PEAO\densidad\1%\simulacion_1\output_tests.xlsx',p_value_vec_"&amp;RW169&amp;"','p_value_vec_"&amp;RW169&amp;"');"</f>
        <v>xlswrite('G:\Mi unidad\1. PROYECTOS TELLO 2022\SCM SPILL OVERS\outputs\PEAO\densidad\1%\simulacion_1\output_tests.xlsx',p_value_vec_95','p_value_vec_95');</v>
      </c>
      <c r="SI169">
        <v>95</v>
      </c>
      <c r="SJ169" t="str">
        <f>"xlswrite('G:\Mi unidad\1. PROYECTOS TELLO 2022\SCM SPILL OVERS\outputs\PEAO\densidad_g\1%\simulacion_1\output_tests.xlsx',p_value_vec_"&amp;SI169&amp;"','p_value_vec_"&amp;SI169&amp;"');"</f>
        <v>xlswrite('G:\Mi unidad\1. PROYECTOS TELLO 2022\SCM SPILL OVERS\outputs\PEAO\densidad_g\1%\simulacion_1\output_tests.xlsx',p_value_vec_95','p_value_vec_95');</v>
      </c>
      <c r="SU169">
        <v>95</v>
      </c>
      <c r="SV169" t="str">
        <f>"xlswrite('G:\Mi unidad\1. PROYECTOS TELLO 2022\SCM SPILL OVERS\outputs\PEAO\distancia_centro_salud\1%\simulacion_1\output_tests.xlsx',p_value_vec_"&amp;SU169&amp;"','p_value_vec_"&amp;SU169&amp;"');"</f>
        <v>xlswrite('G:\Mi unidad\1. PROYECTOS TELLO 2022\SCM SPILL OVERS\outputs\PEAO\distancia_centro_salud\1%\simulacion_1\output_tests.xlsx',p_value_vec_95','p_value_vec_95');</v>
      </c>
      <c r="TH169">
        <v>95</v>
      </c>
      <c r="TI169" t="str">
        <f>"xlswrite('G:\Mi unidad\1. PROYECTOS TELLO 2022\SCM SPILL OVERS\outputs\PEAO\informalidad\1%\simulacion_1\output_tests.xlsx',p_value_vec_"&amp;TH169&amp;"','p_value_vec_"&amp;TH169&amp;"');"</f>
        <v>xlswrite('G:\Mi unidad\1. PROYECTOS TELLO 2022\SCM SPILL OVERS\outputs\PEAO\informalidad\1%\simulacion_1\output_tests.xlsx',p_value_vec_95','p_value_vec_95');</v>
      </c>
      <c r="TU169">
        <v>95</v>
      </c>
      <c r="TV169" t="str">
        <f>"xlswrite('G:\Mi unidad\1. PROYECTOS TELLO 2022\SCM SPILL OVERS\outputs\PEAO\alimentos\1%\simulacion_1\output_tests.xlsx',p_value_vec_"&amp;TU169&amp;"','p_value_vec_"&amp;TU169&amp;"');"</f>
        <v>xlswrite('G:\Mi unidad\1. PROYECTOS TELLO 2022\SCM SPILL OVERS\outputs\PEAO\alimentos\1%\simulacion_1\output_tests.xlsx',p_value_vec_95','p_value_vec_95');</v>
      </c>
      <c r="UB169">
        <v>95</v>
      </c>
      <c r="UC169" t="str">
        <f>"xlswrite('G:\Mi unidad\1. PROYECTOS TELLO 2022\SCM SPILL OVERS\outputs\PEAO\jefe_hogar\1%\simulacion_1\output_tests.xlsx',p_value_vec_"&amp;UB169&amp;"','p_value_vec_"&amp;UB169&amp;"');"</f>
        <v>xlswrite('G:\Mi unidad\1. PROYECTOS TELLO 2022\SCM SPILL OVERS\outputs\PEAO\jefe_hogar\1%\simulacion_1\output_tests.xlsx',p_value_vec_95','p_value_vec_95');</v>
      </c>
      <c r="UI169">
        <v>95</v>
      </c>
      <c r="UJ169" t="str">
        <f>"xlswrite('G:\Mi unidad\1. PROYECTOS TELLO 2022\SCM SPILL OVERS\outputs\PEAO\mujeres\1%\simulacion_1\output_tests.xlsx',p_value_vec_"&amp;UI169&amp;"','p_value_vec_"&amp;UI169&amp;"');"</f>
        <v>xlswrite('G:\Mi unidad\1. PROYECTOS TELLO 2022\SCM SPILL OVERS\outputs\PEAO\mujeres\1%\simulacion_1\output_tests.xlsx',p_value_vec_95','p_value_vec_95');</v>
      </c>
      <c r="UU169">
        <v>95</v>
      </c>
      <c r="UV169" t="str">
        <f>"xlswrite('G:\Mi unidad\1. PROYECTOS TELLO 2022\SCM SPILL OVERS\outputs\PEAO\criminalidad\1%\simulacion_1\output_tests.xlsx',p_value_vec_"&amp;UU169&amp;"','p_value_vec_"&amp;UU169&amp;"');"</f>
        <v>xlswrite('G:\Mi unidad\1. PROYECTOS TELLO 2022\SCM SPILL OVERS\outputs\PEAO\criminalidad\1%\simulacion_1\output_tests.xlsx',p_value_vec_95','p_value_vec_95');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P170">
        <v>95</v>
      </c>
      <c r="CQ170" s="2" t="str">
        <f>"A_"&amp;CP167&amp;" = eye(N);"</f>
        <v>A_95 = eye(N);</v>
      </c>
      <c r="CW170">
        <v>95</v>
      </c>
      <c r="CX170" s="2" t="str">
        <f>"A_"&amp;CW167&amp;" = eye(N);"</f>
        <v>A_95 = eye(N);</v>
      </c>
      <c r="DB170">
        <v>95</v>
      </c>
      <c r="DC170" s="2" t="str">
        <f>"A_"&amp;DB167&amp;" = eye(N);"</f>
        <v>A_95 = eye(N);</v>
      </c>
      <c r="DG170">
        <v>95</v>
      </c>
      <c r="DH170" s="2" t="str">
        <f>"A_"&amp;DG167&amp;" = eye(N);"</f>
        <v>A_95 = eye(N);</v>
      </c>
      <c r="DL170">
        <v>95</v>
      </c>
      <c r="DM170" s="2" t="str">
        <f>"A_"&amp;DL167&amp;" = eye(N);"</f>
        <v>A_95 = eye(N);</v>
      </c>
      <c r="EG170">
        <v>76</v>
      </c>
      <c r="EH170" s="3" t="str">
        <f>"%PROVINCIA "&amp;EG170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OVERS\outputs\PEAO\bajo_niv_educ\1%\simulacion_1\output_tests.xlsx',alpha1_hat_vec_"&amp;QW170&amp;"','alpha1_hat_vec_"&amp;QW170&amp;"');"</f>
        <v>xlswrite('G:\Mi unidad\1. PROYECTOS TELLO 2022\SCM SPILL OVERS\outputs\PEAO\bajo_niv_educ\1%\simulacion_1\output_tests.xlsx',alpha1_hat_vec_95','alpha1_hat_vec_95');</v>
      </c>
      <c r="RK170">
        <v>95</v>
      </c>
      <c r="RL170" t="str">
        <f>"xlswrite('G:\Mi unidad\1. PROYECTOS TELLO 2022\SCM SPILL OVERS\outputs\PEAO\bajo_ingreso\1%\simulacion_1\output_tests.xlsx',alpha1_hat_vec_"&amp;RK170&amp;"','alpha1_hat_vec_"&amp;RK170&amp;"');"</f>
        <v>xlswrite('G:\Mi unidad\1. PROYECTOS TELLO 2022\SCM SPILL OVERS\outputs\PEAO\bajo_ingreso\1%\simulacion_1\output_tests.xlsx',alpha1_hat_vec_95','alpha1_hat_vec_95');</v>
      </c>
      <c r="RW170">
        <v>95</v>
      </c>
      <c r="RX170" t="str">
        <f>"xlswrite('G:\Mi unidad\1. PROYECTOS TELLO 2022\SCM SPILL OVERS\outputs\PEAO\densidad\1%\simulacion_1\output_tests.xlsx',alpha1_hat_vec_"&amp;RW170&amp;"','alpha1_hat_vec_"&amp;RW170&amp;"');"</f>
        <v>xlswrite('G:\Mi unidad\1. PROYECTOS TELLO 2022\SCM SPILL OVERS\outputs\PEAO\densidad\1%\simulacion_1\output_tests.xlsx',alpha1_hat_vec_95','alpha1_hat_vec_95');</v>
      </c>
      <c r="SI170">
        <v>95</v>
      </c>
      <c r="SJ170" t="str">
        <f>"xlswrite('G:\Mi unidad\1. PROYECTOS TELLO 2022\SCM SPILL OVERS\outputs\PEAO\densidad_g\1%\simulacion_1\output_tests.xlsx',alpha1_hat_vec_"&amp;SI170&amp;"','alpha1_hat_vec_"&amp;SI170&amp;"');"</f>
        <v>xlswrite('G:\Mi unidad\1. PROYECTOS TELLO 2022\SCM SPILL OVERS\outputs\PEAO\densidad_g\1%\simulacion_1\output_tests.xlsx',alpha1_hat_vec_95','alpha1_hat_vec_95');</v>
      </c>
      <c r="SU170">
        <v>95</v>
      </c>
      <c r="SV170" t="str">
        <f>"xlswrite('G:\Mi unidad\1. PROYECTOS TELLO 2022\SCM SPILL OVERS\outputs\PEAO\distancia_centro_salud\1%\simulacion_1\output_tests.xlsx',alpha1_hat_vec_"&amp;SU170&amp;"','alpha1_hat_vec_"&amp;SU170&amp;"');"</f>
        <v>xlswrite('G:\Mi unidad\1. PROYECTOS TELLO 2022\SCM SPILL OVERS\outputs\PEAO\distancia_centro_salud\1%\simulacion_1\output_tests.xlsx',alpha1_hat_vec_95','alpha1_hat_vec_95');</v>
      </c>
      <c r="TH170">
        <v>95</v>
      </c>
      <c r="TI170" t="str">
        <f>"xlswrite('G:\Mi unidad\1. PROYECTOS TELLO 2022\SCM SPILL OVERS\outputs\PEAO\informalidad\1%\simulacion_1\output_tests.xlsx',alpha1_hat_vec_"&amp;TH170&amp;"','alpha1_hat_vec_"&amp;TH170&amp;"');"</f>
        <v>xlswrite('G:\Mi unidad\1. PROYECTOS TELLO 2022\SCM SPILL OVERS\outputs\PEAO\informalidad\1%\simulacion_1\output_tests.xlsx',alpha1_hat_vec_95','alpha1_hat_vec_95');</v>
      </c>
      <c r="TU170">
        <v>95</v>
      </c>
      <c r="TV170" t="str">
        <f>"xlswrite('G:\Mi unidad\1. PROYECTOS TELLO 2022\SCM SPILL OVERS\outputs\PEAO\alimentos\1%\simulacion_1\output_tests.xlsx',alpha1_hat_vec_"&amp;TU170&amp;"','alpha1_hat_vec_"&amp;TU170&amp;"');"</f>
        <v>xlswrite('G:\Mi unidad\1. PROYECTOS TELLO 2022\SCM SPILL OVERS\outputs\PEAO\alimentos\1%\simulacion_1\output_tests.xlsx',alpha1_hat_vec_95','alpha1_hat_vec_95');</v>
      </c>
      <c r="UB170">
        <v>95</v>
      </c>
      <c r="UC170" t="str">
        <f>"xlswrite('G:\Mi unidad\1. PROYECTOS TELLO 2022\SCM SPILL OVERS\outputs\PEAO\jefe_hogar\1%\simulacion_1\output_tests.xlsx',alpha1_hat_vec_"&amp;UB170&amp;"','alpha1_hat_vec_"&amp;UB170&amp;"');"</f>
        <v>xlswrite('G:\Mi unidad\1. PROYECTOS TELLO 2022\SCM SPILL OVERS\outputs\PEAO\jefe_hogar\1%\simulacion_1\output_tests.xlsx',alpha1_hat_vec_95','alpha1_hat_vec_95');</v>
      </c>
      <c r="UI170">
        <v>95</v>
      </c>
      <c r="UJ170" t="str">
        <f>"xlswrite('G:\Mi unidad\1. PROYECTOS TELLO 2022\SCM SPILL OVERS\outputs\PEAO\mujeres\1%\simulacion_1\output_tests.xlsx',alpha1_hat_vec_"&amp;UI170&amp;"','alpha1_hat_vec_"&amp;UI170&amp;"');"</f>
        <v>xlswrite('G:\Mi unidad\1. PROYECTOS TELLO 2022\SCM SPILL OVERS\outputs\PEAO\mujeres\1%\simulacion_1\output_tests.xlsx',alpha1_hat_vec_95','alpha1_hat_vec_95');</v>
      </c>
      <c r="UU170">
        <v>95</v>
      </c>
      <c r="UV170" t="str">
        <f>"xlswrite('G:\Mi unidad\1. PROYECTOS TELLO 2022\SCM SPILL OVERS\outputs\PEAO\criminalidad\1%\simulacion_1\output_tests.xlsx',alpha1_hat_vec_"&amp;UU170&amp;"','alpha1_hat_vec_"&amp;UU170&amp;"');"</f>
        <v>xlswrite('G:\Mi unidad\1. PROYECTOS TELLO 2022\SCM SPILL OVERS\outputs\PEAO\criminalidad\1%\simulacion_1\output_tests.xlsx',alpha1_hat_vec_95','alpha1_hat_vec_95');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P171">
        <v>95</v>
      </c>
      <c r="CQ171" s="2" t="str">
        <f>"A_"&amp;CP167&amp;"(:,ind_"&amp;CP167&amp;" == 0) = [];"</f>
        <v>A_95(:,ind_95 == 0) = [];</v>
      </c>
      <c r="CW171">
        <v>95</v>
      </c>
      <c r="CX171" s="2" t="str">
        <f>"A_"&amp;CW167&amp;"(:,ind_"&amp;CW167&amp;" == 0) = [];"</f>
        <v>A_95(:,ind_95 == 0) = [];</v>
      </c>
      <c r="DB171">
        <v>95</v>
      </c>
      <c r="DC171" s="2" t="str">
        <f>"A_"&amp;DB167&amp;"(:,ind_"&amp;DB167&amp;" == 0) = [];"</f>
        <v>A_95(:,ind_95 == 0) = [];</v>
      </c>
      <c r="DG171">
        <v>95</v>
      </c>
      <c r="DH171" s="2" t="str">
        <f>"A_"&amp;DG167&amp;"(:,ind_"&amp;DG167&amp;" == 0) = [];"</f>
        <v>A_95(:,ind_95 == 0) = [];</v>
      </c>
      <c r="DL171">
        <v>95</v>
      </c>
      <c r="DM171" s="2" t="str">
        <f>"A_"&amp;DL167&amp;"(:,ind_"&amp;DL167&amp;" == 0) = [];"</f>
        <v>A_95(:,ind_95 == 0) = [];</v>
      </c>
      <c r="EG171">
        <v>76</v>
      </c>
      <c r="EH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OVERS\outputs\PEAO\bajo_niv_educ\1%\simulacion_1\output_tests.xlsx',spillover_test_"&amp;QW171&amp;"','sp_test_"&amp;QW171&amp;"');"</f>
        <v>xlswrite('G:\Mi unidad\1. PROYECTOS TELLO 2022\SCM SPILL OVERS\outputs\PEAO\bajo_niv_educ\1%\simulacion_1\output_tests.xlsx',spillover_test_95','sp_test_95');</v>
      </c>
      <c r="RK171">
        <v>95</v>
      </c>
      <c r="RL171" t="str">
        <f>"xlswrite('G:\Mi unidad\1. PROYECTOS TELLO 2022\SCM SPILL OVERS\outputs\PEAO\bajo_ingreso\1%\simulacion_1\output_tests.xlsx',spillover_test_"&amp;RK171&amp;"','sp_test_"&amp;RK171&amp;"');"</f>
        <v>xlswrite('G:\Mi unidad\1. PROYECTOS TELLO 2022\SCM SPILL OVERS\outputs\PEAO\bajo_ingreso\1%\simulacion_1\output_tests.xlsx',spillover_test_95','sp_test_95');</v>
      </c>
      <c r="RW171">
        <v>95</v>
      </c>
      <c r="RX171" t="str">
        <f>"xlswrite('G:\Mi unidad\1. PROYECTOS TELLO 2022\SCM SPILL OVERS\outputs\PEAO\densidad\1%\simulacion_1\output_tests.xlsx',spillover_test_"&amp;RW171&amp;"','sp_test_"&amp;RW171&amp;"');"</f>
        <v>xlswrite('G:\Mi unidad\1. PROYECTOS TELLO 2022\SCM SPILL OVERS\outputs\PEAO\densidad\1%\simulacion_1\output_tests.xlsx',spillover_test_95','sp_test_95');</v>
      </c>
      <c r="SI171">
        <v>95</v>
      </c>
      <c r="SJ171" t="str">
        <f>"xlswrite('G:\Mi unidad\1. PROYECTOS TELLO 2022\SCM SPILL OVERS\outputs\PEAO\densidad_g\1%\simulacion_1\output_tests.xlsx',spillover_test_"&amp;SI171&amp;"','sp_test_"&amp;SI171&amp;"');"</f>
        <v>xlswrite('G:\Mi unidad\1. PROYECTOS TELLO 2022\SCM SPILL OVERS\outputs\PEAO\densidad_g\1%\simulacion_1\output_tests.xlsx',spillover_test_95','sp_test_95');</v>
      </c>
      <c r="SU171">
        <v>95</v>
      </c>
      <c r="SV171" t="str">
        <f>"xlswrite('G:\Mi unidad\1. PROYECTOS TELLO 2022\SCM SPILL OVERS\outputs\PEAO\distancia_centro_salud\1%\simulacion_1\output_tests.xlsx',spillover_test_"&amp;SU171&amp;"','sp_test_"&amp;SU171&amp;"');"</f>
        <v>xlswrite('G:\Mi unidad\1. PROYECTOS TELLO 2022\SCM SPILL OVERS\outputs\PEAO\distancia_centro_salud\1%\simulacion_1\output_tests.xlsx',spillover_test_95','sp_test_95');</v>
      </c>
      <c r="TH171">
        <v>95</v>
      </c>
      <c r="TI171" t="str">
        <f>"xlswrite('G:\Mi unidad\1. PROYECTOS TELLO 2022\SCM SPILL OVERS\outputs\PEAO\informalidad\1%\simulacion_1\output_tests.xlsx',spillover_test_"&amp;TH171&amp;"','sp_test_"&amp;TH171&amp;"');"</f>
        <v>xlswrite('G:\Mi unidad\1. PROYECTOS TELLO 2022\SCM SPILL OVERS\outputs\PEAO\informalidad\1%\simulacion_1\output_tests.xlsx',spillover_test_95','sp_test_95');</v>
      </c>
      <c r="TU171">
        <v>95</v>
      </c>
      <c r="TV171" t="str">
        <f>"xlswrite('G:\Mi unidad\1. PROYECTOS TELLO 2022\SCM SPILL OVERS\outputs\PEAO\alimentos\1%\simulacion_1\output_tests.xlsx',spillover_test_"&amp;TU171&amp;"','sp_test_"&amp;TU171&amp;"');"</f>
        <v>xlswrite('G:\Mi unidad\1. PROYECTOS TELLO 2022\SCM SPILL OVERS\outputs\PEAO\alimentos\1%\simulacion_1\output_tests.xlsx',spillover_test_95','sp_test_95');</v>
      </c>
      <c r="UB171">
        <v>95</v>
      </c>
      <c r="UC171" t="str">
        <f>"xlswrite('G:\Mi unidad\1. PROYECTOS TELLO 2022\SCM SPILL OVERS\outputs\PEAO\jefe_hogar\1%\simulacion_1\output_tests.xlsx',spillover_test_"&amp;UB171&amp;"','sp_test_"&amp;UB171&amp;"');"</f>
        <v>xlswrite('G:\Mi unidad\1. PROYECTOS TELLO 2022\SCM SPILL OVERS\outputs\PEAO\jefe_hogar\1%\simulacion_1\output_tests.xlsx',spillover_test_95','sp_test_95');</v>
      </c>
      <c r="UI171">
        <v>95</v>
      </c>
      <c r="UJ171" t="str">
        <f>"xlswrite('G:\Mi unidad\1. PROYECTOS TELLO 2022\SCM SPILL OVERS\outputs\PEAO\mujeres\1%\simulacion_1\output_tests.xlsx',spillover_test_"&amp;UI171&amp;"','sp_test_"&amp;UI171&amp;"');"</f>
        <v>xlswrite('G:\Mi unidad\1. PROYECTOS TELLO 2022\SCM SPILL OVERS\outputs\PEAO\mujeres\1%\simulacion_1\output_tests.xlsx',spillover_test_95','sp_test_95');</v>
      </c>
      <c r="UU171">
        <v>95</v>
      </c>
      <c r="UV171" t="str">
        <f>"xlswrite('G:\Mi unidad\1. PROYECTOS TELLO 2022\SCM SPILL OVERS\outputs\PEAO\criminalidad\1%\simulacion_1\output_tests.xlsx',spillover_test_"&amp;UU171&amp;"','sp_test_"&amp;UU171&amp;"');"</f>
        <v>xlswrite('G:\Mi unidad\1. PROYECTOS TELLO 2022\SCM SPILL OVERS\outputs\PEAO\criminalidad\1%\simulacion_1\output_tests.xlsx',spillover_test_95','sp_test_95');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P172">
        <v>100</v>
      </c>
      <c r="CQ172" t="str">
        <f>"%A_"&amp;CP172</f>
        <v>%A_100</v>
      </c>
      <c r="CW172">
        <v>100</v>
      </c>
      <c r="CX172" t="str">
        <f>"%A_"&amp;CW172</f>
        <v>%A_100</v>
      </c>
      <c r="DB172">
        <v>100</v>
      </c>
      <c r="DC172" t="str">
        <f>"%A_"&amp;DB172</f>
        <v>%A_100</v>
      </c>
      <c r="DG172">
        <v>100</v>
      </c>
      <c r="DH172" t="str">
        <f>"%A_"&amp;DG172</f>
        <v>%A_100</v>
      </c>
      <c r="DL172">
        <v>100</v>
      </c>
      <c r="DM172" t="str">
        <f>"%A_"&amp;DL172</f>
        <v>%A_100</v>
      </c>
      <c r="EG172">
        <v>76</v>
      </c>
      <c r="EH172" s="2" t="str">
        <f>"Y_Ts_"&amp;EG172&amp;" = Y_"&amp;EG172&amp;"(:,T+s);"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OVERS\outputs\PEAO\bajo_niv_educ\1%\simulacion_1\output_tests.xlsx',lb_vec_"&amp;QW172&amp;"','lb_vec_"&amp;QW172&amp;"');"</f>
        <v>xlswrite('G:\Mi unidad\1. PROYECTOS TELLO 2022\SCM SPILL OVERS\outputs\PEAO\bajo_niv_educ\1%\simulacion_1\output_tests.xlsx',lb_vec_100','lb_vec_100');</v>
      </c>
      <c r="RK172">
        <v>100</v>
      </c>
      <c r="RL172" t="str">
        <f>"xlswrite('G:\Mi unidad\1. PROYECTOS TELLO 2022\SCM SPILL OVERS\outputs\PEAO\bajo_ingreso\1%\simulacion_1\output_tests.xlsx',lb_vec_"&amp;RK172&amp;"','lb_vec_"&amp;RK172&amp;"');"</f>
        <v>xlswrite('G:\Mi unidad\1. PROYECTOS TELLO 2022\SCM SPILL OVERS\outputs\PEAO\bajo_ingreso\1%\simulacion_1\output_tests.xlsx',lb_vec_100','lb_vec_100');</v>
      </c>
      <c r="RW172">
        <v>100</v>
      </c>
      <c r="RX172" t="str">
        <f>"xlswrite('G:\Mi unidad\1. PROYECTOS TELLO 2022\SCM SPILL OVERS\outputs\PEAO\densidad\1%\simulacion_1\output_tests.xlsx',lb_vec_"&amp;RW172&amp;"','lb_vec_"&amp;RW172&amp;"');"</f>
        <v>xlswrite('G:\Mi unidad\1. PROYECTOS TELLO 2022\SCM SPILL OVERS\outputs\PEAO\densidad\1%\simulacion_1\output_tests.xlsx',lb_vec_100','lb_vec_100');</v>
      </c>
      <c r="SI172">
        <v>100</v>
      </c>
      <c r="SJ172" t="str">
        <f>"xlswrite('G:\Mi unidad\1. PROYECTOS TELLO 2022\SCM SPILL OVERS\outputs\PEAO\densidad_g\1%\simulacion_1\output_tests.xlsx',lb_vec_"&amp;SI172&amp;"','lb_vec_"&amp;SI172&amp;"');"</f>
        <v>xlswrite('G:\Mi unidad\1. PROYECTOS TELLO 2022\SCM SPILL OVERS\outputs\PEAO\densidad_g\1%\simulacion_1\output_tests.xlsx',lb_vec_100','lb_vec_100');</v>
      </c>
      <c r="SU172">
        <v>100</v>
      </c>
      <c r="SV172" t="str">
        <f>"xlswrite('G:\Mi unidad\1. PROYECTOS TELLO 2022\SCM SPILL OVERS\outputs\PEAO\distancia_centro_salud\1%\simulacion_1\output_tests.xlsx',lb_vec_"&amp;SU172&amp;"','lb_vec_"&amp;SU172&amp;"');"</f>
        <v>xlswrite('G:\Mi unidad\1. PROYECTOS TELLO 2022\SCM SPILL OVERS\outputs\PEAO\distancia_centro_salud\1%\simulacion_1\output_tests.xlsx',lb_vec_100','lb_vec_100');</v>
      </c>
      <c r="TH172">
        <v>100</v>
      </c>
      <c r="TI172" t="str">
        <f>"xlswrite('G:\Mi unidad\1. PROYECTOS TELLO 2022\SCM SPILL OVERS\outputs\PEAO\informalidad\1%\simulacion_1\output_tests.xlsx',lb_vec_"&amp;TH172&amp;"','lb_vec_"&amp;TH172&amp;"');"</f>
        <v>xlswrite('G:\Mi unidad\1. PROYECTOS TELLO 2022\SCM SPILL OVERS\outputs\PEAO\informalidad\1%\simulacion_1\output_tests.xlsx',lb_vec_100','lb_vec_100');</v>
      </c>
      <c r="TU172">
        <v>100</v>
      </c>
      <c r="TV172" t="str">
        <f>"xlswrite('G:\Mi unidad\1. PROYECTOS TELLO 2022\SCM SPILL OVERS\outputs\PEAO\alimentos\1%\simulacion_1\output_tests.xlsx',lb_vec_"&amp;TU172&amp;"','lb_vec_"&amp;TU172&amp;"');"</f>
        <v>xlswrite('G:\Mi unidad\1. PROYECTOS TELLO 2022\SCM SPILL OVERS\outputs\PEAO\alimentos\1%\simulacion_1\output_tests.xlsx',lb_vec_100','lb_vec_100');</v>
      </c>
      <c r="UB172">
        <v>100</v>
      </c>
      <c r="UC172" t="str">
        <f>"xlswrite('G:\Mi unidad\1. PROYECTOS TELLO 2022\SCM SPILL OVERS\outputs\PEAO\jefe_hogar\1%\simulacion_1\output_tests.xlsx',lb_vec_"&amp;UB172&amp;"','lb_vec_"&amp;UB172&amp;"');"</f>
        <v>xlswrite('G:\Mi unidad\1. PROYECTOS TELLO 2022\SCM SPILL OVERS\outputs\PEAO\jefe_hogar\1%\simulacion_1\output_tests.xlsx',lb_vec_100','lb_vec_100');</v>
      </c>
      <c r="UI172">
        <v>100</v>
      </c>
      <c r="UJ172" t="str">
        <f>"xlswrite('G:\Mi unidad\1. PROYECTOS TELLO 2022\SCM SPILL OVERS\outputs\PEAO\mujeres\1%\simulacion_1\output_tests.xlsx',lb_vec_"&amp;UI172&amp;"','lb_vec_"&amp;UI172&amp;"');"</f>
        <v>xlswrite('G:\Mi unidad\1. PROYECTOS TELLO 2022\SCM SPILL OVERS\outputs\PEAO\mujeres\1%\simulacion_1\output_tests.xlsx',lb_vec_100','lb_vec_100');</v>
      </c>
      <c r="UU172">
        <v>100</v>
      </c>
      <c r="UV172" t="str">
        <f>"xlswrite('G:\Mi unidad\1. PROYECTOS TELLO 2022\SCM SPILL OVERS\outputs\PEAO\criminalidad\1%\simulacion_1\output_tests.xlsx',lb_vec_"&amp;UU172&amp;"','lb_vec_"&amp;UU172&amp;"');"</f>
        <v>xlswrite('G:\Mi unidad\1. PROYECTOS TELLO 2022\SCM SPILL OVERS\outputs\PEAO\criminalidad\1%\simulacion_1\output_tests.xlsx',lb_vec_100','lb_vec_100');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P173">
        <v>100</v>
      </c>
      <c r="CQ173" t="str">
        <f>"% Provincia_"&amp;CP173</f>
        <v>% Provincia_100</v>
      </c>
      <c r="CW173">
        <v>100</v>
      </c>
      <c r="CX173" t="str">
        <f>"% Provincia_"&amp;CW173</f>
        <v>% Provincia_100</v>
      </c>
      <c r="DB173">
        <v>100</v>
      </c>
      <c r="DC173" t="str">
        <f>"% Provincia_"&amp;DB173</f>
        <v>% Provincia_100</v>
      </c>
      <c r="DG173">
        <v>100</v>
      </c>
      <c r="DH173" t="str">
        <f>"% Provincia_"&amp;DG173</f>
        <v>% Provincia_100</v>
      </c>
      <c r="DL173">
        <v>100</v>
      </c>
      <c r="DM173" t="str">
        <f>"% Provincia_"&amp;DL173</f>
        <v>% Provincia_100</v>
      </c>
      <c r="EG173">
        <v>76</v>
      </c>
      <c r="EH173" s="2" t="str">
        <f>"gamma_hat_"&amp;EG172&amp;" = (A_"&amp;EG172&amp;"'*M_hat_"&amp;EG172&amp;"*A_"&amp;EG172&amp;")\(A_"&amp;EG172&amp;"'*(eye(N)-B_hat_"&amp;EG172&amp;")'*((eye(N)-B_hat_"&amp;EG172&amp;")*Y_Ts_"&amp;EG172&amp;"-a_hat_"&amp;EG172&amp;"));"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OVERS\outputs\PEAO\bajo_niv_educ\1%\simulacion_1\output_tests.xlsx',ub_vec_"&amp;QW173&amp;"','ub_vec_"&amp;QW173&amp;"');"</f>
        <v>xlswrite('G:\Mi unidad\1. PROYECTOS TELLO 2022\SCM SPILL OVERS\outputs\PEAO\bajo_niv_educ\1%\simulacion_1\output_tests.xlsx',ub_vec_100','ub_vec_100');</v>
      </c>
      <c r="RK173">
        <v>100</v>
      </c>
      <c r="RL173" t="str">
        <f>"xlswrite('G:\Mi unidad\1. PROYECTOS TELLO 2022\SCM SPILL OVERS\outputs\PEAO\bajo_ingreso\1%\simulacion_1\output_tests.xlsx',ub_vec_"&amp;RK173&amp;"','ub_vec_"&amp;RK173&amp;"');"</f>
        <v>xlswrite('G:\Mi unidad\1. PROYECTOS TELLO 2022\SCM SPILL OVERS\outputs\PEAO\bajo_ingreso\1%\simulacion_1\output_tests.xlsx',ub_vec_100','ub_vec_100');</v>
      </c>
      <c r="RW173">
        <v>100</v>
      </c>
      <c r="RX173" t="str">
        <f>"xlswrite('G:\Mi unidad\1. PROYECTOS TELLO 2022\SCM SPILL OVERS\outputs\PEAO\densidad\1%\simulacion_1\output_tests.xlsx',ub_vec_"&amp;RW173&amp;"','ub_vec_"&amp;RW173&amp;"');"</f>
        <v>xlswrite('G:\Mi unidad\1. PROYECTOS TELLO 2022\SCM SPILL OVERS\outputs\PEAO\densidad\1%\simulacion_1\output_tests.xlsx',ub_vec_100','ub_vec_100');</v>
      </c>
      <c r="SI173">
        <v>100</v>
      </c>
      <c r="SJ173" t="str">
        <f>"xlswrite('G:\Mi unidad\1. PROYECTOS TELLO 2022\SCM SPILL OVERS\outputs\PEAO\densidad_g\1%\simulacion_1\output_tests.xlsx',ub_vec_"&amp;SI173&amp;"','ub_vec_"&amp;SI173&amp;"');"</f>
        <v>xlswrite('G:\Mi unidad\1. PROYECTOS TELLO 2022\SCM SPILL OVERS\outputs\PEAO\densidad_g\1%\simulacion_1\output_tests.xlsx',ub_vec_100','ub_vec_100');</v>
      </c>
      <c r="SU173">
        <v>100</v>
      </c>
      <c r="SV173" t="str">
        <f>"xlswrite('G:\Mi unidad\1. PROYECTOS TELLO 2022\SCM SPILL OVERS\outputs\PEAO\distancia_centro_salud\1%\simulacion_1\output_tests.xlsx',ub_vec_"&amp;SU173&amp;"','ub_vec_"&amp;SU173&amp;"');"</f>
        <v>xlswrite('G:\Mi unidad\1. PROYECTOS TELLO 2022\SCM SPILL OVERS\outputs\PEAO\distancia_centro_salud\1%\simulacion_1\output_tests.xlsx',ub_vec_100','ub_vec_100');</v>
      </c>
      <c r="TH173">
        <v>100</v>
      </c>
      <c r="TI173" t="str">
        <f>"xlswrite('G:\Mi unidad\1. PROYECTOS TELLO 2022\SCM SPILL OVERS\outputs\PEAO\informalidad\1%\simulacion_1\output_tests.xlsx',ub_vec_"&amp;TH173&amp;"','ub_vec_"&amp;TH173&amp;"');"</f>
        <v>xlswrite('G:\Mi unidad\1. PROYECTOS TELLO 2022\SCM SPILL OVERS\outputs\PEAO\informalidad\1%\simulacion_1\output_tests.xlsx',ub_vec_100','ub_vec_100');</v>
      </c>
      <c r="TU173">
        <v>100</v>
      </c>
      <c r="TV173" t="str">
        <f>"xlswrite('G:\Mi unidad\1. PROYECTOS TELLO 2022\SCM SPILL OVERS\outputs\PEAO\alimentos\1%\simulacion_1\output_tests.xlsx',ub_vec_"&amp;TU173&amp;"','ub_vec_"&amp;TU173&amp;"');"</f>
        <v>xlswrite('G:\Mi unidad\1. PROYECTOS TELLO 2022\SCM SPILL OVERS\outputs\PEAO\alimentos\1%\simulacion_1\output_tests.xlsx',ub_vec_100','ub_vec_100');</v>
      </c>
      <c r="UB173">
        <v>100</v>
      </c>
      <c r="UC173" t="str">
        <f>"xlswrite('G:\Mi unidad\1. PROYECTOS TELLO 2022\SCM SPILL OVERS\outputs\PEAO\jefe_hogar\1%\simulacion_1\output_tests.xlsx',ub_vec_"&amp;UB173&amp;"','ub_vec_"&amp;UB173&amp;"');"</f>
        <v>xlswrite('G:\Mi unidad\1. PROYECTOS TELLO 2022\SCM SPILL OVERS\outputs\PEAO\jefe_hogar\1%\simulacion_1\output_tests.xlsx',ub_vec_100','ub_vec_100');</v>
      </c>
      <c r="UI173">
        <v>100</v>
      </c>
      <c r="UJ173" t="str">
        <f>"xlswrite('G:\Mi unidad\1. PROYECTOS TELLO 2022\SCM SPILL OVERS\outputs\PEAO\mujeres\1%\simulacion_1\output_tests.xlsx',ub_vec_"&amp;UI173&amp;"','ub_vec_"&amp;UI173&amp;"');"</f>
        <v>xlswrite('G:\Mi unidad\1. PROYECTOS TELLO 2022\SCM SPILL OVERS\outputs\PEAO\mujeres\1%\simulacion_1\output_tests.xlsx',ub_vec_100','ub_vec_100');</v>
      </c>
      <c r="UU173">
        <v>100</v>
      </c>
      <c r="UV173" t="str">
        <f>"xlswrite('G:\Mi unidad\1. PROYECTOS TELLO 2022\SCM SPILL OVERS\outputs\PEAO\criminalidad\1%\simulacion_1\output_tests.xlsx',ub_vec_"&amp;UU173&amp;"','ub_vec_"&amp;UU173&amp;"');"</f>
        <v>xlswrite('G:\Mi unidad\1. PROYECTOS TELLO 2022\SCM SPILL OVERS\outputs\PEAO\criminalidad\1%\simulacion_1\output_tests.xlsx',ub_vec_100','ub_vec_100');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xlsread('spillover_densidad_g_"&amp;CJ172&amp;".xlsx')"</f>
        <v>ind_100 = xlsread('spillover_densidad_g_100.xlsx')</v>
      </c>
      <c r="CP174">
        <v>100</v>
      </c>
      <c r="CQ174" s="2" t="str">
        <f>"ind_"&amp;CP172&amp;" = xlsread('spillover_tiempo_cs_"&amp;CP172&amp;".xlsx')"</f>
        <v>ind_100 = xlsread('spillover_tiempo_cs_100.xlsx')</v>
      </c>
      <c r="CW174">
        <v>100</v>
      </c>
      <c r="CX174" s="2" t="str">
        <f>"ind_"&amp;CW172&amp;" = xlsread('spillover_alimentos_"&amp;CW172&amp;".xlsx')"</f>
        <v>ind_100 = xlsread('spillover_alimentos_100.xlsx')</v>
      </c>
      <c r="DB174">
        <v>100</v>
      </c>
      <c r="DC174" s="2" t="str">
        <f>"ind_"&amp;DB172&amp;" = xlsread('spillover_criminalidad_"&amp;DB172&amp;".xlsx')"</f>
        <v>ind_100 = xlsread('spillover_criminalidad_100.xlsx')</v>
      </c>
      <c r="DG174">
        <v>100</v>
      </c>
      <c r="DH174" s="2" t="str">
        <f>"ind_"&amp;DG172&amp;" = xlsread('spillover_jefe_hogar_"&amp;DG172&amp;".xlsx')"</f>
        <v>ind_100 = xlsread('spillover_jefe_hogar_100.xlsx')</v>
      </c>
      <c r="DL174">
        <v>100</v>
      </c>
      <c r="DM174" s="2" t="str">
        <f>"ind_"&amp;DL172&amp;" = xlsread('spillover_mujeres_"&amp;DL172&amp;".xlsx')"</f>
        <v>ind_100 = xlsread('spillover_mujeres_100.xlsx')</v>
      </c>
      <c r="EG174">
        <v>76</v>
      </c>
      <c r="EH174" s="2" t="str">
        <f>"alpha_hat_"&amp;EG174&amp;" = A_"&amp;EG174&amp;"*gamma_hat_"&amp;EG174&amp;";"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OVERS\outputs\PEAO\bajo_niv_educ\1%\simulacion_1\output_tests.xlsx',p_value_vec_"&amp;QW174&amp;"','p_value_vec_"&amp;QW174&amp;"');"</f>
        <v>xlswrite('G:\Mi unidad\1. PROYECTOS TELLO 2022\SCM SPILL OVERS\outputs\PEAO\bajo_niv_educ\1%\simulacion_1\output_tests.xlsx',p_value_vec_100','p_value_vec_100');</v>
      </c>
      <c r="RK174">
        <v>100</v>
      </c>
      <c r="RL174" t="str">
        <f>"xlswrite('G:\Mi unidad\1. PROYECTOS TELLO 2022\SCM SPILL OVERS\outputs\PEAO\bajo_ingreso\1%\simulacion_1\output_tests.xlsx',p_value_vec_"&amp;RK174&amp;"','p_value_vec_"&amp;RK174&amp;"');"</f>
        <v>xlswrite('G:\Mi unidad\1. PROYECTOS TELLO 2022\SCM SPILL OVERS\outputs\PEAO\bajo_ingreso\1%\simulacion_1\output_tests.xlsx',p_value_vec_100','p_value_vec_100');</v>
      </c>
      <c r="RW174">
        <v>100</v>
      </c>
      <c r="RX174" t="str">
        <f>"xlswrite('G:\Mi unidad\1. PROYECTOS TELLO 2022\SCM SPILL OVERS\outputs\PEAO\densidad\1%\simulacion_1\output_tests.xlsx',p_value_vec_"&amp;RW174&amp;"','p_value_vec_"&amp;RW174&amp;"');"</f>
        <v>xlswrite('G:\Mi unidad\1. PROYECTOS TELLO 2022\SCM SPILL OVERS\outputs\PEAO\densidad\1%\simulacion_1\output_tests.xlsx',p_value_vec_100','p_value_vec_100');</v>
      </c>
      <c r="SI174">
        <v>100</v>
      </c>
      <c r="SJ174" t="str">
        <f>"xlswrite('G:\Mi unidad\1. PROYECTOS TELLO 2022\SCM SPILL OVERS\outputs\PEAO\densidad_g\1%\simulacion_1\output_tests.xlsx',p_value_vec_"&amp;SI174&amp;"','p_value_vec_"&amp;SI174&amp;"');"</f>
        <v>xlswrite('G:\Mi unidad\1. PROYECTOS TELLO 2022\SCM SPILL OVERS\outputs\PEAO\densidad_g\1%\simulacion_1\output_tests.xlsx',p_value_vec_100','p_value_vec_100');</v>
      </c>
      <c r="SU174">
        <v>100</v>
      </c>
      <c r="SV174" t="str">
        <f>"xlswrite('G:\Mi unidad\1. PROYECTOS TELLO 2022\SCM SPILL OVERS\outputs\PEAO\distancia_centro_salud\1%\simulacion_1\output_tests.xlsx',p_value_vec_"&amp;SU174&amp;"','p_value_vec_"&amp;SU174&amp;"');"</f>
        <v>xlswrite('G:\Mi unidad\1. PROYECTOS TELLO 2022\SCM SPILL OVERS\outputs\PEAO\distancia_centro_salud\1%\simulacion_1\output_tests.xlsx',p_value_vec_100','p_value_vec_100');</v>
      </c>
      <c r="TH174">
        <v>100</v>
      </c>
      <c r="TI174" t="str">
        <f>"xlswrite('G:\Mi unidad\1. PROYECTOS TELLO 2022\SCM SPILL OVERS\outputs\PEAO\informalidad\1%\simulacion_1\output_tests.xlsx',p_value_vec_"&amp;TH174&amp;"','p_value_vec_"&amp;TH174&amp;"');"</f>
        <v>xlswrite('G:\Mi unidad\1. PROYECTOS TELLO 2022\SCM SPILL OVERS\outputs\PEAO\informalidad\1%\simulacion_1\output_tests.xlsx',p_value_vec_100','p_value_vec_100');</v>
      </c>
      <c r="TU174">
        <v>100</v>
      </c>
      <c r="TV174" t="str">
        <f>"xlswrite('G:\Mi unidad\1. PROYECTOS TELLO 2022\SCM SPILL OVERS\outputs\PEAO\alimentos\1%\simulacion_1\output_tests.xlsx',p_value_vec_"&amp;TU174&amp;"','p_value_vec_"&amp;TU174&amp;"');"</f>
        <v>xlswrite('G:\Mi unidad\1. PROYECTOS TELLO 2022\SCM SPILL OVERS\outputs\PEAO\alimentos\1%\simulacion_1\output_tests.xlsx',p_value_vec_100','p_value_vec_100');</v>
      </c>
      <c r="UB174">
        <v>100</v>
      </c>
      <c r="UC174" t="str">
        <f>"xlswrite('G:\Mi unidad\1. PROYECTOS TELLO 2022\SCM SPILL OVERS\outputs\PEAO\jefe_hogar\1%\simulacion_1\output_tests.xlsx',p_value_vec_"&amp;UB174&amp;"','p_value_vec_"&amp;UB174&amp;"');"</f>
        <v>xlswrite('G:\Mi unidad\1. PROYECTOS TELLO 2022\SCM SPILL OVERS\outputs\PEAO\jefe_hogar\1%\simulacion_1\output_tests.xlsx',p_value_vec_100','p_value_vec_100');</v>
      </c>
      <c r="UI174">
        <v>100</v>
      </c>
      <c r="UJ174" t="str">
        <f>"xlswrite('G:\Mi unidad\1. PROYECTOS TELLO 2022\SCM SPILL OVERS\outputs\PEAO\mujeres\1%\simulacion_1\output_tests.xlsx',p_value_vec_"&amp;UI174&amp;"','p_value_vec_"&amp;UI174&amp;"');"</f>
        <v>xlswrite('G:\Mi unidad\1. PROYECTOS TELLO 2022\SCM SPILL OVERS\outputs\PEAO\mujeres\1%\simulacion_1\output_tests.xlsx',p_value_vec_100','p_value_vec_100');</v>
      </c>
      <c r="UU174">
        <v>100</v>
      </c>
      <c r="UV174" t="str">
        <f>"xlswrite('G:\Mi unidad\1. PROYECTOS TELLO 2022\SCM SPILL OVERS\outputs\PEAO\criminalidad\1%\simulacion_1\output_tests.xlsx',p_value_vec_"&amp;UU174&amp;"','p_value_vec_"&amp;UU174&amp;"');"</f>
        <v>xlswrite('G:\Mi unidad\1. PROYECTOS TELLO 2022\SCM SPILL OVERS\outputs\PEAO\criminalidad\1%\simulacion_1\output_tests.xlsx',p_value_vec_100','p_value_vec_100');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P175">
        <v>100</v>
      </c>
      <c r="CQ175" s="2" t="str">
        <f>"A_"&amp;CP172&amp;" = eye(N);"</f>
        <v>A_100 = eye(N);</v>
      </c>
      <c r="CW175">
        <v>100</v>
      </c>
      <c r="CX175" s="2" t="str">
        <f>"A_"&amp;CW172&amp;" = eye(N);"</f>
        <v>A_100 = eye(N);</v>
      </c>
      <c r="DB175">
        <v>100</v>
      </c>
      <c r="DC175" s="2" t="str">
        <f>"A_"&amp;DB172&amp;" = eye(N);"</f>
        <v>A_100 = eye(N);</v>
      </c>
      <c r="DG175">
        <v>100</v>
      </c>
      <c r="DH175" s="2" t="str">
        <f>"A_"&amp;DG172&amp;" = eye(N);"</f>
        <v>A_100 = eye(N);</v>
      </c>
      <c r="DL175">
        <v>100</v>
      </c>
      <c r="DM175" s="2" t="str">
        <f>"A_"&amp;DL172&amp;" = eye(N);"</f>
        <v>A_100 = eye(N);</v>
      </c>
      <c r="EG175">
        <v>76</v>
      </c>
      <c r="EH175" s="2" t="str">
        <f>"alpha1_hat_vec_"&amp;EG175&amp;"(s) = alpha_hat_"&amp;EG175&amp;"(1);"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sp_andrews(Y_pre_"&amp;QP175&amp;",PEAO_"&amp;QP175&amp;"(:,T+s),A_"&amp;QP175&amp;",C,d,alpha_sig);"</f>
        <v xml:space="preserve">    spillover_test_87(s) = sp_andrews(Y_pre_87,PEAO_87(:,T+s),A_87,C,d,alpha_sig);</v>
      </c>
      <c r="QW175">
        <v>100</v>
      </c>
      <c r="QX175" t="str">
        <f>"xlswrite('G:\Mi unidad\1. PROYECTOS TELLO 2022\SCM SPILL OVERS\outputs\PEAO\bajo_niv_educ\1%\simulacion_1\output_tests.xlsx',alpha1_hat_vec_"&amp;QW175&amp;"','alpha1_hat_vec_"&amp;QW175&amp;"');"</f>
        <v>xlswrite('G:\Mi unidad\1. PROYECTOS TELLO 2022\SCM SPILL OVERS\outputs\PEAO\bajo_niv_educ\1%\simulacion_1\output_tests.xlsx',alpha1_hat_vec_100','alpha1_hat_vec_100');</v>
      </c>
      <c r="RK175">
        <v>100</v>
      </c>
      <c r="RL175" t="str">
        <f>"xlswrite('G:\Mi unidad\1. PROYECTOS TELLO 2022\SCM SPILL OVERS\outputs\PEAO\bajo_ingreso\1%\simulacion_1\output_tests.xlsx',alpha1_hat_vec_"&amp;RK175&amp;"','alpha1_hat_vec_"&amp;RK175&amp;"');"</f>
        <v>xlswrite('G:\Mi unidad\1. PROYECTOS TELLO 2022\SCM SPILL OVERS\outputs\PEAO\bajo_ingreso\1%\simulacion_1\output_tests.xlsx',alpha1_hat_vec_100','alpha1_hat_vec_100');</v>
      </c>
      <c r="RW175">
        <v>100</v>
      </c>
      <c r="RX175" t="str">
        <f>"xlswrite('G:\Mi unidad\1. PROYECTOS TELLO 2022\SCM SPILL OVERS\outputs\PEAO\densidad\1%\simulacion_1\output_tests.xlsx',alpha1_hat_vec_"&amp;RW175&amp;"','alpha1_hat_vec_"&amp;RW175&amp;"');"</f>
        <v>xlswrite('G:\Mi unidad\1. PROYECTOS TELLO 2022\SCM SPILL OVERS\outputs\PEAO\densidad\1%\simulacion_1\output_tests.xlsx',alpha1_hat_vec_100','alpha1_hat_vec_100');</v>
      </c>
      <c r="SI175">
        <v>100</v>
      </c>
      <c r="SJ175" t="str">
        <f>"xlswrite('G:\Mi unidad\1. PROYECTOS TELLO 2022\SCM SPILL OVERS\outputs\PEAO\densidad_g\1%\simulacion_1\output_tests.xlsx',alpha1_hat_vec_"&amp;SI175&amp;"','alpha1_hat_vec_"&amp;SI175&amp;"');"</f>
        <v>xlswrite('G:\Mi unidad\1. PROYECTOS TELLO 2022\SCM SPILL OVERS\outputs\PEAO\densidad_g\1%\simulacion_1\output_tests.xlsx',alpha1_hat_vec_100','alpha1_hat_vec_100');</v>
      </c>
      <c r="SU175">
        <v>100</v>
      </c>
      <c r="SV175" t="str">
        <f>"xlswrite('G:\Mi unidad\1. PROYECTOS TELLO 2022\SCM SPILL OVERS\outputs\PEAO\distancia_centro_salud\1%\simulacion_1\output_tests.xlsx',alpha1_hat_vec_"&amp;SU175&amp;"','alpha1_hat_vec_"&amp;SU175&amp;"');"</f>
        <v>xlswrite('G:\Mi unidad\1. PROYECTOS TELLO 2022\SCM SPILL OVERS\outputs\PEAO\distancia_centro_salud\1%\simulacion_1\output_tests.xlsx',alpha1_hat_vec_100','alpha1_hat_vec_100');</v>
      </c>
      <c r="TH175">
        <v>100</v>
      </c>
      <c r="TI175" t="str">
        <f>"xlswrite('G:\Mi unidad\1. PROYECTOS TELLO 2022\SCM SPILL OVERS\outputs\PEAO\informalidad\1%\simulacion_1\output_tests.xlsx',alpha1_hat_vec_"&amp;TH175&amp;"','alpha1_hat_vec_"&amp;TH175&amp;"');"</f>
        <v>xlswrite('G:\Mi unidad\1. PROYECTOS TELLO 2022\SCM SPILL OVERS\outputs\PEAO\informalidad\1%\simulacion_1\output_tests.xlsx',alpha1_hat_vec_100','alpha1_hat_vec_100');</v>
      </c>
      <c r="TU175">
        <v>100</v>
      </c>
      <c r="TV175" t="str">
        <f>"xlswrite('G:\Mi unidad\1. PROYECTOS TELLO 2022\SCM SPILL OVERS\outputs\PEAO\alimentos\1%\simulacion_1\output_tests.xlsx',alpha1_hat_vec_"&amp;TU175&amp;"','alpha1_hat_vec_"&amp;TU175&amp;"');"</f>
        <v>xlswrite('G:\Mi unidad\1. PROYECTOS TELLO 2022\SCM SPILL OVERS\outputs\PEAO\alimentos\1%\simulacion_1\output_tests.xlsx',alpha1_hat_vec_100','alpha1_hat_vec_100');</v>
      </c>
      <c r="UB175">
        <v>100</v>
      </c>
      <c r="UC175" t="str">
        <f>"xlswrite('G:\Mi unidad\1. PROYECTOS TELLO 2022\SCM SPILL OVERS\outputs\PEAO\jefe_hogar\1%\simulacion_1\output_tests.xlsx',alpha1_hat_vec_"&amp;UB175&amp;"','alpha1_hat_vec_"&amp;UB175&amp;"');"</f>
        <v>xlswrite('G:\Mi unidad\1. PROYECTOS TELLO 2022\SCM SPILL OVERS\outputs\PEAO\jefe_hogar\1%\simulacion_1\output_tests.xlsx',alpha1_hat_vec_100','alpha1_hat_vec_100');</v>
      </c>
      <c r="UI175">
        <v>100</v>
      </c>
      <c r="UJ175" t="str">
        <f>"xlswrite('G:\Mi unidad\1. PROYECTOS TELLO 2022\SCM SPILL OVERS\outputs\PEAO\mujeres\1%\simulacion_1\output_tests.xlsx',alpha1_hat_vec_"&amp;UI175&amp;"','alpha1_hat_vec_"&amp;UI175&amp;"');"</f>
        <v>xlswrite('G:\Mi unidad\1. PROYECTOS TELLO 2022\SCM SPILL OVERS\outputs\PEAO\mujeres\1%\simulacion_1\output_tests.xlsx',alpha1_hat_vec_100','alpha1_hat_vec_100');</v>
      </c>
      <c r="UU175">
        <v>100</v>
      </c>
      <c r="UV175" t="str">
        <f>"xlswrite('G:\Mi unidad\1. PROYECTOS TELLO 2022\SCM SPILL OVERS\outputs\PEAO\criminalidad\1%\simulacion_1\output_tests.xlsx',alpha1_hat_vec_"&amp;UU175&amp;"','alpha1_hat_vec_"&amp;UU175&amp;"');"</f>
        <v>xlswrite('G:\Mi unidad\1. PROYECTOS TELLO 2022\SCM SPILL OVERS\outputs\PEAO\criminalidad\1%\simulacion_1\output_tests.xlsx',alpha1_hat_vec_100','alpha1_hat_vec_100');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P176">
        <v>100</v>
      </c>
      <c r="CQ176" s="2" t="str">
        <f>"A_"&amp;CP172&amp;"(:,ind_"&amp;CP172&amp;" == 0) = [];"</f>
        <v>A_100(:,ind_100 == 0) = [];</v>
      </c>
      <c r="CW176">
        <v>100</v>
      </c>
      <c r="CX176" s="2" t="str">
        <f>"A_"&amp;CW172&amp;"(:,ind_"&amp;CW172&amp;" == 0) = [];"</f>
        <v>A_100(:,ind_100 == 0) = [];</v>
      </c>
      <c r="DB176">
        <v>100</v>
      </c>
      <c r="DC176" s="2" t="str">
        <f>"A_"&amp;DB172&amp;"(:,ind_"&amp;DB172&amp;" == 0) = [];"</f>
        <v>A_100(:,ind_100 == 0) = [];</v>
      </c>
      <c r="DG176">
        <v>100</v>
      </c>
      <c r="DH176" s="2" t="str">
        <f>"A_"&amp;DG172&amp;"(:,ind_"&amp;DG172&amp;" == 0) = [];"</f>
        <v>A_100(:,ind_100 == 0) = [];</v>
      </c>
      <c r="DL176">
        <v>100</v>
      </c>
      <c r="DM176" s="2" t="str">
        <f>"A_"&amp;DL172&amp;"(:,ind_"&amp;DL172&amp;" == 0) = [];"</f>
        <v>A_100(:,ind_100 == 0) = [];</v>
      </c>
      <c r="EG176">
        <v>76</v>
      </c>
      <c r="EH176" s="2" t="str">
        <f>"synthetic_control_sp_"&amp;EG176&amp;"(T+s) = Y_"&amp;EG176&amp;"(1,T+s)-alpha1_hat_vec_"&amp;EG176&amp;"(s);"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OVERS\outputs\PEAO\bajo_niv_educ\1%\simulacion_1\output_tests.xlsx',spillover_test_"&amp;QW176&amp;"','sp_test_"&amp;QW176&amp;"');"</f>
        <v>xlswrite('G:\Mi unidad\1. PROYECTOS TELLO 2022\SCM SPILL OVERS\outputs\PEAO\bajo_niv_educ\1%\simulacion_1\output_tests.xlsx',spillover_test_100','sp_test_100');</v>
      </c>
      <c r="RK176">
        <v>100</v>
      </c>
      <c r="RL176" t="str">
        <f>"xlswrite('G:\Mi unidad\1. PROYECTOS TELLO 2022\SCM SPILL OVERS\outputs\PEAO\bajo_ingreso\1%\simulacion_1\output_tests.xlsx',spillover_test_"&amp;RK176&amp;"','sp_test_"&amp;RK176&amp;"');"</f>
        <v>xlswrite('G:\Mi unidad\1. PROYECTOS TELLO 2022\SCM SPILL OVERS\outputs\PEAO\bajo_ingreso\1%\simulacion_1\output_tests.xlsx',spillover_test_100','sp_test_100');</v>
      </c>
      <c r="RW176">
        <v>100</v>
      </c>
      <c r="RX176" t="str">
        <f>"xlswrite('G:\Mi unidad\1. PROYECTOS TELLO 2022\SCM SPILL OVERS\outputs\PEAO\densidad\1%\simulacion_1\output_tests.xlsx',spillover_test_"&amp;RW176&amp;"','sp_test_"&amp;RW176&amp;"');"</f>
        <v>xlswrite('G:\Mi unidad\1. PROYECTOS TELLO 2022\SCM SPILL OVERS\outputs\PEAO\densidad\1%\simulacion_1\output_tests.xlsx',spillover_test_100','sp_test_100');</v>
      </c>
      <c r="SI176">
        <v>100</v>
      </c>
      <c r="SJ176" t="str">
        <f>"xlswrite('G:\Mi unidad\1. PROYECTOS TELLO 2022\SCM SPILL OVERS\outputs\PEAO\densidad_g\1%\simulacion_1\output_tests.xlsx',spillover_test_"&amp;SI176&amp;"','sp_test_"&amp;SI176&amp;"');"</f>
        <v>xlswrite('G:\Mi unidad\1. PROYECTOS TELLO 2022\SCM SPILL OVERS\outputs\PEAO\densidad_g\1%\simulacion_1\output_tests.xlsx',spillover_test_100','sp_test_100');</v>
      </c>
      <c r="SU176">
        <v>100</v>
      </c>
      <c r="SV176" t="str">
        <f>"xlswrite('G:\Mi unidad\1. PROYECTOS TELLO 2022\SCM SPILL OVERS\outputs\PEAO\distancia_centro_salud\1%\simulacion_1\output_tests.xlsx',spillover_test_"&amp;SU176&amp;"','sp_test_"&amp;SU176&amp;"');"</f>
        <v>xlswrite('G:\Mi unidad\1. PROYECTOS TELLO 2022\SCM SPILL OVERS\outputs\PEAO\distancia_centro_salud\1%\simulacion_1\output_tests.xlsx',spillover_test_100','sp_test_100');</v>
      </c>
      <c r="TH176">
        <v>100</v>
      </c>
      <c r="TI176" t="str">
        <f>"xlswrite('G:\Mi unidad\1. PROYECTOS TELLO 2022\SCM SPILL OVERS\outputs\PEAO\informalidad\1%\simulacion_1\output_tests.xlsx',spillover_test_"&amp;TH176&amp;"','sp_test_"&amp;TH176&amp;"');"</f>
        <v>xlswrite('G:\Mi unidad\1. PROYECTOS TELLO 2022\SCM SPILL OVERS\outputs\PEAO\informalidad\1%\simulacion_1\output_tests.xlsx',spillover_test_100','sp_test_100');</v>
      </c>
      <c r="TU176">
        <v>100</v>
      </c>
      <c r="TV176" t="str">
        <f>"xlswrite('G:\Mi unidad\1. PROYECTOS TELLO 2022\SCM SPILL OVERS\outputs\PEAO\alimentos\1%\simulacion_1\output_tests.xlsx',spillover_test_"&amp;TU176&amp;"','sp_test_"&amp;TU176&amp;"');"</f>
        <v>xlswrite('G:\Mi unidad\1. PROYECTOS TELLO 2022\SCM SPILL OVERS\outputs\PEAO\alimentos\1%\simulacion_1\output_tests.xlsx',spillover_test_100','sp_test_100');</v>
      </c>
      <c r="UB176">
        <v>100</v>
      </c>
      <c r="UC176" t="str">
        <f>"xlswrite('G:\Mi unidad\1. PROYECTOS TELLO 2022\SCM SPILL OVERS\outputs\PEAO\jefe_hogar\1%\simulacion_1\output_tests.xlsx',spillover_test_"&amp;UB176&amp;"','sp_test_"&amp;UB176&amp;"');"</f>
        <v>xlswrite('G:\Mi unidad\1. PROYECTOS TELLO 2022\SCM SPILL OVERS\outputs\PEAO\jefe_hogar\1%\simulacion_1\output_tests.xlsx',spillover_test_100','sp_test_100');</v>
      </c>
      <c r="UI176">
        <v>100</v>
      </c>
      <c r="UJ176" t="str">
        <f>"xlswrite('G:\Mi unidad\1. PROYECTOS TELLO 2022\SCM SPILL OVERS\outputs\PEAO\mujeres\1%\simulacion_1\output_tests.xlsx',spillover_test_"&amp;UI176&amp;"','sp_test_"&amp;UI176&amp;"');"</f>
        <v>xlswrite('G:\Mi unidad\1. PROYECTOS TELLO 2022\SCM SPILL OVERS\outputs\PEAO\mujeres\1%\simulacion_1\output_tests.xlsx',spillover_test_100','sp_test_100');</v>
      </c>
      <c r="UU176">
        <v>100</v>
      </c>
      <c r="UV176" t="str">
        <f>"xlswrite('G:\Mi unidad\1. PROYECTOS TELLO 2022\SCM SPILL OVERS\outputs\PEAO\criminalidad\1%\simulacion_1\output_tests.xlsx',spillover_test_"&amp;UU176&amp;"','sp_test_"&amp;UU176&amp;"');"</f>
        <v>xlswrite('G:\Mi unidad\1. PROYECTOS TELLO 2022\SCM SPILL OVERS\outputs\PEAO\criminalidad\1%\simulacion_1\output_tests.xlsx',spillover_test_100','sp_test_100');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P177">
        <v>104</v>
      </c>
      <c r="CQ177" t="str">
        <f>"%A_"&amp;CP177</f>
        <v>%A_104</v>
      </c>
      <c r="CW177">
        <v>104</v>
      </c>
      <c r="CX177" t="str">
        <f>"% Provincia_"&amp;CW177</f>
        <v>% Provincia_104</v>
      </c>
      <c r="DB177">
        <v>104</v>
      </c>
      <c r="DC177" t="str">
        <f>"%A_"&amp;DB177</f>
        <v>%A_104</v>
      </c>
      <c r="DG177">
        <v>104</v>
      </c>
      <c r="DH177" t="str">
        <f>"%A_"&amp;DG177</f>
        <v>%A_104</v>
      </c>
      <c r="DL177">
        <v>104</v>
      </c>
      <c r="DM177" t="str">
        <f>"%A_"&amp;DL177</f>
        <v>%A_104</v>
      </c>
      <c r="EG177">
        <v>76</v>
      </c>
      <c r="EH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OVERS\outputs\PEAO\bajo_niv_educ\1%\simulacion_1\output_tests.xlsx',lb_vec_"&amp;QW177&amp;"','lb_vec_"&amp;QW177&amp;"');"</f>
        <v>xlswrite('G:\Mi unidad\1. PROYECTOS TELLO 2022\SCM SPILL OVERS\outputs\PEAO\bajo_niv_educ\1%\simulacion_1\output_tests.xlsx',lb_vec_104','lb_vec_104');</v>
      </c>
      <c r="RK177">
        <v>104</v>
      </c>
      <c r="RL177" t="str">
        <f>"xlswrite('G:\Mi unidad\1. PROYECTOS TELLO 2022\SCM SPILL OVERS\outputs\PEAO\bajo_ingreso\1%\simulacion_1\output_tests.xlsx',lb_vec_"&amp;RK177&amp;"','lb_vec_"&amp;RK177&amp;"');"</f>
        <v>xlswrite('G:\Mi unidad\1. PROYECTOS TELLO 2022\SCM SPILL OVERS\outputs\PEAO\bajo_ingreso\1%\simulacion_1\output_tests.xlsx',lb_vec_104','lb_vec_104');</v>
      </c>
      <c r="RW177">
        <v>104</v>
      </c>
      <c r="RX177" t="str">
        <f>"xlswrite('G:\Mi unidad\1. PROYECTOS TELLO 2022\SCM SPILL OVERS\outputs\PEAO\densidad\1%\simulacion_1\output_tests.xlsx',lb_vec_"&amp;RW177&amp;"','lb_vec_"&amp;RW177&amp;"');"</f>
        <v>xlswrite('G:\Mi unidad\1. PROYECTOS TELLO 2022\SCM SPILL OVERS\outputs\PEAO\densidad\1%\simulacion_1\output_tests.xlsx',lb_vec_104','lb_vec_104');</v>
      </c>
      <c r="SI177">
        <v>104</v>
      </c>
      <c r="SJ177" t="str">
        <f>"xlswrite('G:\Mi unidad\1. PROYECTOS TELLO 2022\SCM SPILL OVERS\outputs\PEAO\densidad_g\1%\simulacion_1\output_tests.xlsx',lb_vec_"&amp;SI177&amp;"','lb_vec_"&amp;SI177&amp;"');"</f>
        <v>xlswrite('G:\Mi unidad\1. PROYECTOS TELLO 2022\SCM SPILL OVERS\outputs\PEAO\densidad_g\1%\simulacion_1\output_tests.xlsx',lb_vec_104','lb_vec_104');</v>
      </c>
      <c r="SU177">
        <v>104</v>
      </c>
      <c r="SV177" t="str">
        <f>"xlswrite('G:\Mi unidad\1. PROYECTOS TELLO 2022\SCM SPILL OVERS\outputs\PEAO\distancia_centro_salud\1%\simulacion_1\output_tests.xlsx',lb_vec_"&amp;SU177&amp;"','lb_vec_"&amp;SU177&amp;"');"</f>
        <v>xlswrite('G:\Mi unidad\1. PROYECTOS TELLO 2022\SCM SPILL OVERS\outputs\PEAO\distancia_centro_salud\1%\simulacion_1\output_tests.xlsx',lb_vec_104','lb_vec_104');</v>
      </c>
      <c r="TH177">
        <v>104</v>
      </c>
      <c r="TI177" t="str">
        <f>"xlswrite('G:\Mi unidad\1. PROYECTOS TELLO 2022\SCM SPILL OVERS\outputs\PEAO\informalidad\1%\simulacion_1\output_tests.xlsx',lb_vec_"&amp;TH177&amp;"','lb_vec_"&amp;TH177&amp;"');"</f>
        <v>xlswrite('G:\Mi unidad\1. PROYECTOS TELLO 2022\SCM SPILL OVERS\outputs\PEAO\informalidad\1%\simulacion_1\output_tests.xlsx',lb_vec_104','lb_vec_104');</v>
      </c>
      <c r="TU177">
        <v>104</v>
      </c>
      <c r="TV177" t="str">
        <f>"xlswrite('G:\Mi unidad\1. PROYECTOS TELLO 2022\SCM SPILL OVERS\outputs\PEAO\alimentos\1%\simulacion_1\output_tests.xlsx',lb_vec_"&amp;TU177&amp;"','lb_vec_"&amp;TU177&amp;"');"</f>
        <v>xlswrite('G:\Mi unidad\1. PROYECTOS TELLO 2022\SCM SPILL OVERS\outputs\PEAO\alimentos\1%\simulacion_1\output_tests.xlsx',lb_vec_104','lb_vec_104');</v>
      </c>
      <c r="UB177">
        <v>104</v>
      </c>
      <c r="UC177" t="str">
        <f>"xlswrite('G:\Mi unidad\1. PROYECTOS TELLO 2022\SCM SPILL OVERS\outputs\PEAO\jefe_hogar\1%\simulacion_1\output_tests.xlsx',lb_vec_"&amp;UB177&amp;"','lb_vec_"&amp;UB177&amp;"');"</f>
        <v>xlswrite('G:\Mi unidad\1. PROYECTOS TELLO 2022\SCM SPILL OVERS\outputs\PEAO\jefe_hogar\1%\simulacion_1\output_tests.xlsx',lb_vec_104','lb_vec_104');</v>
      </c>
      <c r="UI177">
        <v>104</v>
      </c>
      <c r="UJ177" t="str">
        <f>"xlswrite('G:\Mi unidad\1. PROYECTOS TELLO 2022\SCM SPILL OVERS\outputs\PEAO\mujeres\1%\simulacion_1\output_tests.xlsx',lb_vec_"&amp;UI177&amp;"','lb_vec_"&amp;UI177&amp;"');"</f>
        <v>xlswrite('G:\Mi unidad\1. PROYECTOS TELLO 2022\SCM SPILL OVERS\outputs\PEAO\mujeres\1%\simulacion_1\output_tests.xlsx',lb_vec_104','lb_vec_104');</v>
      </c>
      <c r="UU177">
        <v>104</v>
      </c>
      <c r="UV177" t="str">
        <f>"xlswrite('G:\Mi unidad\1. PROYECTOS TELLO 2022\SCM SPILL OVERS\outputs\PEAO\criminalidad\1%\simulacion_1\output_tests.xlsx',lb_vec_"&amp;UU177&amp;"','lb_vec_"&amp;UU177&amp;"');"</f>
        <v>xlswrite('G:\Mi unidad\1. PROYECTOS TELLO 2022\SCM SPILL OVERS\outputs\PEAO\criminalidad\1%\simulacion_1\output_tests.xlsx',lb_vec_104','lb_vec_104');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P178">
        <v>104</v>
      </c>
      <c r="CQ178" t="str">
        <f>"% Provincia_"&amp;CP178</f>
        <v>% Provincia_104</v>
      </c>
      <c r="CW178">
        <v>104</v>
      </c>
      <c r="CX178" s="2" t="str">
        <f>"ind_"&amp;CW176&amp;" = xlsread('spillover_alimentos_"&amp;CW176&amp;".xlsx')"</f>
        <v>ind_100 = xlsread('spillover_alimentos_100.xlsx')</v>
      </c>
      <c r="DB178">
        <v>104</v>
      </c>
      <c r="DC178" t="str">
        <f>"% Provincia_"&amp;DB178</f>
        <v>% Provincia_104</v>
      </c>
      <c r="DG178">
        <v>104</v>
      </c>
      <c r="DH178" t="str">
        <f>"% Provincia_"&amp;DG178</f>
        <v>% Provincia_104</v>
      </c>
      <c r="DL178">
        <v>104</v>
      </c>
      <c r="DM178" t="str">
        <f>"% Provincia_"&amp;DL178</f>
        <v>% Provincia_104</v>
      </c>
      <c r="EG178">
        <v>77</v>
      </c>
      <c r="EH178" s="3" t="str">
        <f>"%PROVINCIA "&amp;EG178</f>
        <v>%PROVINCIA 77</v>
      </c>
      <c r="QI178">
        <v>71</v>
      </c>
      <c r="QJ178" t="str">
        <f>"    [p_value_"&amp;QI178&amp; ",lb_"&amp;QI178&amp;",ub_"&amp;QI178&amp;"] = sp_andrews_te(Y_pre_"&amp;QI178&amp;",PEAO_"&amp;QI178&amp;"(:,T+s),A_"&amp;QI178&amp;",C,.05);"</f>
        <v xml:space="preserve">    [p_value_71,lb_71,ub_71] = sp_andrews_te(Y_pre_71,PEAO_71(:,T+s),A_71,C,.05);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OVERS\outputs\PEAO\bajo_niv_educ\1%\simulacion_1\output_tests.xlsx',ub_vec_"&amp;QW178&amp;"','ub_vec_"&amp;QW178&amp;"');"</f>
        <v>xlswrite('G:\Mi unidad\1. PROYECTOS TELLO 2022\SCM SPILL OVERS\outputs\PEAO\bajo_niv_educ\1%\simulacion_1\output_tests.xlsx',ub_vec_104','ub_vec_104');</v>
      </c>
      <c r="RK178">
        <v>104</v>
      </c>
      <c r="RL178" t="str">
        <f>"xlswrite('G:\Mi unidad\1. PROYECTOS TELLO 2022\SCM SPILL OVERS\outputs\PEAO\bajo_ingreso\1%\simulacion_1\output_tests.xlsx',ub_vec_"&amp;RK178&amp;"','ub_vec_"&amp;RK178&amp;"');"</f>
        <v>xlswrite('G:\Mi unidad\1. PROYECTOS TELLO 2022\SCM SPILL OVERS\outputs\PEAO\bajo_ingreso\1%\simulacion_1\output_tests.xlsx',ub_vec_104','ub_vec_104');</v>
      </c>
      <c r="RW178">
        <v>104</v>
      </c>
      <c r="RX178" t="str">
        <f>"xlswrite('G:\Mi unidad\1. PROYECTOS TELLO 2022\SCM SPILL OVERS\outputs\PEAO\densidad\1%\simulacion_1\output_tests.xlsx',ub_vec_"&amp;RW178&amp;"','ub_vec_"&amp;RW178&amp;"');"</f>
        <v>xlswrite('G:\Mi unidad\1. PROYECTOS TELLO 2022\SCM SPILL OVERS\outputs\PEAO\densidad\1%\simulacion_1\output_tests.xlsx',ub_vec_104','ub_vec_104');</v>
      </c>
      <c r="SI178">
        <v>104</v>
      </c>
      <c r="SJ178" t="str">
        <f>"xlswrite('G:\Mi unidad\1. PROYECTOS TELLO 2022\SCM SPILL OVERS\outputs\PEAO\densidad_g\1%\simulacion_1\output_tests.xlsx',ub_vec_"&amp;SI178&amp;"','ub_vec_"&amp;SI178&amp;"');"</f>
        <v>xlswrite('G:\Mi unidad\1. PROYECTOS TELLO 2022\SCM SPILL OVERS\outputs\PEAO\densidad_g\1%\simulacion_1\output_tests.xlsx',ub_vec_104','ub_vec_104');</v>
      </c>
      <c r="SU178">
        <v>104</v>
      </c>
      <c r="SV178" t="str">
        <f>"xlswrite('G:\Mi unidad\1. PROYECTOS TELLO 2022\SCM SPILL OVERS\outputs\PEAO\distancia_centro_salud\1%\simulacion_1\output_tests.xlsx',ub_vec_"&amp;SU178&amp;"','ub_vec_"&amp;SU178&amp;"');"</f>
        <v>xlswrite('G:\Mi unidad\1. PROYECTOS TELLO 2022\SCM SPILL OVERS\outputs\PEAO\distancia_centro_salud\1%\simulacion_1\output_tests.xlsx',ub_vec_104','ub_vec_104');</v>
      </c>
      <c r="TH178">
        <v>104</v>
      </c>
      <c r="TI178" t="str">
        <f>"xlswrite('G:\Mi unidad\1. PROYECTOS TELLO 2022\SCM SPILL OVERS\outputs\PEAO\informalidad\1%\simulacion_1\output_tests.xlsx',ub_vec_"&amp;TH178&amp;"','ub_vec_"&amp;TH178&amp;"');"</f>
        <v>xlswrite('G:\Mi unidad\1. PROYECTOS TELLO 2022\SCM SPILL OVERS\outputs\PEAO\informalidad\1%\simulacion_1\output_tests.xlsx',ub_vec_104','ub_vec_104');</v>
      </c>
      <c r="TU178">
        <v>104</v>
      </c>
      <c r="TV178" t="str">
        <f>"xlswrite('G:\Mi unidad\1. PROYECTOS TELLO 2022\SCM SPILL OVERS\outputs\PEAO\alimentos\1%\simulacion_1\output_tests.xlsx',ub_vec_"&amp;TU178&amp;"','ub_vec_"&amp;TU178&amp;"');"</f>
        <v>xlswrite('G:\Mi unidad\1. PROYECTOS TELLO 2022\SCM SPILL OVERS\outputs\PEAO\alimentos\1%\simulacion_1\output_tests.xlsx',ub_vec_104','ub_vec_104');</v>
      </c>
      <c r="UB178">
        <v>104</v>
      </c>
      <c r="UC178" t="str">
        <f>"xlswrite('G:\Mi unidad\1. PROYECTOS TELLO 2022\SCM SPILL OVERS\outputs\PEAO\jefe_hogar\1%\simulacion_1\output_tests.xlsx',ub_vec_"&amp;UB178&amp;"','ub_vec_"&amp;UB178&amp;"');"</f>
        <v>xlswrite('G:\Mi unidad\1. PROYECTOS TELLO 2022\SCM SPILL OVERS\outputs\PEAO\jefe_hogar\1%\simulacion_1\output_tests.xlsx',ub_vec_104','ub_vec_104');</v>
      </c>
      <c r="UI178">
        <v>104</v>
      </c>
      <c r="UJ178" t="str">
        <f>"xlswrite('G:\Mi unidad\1. PROYECTOS TELLO 2022\SCM SPILL OVERS\outputs\PEAO\mujeres\1%\simulacion_1\output_tests.xlsx',ub_vec_"&amp;UI178&amp;"','ub_vec_"&amp;UI178&amp;"');"</f>
        <v>xlswrite('G:\Mi unidad\1. PROYECTOS TELLO 2022\SCM SPILL OVERS\outputs\PEAO\mujeres\1%\simulacion_1\output_tests.xlsx',ub_vec_104','ub_vec_104');</v>
      </c>
      <c r="UU178">
        <v>104</v>
      </c>
      <c r="UV178" t="str">
        <f>"xlswrite('G:\Mi unidad\1. PROYECTOS TELLO 2022\SCM SPILL OVERS\outputs\PEAO\criminalidad\1%\simulacion_1\output_tests.xlsx',ub_vec_"&amp;UU178&amp;"','ub_vec_"&amp;UU178&amp;"');"</f>
        <v>xlswrite('G:\Mi unidad\1. PROYECTOS TELLO 2022\SCM SPILL OVERS\outputs\PEAO\criminalidad\1%\simulacion_1\output_tests.xlsx',ub_vec_104','ub_vec_104');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xlsread('spillover_densidad_g_"&amp;CJ177&amp;".xlsx')"</f>
        <v>ind_104 = xlsread('spillover_densidad_g_104.xlsx')</v>
      </c>
      <c r="CP179">
        <v>104</v>
      </c>
      <c r="CQ179" s="2" t="str">
        <f>"ind_"&amp;CP177&amp;" = xlsread('spillover_tiempo_cs_"&amp;CP177&amp;".xlsx')"</f>
        <v>ind_104 = xlsread('spillover_tiempo_cs_104.xlsx')</v>
      </c>
      <c r="CW179">
        <v>104</v>
      </c>
      <c r="CX179" s="2" t="str">
        <f>"A_"&amp;CW176&amp;" = eye(N);"</f>
        <v>A_100 = eye(N);</v>
      </c>
      <c r="DB179">
        <v>104</v>
      </c>
      <c r="DC179" s="2" t="str">
        <f>"ind_"&amp;DB177&amp;" = xlsread('spillover_criminalidad_"&amp;DB177&amp;".xlsx')"</f>
        <v>ind_104 = xlsread('spillover_criminalidad_104.xlsx')</v>
      </c>
      <c r="DG179">
        <v>104</v>
      </c>
      <c r="DH179" s="2" t="str">
        <f>"ind_"&amp;DG177&amp;" = xlsread('spillover_jefe_hogar_"&amp;DG177&amp;".xlsx')"</f>
        <v>ind_104 = xlsread('spillover_jefe_hogar_104.xlsx')</v>
      </c>
      <c r="DL179">
        <v>104</v>
      </c>
      <c r="DM179" s="2" t="str">
        <f>"ind_"&amp;DL177&amp;" = xlsread('spillover_mujeres_"&amp;DL177&amp;".xlsx')"</f>
        <v>ind_104 = xlsread('spillover_mujeres_104.xlsx')</v>
      </c>
      <c r="EG179">
        <v>77</v>
      </c>
      <c r="EH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OVERS\outputs\PEAO\bajo_niv_educ\1%\simulacion_1\output_tests.xlsx',p_value_vec_"&amp;QW179&amp;"','p_value_vec_"&amp;QW179&amp;"');"</f>
        <v>xlswrite('G:\Mi unidad\1. PROYECTOS TELLO 2022\SCM SPILL OVERS\outputs\PEAO\bajo_niv_educ\1%\simulacion_1\output_tests.xlsx',p_value_vec_104','p_value_vec_104');</v>
      </c>
      <c r="RK179">
        <v>104</v>
      </c>
      <c r="RL179" t="str">
        <f>"xlswrite('G:\Mi unidad\1. PROYECTOS TELLO 2022\SCM SPILL OVERS\outputs\PEAO\bajo_ingreso\1%\simulacion_1\output_tests.xlsx',p_value_vec_"&amp;RK179&amp;"','p_value_vec_"&amp;RK179&amp;"');"</f>
        <v>xlswrite('G:\Mi unidad\1. PROYECTOS TELLO 2022\SCM SPILL OVERS\outputs\PEAO\bajo_ingreso\1%\simulacion_1\output_tests.xlsx',p_value_vec_104','p_value_vec_104');</v>
      </c>
      <c r="RW179">
        <v>104</v>
      </c>
      <c r="RX179" t="str">
        <f>"xlswrite('G:\Mi unidad\1. PROYECTOS TELLO 2022\SCM SPILL OVERS\outputs\PEAO\densidad\1%\simulacion_1\output_tests.xlsx',p_value_vec_"&amp;RW179&amp;"','p_value_vec_"&amp;RW179&amp;"');"</f>
        <v>xlswrite('G:\Mi unidad\1. PROYECTOS TELLO 2022\SCM SPILL OVERS\outputs\PEAO\densidad\1%\simulacion_1\output_tests.xlsx',p_value_vec_104','p_value_vec_104');</v>
      </c>
      <c r="SI179">
        <v>104</v>
      </c>
      <c r="SJ179" t="str">
        <f>"xlswrite('G:\Mi unidad\1. PROYECTOS TELLO 2022\SCM SPILL OVERS\outputs\PEAO\densidad_g\1%\simulacion_1\output_tests.xlsx',p_value_vec_"&amp;SI179&amp;"','p_value_vec_"&amp;SI179&amp;"');"</f>
        <v>xlswrite('G:\Mi unidad\1. PROYECTOS TELLO 2022\SCM SPILL OVERS\outputs\PEAO\densidad_g\1%\simulacion_1\output_tests.xlsx',p_value_vec_104','p_value_vec_104');</v>
      </c>
      <c r="SU179">
        <v>104</v>
      </c>
      <c r="SV179" t="str">
        <f>"xlswrite('G:\Mi unidad\1. PROYECTOS TELLO 2022\SCM SPILL OVERS\outputs\PEAO\distancia_centro_salud\1%\simulacion_1\output_tests.xlsx',p_value_vec_"&amp;SU179&amp;"','p_value_vec_"&amp;SU179&amp;"');"</f>
        <v>xlswrite('G:\Mi unidad\1. PROYECTOS TELLO 2022\SCM SPILL OVERS\outputs\PEAO\distancia_centro_salud\1%\simulacion_1\output_tests.xlsx',p_value_vec_104','p_value_vec_104');</v>
      </c>
      <c r="TH179">
        <v>104</v>
      </c>
      <c r="TI179" t="str">
        <f>"xlswrite('G:\Mi unidad\1. PROYECTOS TELLO 2022\SCM SPILL OVERS\outputs\PEAO\informalidad\1%\simulacion_1\output_tests.xlsx',p_value_vec_"&amp;TH179&amp;"','p_value_vec_"&amp;TH179&amp;"');"</f>
        <v>xlswrite('G:\Mi unidad\1. PROYECTOS TELLO 2022\SCM SPILL OVERS\outputs\PEAO\informalidad\1%\simulacion_1\output_tests.xlsx',p_value_vec_104','p_value_vec_104');</v>
      </c>
      <c r="TU179">
        <v>104</v>
      </c>
      <c r="TV179" t="str">
        <f>"xlswrite('G:\Mi unidad\1. PROYECTOS TELLO 2022\SCM SPILL OVERS\outputs\PEAO\alimentos\1%\simulacion_1\output_tests.xlsx',p_value_vec_"&amp;TU179&amp;"','p_value_vec_"&amp;TU179&amp;"');"</f>
        <v>xlswrite('G:\Mi unidad\1. PROYECTOS TELLO 2022\SCM SPILL OVERS\outputs\PEAO\alimentos\1%\simulacion_1\output_tests.xlsx',p_value_vec_104','p_value_vec_104');</v>
      </c>
      <c r="UB179">
        <v>104</v>
      </c>
      <c r="UC179" t="str">
        <f>"xlswrite('G:\Mi unidad\1. PROYECTOS TELLO 2022\SCM SPILL OVERS\outputs\PEAO\jefe_hogar\1%\simulacion_1\output_tests.xlsx',p_value_vec_"&amp;UB179&amp;"','p_value_vec_"&amp;UB179&amp;"');"</f>
        <v>xlswrite('G:\Mi unidad\1. PROYECTOS TELLO 2022\SCM SPILL OVERS\outputs\PEAO\jefe_hogar\1%\simulacion_1\output_tests.xlsx',p_value_vec_104','p_value_vec_104');</v>
      </c>
      <c r="UI179">
        <v>104</v>
      </c>
      <c r="UJ179" t="str">
        <f>"xlswrite('G:\Mi unidad\1. PROYECTOS TELLO 2022\SCM SPILL OVERS\outputs\PEAO\mujeres\1%\simulacion_1\output_tests.xlsx',p_value_vec_"&amp;UI179&amp;"','p_value_vec_"&amp;UI179&amp;"');"</f>
        <v>xlswrite('G:\Mi unidad\1. PROYECTOS TELLO 2022\SCM SPILL OVERS\outputs\PEAO\mujeres\1%\simulacion_1\output_tests.xlsx',p_value_vec_104','p_value_vec_104');</v>
      </c>
      <c r="UU179">
        <v>104</v>
      </c>
      <c r="UV179" t="str">
        <f>"xlswrite('G:\Mi unidad\1. PROYECTOS TELLO 2022\SCM SPILL OVERS\outputs\PEAO\criminalidad\1%\simulacion_1\output_tests.xlsx',p_value_vec_"&amp;UU179&amp;"','p_value_vec_"&amp;UU179&amp;"');"</f>
        <v>xlswrite('G:\Mi unidad\1. PROYECTOS TELLO 2022\SCM SPILL OVERS\outputs\PEAO\criminalidad\1%\simulacion_1\output_tests.xlsx',p_value_vec_104','p_value_vec_104');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P180">
        <v>104</v>
      </c>
      <c r="CQ180" s="2" t="str">
        <f>"A_"&amp;CP177&amp;" = eye(N);"</f>
        <v>A_104 = eye(N);</v>
      </c>
      <c r="CW180">
        <v>104</v>
      </c>
      <c r="CX180" s="2" t="str">
        <f>"A_"&amp;CW176&amp;"(:,ind_"&amp;CW176&amp;" == 0) = [];"</f>
        <v>A_100(:,ind_100 == 0) = [];</v>
      </c>
      <c r="DB180">
        <v>104</v>
      </c>
      <c r="DC180" s="2" t="str">
        <f>"A_"&amp;DB177&amp;" = eye(N);"</f>
        <v>A_104 = eye(N);</v>
      </c>
      <c r="DG180">
        <v>104</v>
      </c>
      <c r="DH180" s="2" t="str">
        <f>"A_"&amp;DG177&amp;" = eye(N);"</f>
        <v>A_104 = eye(N);</v>
      </c>
      <c r="DL180">
        <v>104</v>
      </c>
      <c r="DM180" s="2" t="str">
        <f>"A_"&amp;DL177&amp;" = eye(N);"</f>
        <v>A_104 = eye(N);</v>
      </c>
      <c r="EG180">
        <v>77</v>
      </c>
      <c r="EH180" s="2" t="str">
        <f>"Y_Ts_"&amp;EG180&amp;" = Y_"&amp;EG180&amp;"(:,T+s);"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OVERS\outputs\PEAO\bajo_niv_educ\1%\simulacion_1\output_tests.xlsx',alpha1_hat_vec_"&amp;QW180&amp;"','alpha1_hat_vec_"&amp;QW180&amp;"');"</f>
        <v>xlswrite('G:\Mi unidad\1. PROYECTOS TELLO 2022\SCM SPILL OVERS\outputs\PEAO\bajo_niv_educ\1%\simulacion_1\output_tests.xlsx',alpha1_hat_vec_104','alpha1_hat_vec_104');</v>
      </c>
      <c r="RK180">
        <v>104</v>
      </c>
      <c r="RL180" t="str">
        <f>"xlswrite('G:\Mi unidad\1. PROYECTOS TELLO 2022\SCM SPILL OVERS\outputs\PEAO\bajo_ingreso\1%\simulacion_1\output_tests.xlsx',alpha1_hat_vec_"&amp;RK180&amp;"','alpha1_hat_vec_"&amp;RK180&amp;"');"</f>
        <v>xlswrite('G:\Mi unidad\1. PROYECTOS TELLO 2022\SCM SPILL OVERS\outputs\PEAO\bajo_ingreso\1%\simulacion_1\output_tests.xlsx',alpha1_hat_vec_104','alpha1_hat_vec_104');</v>
      </c>
      <c r="RW180">
        <v>104</v>
      </c>
      <c r="RX180" t="str">
        <f>"xlswrite('G:\Mi unidad\1. PROYECTOS TELLO 2022\SCM SPILL OVERS\outputs\PEAO\densidad\1%\simulacion_1\output_tests.xlsx',alpha1_hat_vec_"&amp;RW180&amp;"','alpha1_hat_vec_"&amp;RW180&amp;"');"</f>
        <v>xlswrite('G:\Mi unidad\1. PROYECTOS TELLO 2022\SCM SPILL OVERS\outputs\PEAO\densidad\1%\simulacion_1\output_tests.xlsx',alpha1_hat_vec_104','alpha1_hat_vec_104');</v>
      </c>
      <c r="SI180">
        <v>104</v>
      </c>
      <c r="SJ180" t="str">
        <f>"xlswrite('G:\Mi unidad\1. PROYECTOS TELLO 2022\SCM SPILL OVERS\outputs\PEAO\densidad_g\1%\simulacion_1\output_tests.xlsx',alpha1_hat_vec_"&amp;SI180&amp;"','alpha1_hat_vec_"&amp;SI180&amp;"');"</f>
        <v>xlswrite('G:\Mi unidad\1. PROYECTOS TELLO 2022\SCM SPILL OVERS\outputs\PEAO\densidad_g\1%\simulacion_1\output_tests.xlsx',alpha1_hat_vec_104','alpha1_hat_vec_104');</v>
      </c>
      <c r="SU180">
        <v>104</v>
      </c>
      <c r="SV180" t="str">
        <f>"xlswrite('G:\Mi unidad\1. PROYECTOS TELLO 2022\SCM SPILL OVERS\outputs\PEAO\distancia_centro_salud\1%\simulacion_1\output_tests.xlsx',alpha1_hat_vec_"&amp;SU180&amp;"','alpha1_hat_vec_"&amp;SU180&amp;"');"</f>
        <v>xlswrite('G:\Mi unidad\1. PROYECTOS TELLO 2022\SCM SPILL OVERS\outputs\PEAO\distancia_centro_salud\1%\simulacion_1\output_tests.xlsx',alpha1_hat_vec_104','alpha1_hat_vec_104');</v>
      </c>
      <c r="TH180">
        <v>104</v>
      </c>
      <c r="TI180" t="str">
        <f>"xlswrite('G:\Mi unidad\1. PROYECTOS TELLO 2022\SCM SPILL OVERS\outputs\PEAO\informalidad\1%\simulacion_1\output_tests.xlsx',alpha1_hat_vec_"&amp;TH180&amp;"','alpha1_hat_vec_"&amp;TH180&amp;"');"</f>
        <v>xlswrite('G:\Mi unidad\1. PROYECTOS TELLO 2022\SCM SPILL OVERS\outputs\PEAO\informalidad\1%\simulacion_1\output_tests.xlsx',alpha1_hat_vec_104','alpha1_hat_vec_104');</v>
      </c>
      <c r="TU180">
        <v>104</v>
      </c>
      <c r="TV180" t="str">
        <f>"xlswrite('G:\Mi unidad\1. PROYECTOS TELLO 2022\SCM SPILL OVERS\outputs\PEAO\alimentos\1%\simulacion_1\output_tests.xlsx',alpha1_hat_vec_"&amp;TU180&amp;"','alpha1_hat_vec_"&amp;TU180&amp;"');"</f>
        <v>xlswrite('G:\Mi unidad\1. PROYECTOS TELLO 2022\SCM SPILL OVERS\outputs\PEAO\alimentos\1%\simulacion_1\output_tests.xlsx',alpha1_hat_vec_104','alpha1_hat_vec_104');</v>
      </c>
      <c r="UB180">
        <v>104</v>
      </c>
      <c r="UC180" t="str">
        <f>"xlswrite('G:\Mi unidad\1. PROYECTOS TELLO 2022\SCM SPILL OVERS\outputs\PEAO\jefe_hogar\1%\simulacion_1\output_tests.xlsx',alpha1_hat_vec_"&amp;UB180&amp;"','alpha1_hat_vec_"&amp;UB180&amp;"');"</f>
        <v>xlswrite('G:\Mi unidad\1. PROYECTOS TELLO 2022\SCM SPILL OVERS\outputs\PEAO\jefe_hogar\1%\simulacion_1\output_tests.xlsx',alpha1_hat_vec_104','alpha1_hat_vec_104');</v>
      </c>
      <c r="UI180">
        <v>104</v>
      </c>
      <c r="UJ180" t="str">
        <f>"xlswrite('G:\Mi unidad\1. PROYECTOS TELLO 2022\SCM SPILL OVERS\outputs\PEAO\mujeres\1%\simulacion_1\output_tests.xlsx',alpha1_hat_vec_"&amp;UI180&amp;"','alpha1_hat_vec_"&amp;UI180&amp;"');"</f>
        <v>xlswrite('G:\Mi unidad\1. PROYECTOS TELLO 2022\SCM SPILL OVERS\outputs\PEAO\mujeres\1%\simulacion_1\output_tests.xlsx',alpha1_hat_vec_104','alpha1_hat_vec_104');</v>
      </c>
      <c r="UU180">
        <v>104</v>
      </c>
      <c r="UV180" t="str">
        <f>"xlswrite('G:\Mi unidad\1. PROYECTOS TELLO 2022\SCM SPILL OVERS\outputs\PEAO\criminalidad\1%\simulacion_1\output_tests.xlsx',alpha1_hat_vec_"&amp;UU180&amp;"','alpha1_hat_vec_"&amp;UU180&amp;"');"</f>
        <v>xlswrite('G:\Mi unidad\1. PROYECTOS TELLO 2022\SCM SPILL OVERS\outputs\PEAO\criminalidad\1%\simulacion_1\output_tests.xlsx',alpha1_hat_vec_104','alpha1_hat_vec_104');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P181">
        <v>104</v>
      </c>
      <c r="CQ181" s="2" t="str">
        <f>"A_"&amp;CP177&amp;"(:,ind_"&amp;CP177&amp;" == 0) = [];"</f>
        <v>A_104(:,ind_104 == 0) = [];</v>
      </c>
      <c r="CW181">
        <v>104</v>
      </c>
      <c r="CX181" t="str">
        <f>"%A_"&amp;CW181</f>
        <v>%A_104</v>
      </c>
      <c r="DB181">
        <v>104</v>
      </c>
      <c r="DC181" s="2" t="str">
        <f>"A_"&amp;DB177&amp;"(:,ind_"&amp;DB177&amp;" == 0) = [];"</f>
        <v>A_104(:,ind_104 == 0) = [];</v>
      </c>
      <c r="DG181">
        <v>104</v>
      </c>
      <c r="DH181" s="2" t="str">
        <f>"A_"&amp;DG177&amp;"(:,ind_"&amp;DG177&amp;" == 0) = [];"</f>
        <v>A_104(:,ind_104 == 0) = [];</v>
      </c>
      <c r="DL181">
        <v>104</v>
      </c>
      <c r="DM181" s="2" t="str">
        <f>"A_"&amp;DL177&amp;"(:,ind_"&amp;DL177&amp;" == 0) = [];"</f>
        <v>A_104(:,ind_104 == 0) = [];</v>
      </c>
      <c r="EG181">
        <v>77</v>
      </c>
      <c r="EH181" s="2" t="str">
        <f>"gamma_hat_"&amp;EG180&amp;" = (A_"&amp;EG180&amp;"'*M_hat_"&amp;EG180&amp;"*A_"&amp;EG180&amp;")\(A_"&amp;EG180&amp;"'*(eye(N)-B_hat_"&amp;EG180&amp;")'*((eye(N)-B_hat_"&amp;EG180&amp;")*Y_Ts_"&amp;EG180&amp;"-a_hat_"&amp;EG180&amp;"));"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sp_andrews(Y_pre_"&amp;QP181&amp;",PEAO_"&amp;QP181&amp;"(:,T+s),A_"&amp;QP181&amp;",C,d,alpha_sig);"</f>
        <v xml:space="preserve">    spillover_test_88(s) = sp_andrews(Y_pre_88,PEAO_88(:,T+s),A_88,C,d,alpha_sig);</v>
      </c>
      <c r="QW181">
        <v>104</v>
      </c>
      <c r="QX181" t="str">
        <f>"xlswrite('G:\Mi unidad\1. PROYECTOS TELLO 2022\SCM SPILL OVERS\outputs\PEAO\bajo_niv_educ\1%\simulacion_1\output_tests.xlsx',spillover_test_"&amp;QW181&amp;"','sp_test_"&amp;QW181&amp;"');"</f>
        <v>xlswrite('G:\Mi unidad\1. PROYECTOS TELLO 2022\SCM SPILL OVERS\outputs\PEAO\bajo_niv_educ\1%\simulacion_1\output_tests.xlsx',spillover_test_104','sp_test_104');</v>
      </c>
      <c r="RK181">
        <v>104</v>
      </c>
      <c r="RL181" t="str">
        <f>"xlswrite('G:\Mi unidad\1. PROYECTOS TELLO 2022\SCM SPILL OVERS\outputs\PEAO\bajo_ingreso\1%\simulacion_1\output_tests.xlsx',spillover_test_"&amp;RK181&amp;"','sp_test_"&amp;RK181&amp;"');"</f>
        <v>xlswrite('G:\Mi unidad\1. PROYECTOS TELLO 2022\SCM SPILL OVERS\outputs\PEAO\bajo_ingreso\1%\simulacion_1\output_tests.xlsx',spillover_test_104','sp_test_104');</v>
      </c>
      <c r="RW181">
        <v>104</v>
      </c>
      <c r="RX181" t="str">
        <f>"xlswrite('G:\Mi unidad\1. PROYECTOS TELLO 2022\SCM SPILL OVERS\outputs\PEAO\densidad\1%\simulacion_1\output_tests.xlsx',spillover_test_"&amp;RW181&amp;"','sp_test_"&amp;RW181&amp;"');"</f>
        <v>xlswrite('G:\Mi unidad\1. PROYECTOS TELLO 2022\SCM SPILL OVERS\outputs\PEAO\densidad\1%\simulacion_1\output_tests.xlsx',spillover_test_104','sp_test_104');</v>
      </c>
      <c r="SI181">
        <v>104</v>
      </c>
      <c r="SJ181" t="str">
        <f>"xlswrite('G:\Mi unidad\1. PROYECTOS TELLO 2022\SCM SPILL OVERS\outputs\PEAO\densidad_g\1%\simulacion_1\output_tests.xlsx',spillover_test_"&amp;SI181&amp;"','sp_test_"&amp;SI181&amp;"');"</f>
        <v>xlswrite('G:\Mi unidad\1. PROYECTOS TELLO 2022\SCM SPILL OVERS\outputs\PEAO\densidad_g\1%\simulacion_1\output_tests.xlsx',spillover_test_104','sp_test_104');</v>
      </c>
      <c r="SU181">
        <v>104</v>
      </c>
      <c r="SV181" t="str">
        <f>"xlswrite('G:\Mi unidad\1. PROYECTOS TELLO 2022\SCM SPILL OVERS\outputs\PEAO\distancia_centro_salud\1%\simulacion_1\output_tests.xlsx',spillover_test_"&amp;SU181&amp;"','sp_test_"&amp;SU181&amp;"');"</f>
        <v>xlswrite('G:\Mi unidad\1. PROYECTOS TELLO 2022\SCM SPILL OVERS\outputs\PEAO\distancia_centro_salud\1%\simulacion_1\output_tests.xlsx',spillover_test_104','sp_test_104');</v>
      </c>
      <c r="TH181">
        <v>104</v>
      </c>
      <c r="TI181" t="str">
        <f>"xlswrite('G:\Mi unidad\1. PROYECTOS TELLO 2022\SCM SPILL OVERS\outputs\PEAO\informalidad\1%\simulacion_1\output_tests.xlsx',spillover_test_"&amp;TH181&amp;"','sp_test_"&amp;TH181&amp;"');"</f>
        <v>xlswrite('G:\Mi unidad\1. PROYECTOS TELLO 2022\SCM SPILL OVERS\outputs\PEAO\informalidad\1%\simulacion_1\output_tests.xlsx',spillover_test_104','sp_test_104');</v>
      </c>
      <c r="TU181">
        <v>104</v>
      </c>
      <c r="TV181" t="str">
        <f>"xlswrite('G:\Mi unidad\1. PROYECTOS TELLO 2022\SCM SPILL OVERS\outputs\PEAO\alimentos\1%\simulacion_1\output_tests.xlsx',spillover_test_"&amp;TU181&amp;"','sp_test_"&amp;TU181&amp;"');"</f>
        <v>xlswrite('G:\Mi unidad\1. PROYECTOS TELLO 2022\SCM SPILL OVERS\outputs\PEAO\alimentos\1%\simulacion_1\output_tests.xlsx',spillover_test_104','sp_test_104');</v>
      </c>
      <c r="UB181">
        <v>104</v>
      </c>
      <c r="UC181" t="str">
        <f>"xlswrite('G:\Mi unidad\1. PROYECTOS TELLO 2022\SCM SPILL OVERS\outputs\PEAO\jefe_hogar\1%\simulacion_1\output_tests.xlsx',spillover_test_"&amp;UB181&amp;"','sp_test_"&amp;UB181&amp;"');"</f>
        <v>xlswrite('G:\Mi unidad\1. PROYECTOS TELLO 2022\SCM SPILL OVERS\outputs\PEAO\jefe_hogar\1%\simulacion_1\output_tests.xlsx',spillover_test_104','sp_test_104');</v>
      </c>
      <c r="UI181">
        <v>104</v>
      </c>
      <c r="UJ181" t="str">
        <f>"xlswrite('G:\Mi unidad\1. PROYECTOS TELLO 2022\SCM SPILL OVERS\outputs\PEAO\mujeres\1%\simulacion_1\output_tests.xlsx',spillover_test_"&amp;UI181&amp;"','sp_test_"&amp;UI181&amp;"');"</f>
        <v>xlswrite('G:\Mi unidad\1. PROYECTOS TELLO 2022\SCM SPILL OVERS\outputs\PEAO\mujeres\1%\simulacion_1\output_tests.xlsx',spillover_test_104','sp_test_104');</v>
      </c>
      <c r="UU181">
        <v>104</v>
      </c>
      <c r="UV181" t="str">
        <f>"xlswrite('G:\Mi unidad\1. PROYECTOS TELLO 2022\SCM SPILL OVERS\outputs\PEAO\criminalidad\1%\simulacion_1\output_tests.xlsx',spillover_test_"&amp;UU181&amp;"','sp_test_"&amp;UU181&amp;"');"</f>
        <v>xlswrite('G:\Mi unidad\1. PROYECTOS TELLO 2022\SCM SPILL OVERS\outputs\PEAO\criminalidad\1%\simulacion_1\output_tests.xlsx',spillover_test_104','sp_test_104');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P182">
        <v>105</v>
      </c>
      <c r="CQ182" t="str">
        <f>"%A_"&amp;CP182</f>
        <v>%A_105</v>
      </c>
      <c r="CW182">
        <v>105</v>
      </c>
      <c r="CX182" t="str">
        <f>"% Provincia_"&amp;CW182</f>
        <v>% Provincia_105</v>
      </c>
      <c r="DB182">
        <v>105</v>
      </c>
      <c r="DC182" t="str">
        <f>"%A_"&amp;DB182</f>
        <v>%A_105</v>
      </c>
      <c r="DG182">
        <v>105</v>
      </c>
      <c r="DH182" t="str">
        <f>"%A_"&amp;DG182</f>
        <v>%A_105</v>
      </c>
      <c r="DL182">
        <v>105</v>
      </c>
      <c r="DM182" t="str">
        <f>"%A_"&amp;DL182</f>
        <v>%A_105</v>
      </c>
      <c r="EG182">
        <v>77</v>
      </c>
      <c r="EH182" s="2" t="str">
        <f>"alpha_hat_"&amp;EG182&amp;" = A_"&amp;EG182&amp;"*gamma_hat_"&amp;EG182&amp;";"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OVERS\outputs\PEAO\bajo_niv_educ\1%\simulacion_1\output_tests.xlsx',lb_vec_"&amp;QW182&amp;"','lb_vec_"&amp;QW182&amp;"');"</f>
        <v>xlswrite('G:\Mi unidad\1. PROYECTOS TELLO 2022\SCM SPILL OVERS\outputs\PEAO\bajo_niv_educ\1%\simulacion_1\output_tests.xlsx',lb_vec_105','lb_vec_105');</v>
      </c>
      <c r="RK182">
        <v>105</v>
      </c>
      <c r="RL182" t="str">
        <f>"xlswrite('G:\Mi unidad\1. PROYECTOS TELLO 2022\SCM SPILL OVERS\outputs\PEAO\bajo_ingreso\1%\simulacion_1\output_tests.xlsx',lb_vec_"&amp;RK182&amp;"','lb_vec_"&amp;RK182&amp;"');"</f>
        <v>xlswrite('G:\Mi unidad\1. PROYECTOS TELLO 2022\SCM SPILL OVERS\outputs\PEAO\bajo_ingreso\1%\simulacion_1\output_tests.xlsx',lb_vec_105','lb_vec_105');</v>
      </c>
      <c r="RW182">
        <v>105</v>
      </c>
      <c r="RX182" t="str">
        <f>"xlswrite('G:\Mi unidad\1. PROYECTOS TELLO 2022\SCM SPILL OVERS\outputs\PEAO\densidad\1%\simulacion_1\output_tests.xlsx',lb_vec_"&amp;RW182&amp;"','lb_vec_"&amp;RW182&amp;"');"</f>
        <v>xlswrite('G:\Mi unidad\1. PROYECTOS TELLO 2022\SCM SPILL OVERS\outputs\PEAO\densidad\1%\simulacion_1\output_tests.xlsx',lb_vec_105','lb_vec_105');</v>
      </c>
      <c r="SI182">
        <v>105</v>
      </c>
      <c r="SJ182" t="str">
        <f>"xlswrite('G:\Mi unidad\1. PROYECTOS TELLO 2022\SCM SPILL OVERS\outputs\PEAO\densidad_g\1%\simulacion_1\output_tests.xlsx',lb_vec_"&amp;SI182&amp;"','lb_vec_"&amp;SI182&amp;"');"</f>
        <v>xlswrite('G:\Mi unidad\1. PROYECTOS TELLO 2022\SCM SPILL OVERS\outputs\PEAO\densidad_g\1%\simulacion_1\output_tests.xlsx',lb_vec_105','lb_vec_105');</v>
      </c>
      <c r="SU182">
        <v>105</v>
      </c>
      <c r="SV182" t="str">
        <f>"xlswrite('G:\Mi unidad\1. PROYECTOS TELLO 2022\SCM SPILL OVERS\outputs\PEAO\distancia_centro_salud\1%\simulacion_1\output_tests.xlsx',lb_vec_"&amp;SU182&amp;"','lb_vec_"&amp;SU182&amp;"');"</f>
        <v>xlswrite('G:\Mi unidad\1. PROYECTOS TELLO 2022\SCM SPILL OVERS\outputs\PEAO\distancia_centro_salud\1%\simulacion_1\output_tests.xlsx',lb_vec_105','lb_vec_105');</v>
      </c>
      <c r="TH182">
        <v>105</v>
      </c>
      <c r="TI182" t="str">
        <f>"xlswrite('G:\Mi unidad\1. PROYECTOS TELLO 2022\SCM SPILL OVERS\outputs\PEAO\informalidad\1%\simulacion_1\output_tests.xlsx',lb_vec_"&amp;TH182&amp;"','lb_vec_"&amp;TH182&amp;"');"</f>
        <v>xlswrite('G:\Mi unidad\1. PROYECTOS TELLO 2022\SCM SPILL OVERS\outputs\PEAO\informalidad\1%\simulacion_1\output_tests.xlsx',lb_vec_105','lb_vec_105');</v>
      </c>
      <c r="TU182">
        <v>105</v>
      </c>
      <c r="TV182" t="str">
        <f>"xlswrite('G:\Mi unidad\1. PROYECTOS TELLO 2022\SCM SPILL OVERS\outputs\PEAO\alimentos\1%\simulacion_1\output_tests.xlsx',lb_vec_"&amp;TU182&amp;"','lb_vec_"&amp;TU182&amp;"');"</f>
        <v>xlswrite('G:\Mi unidad\1. PROYECTOS TELLO 2022\SCM SPILL OVERS\outputs\PEAO\alimentos\1%\simulacion_1\output_tests.xlsx',lb_vec_105','lb_vec_105');</v>
      </c>
      <c r="UB182">
        <v>105</v>
      </c>
      <c r="UC182" t="str">
        <f>"xlswrite('G:\Mi unidad\1. PROYECTOS TELLO 2022\SCM SPILL OVERS\outputs\PEAO\jefe_hogar\1%\simulacion_1\output_tests.xlsx',lb_vec_"&amp;UB182&amp;"','lb_vec_"&amp;UB182&amp;"');"</f>
        <v>xlswrite('G:\Mi unidad\1. PROYECTOS TELLO 2022\SCM SPILL OVERS\outputs\PEAO\jefe_hogar\1%\simulacion_1\output_tests.xlsx',lb_vec_105','lb_vec_105');</v>
      </c>
      <c r="UI182">
        <v>105</v>
      </c>
      <c r="UJ182" t="str">
        <f>"xlswrite('G:\Mi unidad\1. PROYECTOS TELLO 2022\SCM SPILL OVERS\outputs\PEAO\mujeres\1%\simulacion_1\output_tests.xlsx',lb_vec_"&amp;UI182&amp;"','lb_vec_"&amp;UI182&amp;"');"</f>
        <v>xlswrite('G:\Mi unidad\1. PROYECTOS TELLO 2022\SCM SPILL OVERS\outputs\PEAO\mujeres\1%\simulacion_1\output_tests.xlsx',lb_vec_105','lb_vec_105');</v>
      </c>
      <c r="UU182">
        <v>105</v>
      </c>
      <c r="UV182" t="str">
        <f>"xlswrite('G:\Mi unidad\1. PROYECTOS TELLO 2022\SCM SPILL OVERS\outputs\PEAO\criminalidad\1%\simulacion_1\output_tests.xlsx',lb_vec_"&amp;UU182&amp;"','lb_vec_"&amp;UU182&amp;"');"</f>
        <v>xlswrite('G:\Mi unidad\1. PROYECTOS TELLO 2022\SCM SPILL OVERS\outputs\PEAO\criminalidad\1%\simulacion_1\output_tests.xlsx',lb_vec_105','lb_vec_105');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P183">
        <v>105</v>
      </c>
      <c r="CQ183" t="str">
        <f>"% Provincia_"&amp;CP183</f>
        <v>% Provincia_105</v>
      </c>
      <c r="CW183">
        <v>105</v>
      </c>
      <c r="CX183" s="2" t="str">
        <f>"ind_"&amp;CW181&amp;" = xlsread('spillover_alimentos_"&amp;CW181&amp;".xlsx')"</f>
        <v>ind_104 = xlsread('spillover_alimentos_104.xlsx')</v>
      </c>
      <c r="DB183">
        <v>105</v>
      </c>
      <c r="DC183" t="str">
        <f>"% Provincia_"&amp;DB183</f>
        <v>% Provincia_105</v>
      </c>
      <c r="DG183">
        <v>105</v>
      </c>
      <c r="DH183" t="str">
        <f>"% Provincia_"&amp;DG183</f>
        <v>% Provincia_105</v>
      </c>
      <c r="DL183">
        <v>105</v>
      </c>
      <c r="DM183" t="str">
        <f>"% Provincia_"&amp;DL183</f>
        <v>% Provincia_105</v>
      </c>
      <c r="EG183">
        <v>77</v>
      </c>
      <c r="EH183" s="2" t="str">
        <f>"alpha1_hat_vec_"&amp;EG183&amp;"(s) = alpha_hat_"&amp;EG183&amp;"(1);"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OVERS\outputs\PEAO\bajo_niv_educ\1%\simulacion_1\output_tests.xlsx',ub_vec_"&amp;QW183&amp;"','ub_vec_"&amp;QW183&amp;"');"</f>
        <v>xlswrite('G:\Mi unidad\1. PROYECTOS TELLO 2022\SCM SPILL OVERS\outputs\PEAO\bajo_niv_educ\1%\simulacion_1\output_tests.xlsx',ub_vec_105','ub_vec_105');</v>
      </c>
      <c r="RK183">
        <v>105</v>
      </c>
      <c r="RL183" t="str">
        <f>"xlswrite('G:\Mi unidad\1. PROYECTOS TELLO 2022\SCM SPILL OVERS\outputs\PEAO\bajo_ingreso\1%\simulacion_1\output_tests.xlsx',ub_vec_"&amp;RK183&amp;"','ub_vec_"&amp;RK183&amp;"');"</f>
        <v>xlswrite('G:\Mi unidad\1. PROYECTOS TELLO 2022\SCM SPILL OVERS\outputs\PEAO\bajo_ingreso\1%\simulacion_1\output_tests.xlsx',ub_vec_105','ub_vec_105');</v>
      </c>
      <c r="RW183">
        <v>105</v>
      </c>
      <c r="RX183" t="str">
        <f>"xlswrite('G:\Mi unidad\1. PROYECTOS TELLO 2022\SCM SPILL OVERS\outputs\PEAO\densidad\1%\simulacion_1\output_tests.xlsx',ub_vec_"&amp;RW183&amp;"','ub_vec_"&amp;RW183&amp;"');"</f>
        <v>xlswrite('G:\Mi unidad\1. PROYECTOS TELLO 2022\SCM SPILL OVERS\outputs\PEAO\densidad\1%\simulacion_1\output_tests.xlsx',ub_vec_105','ub_vec_105');</v>
      </c>
      <c r="SI183">
        <v>105</v>
      </c>
      <c r="SJ183" t="str">
        <f>"xlswrite('G:\Mi unidad\1. PROYECTOS TELLO 2022\SCM SPILL OVERS\outputs\PEAO\densidad_g\1%\simulacion_1\output_tests.xlsx',ub_vec_"&amp;SI183&amp;"','ub_vec_"&amp;SI183&amp;"');"</f>
        <v>xlswrite('G:\Mi unidad\1. PROYECTOS TELLO 2022\SCM SPILL OVERS\outputs\PEAO\densidad_g\1%\simulacion_1\output_tests.xlsx',ub_vec_105','ub_vec_105');</v>
      </c>
      <c r="SU183">
        <v>105</v>
      </c>
      <c r="SV183" t="str">
        <f>"xlswrite('G:\Mi unidad\1. PROYECTOS TELLO 2022\SCM SPILL OVERS\outputs\PEAO\distancia_centro_salud\1%\simulacion_1\output_tests.xlsx',ub_vec_"&amp;SU183&amp;"','ub_vec_"&amp;SU183&amp;"');"</f>
        <v>xlswrite('G:\Mi unidad\1. PROYECTOS TELLO 2022\SCM SPILL OVERS\outputs\PEAO\distancia_centro_salud\1%\simulacion_1\output_tests.xlsx',ub_vec_105','ub_vec_105');</v>
      </c>
      <c r="TH183">
        <v>105</v>
      </c>
      <c r="TI183" t="str">
        <f>"xlswrite('G:\Mi unidad\1. PROYECTOS TELLO 2022\SCM SPILL OVERS\outputs\PEAO\informalidad\1%\simulacion_1\output_tests.xlsx',ub_vec_"&amp;TH183&amp;"','ub_vec_"&amp;TH183&amp;"');"</f>
        <v>xlswrite('G:\Mi unidad\1. PROYECTOS TELLO 2022\SCM SPILL OVERS\outputs\PEAO\informalidad\1%\simulacion_1\output_tests.xlsx',ub_vec_105','ub_vec_105');</v>
      </c>
      <c r="TU183">
        <v>105</v>
      </c>
      <c r="TV183" t="str">
        <f>"xlswrite('G:\Mi unidad\1. PROYECTOS TELLO 2022\SCM SPILL OVERS\outputs\PEAO\alimentos\1%\simulacion_1\output_tests.xlsx',ub_vec_"&amp;TU183&amp;"','ub_vec_"&amp;TU183&amp;"');"</f>
        <v>xlswrite('G:\Mi unidad\1. PROYECTOS TELLO 2022\SCM SPILL OVERS\outputs\PEAO\alimentos\1%\simulacion_1\output_tests.xlsx',ub_vec_105','ub_vec_105');</v>
      </c>
      <c r="UB183">
        <v>105</v>
      </c>
      <c r="UC183" t="str">
        <f>"xlswrite('G:\Mi unidad\1. PROYECTOS TELLO 2022\SCM SPILL OVERS\outputs\PEAO\jefe_hogar\1%\simulacion_1\output_tests.xlsx',ub_vec_"&amp;UB183&amp;"','ub_vec_"&amp;UB183&amp;"');"</f>
        <v>xlswrite('G:\Mi unidad\1. PROYECTOS TELLO 2022\SCM SPILL OVERS\outputs\PEAO\jefe_hogar\1%\simulacion_1\output_tests.xlsx',ub_vec_105','ub_vec_105');</v>
      </c>
      <c r="UI183">
        <v>105</v>
      </c>
      <c r="UJ183" t="str">
        <f>"xlswrite('G:\Mi unidad\1. PROYECTOS TELLO 2022\SCM SPILL OVERS\outputs\PEAO\mujeres\1%\simulacion_1\output_tests.xlsx',ub_vec_"&amp;UI183&amp;"','ub_vec_"&amp;UI183&amp;"');"</f>
        <v>xlswrite('G:\Mi unidad\1. PROYECTOS TELLO 2022\SCM SPILL OVERS\outputs\PEAO\mujeres\1%\simulacion_1\output_tests.xlsx',ub_vec_105','ub_vec_105');</v>
      </c>
      <c r="UU183">
        <v>105</v>
      </c>
      <c r="UV183" t="str">
        <f>"xlswrite('G:\Mi unidad\1. PROYECTOS TELLO 2022\SCM SPILL OVERS\outputs\PEAO\criminalidad\1%\simulacion_1\output_tests.xlsx',ub_vec_"&amp;UU183&amp;"','ub_vec_"&amp;UU183&amp;"');"</f>
        <v>xlswrite('G:\Mi unidad\1. PROYECTOS TELLO 2022\SCM SPILL OVERS\outputs\PEAO\criminalidad\1%\simulacion_1\output_tests.xlsx',ub_vec_105','ub_vec_105');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xlsread('spillover_densidad_g_"&amp;CJ182&amp;".xlsx')"</f>
        <v>ind_105 = xlsread('spillover_densidad_g_105.xlsx')</v>
      </c>
      <c r="CP184">
        <v>105</v>
      </c>
      <c r="CQ184" s="2" t="str">
        <f>"ind_"&amp;CP182&amp;" = xlsread('spillover_tiempo_cs_"&amp;CP182&amp;".xlsx')"</f>
        <v>ind_105 = xlsread('spillover_tiempo_cs_105.xlsx')</v>
      </c>
      <c r="CW184">
        <v>105</v>
      </c>
      <c r="CX184" s="2" t="str">
        <f>"A_"&amp;CW181&amp;" = eye(N);"</f>
        <v>A_104 = eye(N);</v>
      </c>
      <c r="DB184">
        <v>105</v>
      </c>
      <c r="DC184" s="2" t="str">
        <f>"ind_"&amp;DB182&amp;" = xlsread('spillover_criminalidad_"&amp;DB182&amp;".xlsx')"</f>
        <v>ind_105 = xlsread('spillover_criminalidad_105.xlsx')</v>
      </c>
      <c r="DG184">
        <v>105</v>
      </c>
      <c r="DH184" s="2" t="str">
        <f>"ind_"&amp;DG182&amp;" = xlsread('spillover_jefe_hogar_"&amp;DG182&amp;".xlsx')"</f>
        <v>ind_105 = xlsread('spillover_jefe_hogar_105.xlsx')</v>
      </c>
      <c r="DL184">
        <v>105</v>
      </c>
      <c r="DM184" s="2" t="str">
        <f>"ind_"&amp;DL182&amp;" = xlsread('spillover_mujeres_"&amp;DL182&amp;".xlsx')"</f>
        <v>ind_105 = xlsread('spillover_mujeres_105.xlsx')</v>
      </c>
      <c r="EG184">
        <v>77</v>
      </c>
      <c r="EH184" s="2" t="str">
        <f>"synthetic_control_sp_"&amp;EG184&amp;"(T+s) = Y_"&amp;EG184&amp;"(1,T+s)-alpha1_hat_vec_"&amp;EG184&amp;"(s);"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OVERS\outputs\PEAO\bajo_niv_educ\1%\simulacion_1\output_tests.xlsx',p_value_vec_"&amp;QW184&amp;"','p_value_vec_"&amp;QW184&amp;"');"</f>
        <v>xlswrite('G:\Mi unidad\1. PROYECTOS TELLO 2022\SCM SPILL OVERS\outputs\PEAO\bajo_niv_educ\1%\simulacion_1\output_tests.xlsx',p_value_vec_105','p_value_vec_105');</v>
      </c>
      <c r="RK184">
        <v>105</v>
      </c>
      <c r="RL184" t="str">
        <f>"xlswrite('G:\Mi unidad\1. PROYECTOS TELLO 2022\SCM SPILL OVERS\outputs\PEAO\bajo_ingreso\1%\simulacion_1\output_tests.xlsx',p_value_vec_"&amp;RK184&amp;"','p_value_vec_"&amp;RK184&amp;"');"</f>
        <v>xlswrite('G:\Mi unidad\1. PROYECTOS TELLO 2022\SCM SPILL OVERS\outputs\PEAO\bajo_ingreso\1%\simulacion_1\output_tests.xlsx',p_value_vec_105','p_value_vec_105');</v>
      </c>
      <c r="RW184">
        <v>105</v>
      </c>
      <c r="RX184" t="str">
        <f>"xlswrite('G:\Mi unidad\1. PROYECTOS TELLO 2022\SCM SPILL OVERS\outputs\PEAO\densidad\1%\simulacion_1\output_tests.xlsx',p_value_vec_"&amp;RW184&amp;"','p_value_vec_"&amp;RW184&amp;"');"</f>
        <v>xlswrite('G:\Mi unidad\1. PROYECTOS TELLO 2022\SCM SPILL OVERS\outputs\PEAO\densidad\1%\simulacion_1\output_tests.xlsx',p_value_vec_105','p_value_vec_105');</v>
      </c>
      <c r="SI184">
        <v>105</v>
      </c>
      <c r="SJ184" t="str">
        <f>"xlswrite('G:\Mi unidad\1. PROYECTOS TELLO 2022\SCM SPILL OVERS\outputs\PEAO\densidad_g\1%\simulacion_1\output_tests.xlsx',p_value_vec_"&amp;SI184&amp;"','p_value_vec_"&amp;SI184&amp;"');"</f>
        <v>xlswrite('G:\Mi unidad\1. PROYECTOS TELLO 2022\SCM SPILL OVERS\outputs\PEAO\densidad_g\1%\simulacion_1\output_tests.xlsx',p_value_vec_105','p_value_vec_105');</v>
      </c>
      <c r="SU184">
        <v>105</v>
      </c>
      <c r="SV184" t="str">
        <f>"xlswrite('G:\Mi unidad\1. PROYECTOS TELLO 2022\SCM SPILL OVERS\outputs\PEAO\distancia_centro_salud\1%\simulacion_1\output_tests.xlsx',p_value_vec_"&amp;SU184&amp;"','p_value_vec_"&amp;SU184&amp;"');"</f>
        <v>xlswrite('G:\Mi unidad\1. PROYECTOS TELLO 2022\SCM SPILL OVERS\outputs\PEAO\distancia_centro_salud\1%\simulacion_1\output_tests.xlsx',p_value_vec_105','p_value_vec_105');</v>
      </c>
      <c r="TH184">
        <v>105</v>
      </c>
      <c r="TI184" t="str">
        <f>"xlswrite('G:\Mi unidad\1. PROYECTOS TELLO 2022\SCM SPILL OVERS\outputs\PEAO\informalidad\1%\simulacion_1\output_tests.xlsx',p_value_vec_"&amp;TH184&amp;"','p_value_vec_"&amp;TH184&amp;"');"</f>
        <v>xlswrite('G:\Mi unidad\1. PROYECTOS TELLO 2022\SCM SPILL OVERS\outputs\PEAO\informalidad\1%\simulacion_1\output_tests.xlsx',p_value_vec_105','p_value_vec_105');</v>
      </c>
      <c r="TU184">
        <v>105</v>
      </c>
      <c r="TV184" t="str">
        <f>"xlswrite('G:\Mi unidad\1. PROYECTOS TELLO 2022\SCM SPILL OVERS\outputs\PEAO\alimentos\1%\simulacion_1\output_tests.xlsx',p_value_vec_"&amp;TU184&amp;"','p_value_vec_"&amp;TU184&amp;"');"</f>
        <v>xlswrite('G:\Mi unidad\1. PROYECTOS TELLO 2022\SCM SPILL OVERS\outputs\PEAO\alimentos\1%\simulacion_1\output_tests.xlsx',p_value_vec_105','p_value_vec_105');</v>
      </c>
      <c r="UB184">
        <v>105</v>
      </c>
      <c r="UC184" t="str">
        <f>"xlswrite('G:\Mi unidad\1. PROYECTOS TELLO 2022\SCM SPILL OVERS\outputs\PEAO\jefe_hogar\1%\simulacion_1\output_tests.xlsx',p_value_vec_"&amp;UB184&amp;"','p_value_vec_"&amp;UB184&amp;"');"</f>
        <v>xlswrite('G:\Mi unidad\1. PROYECTOS TELLO 2022\SCM SPILL OVERS\outputs\PEAO\jefe_hogar\1%\simulacion_1\output_tests.xlsx',p_value_vec_105','p_value_vec_105');</v>
      </c>
      <c r="UI184">
        <v>105</v>
      </c>
      <c r="UJ184" t="str">
        <f>"xlswrite('G:\Mi unidad\1. PROYECTOS TELLO 2022\SCM SPILL OVERS\outputs\PEAO\mujeres\1%\simulacion_1\output_tests.xlsx',p_value_vec_"&amp;UI184&amp;"','p_value_vec_"&amp;UI184&amp;"');"</f>
        <v>xlswrite('G:\Mi unidad\1. PROYECTOS TELLO 2022\SCM SPILL OVERS\outputs\PEAO\mujeres\1%\simulacion_1\output_tests.xlsx',p_value_vec_105','p_value_vec_105');</v>
      </c>
      <c r="UU184">
        <v>105</v>
      </c>
      <c r="UV184" t="str">
        <f>"xlswrite('G:\Mi unidad\1. PROYECTOS TELLO 2022\SCM SPILL OVERS\outputs\PEAO\criminalidad\1%\simulacion_1\output_tests.xlsx',p_value_vec_"&amp;UU184&amp;"','p_value_vec_"&amp;UU184&amp;"');"</f>
        <v>xlswrite('G:\Mi unidad\1. PROYECTOS TELLO 2022\SCM SPILL OVERS\outputs\PEAO\criminalidad\1%\simulacion_1\output_tests.xlsx',p_value_vec_105','p_value_vec_105');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P185">
        <v>105</v>
      </c>
      <c r="CQ185" s="2" t="str">
        <f>"A_"&amp;CP182&amp;" = eye(N);"</f>
        <v>A_105 = eye(N);</v>
      </c>
      <c r="CW185">
        <v>105</v>
      </c>
      <c r="CX185" s="2" t="str">
        <f>"A_"&amp;CW181&amp;"(:,ind_"&amp;CW181&amp;" == 0) = [];"</f>
        <v>A_104(:,ind_104 == 0) = [];</v>
      </c>
      <c r="DB185">
        <v>105</v>
      </c>
      <c r="DC185" s="2" t="str">
        <f>"A_"&amp;DB182&amp;" = eye(N);"</f>
        <v>A_105 = eye(N);</v>
      </c>
      <c r="DG185">
        <v>105</v>
      </c>
      <c r="DH185" s="2" t="str">
        <f>"A_"&amp;DG182&amp;" = eye(N);"</f>
        <v>A_105 = eye(N);</v>
      </c>
      <c r="DL185">
        <v>105</v>
      </c>
      <c r="DM185" s="2" t="str">
        <f>"A_"&amp;DL182&amp;" = eye(N);"</f>
        <v>A_105 = eye(N);</v>
      </c>
      <c r="EG185">
        <v>77</v>
      </c>
      <c r="EH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OVERS\outputs\PEAO\bajo_niv_educ\1%\simulacion_1\output_tests.xlsx',alpha1_hat_vec_"&amp;QW185&amp;"','alpha1_hat_vec_"&amp;QW185&amp;"');"</f>
        <v>xlswrite('G:\Mi unidad\1. PROYECTOS TELLO 2022\SCM SPILL OVERS\outputs\PEAO\bajo_niv_educ\1%\simulacion_1\output_tests.xlsx',alpha1_hat_vec_105','alpha1_hat_vec_105');</v>
      </c>
      <c r="RK185">
        <v>105</v>
      </c>
      <c r="RL185" t="str">
        <f>"xlswrite('G:\Mi unidad\1. PROYECTOS TELLO 2022\SCM SPILL OVERS\outputs\PEAO\bajo_ingreso\1%\simulacion_1\output_tests.xlsx',alpha1_hat_vec_"&amp;RK185&amp;"','alpha1_hat_vec_"&amp;RK185&amp;"');"</f>
        <v>xlswrite('G:\Mi unidad\1. PROYECTOS TELLO 2022\SCM SPILL OVERS\outputs\PEAO\bajo_ingreso\1%\simulacion_1\output_tests.xlsx',alpha1_hat_vec_105','alpha1_hat_vec_105');</v>
      </c>
      <c r="RW185">
        <v>105</v>
      </c>
      <c r="RX185" t="str">
        <f>"xlswrite('G:\Mi unidad\1. PROYECTOS TELLO 2022\SCM SPILL OVERS\outputs\PEAO\densidad\1%\simulacion_1\output_tests.xlsx',alpha1_hat_vec_"&amp;RW185&amp;"','alpha1_hat_vec_"&amp;RW185&amp;"');"</f>
        <v>xlswrite('G:\Mi unidad\1. PROYECTOS TELLO 2022\SCM SPILL OVERS\outputs\PEAO\densidad\1%\simulacion_1\output_tests.xlsx',alpha1_hat_vec_105','alpha1_hat_vec_105');</v>
      </c>
      <c r="SI185">
        <v>105</v>
      </c>
      <c r="SJ185" t="str">
        <f>"xlswrite('G:\Mi unidad\1. PROYECTOS TELLO 2022\SCM SPILL OVERS\outputs\PEAO\densidad_g\1%\simulacion_1\output_tests.xlsx',alpha1_hat_vec_"&amp;SI185&amp;"','alpha1_hat_vec_"&amp;SI185&amp;"');"</f>
        <v>xlswrite('G:\Mi unidad\1. PROYECTOS TELLO 2022\SCM SPILL OVERS\outputs\PEAO\densidad_g\1%\simulacion_1\output_tests.xlsx',alpha1_hat_vec_105','alpha1_hat_vec_105');</v>
      </c>
      <c r="SU185">
        <v>105</v>
      </c>
      <c r="SV185" t="str">
        <f>"xlswrite('G:\Mi unidad\1. PROYECTOS TELLO 2022\SCM SPILL OVERS\outputs\PEAO\distancia_centro_salud\1%\simulacion_1\output_tests.xlsx',alpha1_hat_vec_"&amp;SU185&amp;"','alpha1_hat_vec_"&amp;SU185&amp;"');"</f>
        <v>xlswrite('G:\Mi unidad\1. PROYECTOS TELLO 2022\SCM SPILL OVERS\outputs\PEAO\distancia_centro_salud\1%\simulacion_1\output_tests.xlsx',alpha1_hat_vec_105','alpha1_hat_vec_105');</v>
      </c>
      <c r="TH185">
        <v>105</v>
      </c>
      <c r="TI185" t="str">
        <f>"xlswrite('G:\Mi unidad\1. PROYECTOS TELLO 2022\SCM SPILL OVERS\outputs\PEAO\informalidad\1%\simulacion_1\output_tests.xlsx',alpha1_hat_vec_"&amp;TH185&amp;"','alpha1_hat_vec_"&amp;TH185&amp;"');"</f>
        <v>xlswrite('G:\Mi unidad\1. PROYECTOS TELLO 2022\SCM SPILL OVERS\outputs\PEAO\informalidad\1%\simulacion_1\output_tests.xlsx',alpha1_hat_vec_105','alpha1_hat_vec_105');</v>
      </c>
      <c r="TU185">
        <v>105</v>
      </c>
      <c r="TV185" t="str">
        <f>"xlswrite('G:\Mi unidad\1. PROYECTOS TELLO 2022\SCM SPILL OVERS\outputs\PEAO\alimentos\1%\simulacion_1\output_tests.xlsx',alpha1_hat_vec_"&amp;TU185&amp;"','alpha1_hat_vec_"&amp;TU185&amp;"');"</f>
        <v>xlswrite('G:\Mi unidad\1. PROYECTOS TELLO 2022\SCM SPILL OVERS\outputs\PEAO\alimentos\1%\simulacion_1\output_tests.xlsx',alpha1_hat_vec_105','alpha1_hat_vec_105');</v>
      </c>
      <c r="UB185">
        <v>105</v>
      </c>
      <c r="UC185" t="str">
        <f>"xlswrite('G:\Mi unidad\1. PROYECTOS TELLO 2022\SCM SPILL OVERS\outputs\PEAO\jefe_hogar\1%\simulacion_1\output_tests.xlsx',alpha1_hat_vec_"&amp;UB185&amp;"','alpha1_hat_vec_"&amp;UB185&amp;"');"</f>
        <v>xlswrite('G:\Mi unidad\1. PROYECTOS TELLO 2022\SCM SPILL OVERS\outputs\PEAO\jefe_hogar\1%\simulacion_1\output_tests.xlsx',alpha1_hat_vec_105','alpha1_hat_vec_105');</v>
      </c>
      <c r="UI185">
        <v>105</v>
      </c>
      <c r="UJ185" t="str">
        <f>"xlswrite('G:\Mi unidad\1. PROYECTOS TELLO 2022\SCM SPILL OVERS\outputs\PEAO\mujeres\1%\simulacion_1\output_tests.xlsx',alpha1_hat_vec_"&amp;UI185&amp;"','alpha1_hat_vec_"&amp;UI185&amp;"');"</f>
        <v>xlswrite('G:\Mi unidad\1. PROYECTOS TELLO 2022\SCM SPILL OVERS\outputs\PEAO\mujeres\1%\simulacion_1\output_tests.xlsx',alpha1_hat_vec_105','alpha1_hat_vec_105');</v>
      </c>
      <c r="UU185">
        <v>105</v>
      </c>
      <c r="UV185" t="str">
        <f>"xlswrite('G:\Mi unidad\1. PROYECTOS TELLO 2022\SCM SPILL OVERS\outputs\PEAO\criminalidad\1%\simulacion_1\output_tests.xlsx',alpha1_hat_vec_"&amp;UU185&amp;"','alpha1_hat_vec_"&amp;UU185&amp;"');"</f>
        <v>xlswrite('G:\Mi unidad\1. PROYECTOS TELLO 2022\SCM SPILL OVERS\outputs\PEAO\criminalidad\1%\simulacion_1\output_tests.xlsx',alpha1_hat_vec_105','alpha1_hat_vec_105');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P186">
        <v>105</v>
      </c>
      <c r="CQ186" s="2" t="str">
        <f>"A_"&amp;CP182&amp;"(:,ind_"&amp;CP182&amp;" == 0) = [];"</f>
        <v>A_105(:,ind_105 == 0) = [];</v>
      </c>
      <c r="CW186">
        <v>105</v>
      </c>
      <c r="CX186" t="str">
        <f>"%A_"&amp;CW186</f>
        <v>%A_105</v>
      </c>
      <c r="DB186">
        <v>105</v>
      </c>
      <c r="DC186" s="2" t="str">
        <f>"A_"&amp;DB182&amp;"(:,ind_"&amp;DB182&amp;" == 0) = [];"</f>
        <v>A_105(:,ind_105 == 0) = [];</v>
      </c>
      <c r="DG186">
        <v>105</v>
      </c>
      <c r="DH186" s="2" t="str">
        <f>"A_"&amp;DG182&amp;"(:,ind_"&amp;DG182&amp;" == 0) = [];"</f>
        <v>A_105(:,ind_105 == 0) = [];</v>
      </c>
      <c r="DL186">
        <v>105</v>
      </c>
      <c r="DM186" s="2" t="str">
        <f>"A_"&amp;DL182&amp;"(:,ind_"&amp;DL182&amp;" == 0) = [];"</f>
        <v>A_105(:,ind_105 == 0) = [];</v>
      </c>
      <c r="EG186">
        <v>78</v>
      </c>
      <c r="EH186" s="3" t="str">
        <f>"%PROVINCIA "&amp;EG186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OVERS\outputs\PEAO\bajo_niv_educ\1%\simulacion_1\output_tests.xlsx',spillover_test_"&amp;QW186&amp;"','sp_test_"&amp;QW186&amp;"');"</f>
        <v>xlswrite('G:\Mi unidad\1. PROYECTOS TELLO 2022\SCM SPILL OVERS\outputs\PEAO\bajo_niv_educ\1%\simulacion_1\output_tests.xlsx',spillover_test_105','sp_test_105');</v>
      </c>
      <c r="RK186">
        <v>105</v>
      </c>
      <c r="RL186" t="str">
        <f>"xlswrite('G:\Mi unidad\1. PROYECTOS TELLO 2022\SCM SPILL OVERS\outputs\PEAO\bajo_ingreso\1%\simulacion_1\output_tests.xlsx',spillover_test_"&amp;RK186&amp;"','sp_test_"&amp;RK186&amp;"');"</f>
        <v>xlswrite('G:\Mi unidad\1. PROYECTOS TELLO 2022\SCM SPILL OVERS\outputs\PEAO\bajo_ingreso\1%\simulacion_1\output_tests.xlsx',spillover_test_105','sp_test_105');</v>
      </c>
      <c r="RW186">
        <v>105</v>
      </c>
      <c r="RX186" t="str">
        <f>"xlswrite('G:\Mi unidad\1. PROYECTOS TELLO 2022\SCM SPILL OVERS\outputs\PEAO\densidad\1%\simulacion_1\output_tests.xlsx',spillover_test_"&amp;RW186&amp;"','sp_test_"&amp;RW186&amp;"');"</f>
        <v>xlswrite('G:\Mi unidad\1. PROYECTOS TELLO 2022\SCM SPILL OVERS\outputs\PEAO\densidad\1%\simulacion_1\output_tests.xlsx',spillover_test_105','sp_test_105');</v>
      </c>
      <c r="SI186">
        <v>105</v>
      </c>
      <c r="SJ186" t="str">
        <f>"xlswrite('G:\Mi unidad\1. PROYECTOS TELLO 2022\SCM SPILL OVERS\outputs\PEAO\densidad_g\1%\simulacion_1\output_tests.xlsx',spillover_test_"&amp;SI186&amp;"','sp_test_"&amp;SI186&amp;"');"</f>
        <v>xlswrite('G:\Mi unidad\1. PROYECTOS TELLO 2022\SCM SPILL OVERS\outputs\PEAO\densidad_g\1%\simulacion_1\output_tests.xlsx',spillover_test_105','sp_test_105');</v>
      </c>
      <c r="SU186">
        <v>105</v>
      </c>
      <c r="SV186" t="str">
        <f>"xlswrite('G:\Mi unidad\1. PROYECTOS TELLO 2022\SCM SPILL OVERS\outputs\PEAO\distancia_centro_salud\1%\simulacion_1\output_tests.xlsx',spillover_test_"&amp;SU186&amp;"','sp_test_"&amp;SU186&amp;"');"</f>
        <v>xlswrite('G:\Mi unidad\1. PROYECTOS TELLO 2022\SCM SPILL OVERS\outputs\PEAO\distancia_centro_salud\1%\simulacion_1\output_tests.xlsx',spillover_test_105','sp_test_105');</v>
      </c>
      <c r="TH186">
        <v>105</v>
      </c>
      <c r="TI186" t="str">
        <f>"xlswrite('G:\Mi unidad\1. PROYECTOS TELLO 2022\SCM SPILL OVERS\outputs\PEAO\informalidad\1%\simulacion_1\output_tests.xlsx',spillover_test_"&amp;TH186&amp;"','sp_test_"&amp;TH186&amp;"');"</f>
        <v>xlswrite('G:\Mi unidad\1. PROYECTOS TELLO 2022\SCM SPILL OVERS\outputs\PEAO\informalidad\1%\simulacion_1\output_tests.xlsx',spillover_test_105','sp_test_105');</v>
      </c>
      <c r="TU186">
        <v>105</v>
      </c>
      <c r="TV186" t="str">
        <f>"xlswrite('G:\Mi unidad\1. PROYECTOS TELLO 2022\SCM SPILL OVERS\outputs\PEAO\alimentos\1%\simulacion_1\output_tests.xlsx',spillover_test_"&amp;TU186&amp;"','sp_test_"&amp;TU186&amp;"');"</f>
        <v>xlswrite('G:\Mi unidad\1. PROYECTOS TELLO 2022\SCM SPILL OVERS\outputs\PEAO\alimentos\1%\simulacion_1\output_tests.xlsx',spillover_test_105','sp_test_105');</v>
      </c>
      <c r="UB186">
        <v>105</v>
      </c>
      <c r="UC186" t="str">
        <f>"xlswrite('G:\Mi unidad\1. PROYECTOS TELLO 2022\SCM SPILL OVERS\outputs\PEAO\jefe_hogar\1%\simulacion_1\output_tests.xlsx',spillover_test_"&amp;UB186&amp;"','sp_test_"&amp;UB186&amp;"');"</f>
        <v>xlswrite('G:\Mi unidad\1. PROYECTOS TELLO 2022\SCM SPILL OVERS\outputs\PEAO\jefe_hogar\1%\simulacion_1\output_tests.xlsx',spillover_test_105','sp_test_105');</v>
      </c>
      <c r="UI186">
        <v>105</v>
      </c>
      <c r="UJ186" t="str">
        <f>"xlswrite('G:\Mi unidad\1. PROYECTOS TELLO 2022\SCM SPILL OVERS\outputs\PEAO\mujeres\1%\simulacion_1\output_tests.xlsx',spillover_test_"&amp;UI186&amp;"','sp_test_"&amp;UI186&amp;"');"</f>
        <v>xlswrite('G:\Mi unidad\1. PROYECTOS TELLO 2022\SCM SPILL OVERS\outputs\PEAO\mujeres\1%\simulacion_1\output_tests.xlsx',spillover_test_105','sp_test_105');</v>
      </c>
      <c r="UU186">
        <v>105</v>
      </c>
      <c r="UV186" t="str">
        <f>"xlswrite('G:\Mi unidad\1. PROYECTOS TELLO 2022\SCM SPILL OVERS\outputs\PEAO\criminalidad\1%\simulacion_1\output_tests.xlsx',spillover_test_"&amp;UU186&amp;"','sp_test_"&amp;UU186&amp;"');"</f>
        <v>xlswrite('G:\Mi unidad\1. PROYECTOS TELLO 2022\SCM SPILL OVERS\outputs\PEAO\criminalidad\1%\simulacion_1\output_tests.xlsx',spillover_test_105','sp_test_105');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P187">
        <v>106</v>
      </c>
      <c r="CQ187" t="str">
        <f>"%A_"&amp;CP187</f>
        <v>%A_106</v>
      </c>
      <c r="CW187">
        <v>106</v>
      </c>
      <c r="CX187" t="str">
        <f>"% Provincia_"&amp;CW187</f>
        <v>% Provincia_106</v>
      </c>
      <c r="DB187">
        <v>106</v>
      </c>
      <c r="DC187" t="str">
        <f>"%A_"&amp;DB187</f>
        <v>%A_106</v>
      </c>
      <c r="DG187">
        <v>106</v>
      </c>
      <c r="DH187" t="str">
        <f>"%A_"&amp;DG187</f>
        <v>%A_106</v>
      </c>
      <c r="DL187">
        <v>106</v>
      </c>
      <c r="DM187" t="str">
        <f>"%A_"&amp;DL187</f>
        <v>%A_106</v>
      </c>
      <c r="EG187">
        <v>78</v>
      </c>
      <c r="EH187" s="3" t="s">
        <v>51</v>
      </c>
      <c r="QI187">
        <v>75</v>
      </c>
      <c r="QJ187" t="str">
        <f>"    [p_value_"&amp;QI187&amp; ",lb_"&amp;QI187&amp;",ub_"&amp;QI187&amp;"] = sp_andrews_te(Y_pre_"&amp;QI187&amp;",PEAO_"&amp;QI187&amp;"(:,T+s),A_"&amp;QI187&amp;",C,.05);"</f>
        <v xml:space="preserve">    [p_value_75,lb_75,ub_75] = sp_andrews_te(Y_pre_75,PEAO_75(:,T+s),A_75,C,.05);</v>
      </c>
      <c r="QP187">
        <v>89</v>
      </c>
      <c r="QQ187" t="str">
        <f>"    spillover_test_"&amp;QP187&amp;"(s) = sp_andrews(Y_pre_"&amp;QP187&amp;",PEAO_"&amp;QP187&amp;"(:,T+s),A_"&amp;QP187&amp;",C,d,alpha_sig);"</f>
        <v xml:space="preserve">    spillover_test_89(s) = sp_andrews(Y_pre_89,PEAO_89(:,T+s),A_89,C,d,alpha_sig);</v>
      </c>
      <c r="QW187">
        <v>106</v>
      </c>
      <c r="QX187" t="str">
        <f>"xlswrite('G:\Mi unidad\1. PROYECTOS TELLO 2022\SCM SPILL OVERS\outputs\PEAO\bajo_niv_educ\1%\simulacion_1\output_tests.xlsx',lb_vec_"&amp;QW187&amp;"','lb_vec_"&amp;QW187&amp;"');"</f>
        <v>xlswrite('G:\Mi unidad\1. PROYECTOS TELLO 2022\SCM SPILL OVERS\outputs\PEAO\bajo_niv_educ\1%\simulacion_1\output_tests.xlsx',lb_vec_106','lb_vec_106');</v>
      </c>
      <c r="RK187">
        <v>106</v>
      </c>
      <c r="RL187" t="str">
        <f>"xlswrite('G:\Mi unidad\1. PROYECTOS TELLO 2022\SCM SPILL OVERS\outputs\PEAO\bajo_ingreso\1%\simulacion_1\output_tests.xlsx',lb_vec_"&amp;RK187&amp;"','lb_vec_"&amp;RK187&amp;"');"</f>
        <v>xlswrite('G:\Mi unidad\1. PROYECTOS TELLO 2022\SCM SPILL OVERS\outputs\PEAO\bajo_ingreso\1%\simulacion_1\output_tests.xlsx',lb_vec_106','lb_vec_106');</v>
      </c>
      <c r="RW187">
        <v>106</v>
      </c>
      <c r="RX187" t="str">
        <f>"xlswrite('G:\Mi unidad\1. PROYECTOS TELLO 2022\SCM SPILL OVERS\outputs\PEAO\densidad\1%\simulacion_1\output_tests.xlsx',lb_vec_"&amp;RW187&amp;"','lb_vec_"&amp;RW187&amp;"');"</f>
        <v>xlswrite('G:\Mi unidad\1. PROYECTOS TELLO 2022\SCM SPILL OVERS\outputs\PEAO\densidad\1%\simulacion_1\output_tests.xlsx',lb_vec_106','lb_vec_106');</v>
      </c>
      <c r="SI187">
        <v>106</v>
      </c>
      <c r="SJ187" t="str">
        <f>"xlswrite('G:\Mi unidad\1. PROYECTOS TELLO 2022\SCM SPILL OVERS\outputs\PEAO\densidad_g\1%\simulacion_1\output_tests.xlsx',lb_vec_"&amp;SI187&amp;"','lb_vec_"&amp;SI187&amp;"');"</f>
        <v>xlswrite('G:\Mi unidad\1. PROYECTOS TELLO 2022\SCM SPILL OVERS\outputs\PEAO\densidad_g\1%\simulacion_1\output_tests.xlsx',lb_vec_106','lb_vec_106');</v>
      </c>
      <c r="SU187">
        <v>106</v>
      </c>
      <c r="SV187" t="str">
        <f>"xlswrite('G:\Mi unidad\1. PROYECTOS TELLO 2022\SCM SPILL OVERS\outputs\PEAO\distancia_centro_salud\1%\simulacion_1\output_tests.xlsx',lb_vec_"&amp;SU187&amp;"','lb_vec_"&amp;SU187&amp;"');"</f>
        <v>xlswrite('G:\Mi unidad\1. PROYECTOS TELLO 2022\SCM SPILL OVERS\outputs\PEAO\distancia_centro_salud\1%\simulacion_1\output_tests.xlsx',lb_vec_106','lb_vec_106');</v>
      </c>
      <c r="TH187">
        <v>106</v>
      </c>
      <c r="TI187" t="str">
        <f>"xlswrite('G:\Mi unidad\1. PROYECTOS TELLO 2022\SCM SPILL OVERS\outputs\PEAO\informalidad\1%\simulacion_1\output_tests.xlsx',lb_vec_"&amp;TH187&amp;"','lb_vec_"&amp;TH187&amp;"');"</f>
        <v>xlswrite('G:\Mi unidad\1. PROYECTOS TELLO 2022\SCM SPILL OVERS\outputs\PEAO\informalidad\1%\simulacion_1\output_tests.xlsx',lb_vec_106','lb_vec_106');</v>
      </c>
      <c r="TU187">
        <v>106</v>
      </c>
      <c r="TV187" t="str">
        <f>"xlswrite('G:\Mi unidad\1. PROYECTOS TELLO 2022\SCM SPILL OVERS\outputs\PEAO\alimentos\1%\simulacion_1\output_tests.xlsx',lb_vec_"&amp;TU187&amp;"','lb_vec_"&amp;TU187&amp;"');"</f>
        <v>xlswrite('G:\Mi unidad\1. PROYECTOS TELLO 2022\SCM SPILL OVERS\outputs\PEAO\alimentos\1%\simulacion_1\output_tests.xlsx',lb_vec_106','lb_vec_106');</v>
      </c>
      <c r="UB187">
        <v>106</v>
      </c>
      <c r="UC187" t="str">
        <f>"xlswrite('G:\Mi unidad\1. PROYECTOS TELLO 2022\SCM SPILL OVERS\outputs\PEAO\jefe_hogar\1%\simulacion_1\output_tests.xlsx',lb_vec_"&amp;UB187&amp;"','lb_vec_"&amp;UB187&amp;"');"</f>
        <v>xlswrite('G:\Mi unidad\1. PROYECTOS TELLO 2022\SCM SPILL OVERS\outputs\PEAO\jefe_hogar\1%\simulacion_1\output_tests.xlsx',lb_vec_106','lb_vec_106');</v>
      </c>
      <c r="UI187">
        <v>106</v>
      </c>
      <c r="UJ187" t="str">
        <f>"xlswrite('G:\Mi unidad\1. PROYECTOS TELLO 2022\SCM SPILL OVERS\outputs\PEAO\mujeres\1%\simulacion_1\output_tests.xlsx',lb_vec_"&amp;UI187&amp;"','lb_vec_"&amp;UI187&amp;"');"</f>
        <v>xlswrite('G:\Mi unidad\1. PROYECTOS TELLO 2022\SCM SPILL OVERS\outputs\PEAO\mujeres\1%\simulacion_1\output_tests.xlsx',lb_vec_106','lb_vec_106');</v>
      </c>
      <c r="UU187">
        <v>106</v>
      </c>
      <c r="UV187" t="str">
        <f>"xlswrite('G:\Mi unidad\1. PROYECTOS TELLO 2022\SCM SPILL OVERS\outputs\PEAO\criminalidad\1%\simulacion_1\output_tests.xlsx',lb_vec_"&amp;UU187&amp;"','lb_vec_"&amp;UU187&amp;"');"</f>
        <v>xlswrite('G:\Mi unidad\1. PROYECTOS TELLO 2022\SCM SPILL OVERS\outputs\PEAO\criminalidad\1%\simulacion_1\output_tests.xlsx',lb_vec_106','lb_vec_106');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P188">
        <v>106</v>
      </c>
      <c r="CQ188" t="str">
        <f>"% Provincia_"&amp;CP188</f>
        <v>% Provincia_106</v>
      </c>
      <c r="CW188">
        <v>106</v>
      </c>
      <c r="CX188" s="2" t="str">
        <f>"ind_"&amp;CW186&amp;" = xlsread('spillover_alimentos_"&amp;CW186&amp;".xlsx')"</f>
        <v>ind_105 = xlsread('spillover_alimentos_105.xlsx')</v>
      </c>
      <c r="DB188">
        <v>106</v>
      </c>
      <c r="DC188" t="str">
        <f>"% Provincia_"&amp;DB188</f>
        <v>% Provincia_106</v>
      </c>
      <c r="DG188">
        <v>106</v>
      </c>
      <c r="DH188" t="str">
        <f>"% Provincia_"&amp;DG188</f>
        <v>% Provincia_106</v>
      </c>
      <c r="DL188">
        <v>106</v>
      </c>
      <c r="DM188" t="str">
        <f>"% Provincia_"&amp;DL188</f>
        <v>% Provincia_106</v>
      </c>
      <c r="EG188">
        <v>78</v>
      </c>
      <c r="EH188" s="2" t="str">
        <f>"Y_Ts_"&amp;EG188&amp;" = Y_"&amp;EG188&amp;"(:,T+s);"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OVERS\outputs\PEAO\bajo_niv_educ\1%\simulacion_1\output_tests.xlsx',ub_vec_"&amp;QW188&amp;"','ub_vec_"&amp;QW188&amp;"');"</f>
        <v>xlswrite('G:\Mi unidad\1. PROYECTOS TELLO 2022\SCM SPILL OVERS\outputs\PEAO\bajo_niv_educ\1%\simulacion_1\output_tests.xlsx',ub_vec_106','ub_vec_106');</v>
      </c>
      <c r="RK188">
        <v>106</v>
      </c>
      <c r="RL188" t="str">
        <f>"xlswrite('G:\Mi unidad\1. PROYECTOS TELLO 2022\SCM SPILL OVERS\outputs\PEAO\bajo_ingreso\1%\simulacion_1\output_tests.xlsx',ub_vec_"&amp;RK188&amp;"','ub_vec_"&amp;RK188&amp;"');"</f>
        <v>xlswrite('G:\Mi unidad\1. PROYECTOS TELLO 2022\SCM SPILL OVERS\outputs\PEAO\bajo_ingreso\1%\simulacion_1\output_tests.xlsx',ub_vec_106','ub_vec_106');</v>
      </c>
      <c r="RW188">
        <v>106</v>
      </c>
      <c r="RX188" t="str">
        <f>"xlswrite('G:\Mi unidad\1. PROYECTOS TELLO 2022\SCM SPILL OVERS\outputs\PEAO\densidad\1%\simulacion_1\output_tests.xlsx',ub_vec_"&amp;RW188&amp;"','ub_vec_"&amp;RW188&amp;"');"</f>
        <v>xlswrite('G:\Mi unidad\1. PROYECTOS TELLO 2022\SCM SPILL OVERS\outputs\PEAO\densidad\1%\simulacion_1\output_tests.xlsx',ub_vec_106','ub_vec_106');</v>
      </c>
      <c r="SI188">
        <v>106</v>
      </c>
      <c r="SJ188" t="str">
        <f>"xlswrite('G:\Mi unidad\1. PROYECTOS TELLO 2022\SCM SPILL OVERS\outputs\PEAO\densidad_g\1%\simulacion_1\output_tests.xlsx',ub_vec_"&amp;SI188&amp;"','ub_vec_"&amp;SI188&amp;"');"</f>
        <v>xlswrite('G:\Mi unidad\1. PROYECTOS TELLO 2022\SCM SPILL OVERS\outputs\PEAO\densidad_g\1%\simulacion_1\output_tests.xlsx',ub_vec_106','ub_vec_106');</v>
      </c>
      <c r="SU188">
        <v>106</v>
      </c>
      <c r="SV188" t="str">
        <f>"xlswrite('G:\Mi unidad\1. PROYECTOS TELLO 2022\SCM SPILL OVERS\outputs\PEAO\distancia_centro_salud\1%\simulacion_1\output_tests.xlsx',ub_vec_"&amp;SU188&amp;"','ub_vec_"&amp;SU188&amp;"');"</f>
        <v>xlswrite('G:\Mi unidad\1. PROYECTOS TELLO 2022\SCM SPILL OVERS\outputs\PEAO\distancia_centro_salud\1%\simulacion_1\output_tests.xlsx',ub_vec_106','ub_vec_106');</v>
      </c>
      <c r="TH188">
        <v>106</v>
      </c>
      <c r="TI188" t="str">
        <f>"xlswrite('G:\Mi unidad\1. PROYECTOS TELLO 2022\SCM SPILL OVERS\outputs\PEAO\informalidad\1%\simulacion_1\output_tests.xlsx',ub_vec_"&amp;TH188&amp;"','ub_vec_"&amp;TH188&amp;"');"</f>
        <v>xlswrite('G:\Mi unidad\1. PROYECTOS TELLO 2022\SCM SPILL OVERS\outputs\PEAO\informalidad\1%\simulacion_1\output_tests.xlsx',ub_vec_106','ub_vec_106');</v>
      </c>
      <c r="TU188">
        <v>106</v>
      </c>
      <c r="TV188" t="str">
        <f>"xlswrite('G:\Mi unidad\1. PROYECTOS TELLO 2022\SCM SPILL OVERS\outputs\PEAO\alimentos\1%\simulacion_1\output_tests.xlsx',ub_vec_"&amp;TU188&amp;"','ub_vec_"&amp;TU188&amp;"');"</f>
        <v>xlswrite('G:\Mi unidad\1. PROYECTOS TELLO 2022\SCM SPILL OVERS\outputs\PEAO\alimentos\1%\simulacion_1\output_tests.xlsx',ub_vec_106','ub_vec_106');</v>
      </c>
      <c r="UB188">
        <v>106</v>
      </c>
      <c r="UC188" t="str">
        <f>"xlswrite('G:\Mi unidad\1. PROYECTOS TELLO 2022\SCM SPILL OVERS\outputs\PEAO\jefe_hogar\1%\simulacion_1\output_tests.xlsx',ub_vec_"&amp;UB188&amp;"','ub_vec_"&amp;UB188&amp;"');"</f>
        <v>xlswrite('G:\Mi unidad\1. PROYECTOS TELLO 2022\SCM SPILL OVERS\outputs\PEAO\jefe_hogar\1%\simulacion_1\output_tests.xlsx',ub_vec_106','ub_vec_106');</v>
      </c>
      <c r="UI188">
        <v>106</v>
      </c>
      <c r="UJ188" t="str">
        <f>"xlswrite('G:\Mi unidad\1. PROYECTOS TELLO 2022\SCM SPILL OVERS\outputs\PEAO\mujeres\1%\simulacion_1\output_tests.xlsx',ub_vec_"&amp;UI188&amp;"','ub_vec_"&amp;UI188&amp;"');"</f>
        <v>xlswrite('G:\Mi unidad\1. PROYECTOS TELLO 2022\SCM SPILL OVERS\outputs\PEAO\mujeres\1%\simulacion_1\output_tests.xlsx',ub_vec_106','ub_vec_106');</v>
      </c>
      <c r="UU188">
        <v>106</v>
      </c>
      <c r="UV188" t="str">
        <f>"xlswrite('G:\Mi unidad\1. PROYECTOS TELLO 2022\SCM SPILL OVERS\outputs\PEAO\criminalidad\1%\simulacion_1\output_tests.xlsx',ub_vec_"&amp;UU188&amp;"','ub_vec_"&amp;UU188&amp;"');"</f>
        <v>xlswrite('G:\Mi unidad\1. PROYECTOS TELLO 2022\SCM SPILL OVERS\outputs\PEAO\criminalidad\1%\simulacion_1\output_tests.xlsx',ub_vec_106','ub_vec_106');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xlsread('spillover_densidad_g_"&amp;CJ187&amp;".xlsx')"</f>
        <v>ind_106 = xlsread('spillover_densidad_g_106.xlsx')</v>
      </c>
      <c r="CP189">
        <v>106</v>
      </c>
      <c r="CQ189" s="2" t="str">
        <f>"ind_"&amp;CP187&amp;" = xlsread('spillover_tiempo_cs_"&amp;CP187&amp;".xlsx')"</f>
        <v>ind_106 = xlsread('spillover_tiempo_cs_106.xlsx')</v>
      </c>
      <c r="CW189">
        <v>106</v>
      </c>
      <c r="CX189" s="2" t="str">
        <f>"A_"&amp;CW186&amp;" = eye(N);"</f>
        <v>A_105 = eye(N);</v>
      </c>
      <c r="DB189">
        <v>106</v>
      </c>
      <c r="DC189" s="2" t="str">
        <f>"ind_"&amp;DB187&amp;" = xlsread('spillover_criminalidad_"&amp;DB187&amp;".xlsx')"</f>
        <v>ind_106 = xlsread('spillover_criminalidad_106.xlsx')</v>
      </c>
      <c r="DG189">
        <v>106</v>
      </c>
      <c r="DH189" s="2" t="str">
        <f>"ind_"&amp;DG187&amp;" = xlsread('spillover_jefe_hogar_"&amp;DG187&amp;".xlsx')"</f>
        <v>ind_106 = xlsread('spillover_jefe_hogar_106.xlsx')</v>
      </c>
      <c r="DL189">
        <v>106</v>
      </c>
      <c r="DM189" s="2" t="str">
        <f>"ind_"&amp;DL187&amp;" = xlsread('spillover_mujeres_"&amp;DL187&amp;".xlsx')"</f>
        <v>ind_106 = xlsread('spillover_mujeres_106.xlsx')</v>
      </c>
      <c r="EG189">
        <v>78</v>
      </c>
      <c r="EH189" s="2" t="str">
        <f>"gamma_hat_"&amp;EG188&amp;" = (A_"&amp;EG188&amp;"'*M_hat_"&amp;EG188&amp;"*A_"&amp;EG188&amp;")\(A_"&amp;EG188&amp;"'*(eye(N)-B_hat_"&amp;EG188&amp;")'*((eye(N)-B_hat_"&amp;EG188&amp;")*Y_Ts_"&amp;EG188&amp;"-a_hat_"&amp;EG188&amp;"));"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OVERS\outputs\PEAO\bajo_niv_educ\1%\simulacion_1\output_tests.xlsx',p_value_vec_"&amp;QW189&amp;"','p_value_vec_"&amp;QW189&amp;"');"</f>
        <v>xlswrite('G:\Mi unidad\1. PROYECTOS TELLO 2022\SCM SPILL OVERS\outputs\PEAO\bajo_niv_educ\1%\simulacion_1\output_tests.xlsx',p_value_vec_106','p_value_vec_106');</v>
      </c>
      <c r="RK189">
        <v>106</v>
      </c>
      <c r="RL189" t="str">
        <f>"xlswrite('G:\Mi unidad\1. PROYECTOS TELLO 2022\SCM SPILL OVERS\outputs\PEAO\bajo_ingreso\1%\simulacion_1\output_tests.xlsx',p_value_vec_"&amp;RK189&amp;"','p_value_vec_"&amp;RK189&amp;"');"</f>
        <v>xlswrite('G:\Mi unidad\1. PROYECTOS TELLO 2022\SCM SPILL OVERS\outputs\PEAO\bajo_ingreso\1%\simulacion_1\output_tests.xlsx',p_value_vec_106','p_value_vec_106');</v>
      </c>
      <c r="RW189">
        <v>106</v>
      </c>
      <c r="RX189" t="str">
        <f>"xlswrite('G:\Mi unidad\1. PROYECTOS TELLO 2022\SCM SPILL OVERS\outputs\PEAO\densidad\1%\simulacion_1\output_tests.xlsx',p_value_vec_"&amp;RW189&amp;"','p_value_vec_"&amp;RW189&amp;"');"</f>
        <v>xlswrite('G:\Mi unidad\1. PROYECTOS TELLO 2022\SCM SPILL OVERS\outputs\PEAO\densidad\1%\simulacion_1\output_tests.xlsx',p_value_vec_106','p_value_vec_106');</v>
      </c>
      <c r="SI189">
        <v>106</v>
      </c>
      <c r="SJ189" t="str">
        <f>"xlswrite('G:\Mi unidad\1. PROYECTOS TELLO 2022\SCM SPILL OVERS\outputs\PEAO\densidad_g\1%\simulacion_1\output_tests.xlsx',p_value_vec_"&amp;SI189&amp;"','p_value_vec_"&amp;SI189&amp;"');"</f>
        <v>xlswrite('G:\Mi unidad\1. PROYECTOS TELLO 2022\SCM SPILL OVERS\outputs\PEAO\densidad_g\1%\simulacion_1\output_tests.xlsx',p_value_vec_106','p_value_vec_106');</v>
      </c>
      <c r="SU189">
        <v>106</v>
      </c>
      <c r="SV189" t="str">
        <f>"xlswrite('G:\Mi unidad\1. PROYECTOS TELLO 2022\SCM SPILL OVERS\outputs\PEAO\distancia_centro_salud\1%\simulacion_1\output_tests.xlsx',p_value_vec_"&amp;SU189&amp;"','p_value_vec_"&amp;SU189&amp;"');"</f>
        <v>xlswrite('G:\Mi unidad\1. PROYECTOS TELLO 2022\SCM SPILL OVERS\outputs\PEAO\distancia_centro_salud\1%\simulacion_1\output_tests.xlsx',p_value_vec_106','p_value_vec_106');</v>
      </c>
      <c r="TH189">
        <v>106</v>
      </c>
      <c r="TI189" t="str">
        <f>"xlswrite('G:\Mi unidad\1. PROYECTOS TELLO 2022\SCM SPILL OVERS\outputs\PEAO\informalidad\1%\simulacion_1\output_tests.xlsx',p_value_vec_"&amp;TH189&amp;"','p_value_vec_"&amp;TH189&amp;"');"</f>
        <v>xlswrite('G:\Mi unidad\1. PROYECTOS TELLO 2022\SCM SPILL OVERS\outputs\PEAO\informalidad\1%\simulacion_1\output_tests.xlsx',p_value_vec_106','p_value_vec_106');</v>
      </c>
      <c r="TU189">
        <v>106</v>
      </c>
      <c r="TV189" t="str">
        <f>"xlswrite('G:\Mi unidad\1. PROYECTOS TELLO 2022\SCM SPILL OVERS\outputs\PEAO\alimentos\1%\simulacion_1\output_tests.xlsx',p_value_vec_"&amp;TU189&amp;"','p_value_vec_"&amp;TU189&amp;"');"</f>
        <v>xlswrite('G:\Mi unidad\1. PROYECTOS TELLO 2022\SCM SPILL OVERS\outputs\PEAO\alimentos\1%\simulacion_1\output_tests.xlsx',p_value_vec_106','p_value_vec_106');</v>
      </c>
      <c r="UB189">
        <v>106</v>
      </c>
      <c r="UC189" t="str">
        <f>"xlswrite('G:\Mi unidad\1. PROYECTOS TELLO 2022\SCM SPILL OVERS\outputs\PEAO\jefe_hogar\1%\simulacion_1\output_tests.xlsx',p_value_vec_"&amp;UB189&amp;"','p_value_vec_"&amp;UB189&amp;"');"</f>
        <v>xlswrite('G:\Mi unidad\1. PROYECTOS TELLO 2022\SCM SPILL OVERS\outputs\PEAO\jefe_hogar\1%\simulacion_1\output_tests.xlsx',p_value_vec_106','p_value_vec_106');</v>
      </c>
      <c r="UI189">
        <v>106</v>
      </c>
      <c r="UJ189" t="str">
        <f>"xlswrite('G:\Mi unidad\1. PROYECTOS TELLO 2022\SCM SPILL OVERS\outputs\PEAO\mujeres\1%\simulacion_1\output_tests.xlsx',p_value_vec_"&amp;UI189&amp;"','p_value_vec_"&amp;UI189&amp;"');"</f>
        <v>xlswrite('G:\Mi unidad\1. PROYECTOS TELLO 2022\SCM SPILL OVERS\outputs\PEAO\mujeres\1%\simulacion_1\output_tests.xlsx',p_value_vec_106','p_value_vec_106');</v>
      </c>
      <c r="UU189">
        <v>106</v>
      </c>
      <c r="UV189" t="str">
        <f>"xlswrite('G:\Mi unidad\1. PROYECTOS TELLO 2022\SCM SPILL OVERS\outputs\PEAO\criminalidad\1%\simulacion_1\output_tests.xlsx',p_value_vec_"&amp;UU189&amp;"','p_value_vec_"&amp;UU189&amp;"');"</f>
        <v>xlswrite('G:\Mi unidad\1. PROYECTOS TELLO 2022\SCM SPILL OVERS\outputs\PEAO\criminalidad\1%\simulacion_1\output_tests.xlsx',p_value_vec_106','p_value_vec_106');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P190">
        <v>106</v>
      </c>
      <c r="CQ190" s="2" t="str">
        <f>"A_"&amp;CP187&amp;" = eye(N);"</f>
        <v>A_106 = eye(N);</v>
      </c>
      <c r="CW190">
        <v>106</v>
      </c>
      <c r="CX190" s="2" t="str">
        <f>"A_"&amp;CW186&amp;"(:,ind_"&amp;CW186&amp;" == 0) = [];"</f>
        <v>A_105(:,ind_105 == 0) = [];</v>
      </c>
      <c r="DB190">
        <v>106</v>
      </c>
      <c r="DC190" s="2" t="str">
        <f>"A_"&amp;DB187&amp;" = eye(N);"</f>
        <v>A_106 = eye(N);</v>
      </c>
      <c r="DG190">
        <v>106</v>
      </c>
      <c r="DH190" s="2" t="str">
        <f>"A_"&amp;DG187&amp;" = eye(N);"</f>
        <v>A_106 = eye(N);</v>
      </c>
      <c r="DL190">
        <v>106</v>
      </c>
      <c r="DM190" s="2" t="str">
        <f>"A_"&amp;DL187&amp;" = eye(N);"</f>
        <v>A_106 = eye(N);</v>
      </c>
      <c r="EG190">
        <v>78</v>
      </c>
      <c r="EH190" s="2" t="str">
        <f>"alpha_hat_"&amp;EG190&amp;" = A_"&amp;EG190&amp;"*gamma_hat_"&amp;EG190&amp;";"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OVERS\outputs\PEAO\bajo_niv_educ\1%\simulacion_1\output_tests.xlsx',alpha1_hat_vec_"&amp;QW190&amp;"','alpha1_hat_vec_"&amp;QW190&amp;"');"</f>
        <v>xlswrite('G:\Mi unidad\1. PROYECTOS TELLO 2022\SCM SPILL OVERS\outputs\PEAO\bajo_niv_educ\1%\simulacion_1\output_tests.xlsx',alpha1_hat_vec_106','alpha1_hat_vec_106');</v>
      </c>
      <c r="RK190">
        <v>106</v>
      </c>
      <c r="RL190" t="str">
        <f>"xlswrite('G:\Mi unidad\1. PROYECTOS TELLO 2022\SCM SPILL OVERS\outputs\PEAO\bajo_ingreso\1%\simulacion_1\output_tests.xlsx',alpha1_hat_vec_"&amp;RK190&amp;"','alpha1_hat_vec_"&amp;RK190&amp;"');"</f>
        <v>xlswrite('G:\Mi unidad\1. PROYECTOS TELLO 2022\SCM SPILL OVERS\outputs\PEAO\bajo_ingreso\1%\simulacion_1\output_tests.xlsx',alpha1_hat_vec_106','alpha1_hat_vec_106');</v>
      </c>
      <c r="RW190">
        <v>106</v>
      </c>
      <c r="RX190" t="str">
        <f>"xlswrite('G:\Mi unidad\1. PROYECTOS TELLO 2022\SCM SPILL OVERS\outputs\PEAO\densidad\1%\simulacion_1\output_tests.xlsx',alpha1_hat_vec_"&amp;RW190&amp;"','alpha1_hat_vec_"&amp;RW190&amp;"');"</f>
        <v>xlswrite('G:\Mi unidad\1. PROYECTOS TELLO 2022\SCM SPILL OVERS\outputs\PEAO\densidad\1%\simulacion_1\output_tests.xlsx',alpha1_hat_vec_106','alpha1_hat_vec_106');</v>
      </c>
      <c r="SI190">
        <v>106</v>
      </c>
      <c r="SJ190" t="str">
        <f>"xlswrite('G:\Mi unidad\1. PROYECTOS TELLO 2022\SCM SPILL OVERS\outputs\PEAO\densidad_g\1%\simulacion_1\output_tests.xlsx',alpha1_hat_vec_"&amp;SI190&amp;"','alpha1_hat_vec_"&amp;SI190&amp;"');"</f>
        <v>xlswrite('G:\Mi unidad\1. PROYECTOS TELLO 2022\SCM SPILL OVERS\outputs\PEAO\densidad_g\1%\simulacion_1\output_tests.xlsx',alpha1_hat_vec_106','alpha1_hat_vec_106');</v>
      </c>
      <c r="SU190">
        <v>106</v>
      </c>
      <c r="SV190" t="str">
        <f>"xlswrite('G:\Mi unidad\1. PROYECTOS TELLO 2022\SCM SPILL OVERS\outputs\PEAO\distancia_centro_salud\1%\simulacion_1\output_tests.xlsx',alpha1_hat_vec_"&amp;SU190&amp;"','alpha1_hat_vec_"&amp;SU190&amp;"');"</f>
        <v>xlswrite('G:\Mi unidad\1. PROYECTOS TELLO 2022\SCM SPILL OVERS\outputs\PEAO\distancia_centro_salud\1%\simulacion_1\output_tests.xlsx',alpha1_hat_vec_106','alpha1_hat_vec_106');</v>
      </c>
      <c r="TH190">
        <v>106</v>
      </c>
      <c r="TI190" t="str">
        <f>"xlswrite('G:\Mi unidad\1. PROYECTOS TELLO 2022\SCM SPILL OVERS\outputs\PEAO\informalidad\1%\simulacion_1\output_tests.xlsx',alpha1_hat_vec_"&amp;TH190&amp;"','alpha1_hat_vec_"&amp;TH190&amp;"');"</f>
        <v>xlswrite('G:\Mi unidad\1. PROYECTOS TELLO 2022\SCM SPILL OVERS\outputs\PEAO\informalidad\1%\simulacion_1\output_tests.xlsx',alpha1_hat_vec_106','alpha1_hat_vec_106');</v>
      </c>
      <c r="TU190">
        <v>106</v>
      </c>
      <c r="TV190" t="str">
        <f>"xlswrite('G:\Mi unidad\1. PROYECTOS TELLO 2022\SCM SPILL OVERS\outputs\PEAO\alimentos\1%\simulacion_1\output_tests.xlsx',alpha1_hat_vec_"&amp;TU190&amp;"','alpha1_hat_vec_"&amp;TU190&amp;"');"</f>
        <v>xlswrite('G:\Mi unidad\1. PROYECTOS TELLO 2022\SCM SPILL OVERS\outputs\PEAO\alimentos\1%\simulacion_1\output_tests.xlsx',alpha1_hat_vec_106','alpha1_hat_vec_106');</v>
      </c>
      <c r="UB190">
        <v>106</v>
      </c>
      <c r="UC190" t="str">
        <f>"xlswrite('G:\Mi unidad\1. PROYECTOS TELLO 2022\SCM SPILL OVERS\outputs\PEAO\jefe_hogar\1%\simulacion_1\output_tests.xlsx',alpha1_hat_vec_"&amp;UB190&amp;"','alpha1_hat_vec_"&amp;UB190&amp;"');"</f>
        <v>xlswrite('G:\Mi unidad\1. PROYECTOS TELLO 2022\SCM SPILL OVERS\outputs\PEAO\jefe_hogar\1%\simulacion_1\output_tests.xlsx',alpha1_hat_vec_106','alpha1_hat_vec_106');</v>
      </c>
      <c r="UI190">
        <v>106</v>
      </c>
      <c r="UJ190" t="str">
        <f>"xlswrite('G:\Mi unidad\1. PROYECTOS TELLO 2022\SCM SPILL OVERS\outputs\PEAO\mujeres\1%\simulacion_1\output_tests.xlsx',alpha1_hat_vec_"&amp;UI190&amp;"','alpha1_hat_vec_"&amp;UI190&amp;"');"</f>
        <v>xlswrite('G:\Mi unidad\1. PROYECTOS TELLO 2022\SCM SPILL OVERS\outputs\PEAO\mujeres\1%\simulacion_1\output_tests.xlsx',alpha1_hat_vec_106','alpha1_hat_vec_106');</v>
      </c>
      <c r="UU190">
        <v>106</v>
      </c>
      <c r="UV190" t="str">
        <f>"xlswrite('G:\Mi unidad\1. PROYECTOS TELLO 2022\SCM SPILL OVERS\outputs\PEAO\criminalidad\1%\simulacion_1\output_tests.xlsx',alpha1_hat_vec_"&amp;UU190&amp;"','alpha1_hat_vec_"&amp;UU190&amp;"');"</f>
        <v>xlswrite('G:\Mi unidad\1. PROYECTOS TELLO 2022\SCM SPILL OVERS\outputs\PEAO\criminalidad\1%\simulacion_1\output_tests.xlsx',alpha1_hat_vec_106','alpha1_hat_vec_106');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P191">
        <v>106</v>
      </c>
      <c r="CQ191" s="2" t="str">
        <f>"A_"&amp;CP187&amp;"(:,ind_"&amp;CP187&amp;" == 0) = [];"</f>
        <v>A_106(:,ind_106 == 0) = [];</v>
      </c>
      <c r="CW191">
        <v>106</v>
      </c>
      <c r="CX191" t="str">
        <f>"%A_"&amp;CW191</f>
        <v>%A_106</v>
      </c>
      <c r="DB191">
        <v>106</v>
      </c>
      <c r="DC191" s="2" t="str">
        <f>"A_"&amp;DB187&amp;"(:,ind_"&amp;DB187&amp;" == 0) = [];"</f>
        <v>A_106(:,ind_106 == 0) = [];</v>
      </c>
      <c r="DG191">
        <v>106</v>
      </c>
      <c r="DH191" s="2" t="str">
        <f>"A_"&amp;DG187&amp;"(:,ind_"&amp;DG187&amp;" == 0) = [];"</f>
        <v>A_106(:,ind_106 == 0) = [];</v>
      </c>
      <c r="DL191">
        <v>106</v>
      </c>
      <c r="DM191" s="2" t="str">
        <f>"A_"&amp;DL187&amp;"(:,ind_"&amp;DL187&amp;" == 0) = [];"</f>
        <v>A_106(:,ind_106 == 0) = [];</v>
      </c>
      <c r="EG191">
        <v>78</v>
      </c>
      <c r="EH191" s="2" t="str">
        <f>"alpha1_hat_vec_"&amp;EG191&amp;"(s) = alpha_hat_"&amp;EG191&amp;"(1);"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OVERS\outputs\PEAO\bajo_niv_educ\1%\simulacion_1\output_tests.xlsx',spillover_test_"&amp;QW191&amp;"','sp_test_"&amp;QW191&amp;"');"</f>
        <v>xlswrite('G:\Mi unidad\1. PROYECTOS TELLO 2022\SCM SPILL OVERS\outputs\PEAO\bajo_niv_educ\1%\simulacion_1\output_tests.xlsx',spillover_test_106','sp_test_106');</v>
      </c>
      <c r="RK191">
        <v>106</v>
      </c>
      <c r="RL191" t="str">
        <f>"xlswrite('G:\Mi unidad\1. PROYECTOS TELLO 2022\SCM SPILL OVERS\outputs\PEAO\bajo_ingreso\1%\simulacion_1\output_tests.xlsx',spillover_test_"&amp;RK191&amp;"','sp_test_"&amp;RK191&amp;"');"</f>
        <v>xlswrite('G:\Mi unidad\1. PROYECTOS TELLO 2022\SCM SPILL OVERS\outputs\PEAO\bajo_ingreso\1%\simulacion_1\output_tests.xlsx',spillover_test_106','sp_test_106');</v>
      </c>
      <c r="RW191">
        <v>106</v>
      </c>
      <c r="RX191" t="str">
        <f>"xlswrite('G:\Mi unidad\1. PROYECTOS TELLO 2022\SCM SPILL OVERS\outputs\PEAO\densidad\1%\simulacion_1\output_tests.xlsx',spillover_test_"&amp;RW191&amp;"','sp_test_"&amp;RW191&amp;"');"</f>
        <v>xlswrite('G:\Mi unidad\1. PROYECTOS TELLO 2022\SCM SPILL OVERS\outputs\PEAO\densidad\1%\simulacion_1\output_tests.xlsx',spillover_test_106','sp_test_106');</v>
      </c>
      <c r="SI191">
        <v>106</v>
      </c>
      <c r="SJ191" t="str">
        <f>"xlswrite('G:\Mi unidad\1. PROYECTOS TELLO 2022\SCM SPILL OVERS\outputs\PEAO\densidad_g\1%\simulacion_1\output_tests.xlsx',spillover_test_"&amp;SI191&amp;"','sp_test_"&amp;SI191&amp;"');"</f>
        <v>xlswrite('G:\Mi unidad\1. PROYECTOS TELLO 2022\SCM SPILL OVERS\outputs\PEAO\densidad_g\1%\simulacion_1\output_tests.xlsx',spillover_test_106','sp_test_106');</v>
      </c>
      <c r="SU191">
        <v>106</v>
      </c>
      <c r="SV191" t="str">
        <f>"xlswrite('G:\Mi unidad\1. PROYECTOS TELLO 2022\SCM SPILL OVERS\outputs\PEAO\distancia_centro_salud\1%\simulacion_1\output_tests.xlsx',spillover_test_"&amp;SU191&amp;"','sp_test_"&amp;SU191&amp;"');"</f>
        <v>xlswrite('G:\Mi unidad\1. PROYECTOS TELLO 2022\SCM SPILL OVERS\outputs\PEAO\distancia_centro_salud\1%\simulacion_1\output_tests.xlsx',spillover_test_106','sp_test_106');</v>
      </c>
      <c r="TH191">
        <v>106</v>
      </c>
      <c r="TI191" t="str">
        <f>"xlswrite('G:\Mi unidad\1. PROYECTOS TELLO 2022\SCM SPILL OVERS\outputs\PEAO\informalidad\1%\simulacion_1\output_tests.xlsx',spillover_test_"&amp;TH191&amp;"','sp_test_"&amp;TH191&amp;"');"</f>
        <v>xlswrite('G:\Mi unidad\1. PROYECTOS TELLO 2022\SCM SPILL OVERS\outputs\PEAO\informalidad\1%\simulacion_1\output_tests.xlsx',spillover_test_106','sp_test_106');</v>
      </c>
      <c r="TU191">
        <v>106</v>
      </c>
      <c r="TV191" t="str">
        <f>"xlswrite('G:\Mi unidad\1. PROYECTOS TELLO 2022\SCM SPILL OVERS\outputs\PEAO\alimentos\1%\simulacion_1\output_tests.xlsx',spillover_test_"&amp;TU191&amp;"','sp_test_"&amp;TU191&amp;"');"</f>
        <v>xlswrite('G:\Mi unidad\1. PROYECTOS TELLO 2022\SCM SPILL OVERS\outputs\PEAO\alimentos\1%\simulacion_1\output_tests.xlsx',spillover_test_106','sp_test_106');</v>
      </c>
      <c r="UB191">
        <v>106</v>
      </c>
      <c r="UC191" t="str">
        <f>"xlswrite('G:\Mi unidad\1. PROYECTOS TELLO 2022\SCM SPILL OVERS\outputs\PEAO\jefe_hogar\1%\simulacion_1\output_tests.xlsx',spillover_test_"&amp;UB191&amp;"','sp_test_"&amp;UB191&amp;"');"</f>
        <v>xlswrite('G:\Mi unidad\1. PROYECTOS TELLO 2022\SCM SPILL OVERS\outputs\PEAO\jefe_hogar\1%\simulacion_1\output_tests.xlsx',spillover_test_106','sp_test_106');</v>
      </c>
      <c r="UI191">
        <v>106</v>
      </c>
      <c r="UJ191" t="str">
        <f>"xlswrite('G:\Mi unidad\1. PROYECTOS TELLO 2022\SCM SPILL OVERS\outputs\PEAO\mujeres\1%\simulacion_1\output_tests.xlsx',spillover_test_"&amp;UI191&amp;"','sp_test_"&amp;UI191&amp;"');"</f>
        <v>xlswrite('G:\Mi unidad\1. PROYECTOS TELLO 2022\SCM SPILL OVERS\outputs\PEAO\mujeres\1%\simulacion_1\output_tests.xlsx',spillover_test_106','sp_test_106');</v>
      </c>
      <c r="UU191">
        <v>106</v>
      </c>
      <c r="UV191" t="str">
        <f>"xlswrite('G:\Mi unidad\1. PROYECTOS TELLO 2022\SCM SPILL OVERS\outputs\PEAO\criminalidad\1%\simulacion_1\output_tests.xlsx',spillover_test_"&amp;UU191&amp;"','sp_test_"&amp;UU191&amp;"');"</f>
        <v>xlswrite('G:\Mi unidad\1. PROYECTOS TELLO 2022\SCM SPILL OVERS\outputs\PEAO\criminalidad\1%\simulacion_1\output_tests.xlsx',spillover_test_106','sp_test_106');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P192">
        <v>107</v>
      </c>
      <c r="CQ192" t="str">
        <f>"%A_"&amp;CP192</f>
        <v>%A_107</v>
      </c>
      <c r="CW192">
        <v>107</v>
      </c>
      <c r="CX192" t="str">
        <f>"% Provincia_"&amp;CW192</f>
        <v>% Provincia_107</v>
      </c>
      <c r="DB192">
        <v>107</v>
      </c>
      <c r="DC192" t="str">
        <f>"%A_"&amp;DB192</f>
        <v>%A_107</v>
      </c>
      <c r="DG192">
        <v>107</v>
      </c>
      <c r="DH192" t="str">
        <f>"%A_"&amp;DG192</f>
        <v>%A_107</v>
      </c>
      <c r="DL192">
        <v>107</v>
      </c>
      <c r="DM192" t="str">
        <f>"%A_"&amp;DL192</f>
        <v>%A_107</v>
      </c>
      <c r="EG192">
        <v>78</v>
      </c>
      <c r="EH192" s="2" t="str">
        <f>"synthetic_control_sp_"&amp;EG192&amp;"(T+s) = Y_"&amp;EG192&amp;"(1,T+s)-alpha1_hat_vec_"&amp;EG192&amp;"(s);"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OVERS\outputs\PEAO\bajo_niv_educ\1%\simulacion_1\output_tests.xlsx',lb_vec_"&amp;QW192&amp;"','lb_vec_"&amp;QW192&amp;"');"</f>
        <v>xlswrite('G:\Mi unidad\1. PROYECTOS TELLO 2022\SCM SPILL OVERS\outputs\PEAO\bajo_niv_educ\1%\simulacion_1\output_tests.xlsx',lb_vec_107','lb_vec_107');</v>
      </c>
      <c r="RK192">
        <v>107</v>
      </c>
      <c r="RL192" t="str">
        <f>"xlswrite('G:\Mi unidad\1. PROYECTOS TELLO 2022\SCM SPILL OVERS\outputs\PEAO\bajo_ingreso\1%\simulacion_1\output_tests.xlsx',lb_vec_"&amp;RK192&amp;"','lb_vec_"&amp;RK192&amp;"');"</f>
        <v>xlswrite('G:\Mi unidad\1. PROYECTOS TELLO 2022\SCM SPILL OVERS\outputs\PEAO\bajo_ingreso\1%\simulacion_1\output_tests.xlsx',lb_vec_107','lb_vec_107');</v>
      </c>
      <c r="RW192">
        <v>107</v>
      </c>
      <c r="RX192" t="str">
        <f>"xlswrite('G:\Mi unidad\1. PROYECTOS TELLO 2022\SCM SPILL OVERS\outputs\PEAO\densidad\1%\simulacion_1\output_tests.xlsx',lb_vec_"&amp;RW192&amp;"','lb_vec_"&amp;RW192&amp;"');"</f>
        <v>xlswrite('G:\Mi unidad\1. PROYECTOS TELLO 2022\SCM SPILL OVERS\outputs\PEAO\densidad\1%\simulacion_1\output_tests.xlsx',lb_vec_107','lb_vec_107');</v>
      </c>
      <c r="SI192">
        <v>107</v>
      </c>
      <c r="SJ192" t="str">
        <f>"xlswrite('G:\Mi unidad\1. PROYECTOS TELLO 2022\SCM SPILL OVERS\outputs\PEAO\densidad_g\1%\simulacion_1\output_tests.xlsx',lb_vec_"&amp;SI192&amp;"','lb_vec_"&amp;SI192&amp;"');"</f>
        <v>xlswrite('G:\Mi unidad\1. PROYECTOS TELLO 2022\SCM SPILL OVERS\outputs\PEAO\densidad_g\1%\simulacion_1\output_tests.xlsx',lb_vec_107','lb_vec_107');</v>
      </c>
      <c r="SU192">
        <v>107</v>
      </c>
      <c r="SV192" t="str">
        <f>"xlswrite('G:\Mi unidad\1. PROYECTOS TELLO 2022\SCM SPILL OVERS\outputs\PEAO\distancia_centro_salud\1%\simulacion_1\output_tests.xlsx',lb_vec_"&amp;SU192&amp;"','lb_vec_"&amp;SU192&amp;"');"</f>
        <v>xlswrite('G:\Mi unidad\1. PROYECTOS TELLO 2022\SCM SPILL OVERS\outputs\PEAO\distancia_centro_salud\1%\simulacion_1\output_tests.xlsx',lb_vec_107','lb_vec_107');</v>
      </c>
      <c r="TH192">
        <v>107</v>
      </c>
      <c r="TI192" t="str">
        <f>"xlswrite('G:\Mi unidad\1. PROYECTOS TELLO 2022\SCM SPILL OVERS\outputs\PEAO\informalidad\1%\simulacion_1\output_tests.xlsx',lb_vec_"&amp;TH192&amp;"','lb_vec_"&amp;TH192&amp;"');"</f>
        <v>xlswrite('G:\Mi unidad\1. PROYECTOS TELLO 2022\SCM SPILL OVERS\outputs\PEAO\informalidad\1%\simulacion_1\output_tests.xlsx',lb_vec_107','lb_vec_107');</v>
      </c>
      <c r="TU192">
        <v>107</v>
      </c>
      <c r="TV192" t="str">
        <f>"xlswrite('G:\Mi unidad\1. PROYECTOS TELLO 2022\SCM SPILL OVERS\outputs\PEAO\alimentos\1%\simulacion_1\output_tests.xlsx',lb_vec_"&amp;TU192&amp;"','lb_vec_"&amp;TU192&amp;"');"</f>
        <v>xlswrite('G:\Mi unidad\1. PROYECTOS TELLO 2022\SCM SPILL OVERS\outputs\PEAO\alimentos\1%\simulacion_1\output_tests.xlsx',lb_vec_107','lb_vec_107');</v>
      </c>
      <c r="UB192">
        <v>107</v>
      </c>
      <c r="UC192" t="str">
        <f>"xlswrite('G:\Mi unidad\1. PROYECTOS TELLO 2022\SCM SPILL OVERS\outputs\PEAO\jefe_hogar\1%\simulacion_1\output_tests.xlsx',lb_vec_"&amp;UB192&amp;"','lb_vec_"&amp;UB192&amp;"');"</f>
        <v>xlswrite('G:\Mi unidad\1. PROYECTOS TELLO 2022\SCM SPILL OVERS\outputs\PEAO\jefe_hogar\1%\simulacion_1\output_tests.xlsx',lb_vec_107','lb_vec_107');</v>
      </c>
      <c r="UI192">
        <v>107</v>
      </c>
      <c r="UJ192" t="str">
        <f>"xlswrite('G:\Mi unidad\1. PROYECTOS TELLO 2022\SCM SPILL OVERS\outputs\PEAO\mujeres\1%\simulacion_1\output_tests.xlsx',lb_vec_"&amp;UI192&amp;"','lb_vec_"&amp;UI192&amp;"');"</f>
        <v>xlswrite('G:\Mi unidad\1. PROYECTOS TELLO 2022\SCM SPILL OVERS\outputs\PEAO\mujeres\1%\simulacion_1\output_tests.xlsx',lb_vec_107','lb_vec_107');</v>
      </c>
      <c r="UU192">
        <v>107</v>
      </c>
      <c r="UV192" t="str">
        <f>"xlswrite('G:\Mi unidad\1. PROYECTOS TELLO 2022\SCM SPILL OVERS\outputs\PEAO\criminalidad\1%\simulacion_1\output_tests.xlsx',lb_vec_"&amp;UU192&amp;"','lb_vec_"&amp;UU192&amp;"');"</f>
        <v>xlswrite('G:\Mi unidad\1. PROYECTOS TELLO 2022\SCM SPILL OVERS\outputs\PEAO\criminalidad\1%\simulacion_1\output_tests.xlsx',lb_vec_107','lb_vec_107');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P193">
        <v>107</v>
      </c>
      <c r="CQ193" t="str">
        <f>"% Provincia_"&amp;CP193</f>
        <v>% Provincia_107</v>
      </c>
      <c r="CW193">
        <v>107</v>
      </c>
      <c r="CX193" s="2" t="str">
        <f>"ind_"&amp;CW191&amp;" = xlsread('spillover_alimentos_"&amp;CW191&amp;".xlsx')"</f>
        <v>ind_106 = xlsread('spillover_alimentos_106.xlsx')</v>
      </c>
      <c r="DB193">
        <v>107</v>
      </c>
      <c r="DC193" t="str">
        <f>"% Provincia_"&amp;DB193</f>
        <v>% Provincia_107</v>
      </c>
      <c r="DG193">
        <v>107</v>
      </c>
      <c r="DH193" t="str">
        <f>"% Provincia_"&amp;DG193</f>
        <v>% Provincia_107</v>
      </c>
      <c r="DL193">
        <v>107</v>
      </c>
      <c r="DM193" t="str">
        <f>"% Provincia_"&amp;DL193</f>
        <v>% Provincia_107</v>
      </c>
      <c r="EG193">
        <v>78</v>
      </c>
      <c r="EH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sp_andrews(Y_pre_"&amp;QP193&amp;",PEAO_"&amp;QP193&amp;"(:,T+s),A_"&amp;QP193&amp;",C,d,alpha_sig);"</f>
        <v xml:space="preserve">    spillover_test_91(s) = sp_andrews(Y_pre_91,PEAO_91(:,T+s),A_91,C,d,alpha_sig);</v>
      </c>
      <c r="QW193">
        <v>107</v>
      </c>
      <c r="QX193" t="str">
        <f>"xlswrite('G:\Mi unidad\1. PROYECTOS TELLO 2022\SCM SPILL OVERS\outputs\PEAO\bajo_niv_educ\1%\simulacion_1\output_tests.xlsx',ub_vec_"&amp;QW193&amp;"','ub_vec_"&amp;QW193&amp;"');"</f>
        <v>xlswrite('G:\Mi unidad\1. PROYECTOS TELLO 2022\SCM SPILL OVERS\outputs\PEAO\bajo_niv_educ\1%\simulacion_1\output_tests.xlsx',ub_vec_107','ub_vec_107');</v>
      </c>
      <c r="RK193">
        <v>107</v>
      </c>
      <c r="RL193" t="str">
        <f>"xlswrite('G:\Mi unidad\1. PROYECTOS TELLO 2022\SCM SPILL OVERS\outputs\PEAO\bajo_ingreso\1%\simulacion_1\output_tests.xlsx',ub_vec_"&amp;RK193&amp;"','ub_vec_"&amp;RK193&amp;"');"</f>
        <v>xlswrite('G:\Mi unidad\1. PROYECTOS TELLO 2022\SCM SPILL OVERS\outputs\PEAO\bajo_ingreso\1%\simulacion_1\output_tests.xlsx',ub_vec_107','ub_vec_107');</v>
      </c>
      <c r="RW193">
        <v>107</v>
      </c>
      <c r="RX193" t="str">
        <f>"xlswrite('G:\Mi unidad\1. PROYECTOS TELLO 2022\SCM SPILL OVERS\outputs\PEAO\densidad\1%\simulacion_1\output_tests.xlsx',ub_vec_"&amp;RW193&amp;"','ub_vec_"&amp;RW193&amp;"');"</f>
        <v>xlswrite('G:\Mi unidad\1. PROYECTOS TELLO 2022\SCM SPILL OVERS\outputs\PEAO\densidad\1%\simulacion_1\output_tests.xlsx',ub_vec_107','ub_vec_107');</v>
      </c>
      <c r="SI193">
        <v>107</v>
      </c>
      <c r="SJ193" t="str">
        <f>"xlswrite('G:\Mi unidad\1. PROYECTOS TELLO 2022\SCM SPILL OVERS\outputs\PEAO\densidad_g\1%\simulacion_1\output_tests.xlsx',ub_vec_"&amp;SI193&amp;"','ub_vec_"&amp;SI193&amp;"');"</f>
        <v>xlswrite('G:\Mi unidad\1. PROYECTOS TELLO 2022\SCM SPILL OVERS\outputs\PEAO\densidad_g\1%\simulacion_1\output_tests.xlsx',ub_vec_107','ub_vec_107');</v>
      </c>
      <c r="SU193">
        <v>107</v>
      </c>
      <c r="SV193" t="str">
        <f>"xlswrite('G:\Mi unidad\1. PROYECTOS TELLO 2022\SCM SPILL OVERS\outputs\PEAO\distancia_centro_salud\1%\simulacion_1\output_tests.xlsx',ub_vec_"&amp;SU193&amp;"','ub_vec_"&amp;SU193&amp;"');"</f>
        <v>xlswrite('G:\Mi unidad\1. PROYECTOS TELLO 2022\SCM SPILL OVERS\outputs\PEAO\distancia_centro_salud\1%\simulacion_1\output_tests.xlsx',ub_vec_107','ub_vec_107');</v>
      </c>
      <c r="TH193">
        <v>107</v>
      </c>
      <c r="TI193" t="str">
        <f>"xlswrite('G:\Mi unidad\1. PROYECTOS TELLO 2022\SCM SPILL OVERS\outputs\PEAO\informalidad\1%\simulacion_1\output_tests.xlsx',ub_vec_"&amp;TH193&amp;"','ub_vec_"&amp;TH193&amp;"');"</f>
        <v>xlswrite('G:\Mi unidad\1. PROYECTOS TELLO 2022\SCM SPILL OVERS\outputs\PEAO\informalidad\1%\simulacion_1\output_tests.xlsx',ub_vec_107','ub_vec_107');</v>
      </c>
      <c r="TU193">
        <v>107</v>
      </c>
      <c r="TV193" t="str">
        <f>"xlswrite('G:\Mi unidad\1. PROYECTOS TELLO 2022\SCM SPILL OVERS\outputs\PEAO\alimentos\1%\simulacion_1\output_tests.xlsx',ub_vec_"&amp;TU193&amp;"','ub_vec_"&amp;TU193&amp;"');"</f>
        <v>xlswrite('G:\Mi unidad\1. PROYECTOS TELLO 2022\SCM SPILL OVERS\outputs\PEAO\alimentos\1%\simulacion_1\output_tests.xlsx',ub_vec_107','ub_vec_107');</v>
      </c>
      <c r="UB193">
        <v>107</v>
      </c>
      <c r="UC193" t="str">
        <f>"xlswrite('G:\Mi unidad\1. PROYECTOS TELLO 2022\SCM SPILL OVERS\outputs\PEAO\jefe_hogar\1%\simulacion_1\output_tests.xlsx',ub_vec_"&amp;UB193&amp;"','ub_vec_"&amp;UB193&amp;"');"</f>
        <v>xlswrite('G:\Mi unidad\1. PROYECTOS TELLO 2022\SCM SPILL OVERS\outputs\PEAO\jefe_hogar\1%\simulacion_1\output_tests.xlsx',ub_vec_107','ub_vec_107');</v>
      </c>
      <c r="UI193">
        <v>107</v>
      </c>
      <c r="UJ193" t="str">
        <f>"xlswrite('G:\Mi unidad\1. PROYECTOS TELLO 2022\SCM SPILL OVERS\outputs\PEAO\mujeres\1%\simulacion_1\output_tests.xlsx',ub_vec_"&amp;UI193&amp;"','ub_vec_"&amp;UI193&amp;"');"</f>
        <v>xlswrite('G:\Mi unidad\1. PROYECTOS TELLO 2022\SCM SPILL OVERS\outputs\PEAO\mujeres\1%\simulacion_1\output_tests.xlsx',ub_vec_107','ub_vec_107');</v>
      </c>
      <c r="UU193">
        <v>107</v>
      </c>
      <c r="UV193" t="str">
        <f>"xlswrite('G:\Mi unidad\1. PROYECTOS TELLO 2022\SCM SPILL OVERS\outputs\PEAO\criminalidad\1%\simulacion_1\output_tests.xlsx',ub_vec_"&amp;UU193&amp;"','ub_vec_"&amp;UU193&amp;"');"</f>
        <v>xlswrite('G:\Mi unidad\1. PROYECTOS TELLO 2022\SCM SPILL OVERS\outputs\PEAO\criminalidad\1%\simulacion_1\output_tests.xlsx',ub_vec_107','ub_vec_107');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xlsread('spillover_densidad_g_"&amp;CJ192&amp;".xlsx')"</f>
        <v>ind_107 = xlsread('spillover_densidad_g_107.xlsx')</v>
      </c>
      <c r="CP194">
        <v>107</v>
      </c>
      <c r="CQ194" s="2" t="str">
        <f>"ind_"&amp;CP192&amp;" = xlsread('spillover_tiempo_cs_"&amp;CP192&amp;".xlsx')"</f>
        <v>ind_107 = xlsread('spillover_tiempo_cs_107.xlsx')</v>
      </c>
      <c r="CW194">
        <v>107</v>
      </c>
      <c r="CX194" s="2" t="str">
        <f>"A_"&amp;CW191&amp;" = eye(N);"</f>
        <v>A_106 = eye(N);</v>
      </c>
      <c r="DB194">
        <v>107</v>
      </c>
      <c r="DC194" s="2" t="str">
        <f>"ind_"&amp;DB192&amp;" = xlsread('spillover_criminalidad_"&amp;DB192&amp;".xlsx')"</f>
        <v>ind_107 = xlsread('spillover_criminalidad_107.xlsx')</v>
      </c>
      <c r="DG194">
        <v>107</v>
      </c>
      <c r="DH194" s="2" t="str">
        <f>"ind_"&amp;DG192&amp;" = xlsread('spillover_jefe_hogar_"&amp;DG192&amp;".xlsx')"</f>
        <v>ind_107 = xlsread('spillover_jefe_hogar_107.xlsx')</v>
      </c>
      <c r="DL194">
        <v>107</v>
      </c>
      <c r="DM194" s="2" t="str">
        <f>"ind_"&amp;DL192&amp;" = xlsread('spillover_mujeres_"&amp;DL192&amp;".xlsx')"</f>
        <v>ind_107 = xlsread('spillover_mujeres_107.xlsx')</v>
      </c>
      <c r="EG194">
        <v>79</v>
      </c>
      <c r="EH194" s="3" t="str">
        <f>"%PROVINCIA "&amp;EG194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OVERS\outputs\PEAO\bajo_niv_educ\1%\simulacion_1\output_tests.xlsx',p_value_vec_"&amp;QW194&amp;"','p_value_vec_"&amp;QW194&amp;"');"</f>
        <v>xlswrite('G:\Mi unidad\1. PROYECTOS TELLO 2022\SCM SPILL OVERS\outputs\PEAO\bajo_niv_educ\1%\simulacion_1\output_tests.xlsx',p_value_vec_107','p_value_vec_107');</v>
      </c>
      <c r="RK194">
        <v>107</v>
      </c>
      <c r="RL194" t="str">
        <f>"xlswrite('G:\Mi unidad\1. PROYECTOS TELLO 2022\SCM SPILL OVERS\outputs\PEAO\bajo_ingreso\1%\simulacion_1\output_tests.xlsx',p_value_vec_"&amp;RK194&amp;"','p_value_vec_"&amp;RK194&amp;"');"</f>
        <v>xlswrite('G:\Mi unidad\1. PROYECTOS TELLO 2022\SCM SPILL OVERS\outputs\PEAO\bajo_ingreso\1%\simulacion_1\output_tests.xlsx',p_value_vec_107','p_value_vec_107');</v>
      </c>
      <c r="RW194">
        <v>107</v>
      </c>
      <c r="RX194" t="str">
        <f>"xlswrite('G:\Mi unidad\1. PROYECTOS TELLO 2022\SCM SPILL OVERS\outputs\PEAO\densidad\1%\simulacion_1\output_tests.xlsx',p_value_vec_"&amp;RW194&amp;"','p_value_vec_"&amp;RW194&amp;"');"</f>
        <v>xlswrite('G:\Mi unidad\1. PROYECTOS TELLO 2022\SCM SPILL OVERS\outputs\PEAO\densidad\1%\simulacion_1\output_tests.xlsx',p_value_vec_107','p_value_vec_107');</v>
      </c>
      <c r="SI194">
        <v>107</v>
      </c>
      <c r="SJ194" t="str">
        <f>"xlswrite('G:\Mi unidad\1. PROYECTOS TELLO 2022\SCM SPILL OVERS\outputs\PEAO\densidad_g\1%\simulacion_1\output_tests.xlsx',p_value_vec_"&amp;SI194&amp;"','p_value_vec_"&amp;SI194&amp;"');"</f>
        <v>xlswrite('G:\Mi unidad\1. PROYECTOS TELLO 2022\SCM SPILL OVERS\outputs\PEAO\densidad_g\1%\simulacion_1\output_tests.xlsx',p_value_vec_107','p_value_vec_107');</v>
      </c>
      <c r="SU194">
        <v>107</v>
      </c>
      <c r="SV194" t="str">
        <f>"xlswrite('G:\Mi unidad\1. PROYECTOS TELLO 2022\SCM SPILL OVERS\outputs\PEAO\distancia_centro_salud\1%\simulacion_1\output_tests.xlsx',p_value_vec_"&amp;SU194&amp;"','p_value_vec_"&amp;SU194&amp;"');"</f>
        <v>xlswrite('G:\Mi unidad\1. PROYECTOS TELLO 2022\SCM SPILL OVERS\outputs\PEAO\distancia_centro_salud\1%\simulacion_1\output_tests.xlsx',p_value_vec_107','p_value_vec_107');</v>
      </c>
      <c r="TH194">
        <v>107</v>
      </c>
      <c r="TI194" t="str">
        <f>"xlswrite('G:\Mi unidad\1. PROYECTOS TELLO 2022\SCM SPILL OVERS\outputs\PEAO\informalidad\1%\simulacion_1\output_tests.xlsx',p_value_vec_"&amp;TH194&amp;"','p_value_vec_"&amp;TH194&amp;"');"</f>
        <v>xlswrite('G:\Mi unidad\1. PROYECTOS TELLO 2022\SCM SPILL OVERS\outputs\PEAO\informalidad\1%\simulacion_1\output_tests.xlsx',p_value_vec_107','p_value_vec_107');</v>
      </c>
      <c r="TU194">
        <v>107</v>
      </c>
      <c r="TV194" t="str">
        <f>"xlswrite('G:\Mi unidad\1. PROYECTOS TELLO 2022\SCM SPILL OVERS\outputs\PEAO\alimentos\1%\simulacion_1\output_tests.xlsx',p_value_vec_"&amp;TU194&amp;"','p_value_vec_"&amp;TU194&amp;"');"</f>
        <v>xlswrite('G:\Mi unidad\1. PROYECTOS TELLO 2022\SCM SPILL OVERS\outputs\PEAO\alimentos\1%\simulacion_1\output_tests.xlsx',p_value_vec_107','p_value_vec_107');</v>
      </c>
      <c r="UB194">
        <v>107</v>
      </c>
      <c r="UC194" t="str">
        <f>"xlswrite('G:\Mi unidad\1. PROYECTOS TELLO 2022\SCM SPILL OVERS\outputs\PEAO\jefe_hogar\1%\simulacion_1\output_tests.xlsx',p_value_vec_"&amp;UB194&amp;"','p_value_vec_"&amp;UB194&amp;"');"</f>
        <v>xlswrite('G:\Mi unidad\1. PROYECTOS TELLO 2022\SCM SPILL OVERS\outputs\PEAO\jefe_hogar\1%\simulacion_1\output_tests.xlsx',p_value_vec_107','p_value_vec_107');</v>
      </c>
      <c r="UI194">
        <v>107</v>
      </c>
      <c r="UJ194" t="str">
        <f>"xlswrite('G:\Mi unidad\1. PROYECTOS TELLO 2022\SCM SPILL OVERS\outputs\PEAO\mujeres\1%\simulacion_1\output_tests.xlsx',p_value_vec_"&amp;UI194&amp;"','p_value_vec_"&amp;UI194&amp;"');"</f>
        <v>xlswrite('G:\Mi unidad\1. PROYECTOS TELLO 2022\SCM SPILL OVERS\outputs\PEAO\mujeres\1%\simulacion_1\output_tests.xlsx',p_value_vec_107','p_value_vec_107');</v>
      </c>
      <c r="UU194">
        <v>107</v>
      </c>
      <c r="UV194" t="str">
        <f>"xlswrite('G:\Mi unidad\1. PROYECTOS TELLO 2022\SCM SPILL OVERS\outputs\PEAO\criminalidad\1%\simulacion_1\output_tests.xlsx',p_value_vec_"&amp;UU194&amp;"','p_value_vec_"&amp;UU194&amp;"');"</f>
        <v>xlswrite('G:\Mi unidad\1. PROYECTOS TELLO 2022\SCM SPILL OVERS\outputs\PEAO\criminalidad\1%\simulacion_1\output_tests.xlsx',p_value_vec_107','p_value_vec_107');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P195">
        <v>107</v>
      </c>
      <c r="CQ195" s="2" t="str">
        <f>"A_"&amp;CP192&amp;" = eye(N);"</f>
        <v>A_107 = eye(N);</v>
      </c>
      <c r="CW195">
        <v>107</v>
      </c>
      <c r="CX195" s="2" t="str">
        <f>"A_"&amp;CW191&amp;"(:,ind_"&amp;CW191&amp;" == 0) = [];"</f>
        <v>A_106(:,ind_106 == 0) = [];</v>
      </c>
      <c r="DB195">
        <v>107</v>
      </c>
      <c r="DC195" s="2" t="str">
        <f>"A_"&amp;DB192&amp;" = eye(N);"</f>
        <v>A_107 = eye(N);</v>
      </c>
      <c r="DG195">
        <v>107</v>
      </c>
      <c r="DH195" s="2" t="str">
        <f>"A_"&amp;DG192&amp;" = eye(N);"</f>
        <v>A_107 = eye(N);</v>
      </c>
      <c r="DL195">
        <v>107</v>
      </c>
      <c r="DM195" s="2" t="str">
        <f>"A_"&amp;DL192&amp;" = eye(N);"</f>
        <v>A_107 = eye(N);</v>
      </c>
      <c r="EG195">
        <v>79</v>
      </c>
      <c r="EH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OVERS\outputs\PEAO\bajo_niv_educ\1%\simulacion_1\output_tests.xlsx',alpha1_hat_vec_"&amp;QW195&amp;"','alpha1_hat_vec_"&amp;QW195&amp;"');"</f>
        <v>xlswrite('G:\Mi unidad\1. PROYECTOS TELLO 2022\SCM SPILL OVERS\outputs\PEAO\bajo_niv_educ\1%\simulacion_1\output_tests.xlsx',alpha1_hat_vec_107','alpha1_hat_vec_107');</v>
      </c>
      <c r="RK195">
        <v>107</v>
      </c>
      <c r="RL195" t="str">
        <f>"xlswrite('G:\Mi unidad\1. PROYECTOS TELLO 2022\SCM SPILL OVERS\outputs\PEAO\bajo_ingreso\1%\simulacion_1\output_tests.xlsx',alpha1_hat_vec_"&amp;RK195&amp;"','alpha1_hat_vec_"&amp;RK195&amp;"');"</f>
        <v>xlswrite('G:\Mi unidad\1. PROYECTOS TELLO 2022\SCM SPILL OVERS\outputs\PEAO\bajo_ingreso\1%\simulacion_1\output_tests.xlsx',alpha1_hat_vec_107','alpha1_hat_vec_107');</v>
      </c>
      <c r="RW195">
        <v>107</v>
      </c>
      <c r="RX195" t="str">
        <f>"xlswrite('G:\Mi unidad\1. PROYECTOS TELLO 2022\SCM SPILL OVERS\outputs\PEAO\densidad\1%\simulacion_1\output_tests.xlsx',alpha1_hat_vec_"&amp;RW195&amp;"','alpha1_hat_vec_"&amp;RW195&amp;"');"</f>
        <v>xlswrite('G:\Mi unidad\1. PROYECTOS TELLO 2022\SCM SPILL OVERS\outputs\PEAO\densidad\1%\simulacion_1\output_tests.xlsx',alpha1_hat_vec_107','alpha1_hat_vec_107');</v>
      </c>
      <c r="SI195">
        <v>107</v>
      </c>
      <c r="SJ195" t="str">
        <f>"xlswrite('G:\Mi unidad\1. PROYECTOS TELLO 2022\SCM SPILL OVERS\outputs\PEAO\densidad_g\1%\simulacion_1\output_tests.xlsx',alpha1_hat_vec_"&amp;SI195&amp;"','alpha1_hat_vec_"&amp;SI195&amp;"');"</f>
        <v>xlswrite('G:\Mi unidad\1. PROYECTOS TELLO 2022\SCM SPILL OVERS\outputs\PEAO\densidad_g\1%\simulacion_1\output_tests.xlsx',alpha1_hat_vec_107','alpha1_hat_vec_107');</v>
      </c>
      <c r="SU195">
        <v>107</v>
      </c>
      <c r="SV195" t="str">
        <f>"xlswrite('G:\Mi unidad\1. PROYECTOS TELLO 2022\SCM SPILL OVERS\outputs\PEAO\distancia_centro_salud\1%\simulacion_1\output_tests.xlsx',alpha1_hat_vec_"&amp;SU195&amp;"','alpha1_hat_vec_"&amp;SU195&amp;"');"</f>
        <v>xlswrite('G:\Mi unidad\1. PROYECTOS TELLO 2022\SCM SPILL OVERS\outputs\PEAO\distancia_centro_salud\1%\simulacion_1\output_tests.xlsx',alpha1_hat_vec_107','alpha1_hat_vec_107');</v>
      </c>
      <c r="TH195">
        <v>107</v>
      </c>
      <c r="TI195" t="str">
        <f>"xlswrite('G:\Mi unidad\1. PROYECTOS TELLO 2022\SCM SPILL OVERS\outputs\PEAO\informalidad\1%\simulacion_1\output_tests.xlsx',alpha1_hat_vec_"&amp;TH195&amp;"','alpha1_hat_vec_"&amp;TH195&amp;"');"</f>
        <v>xlswrite('G:\Mi unidad\1. PROYECTOS TELLO 2022\SCM SPILL OVERS\outputs\PEAO\informalidad\1%\simulacion_1\output_tests.xlsx',alpha1_hat_vec_107','alpha1_hat_vec_107');</v>
      </c>
      <c r="TU195">
        <v>107</v>
      </c>
      <c r="TV195" t="str">
        <f>"xlswrite('G:\Mi unidad\1. PROYECTOS TELLO 2022\SCM SPILL OVERS\outputs\PEAO\alimentos\1%\simulacion_1\output_tests.xlsx',alpha1_hat_vec_"&amp;TU195&amp;"','alpha1_hat_vec_"&amp;TU195&amp;"');"</f>
        <v>xlswrite('G:\Mi unidad\1. PROYECTOS TELLO 2022\SCM SPILL OVERS\outputs\PEAO\alimentos\1%\simulacion_1\output_tests.xlsx',alpha1_hat_vec_107','alpha1_hat_vec_107');</v>
      </c>
      <c r="UB195">
        <v>107</v>
      </c>
      <c r="UC195" t="str">
        <f>"xlswrite('G:\Mi unidad\1. PROYECTOS TELLO 2022\SCM SPILL OVERS\outputs\PEAO\jefe_hogar\1%\simulacion_1\output_tests.xlsx',alpha1_hat_vec_"&amp;UB195&amp;"','alpha1_hat_vec_"&amp;UB195&amp;"');"</f>
        <v>xlswrite('G:\Mi unidad\1. PROYECTOS TELLO 2022\SCM SPILL OVERS\outputs\PEAO\jefe_hogar\1%\simulacion_1\output_tests.xlsx',alpha1_hat_vec_107','alpha1_hat_vec_107');</v>
      </c>
      <c r="UI195">
        <v>107</v>
      </c>
      <c r="UJ195" t="str">
        <f>"xlswrite('G:\Mi unidad\1. PROYECTOS TELLO 2022\SCM SPILL OVERS\outputs\PEAO\mujeres\1%\simulacion_1\output_tests.xlsx',alpha1_hat_vec_"&amp;UI195&amp;"','alpha1_hat_vec_"&amp;UI195&amp;"');"</f>
        <v>xlswrite('G:\Mi unidad\1. PROYECTOS TELLO 2022\SCM SPILL OVERS\outputs\PEAO\mujeres\1%\simulacion_1\output_tests.xlsx',alpha1_hat_vec_107','alpha1_hat_vec_107');</v>
      </c>
      <c r="UU195">
        <v>107</v>
      </c>
      <c r="UV195" t="str">
        <f>"xlswrite('G:\Mi unidad\1. PROYECTOS TELLO 2022\SCM SPILL OVERS\outputs\PEAO\criminalidad\1%\simulacion_1\output_tests.xlsx',alpha1_hat_vec_"&amp;UU195&amp;"','alpha1_hat_vec_"&amp;UU195&amp;"');"</f>
        <v>xlswrite('G:\Mi unidad\1. PROYECTOS TELLO 2022\SCM SPILL OVERS\outputs\PEAO\criminalidad\1%\simulacion_1\output_tests.xlsx',alpha1_hat_vec_107','alpha1_hat_vec_107');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P196">
        <v>107</v>
      </c>
      <c r="CQ196" s="2" t="str">
        <f>"A_"&amp;CP192&amp;"(:,ind_"&amp;CP192&amp;" == 0) = [];"</f>
        <v>A_107(:,ind_107 == 0) = [];</v>
      </c>
      <c r="CW196">
        <v>107</v>
      </c>
      <c r="CX196" t="str">
        <f>"%A_"&amp;CW196</f>
        <v>%A_107</v>
      </c>
      <c r="DB196">
        <v>107</v>
      </c>
      <c r="DC196" s="2" t="str">
        <f>"A_"&amp;DB192&amp;"(:,ind_"&amp;DB192&amp;" == 0) = [];"</f>
        <v>A_107(:,ind_107 == 0) = [];</v>
      </c>
      <c r="DG196">
        <v>107</v>
      </c>
      <c r="DH196" s="2" t="str">
        <f>"A_"&amp;DG192&amp;"(:,ind_"&amp;DG192&amp;" == 0) = [];"</f>
        <v>A_107(:,ind_107 == 0) = [];</v>
      </c>
      <c r="DL196">
        <v>107</v>
      </c>
      <c r="DM196" s="2" t="str">
        <f>"A_"&amp;DL192&amp;"(:,ind_"&amp;DL192&amp;" == 0) = [];"</f>
        <v>A_107(:,ind_107 == 0) = [];</v>
      </c>
      <c r="EG196">
        <v>79</v>
      </c>
      <c r="EH196" s="2" t="str">
        <f>"Y_Ts_"&amp;EG196&amp;" = Y_"&amp;EG196&amp;"(:,T+s);"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sp_andrews_te(Y_pre_"&amp;QI196&amp;",PEAO_"&amp;QI196&amp;"(:,T+s),A_"&amp;QI196&amp;",C,.05);"</f>
        <v xml:space="preserve">    [p_value_76,lb_76,ub_76] = sp_andrews_te(Y_pre_76,PEAO_76(:,T+s),A_76,C,.05);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OVERS\outputs\PEAO\bajo_niv_educ\1%\simulacion_1\output_tests.xlsx',spillover_test_"&amp;QW196&amp;"','sp_test_"&amp;QW196&amp;"');"</f>
        <v>xlswrite('G:\Mi unidad\1. PROYECTOS TELLO 2022\SCM SPILL OVERS\outputs\PEAO\bajo_niv_educ\1%\simulacion_1\output_tests.xlsx',spillover_test_107','sp_test_107');</v>
      </c>
      <c r="RK196">
        <v>107</v>
      </c>
      <c r="RL196" t="str">
        <f>"xlswrite('G:\Mi unidad\1. PROYECTOS TELLO 2022\SCM SPILL OVERS\outputs\PEAO\bajo_ingreso\1%\simulacion_1\output_tests.xlsx',spillover_test_"&amp;RK196&amp;"','sp_test_"&amp;RK196&amp;"');"</f>
        <v>xlswrite('G:\Mi unidad\1. PROYECTOS TELLO 2022\SCM SPILL OVERS\outputs\PEAO\bajo_ingreso\1%\simulacion_1\output_tests.xlsx',spillover_test_107','sp_test_107');</v>
      </c>
      <c r="RW196">
        <v>107</v>
      </c>
      <c r="RX196" t="str">
        <f>"xlswrite('G:\Mi unidad\1. PROYECTOS TELLO 2022\SCM SPILL OVERS\outputs\PEAO\densidad\1%\simulacion_1\output_tests.xlsx',spillover_test_"&amp;RW196&amp;"','sp_test_"&amp;RW196&amp;"');"</f>
        <v>xlswrite('G:\Mi unidad\1. PROYECTOS TELLO 2022\SCM SPILL OVERS\outputs\PEAO\densidad\1%\simulacion_1\output_tests.xlsx',spillover_test_107','sp_test_107');</v>
      </c>
      <c r="SI196">
        <v>107</v>
      </c>
      <c r="SJ196" t="str">
        <f>"xlswrite('G:\Mi unidad\1. PROYECTOS TELLO 2022\SCM SPILL OVERS\outputs\PEAO\densidad_g\1%\simulacion_1\output_tests.xlsx',spillover_test_"&amp;SI196&amp;"','sp_test_"&amp;SI196&amp;"');"</f>
        <v>xlswrite('G:\Mi unidad\1. PROYECTOS TELLO 2022\SCM SPILL OVERS\outputs\PEAO\densidad_g\1%\simulacion_1\output_tests.xlsx',spillover_test_107','sp_test_107');</v>
      </c>
      <c r="SU196">
        <v>107</v>
      </c>
      <c r="SV196" t="str">
        <f>"xlswrite('G:\Mi unidad\1. PROYECTOS TELLO 2022\SCM SPILL OVERS\outputs\PEAO\distancia_centro_salud\1%\simulacion_1\output_tests.xlsx',spillover_test_"&amp;SU196&amp;"','sp_test_"&amp;SU196&amp;"');"</f>
        <v>xlswrite('G:\Mi unidad\1. PROYECTOS TELLO 2022\SCM SPILL OVERS\outputs\PEAO\distancia_centro_salud\1%\simulacion_1\output_tests.xlsx',spillover_test_107','sp_test_107');</v>
      </c>
      <c r="TH196">
        <v>107</v>
      </c>
      <c r="TI196" t="str">
        <f>"xlswrite('G:\Mi unidad\1. PROYECTOS TELLO 2022\SCM SPILL OVERS\outputs\PEAO\informalidad\1%\simulacion_1\output_tests.xlsx',spillover_test_"&amp;TH196&amp;"','sp_test_"&amp;TH196&amp;"');"</f>
        <v>xlswrite('G:\Mi unidad\1. PROYECTOS TELLO 2022\SCM SPILL OVERS\outputs\PEAO\informalidad\1%\simulacion_1\output_tests.xlsx',spillover_test_107','sp_test_107');</v>
      </c>
      <c r="TU196">
        <v>107</v>
      </c>
      <c r="TV196" t="str">
        <f>"xlswrite('G:\Mi unidad\1. PROYECTOS TELLO 2022\SCM SPILL OVERS\outputs\PEAO\alimentos\1%\simulacion_1\output_tests.xlsx',spillover_test_"&amp;TU196&amp;"','sp_test_"&amp;TU196&amp;"');"</f>
        <v>xlswrite('G:\Mi unidad\1. PROYECTOS TELLO 2022\SCM SPILL OVERS\outputs\PEAO\alimentos\1%\simulacion_1\output_tests.xlsx',spillover_test_107','sp_test_107');</v>
      </c>
      <c r="UB196">
        <v>107</v>
      </c>
      <c r="UC196" t="str">
        <f>"xlswrite('G:\Mi unidad\1. PROYECTOS TELLO 2022\SCM SPILL OVERS\outputs\PEAO\jefe_hogar\1%\simulacion_1\output_tests.xlsx',spillover_test_"&amp;UB196&amp;"','sp_test_"&amp;UB196&amp;"');"</f>
        <v>xlswrite('G:\Mi unidad\1. PROYECTOS TELLO 2022\SCM SPILL OVERS\outputs\PEAO\jefe_hogar\1%\simulacion_1\output_tests.xlsx',spillover_test_107','sp_test_107');</v>
      </c>
      <c r="UI196">
        <v>107</v>
      </c>
      <c r="UJ196" t="str">
        <f>"xlswrite('G:\Mi unidad\1. PROYECTOS TELLO 2022\SCM SPILL OVERS\outputs\PEAO\mujeres\1%\simulacion_1\output_tests.xlsx',spillover_test_"&amp;UI196&amp;"','sp_test_"&amp;UI196&amp;"');"</f>
        <v>xlswrite('G:\Mi unidad\1. PROYECTOS TELLO 2022\SCM SPILL OVERS\outputs\PEAO\mujeres\1%\simulacion_1\output_tests.xlsx',spillover_test_107','sp_test_107');</v>
      </c>
      <c r="UU196">
        <v>107</v>
      </c>
      <c r="UV196" t="str">
        <f>"xlswrite('G:\Mi unidad\1. PROYECTOS TELLO 2022\SCM SPILL OVERS\outputs\PEAO\criminalidad\1%\simulacion_1\output_tests.xlsx',spillover_test_"&amp;UU196&amp;"','sp_test_"&amp;UU196&amp;"');"</f>
        <v>xlswrite('G:\Mi unidad\1. PROYECTOS TELLO 2022\SCM SPILL OVERS\outputs\PEAO\criminalidad\1%\simulacion_1\output_tests.xlsx',spillover_test_107','sp_test_107');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P197">
        <v>108</v>
      </c>
      <c r="CQ197" t="str">
        <f>"%A_"&amp;CP197</f>
        <v>%A_108</v>
      </c>
      <c r="CW197">
        <v>108</v>
      </c>
      <c r="CX197" t="str">
        <f>"% Provincia_"&amp;CW197</f>
        <v>% Provincia_108</v>
      </c>
      <c r="DB197">
        <v>108</v>
      </c>
      <c r="DC197" t="str">
        <f>"%A_"&amp;DB197</f>
        <v>%A_108</v>
      </c>
      <c r="DG197">
        <v>108</v>
      </c>
      <c r="DH197" t="str">
        <f>"%A_"&amp;DG197</f>
        <v>%A_108</v>
      </c>
      <c r="DL197">
        <v>108</v>
      </c>
      <c r="DM197" t="str">
        <f>"%A_"&amp;DL197</f>
        <v>%A_108</v>
      </c>
      <c r="EG197">
        <v>79</v>
      </c>
      <c r="EH197" s="2" t="str">
        <f>"gamma_hat_"&amp;EG196&amp;" = (A_"&amp;EG196&amp;"'*M_hat_"&amp;EG196&amp;"*A_"&amp;EG196&amp;")\(A_"&amp;EG196&amp;"'*(eye(N)-B_hat_"&amp;EG196&amp;")'*((eye(N)-B_hat_"&amp;EG196&amp;")*Y_Ts_"&amp;EG196&amp;"-a_hat_"&amp;EG196&amp;"));"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OVERS\outputs\PEAO\bajo_niv_educ\1%\simulacion_1\output_tests.xlsx',lb_vec_"&amp;QW197&amp;"','lb_vec_"&amp;QW197&amp;"');"</f>
        <v>xlswrite('G:\Mi unidad\1. PROYECTOS TELLO 2022\SCM SPILL OVERS\outputs\PEAO\bajo_niv_educ\1%\simulacion_1\output_tests.xlsx',lb_vec_108','lb_vec_108');</v>
      </c>
      <c r="RK197">
        <v>108</v>
      </c>
      <c r="RL197" t="str">
        <f>"xlswrite('G:\Mi unidad\1. PROYECTOS TELLO 2022\SCM SPILL OVERS\outputs\PEAO\bajo_ingreso\1%\simulacion_1\output_tests.xlsx',lb_vec_"&amp;RK197&amp;"','lb_vec_"&amp;RK197&amp;"');"</f>
        <v>xlswrite('G:\Mi unidad\1. PROYECTOS TELLO 2022\SCM SPILL OVERS\outputs\PEAO\bajo_ingreso\1%\simulacion_1\output_tests.xlsx',lb_vec_108','lb_vec_108');</v>
      </c>
      <c r="RW197">
        <v>108</v>
      </c>
      <c r="RX197" t="str">
        <f>"xlswrite('G:\Mi unidad\1. PROYECTOS TELLO 2022\SCM SPILL OVERS\outputs\PEAO\densidad\1%\simulacion_1\output_tests.xlsx',lb_vec_"&amp;RW197&amp;"','lb_vec_"&amp;RW197&amp;"');"</f>
        <v>xlswrite('G:\Mi unidad\1. PROYECTOS TELLO 2022\SCM SPILL OVERS\outputs\PEAO\densidad\1%\simulacion_1\output_tests.xlsx',lb_vec_108','lb_vec_108');</v>
      </c>
      <c r="SI197">
        <v>108</v>
      </c>
      <c r="SJ197" t="str">
        <f>"xlswrite('G:\Mi unidad\1. PROYECTOS TELLO 2022\SCM SPILL OVERS\outputs\PEAO\densidad_g\1%\simulacion_1\output_tests.xlsx',lb_vec_"&amp;SI197&amp;"','lb_vec_"&amp;SI197&amp;"');"</f>
        <v>xlswrite('G:\Mi unidad\1. PROYECTOS TELLO 2022\SCM SPILL OVERS\outputs\PEAO\densidad_g\1%\simulacion_1\output_tests.xlsx',lb_vec_108','lb_vec_108');</v>
      </c>
      <c r="SU197">
        <v>108</v>
      </c>
      <c r="SV197" t="str">
        <f>"xlswrite('G:\Mi unidad\1. PROYECTOS TELLO 2022\SCM SPILL OVERS\outputs\PEAO\distancia_centro_salud\1%\simulacion_1\output_tests.xlsx',lb_vec_"&amp;SU197&amp;"','lb_vec_"&amp;SU197&amp;"');"</f>
        <v>xlswrite('G:\Mi unidad\1. PROYECTOS TELLO 2022\SCM SPILL OVERS\outputs\PEAO\distancia_centro_salud\1%\simulacion_1\output_tests.xlsx',lb_vec_108','lb_vec_108');</v>
      </c>
      <c r="TH197">
        <v>108</v>
      </c>
      <c r="TI197" t="str">
        <f>"xlswrite('G:\Mi unidad\1. PROYECTOS TELLO 2022\SCM SPILL OVERS\outputs\PEAO\informalidad\1%\simulacion_1\output_tests.xlsx',lb_vec_"&amp;TH197&amp;"','lb_vec_"&amp;TH197&amp;"');"</f>
        <v>xlswrite('G:\Mi unidad\1. PROYECTOS TELLO 2022\SCM SPILL OVERS\outputs\PEAO\informalidad\1%\simulacion_1\output_tests.xlsx',lb_vec_108','lb_vec_108');</v>
      </c>
      <c r="TU197">
        <v>108</v>
      </c>
      <c r="TV197" t="str">
        <f>"xlswrite('G:\Mi unidad\1. PROYECTOS TELLO 2022\SCM SPILL OVERS\outputs\PEAO\alimentos\1%\simulacion_1\output_tests.xlsx',lb_vec_"&amp;TU197&amp;"','lb_vec_"&amp;TU197&amp;"');"</f>
        <v>xlswrite('G:\Mi unidad\1. PROYECTOS TELLO 2022\SCM SPILL OVERS\outputs\PEAO\alimentos\1%\simulacion_1\output_tests.xlsx',lb_vec_108','lb_vec_108');</v>
      </c>
      <c r="UB197">
        <v>108</v>
      </c>
      <c r="UC197" t="str">
        <f>"xlswrite('G:\Mi unidad\1. PROYECTOS TELLO 2022\SCM SPILL OVERS\outputs\PEAO\jefe_hogar\1%\simulacion_1\output_tests.xlsx',lb_vec_"&amp;UB197&amp;"','lb_vec_"&amp;UB197&amp;"');"</f>
        <v>xlswrite('G:\Mi unidad\1. PROYECTOS TELLO 2022\SCM SPILL OVERS\outputs\PEAO\jefe_hogar\1%\simulacion_1\output_tests.xlsx',lb_vec_108','lb_vec_108');</v>
      </c>
      <c r="UI197">
        <v>108</v>
      </c>
      <c r="UJ197" t="str">
        <f>"xlswrite('G:\Mi unidad\1. PROYECTOS TELLO 2022\SCM SPILL OVERS\outputs\PEAO\mujeres\1%\simulacion_1\output_tests.xlsx',lb_vec_"&amp;UI197&amp;"','lb_vec_"&amp;UI197&amp;"');"</f>
        <v>xlswrite('G:\Mi unidad\1. PROYECTOS TELLO 2022\SCM SPILL OVERS\outputs\PEAO\mujeres\1%\simulacion_1\output_tests.xlsx',lb_vec_108','lb_vec_108');</v>
      </c>
      <c r="UU197">
        <v>108</v>
      </c>
      <c r="UV197" t="str">
        <f>"xlswrite('G:\Mi unidad\1. PROYECTOS TELLO 2022\SCM SPILL OVERS\outputs\PEAO\criminalidad\1%\simulacion_1\output_tests.xlsx',lb_vec_"&amp;UU197&amp;"','lb_vec_"&amp;UU197&amp;"');"</f>
        <v>xlswrite('G:\Mi unidad\1. PROYECTOS TELLO 2022\SCM SPILL OVERS\outputs\PEAO\criminalidad\1%\simulacion_1\output_tests.xlsx',lb_vec_108','lb_vec_108');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P198">
        <v>108</v>
      </c>
      <c r="CQ198" t="str">
        <f>"% Provincia_"&amp;CP198</f>
        <v>% Provincia_108</v>
      </c>
      <c r="CW198">
        <v>108</v>
      </c>
      <c r="CX198" s="2" t="str">
        <f>"ind_"&amp;CW196&amp;" = xlsread('spillover_alimentos_"&amp;CW196&amp;".xlsx')"</f>
        <v>ind_107 = xlsread('spillover_alimentos_107.xlsx')</v>
      </c>
      <c r="DB198">
        <v>108</v>
      </c>
      <c r="DC198" t="str">
        <f>"% Provincia_"&amp;DB198</f>
        <v>% Provincia_108</v>
      </c>
      <c r="DG198">
        <v>108</v>
      </c>
      <c r="DH198" t="str">
        <f>"% Provincia_"&amp;DG198</f>
        <v>% Provincia_108</v>
      </c>
      <c r="DL198">
        <v>108</v>
      </c>
      <c r="DM198" t="str">
        <f>"% Provincia_"&amp;DL198</f>
        <v>% Provincia_108</v>
      </c>
      <c r="EG198">
        <v>79</v>
      </c>
      <c r="EH198" s="2" t="str">
        <f>"alpha_hat_"&amp;EG198&amp;" = A_"&amp;EG198&amp;"*gamma_hat_"&amp;EG198&amp;";"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OVERS\outputs\PEAO\bajo_niv_educ\1%\simulacion_1\output_tests.xlsx',ub_vec_"&amp;QW198&amp;"','ub_vec_"&amp;QW198&amp;"');"</f>
        <v>xlswrite('G:\Mi unidad\1. PROYECTOS TELLO 2022\SCM SPILL OVERS\outputs\PEAO\bajo_niv_educ\1%\simulacion_1\output_tests.xlsx',ub_vec_108','ub_vec_108');</v>
      </c>
      <c r="RK198">
        <v>108</v>
      </c>
      <c r="RL198" t="str">
        <f>"xlswrite('G:\Mi unidad\1. PROYECTOS TELLO 2022\SCM SPILL OVERS\outputs\PEAO\bajo_ingreso\1%\simulacion_1\output_tests.xlsx',ub_vec_"&amp;RK198&amp;"','ub_vec_"&amp;RK198&amp;"');"</f>
        <v>xlswrite('G:\Mi unidad\1. PROYECTOS TELLO 2022\SCM SPILL OVERS\outputs\PEAO\bajo_ingreso\1%\simulacion_1\output_tests.xlsx',ub_vec_108','ub_vec_108');</v>
      </c>
      <c r="RW198">
        <v>108</v>
      </c>
      <c r="RX198" t="str">
        <f>"xlswrite('G:\Mi unidad\1. PROYECTOS TELLO 2022\SCM SPILL OVERS\outputs\PEAO\densidad\1%\simulacion_1\output_tests.xlsx',ub_vec_"&amp;RW198&amp;"','ub_vec_"&amp;RW198&amp;"');"</f>
        <v>xlswrite('G:\Mi unidad\1. PROYECTOS TELLO 2022\SCM SPILL OVERS\outputs\PEAO\densidad\1%\simulacion_1\output_tests.xlsx',ub_vec_108','ub_vec_108');</v>
      </c>
      <c r="SI198">
        <v>108</v>
      </c>
      <c r="SJ198" t="str">
        <f>"xlswrite('G:\Mi unidad\1. PROYECTOS TELLO 2022\SCM SPILL OVERS\outputs\PEAO\densidad_g\1%\simulacion_1\output_tests.xlsx',ub_vec_"&amp;SI198&amp;"','ub_vec_"&amp;SI198&amp;"');"</f>
        <v>xlswrite('G:\Mi unidad\1. PROYECTOS TELLO 2022\SCM SPILL OVERS\outputs\PEAO\densidad_g\1%\simulacion_1\output_tests.xlsx',ub_vec_108','ub_vec_108');</v>
      </c>
      <c r="SU198">
        <v>108</v>
      </c>
      <c r="SV198" t="str">
        <f>"xlswrite('G:\Mi unidad\1. PROYECTOS TELLO 2022\SCM SPILL OVERS\outputs\PEAO\distancia_centro_salud\1%\simulacion_1\output_tests.xlsx',ub_vec_"&amp;SU198&amp;"','ub_vec_"&amp;SU198&amp;"');"</f>
        <v>xlswrite('G:\Mi unidad\1. PROYECTOS TELLO 2022\SCM SPILL OVERS\outputs\PEAO\distancia_centro_salud\1%\simulacion_1\output_tests.xlsx',ub_vec_108','ub_vec_108');</v>
      </c>
      <c r="TH198">
        <v>108</v>
      </c>
      <c r="TI198" t="str">
        <f>"xlswrite('G:\Mi unidad\1. PROYECTOS TELLO 2022\SCM SPILL OVERS\outputs\PEAO\informalidad\1%\simulacion_1\output_tests.xlsx',ub_vec_"&amp;TH198&amp;"','ub_vec_"&amp;TH198&amp;"');"</f>
        <v>xlswrite('G:\Mi unidad\1. PROYECTOS TELLO 2022\SCM SPILL OVERS\outputs\PEAO\informalidad\1%\simulacion_1\output_tests.xlsx',ub_vec_108','ub_vec_108');</v>
      </c>
      <c r="TU198">
        <v>108</v>
      </c>
      <c r="TV198" t="str">
        <f>"xlswrite('G:\Mi unidad\1. PROYECTOS TELLO 2022\SCM SPILL OVERS\outputs\PEAO\alimentos\1%\simulacion_1\output_tests.xlsx',ub_vec_"&amp;TU198&amp;"','ub_vec_"&amp;TU198&amp;"');"</f>
        <v>xlswrite('G:\Mi unidad\1. PROYECTOS TELLO 2022\SCM SPILL OVERS\outputs\PEAO\alimentos\1%\simulacion_1\output_tests.xlsx',ub_vec_108','ub_vec_108');</v>
      </c>
      <c r="UB198">
        <v>108</v>
      </c>
      <c r="UC198" t="str">
        <f>"xlswrite('G:\Mi unidad\1. PROYECTOS TELLO 2022\SCM SPILL OVERS\outputs\PEAO\jefe_hogar\1%\simulacion_1\output_tests.xlsx',ub_vec_"&amp;UB198&amp;"','ub_vec_"&amp;UB198&amp;"');"</f>
        <v>xlswrite('G:\Mi unidad\1. PROYECTOS TELLO 2022\SCM SPILL OVERS\outputs\PEAO\jefe_hogar\1%\simulacion_1\output_tests.xlsx',ub_vec_108','ub_vec_108');</v>
      </c>
      <c r="UI198">
        <v>108</v>
      </c>
      <c r="UJ198" t="str">
        <f>"xlswrite('G:\Mi unidad\1. PROYECTOS TELLO 2022\SCM SPILL OVERS\outputs\PEAO\mujeres\1%\simulacion_1\output_tests.xlsx',ub_vec_"&amp;UI198&amp;"','ub_vec_"&amp;UI198&amp;"');"</f>
        <v>xlswrite('G:\Mi unidad\1. PROYECTOS TELLO 2022\SCM SPILL OVERS\outputs\PEAO\mujeres\1%\simulacion_1\output_tests.xlsx',ub_vec_108','ub_vec_108');</v>
      </c>
      <c r="UU198">
        <v>108</v>
      </c>
      <c r="UV198" t="str">
        <f>"xlswrite('G:\Mi unidad\1. PROYECTOS TELLO 2022\SCM SPILL OVERS\outputs\PEAO\criminalidad\1%\simulacion_1\output_tests.xlsx',ub_vec_"&amp;UU198&amp;"','ub_vec_"&amp;UU198&amp;"');"</f>
        <v>xlswrite('G:\Mi unidad\1. PROYECTOS TELLO 2022\SCM SPILL OVERS\outputs\PEAO\criminalidad\1%\simulacion_1\output_tests.xlsx',ub_vec_108','ub_vec_108');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xlsread('spillover_densidad_g_"&amp;CJ197&amp;".xlsx')"</f>
        <v>ind_108 = xlsread('spillover_densidad_g_108.xlsx')</v>
      </c>
      <c r="CP199">
        <v>108</v>
      </c>
      <c r="CQ199" s="2" t="str">
        <f>"ind_"&amp;CP197&amp;" = xlsread('spillover_tiempo_cs_"&amp;CP197&amp;".xlsx')"</f>
        <v>ind_108 = xlsread('spillover_tiempo_cs_108.xlsx')</v>
      </c>
      <c r="CW199">
        <v>108</v>
      </c>
      <c r="CX199" s="2" t="str">
        <f>"A_"&amp;CW196&amp;" = eye(N);"</f>
        <v>A_107 = eye(N);</v>
      </c>
      <c r="DB199">
        <v>108</v>
      </c>
      <c r="DC199" s="2" t="str">
        <f>"ind_"&amp;DB197&amp;" = xlsread('spillover_criminalidad_"&amp;DB197&amp;".xlsx')"</f>
        <v>ind_108 = xlsread('spillover_criminalidad_108.xlsx')</v>
      </c>
      <c r="DG199">
        <v>108</v>
      </c>
      <c r="DH199" s="2" t="str">
        <f>"ind_"&amp;DG197&amp;" = xlsread('spillover_jefe_hogar_"&amp;DG197&amp;".xlsx')"</f>
        <v>ind_108 = xlsread('spillover_jefe_hogar_108.xlsx')</v>
      </c>
      <c r="DL199">
        <v>108</v>
      </c>
      <c r="DM199" s="2" t="str">
        <f>"ind_"&amp;DL197&amp;" = xlsread('spillover_mujeres_"&amp;DL197&amp;".xlsx')"</f>
        <v>ind_108 = xlsread('spillover_mujeres_108.xlsx')</v>
      </c>
      <c r="EG199">
        <v>79</v>
      </c>
      <c r="EH199" s="2" t="str">
        <f>"alpha1_hat_vec_"&amp;EG199&amp;"(s) = alpha_hat_"&amp;EG199&amp;"(1);"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sp_andrews(Y_pre_"&amp;QP199&amp;",PEAO_"&amp;QP199&amp;"(:,T+s),A_"&amp;QP199&amp;",C,d,alpha_sig);"</f>
        <v xml:space="preserve">    spillover_test_92(s) = sp_andrews(Y_pre_92,PEAO_92(:,T+s),A_92,C,d,alpha_sig);</v>
      </c>
      <c r="QW199">
        <v>108</v>
      </c>
      <c r="QX199" t="str">
        <f>"xlswrite('G:\Mi unidad\1. PROYECTOS TELLO 2022\SCM SPILL OVERS\outputs\PEAO\bajo_niv_educ\1%\simulacion_1\output_tests.xlsx',p_value_vec_"&amp;QW199&amp;"','p_value_vec_"&amp;QW199&amp;"');"</f>
        <v>xlswrite('G:\Mi unidad\1. PROYECTOS TELLO 2022\SCM SPILL OVERS\outputs\PEAO\bajo_niv_educ\1%\simulacion_1\output_tests.xlsx',p_value_vec_108','p_value_vec_108');</v>
      </c>
      <c r="RK199">
        <v>108</v>
      </c>
      <c r="RL199" t="str">
        <f>"xlswrite('G:\Mi unidad\1. PROYECTOS TELLO 2022\SCM SPILL OVERS\outputs\PEAO\bajo_ingreso\1%\simulacion_1\output_tests.xlsx',p_value_vec_"&amp;RK199&amp;"','p_value_vec_"&amp;RK199&amp;"');"</f>
        <v>xlswrite('G:\Mi unidad\1. PROYECTOS TELLO 2022\SCM SPILL OVERS\outputs\PEAO\bajo_ingreso\1%\simulacion_1\output_tests.xlsx',p_value_vec_108','p_value_vec_108');</v>
      </c>
      <c r="RW199">
        <v>108</v>
      </c>
      <c r="RX199" t="str">
        <f>"xlswrite('G:\Mi unidad\1. PROYECTOS TELLO 2022\SCM SPILL OVERS\outputs\PEAO\densidad\1%\simulacion_1\output_tests.xlsx',p_value_vec_"&amp;RW199&amp;"','p_value_vec_"&amp;RW199&amp;"');"</f>
        <v>xlswrite('G:\Mi unidad\1. PROYECTOS TELLO 2022\SCM SPILL OVERS\outputs\PEAO\densidad\1%\simulacion_1\output_tests.xlsx',p_value_vec_108','p_value_vec_108');</v>
      </c>
      <c r="SI199">
        <v>108</v>
      </c>
      <c r="SJ199" t="str">
        <f>"xlswrite('G:\Mi unidad\1. PROYECTOS TELLO 2022\SCM SPILL OVERS\outputs\PEAO\densidad_g\1%\simulacion_1\output_tests.xlsx',p_value_vec_"&amp;SI199&amp;"','p_value_vec_"&amp;SI199&amp;"');"</f>
        <v>xlswrite('G:\Mi unidad\1. PROYECTOS TELLO 2022\SCM SPILL OVERS\outputs\PEAO\densidad_g\1%\simulacion_1\output_tests.xlsx',p_value_vec_108','p_value_vec_108');</v>
      </c>
      <c r="SU199">
        <v>108</v>
      </c>
      <c r="SV199" t="str">
        <f>"xlswrite('G:\Mi unidad\1. PROYECTOS TELLO 2022\SCM SPILL OVERS\outputs\PEAO\distancia_centro_salud\1%\simulacion_1\output_tests.xlsx',p_value_vec_"&amp;SU199&amp;"','p_value_vec_"&amp;SU199&amp;"');"</f>
        <v>xlswrite('G:\Mi unidad\1. PROYECTOS TELLO 2022\SCM SPILL OVERS\outputs\PEAO\distancia_centro_salud\1%\simulacion_1\output_tests.xlsx',p_value_vec_108','p_value_vec_108');</v>
      </c>
      <c r="TH199">
        <v>108</v>
      </c>
      <c r="TI199" t="str">
        <f>"xlswrite('G:\Mi unidad\1. PROYECTOS TELLO 2022\SCM SPILL OVERS\outputs\PEAO\informalidad\1%\simulacion_1\output_tests.xlsx',p_value_vec_"&amp;TH199&amp;"','p_value_vec_"&amp;TH199&amp;"');"</f>
        <v>xlswrite('G:\Mi unidad\1. PROYECTOS TELLO 2022\SCM SPILL OVERS\outputs\PEAO\informalidad\1%\simulacion_1\output_tests.xlsx',p_value_vec_108','p_value_vec_108');</v>
      </c>
      <c r="TU199">
        <v>108</v>
      </c>
      <c r="TV199" t="str">
        <f>"xlswrite('G:\Mi unidad\1. PROYECTOS TELLO 2022\SCM SPILL OVERS\outputs\PEAO\alimentos\1%\simulacion_1\output_tests.xlsx',p_value_vec_"&amp;TU199&amp;"','p_value_vec_"&amp;TU199&amp;"');"</f>
        <v>xlswrite('G:\Mi unidad\1. PROYECTOS TELLO 2022\SCM SPILL OVERS\outputs\PEAO\alimentos\1%\simulacion_1\output_tests.xlsx',p_value_vec_108','p_value_vec_108');</v>
      </c>
      <c r="UB199">
        <v>108</v>
      </c>
      <c r="UC199" t="str">
        <f>"xlswrite('G:\Mi unidad\1. PROYECTOS TELLO 2022\SCM SPILL OVERS\outputs\PEAO\jefe_hogar\1%\simulacion_1\output_tests.xlsx',p_value_vec_"&amp;UB199&amp;"','p_value_vec_"&amp;UB199&amp;"');"</f>
        <v>xlswrite('G:\Mi unidad\1. PROYECTOS TELLO 2022\SCM SPILL OVERS\outputs\PEAO\jefe_hogar\1%\simulacion_1\output_tests.xlsx',p_value_vec_108','p_value_vec_108');</v>
      </c>
      <c r="UI199">
        <v>108</v>
      </c>
      <c r="UJ199" t="str">
        <f>"xlswrite('G:\Mi unidad\1. PROYECTOS TELLO 2022\SCM SPILL OVERS\outputs\PEAO\mujeres\1%\simulacion_1\output_tests.xlsx',p_value_vec_"&amp;UI199&amp;"','p_value_vec_"&amp;UI199&amp;"');"</f>
        <v>xlswrite('G:\Mi unidad\1. PROYECTOS TELLO 2022\SCM SPILL OVERS\outputs\PEAO\mujeres\1%\simulacion_1\output_tests.xlsx',p_value_vec_108','p_value_vec_108');</v>
      </c>
      <c r="UU199">
        <v>108</v>
      </c>
      <c r="UV199" t="str">
        <f>"xlswrite('G:\Mi unidad\1. PROYECTOS TELLO 2022\SCM SPILL OVERS\outputs\PEAO\criminalidad\1%\simulacion_1\output_tests.xlsx',p_value_vec_"&amp;UU199&amp;"','p_value_vec_"&amp;UU199&amp;"');"</f>
        <v>xlswrite('G:\Mi unidad\1. PROYECTOS TELLO 2022\SCM SPILL OVERS\outputs\PEAO\criminalidad\1%\simulacion_1\output_tests.xlsx',p_value_vec_108','p_value_vec_108');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P200">
        <v>108</v>
      </c>
      <c r="CQ200" s="2" t="str">
        <f>"A_"&amp;CP197&amp;" = eye(N);"</f>
        <v>A_108 = eye(N);</v>
      </c>
      <c r="CW200">
        <v>108</v>
      </c>
      <c r="CX200" s="2" t="str">
        <f>"A_"&amp;CW196&amp;"(:,ind_"&amp;CW196&amp;" == 0) = [];"</f>
        <v>A_107(:,ind_107 == 0) = [];</v>
      </c>
      <c r="DB200">
        <v>108</v>
      </c>
      <c r="DC200" s="2" t="str">
        <f>"A_"&amp;DB197&amp;" = eye(N);"</f>
        <v>A_108 = eye(N);</v>
      </c>
      <c r="DG200">
        <v>108</v>
      </c>
      <c r="DH200" s="2" t="str">
        <f>"A_"&amp;DG197&amp;" = eye(N);"</f>
        <v>A_108 = eye(N);</v>
      </c>
      <c r="DL200">
        <v>108</v>
      </c>
      <c r="DM200" s="2" t="str">
        <f>"A_"&amp;DL197&amp;" = eye(N);"</f>
        <v>A_108 = eye(N);</v>
      </c>
      <c r="EG200">
        <v>79</v>
      </c>
      <c r="EH200" s="2" t="str">
        <f>"synthetic_control_sp_"&amp;EG200&amp;"(T+s) = Y_"&amp;EG200&amp;"(1,T+s)-alpha1_hat_vec_"&amp;EG200&amp;"(s);"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OVERS\outputs\PEAO\bajo_niv_educ\1%\simulacion_1\output_tests.xlsx',alpha1_hat_vec_"&amp;QW200&amp;"','alpha1_hat_vec_"&amp;QW200&amp;"');"</f>
        <v>xlswrite('G:\Mi unidad\1. PROYECTOS TELLO 2022\SCM SPILL OVERS\outputs\PEAO\bajo_niv_educ\1%\simulacion_1\output_tests.xlsx',alpha1_hat_vec_108','alpha1_hat_vec_108');</v>
      </c>
      <c r="RK200">
        <v>108</v>
      </c>
      <c r="RL200" t="str">
        <f>"xlswrite('G:\Mi unidad\1. PROYECTOS TELLO 2022\SCM SPILL OVERS\outputs\PEAO\bajo_ingreso\1%\simulacion_1\output_tests.xlsx',alpha1_hat_vec_"&amp;RK200&amp;"','alpha1_hat_vec_"&amp;RK200&amp;"');"</f>
        <v>xlswrite('G:\Mi unidad\1. PROYECTOS TELLO 2022\SCM SPILL OVERS\outputs\PEAO\bajo_ingreso\1%\simulacion_1\output_tests.xlsx',alpha1_hat_vec_108','alpha1_hat_vec_108');</v>
      </c>
      <c r="RW200">
        <v>108</v>
      </c>
      <c r="RX200" t="str">
        <f>"xlswrite('G:\Mi unidad\1. PROYECTOS TELLO 2022\SCM SPILL OVERS\outputs\PEAO\densidad\1%\simulacion_1\output_tests.xlsx',alpha1_hat_vec_"&amp;RW200&amp;"','alpha1_hat_vec_"&amp;RW200&amp;"');"</f>
        <v>xlswrite('G:\Mi unidad\1. PROYECTOS TELLO 2022\SCM SPILL OVERS\outputs\PEAO\densidad\1%\simulacion_1\output_tests.xlsx',alpha1_hat_vec_108','alpha1_hat_vec_108');</v>
      </c>
      <c r="SI200">
        <v>108</v>
      </c>
      <c r="SJ200" t="str">
        <f>"xlswrite('G:\Mi unidad\1. PROYECTOS TELLO 2022\SCM SPILL OVERS\outputs\PEAO\densidad_g\1%\simulacion_1\output_tests.xlsx',alpha1_hat_vec_"&amp;SI200&amp;"','alpha1_hat_vec_"&amp;SI200&amp;"');"</f>
        <v>xlswrite('G:\Mi unidad\1. PROYECTOS TELLO 2022\SCM SPILL OVERS\outputs\PEAO\densidad_g\1%\simulacion_1\output_tests.xlsx',alpha1_hat_vec_108','alpha1_hat_vec_108');</v>
      </c>
      <c r="SU200">
        <v>108</v>
      </c>
      <c r="SV200" t="str">
        <f>"xlswrite('G:\Mi unidad\1. PROYECTOS TELLO 2022\SCM SPILL OVERS\outputs\PEAO\distancia_centro_salud\1%\simulacion_1\output_tests.xlsx',alpha1_hat_vec_"&amp;SU200&amp;"','alpha1_hat_vec_"&amp;SU200&amp;"');"</f>
        <v>xlswrite('G:\Mi unidad\1. PROYECTOS TELLO 2022\SCM SPILL OVERS\outputs\PEAO\distancia_centro_salud\1%\simulacion_1\output_tests.xlsx',alpha1_hat_vec_108','alpha1_hat_vec_108');</v>
      </c>
      <c r="TH200">
        <v>108</v>
      </c>
      <c r="TI200" t="str">
        <f>"xlswrite('G:\Mi unidad\1. PROYECTOS TELLO 2022\SCM SPILL OVERS\outputs\PEAO\informalidad\1%\simulacion_1\output_tests.xlsx',alpha1_hat_vec_"&amp;TH200&amp;"','alpha1_hat_vec_"&amp;TH200&amp;"');"</f>
        <v>xlswrite('G:\Mi unidad\1. PROYECTOS TELLO 2022\SCM SPILL OVERS\outputs\PEAO\informalidad\1%\simulacion_1\output_tests.xlsx',alpha1_hat_vec_108','alpha1_hat_vec_108');</v>
      </c>
      <c r="TU200">
        <v>108</v>
      </c>
      <c r="TV200" t="str">
        <f>"xlswrite('G:\Mi unidad\1. PROYECTOS TELLO 2022\SCM SPILL OVERS\outputs\PEAO\alimentos\1%\simulacion_1\output_tests.xlsx',alpha1_hat_vec_"&amp;TU200&amp;"','alpha1_hat_vec_"&amp;TU200&amp;"');"</f>
        <v>xlswrite('G:\Mi unidad\1. PROYECTOS TELLO 2022\SCM SPILL OVERS\outputs\PEAO\alimentos\1%\simulacion_1\output_tests.xlsx',alpha1_hat_vec_108','alpha1_hat_vec_108');</v>
      </c>
      <c r="UB200">
        <v>108</v>
      </c>
      <c r="UC200" t="str">
        <f>"xlswrite('G:\Mi unidad\1. PROYECTOS TELLO 2022\SCM SPILL OVERS\outputs\PEAO\jefe_hogar\1%\simulacion_1\output_tests.xlsx',alpha1_hat_vec_"&amp;UB200&amp;"','alpha1_hat_vec_"&amp;UB200&amp;"');"</f>
        <v>xlswrite('G:\Mi unidad\1. PROYECTOS TELLO 2022\SCM SPILL OVERS\outputs\PEAO\jefe_hogar\1%\simulacion_1\output_tests.xlsx',alpha1_hat_vec_108','alpha1_hat_vec_108');</v>
      </c>
      <c r="UI200">
        <v>108</v>
      </c>
      <c r="UJ200" t="str">
        <f>"xlswrite('G:\Mi unidad\1. PROYECTOS TELLO 2022\SCM SPILL OVERS\outputs\PEAO\mujeres\1%\simulacion_1\output_tests.xlsx',alpha1_hat_vec_"&amp;UI200&amp;"','alpha1_hat_vec_"&amp;UI200&amp;"');"</f>
        <v>xlswrite('G:\Mi unidad\1. PROYECTOS TELLO 2022\SCM SPILL OVERS\outputs\PEAO\mujeres\1%\simulacion_1\output_tests.xlsx',alpha1_hat_vec_108','alpha1_hat_vec_108');</v>
      </c>
      <c r="UU200">
        <v>108</v>
      </c>
      <c r="UV200" t="str">
        <f>"xlswrite('G:\Mi unidad\1. PROYECTOS TELLO 2022\SCM SPILL OVERS\outputs\PEAO\criminalidad\1%\simulacion_1\output_tests.xlsx',alpha1_hat_vec_"&amp;UU200&amp;"','alpha1_hat_vec_"&amp;UU200&amp;"');"</f>
        <v>xlswrite('G:\Mi unidad\1. PROYECTOS TELLO 2022\SCM SPILL OVERS\outputs\PEAO\criminalidad\1%\simulacion_1\output_tests.xlsx',alpha1_hat_vec_108','alpha1_hat_vec_108');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P201">
        <v>108</v>
      </c>
      <c r="CQ201" s="2" t="str">
        <f>"A_"&amp;CP197&amp;"(:,ind_"&amp;CP197&amp;" == 0) = [];"</f>
        <v>A_108(:,ind_108 == 0) = [];</v>
      </c>
      <c r="CW201">
        <v>108</v>
      </c>
      <c r="CX201" t="str">
        <f>"%A_"&amp;CW201</f>
        <v>%A_108</v>
      </c>
      <c r="DB201">
        <v>108</v>
      </c>
      <c r="DC201" s="2" t="str">
        <f>"A_"&amp;DB197&amp;"(:,ind_"&amp;DB197&amp;" == 0) = [];"</f>
        <v>A_108(:,ind_108 == 0) = [];</v>
      </c>
      <c r="DG201">
        <v>108</v>
      </c>
      <c r="DH201" s="2" t="str">
        <f>"A_"&amp;DG197&amp;"(:,ind_"&amp;DG197&amp;" == 0) = [];"</f>
        <v>A_108(:,ind_108 == 0) = [];</v>
      </c>
      <c r="DL201">
        <v>108</v>
      </c>
      <c r="DM201" s="2" t="str">
        <f>"A_"&amp;DL197&amp;"(:,ind_"&amp;DL197&amp;" == 0) = [];"</f>
        <v>A_108(:,ind_108 == 0) = [];</v>
      </c>
      <c r="EG201">
        <v>79</v>
      </c>
      <c r="EH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OVERS\outputs\PEAO\bajo_niv_educ\1%\simulacion_1\output_tests.xlsx',spillover_test_"&amp;QW201&amp;"','sp_test_"&amp;QW201&amp;"');"</f>
        <v>xlswrite('G:\Mi unidad\1. PROYECTOS TELLO 2022\SCM SPILL OVERS\outputs\PEAO\bajo_niv_educ\1%\simulacion_1\output_tests.xlsx',spillover_test_108','sp_test_108');</v>
      </c>
      <c r="RK201">
        <v>108</v>
      </c>
      <c r="RL201" t="str">
        <f>"xlswrite('G:\Mi unidad\1. PROYECTOS TELLO 2022\SCM SPILL OVERS\outputs\PEAO\bajo_ingreso\1%\simulacion_1\output_tests.xlsx',spillover_test_"&amp;RK201&amp;"','sp_test_"&amp;RK201&amp;"');"</f>
        <v>xlswrite('G:\Mi unidad\1. PROYECTOS TELLO 2022\SCM SPILL OVERS\outputs\PEAO\bajo_ingreso\1%\simulacion_1\output_tests.xlsx',spillover_test_108','sp_test_108');</v>
      </c>
      <c r="RW201">
        <v>108</v>
      </c>
      <c r="RX201" t="str">
        <f>"xlswrite('G:\Mi unidad\1. PROYECTOS TELLO 2022\SCM SPILL OVERS\outputs\PEAO\densidad\1%\simulacion_1\output_tests.xlsx',spillover_test_"&amp;RW201&amp;"','sp_test_"&amp;RW201&amp;"');"</f>
        <v>xlswrite('G:\Mi unidad\1. PROYECTOS TELLO 2022\SCM SPILL OVERS\outputs\PEAO\densidad\1%\simulacion_1\output_tests.xlsx',spillover_test_108','sp_test_108');</v>
      </c>
      <c r="SI201">
        <v>108</v>
      </c>
      <c r="SJ201" t="str">
        <f>"xlswrite('G:\Mi unidad\1. PROYECTOS TELLO 2022\SCM SPILL OVERS\outputs\PEAO\densidad_g\1%\simulacion_1\output_tests.xlsx',spillover_test_"&amp;SI201&amp;"','sp_test_"&amp;SI201&amp;"');"</f>
        <v>xlswrite('G:\Mi unidad\1. PROYECTOS TELLO 2022\SCM SPILL OVERS\outputs\PEAO\densidad_g\1%\simulacion_1\output_tests.xlsx',spillover_test_108','sp_test_108');</v>
      </c>
      <c r="SU201">
        <v>108</v>
      </c>
      <c r="SV201" t="str">
        <f>"xlswrite('G:\Mi unidad\1. PROYECTOS TELLO 2022\SCM SPILL OVERS\outputs\PEAO\distancia_centro_salud\1%\simulacion_1\output_tests.xlsx',spillover_test_"&amp;SU201&amp;"','sp_test_"&amp;SU201&amp;"');"</f>
        <v>xlswrite('G:\Mi unidad\1. PROYECTOS TELLO 2022\SCM SPILL OVERS\outputs\PEAO\distancia_centro_salud\1%\simulacion_1\output_tests.xlsx',spillover_test_108','sp_test_108');</v>
      </c>
      <c r="TH201">
        <v>108</v>
      </c>
      <c r="TI201" t="str">
        <f>"xlswrite('G:\Mi unidad\1. PROYECTOS TELLO 2022\SCM SPILL OVERS\outputs\PEAO\informalidad\1%\simulacion_1\output_tests.xlsx',spillover_test_"&amp;TH201&amp;"','sp_test_"&amp;TH201&amp;"');"</f>
        <v>xlswrite('G:\Mi unidad\1. PROYECTOS TELLO 2022\SCM SPILL OVERS\outputs\PEAO\informalidad\1%\simulacion_1\output_tests.xlsx',spillover_test_108','sp_test_108');</v>
      </c>
      <c r="TU201">
        <v>108</v>
      </c>
      <c r="TV201" t="str">
        <f>"xlswrite('G:\Mi unidad\1. PROYECTOS TELLO 2022\SCM SPILL OVERS\outputs\PEAO\alimentos\1%\simulacion_1\output_tests.xlsx',spillover_test_"&amp;TU201&amp;"','sp_test_"&amp;TU201&amp;"');"</f>
        <v>xlswrite('G:\Mi unidad\1. PROYECTOS TELLO 2022\SCM SPILL OVERS\outputs\PEAO\alimentos\1%\simulacion_1\output_tests.xlsx',spillover_test_108','sp_test_108');</v>
      </c>
      <c r="UB201">
        <v>108</v>
      </c>
      <c r="UC201" t="str">
        <f>"xlswrite('G:\Mi unidad\1. PROYECTOS TELLO 2022\SCM SPILL OVERS\outputs\PEAO\jefe_hogar\1%\simulacion_1\output_tests.xlsx',spillover_test_"&amp;UB201&amp;"','sp_test_"&amp;UB201&amp;"');"</f>
        <v>xlswrite('G:\Mi unidad\1. PROYECTOS TELLO 2022\SCM SPILL OVERS\outputs\PEAO\jefe_hogar\1%\simulacion_1\output_tests.xlsx',spillover_test_108','sp_test_108');</v>
      </c>
      <c r="UI201">
        <v>108</v>
      </c>
      <c r="UJ201" t="str">
        <f>"xlswrite('G:\Mi unidad\1. PROYECTOS TELLO 2022\SCM SPILL OVERS\outputs\PEAO\mujeres\1%\simulacion_1\output_tests.xlsx',spillover_test_"&amp;UI201&amp;"','sp_test_"&amp;UI201&amp;"');"</f>
        <v>xlswrite('G:\Mi unidad\1. PROYECTOS TELLO 2022\SCM SPILL OVERS\outputs\PEAO\mujeres\1%\simulacion_1\output_tests.xlsx',spillover_test_108','sp_test_108');</v>
      </c>
      <c r="UU201">
        <v>108</v>
      </c>
      <c r="UV201" t="str">
        <f>"xlswrite('G:\Mi unidad\1. PROYECTOS TELLO 2022\SCM SPILL OVERS\outputs\PEAO\criminalidad\1%\simulacion_1\output_tests.xlsx',spillover_test_"&amp;UU201&amp;"','sp_test_"&amp;UU201&amp;"');"</f>
        <v>xlswrite('G:\Mi unidad\1. PROYECTOS TELLO 2022\SCM SPILL OVERS\outputs\PEAO\criminalidad\1%\simulacion_1\output_tests.xlsx',spillover_test_108','sp_test_108');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P202">
        <v>112</v>
      </c>
      <c r="CQ202" t="str">
        <f>"%A_"&amp;CP202</f>
        <v>%A_112</v>
      </c>
      <c r="CW202">
        <v>112</v>
      </c>
      <c r="CX202" t="str">
        <f>"% Provincia_"&amp;CW202</f>
        <v>% Provincia_112</v>
      </c>
      <c r="DB202">
        <v>112</v>
      </c>
      <c r="DC202" t="str">
        <f>"%A_"&amp;DB202</f>
        <v>%A_112</v>
      </c>
      <c r="DG202">
        <v>112</v>
      </c>
      <c r="DH202" t="str">
        <f>"%A_"&amp;DG202</f>
        <v>%A_112</v>
      </c>
      <c r="DL202">
        <v>112</v>
      </c>
      <c r="DM202" t="str">
        <f>"%A_"&amp;DL202</f>
        <v>%A_112</v>
      </c>
      <c r="EG202">
        <v>80</v>
      </c>
      <c r="EH202" s="3" t="str">
        <f>"%PROVINCIA "&amp;EG202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OVERS\outputs\PEAO\bajo_niv_educ\1%\simulacion_1\output_tests.xlsx',lb_vec_"&amp;QW202&amp;"','lb_vec_"&amp;QW202&amp;"');"</f>
        <v>xlswrite('G:\Mi unidad\1. PROYECTOS TELLO 2022\SCM SPILL OVERS\outputs\PEAO\bajo_niv_educ\1%\simulacion_1\output_tests.xlsx',lb_vec_112','lb_vec_112');</v>
      </c>
      <c r="RK202">
        <v>112</v>
      </c>
      <c r="RL202" t="str">
        <f>"xlswrite('G:\Mi unidad\1. PROYECTOS TELLO 2022\SCM SPILL OVERS\outputs\PEAO\bajo_ingreso\1%\simulacion_1\output_tests.xlsx',lb_vec_"&amp;RK202&amp;"','lb_vec_"&amp;RK202&amp;"');"</f>
        <v>xlswrite('G:\Mi unidad\1. PROYECTOS TELLO 2022\SCM SPILL OVERS\outputs\PEAO\bajo_ingreso\1%\simulacion_1\output_tests.xlsx',lb_vec_112','lb_vec_112');</v>
      </c>
      <c r="RW202">
        <v>112</v>
      </c>
      <c r="RX202" t="str">
        <f>"xlswrite('G:\Mi unidad\1. PROYECTOS TELLO 2022\SCM SPILL OVERS\outputs\PEAO\densidad\1%\simulacion_1\output_tests.xlsx',lb_vec_"&amp;RW202&amp;"','lb_vec_"&amp;RW202&amp;"');"</f>
        <v>xlswrite('G:\Mi unidad\1. PROYECTOS TELLO 2022\SCM SPILL OVERS\outputs\PEAO\densidad\1%\simulacion_1\output_tests.xlsx',lb_vec_112','lb_vec_112');</v>
      </c>
      <c r="SI202">
        <v>112</v>
      </c>
      <c r="SJ202" t="str">
        <f>"xlswrite('G:\Mi unidad\1. PROYECTOS TELLO 2022\SCM SPILL OVERS\outputs\PEAO\densidad_g\1%\simulacion_1\output_tests.xlsx',lb_vec_"&amp;SI202&amp;"','lb_vec_"&amp;SI202&amp;"');"</f>
        <v>xlswrite('G:\Mi unidad\1. PROYECTOS TELLO 2022\SCM SPILL OVERS\outputs\PEAO\densidad_g\1%\simulacion_1\output_tests.xlsx',lb_vec_112','lb_vec_112');</v>
      </c>
      <c r="SU202">
        <v>112</v>
      </c>
      <c r="SV202" t="str">
        <f>"xlswrite('G:\Mi unidad\1. PROYECTOS TELLO 2022\SCM SPILL OVERS\outputs\PEAO\distancia_centro_salud\1%\simulacion_1\output_tests.xlsx',lb_vec_"&amp;SU202&amp;"','lb_vec_"&amp;SU202&amp;"');"</f>
        <v>xlswrite('G:\Mi unidad\1. PROYECTOS TELLO 2022\SCM SPILL OVERS\outputs\PEAO\distancia_centro_salud\1%\simulacion_1\output_tests.xlsx',lb_vec_112','lb_vec_112');</v>
      </c>
      <c r="TH202">
        <v>112</v>
      </c>
      <c r="TI202" t="str">
        <f>"xlswrite('G:\Mi unidad\1. PROYECTOS TELLO 2022\SCM SPILL OVERS\outputs\PEAO\informalidad\1%\simulacion_1\output_tests.xlsx',lb_vec_"&amp;TH202&amp;"','lb_vec_"&amp;TH202&amp;"');"</f>
        <v>xlswrite('G:\Mi unidad\1. PROYECTOS TELLO 2022\SCM SPILL OVERS\outputs\PEAO\informalidad\1%\simulacion_1\output_tests.xlsx',lb_vec_112','lb_vec_112');</v>
      </c>
      <c r="TU202">
        <v>112</v>
      </c>
      <c r="TV202" t="str">
        <f>"xlswrite('G:\Mi unidad\1. PROYECTOS TELLO 2022\SCM SPILL OVERS\outputs\PEAO\alimentos\1%\simulacion_1\output_tests.xlsx',lb_vec_"&amp;TU202&amp;"','lb_vec_"&amp;TU202&amp;"');"</f>
        <v>xlswrite('G:\Mi unidad\1. PROYECTOS TELLO 2022\SCM SPILL OVERS\outputs\PEAO\alimentos\1%\simulacion_1\output_tests.xlsx',lb_vec_112','lb_vec_112');</v>
      </c>
      <c r="UB202">
        <v>112</v>
      </c>
      <c r="UC202" t="str">
        <f>"xlswrite('G:\Mi unidad\1. PROYECTOS TELLO 2022\SCM SPILL OVERS\outputs\PEAO\jefe_hogar\1%\simulacion_1\output_tests.xlsx',lb_vec_"&amp;UB202&amp;"','lb_vec_"&amp;UB202&amp;"');"</f>
        <v>xlswrite('G:\Mi unidad\1. PROYECTOS TELLO 2022\SCM SPILL OVERS\outputs\PEAO\jefe_hogar\1%\simulacion_1\output_tests.xlsx',lb_vec_112','lb_vec_112');</v>
      </c>
      <c r="UI202">
        <v>112</v>
      </c>
      <c r="UJ202" t="str">
        <f>"xlswrite('G:\Mi unidad\1. PROYECTOS TELLO 2022\SCM SPILL OVERS\outputs\PEAO\mujeres\1%\simulacion_1\output_tests.xlsx',lb_vec_"&amp;UI202&amp;"','lb_vec_"&amp;UI202&amp;"');"</f>
        <v>xlswrite('G:\Mi unidad\1. PROYECTOS TELLO 2022\SCM SPILL OVERS\outputs\PEAO\mujeres\1%\simulacion_1\output_tests.xlsx',lb_vec_112','lb_vec_112');</v>
      </c>
      <c r="UU202">
        <v>112</v>
      </c>
      <c r="UV202" t="str">
        <f>"xlswrite('G:\Mi unidad\1. PROYECTOS TELLO 2022\SCM SPILL OVERS\outputs\PEAO\criminalidad\1%\simulacion_1\output_tests.xlsx',lb_vec_"&amp;UU202&amp;"','lb_vec_"&amp;UU202&amp;"');"</f>
        <v>xlswrite('G:\Mi unidad\1. PROYECTOS TELLO 2022\SCM SPILL OVERS\outputs\PEAO\criminalidad\1%\simulacion_1\output_tests.xlsx',lb_vec_112','lb_vec_112');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P203">
        <v>112</v>
      </c>
      <c r="CQ203" t="str">
        <f>"% Provincia_"&amp;CP203</f>
        <v>% Provincia_112</v>
      </c>
      <c r="CW203">
        <v>112</v>
      </c>
      <c r="CX203" s="2" t="str">
        <f>"ind_"&amp;CW201&amp;" = xlsread('spillover_alimentos_"&amp;CW201&amp;".xlsx')"</f>
        <v>ind_108 = xlsread('spillover_alimentos_108.xlsx')</v>
      </c>
      <c r="DB203">
        <v>112</v>
      </c>
      <c r="DC203" t="str">
        <f>"% Provincia_"&amp;DB203</f>
        <v>% Provincia_112</v>
      </c>
      <c r="DG203">
        <v>112</v>
      </c>
      <c r="DH203" t="str">
        <f>"% Provincia_"&amp;DG203</f>
        <v>% Provincia_112</v>
      </c>
      <c r="DL203">
        <v>112</v>
      </c>
      <c r="DM203" t="str">
        <f>"% Provincia_"&amp;DL203</f>
        <v>% Provincia_112</v>
      </c>
      <c r="EG203">
        <v>80</v>
      </c>
      <c r="EH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OVERS\outputs\PEAO\bajo_niv_educ\1%\simulacion_1\output_tests.xlsx',ub_vec_"&amp;QW203&amp;"','ub_vec_"&amp;QW203&amp;"');"</f>
        <v>xlswrite('G:\Mi unidad\1. PROYECTOS TELLO 2022\SCM SPILL OVERS\outputs\PEAO\bajo_niv_educ\1%\simulacion_1\output_tests.xlsx',ub_vec_112','ub_vec_112');</v>
      </c>
      <c r="RK203">
        <v>112</v>
      </c>
      <c r="RL203" t="str">
        <f>"xlswrite('G:\Mi unidad\1. PROYECTOS TELLO 2022\SCM SPILL OVERS\outputs\PEAO\bajo_ingreso\1%\simulacion_1\output_tests.xlsx',ub_vec_"&amp;RK203&amp;"','ub_vec_"&amp;RK203&amp;"');"</f>
        <v>xlswrite('G:\Mi unidad\1. PROYECTOS TELLO 2022\SCM SPILL OVERS\outputs\PEAO\bajo_ingreso\1%\simulacion_1\output_tests.xlsx',ub_vec_112','ub_vec_112');</v>
      </c>
      <c r="RW203">
        <v>112</v>
      </c>
      <c r="RX203" t="str">
        <f>"xlswrite('G:\Mi unidad\1. PROYECTOS TELLO 2022\SCM SPILL OVERS\outputs\PEAO\densidad\1%\simulacion_1\output_tests.xlsx',ub_vec_"&amp;RW203&amp;"','ub_vec_"&amp;RW203&amp;"');"</f>
        <v>xlswrite('G:\Mi unidad\1. PROYECTOS TELLO 2022\SCM SPILL OVERS\outputs\PEAO\densidad\1%\simulacion_1\output_tests.xlsx',ub_vec_112','ub_vec_112');</v>
      </c>
      <c r="SI203">
        <v>112</v>
      </c>
      <c r="SJ203" t="str">
        <f>"xlswrite('G:\Mi unidad\1. PROYECTOS TELLO 2022\SCM SPILL OVERS\outputs\PEAO\densidad_g\1%\simulacion_1\output_tests.xlsx',ub_vec_"&amp;SI203&amp;"','ub_vec_"&amp;SI203&amp;"');"</f>
        <v>xlswrite('G:\Mi unidad\1. PROYECTOS TELLO 2022\SCM SPILL OVERS\outputs\PEAO\densidad_g\1%\simulacion_1\output_tests.xlsx',ub_vec_112','ub_vec_112');</v>
      </c>
      <c r="SU203">
        <v>112</v>
      </c>
      <c r="SV203" t="str">
        <f>"xlswrite('G:\Mi unidad\1. PROYECTOS TELLO 2022\SCM SPILL OVERS\outputs\PEAO\distancia_centro_salud\1%\simulacion_1\output_tests.xlsx',ub_vec_"&amp;SU203&amp;"','ub_vec_"&amp;SU203&amp;"');"</f>
        <v>xlswrite('G:\Mi unidad\1. PROYECTOS TELLO 2022\SCM SPILL OVERS\outputs\PEAO\distancia_centro_salud\1%\simulacion_1\output_tests.xlsx',ub_vec_112','ub_vec_112');</v>
      </c>
      <c r="TH203">
        <v>112</v>
      </c>
      <c r="TI203" t="str">
        <f>"xlswrite('G:\Mi unidad\1. PROYECTOS TELLO 2022\SCM SPILL OVERS\outputs\PEAO\informalidad\1%\simulacion_1\output_tests.xlsx',ub_vec_"&amp;TH203&amp;"','ub_vec_"&amp;TH203&amp;"');"</f>
        <v>xlswrite('G:\Mi unidad\1. PROYECTOS TELLO 2022\SCM SPILL OVERS\outputs\PEAO\informalidad\1%\simulacion_1\output_tests.xlsx',ub_vec_112','ub_vec_112');</v>
      </c>
      <c r="TU203">
        <v>112</v>
      </c>
      <c r="TV203" t="str">
        <f>"xlswrite('G:\Mi unidad\1. PROYECTOS TELLO 2022\SCM SPILL OVERS\outputs\PEAO\alimentos\1%\simulacion_1\output_tests.xlsx',ub_vec_"&amp;TU203&amp;"','ub_vec_"&amp;TU203&amp;"');"</f>
        <v>xlswrite('G:\Mi unidad\1. PROYECTOS TELLO 2022\SCM SPILL OVERS\outputs\PEAO\alimentos\1%\simulacion_1\output_tests.xlsx',ub_vec_112','ub_vec_112');</v>
      </c>
      <c r="UB203">
        <v>112</v>
      </c>
      <c r="UC203" t="str">
        <f>"xlswrite('G:\Mi unidad\1. PROYECTOS TELLO 2022\SCM SPILL OVERS\outputs\PEAO\jefe_hogar\1%\simulacion_1\output_tests.xlsx',ub_vec_"&amp;UB203&amp;"','ub_vec_"&amp;UB203&amp;"');"</f>
        <v>xlswrite('G:\Mi unidad\1. PROYECTOS TELLO 2022\SCM SPILL OVERS\outputs\PEAO\jefe_hogar\1%\simulacion_1\output_tests.xlsx',ub_vec_112','ub_vec_112');</v>
      </c>
      <c r="UI203">
        <v>112</v>
      </c>
      <c r="UJ203" t="str">
        <f>"xlswrite('G:\Mi unidad\1. PROYECTOS TELLO 2022\SCM SPILL OVERS\outputs\PEAO\mujeres\1%\simulacion_1\output_tests.xlsx',ub_vec_"&amp;UI203&amp;"','ub_vec_"&amp;UI203&amp;"');"</f>
        <v>xlswrite('G:\Mi unidad\1. PROYECTOS TELLO 2022\SCM SPILL OVERS\outputs\PEAO\mujeres\1%\simulacion_1\output_tests.xlsx',ub_vec_112','ub_vec_112');</v>
      </c>
      <c r="UU203">
        <v>112</v>
      </c>
      <c r="UV203" t="str">
        <f>"xlswrite('G:\Mi unidad\1. PROYECTOS TELLO 2022\SCM SPILL OVERS\outputs\PEAO\criminalidad\1%\simulacion_1\output_tests.xlsx',ub_vec_"&amp;UU203&amp;"','ub_vec_"&amp;UU203&amp;"');"</f>
        <v>xlswrite('G:\Mi unidad\1. PROYECTOS TELLO 2022\SCM SPILL OVERS\outputs\PEAO\criminalidad\1%\simulacion_1\output_tests.xlsx',ub_vec_112','ub_vec_112');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xlsread('spillover_densidad_g_"&amp;CJ202&amp;".xlsx')"</f>
        <v>ind_112 = xlsread('spillover_densidad_g_112.xlsx')</v>
      </c>
      <c r="CP204">
        <v>112</v>
      </c>
      <c r="CQ204" s="2" t="str">
        <f>"ind_"&amp;CP202&amp;" = xlsread('spillover_tiempo_cs_"&amp;CP202&amp;".xlsx')"</f>
        <v>ind_112 = xlsread('spillover_tiempo_cs_112.xlsx')</v>
      </c>
      <c r="CW204">
        <v>112</v>
      </c>
      <c r="CX204" s="2" t="str">
        <f>"A_"&amp;CW201&amp;" = eye(N);"</f>
        <v>A_108 = eye(N);</v>
      </c>
      <c r="DB204">
        <v>112</v>
      </c>
      <c r="DC204" s="2" t="str">
        <f>"ind_"&amp;DB202&amp;" = xlsread('spillover_criminalidad_"&amp;DB202&amp;".xlsx')"</f>
        <v>ind_112 = xlsread('spillover_criminalidad_112.xlsx')</v>
      </c>
      <c r="DG204">
        <v>112</v>
      </c>
      <c r="DH204" s="2" t="str">
        <f>"ind_"&amp;DG202&amp;" = xlsread('spillover_jefe_hogar_"&amp;DG202&amp;".xlsx')"</f>
        <v>ind_112 = xlsread('spillover_jefe_hogar_112.xlsx')</v>
      </c>
      <c r="DL204">
        <v>112</v>
      </c>
      <c r="DM204" s="2" t="str">
        <f>"ind_"&amp;DL202&amp;" = xlsread('spillover_mujeres_"&amp;DL202&amp;".xlsx')"</f>
        <v>ind_112 = xlsread('spillover_mujeres_112.xlsx')</v>
      </c>
      <c r="EG204">
        <v>80</v>
      </c>
      <c r="EH204" s="2" t="str">
        <f>"Y_Ts_"&amp;EG204&amp;" = Y_"&amp;EG204&amp;"(:,T+s);"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OVERS\outputs\PEAO\bajo_niv_educ\1%\simulacion_1\output_tests.xlsx',p_value_vec_"&amp;QW204&amp;"','p_value_vec_"&amp;QW204&amp;"');"</f>
        <v>xlswrite('G:\Mi unidad\1. PROYECTOS TELLO 2022\SCM SPILL OVERS\outputs\PEAO\bajo_niv_educ\1%\simulacion_1\output_tests.xlsx',p_value_vec_112','p_value_vec_112');</v>
      </c>
      <c r="RK204">
        <v>112</v>
      </c>
      <c r="RL204" t="str">
        <f>"xlswrite('G:\Mi unidad\1. PROYECTOS TELLO 2022\SCM SPILL OVERS\outputs\PEAO\bajo_ingreso\1%\simulacion_1\output_tests.xlsx',p_value_vec_"&amp;RK204&amp;"','p_value_vec_"&amp;RK204&amp;"');"</f>
        <v>xlswrite('G:\Mi unidad\1. PROYECTOS TELLO 2022\SCM SPILL OVERS\outputs\PEAO\bajo_ingreso\1%\simulacion_1\output_tests.xlsx',p_value_vec_112','p_value_vec_112');</v>
      </c>
      <c r="RW204">
        <v>112</v>
      </c>
      <c r="RX204" t="str">
        <f>"xlswrite('G:\Mi unidad\1. PROYECTOS TELLO 2022\SCM SPILL OVERS\outputs\PEAO\densidad\1%\simulacion_1\output_tests.xlsx',p_value_vec_"&amp;RW204&amp;"','p_value_vec_"&amp;RW204&amp;"');"</f>
        <v>xlswrite('G:\Mi unidad\1. PROYECTOS TELLO 2022\SCM SPILL OVERS\outputs\PEAO\densidad\1%\simulacion_1\output_tests.xlsx',p_value_vec_112','p_value_vec_112');</v>
      </c>
      <c r="SI204">
        <v>112</v>
      </c>
      <c r="SJ204" t="str">
        <f>"xlswrite('G:\Mi unidad\1. PROYECTOS TELLO 2022\SCM SPILL OVERS\outputs\PEAO\densidad_g\1%\simulacion_1\output_tests.xlsx',p_value_vec_"&amp;SI204&amp;"','p_value_vec_"&amp;SI204&amp;"');"</f>
        <v>xlswrite('G:\Mi unidad\1. PROYECTOS TELLO 2022\SCM SPILL OVERS\outputs\PEAO\densidad_g\1%\simulacion_1\output_tests.xlsx',p_value_vec_112','p_value_vec_112');</v>
      </c>
      <c r="SU204">
        <v>112</v>
      </c>
      <c r="SV204" t="str">
        <f>"xlswrite('G:\Mi unidad\1. PROYECTOS TELLO 2022\SCM SPILL OVERS\outputs\PEAO\distancia_centro_salud\1%\simulacion_1\output_tests.xlsx',p_value_vec_"&amp;SU204&amp;"','p_value_vec_"&amp;SU204&amp;"');"</f>
        <v>xlswrite('G:\Mi unidad\1. PROYECTOS TELLO 2022\SCM SPILL OVERS\outputs\PEAO\distancia_centro_salud\1%\simulacion_1\output_tests.xlsx',p_value_vec_112','p_value_vec_112');</v>
      </c>
      <c r="TH204">
        <v>112</v>
      </c>
      <c r="TI204" t="str">
        <f>"xlswrite('G:\Mi unidad\1. PROYECTOS TELLO 2022\SCM SPILL OVERS\outputs\PEAO\informalidad\1%\simulacion_1\output_tests.xlsx',p_value_vec_"&amp;TH204&amp;"','p_value_vec_"&amp;TH204&amp;"');"</f>
        <v>xlswrite('G:\Mi unidad\1. PROYECTOS TELLO 2022\SCM SPILL OVERS\outputs\PEAO\informalidad\1%\simulacion_1\output_tests.xlsx',p_value_vec_112','p_value_vec_112');</v>
      </c>
      <c r="TU204">
        <v>112</v>
      </c>
      <c r="TV204" t="str">
        <f>"xlswrite('G:\Mi unidad\1. PROYECTOS TELLO 2022\SCM SPILL OVERS\outputs\PEAO\alimentos\1%\simulacion_1\output_tests.xlsx',p_value_vec_"&amp;TU204&amp;"','p_value_vec_"&amp;TU204&amp;"');"</f>
        <v>xlswrite('G:\Mi unidad\1. PROYECTOS TELLO 2022\SCM SPILL OVERS\outputs\PEAO\alimentos\1%\simulacion_1\output_tests.xlsx',p_value_vec_112','p_value_vec_112');</v>
      </c>
      <c r="UB204">
        <v>112</v>
      </c>
      <c r="UC204" t="str">
        <f>"xlswrite('G:\Mi unidad\1. PROYECTOS TELLO 2022\SCM SPILL OVERS\outputs\PEAO\jefe_hogar\1%\simulacion_1\output_tests.xlsx',p_value_vec_"&amp;UB204&amp;"','p_value_vec_"&amp;UB204&amp;"');"</f>
        <v>xlswrite('G:\Mi unidad\1. PROYECTOS TELLO 2022\SCM SPILL OVERS\outputs\PEAO\jefe_hogar\1%\simulacion_1\output_tests.xlsx',p_value_vec_112','p_value_vec_112');</v>
      </c>
      <c r="UI204">
        <v>112</v>
      </c>
      <c r="UJ204" t="str">
        <f>"xlswrite('G:\Mi unidad\1. PROYECTOS TELLO 2022\SCM SPILL OVERS\outputs\PEAO\mujeres\1%\simulacion_1\output_tests.xlsx',p_value_vec_"&amp;UI204&amp;"','p_value_vec_"&amp;UI204&amp;"');"</f>
        <v>xlswrite('G:\Mi unidad\1. PROYECTOS TELLO 2022\SCM SPILL OVERS\outputs\PEAO\mujeres\1%\simulacion_1\output_tests.xlsx',p_value_vec_112','p_value_vec_112');</v>
      </c>
      <c r="UU204">
        <v>112</v>
      </c>
      <c r="UV204" t="str">
        <f>"xlswrite('G:\Mi unidad\1. PROYECTOS TELLO 2022\SCM SPILL OVERS\outputs\PEAO\criminalidad\1%\simulacion_1\output_tests.xlsx',p_value_vec_"&amp;UU204&amp;"','p_value_vec_"&amp;UU204&amp;"');"</f>
        <v>xlswrite('G:\Mi unidad\1. PROYECTOS TELLO 2022\SCM SPILL OVERS\outputs\PEAO\criminalidad\1%\simulacion_1\output_tests.xlsx',p_value_vec_112','p_value_vec_112');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P205">
        <v>112</v>
      </c>
      <c r="CQ205" s="2" t="str">
        <f>"A_"&amp;CP202&amp;" = eye(N);"</f>
        <v>A_112 = eye(N);</v>
      </c>
      <c r="CW205">
        <v>112</v>
      </c>
      <c r="CX205" s="2" t="str">
        <f>"A_"&amp;CW201&amp;"(:,ind_"&amp;CW201&amp;" == 0) = [];"</f>
        <v>A_108(:,ind_108 == 0) = [];</v>
      </c>
      <c r="DB205">
        <v>112</v>
      </c>
      <c r="DC205" s="2" t="str">
        <f>"A_"&amp;DB202&amp;" = eye(N);"</f>
        <v>A_112 = eye(N);</v>
      </c>
      <c r="DG205">
        <v>112</v>
      </c>
      <c r="DH205" s="2" t="str">
        <f>"A_"&amp;DG202&amp;" = eye(N);"</f>
        <v>A_112 = eye(N);</v>
      </c>
      <c r="DL205">
        <v>112</v>
      </c>
      <c r="DM205" s="2" t="str">
        <f>"A_"&amp;DL202&amp;" = eye(N);"</f>
        <v>A_112 = eye(N);</v>
      </c>
      <c r="EG205">
        <v>80</v>
      </c>
      <c r="EH205" s="2" t="str">
        <f>"gamma_hat_"&amp;EG204&amp;" = (A_"&amp;EG204&amp;"'*M_hat_"&amp;EG204&amp;"*A_"&amp;EG204&amp;")\(A_"&amp;EG204&amp;"'*(eye(N)-B_hat_"&amp;EG204&amp;")'*((eye(N)-B_hat_"&amp;EG204&amp;")*Y_Ts_"&amp;EG204&amp;"-a_hat_"&amp;EG204&amp;"));"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sp_andrews_te(Y_pre_"&amp;QI205&amp;",PEAO_"&amp;QI205&amp;"(:,T+s),A_"&amp;QI205&amp;",C,.05);"</f>
        <v xml:space="preserve">    [p_value_77,lb_77,ub_77] = sp_andrews_te(Y_pre_77,PEAO_77(:,T+s),A_77,C,.05);</v>
      </c>
      <c r="QP205">
        <v>95</v>
      </c>
      <c r="QQ205" t="str">
        <f>"    spillover_test_"&amp;QP205&amp;"(s) = sp_andrews(Y_pre_"&amp;QP205&amp;",PEAO_"&amp;QP205&amp;"(:,T+s),A_"&amp;QP205&amp;",C,d,alpha_sig);"</f>
        <v xml:space="preserve">    spillover_test_95(s) = sp_andrews(Y_pre_95,PEAO_95(:,T+s),A_95,C,d,alpha_sig);</v>
      </c>
      <c r="QW205">
        <v>112</v>
      </c>
      <c r="QX205" t="str">
        <f>"xlswrite('G:\Mi unidad\1. PROYECTOS TELLO 2022\SCM SPILL OVERS\outputs\PEAO\bajo_niv_educ\1%\simulacion_1\output_tests.xlsx',alpha1_hat_vec_"&amp;QW205&amp;"','alpha1_hat_vec_"&amp;QW205&amp;"');"</f>
        <v>xlswrite('G:\Mi unidad\1. PROYECTOS TELLO 2022\SCM SPILL OVERS\outputs\PEAO\bajo_niv_educ\1%\simulacion_1\output_tests.xlsx',alpha1_hat_vec_112','alpha1_hat_vec_112');</v>
      </c>
      <c r="RK205">
        <v>112</v>
      </c>
      <c r="RL205" t="str">
        <f>"xlswrite('G:\Mi unidad\1. PROYECTOS TELLO 2022\SCM SPILL OVERS\outputs\PEAO\bajo_ingreso\1%\simulacion_1\output_tests.xlsx',alpha1_hat_vec_"&amp;RK205&amp;"','alpha1_hat_vec_"&amp;RK205&amp;"');"</f>
        <v>xlswrite('G:\Mi unidad\1. PROYECTOS TELLO 2022\SCM SPILL OVERS\outputs\PEAO\bajo_ingreso\1%\simulacion_1\output_tests.xlsx',alpha1_hat_vec_112','alpha1_hat_vec_112');</v>
      </c>
      <c r="RW205">
        <v>112</v>
      </c>
      <c r="RX205" t="str">
        <f>"xlswrite('G:\Mi unidad\1. PROYECTOS TELLO 2022\SCM SPILL OVERS\outputs\PEAO\densidad\1%\simulacion_1\output_tests.xlsx',alpha1_hat_vec_"&amp;RW205&amp;"','alpha1_hat_vec_"&amp;RW205&amp;"');"</f>
        <v>xlswrite('G:\Mi unidad\1. PROYECTOS TELLO 2022\SCM SPILL OVERS\outputs\PEAO\densidad\1%\simulacion_1\output_tests.xlsx',alpha1_hat_vec_112','alpha1_hat_vec_112');</v>
      </c>
      <c r="SI205">
        <v>112</v>
      </c>
      <c r="SJ205" t="str">
        <f>"xlswrite('G:\Mi unidad\1. PROYECTOS TELLO 2022\SCM SPILL OVERS\outputs\PEAO\densidad_g\1%\simulacion_1\output_tests.xlsx',alpha1_hat_vec_"&amp;SI205&amp;"','alpha1_hat_vec_"&amp;SI205&amp;"');"</f>
        <v>xlswrite('G:\Mi unidad\1. PROYECTOS TELLO 2022\SCM SPILL OVERS\outputs\PEAO\densidad_g\1%\simulacion_1\output_tests.xlsx',alpha1_hat_vec_112','alpha1_hat_vec_112');</v>
      </c>
      <c r="SU205">
        <v>112</v>
      </c>
      <c r="SV205" t="str">
        <f>"xlswrite('G:\Mi unidad\1. PROYECTOS TELLO 2022\SCM SPILL OVERS\outputs\PEAO\distancia_centro_salud\1%\simulacion_1\output_tests.xlsx',alpha1_hat_vec_"&amp;SU205&amp;"','alpha1_hat_vec_"&amp;SU205&amp;"');"</f>
        <v>xlswrite('G:\Mi unidad\1. PROYECTOS TELLO 2022\SCM SPILL OVERS\outputs\PEAO\distancia_centro_salud\1%\simulacion_1\output_tests.xlsx',alpha1_hat_vec_112','alpha1_hat_vec_112');</v>
      </c>
      <c r="TH205">
        <v>112</v>
      </c>
      <c r="TI205" t="str">
        <f>"xlswrite('G:\Mi unidad\1. PROYECTOS TELLO 2022\SCM SPILL OVERS\outputs\PEAO\informalidad\1%\simulacion_1\output_tests.xlsx',alpha1_hat_vec_"&amp;TH205&amp;"','alpha1_hat_vec_"&amp;TH205&amp;"');"</f>
        <v>xlswrite('G:\Mi unidad\1. PROYECTOS TELLO 2022\SCM SPILL OVERS\outputs\PEAO\informalidad\1%\simulacion_1\output_tests.xlsx',alpha1_hat_vec_112','alpha1_hat_vec_112');</v>
      </c>
      <c r="TU205">
        <v>112</v>
      </c>
      <c r="TV205" t="str">
        <f>"xlswrite('G:\Mi unidad\1. PROYECTOS TELLO 2022\SCM SPILL OVERS\outputs\PEAO\alimentos\1%\simulacion_1\output_tests.xlsx',alpha1_hat_vec_"&amp;TU205&amp;"','alpha1_hat_vec_"&amp;TU205&amp;"');"</f>
        <v>xlswrite('G:\Mi unidad\1. PROYECTOS TELLO 2022\SCM SPILL OVERS\outputs\PEAO\alimentos\1%\simulacion_1\output_tests.xlsx',alpha1_hat_vec_112','alpha1_hat_vec_112');</v>
      </c>
      <c r="UB205">
        <v>112</v>
      </c>
      <c r="UC205" t="str">
        <f>"xlswrite('G:\Mi unidad\1. PROYECTOS TELLO 2022\SCM SPILL OVERS\outputs\PEAO\jefe_hogar\1%\simulacion_1\output_tests.xlsx',alpha1_hat_vec_"&amp;UB205&amp;"','alpha1_hat_vec_"&amp;UB205&amp;"');"</f>
        <v>xlswrite('G:\Mi unidad\1. PROYECTOS TELLO 2022\SCM SPILL OVERS\outputs\PEAO\jefe_hogar\1%\simulacion_1\output_tests.xlsx',alpha1_hat_vec_112','alpha1_hat_vec_112');</v>
      </c>
      <c r="UI205">
        <v>112</v>
      </c>
      <c r="UJ205" t="str">
        <f>"xlswrite('G:\Mi unidad\1. PROYECTOS TELLO 2022\SCM SPILL OVERS\outputs\PEAO\mujeres\1%\simulacion_1\output_tests.xlsx',alpha1_hat_vec_"&amp;UI205&amp;"','alpha1_hat_vec_"&amp;UI205&amp;"');"</f>
        <v>xlswrite('G:\Mi unidad\1. PROYECTOS TELLO 2022\SCM SPILL OVERS\outputs\PEAO\mujeres\1%\simulacion_1\output_tests.xlsx',alpha1_hat_vec_112','alpha1_hat_vec_112');</v>
      </c>
      <c r="UU205">
        <v>112</v>
      </c>
      <c r="UV205" t="str">
        <f>"xlswrite('G:\Mi unidad\1. PROYECTOS TELLO 2022\SCM SPILL OVERS\outputs\PEAO\criminalidad\1%\simulacion_1\output_tests.xlsx',alpha1_hat_vec_"&amp;UU205&amp;"','alpha1_hat_vec_"&amp;UU205&amp;"');"</f>
        <v>xlswrite('G:\Mi unidad\1. PROYECTOS TELLO 2022\SCM SPILL OVERS\outputs\PEAO\criminalidad\1%\simulacion_1\output_tests.xlsx',alpha1_hat_vec_112','alpha1_hat_vec_112');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P206">
        <v>112</v>
      </c>
      <c r="CQ206" s="2" t="str">
        <f>"A_"&amp;CP202&amp;"(:,ind_"&amp;CP202&amp;" == 0) = [];"</f>
        <v>A_112(:,ind_112 == 0) = [];</v>
      </c>
      <c r="CW206">
        <v>112</v>
      </c>
      <c r="CX206" t="str">
        <f>"% Provincia_"&amp;CW206</f>
        <v>% Provincia_112</v>
      </c>
      <c r="DB206">
        <v>112</v>
      </c>
      <c r="DC206" s="2" t="str">
        <f>"A_"&amp;DB202&amp;"(:,ind_"&amp;DB202&amp;" == 0) = [];"</f>
        <v>A_112(:,ind_112 == 0) = [];</v>
      </c>
      <c r="DG206">
        <v>112</v>
      </c>
      <c r="DH206" s="2" t="str">
        <f>"A_"&amp;DG202&amp;"(:,ind_"&amp;DG202&amp;" == 0) = [];"</f>
        <v>A_112(:,ind_112 == 0) = [];</v>
      </c>
      <c r="DL206">
        <v>112</v>
      </c>
      <c r="DM206" s="2" t="str">
        <f>"A_"&amp;DL202&amp;"(:,ind_"&amp;DL202&amp;" == 0) = [];"</f>
        <v>A_112(:,ind_112 == 0) = [];</v>
      </c>
      <c r="EG206">
        <v>80</v>
      </c>
      <c r="EH206" s="2" t="str">
        <f>"alpha_hat_"&amp;EG206&amp;" = A_"&amp;EG206&amp;"*gamma_hat_"&amp;EG206&amp;";"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OVERS\outputs\PEAO\bajo_niv_educ\1%\simulacion_1\output_tests.xlsx',spillover_test_"&amp;QW206&amp;"','sp_test_"&amp;QW206&amp;"');"</f>
        <v>xlswrite('G:\Mi unidad\1. PROYECTOS TELLO 2022\SCM SPILL OVERS\outputs\PEAO\bajo_niv_educ\1%\simulacion_1\output_tests.xlsx',spillover_test_112','sp_test_112');</v>
      </c>
      <c r="RK206">
        <v>112</v>
      </c>
      <c r="RL206" t="str">
        <f>"xlswrite('G:\Mi unidad\1. PROYECTOS TELLO 2022\SCM SPILL OVERS\outputs\PEAO\bajo_ingreso\1%\simulacion_1\output_tests.xlsx',spillover_test_"&amp;RK206&amp;"','sp_test_"&amp;RK206&amp;"');"</f>
        <v>xlswrite('G:\Mi unidad\1. PROYECTOS TELLO 2022\SCM SPILL OVERS\outputs\PEAO\bajo_ingreso\1%\simulacion_1\output_tests.xlsx',spillover_test_112','sp_test_112');</v>
      </c>
      <c r="RW206">
        <v>112</v>
      </c>
      <c r="RX206" t="str">
        <f>"xlswrite('G:\Mi unidad\1. PROYECTOS TELLO 2022\SCM SPILL OVERS\outputs\PEAO\densidad\1%\simulacion_1\output_tests.xlsx',spillover_test_"&amp;RW206&amp;"','sp_test_"&amp;RW206&amp;"');"</f>
        <v>xlswrite('G:\Mi unidad\1. PROYECTOS TELLO 2022\SCM SPILL OVERS\outputs\PEAO\densidad\1%\simulacion_1\output_tests.xlsx',spillover_test_112','sp_test_112');</v>
      </c>
      <c r="SI206">
        <v>112</v>
      </c>
      <c r="SJ206" t="str">
        <f>"xlswrite('G:\Mi unidad\1. PROYECTOS TELLO 2022\SCM SPILL OVERS\outputs\PEAO\densidad_g\1%\simulacion_1\output_tests.xlsx',spillover_test_"&amp;SI206&amp;"','sp_test_"&amp;SI206&amp;"');"</f>
        <v>xlswrite('G:\Mi unidad\1. PROYECTOS TELLO 2022\SCM SPILL OVERS\outputs\PEAO\densidad_g\1%\simulacion_1\output_tests.xlsx',spillover_test_112','sp_test_112');</v>
      </c>
      <c r="SU206">
        <v>112</v>
      </c>
      <c r="SV206" t="str">
        <f>"xlswrite('G:\Mi unidad\1. PROYECTOS TELLO 2022\SCM SPILL OVERS\outputs\PEAO\distancia_centro_salud\1%\simulacion_1\output_tests.xlsx',spillover_test_"&amp;SU206&amp;"','sp_test_"&amp;SU206&amp;"');"</f>
        <v>xlswrite('G:\Mi unidad\1. PROYECTOS TELLO 2022\SCM SPILL OVERS\outputs\PEAO\distancia_centro_salud\1%\simulacion_1\output_tests.xlsx',spillover_test_112','sp_test_112');</v>
      </c>
      <c r="TH206">
        <v>112</v>
      </c>
      <c r="TI206" t="str">
        <f>"xlswrite('G:\Mi unidad\1. PROYECTOS TELLO 2022\SCM SPILL OVERS\outputs\PEAO\informalidad\1%\simulacion_1\output_tests.xlsx',spillover_test_"&amp;TH206&amp;"','sp_test_"&amp;TH206&amp;"');"</f>
        <v>xlswrite('G:\Mi unidad\1. PROYECTOS TELLO 2022\SCM SPILL OVERS\outputs\PEAO\informalidad\1%\simulacion_1\output_tests.xlsx',spillover_test_112','sp_test_112');</v>
      </c>
      <c r="TU206">
        <v>112</v>
      </c>
      <c r="TV206" t="str">
        <f>"xlswrite('G:\Mi unidad\1. PROYECTOS TELLO 2022\SCM SPILL OVERS\outputs\PEAO\alimentos\1%\simulacion_1\output_tests.xlsx',spillover_test_"&amp;TU206&amp;"','sp_test_"&amp;TU206&amp;"');"</f>
        <v>xlswrite('G:\Mi unidad\1. PROYECTOS TELLO 2022\SCM SPILL OVERS\outputs\PEAO\alimentos\1%\simulacion_1\output_tests.xlsx',spillover_test_112','sp_test_112');</v>
      </c>
      <c r="UB206">
        <v>112</v>
      </c>
      <c r="UC206" t="str">
        <f>"xlswrite('G:\Mi unidad\1. PROYECTOS TELLO 2022\SCM SPILL OVERS\outputs\PEAO\jefe_hogar\1%\simulacion_1\output_tests.xlsx',spillover_test_"&amp;UB206&amp;"','sp_test_"&amp;UB206&amp;"');"</f>
        <v>xlswrite('G:\Mi unidad\1. PROYECTOS TELLO 2022\SCM SPILL OVERS\outputs\PEAO\jefe_hogar\1%\simulacion_1\output_tests.xlsx',spillover_test_112','sp_test_112');</v>
      </c>
      <c r="UI206">
        <v>112</v>
      </c>
      <c r="UJ206" t="str">
        <f>"xlswrite('G:\Mi unidad\1. PROYECTOS TELLO 2022\SCM SPILL OVERS\outputs\PEAO\mujeres\1%\simulacion_1\output_tests.xlsx',spillover_test_"&amp;UI206&amp;"','sp_test_"&amp;UI206&amp;"');"</f>
        <v>xlswrite('G:\Mi unidad\1. PROYECTOS TELLO 2022\SCM SPILL OVERS\outputs\PEAO\mujeres\1%\simulacion_1\output_tests.xlsx',spillover_test_112','sp_test_112');</v>
      </c>
      <c r="UU206">
        <v>112</v>
      </c>
      <c r="UV206" t="str">
        <f>"xlswrite('G:\Mi unidad\1. PROYECTOS TELLO 2022\SCM SPILL OVERS\outputs\PEAO\criminalidad\1%\simulacion_1\output_tests.xlsx',spillover_test_"&amp;UU206&amp;"','sp_test_"&amp;UU206&amp;"');"</f>
        <v>xlswrite('G:\Mi unidad\1. PROYECTOS TELLO 2022\SCM SPILL OVERS\outputs\PEAO\criminalidad\1%\simulacion_1\output_tests.xlsx',spillover_test_112','sp_test_112');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P207">
        <v>119</v>
      </c>
      <c r="CQ207" t="str">
        <f>"%A_"&amp;CP207</f>
        <v>%A_119</v>
      </c>
      <c r="CW207">
        <v>119</v>
      </c>
      <c r="CX207" s="2" t="str">
        <f>"ind_"&amp;CW205&amp;" = xlsread('spillover_alimentos_"&amp;CW205&amp;".xlsx')"</f>
        <v>ind_112 = xlsread('spillover_alimentos_112.xlsx')</v>
      </c>
      <c r="DB207">
        <v>119</v>
      </c>
      <c r="DC207" t="str">
        <f>"%A_"&amp;DB207</f>
        <v>%A_119</v>
      </c>
      <c r="DG207">
        <v>119</v>
      </c>
      <c r="DH207" t="str">
        <f>"%A_"&amp;DG207</f>
        <v>%A_119</v>
      </c>
      <c r="DL207">
        <v>119</v>
      </c>
      <c r="DM207" t="str">
        <f>"%A_"&amp;DL207</f>
        <v>%A_119</v>
      </c>
      <c r="EG207">
        <v>80</v>
      </c>
      <c r="EH207" s="2" t="str">
        <f>"alpha1_hat_vec_"&amp;EG207&amp;"(s) = alpha_hat_"&amp;EG207&amp;"(1);"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OVERS\outputs\PEAO\bajo_niv_educ\1%\simulacion_1\output_tests.xlsx',lb_vec_"&amp;QW207&amp;"','lb_vec_"&amp;QW207&amp;"');"</f>
        <v>xlswrite('G:\Mi unidad\1. PROYECTOS TELLO 2022\SCM SPILL OVERS\outputs\PEAO\bajo_niv_educ\1%\simulacion_1\output_tests.xlsx',lb_vec_119','lb_vec_119');</v>
      </c>
      <c r="RK207">
        <v>119</v>
      </c>
      <c r="RL207" t="str">
        <f>"xlswrite('G:\Mi unidad\1. PROYECTOS TELLO 2022\SCM SPILL OVERS\outputs\PEAO\bajo_ingreso\1%\simulacion_1\output_tests.xlsx',lb_vec_"&amp;RK207&amp;"','lb_vec_"&amp;RK207&amp;"');"</f>
        <v>xlswrite('G:\Mi unidad\1. PROYECTOS TELLO 2022\SCM SPILL OVERS\outputs\PEAO\bajo_ingreso\1%\simulacion_1\output_tests.xlsx',lb_vec_119','lb_vec_119');</v>
      </c>
      <c r="RW207">
        <v>119</v>
      </c>
      <c r="RX207" t="str">
        <f>"xlswrite('G:\Mi unidad\1. PROYECTOS TELLO 2022\SCM SPILL OVERS\outputs\PEAO\densidad\1%\simulacion_1\output_tests.xlsx',lb_vec_"&amp;RW207&amp;"','lb_vec_"&amp;RW207&amp;"');"</f>
        <v>xlswrite('G:\Mi unidad\1. PROYECTOS TELLO 2022\SCM SPILL OVERS\outputs\PEAO\densidad\1%\simulacion_1\output_tests.xlsx',lb_vec_119','lb_vec_119');</v>
      </c>
      <c r="SI207">
        <v>119</v>
      </c>
      <c r="SJ207" t="str">
        <f>"xlswrite('G:\Mi unidad\1. PROYECTOS TELLO 2022\SCM SPILL OVERS\outputs\PEAO\densidad_g\1%\simulacion_1\output_tests.xlsx',lb_vec_"&amp;SI207&amp;"','lb_vec_"&amp;SI207&amp;"');"</f>
        <v>xlswrite('G:\Mi unidad\1. PROYECTOS TELLO 2022\SCM SPILL OVERS\outputs\PEAO\densidad_g\1%\simulacion_1\output_tests.xlsx',lb_vec_119','lb_vec_119');</v>
      </c>
      <c r="SU207">
        <v>119</v>
      </c>
      <c r="SV207" t="str">
        <f>"xlswrite('G:\Mi unidad\1. PROYECTOS TELLO 2022\SCM SPILL OVERS\outputs\PEAO\distancia_centro_salud\1%\simulacion_1\output_tests.xlsx',lb_vec_"&amp;SU207&amp;"','lb_vec_"&amp;SU207&amp;"');"</f>
        <v>xlswrite('G:\Mi unidad\1. PROYECTOS TELLO 2022\SCM SPILL OVERS\outputs\PEAO\distancia_centro_salud\1%\simulacion_1\output_tests.xlsx',lb_vec_119','lb_vec_119');</v>
      </c>
      <c r="TH207">
        <v>119</v>
      </c>
      <c r="TI207" t="str">
        <f>"xlswrite('G:\Mi unidad\1. PROYECTOS TELLO 2022\SCM SPILL OVERS\outputs\PEAO\informalidad\1%\simulacion_1\output_tests.xlsx',lb_vec_"&amp;TH207&amp;"','lb_vec_"&amp;TH207&amp;"');"</f>
        <v>xlswrite('G:\Mi unidad\1. PROYECTOS TELLO 2022\SCM SPILL OVERS\outputs\PEAO\informalidad\1%\simulacion_1\output_tests.xlsx',lb_vec_119','lb_vec_119');</v>
      </c>
      <c r="TU207">
        <v>119</v>
      </c>
      <c r="TV207" t="str">
        <f>"xlswrite('G:\Mi unidad\1. PROYECTOS TELLO 2022\SCM SPILL OVERS\outputs\PEAO\alimentos\1%\simulacion_1\output_tests.xlsx',lb_vec_"&amp;TU207&amp;"','lb_vec_"&amp;TU207&amp;"');"</f>
        <v>xlswrite('G:\Mi unidad\1. PROYECTOS TELLO 2022\SCM SPILL OVERS\outputs\PEAO\alimentos\1%\simulacion_1\output_tests.xlsx',lb_vec_119','lb_vec_119');</v>
      </c>
      <c r="UB207">
        <v>119</v>
      </c>
      <c r="UC207" t="str">
        <f>"xlswrite('G:\Mi unidad\1. PROYECTOS TELLO 2022\SCM SPILL OVERS\outputs\PEAO\jefe_hogar\1%\simulacion_1\output_tests.xlsx',lb_vec_"&amp;UB207&amp;"','lb_vec_"&amp;UB207&amp;"');"</f>
        <v>xlswrite('G:\Mi unidad\1. PROYECTOS TELLO 2022\SCM SPILL OVERS\outputs\PEAO\jefe_hogar\1%\simulacion_1\output_tests.xlsx',lb_vec_119','lb_vec_119');</v>
      </c>
      <c r="UI207">
        <v>119</v>
      </c>
      <c r="UJ207" t="str">
        <f>"xlswrite('G:\Mi unidad\1. PROYECTOS TELLO 2022\SCM SPILL OVERS\outputs\PEAO\mujeres\1%\simulacion_1\output_tests.xlsx',lb_vec_"&amp;UI207&amp;"','lb_vec_"&amp;UI207&amp;"');"</f>
        <v>xlswrite('G:\Mi unidad\1. PROYECTOS TELLO 2022\SCM SPILL OVERS\outputs\PEAO\mujeres\1%\simulacion_1\output_tests.xlsx',lb_vec_119','lb_vec_119');</v>
      </c>
      <c r="UU207">
        <v>119</v>
      </c>
      <c r="UV207" t="str">
        <f>"xlswrite('G:\Mi unidad\1. PROYECTOS TELLO 2022\SCM SPILL OVERS\outputs\PEAO\criminalidad\1%\simulacion_1\output_tests.xlsx',lb_vec_"&amp;UU207&amp;"','lb_vec_"&amp;UU207&amp;"');"</f>
        <v>xlswrite('G:\Mi unidad\1. PROYECTOS TELLO 2022\SCM SPILL OVERS\outputs\PEAO\criminalidad\1%\simulacion_1\output_tests.xlsx',lb_vec_119','lb_vec_119');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P208">
        <v>119</v>
      </c>
      <c r="CQ208" t="str">
        <f>"% Provincia_"&amp;CP208</f>
        <v>% Provincia_119</v>
      </c>
      <c r="CW208">
        <v>119</v>
      </c>
      <c r="CX208" s="2" t="str">
        <f>"A_"&amp;CW205&amp;" = eye(N);"</f>
        <v>A_112 = eye(N);</v>
      </c>
      <c r="DB208">
        <v>119</v>
      </c>
      <c r="DC208" t="str">
        <f>"% Provincia_"&amp;DB208</f>
        <v>% Provincia_119</v>
      </c>
      <c r="DG208">
        <v>119</v>
      </c>
      <c r="DH208" t="str">
        <f>"% Provincia_"&amp;DG208</f>
        <v>% Provincia_119</v>
      </c>
      <c r="DL208">
        <v>119</v>
      </c>
      <c r="DM208" t="str">
        <f>"% Provincia_"&amp;DL208</f>
        <v>% Provincia_119</v>
      </c>
      <c r="EG208">
        <v>80</v>
      </c>
      <c r="EH208" s="2" t="str">
        <f>"synthetic_control_sp_"&amp;EG208&amp;"(T+s) = Y_"&amp;EG208&amp;"(1,T+s)-alpha1_hat_vec_"&amp;EG208&amp;"(s);"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OVERS\outputs\PEAO\bajo_niv_educ\1%\simulacion_1\output_tests.xlsx',ub_vec_"&amp;QW208&amp;"','ub_vec_"&amp;QW208&amp;"');"</f>
        <v>xlswrite('G:\Mi unidad\1. PROYECTOS TELLO 2022\SCM SPILL OVERS\outputs\PEAO\bajo_niv_educ\1%\simulacion_1\output_tests.xlsx',ub_vec_119','ub_vec_119');</v>
      </c>
      <c r="RK208">
        <v>119</v>
      </c>
      <c r="RL208" t="str">
        <f>"xlswrite('G:\Mi unidad\1. PROYECTOS TELLO 2022\SCM SPILL OVERS\outputs\PEAO\bajo_ingreso\1%\simulacion_1\output_tests.xlsx',ub_vec_"&amp;RK208&amp;"','ub_vec_"&amp;RK208&amp;"');"</f>
        <v>xlswrite('G:\Mi unidad\1. PROYECTOS TELLO 2022\SCM SPILL OVERS\outputs\PEAO\bajo_ingreso\1%\simulacion_1\output_tests.xlsx',ub_vec_119','ub_vec_119');</v>
      </c>
      <c r="RW208">
        <v>119</v>
      </c>
      <c r="RX208" t="str">
        <f>"xlswrite('G:\Mi unidad\1. PROYECTOS TELLO 2022\SCM SPILL OVERS\outputs\PEAO\densidad\1%\simulacion_1\output_tests.xlsx',ub_vec_"&amp;RW208&amp;"','ub_vec_"&amp;RW208&amp;"');"</f>
        <v>xlswrite('G:\Mi unidad\1. PROYECTOS TELLO 2022\SCM SPILL OVERS\outputs\PEAO\densidad\1%\simulacion_1\output_tests.xlsx',ub_vec_119','ub_vec_119');</v>
      </c>
      <c r="SI208">
        <v>119</v>
      </c>
      <c r="SJ208" t="str">
        <f>"xlswrite('G:\Mi unidad\1. PROYECTOS TELLO 2022\SCM SPILL OVERS\outputs\PEAO\densidad_g\1%\simulacion_1\output_tests.xlsx',ub_vec_"&amp;SI208&amp;"','ub_vec_"&amp;SI208&amp;"');"</f>
        <v>xlswrite('G:\Mi unidad\1. PROYECTOS TELLO 2022\SCM SPILL OVERS\outputs\PEAO\densidad_g\1%\simulacion_1\output_tests.xlsx',ub_vec_119','ub_vec_119');</v>
      </c>
      <c r="SU208">
        <v>119</v>
      </c>
      <c r="SV208" t="str">
        <f>"xlswrite('G:\Mi unidad\1. PROYECTOS TELLO 2022\SCM SPILL OVERS\outputs\PEAO\distancia_centro_salud\1%\simulacion_1\output_tests.xlsx',ub_vec_"&amp;SU208&amp;"','ub_vec_"&amp;SU208&amp;"');"</f>
        <v>xlswrite('G:\Mi unidad\1. PROYECTOS TELLO 2022\SCM SPILL OVERS\outputs\PEAO\distancia_centro_salud\1%\simulacion_1\output_tests.xlsx',ub_vec_119','ub_vec_119');</v>
      </c>
      <c r="TH208">
        <v>119</v>
      </c>
      <c r="TI208" t="str">
        <f>"xlswrite('G:\Mi unidad\1. PROYECTOS TELLO 2022\SCM SPILL OVERS\outputs\PEAO\informalidad\1%\simulacion_1\output_tests.xlsx',ub_vec_"&amp;TH208&amp;"','ub_vec_"&amp;TH208&amp;"');"</f>
        <v>xlswrite('G:\Mi unidad\1. PROYECTOS TELLO 2022\SCM SPILL OVERS\outputs\PEAO\informalidad\1%\simulacion_1\output_tests.xlsx',ub_vec_119','ub_vec_119');</v>
      </c>
      <c r="TU208">
        <v>119</v>
      </c>
      <c r="TV208" t="str">
        <f>"xlswrite('G:\Mi unidad\1. PROYECTOS TELLO 2022\SCM SPILL OVERS\outputs\PEAO\alimentos\1%\simulacion_1\output_tests.xlsx',ub_vec_"&amp;TU208&amp;"','ub_vec_"&amp;TU208&amp;"');"</f>
        <v>xlswrite('G:\Mi unidad\1. PROYECTOS TELLO 2022\SCM SPILL OVERS\outputs\PEAO\alimentos\1%\simulacion_1\output_tests.xlsx',ub_vec_119','ub_vec_119');</v>
      </c>
      <c r="UB208">
        <v>119</v>
      </c>
      <c r="UC208" t="str">
        <f>"xlswrite('G:\Mi unidad\1. PROYECTOS TELLO 2022\SCM SPILL OVERS\outputs\PEAO\jefe_hogar\1%\simulacion_1\output_tests.xlsx',ub_vec_"&amp;UB208&amp;"','ub_vec_"&amp;UB208&amp;"');"</f>
        <v>xlswrite('G:\Mi unidad\1. PROYECTOS TELLO 2022\SCM SPILL OVERS\outputs\PEAO\jefe_hogar\1%\simulacion_1\output_tests.xlsx',ub_vec_119','ub_vec_119');</v>
      </c>
      <c r="UI208">
        <v>119</v>
      </c>
      <c r="UJ208" t="str">
        <f>"xlswrite('G:\Mi unidad\1. PROYECTOS TELLO 2022\SCM SPILL OVERS\outputs\PEAO\mujeres\1%\simulacion_1\output_tests.xlsx',ub_vec_"&amp;UI208&amp;"','ub_vec_"&amp;UI208&amp;"');"</f>
        <v>xlswrite('G:\Mi unidad\1. PROYECTOS TELLO 2022\SCM SPILL OVERS\outputs\PEAO\mujeres\1%\simulacion_1\output_tests.xlsx',ub_vec_119','ub_vec_119');</v>
      </c>
      <c r="UU208">
        <v>119</v>
      </c>
      <c r="UV208" t="str">
        <f>"xlswrite('G:\Mi unidad\1. PROYECTOS TELLO 2022\SCM SPILL OVERS\outputs\PEAO\criminalidad\1%\simulacion_1\output_tests.xlsx',ub_vec_"&amp;UU208&amp;"','ub_vec_"&amp;UU208&amp;"');"</f>
        <v>xlswrite('G:\Mi unidad\1. PROYECTOS TELLO 2022\SCM SPILL OVERS\outputs\PEAO\criminalidad\1%\simulacion_1\output_tests.xlsx',ub_vec_119','ub_vec_119');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xlsread('spillover_densidad_g_"&amp;CJ207&amp;".xlsx')"</f>
        <v>ind_119 = xlsread('spillover_densidad_g_119.xlsx')</v>
      </c>
      <c r="CP209">
        <v>119</v>
      </c>
      <c r="CQ209" s="2" t="str">
        <f>"ind_"&amp;CP207&amp;" = xlsread('spillover_tiempo_cs_"&amp;CP207&amp;".xlsx')"</f>
        <v>ind_119 = xlsread('spillover_tiempo_cs_119.xlsx')</v>
      </c>
      <c r="CW209">
        <v>119</v>
      </c>
      <c r="CX209" s="2" t="str">
        <f>"A_"&amp;CW205&amp;"(:,ind_"&amp;CW205&amp;" == 0) = [];"</f>
        <v>A_112(:,ind_112 == 0) = [];</v>
      </c>
      <c r="DB209">
        <v>119</v>
      </c>
      <c r="DC209" s="2" t="str">
        <f>"ind_"&amp;DB207&amp;" = xlsread('spillover_criminalidad_"&amp;DB207&amp;".xlsx')"</f>
        <v>ind_119 = xlsread('spillover_criminalidad_119.xlsx')</v>
      </c>
      <c r="DG209">
        <v>119</v>
      </c>
      <c r="DH209" s="2" t="str">
        <f>"ind_"&amp;DG207&amp;" = xlsread('spillover_jefe_hogar_"&amp;DG207&amp;".xlsx')"</f>
        <v>ind_119 = xlsread('spillover_jefe_hogar_119.xlsx')</v>
      </c>
      <c r="DL209">
        <v>119</v>
      </c>
      <c r="DM209" s="2" t="str">
        <f>"ind_"&amp;DL207&amp;" = xlsread('spillover_mujeres_"&amp;DL207&amp;".xlsx')"</f>
        <v>ind_119 = xlsread('spillover_mujeres_119.xlsx')</v>
      </c>
      <c r="EG209">
        <v>80</v>
      </c>
      <c r="EH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OVERS\outputs\PEAO\bajo_niv_educ\1%\simulacion_1\output_tests.xlsx',p_value_vec_"&amp;QW209&amp;"','p_value_vec_"&amp;QW209&amp;"');"</f>
        <v>xlswrite('G:\Mi unidad\1. PROYECTOS TELLO 2022\SCM SPILL OVERS\outputs\PEAO\bajo_niv_educ\1%\simulacion_1\output_tests.xlsx',p_value_vec_119','p_value_vec_119');</v>
      </c>
      <c r="RK209">
        <v>119</v>
      </c>
      <c r="RL209" t="str">
        <f>"xlswrite('G:\Mi unidad\1. PROYECTOS TELLO 2022\SCM SPILL OVERS\outputs\PEAO\bajo_ingreso\1%\simulacion_1\output_tests.xlsx',p_value_vec_"&amp;RK209&amp;"','p_value_vec_"&amp;RK209&amp;"');"</f>
        <v>xlswrite('G:\Mi unidad\1. PROYECTOS TELLO 2022\SCM SPILL OVERS\outputs\PEAO\bajo_ingreso\1%\simulacion_1\output_tests.xlsx',p_value_vec_119','p_value_vec_119');</v>
      </c>
      <c r="RW209">
        <v>119</v>
      </c>
      <c r="RX209" t="str">
        <f>"xlswrite('G:\Mi unidad\1. PROYECTOS TELLO 2022\SCM SPILL OVERS\outputs\PEAO\densidad\1%\simulacion_1\output_tests.xlsx',p_value_vec_"&amp;RW209&amp;"','p_value_vec_"&amp;RW209&amp;"');"</f>
        <v>xlswrite('G:\Mi unidad\1. PROYECTOS TELLO 2022\SCM SPILL OVERS\outputs\PEAO\densidad\1%\simulacion_1\output_tests.xlsx',p_value_vec_119','p_value_vec_119');</v>
      </c>
      <c r="SI209">
        <v>119</v>
      </c>
      <c r="SJ209" t="str">
        <f>"xlswrite('G:\Mi unidad\1. PROYECTOS TELLO 2022\SCM SPILL OVERS\outputs\PEAO\densidad_g\1%\simulacion_1\output_tests.xlsx',p_value_vec_"&amp;SI209&amp;"','p_value_vec_"&amp;SI209&amp;"');"</f>
        <v>xlswrite('G:\Mi unidad\1. PROYECTOS TELLO 2022\SCM SPILL OVERS\outputs\PEAO\densidad_g\1%\simulacion_1\output_tests.xlsx',p_value_vec_119','p_value_vec_119');</v>
      </c>
      <c r="SU209">
        <v>119</v>
      </c>
      <c r="SV209" t="str">
        <f>"xlswrite('G:\Mi unidad\1. PROYECTOS TELLO 2022\SCM SPILL OVERS\outputs\PEAO\distancia_centro_salud\1%\simulacion_1\output_tests.xlsx',p_value_vec_"&amp;SU209&amp;"','p_value_vec_"&amp;SU209&amp;"');"</f>
        <v>xlswrite('G:\Mi unidad\1. PROYECTOS TELLO 2022\SCM SPILL OVERS\outputs\PEAO\distancia_centro_salud\1%\simulacion_1\output_tests.xlsx',p_value_vec_119','p_value_vec_119');</v>
      </c>
      <c r="TH209">
        <v>119</v>
      </c>
      <c r="TI209" t="str">
        <f>"xlswrite('G:\Mi unidad\1. PROYECTOS TELLO 2022\SCM SPILL OVERS\outputs\PEAO\informalidad\1%\simulacion_1\output_tests.xlsx',p_value_vec_"&amp;TH209&amp;"','p_value_vec_"&amp;TH209&amp;"');"</f>
        <v>xlswrite('G:\Mi unidad\1. PROYECTOS TELLO 2022\SCM SPILL OVERS\outputs\PEAO\informalidad\1%\simulacion_1\output_tests.xlsx',p_value_vec_119','p_value_vec_119');</v>
      </c>
      <c r="TU209">
        <v>119</v>
      </c>
      <c r="TV209" t="str">
        <f>"xlswrite('G:\Mi unidad\1. PROYECTOS TELLO 2022\SCM SPILL OVERS\outputs\PEAO\alimentos\1%\simulacion_1\output_tests.xlsx',p_value_vec_"&amp;TU209&amp;"','p_value_vec_"&amp;TU209&amp;"');"</f>
        <v>xlswrite('G:\Mi unidad\1. PROYECTOS TELLO 2022\SCM SPILL OVERS\outputs\PEAO\alimentos\1%\simulacion_1\output_tests.xlsx',p_value_vec_119','p_value_vec_119');</v>
      </c>
      <c r="UB209">
        <v>119</v>
      </c>
      <c r="UC209" t="str">
        <f>"xlswrite('G:\Mi unidad\1. PROYECTOS TELLO 2022\SCM SPILL OVERS\outputs\PEAO\jefe_hogar\1%\simulacion_1\output_tests.xlsx',p_value_vec_"&amp;UB209&amp;"','p_value_vec_"&amp;UB209&amp;"');"</f>
        <v>xlswrite('G:\Mi unidad\1. PROYECTOS TELLO 2022\SCM SPILL OVERS\outputs\PEAO\jefe_hogar\1%\simulacion_1\output_tests.xlsx',p_value_vec_119','p_value_vec_119');</v>
      </c>
      <c r="UI209">
        <v>119</v>
      </c>
      <c r="UJ209" t="str">
        <f>"xlswrite('G:\Mi unidad\1. PROYECTOS TELLO 2022\SCM SPILL OVERS\outputs\PEAO\mujeres\1%\simulacion_1\output_tests.xlsx',p_value_vec_"&amp;UI209&amp;"','p_value_vec_"&amp;UI209&amp;"');"</f>
        <v>xlswrite('G:\Mi unidad\1. PROYECTOS TELLO 2022\SCM SPILL OVERS\outputs\PEAO\mujeres\1%\simulacion_1\output_tests.xlsx',p_value_vec_119','p_value_vec_119');</v>
      </c>
      <c r="UU209">
        <v>119</v>
      </c>
      <c r="UV209" t="str">
        <f>"xlswrite('G:\Mi unidad\1. PROYECTOS TELLO 2022\SCM SPILL OVERS\outputs\PEAO\criminalidad\1%\simulacion_1\output_tests.xlsx',p_value_vec_"&amp;UU209&amp;"','p_value_vec_"&amp;UU209&amp;"');"</f>
        <v>xlswrite('G:\Mi unidad\1. PROYECTOS TELLO 2022\SCM SPILL OVERS\outputs\PEAO\criminalidad\1%\simulacion_1\output_tests.xlsx',p_value_vec_119','p_value_vec_119');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P210">
        <v>119</v>
      </c>
      <c r="CQ210" s="2" t="str">
        <f>"A_"&amp;CP207&amp;" = eye(N);"</f>
        <v>A_119 = eye(N);</v>
      </c>
      <c r="CW210">
        <v>119</v>
      </c>
      <c r="CX210" t="str">
        <f>"%A_"&amp;CW210</f>
        <v>%A_119</v>
      </c>
      <c r="DB210">
        <v>119</v>
      </c>
      <c r="DC210" s="2" t="str">
        <f>"A_"&amp;DB207&amp;" = eye(N);"</f>
        <v>A_119 = eye(N);</v>
      </c>
      <c r="DG210">
        <v>119</v>
      </c>
      <c r="DH210" s="2" t="str">
        <f>"A_"&amp;DG207&amp;" = eye(N);"</f>
        <v>A_119 = eye(N);</v>
      </c>
      <c r="DL210">
        <v>119</v>
      </c>
      <c r="DM210" s="2" t="str">
        <f>"A_"&amp;DL207&amp;" = eye(N);"</f>
        <v>A_119 = eye(N);</v>
      </c>
      <c r="EG210">
        <v>84</v>
      </c>
      <c r="EH210" s="3" t="str">
        <f>"%PROVINCIA "&amp;EG210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OVERS\outputs\PEAO\bajo_niv_educ\1%\simulacion_1\output_tests.xlsx',alpha1_hat_vec_"&amp;QW210&amp;"','alpha1_hat_vec_"&amp;QW210&amp;"');"</f>
        <v>xlswrite('G:\Mi unidad\1. PROYECTOS TELLO 2022\SCM SPILL OVERS\outputs\PEAO\bajo_niv_educ\1%\simulacion_1\output_tests.xlsx',alpha1_hat_vec_119','alpha1_hat_vec_119');</v>
      </c>
      <c r="RK210">
        <v>119</v>
      </c>
      <c r="RL210" t="str">
        <f>"xlswrite('G:\Mi unidad\1. PROYECTOS TELLO 2022\SCM SPILL OVERS\outputs\PEAO\bajo_ingreso\1%\simulacion_1\output_tests.xlsx',alpha1_hat_vec_"&amp;RK210&amp;"','alpha1_hat_vec_"&amp;RK210&amp;"');"</f>
        <v>xlswrite('G:\Mi unidad\1. PROYECTOS TELLO 2022\SCM SPILL OVERS\outputs\PEAO\bajo_ingreso\1%\simulacion_1\output_tests.xlsx',alpha1_hat_vec_119','alpha1_hat_vec_119');</v>
      </c>
      <c r="RW210">
        <v>119</v>
      </c>
      <c r="RX210" t="str">
        <f>"xlswrite('G:\Mi unidad\1. PROYECTOS TELLO 2022\SCM SPILL OVERS\outputs\PEAO\densidad\1%\simulacion_1\output_tests.xlsx',alpha1_hat_vec_"&amp;RW210&amp;"','alpha1_hat_vec_"&amp;RW210&amp;"');"</f>
        <v>xlswrite('G:\Mi unidad\1. PROYECTOS TELLO 2022\SCM SPILL OVERS\outputs\PEAO\densidad\1%\simulacion_1\output_tests.xlsx',alpha1_hat_vec_119','alpha1_hat_vec_119');</v>
      </c>
      <c r="SI210">
        <v>119</v>
      </c>
      <c r="SJ210" t="str">
        <f>"xlswrite('G:\Mi unidad\1. PROYECTOS TELLO 2022\SCM SPILL OVERS\outputs\PEAO\densidad_g\1%\simulacion_1\output_tests.xlsx',alpha1_hat_vec_"&amp;SI210&amp;"','alpha1_hat_vec_"&amp;SI210&amp;"');"</f>
        <v>xlswrite('G:\Mi unidad\1. PROYECTOS TELLO 2022\SCM SPILL OVERS\outputs\PEAO\densidad_g\1%\simulacion_1\output_tests.xlsx',alpha1_hat_vec_119','alpha1_hat_vec_119');</v>
      </c>
      <c r="SU210">
        <v>119</v>
      </c>
      <c r="SV210" t="str">
        <f>"xlswrite('G:\Mi unidad\1. PROYECTOS TELLO 2022\SCM SPILL OVERS\outputs\PEAO\distancia_centro_salud\1%\simulacion_1\output_tests.xlsx',alpha1_hat_vec_"&amp;SU210&amp;"','alpha1_hat_vec_"&amp;SU210&amp;"');"</f>
        <v>xlswrite('G:\Mi unidad\1. PROYECTOS TELLO 2022\SCM SPILL OVERS\outputs\PEAO\distancia_centro_salud\1%\simulacion_1\output_tests.xlsx',alpha1_hat_vec_119','alpha1_hat_vec_119');</v>
      </c>
      <c r="TH210">
        <v>119</v>
      </c>
      <c r="TI210" t="str">
        <f>"xlswrite('G:\Mi unidad\1. PROYECTOS TELLO 2022\SCM SPILL OVERS\outputs\PEAO\informalidad\1%\simulacion_1\output_tests.xlsx',alpha1_hat_vec_"&amp;TH210&amp;"','alpha1_hat_vec_"&amp;TH210&amp;"');"</f>
        <v>xlswrite('G:\Mi unidad\1. PROYECTOS TELLO 2022\SCM SPILL OVERS\outputs\PEAO\informalidad\1%\simulacion_1\output_tests.xlsx',alpha1_hat_vec_119','alpha1_hat_vec_119');</v>
      </c>
      <c r="TU210">
        <v>119</v>
      </c>
      <c r="TV210" t="str">
        <f>"xlswrite('G:\Mi unidad\1. PROYECTOS TELLO 2022\SCM SPILL OVERS\outputs\PEAO\alimentos\1%\simulacion_1\output_tests.xlsx',alpha1_hat_vec_"&amp;TU210&amp;"','alpha1_hat_vec_"&amp;TU210&amp;"');"</f>
        <v>xlswrite('G:\Mi unidad\1. PROYECTOS TELLO 2022\SCM SPILL OVERS\outputs\PEAO\alimentos\1%\simulacion_1\output_tests.xlsx',alpha1_hat_vec_119','alpha1_hat_vec_119');</v>
      </c>
      <c r="UB210">
        <v>119</v>
      </c>
      <c r="UC210" t="str">
        <f>"xlswrite('G:\Mi unidad\1. PROYECTOS TELLO 2022\SCM SPILL OVERS\outputs\PEAO\jefe_hogar\1%\simulacion_1\output_tests.xlsx',alpha1_hat_vec_"&amp;UB210&amp;"','alpha1_hat_vec_"&amp;UB210&amp;"');"</f>
        <v>xlswrite('G:\Mi unidad\1. PROYECTOS TELLO 2022\SCM SPILL OVERS\outputs\PEAO\jefe_hogar\1%\simulacion_1\output_tests.xlsx',alpha1_hat_vec_119','alpha1_hat_vec_119');</v>
      </c>
      <c r="UI210">
        <v>119</v>
      </c>
      <c r="UJ210" t="str">
        <f>"xlswrite('G:\Mi unidad\1. PROYECTOS TELLO 2022\SCM SPILL OVERS\outputs\PEAO\mujeres\1%\simulacion_1\output_tests.xlsx',alpha1_hat_vec_"&amp;UI210&amp;"','alpha1_hat_vec_"&amp;UI210&amp;"');"</f>
        <v>xlswrite('G:\Mi unidad\1. PROYECTOS TELLO 2022\SCM SPILL OVERS\outputs\PEAO\mujeres\1%\simulacion_1\output_tests.xlsx',alpha1_hat_vec_119','alpha1_hat_vec_119');</v>
      </c>
      <c r="UU210">
        <v>119</v>
      </c>
      <c r="UV210" t="str">
        <f>"xlswrite('G:\Mi unidad\1. PROYECTOS TELLO 2022\SCM SPILL OVERS\outputs\PEAO\criminalidad\1%\simulacion_1\output_tests.xlsx',alpha1_hat_vec_"&amp;UU210&amp;"','alpha1_hat_vec_"&amp;UU210&amp;"');"</f>
        <v>xlswrite('G:\Mi unidad\1. PROYECTOS TELLO 2022\SCM SPILL OVERS\outputs\PEAO\criminalidad\1%\simulacion_1\output_tests.xlsx',alpha1_hat_vec_119','alpha1_hat_vec_119');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P211">
        <v>119</v>
      </c>
      <c r="CQ211" s="2" t="str">
        <f>"A_"&amp;CP207&amp;"(:,ind_"&amp;CP207&amp;" == 0) = [];"</f>
        <v>A_119(:,ind_119 == 0) = [];</v>
      </c>
      <c r="CW211">
        <v>119</v>
      </c>
      <c r="CX211" t="str">
        <f>"% Provincia_"&amp;CW211</f>
        <v>% Provincia_119</v>
      </c>
      <c r="DB211">
        <v>119</v>
      </c>
      <c r="DC211" s="2" t="str">
        <f>"A_"&amp;DB207&amp;"(:,ind_"&amp;DB207&amp;" == 0) = [];"</f>
        <v>A_119(:,ind_119 == 0) = [];</v>
      </c>
      <c r="DG211">
        <v>119</v>
      </c>
      <c r="DH211" s="2" t="str">
        <f>"A_"&amp;DG207&amp;"(:,ind_"&amp;DG207&amp;" == 0) = [];"</f>
        <v>A_119(:,ind_119 == 0) = [];</v>
      </c>
      <c r="DL211">
        <v>119</v>
      </c>
      <c r="DM211" s="2" t="str">
        <f>"A_"&amp;DL207&amp;"(:,ind_"&amp;DL207&amp;" == 0) = [];"</f>
        <v>A_119(:,ind_119 == 0) = [];</v>
      </c>
      <c r="EG211">
        <v>84</v>
      </c>
      <c r="EH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sp_andrews(Y_pre_"&amp;QP211&amp;",PEAO_"&amp;QP211&amp;"(:,T+s),A_"&amp;QP211&amp;",C,d,alpha_sig);"</f>
        <v xml:space="preserve">    spillover_test_100(s) = sp_andrews(Y_pre_100,PEAO_100(:,T+s),A_100,C,d,alpha_sig);</v>
      </c>
      <c r="QW211">
        <v>119</v>
      </c>
      <c r="QX211" t="str">
        <f>"xlswrite('G:\Mi unidad\1. PROYECTOS TELLO 2022\SCM SPILL OVERS\outputs\PEAO\bajo_niv_educ\1%\simulacion_1\output_tests.xlsx',spillover_test_"&amp;QW211&amp;"','sp_test_"&amp;QW211&amp;"');"</f>
        <v>xlswrite('G:\Mi unidad\1. PROYECTOS TELLO 2022\SCM SPILL OVERS\outputs\PEAO\bajo_niv_educ\1%\simulacion_1\output_tests.xlsx',spillover_test_119','sp_test_119');</v>
      </c>
      <c r="RK211">
        <v>119</v>
      </c>
      <c r="RL211" t="str">
        <f>"xlswrite('G:\Mi unidad\1. PROYECTOS TELLO 2022\SCM SPILL OVERS\outputs\PEAO\bajo_ingreso\1%\simulacion_1\output_tests.xlsx',spillover_test_"&amp;RK211&amp;"','sp_test_"&amp;RK211&amp;"');"</f>
        <v>xlswrite('G:\Mi unidad\1. PROYECTOS TELLO 2022\SCM SPILL OVERS\outputs\PEAO\bajo_ingreso\1%\simulacion_1\output_tests.xlsx',spillover_test_119','sp_test_119');</v>
      </c>
      <c r="RW211">
        <v>119</v>
      </c>
      <c r="RX211" t="str">
        <f>"xlswrite('G:\Mi unidad\1. PROYECTOS TELLO 2022\SCM SPILL OVERS\outputs\PEAO\densidad\1%\simulacion_1\output_tests.xlsx',spillover_test_"&amp;RW211&amp;"','sp_test_"&amp;RW211&amp;"');"</f>
        <v>xlswrite('G:\Mi unidad\1. PROYECTOS TELLO 2022\SCM SPILL OVERS\outputs\PEAO\densidad\1%\simulacion_1\output_tests.xlsx',spillover_test_119','sp_test_119');</v>
      </c>
      <c r="SI211">
        <v>119</v>
      </c>
      <c r="SJ211" t="str">
        <f>"xlswrite('G:\Mi unidad\1. PROYECTOS TELLO 2022\SCM SPILL OVERS\outputs\PEAO\densidad_g\1%\simulacion_1\output_tests.xlsx',spillover_test_"&amp;SI211&amp;"','sp_test_"&amp;SI211&amp;"');"</f>
        <v>xlswrite('G:\Mi unidad\1. PROYECTOS TELLO 2022\SCM SPILL OVERS\outputs\PEAO\densidad_g\1%\simulacion_1\output_tests.xlsx',spillover_test_119','sp_test_119');</v>
      </c>
      <c r="SU211">
        <v>119</v>
      </c>
      <c r="SV211" t="str">
        <f>"xlswrite('G:\Mi unidad\1. PROYECTOS TELLO 2022\SCM SPILL OVERS\outputs\PEAO\distancia_centro_salud\1%\simulacion_1\output_tests.xlsx',spillover_test_"&amp;SU211&amp;"','sp_test_"&amp;SU211&amp;"');"</f>
        <v>xlswrite('G:\Mi unidad\1. PROYECTOS TELLO 2022\SCM SPILL OVERS\outputs\PEAO\distancia_centro_salud\1%\simulacion_1\output_tests.xlsx',spillover_test_119','sp_test_119');</v>
      </c>
      <c r="TH211">
        <v>119</v>
      </c>
      <c r="TI211" t="str">
        <f>"xlswrite('G:\Mi unidad\1. PROYECTOS TELLO 2022\SCM SPILL OVERS\outputs\PEAO\informalidad\1%\simulacion_1\output_tests.xlsx',spillover_test_"&amp;TH211&amp;"','sp_test_"&amp;TH211&amp;"');"</f>
        <v>xlswrite('G:\Mi unidad\1. PROYECTOS TELLO 2022\SCM SPILL OVERS\outputs\PEAO\informalidad\1%\simulacion_1\output_tests.xlsx',spillover_test_119','sp_test_119');</v>
      </c>
      <c r="TU211">
        <v>119</v>
      </c>
      <c r="TV211" t="str">
        <f>"xlswrite('G:\Mi unidad\1. PROYECTOS TELLO 2022\SCM SPILL OVERS\outputs\PEAO\alimentos\1%\simulacion_1\output_tests.xlsx',spillover_test_"&amp;TU211&amp;"','sp_test_"&amp;TU211&amp;"');"</f>
        <v>xlswrite('G:\Mi unidad\1. PROYECTOS TELLO 2022\SCM SPILL OVERS\outputs\PEAO\alimentos\1%\simulacion_1\output_tests.xlsx',spillover_test_119','sp_test_119');</v>
      </c>
      <c r="UB211">
        <v>119</v>
      </c>
      <c r="UC211" t="str">
        <f>"xlswrite('G:\Mi unidad\1. PROYECTOS TELLO 2022\SCM SPILL OVERS\outputs\PEAO\jefe_hogar\1%\simulacion_1\output_tests.xlsx',spillover_test_"&amp;UB211&amp;"','sp_test_"&amp;UB211&amp;"');"</f>
        <v>xlswrite('G:\Mi unidad\1. PROYECTOS TELLO 2022\SCM SPILL OVERS\outputs\PEAO\jefe_hogar\1%\simulacion_1\output_tests.xlsx',spillover_test_119','sp_test_119');</v>
      </c>
      <c r="UI211">
        <v>119</v>
      </c>
      <c r="UJ211" t="str">
        <f>"xlswrite('G:\Mi unidad\1. PROYECTOS TELLO 2022\SCM SPILL OVERS\outputs\PEAO\mujeres\1%\simulacion_1\output_tests.xlsx',spillover_test_"&amp;UI211&amp;"','sp_test_"&amp;UI211&amp;"');"</f>
        <v>xlswrite('G:\Mi unidad\1. PROYECTOS TELLO 2022\SCM SPILL OVERS\outputs\PEAO\mujeres\1%\simulacion_1\output_tests.xlsx',spillover_test_119','sp_test_119');</v>
      </c>
      <c r="UU211">
        <v>119</v>
      </c>
      <c r="UV211" t="str">
        <f>"xlswrite('G:\Mi unidad\1. PROYECTOS TELLO 2022\SCM SPILL OVERS\outputs\PEAO\criminalidad\1%\simulacion_1\output_tests.xlsx',spillover_test_"&amp;UU211&amp;"','sp_test_"&amp;UU211&amp;"');"</f>
        <v>xlswrite('G:\Mi unidad\1. PROYECTOS TELLO 2022\SCM SPILL OVERS\outputs\PEAO\criminalidad\1%\simulacion_1\output_tests.xlsx',spillover_test_119','sp_test_119');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P212">
        <v>125</v>
      </c>
      <c r="CQ212" t="str">
        <f>"%A_"&amp;CP212</f>
        <v>%A_125</v>
      </c>
      <c r="CW212">
        <v>125</v>
      </c>
      <c r="CX212" s="2" t="str">
        <f>"ind_"&amp;CW210&amp;" = xlsread('spillover_alimentos_"&amp;CW210&amp;".xlsx')"</f>
        <v>ind_119 = xlsread('spillover_alimentos_119.xlsx')</v>
      </c>
      <c r="DB212">
        <v>125</v>
      </c>
      <c r="DC212" t="str">
        <f>"%A_"&amp;DB212</f>
        <v>%A_125</v>
      </c>
      <c r="DG212">
        <v>125</v>
      </c>
      <c r="DH212" t="str">
        <f>"%A_"&amp;DG212</f>
        <v>%A_125</v>
      </c>
      <c r="DL212">
        <v>125</v>
      </c>
      <c r="DM212" t="str">
        <f>"%A_"&amp;DL212</f>
        <v>%A_125</v>
      </c>
      <c r="EG212">
        <v>84</v>
      </c>
      <c r="EH212" s="2" t="str">
        <f>"Y_Ts_"&amp;EG212&amp;" = Y_"&amp;EG212&amp;"(:,T+s);"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OVERS\outputs\PEAO\bajo_niv_educ\1%\simulacion_1\output_tests.xlsx',lb_vec_"&amp;QW212&amp;"','lb_vec_"&amp;QW212&amp;"');"</f>
        <v>xlswrite('G:\Mi unidad\1. PROYECTOS TELLO 2022\SCM SPILL OVERS\outputs\PEAO\bajo_niv_educ\1%\simulacion_1\output_tests.xlsx',lb_vec_125','lb_vec_125');</v>
      </c>
      <c r="RK212">
        <v>125</v>
      </c>
      <c r="RL212" t="str">
        <f>"xlswrite('G:\Mi unidad\1. PROYECTOS TELLO 2022\SCM SPILL OVERS\outputs\PEAO\bajo_ingreso\1%\simulacion_1\output_tests.xlsx',lb_vec_"&amp;RK212&amp;"','lb_vec_"&amp;RK212&amp;"');"</f>
        <v>xlswrite('G:\Mi unidad\1. PROYECTOS TELLO 2022\SCM SPILL OVERS\outputs\PEAO\bajo_ingreso\1%\simulacion_1\output_tests.xlsx',lb_vec_125','lb_vec_125');</v>
      </c>
      <c r="RW212">
        <v>125</v>
      </c>
      <c r="RX212" t="str">
        <f>"xlswrite('G:\Mi unidad\1. PROYECTOS TELLO 2022\SCM SPILL OVERS\outputs\PEAO\densidad\1%\simulacion_1\output_tests.xlsx',lb_vec_"&amp;RW212&amp;"','lb_vec_"&amp;RW212&amp;"');"</f>
        <v>xlswrite('G:\Mi unidad\1. PROYECTOS TELLO 2022\SCM SPILL OVERS\outputs\PEAO\densidad\1%\simulacion_1\output_tests.xlsx',lb_vec_125','lb_vec_125');</v>
      </c>
      <c r="SI212">
        <v>125</v>
      </c>
      <c r="SJ212" t="str">
        <f>"xlswrite('G:\Mi unidad\1. PROYECTOS TELLO 2022\SCM SPILL OVERS\outputs\PEAO\densidad_g\1%\simulacion_1\output_tests.xlsx',lb_vec_"&amp;SI212&amp;"','lb_vec_"&amp;SI212&amp;"');"</f>
        <v>xlswrite('G:\Mi unidad\1. PROYECTOS TELLO 2022\SCM SPILL OVERS\outputs\PEAO\densidad_g\1%\simulacion_1\output_tests.xlsx',lb_vec_125','lb_vec_125');</v>
      </c>
      <c r="SU212">
        <v>125</v>
      </c>
      <c r="SV212" t="str">
        <f>"xlswrite('G:\Mi unidad\1. PROYECTOS TELLO 2022\SCM SPILL OVERS\outputs\PEAO\distancia_centro_salud\1%\simulacion_1\output_tests.xlsx',lb_vec_"&amp;SU212&amp;"','lb_vec_"&amp;SU212&amp;"');"</f>
        <v>xlswrite('G:\Mi unidad\1. PROYECTOS TELLO 2022\SCM SPILL OVERS\outputs\PEAO\distancia_centro_salud\1%\simulacion_1\output_tests.xlsx',lb_vec_125','lb_vec_125');</v>
      </c>
      <c r="TH212">
        <v>125</v>
      </c>
      <c r="TI212" t="str">
        <f>"xlswrite('G:\Mi unidad\1. PROYECTOS TELLO 2022\SCM SPILL OVERS\outputs\PEAO\informalidad\1%\simulacion_1\output_tests.xlsx',lb_vec_"&amp;TH212&amp;"','lb_vec_"&amp;TH212&amp;"');"</f>
        <v>xlswrite('G:\Mi unidad\1. PROYECTOS TELLO 2022\SCM SPILL OVERS\outputs\PEAO\informalidad\1%\simulacion_1\output_tests.xlsx',lb_vec_125','lb_vec_125');</v>
      </c>
      <c r="TU212">
        <v>125</v>
      </c>
      <c r="TV212" t="str">
        <f>"xlswrite('G:\Mi unidad\1. PROYECTOS TELLO 2022\SCM SPILL OVERS\outputs\PEAO\alimentos\1%\simulacion_1\output_tests.xlsx',lb_vec_"&amp;TU212&amp;"','lb_vec_"&amp;TU212&amp;"');"</f>
        <v>xlswrite('G:\Mi unidad\1. PROYECTOS TELLO 2022\SCM SPILL OVERS\outputs\PEAO\alimentos\1%\simulacion_1\output_tests.xlsx',lb_vec_125','lb_vec_125');</v>
      </c>
      <c r="UB212">
        <v>125</v>
      </c>
      <c r="UC212" t="str">
        <f>"xlswrite('G:\Mi unidad\1. PROYECTOS TELLO 2022\SCM SPILL OVERS\outputs\PEAO\jefe_hogar\1%\simulacion_1\output_tests.xlsx',lb_vec_"&amp;UB212&amp;"','lb_vec_"&amp;UB212&amp;"');"</f>
        <v>xlswrite('G:\Mi unidad\1. PROYECTOS TELLO 2022\SCM SPILL OVERS\outputs\PEAO\jefe_hogar\1%\simulacion_1\output_tests.xlsx',lb_vec_125','lb_vec_125');</v>
      </c>
      <c r="UI212">
        <v>125</v>
      </c>
      <c r="UJ212" t="str">
        <f>"xlswrite('G:\Mi unidad\1. PROYECTOS TELLO 2022\SCM SPILL OVERS\outputs\PEAO\mujeres\1%\simulacion_1\output_tests.xlsx',lb_vec_"&amp;UI212&amp;"','lb_vec_"&amp;UI212&amp;"');"</f>
        <v>xlswrite('G:\Mi unidad\1. PROYECTOS TELLO 2022\SCM SPILL OVERS\outputs\PEAO\mujeres\1%\simulacion_1\output_tests.xlsx',lb_vec_125','lb_vec_125');</v>
      </c>
      <c r="UU212">
        <v>125</v>
      </c>
      <c r="UV212" t="str">
        <f>"xlswrite('G:\Mi unidad\1. PROYECTOS TELLO 2022\SCM SPILL OVERS\outputs\PEAO\criminalidad\1%\simulacion_1\output_tests.xlsx',lb_vec_"&amp;UU212&amp;"','lb_vec_"&amp;UU212&amp;"');"</f>
        <v>xlswrite('G:\Mi unidad\1. PROYECTOS TELLO 2022\SCM SPILL OVERS\outputs\PEAO\criminalidad\1%\simulacion_1\output_tests.xlsx',lb_vec_125','lb_vec_125');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P213">
        <v>125</v>
      </c>
      <c r="CQ213" t="str">
        <f>"% Provincia_"&amp;CP213</f>
        <v>% Provincia_125</v>
      </c>
      <c r="CW213">
        <v>125</v>
      </c>
      <c r="CX213" s="2" t="str">
        <f>"A_"&amp;CW210&amp;" = eye(N);"</f>
        <v>A_119 = eye(N);</v>
      </c>
      <c r="DB213">
        <v>125</v>
      </c>
      <c r="DC213" t="str">
        <f>"% Provincia_"&amp;DB213</f>
        <v>% Provincia_125</v>
      </c>
      <c r="DG213">
        <v>125</v>
      </c>
      <c r="DH213" t="str">
        <f>"% Provincia_"&amp;DG213</f>
        <v>% Provincia_125</v>
      </c>
      <c r="DL213">
        <v>125</v>
      </c>
      <c r="DM213" t="str">
        <f>"% Provincia_"&amp;DL213</f>
        <v>% Provincia_125</v>
      </c>
      <c r="EG213">
        <v>84</v>
      </c>
      <c r="EH213" s="2" t="str">
        <f>"gamma_hat_"&amp;EG212&amp;" = (A_"&amp;EG212&amp;"'*M_hat_"&amp;EG212&amp;"*A_"&amp;EG212&amp;")\(A_"&amp;EG212&amp;"'*(eye(N)-B_hat_"&amp;EG212&amp;")'*((eye(N)-B_hat_"&amp;EG212&amp;")*Y_Ts_"&amp;EG212&amp;"-a_hat_"&amp;EG212&amp;"));"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OVERS\outputs\PEAO\bajo_niv_educ\1%\simulacion_1\output_tests.xlsx',ub_vec_"&amp;QW213&amp;"','ub_vec_"&amp;QW213&amp;"');"</f>
        <v>xlswrite('G:\Mi unidad\1. PROYECTOS TELLO 2022\SCM SPILL OVERS\outputs\PEAO\bajo_niv_educ\1%\simulacion_1\output_tests.xlsx',ub_vec_125','ub_vec_125');</v>
      </c>
      <c r="RK213">
        <v>125</v>
      </c>
      <c r="RL213" t="str">
        <f>"xlswrite('G:\Mi unidad\1. PROYECTOS TELLO 2022\SCM SPILL OVERS\outputs\PEAO\bajo_ingreso\1%\simulacion_1\output_tests.xlsx',ub_vec_"&amp;RK213&amp;"','ub_vec_"&amp;RK213&amp;"');"</f>
        <v>xlswrite('G:\Mi unidad\1. PROYECTOS TELLO 2022\SCM SPILL OVERS\outputs\PEAO\bajo_ingreso\1%\simulacion_1\output_tests.xlsx',ub_vec_125','ub_vec_125');</v>
      </c>
      <c r="RW213">
        <v>125</v>
      </c>
      <c r="RX213" t="str">
        <f>"xlswrite('G:\Mi unidad\1. PROYECTOS TELLO 2022\SCM SPILL OVERS\outputs\PEAO\densidad\1%\simulacion_1\output_tests.xlsx',ub_vec_"&amp;RW213&amp;"','ub_vec_"&amp;RW213&amp;"');"</f>
        <v>xlswrite('G:\Mi unidad\1. PROYECTOS TELLO 2022\SCM SPILL OVERS\outputs\PEAO\densidad\1%\simulacion_1\output_tests.xlsx',ub_vec_125','ub_vec_125');</v>
      </c>
      <c r="SI213">
        <v>125</v>
      </c>
      <c r="SJ213" t="str">
        <f>"xlswrite('G:\Mi unidad\1. PROYECTOS TELLO 2022\SCM SPILL OVERS\outputs\PEAO\densidad_g\1%\simulacion_1\output_tests.xlsx',ub_vec_"&amp;SI213&amp;"','ub_vec_"&amp;SI213&amp;"');"</f>
        <v>xlswrite('G:\Mi unidad\1. PROYECTOS TELLO 2022\SCM SPILL OVERS\outputs\PEAO\densidad_g\1%\simulacion_1\output_tests.xlsx',ub_vec_125','ub_vec_125');</v>
      </c>
      <c r="SU213">
        <v>125</v>
      </c>
      <c r="SV213" t="str">
        <f>"xlswrite('G:\Mi unidad\1. PROYECTOS TELLO 2022\SCM SPILL OVERS\outputs\PEAO\distancia_centro_salud\1%\simulacion_1\output_tests.xlsx',ub_vec_"&amp;SU213&amp;"','ub_vec_"&amp;SU213&amp;"');"</f>
        <v>xlswrite('G:\Mi unidad\1. PROYECTOS TELLO 2022\SCM SPILL OVERS\outputs\PEAO\distancia_centro_salud\1%\simulacion_1\output_tests.xlsx',ub_vec_125','ub_vec_125');</v>
      </c>
      <c r="TH213">
        <v>125</v>
      </c>
      <c r="TI213" t="str">
        <f>"xlswrite('G:\Mi unidad\1. PROYECTOS TELLO 2022\SCM SPILL OVERS\outputs\PEAO\informalidad\1%\simulacion_1\output_tests.xlsx',ub_vec_"&amp;TH213&amp;"','ub_vec_"&amp;TH213&amp;"');"</f>
        <v>xlswrite('G:\Mi unidad\1. PROYECTOS TELLO 2022\SCM SPILL OVERS\outputs\PEAO\informalidad\1%\simulacion_1\output_tests.xlsx',ub_vec_125','ub_vec_125');</v>
      </c>
      <c r="TU213">
        <v>125</v>
      </c>
      <c r="TV213" t="str">
        <f>"xlswrite('G:\Mi unidad\1. PROYECTOS TELLO 2022\SCM SPILL OVERS\outputs\PEAO\alimentos\1%\simulacion_1\output_tests.xlsx',ub_vec_"&amp;TU213&amp;"','ub_vec_"&amp;TU213&amp;"');"</f>
        <v>xlswrite('G:\Mi unidad\1. PROYECTOS TELLO 2022\SCM SPILL OVERS\outputs\PEAO\alimentos\1%\simulacion_1\output_tests.xlsx',ub_vec_125','ub_vec_125');</v>
      </c>
      <c r="UB213">
        <v>125</v>
      </c>
      <c r="UC213" t="str">
        <f>"xlswrite('G:\Mi unidad\1. PROYECTOS TELLO 2022\SCM SPILL OVERS\outputs\PEAO\jefe_hogar\1%\simulacion_1\output_tests.xlsx',ub_vec_"&amp;UB213&amp;"','ub_vec_"&amp;UB213&amp;"');"</f>
        <v>xlswrite('G:\Mi unidad\1. PROYECTOS TELLO 2022\SCM SPILL OVERS\outputs\PEAO\jefe_hogar\1%\simulacion_1\output_tests.xlsx',ub_vec_125','ub_vec_125');</v>
      </c>
      <c r="UI213">
        <v>125</v>
      </c>
      <c r="UJ213" t="str">
        <f>"xlswrite('G:\Mi unidad\1. PROYECTOS TELLO 2022\SCM SPILL OVERS\outputs\PEAO\mujeres\1%\simulacion_1\output_tests.xlsx',ub_vec_"&amp;UI213&amp;"','ub_vec_"&amp;UI213&amp;"');"</f>
        <v>xlswrite('G:\Mi unidad\1. PROYECTOS TELLO 2022\SCM SPILL OVERS\outputs\PEAO\mujeres\1%\simulacion_1\output_tests.xlsx',ub_vec_125','ub_vec_125');</v>
      </c>
      <c r="UU213">
        <v>125</v>
      </c>
      <c r="UV213" t="str">
        <f>"xlswrite('G:\Mi unidad\1. PROYECTOS TELLO 2022\SCM SPILL OVERS\outputs\PEAO\criminalidad\1%\simulacion_1\output_tests.xlsx',ub_vec_"&amp;UU213&amp;"','ub_vec_"&amp;UU213&amp;"');"</f>
        <v>xlswrite('G:\Mi unidad\1. PROYECTOS TELLO 2022\SCM SPILL OVERS\outputs\PEAO\criminalidad\1%\simulacion_1\output_tests.xlsx',ub_vec_125','ub_vec_125');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xlsread('spillover_densidad_g_"&amp;CJ212&amp;".xlsx')"</f>
        <v>ind_125 = xlsread('spillover_densidad_g_125.xlsx')</v>
      </c>
      <c r="CP214">
        <v>125</v>
      </c>
      <c r="CQ214" s="2" t="str">
        <f>"ind_"&amp;CP212&amp;" = xlsread('spillover_tiempo_cs_"&amp;CP212&amp;".xlsx')"</f>
        <v>ind_125 = xlsread('spillover_tiempo_cs_125.xlsx')</v>
      </c>
      <c r="CW214">
        <v>125</v>
      </c>
      <c r="CX214" s="2" t="str">
        <f>"A_"&amp;CW210&amp;"(:,ind_"&amp;CW210&amp;" == 0) = [];"</f>
        <v>A_119(:,ind_119 == 0) = [];</v>
      </c>
      <c r="DB214">
        <v>125</v>
      </c>
      <c r="DC214" s="2" t="str">
        <f>"ind_"&amp;DB212&amp;" = xlsread('spillover_criminalidad_"&amp;DB212&amp;".xlsx')"</f>
        <v>ind_125 = xlsread('spillover_criminalidad_125.xlsx')</v>
      </c>
      <c r="DG214">
        <v>125</v>
      </c>
      <c r="DH214" s="2" t="str">
        <f>"ind_"&amp;DG212&amp;" = xlsread('spillover_jefe_hogar_"&amp;DG212&amp;".xlsx')"</f>
        <v>ind_125 = xlsread('spillover_jefe_hogar_125.xlsx')</v>
      </c>
      <c r="DL214">
        <v>125</v>
      </c>
      <c r="DM214" s="2" t="str">
        <f>"ind_"&amp;DL212&amp;" = xlsread('spillover_mujeres_"&amp;DL212&amp;".xlsx')"</f>
        <v>ind_125 = xlsread('spillover_mujeres_125.xlsx')</v>
      </c>
      <c r="EG214">
        <v>84</v>
      </c>
      <c r="EH214" s="2" t="str">
        <f>"alpha_hat_"&amp;EG214&amp;" = A_"&amp;EG214&amp;"*gamma_hat_"&amp;EG214&amp;";"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sp_andrews_te(Y_pre_"&amp;QI214&amp;",PEAO_"&amp;QI214&amp;"(:,T+s),A_"&amp;QI214&amp;",C,.05);"</f>
        <v xml:space="preserve">    [p_value_78,lb_78,ub_78] = sp_andrews_te(Y_pre_78,PEAO_78(:,T+s),A_78,C,.05);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OVERS\outputs\PEAO\bajo_niv_educ\1%\simulacion_1\output_tests.xlsx',p_value_vec_"&amp;QW214&amp;"','p_value_vec_"&amp;QW214&amp;"');"</f>
        <v>xlswrite('G:\Mi unidad\1. PROYECTOS TELLO 2022\SCM SPILL OVERS\outputs\PEAO\bajo_niv_educ\1%\simulacion_1\output_tests.xlsx',p_value_vec_125','p_value_vec_125');</v>
      </c>
      <c r="RK214">
        <v>125</v>
      </c>
      <c r="RL214" t="str">
        <f>"xlswrite('G:\Mi unidad\1. PROYECTOS TELLO 2022\SCM SPILL OVERS\outputs\PEAO\bajo_ingreso\1%\simulacion_1\output_tests.xlsx',p_value_vec_"&amp;RK214&amp;"','p_value_vec_"&amp;RK214&amp;"');"</f>
        <v>xlswrite('G:\Mi unidad\1. PROYECTOS TELLO 2022\SCM SPILL OVERS\outputs\PEAO\bajo_ingreso\1%\simulacion_1\output_tests.xlsx',p_value_vec_125','p_value_vec_125');</v>
      </c>
      <c r="RW214">
        <v>125</v>
      </c>
      <c r="RX214" t="str">
        <f>"xlswrite('G:\Mi unidad\1. PROYECTOS TELLO 2022\SCM SPILL OVERS\outputs\PEAO\densidad\1%\simulacion_1\output_tests.xlsx',p_value_vec_"&amp;RW214&amp;"','p_value_vec_"&amp;RW214&amp;"');"</f>
        <v>xlswrite('G:\Mi unidad\1. PROYECTOS TELLO 2022\SCM SPILL OVERS\outputs\PEAO\densidad\1%\simulacion_1\output_tests.xlsx',p_value_vec_125','p_value_vec_125');</v>
      </c>
      <c r="SI214">
        <v>125</v>
      </c>
      <c r="SJ214" t="str">
        <f>"xlswrite('G:\Mi unidad\1. PROYECTOS TELLO 2022\SCM SPILL OVERS\outputs\PEAO\densidad_g\1%\simulacion_1\output_tests.xlsx',p_value_vec_"&amp;SI214&amp;"','p_value_vec_"&amp;SI214&amp;"');"</f>
        <v>xlswrite('G:\Mi unidad\1. PROYECTOS TELLO 2022\SCM SPILL OVERS\outputs\PEAO\densidad_g\1%\simulacion_1\output_tests.xlsx',p_value_vec_125','p_value_vec_125');</v>
      </c>
      <c r="SU214">
        <v>125</v>
      </c>
      <c r="SV214" t="str">
        <f>"xlswrite('G:\Mi unidad\1. PROYECTOS TELLO 2022\SCM SPILL OVERS\outputs\PEAO\distancia_centro_salud\1%\simulacion_1\output_tests.xlsx',p_value_vec_"&amp;SU214&amp;"','p_value_vec_"&amp;SU214&amp;"');"</f>
        <v>xlswrite('G:\Mi unidad\1. PROYECTOS TELLO 2022\SCM SPILL OVERS\outputs\PEAO\distancia_centro_salud\1%\simulacion_1\output_tests.xlsx',p_value_vec_125','p_value_vec_125');</v>
      </c>
      <c r="TH214">
        <v>125</v>
      </c>
      <c r="TI214" t="str">
        <f>"xlswrite('G:\Mi unidad\1. PROYECTOS TELLO 2022\SCM SPILL OVERS\outputs\PEAO\informalidad\1%\simulacion_1\output_tests.xlsx',p_value_vec_"&amp;TH214&amp;"','p_value_vec_"&amp;TH214&amp;"');"</f>
        <v>xlswrite('G:\Mi unidad\1. PROYECTOS TELLO 2022\SCM SPILL OVERS\outputs\PEAO\informalidad\1%\simulacion_1\output_tests.xlsx',p_value_vec_125','p_value_vec_125');</v>
      </c>
      <c r="TU214">
        <v>125</v>
      </c>
      <c r="TV214" t="str">
        <f>"xlswrite('G:\Mi unidad\1. PROYECTOS TELLO 2022\SCM SPILL OVERS\outputs\PEAO\alimentos\1%\simulacion_1\output_tests.xlsx',p_value_vec_"&amp;TU214&amp;"','p_value_vec_"&amp;TU214&amp;"');"</f>
        <v>xlswrite('G:\Mi unidad\1. PROYECTOS TELLO 2022\SCM SPILL OVERS\outputs\PEAO\alimentos\1%\simulacion_1\output_tests.xlsx',p_value_vec_125','p_value_vec_125');</v>
      </c>
      <c r="UB214">
        <v>125</v>
      </c>
      <c r="UC214" t="str">
        <f>"xlswrite('G:\Mi unidad\1. PROYECTOS TELLO 2022\SCM SPILL OVERS\outputs\PEAO\jefe_hogar\1%\simulacion_1\output_tests.xlsx',p_value_vec_"&amp;UB214&amp;"','p_value_vec_"&amp;UB214&amp;"');"</f>
        <v>xlswrite('G:\Mi unidad\1. PROYECTOS TELLO 2022\SCM SPILL OVERS\outputs\PEAO\jefe_hogar\1%\simulacion_1\output_tests.xlsx',p_value_vec_125','p_value_vec_125');</v>
      </c>
      <c r="UI214">
        <v>125</v>
      </c>
      <c r="UJ214" t="str">
        <f>"xlswrite('G:\Mi unidad\1. PROYECTOS TELLO 2022\SCM SPILL OVERS\outputs\PEAO\mujeres\1%\simulacion_1\output_tests.xlsx',p_value_vec_"&amp;UI214&amp;"','p_value_vec_"&amp;UI214&amp;"');"</f>
        <v>xlswrite('G:\Mi unidad\1. PROYECTOS TELLO 2022\SCM SPILL OVERS\outputs\PEAO\mujeres\1%\simulacion_1\output_tests.xlsx',p_value_vec_125','p_value_vec_125');</v>
      </c>
      <c r="UU214">
        <v>125</v>
      </c>
      <c r="UV214" t="str">
        <f>"xlswrite('G:\Mi unidad\1. PROYECTOS TELLO 2022\SCM SPILL OVERS\outputs\PEAO\criminalidad\1%\simulacion_1\output_tests.xlsx',p_value_vec_"&amp;UU214&amp;"','p_value_vec_"&amp;UU214&amp;"');"</f>
        <v>xlswrite('G:\Mi unidad\1. PROYECTOS TELLO 2022\SCM SPILL OVERS\outputs\PEAO\criminalidad\1%\simulacion_1\output_tests.xlsx',p_value_vec_125','p_value_vec_125');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P215">
        <v>125</v>
      </c>
      <c r="CQ215" s="2" t="str">
        <f>"A_"&amp;CP212&amp;" = eye(N);"</f>
        <v>A_125 = eye(N);</v>
      </c>
      <c r="CW215">
        <v>125</v>
      </c>
      <c r="CX215" t="str">
        <f>"%A_"&amp;CW215</f>
        <v>%A_125</v>
      </c>
      <c r="DB215">
        <v>125</v>
      </c>
      <c r="DC215" s="2" t="str">
        <f>"A_"&amp;DB212&amp;" = eye(N);"</f>
        <v>A_125 = eye(N);</v>
      </c>
      <c r="DG215">
        <v>125</v>
      </c>
      <c r="DH215" s="2" t="str">
        <f>"A_"&amp;DG212&amp;" = eye(N);"</f>
        <v>A_125 = eye(N);</v>
      </c>
      <c r="DL215">
        <v>125</v>
      </c>
      <c r="DM215" s="2" t="str">
        <f>"A_"&amp;DL212&amp;" = eye(N);"</f>
        <v>A_125 = eye(N);</v>
      </c>
      <c r="EG215">
        <v>84</v>
      </c>
      <c r="EH215" s="2" t="str">
        <f>"alpha1_hat_vec_"&amp;EG215&amp;"(s) = alpha_hat_"&amp;EG215&amp;"(1);"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OVERS\outputs\PEAO\bajo_niv_educ\1%\simulacion_1\output_tests.xlsx',alpha1_hat_vec_"&amp;QW215&amp;"','alpha1_hat_vec_"&amp;QW215&amp;"');"</f>
        <v>xlswrite('G:\Mi unidad\1. PROYECTOS TELLO 2022\SCM SPILL OVERS\outputs\PEAO\bajo_niv_educ\1%\simulacion_1\output_tests.xlsx',alpha1_hat_vec_125','alpha1_hat_vec_125');</v>
      </c>
      <c r="RK215">
        <v>125</v>
      </c>
      <c r="RL215" t="str">
        <f>"xlswrite('G:\Mi unidad\1. PROYECTOS TELLO 2022\SCM SPILL OVERS\outputs\PEAO\bajo_ingreso\1%\simulacion_1\output_tests.xlsx',alpha1_hat_vec_"&amp;RK215&amp;"','alpha1_hat_vec_"&amp;RK215&amp;"');"</f>
        <v>xlswrite('G:\Mi unidad\1. PROYECTOS TELLO 2022\SCM SPILL OVERS\outputs\PEAO\bajo_ingreso\1%\simulacion_1\output_tests.xlsx',alpha1_hat_vec_125','alpha1_hat_vec_125');</v>
      </c>
      <c r="RW215">
        <v>125</v>
      </c>
      <c r="RX215" t="str">
        <f>"xlswrite('G:\Mi unidad\1. PROYECTOS TELLO 2022\SCM SPILL OVERS\outputs\PEAO\densidad\1%\simulacion_1\output_tests.xlsx',alpha1_hat_vec_"&amp;RW215&amp;"','alpha1_hat_vec_"&amp;RW215&amp;"');"</f>
        <v>xlswrite('G:\Mi unidad\1. PROYECTOS TELLO 2022\SCM SPILL OVERS\outputs\PEAO\densidad\1%\simulacion_1\output_tests.xlsx',alpha1_hat_vec_125','alpha1_hat_vec_125');</v>
      </c>
      <c r="SI215">
        <v>125</v>
      </c>
      <c r="SJ215" t="str">
        <f>"xlswrite('G:\Mi unidad\1. PROYECTOS TELLO 2022\SCM SPILL OVERS\outputs\PEAO\densidad_g\1%\simulacion_1\output_tests.xlsx',alpha1_hat_vec_"&amp;SI215&amp;"','alpha1_hat_vec_"&amp;SI215&amp;"');"</f>
        <v>xlswrite('G:\Mi unidad\1. PROYECTOS TELLO 2022\SCM SPILL OVERS\outputs\PEAO\densidad_g\1%\simulacion_1\output_tests.xlsx',alpha1_hat_vec_125','alpha1_hat_vec_125');</v>
      </c>
      <c r="SU215">
        <v>125</v>
      </c>
      <c r="SV215" t="str">
        <f>"xlswrite('G:\Mi unidad\1. PROYECTOS TELLO 2022\SCM SPILL OVERS\outputs\PEAO\distancia_centro_salud\1%\simulacion_1\output_tests.xlsx',alpha1_hat_vec_"&amp;SU215&amp;"','alpha1_hat_vec_"&amp;SU215&amp;"');"</f>
        <v>xlswrite('G:\Mi unidad\1. PROYECTOS TELLO 2022\SCM SPILL OVERS\outputs\PEAO\distancia_centro_salud\1%\simulacion_1\output_tests.xlsx',alpha1_hat_vec_125','alpha1_hat_vec_125');</v>
      </c>
      <c r="TH215">
        <v>125</v>
      </c>
      <c r="TI215" t="str">
        <f>"xlswrite('G:\Mi unidad\1. PROYECTOS TELLO 2022\SCM SPILL OVERS\outputs\PEAO\informalidad\1%\simulacion_1\output_tests.xlsx',alpha1_hat_vec_"&amp;TH215&amp;"','alpha1_hat_vec_"&amp;TH215&amp;"');"</f>
        <v>xlswrite('G:\Mi unidad\1. PROYECTOS TELLO 2022\SCM SPILL OVERS\outputs\PEAO\informalidad\1%\simulacion_1\output_tests.xlsx',alpha1_hat_vec_125','alpha1_hat_vec_125');</v>
      </c>
      <c r="TU215">
        <v>125</v>
      </c>
      <c r="TV215" t="str">
        <f>"xlswrite('G:\Mi unidad\1. PROYECTOS TELLO 2022\SCM SPILL OVERS\outputs\PEAO\alimentos\1%\simulacion_1\output_tests.xlsx',alpha1_hat_vec_"&amp;TU215&amp;"','alpha1_hat_vec_"&amp;TU215&amp;"');"</f>
        <v>xlswrite('G:\Mi unidad\1. PROYECTOS TELLO 2022\SCM SPILL OVERS\outputs\PEAO\alimentos\1%\simulacion_1\output_tests.xlsx',alpha1_hat_vec_125','alpha1_hat_vec_125');</v>
      </c>
      <c r="UB215">
        <v>125</v>
      </c>
      <c r="UC215" t="str">
        <f>"xlswrite('G:\Mi unidad\1. PROYECTOS TELLO 2022\SCM SPILL OVERS\outputs\PEAO\jefe_hogar\1%\simulacion_1\output_tests.xlsx',alpha1_hat_vec_"&amp;UB215&amp;"','alpha1_hat_vec_"&amp;UB215&amp;"');"</f>
        <v>xlswrite('G:\Mi unidad\1. PROYECTOS TELLO 2022\SCM SPILL OVERS\outputs\PEAO\jefe_hogar\1%\simulacion_1\output_tests.xlsx',alpha1_hat_vec_125','alpha1_hat_vec_125');</v>
      </c>
      <c r="UI215">
        <v>125</v>
      </c>
      <c r="UJ215" t="str">
        <f>"xlswrite('G:\Mi unidad\1. PROYECTOS TELLO 2022\SCM SPILL OVERS\outputs\PEAO\mujeres\1%\simulacion_1\output_tests.xlsx',alpha1_hat_vec_"&amp;UI215&amp;"','alpha1_hat_vec_"&amp;UI215&amp;"');"</f>
        <v>xlswrite('G:\Mi unidad\1. PROYECTOS TELLO 2022\SCM SPILL OVERS\outputs\PEAO\mujeres\1%\simulacion_1\output_tests.xlsx',alpha1_hat_vec_125','alpha1_hat_vec_125');</v>
      </c>
      <c r="UU215">
        <v>125</v>
      </c>
      <c r="UV215" t="str">
        <f>"xlswrite('G:\Mi unidad\1. PROYECTOS TELLO 2022\SCM SPILL OVERS\outputs\PEAO\criminalidad\1%\simulacion_1\output_tests.xlsx',alpha1_hat_vec_"&amp;UU215&amp;"','alpha1_hat_vec_"&amp;UU215&amp;"');"</f>
        <v>xlswrite('G:\Mi unidad\1. PROYECTOS TELLO 2022\SCM SPILL OVERS\outputs\PEAO\criminalidad\1%\simulacion_1\output_tests.xlsx',alpha1_hat_vec_125','alpha1_hat_vec_125');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P216">
        <v>125</v>
      </c>
      <c r="CQ216" s="2" t="str">
        <f>"A_"&amp;CP212&amp;"(:,ind_"&amp;CP212&amp;" == 0) = [];"</f>
        <v>A_125(:,ind_125 == 0) = [];</v>
      </c>
      <c r="CW216">
        <v>125</v>
      </c>
      <c r="CX216" t="str">
        <f>"% Provincia_"&amp;CW216</f>
        <v>% Provincia_125</v>
      </c>
      <c r="DB216">
        <v>125</v>
      </c>
      <c r="DC216" s="2" t="str">
        <f>"A_"&amp;DB212&amp;"(:,ind_"&amp;DB212&amp;" == 0) = [];"</f>
        <v>A_125(:,ind_125 == 0) = [];</v>
      </c>
      <c r="DG216">
        <v>125</v>
      </c>
      <c r="DH216" s="2" t="str">
        <f>"A_"&amp;DG212&amp;"(:,ind_"&amp;DG212&amp;" == 0) = [];"</f>
        <v>A_125(:,ind_125 == 0) = [];</v>
      </c>
      <c r="DL216">
        <v>125</v>
      </c>
      <c r="DM216" s="2" t="str">
        <f>"A_"&amp;DL212&amp;"(:,ind_"&amp;DL212&amp;" == 0) = [];"</f>
        <v>A_125(:,ind_125 == 0) = [];</v>
      </c>
      <c r="EG216">
        <v>84</v>
      </c>
      <c r="EH216" s="2" t="str">
        <f>"synthetic_control_sp_"&amp;EG216&amp;"(T+s) = Y_"&amp;EG216&amp;"(1,T+s)-alpha1_hat_vec_"&amp;EG216&amp;"(s);"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OVERS\outputs\PEAO\bajo_niv_educ\1%\simulacion_1\output_tests.xlsx',spillover_test_"&amp;QW216&amp;"','sp_test_"&amp;QW216&amp;"');"</f>
        <v>xlswrite('G:\Mi unidad\1. PROYECTOS TELLO 2022\SCM SPILL OVERS\outputs\PEAO\bajo_niv_educ\1%\simulacion_1\output_tests.xlsx',spillover_test_125','sp_test_125');</v>
      </c>
      <c r="RK216">
        <v>125</v>
      </c>
      <c r="RL216" t="str">
        <f>"xlswrite('G:\Mi unidad\1. PROYECTOS TELLO 2022\SCM SPILL OVERS\outputs\PEAO\bajo_ingreso\1%\simulacion_1\output_tests.xlsx',spillover_test_"&amp;RK216&amp;"','sp_test_"&amp;RK216&amp;"');"</f>
        <v>xlswrite('G:\Mi unidad\1. PROYECTOS TELLO 2022\SCM SPILL OVERS\outputs\PEAO\bajo_ingreso\1%\simulacion_1\output_tests.xlsx',spillover_test_125','sp_test_125');</v>
      </c>
      <c r="RW216">
        <v>125</v>
      </c>
      <c r="RX216" t="str">
        <f>"xlswrite('G:\Mi unidad\1. PROYECTOS TELLO 2022\SCM SPILL OVERS\outputs\PEAO\densidad\1%\simulacion_1\output_tests.xlsx',spillover_test_"&amp;RW216&amp;"','sp_test_"&amp;RW216&amp;"');"</f>
        <v>xlswrite('G:\Mi unidad\1. PROYECTOS TELLO 2022\SCM SPILL OVERS\outputs\PEAO\densidad\1%\simulacion_1\output_tests.xlsx',spillover_test_125','sp_test_125');</v>
      </c>
      <c r="SI216">
        <v>125</v>
      </c>
      <c r="SJ216" t="str">
        <f>"xlswrite('G:\Mi unidad\1. PROYECTOS TELLO 2022\SCM SPILL OVERS\outputs\PEAO\densidad_g\1%\simulacion_1\output_tests.xlsx',spillover_test_"&amp;SI216&amp;"','sp_test_"&amp;SI216&amp;"');"</f>
        <v>xlswrite('G:\Mi unidad\1. PROYECTOS TELLO 2022\SCM SPILL OVERS\outputs\PEAO\densidad_g\1%\simulacion_1\output_tests.xlsx',spillover_test_125','sp_test_125');</v>
      </c>
      <c r="SU216">
        <v>125</v>
      </c>
      <c r="SV216" t="str">
        <f>"xlswrite('G:\Mi unidad\1. PROYECTOS TELLO 2022\SCM SPILL OVERS\outputs\PEAO\distancia_centro_salud\1%\simulacion_1\output_tests.xlsx',spillover_test_"&amp;SU216&amp;"','sp_test_"&amp;SU216&amp;"');"</f>
        <v>xlswrite('G:\Mi unidad\1. PROYECTOS TELLO 2022\SCM SPILL OVERS\outputs\PEAO\distancia_centro_salud\1%\simulacion_1\output_tests.xlsx',spillover_test_125','sp_test_125');</v>
      </c>
      <c r="TH216">
        <v>125</v>
      </c>
      <c r="TI216" t="str">
        <f>"xlswrite('G:\Mi unidad\1. PROYECTOS TELLO 2022\SCM SPILL OVERS\outputs\PEAO\informalidad\1%\simulacion_1\output_tests.xlsx',spillover_test_"&amp;TH216&amp;"','sp_test_"&amp;TH216&amp;"');"</f>
        <v>xlswrite('G:\Mi unidad\1. PROYECTOS TELLO 2022\SCM SPILL OVERS\outputs\PEAO\informalidad\1%\simulacion_1\output_tests.xlsx',spillover_test_125','sp_test_125');</v>
      </c>
      <c r="TU216">
        <v>125</v>
      </c>
      <c r="TV216" t="str">
        <f>"xlswrite('G:\Mi unidad\1. PROYECTOS TELLO 2022\SCM SPILL OVERS\outputs\PEAO\alimentos\1%\simulacion_1\output_tests.xlsx',spillover_test_"&amp;TU216&amp;"','sp_test_"&amp;TU216&amp;"');"</f>
        <v>xlswrite('G:\Mi unidad\1. PROYECTOS TELLO 2022\SCM SPILL OVERS\outputs\PEAO\alimentos\1%\simulacion_1\output_tests.xlsx',spillover_test_125','sp_test_125');</v>
      </c>
      <c r="UB216">
        <v>125</v>
      </c>
      <c r="UC216" t="str">
        <f>"xlswrite('G:\Mi unidad\1. PROYECTOS TELLO 2022\SCM SPILL OVERS\outputs\PEAO\jefe_hogar\1%\simulacion_1\output_tests.xlsx',spillover_test_"&amp;UB216&amp;"','sp_test_"&amp;UB216&amp;"');"</f>
        <v>xlswrite('G:\Mi unidad\1. PROYECTOS TELLO 2022\SCM SPILL OVERS\outputs\PEAO\jefe_hogar\1%\simulacion_1\output_tests.xlsx',spillover_test_125','sp_test_125');</v>
      </c>
      <c r="UI216">
        <v>125</v>
      </c>
      <c r="UJ216" t="str">
        <f>"xlswrite('G:\Mi unidad\1. PROYECTOS TELLO 2022\SCM SPILL OVERS\outputs\PEAO\mujeres\1%\simulacion_1\output_tests.xlsx',spillover_test_"&amp;UI216&amp;"','sp_test_"&amp;UI216&amp;"');"</f>
        <v>xlswrite('G:\Mi unidad\1. PROYECTOS TELLO 2022\SCM SPILL OVERS\outputs\PEAO\mujeres\1%\simulacion_1\output_tests.xlsx',spillover_test_125','sp_test_125');</v>
      </c>
      <c r="UU216">
        <v>125</v>
      </c>
      <c r="UV216" t="str">
        <f>"xlswrite('G:\Mi unidad\1. PROYECTOS TELLO 2022\SCM SPILL OVERS\outputs\PEAO\criminalidad\1%\simulacion_1\output_tests.xlsx',spillover_test_"&amp;UU216&amp;"','sp_test_"&amp;UU216&amp;"');"</f>
        <v>xlswrite('G:\Mi unidad\1. PROYECTOS TELLO 2022\SCM SPILL OVERS\outputs\PEAO\criminalidad\1%\simulacion_1\output_tests.xlsx',spillover_test_125','sp_test_125');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P217">
        <v>129</v>
      </c>
      <c r="CQ217" t="str">
        <f>"%A_"&amp;CP217</f>
        <v>%A_129</v>
      </c>
      <c r="CW217">
        <v>129</v>
      </c>
      <c r="CX217" s="2" t="str">
        <f>"ind_"&amp;CW215&amp;" = xlsread('spillover_alimentos_"&amp;CW215&amp;".xlsx')"</f>
        <v>ind_125 = xlsread('spillover_alimentos_125.xlsx')</v>
      </c>
      <c r="DB217">
        <v>129</v>
      </c>
      <c r="DC217" t="str">
        <f>"%A_"&amp;DB217</f>
        <v>%A_129</v>
      </c>
      <c r="DG217">
        <v>129</v>
      </c>
      <c r="DH217" t="str">
        <f>"%A_"&amp;DG217</f>
        <v>%A_129</v>
      </c>
      <c r="DL217">
        <v>129</v>
      </c>
      <c r="DM217" t="str">
        <f>"%A_"&amp;DL217</f>
        <v>%A_129</v>
      </c>
      <c r="EG217">
        <v>84</v>
      </c>
      <c r="EH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sp_andrews(Y_pre_"&amp;QP217&amp;",PEAO_"&amp;QP217&amp;"(:,T+s),A_"&amp;QP217&amp;",C,d,alpha_sig);"</f>
        <v xml:space="preserve">    spillover_test_104(s) = sp_andrews(Y_pre_104,PEAO_104(:,T+s),A_104,C,d,alpha_sig);</v>
      </c>
      <c r="QW217">
        <v>129</v>
      </c>
      <c r="QX217" t="str">
        <f>"xlswrite('G:\Mi unidad\1. PROYECTOS TELLO 2022\SCM SPILL OVERS\outputs\PEAO\bajo_niv_educ\1%\simulacion_1\output_tests.xlsx',lb_vec_"&amp;QW217&amp;"','lb_vec_"&amp;QW217&amp;"');"</f>
        <v>xlswrite('G:\Mi unidad\1. PROYECTOS TELLO 2022\SCM SPILL OVERS\outputs\PEAO\bajo_niv_educ\1%\simulacion_1\output_tests.xlsx',lb_vec_129','lb_vec_129');</v>
      </c>
      <c r="RK217">
        <v>129</v>
      </c>
      <c r="RL217" t="str">
        <f>"xlswrite('G:\Mi unidad\1. PROYECTOS TELLO 2022\SCM SPILL OVERS\outputs\PEAO\bajo_ingreso\1%\simulacion_1\output_tests.xlsx',lb_vec_"&amp;RK217&amp;"','lb_vec_"&amp;RK217&amp;"');"</f>
        <v>xlswrite('G:\Mi unidad\1. PROYECTOS TELLO 2022\SCM SPILL OVERS\outputs\PEAO\bajo_ingreso\1%\simulacion_1\output_tests.xlsx',lb_vec_129','lb_vec_129');</v>
      </c>
      <c r="RW217">
        <v>129</v>
      </c>
      <c r="RX217" t="str">
        <f>"xlswrite('G:\Mi unidad\1. PROYECTOS TELLO 2022\SCM SPILL OVERS\outputs\PEAO\densidad\1%\simulacion_1\output_tests.xlsx',lb_vec_"&amp;RW217&amp;"','lb_vec_"&amp;RW217&amp;"');"</f>
        <v>xlswrite('G:\Mi unidad\1. PROYECTOS TELLO 2022\SCM SPILL OVERS\outputs\PEAO\densidad\1%\simulacion_1\output_tests.xlsx',lb_vec_129','lb_vec_129');</v>
      </c>
      <c r="SI217">
        <v>129</v>
      </c>
      <c r="SJ217" t="str">
        <f>"xlswrite('G:\Mi unidad\1. PROYECTOS TELLO 2022\SCM SPILL OVERS\outputs\PEAO\densidad_g\1%\simulacion_1\output_tests.xlsx',lb_vec_"&amp;SI217&amp;"','lb_vec_"&amp;SI217&amp;"');"</f>
        <v>xlswrite('G:\Mi unidad\1. PROYECTOS TELLO 2022\SCM SPILL OVERS\outputs\PEAO\densidad_g\1%\simulacion_1\output_tests.xlsx',lb_vec_129','lb_vec_129');</v>
      </c>
      <c r="SU217">
        <v>129</v>
      </c>
      <c r="SV217" t="str">
        <f>"xlswrite('G:\Mi unidad\1. PROYECTOS TELLO 2022\SCM SPILL OVERS\outputs\PEAO\distancia_centro_salud\1%\simulacion_1\output_tests.xlsx',lb_vec_"&amp;SU217&amp;"','lb_vec_"&amp;SU217&amp;"');"</f>
        <v>xlswrite('G:\Mi unidad\1. PROYECTOS TELLO 2022\SCM SPILL OVERS\outputs\PEAO\distancia_centro_salud\1%\simulacion_1\output_tests.xlsx',lb_vec_129','lb_vec_129');</v>
      </c>
      <c r="TH217">
        <v>129</v>
      </c>
      <c r="TI217" t="str">
        <f>"xlswrite('G:\Mi unidad\1. PROYECTOS TELLO 2022\SCM SPILL OVERS\outputs\PEAO\informalidad\1%\simulacion_1\output_tests.xlsx',lb_vec_"&amp;TH217&amp;"','lb_vec_"&amp;TH217&amp;"');"</f>
        <v>xlswrite('G:\Mi unidad\1. PROYECTOS TELLO 2022\SCM SPILL OVERS\outputs\PEAO\informalidad\1%\simulacion_1\output_tests.xlsx',lb_vec_129','lb_vec_129');</v>
      </c>
      <c r="TU217">
        <v>129</v>
      </c>
      <c r="TV217" t="str">
        <f>"xlswrite('G:\Mi unidad\1. PROYECTOS TELLO 2022\SCM SPILL OVERS\outputs\PEAO\alimentos\1%\simulacion_1\output_tests.xlsx',lb_vec_"&amp;TU217&amp;"','lb_vec_"&amp;TU217&amp;"');"</f>
        <v>xlswrite('G:\Mi unidad\1. PROYECTOS TELLO 2022\SCM SPILL OVERS\outputs\PEAO\alimentos\1%\simulacion_1\output_tests.xlsx',lb_vec_129','lb_vec_129');</v>
      </c>
      <c r="UB217">
        <v>129</v>
      </c>
      <c r="UC217" t="str">
        <f>"xlswrite('G:\Mi unidad\1. PROYECTOS TELLO 2022\SCM SPILL OVERS\outputs\PEAO\jefe_hogar\1%\simulacion_1\output_tests.xlsx',lb_vec_"&amp;UB217&amp;"','lb_vec_"&amp;UB217&amp;"');"</f>
        <v>xlswrite('G:\Mi unidad\1. PROYECTOS TELLO 2022\SCM SPILL OVERS\outputs\PEAO\jefe_hogar\1%\simulacion_1\output_tests.xlsx',lb_vec_129','lb_vec_129');</v>
      </c>
      <c r="UI217">
        <v>129</v>
      </c>
      <c r="UJ217" t="str">
        <f>"xlswrite('G:\Mi unidad\1. PROYECTOS TELLO 2022\SCM SPILL OVERS\outputs\PEAO\mujeres\1%\simulacion_1\output_tests.xlsx',lb_vec_"&amp;UI217&amp;"','lb_vec_"&amp;UI217&amp;"');"</f>
        <v>xlswrite('G:\Mi unidad\1. PROYECTOS TELLO 2022\SCM SPILL OVERS\outputs\PEAO\mujeres\1%\simulacion_1\output_tests.xlsx',lb_vec_129','lb_vec_129');</v>
      </c>
      <c r="UU217">
        <v>129</v>
      </c>
      <c r="UV217" t="str">
        <f>"xlswrite('G:\Mi unidad\1. PROYECTOS TELLO 2022\SCM SPILL OVERS\outputs\PEAO\criminalidad\1%\simulacion_1\output_tests.xlsx',lb_vec_"&amp;UU217&amp;"','lb_vec_"&amp;UU217&amp;"');"</f>
        <v>xlswrite('G:\Mi unidad\1. PROYECTOS TELLO 2022\SCM SPILL OVERS\outputs\PEAO\criminalidad\1%\simulacion_1\output_tests.xlsx',lb_vec_129','lb_vec_129');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P218">
        <v>129</v>
      </c>
      <c r="CQ218" t="str">
        <f>"% Provincia_"&amp;CP218</f>
        <v>% Provincia_129</v>
      </c>
      <c r="CW218">
        <v>129</v>
      </c>
      <c r="CX218" s="2" t="str">
        <f>"A_"&amp;CW215&amp;" = eye(N);"</f>
        <v>A_125 = eye(N);</v>
      </c>
      <c r="DB218">
        <v>129</v>
      </c>
      <c r="DC218" t="str">
        <f>"% Provincia_"&amp;DB218</f>
        <v>% Provincia_129</v>
      </c>
      <c r="DG218">
        <v>129</v>
      </c>
      <c r="DH218" t="str">
        <f>"% Provincia_"&amp;DG218</f>
        <v>% Provincia_129</v>
      </c>
      <c r="DL218">
        <v>129</v>
      </c>
      <c r="DM218" t="str">
        <f>"% Provincia_"&amp;DL218</f>
        <v>% Provincia_129</v>
      </c>
      <c r="EG218">
        <v>86</v>
      </c>
      <c r="EH218" s="3" t="str">
        <f>"%PROVINCIA "&amp;EG218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OVERS\outputs\PEAO\bajo_niv_educ\1%\simulacion_1\output_tests.xlsx',ub_vec_"&amp;QW218&amp;"','ub_vec_"&amp;QW218&amp;"');"</f>
        <v>xlswrite('G:\Mi unidad\1. PROYECTOS TELLO 2022\SCM SPILL OVERS\outputs\PEAO\bajo_niv_educ\1%\simulacion_1\output_tests.xlsx',ub_vec_129','ub_vec_129');</v>
      </c>
      <c r="RK218">
        <v>129</v>
      </c>
      <c r="RL218" t="str">
        <f>"xlswrite('G:\Mi unidad\1. PROYECTOS TELLO 2022\SCM SPILL OVERS\outputs\PEAO\bajo_ingreso\1%\simulacion_1\output_tests.xlsx',ub_vec_"&amp;RK218&amp;"','ub_vec_"&amp;RK218&amp;"');"</f>
        <v>xlswrite('G:\Mi unidad\1. PROYECTOS TELLO 2022\SCM SPILL OVERS\outputs\PEAO\bajo_ingreso\1%\simulacion_1\output_tests.xlsx',ub_vec_129','ub_vec_129');</v>
      </c>
      <c r="RW218">
        <v>129</v>
      </c>
      <c r="RX218" t="str">
        <f>"xlswrite('G:\Mi unidad\1. PROYECTOS TELLO 2022\SCM SPILL OVERS\outputs\PEAO\densidad\1%\simulacion_1\output_tests.xlsx',ub_vec_"&amp;RW218&amp;"','ub_vec_"&amp;RW218&amp;"');"</f>
        <v>xlswrite('G:\Mi unidad\1. PROYECTOS TELLO 2022\SCM SPILL OVERS\outputs\PEAO\densidad\1%\simulacion_1\output_tests.xlsx',ub_vec_129','ub_vec_129');</v>
      </c>
      <c r="SI218">
        <v>129</v>
      </c>
      <c r="SJ218" t="str">
        <f>"xlswrite('G:\Mi unidad\1. PROYECTOS TELLO 2022\SCM SPILL OVERS\outputs\PEAO\densidad_g\1%\simulacion_1\output_tests.xlsx',ub_vec_"&amp;SI218&amp;"','ub_vec_"&amp;SI218&amp;"');"</f>
        <v>xlswrite('G:\Mi unidad\1. PROYECTOS TELLO 2022\SCM SPILL OVERS\outputs\PEAO\densidad_g\1%\simulacion_1\output_tests.xlsx',ub_vec_129','ub_vec_129');</v>
      </c>
      <c r="SU218">
        <v>129</v>
      </c>
      <c r="SV218" t="str">
        <f>"xlswrite('G:\Mi unidad\1. PROYECTOS TELLO 2022\SCM SPILL OVERS\outputs\PEAO\distancia_centro_salud\1%\simulacion_1\output_tests.xlsx',ub_vec_"&amp;SU218&amp;"','ub_vec_"&amp;SU218&amp;"');"</f>
        <v>xlswrite('G:\Mi unidad\1. PROYECTOS TELLO 2022\SCM SPILL OVERS\outputs\PEAO\distancia_centro_salud\1%\simulacion_1\output_tests.xlsx',ub_vec_129','ub_vec_129');</v>
      </c>
      <c r="TH218">
        <v>129</v>
      </c>
      <c r="TI218" t="str">
        <f>"xlswrite('G:\Mi unidad\1. PROYECTOS TELLO 2022\SCM SPILL OVERS\outputs\PEAO\informalidad\1%\simulacion_1\output_tests.xlsx',ub_vec_"&amp;TH218&amp;"','ub_vec_"&amp;TH218&amp;"');"</f>
        <v>xlswrite('G:\Mi unidad\1. PROYECTOS TELLO 2022\SCM SPILL OVERS\outputs\PEAO\informalidad\1%\simulacion_1\output_tests.xlsx',ub_vec_129','ub_vec_129');</v>
      </c>
      <c r="TU218">
        <v>129</v>
      </c>
      <c r="TV218" t="str">
        <f>"xlswrite('G:\Mi unidad\1. PROYECTOS TELLO 2022\SCM SPILL OVERS\outputs\PEAO\alimentos\1%\simulacion_1\output_tests.xlsx',ub_vec_"&amp;TU218&amp;"','ub_vec_"&amp;TU218&amp;"');"</f>
        <v>xlswrite('G:\Mi unidad\1. PROYECTOS TELLO 2022\SCM SPILL OVERS\outputs\PEAO\alimentos\1%\simulacion_1\output_tests.xlsx',ub_vec_129','ub_vec_129');</v>
      </c>
      <c r="UB218">
        <v>129</v>
      </c>
      <c r="UC218" t="str">
        <f>"xlswrite('G:\Mi unidad\1. PROYECTOS TELLO 2022\SCM SPILL OVERS\outputs\PEAO\jefe_hogar\1%\simulacion_1\output_tests.xlsx',ub_vec_"&amp;UB218&amp;"','ub_vec_"&amp;UB218&amp;"');"</f>
        <v>xlswrite('G:\Mi unidad\1. PROYECTOS TELLO 2022\SCM SPILL OVERS\outputs\PEAO\jefe_hogar\1%\simulacion_1\output_tests.xlsx',ub_vec_129','ub_vec_129');</v>
      </c>
      <c r="UI218">
        <v>129</v>
      </c>
      <c r="UJ218" t="str">
        <f>"xlswrite('G:\Mi unidad\1. PROYECTOS TELLO 2022\SCM SPILL OVERS\outputs\PEAO\mujeres\1%\simulacion_1\output_tests.xlsx',ub_vec_"&amp;UI218&amp;"','ub_vec_"&amp;UI218&amp;"');"</f>
        <v>xlswrite('G:\Mi unidad\1. PROYECTOS TELLO 2022\SCM SPILL OVERS\outputs\PEAO\mujeres\1%\simulacion_1\output_tests.xlsx',ub_vec_129','ub_vec_129');</v>
      </c>
      <c r="UU218">
        <v>129</v>
      </c>
      <c r="UV218" t="str">
        <f>"xlswrite('G:\Mi unidad\1. PROYECTOS TELLO 2022\SCM SPILL OVERS\outputs\PEAO\criminalidad\1%\simulacion_1\output_tests.xlsx',ub_vec_"&amp;UU218&amp;"','ub_vec_"&amp;UU218&amp;"');"</f>
        <v>xlswrite('G:\Mi unidad\1. PROYECTOS TELLO 2022\SCM SPILL OVERS\outputs\PEAO\criminalidad\1%\simulacion_1\output_tests.xlsx',ub_vec_129','ub_vec_129');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xlsread('spillover_densidad_g_"&amp;CJ217&amp;".xlsx')"</f>
        <v>ind_129 = xlsread('spillover_densidad_g_129.xlsx')</v>
      </c>
      <c r="CP219">
        <v>129</v>
      </c>
      <c r="CQ219" s="2" t="str">
        <f>"ind_"&amp;CP217&amp;" = xlsread('spillover_tiempo_cs_"&amp;CP217&amp;".xlsx')"</f>
        <v>ind_129 = xlsread('spillover_tiempo_cs_129.xlsx')</v>
      </c>
      <c r="CW219">
        <v>129</v>
      </c>
      <c r="CX219" s="2" t="str">
        <f>"A_"&amp;CW215&amp;"(:,ind_"&amp;CW215&amp;" == 0) = [];"</f>
        <v>A_125(:,ind_125 == 0) = [];</v>
      </c>
      <c r="DB219">
        <v>129</v>
      </c>
      <c r="DC219" s="2" t="str">
        <f>"ind_"&amp;DB217&amp;" = xlsread('spillover_criminalidad_"&amp;DB217&amp;".xlsx')"</f>
        <v>ind_129 = xlsread('spillover_criminalidad_129.xlsx')</v>
      </c>
      <c r="DG219">
        <v>129</v>
      </c>
      <c r="DH219" s="2" t="str">
        <f>"ind_"&amp;DG217&amp;" = xlsread('spillover_jefe_hogar_"&amp;DG217&amp;".xlsx')"</f>
        <v>ind_129 = xlsread('spillover_jefe_hogar_129.xlsx')</v>
      </c>
      <c r="DL219">
        <v>129</v>
      </c>
      <c r="DM219" s="2" t="str">
        <f>"ind_"&amp;DL217&amp;" = xlsread('spillover_mujeres_"&amp;DL217&amp;".xlsx')"</f>
        <v>ind_129 = xlsread('spillover_mujeres_129.xlsx')</v>
      </c>
      <c r="EG219">
        <v>86</v>
      </c>
      <c r="EH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OVERS\outputs\PEAO\bajo_niv_educ\1%\simulacion_1\output_tests.xlsx',p_value_vec_"&amp;QW219&amp;"','p_value_vec_"&amp;QW219&amp;"');"</f>
        <v>xlswrite('G:\Mi unidad\1. PROYECTOS TELLO 2022\SCM SPILL OVERS\outputs\PEAO\bajo_niv_educ\1%\simulacion_1\output_tests.xlsx',p_value_vec_129','p_value_vec_129');</v>
      </c>
      <c r="RK219">
        <v>129</v>
      </c>
      <c r="RL219" t="str">
        <f>"xlswrite('G:\Mi unidad\1. PROYECTOS TELLO 2022\SCM SPILL OVERS\outputs\PEAO\bajo_ingreso\1%\simulacion_1\output_tests.xlsx',p_value_vec_"&amp;RK219&amp;"','p_value_vec_"&amp;RK219&amp;"');"</f>
        <v>xlswrite('G:\Mi unidad\1. PROYECTOS TELLO 2022\SCM SPILL OVERS\outputs\PEAO\bajo_ingreso\1%\simulacion_1\output_tests.xlsx',p_value_vec_129','p_value_vec_129');</v>
      </c>
      <c r="RW219">
        <v>129</v>
      </c>
      <c r="RX219" t="str">
        <f>"xlswrite('G:\Mi unidad\1. PROYECTOS TELLO 2022\SCM SPILL OVERS\outputs\PEAO\densidad\1%\simulacion_1\output_tests.xlsx',p_value_vec_"&amp;RW219&amp;"','p_value_vec_"&amp;RW219&amp;"');"</f>
        <v>xlswrite('G:\Mi unidad\1. PROYECTOS TELLO 2022\SCM SPILL OVERS\outputs\PEAO\densidad\1%\simulacion_1\output_tests.xlsx',p_value_vec_129','p_value_vec_129');</v>
      </c>
      <c r="SI219">
        <v>129</v>
      </c>
      <c r="SJ219" t="str">
        <f>"xlswrite('G:\Mi unidad\1. PROYECTOS TELLO 2022\SCM SPILL OVERS\outputs\PEAO\densidad_g\1%\simulacion_1\output_tests.xlsx',p_value_vec_"&amp;SI219&amp;"','p_value_vec_"&amp;SI219&amp;"');"</f>
        <v>xlswrite('G:\Mi unidad\1. PROYECTOS TELLO 2022\SCM SPILL OVERS\outputs\PEAO\densidad_g\1%\simulacion_1\output_tests.xlsx',p_value_vec_129','p_value_vec_129');</v>
      </c>
      <c r="SU219">
        <v>129</v>
      </c>
      <c r="SV219" t="str">
        <f>"xlswrite('G:\Mi unidad\1. PROYECTOS TELLO 2022\SCM SPILL OVERS\outputs\PEAO\distancia_centro_salud\1%\simulacion_1\output_tests.xlsx',p_value_vec_"&amp;SU219&amp;"','p_value_vec_"&amp;SU219&amp;"');"</f>
        <v>xlswrite('G:\Mi unidad\1. PROYECTOS TELLO 2022\SCM SPILL OVERS\outputs\PEAO\distancia_centro_salud\1%\simulacion_1\output_tests.xlsx',p_value_vec_129','p_value_vec_129');</v>
      </c>
      <c r="TH219">
        <v>129</v>
      </c>
      <c r="TI219" t="str">
        <f>"xlswrite('G:\Mi unidad\1. PROYECTOS TELLO 2022\SCM SPILL OVERS\outputs\PEAO\informalidad\1%\simulacion_1\output_tests.xlsx',p_value_vec_"&amp;TH219&amp;"','p_value_vec_"&amp;TH219&amp;"');"</f>
        <v>xlswrite('G:\Mi unidad\1. PROYECTOS TELLO 2022\SCM SPILL OVERS\outputs\PEAO\informalidad\1%\simulacion_1\output_tests.xlsx',p_value_vec_129','p_value_vec_129');</v>
      </c>
      <c r="TU219">
        <v>129</v>
      </c>
      <c r="TV219" t="str">
        <f>"xlswrite('G:\Mi unidad\1. PROYECTOS TELLO 2022\SCM SPILL OVERS\outputs\PEAO\alimentos\1%\simulacion_1\output_tests.xlsx',p_value_vec_"&amp;TU219&amp;"','p_value_vec_"&amp;TU219&amp;"');"</f>
        <v>xlswrite('G:\Mi unidad\1. PROYECTOS TELLO 2022\SCM SPILL OVERS\outputs\PEAO\alimentos\1%\simulacion_1\output_tests.xlsx',p_value_vec_129','p_value_vec_129');</v>
      </c>
      <c r="UB219">
        <v>129</v>
      </c>
      <c r="UC219" t="str">
        <f>"xlswrite('G:\Mi unidad\1. PROYECTOS TELLO 2022\SCM SPILL OVERS\outputs\PEAO\jefe_hogar\1%\simulacion_1\output_tests.xlsx',p_value_vec_"&amp;UB219&amp;"','p_value_vec_"&amp;UB219&amp;"');"</f>
        <v>xlswrite('G:\Mi unidad\1. PROYECTOS TELLO 2022\SCM SPILL OVERS\outputs\PEAO\jefe_hogar\1%\simulacion_1\output_tests.xlsx',p_value_vec_129','p_value_vec_129');</v>
      </c>
      <c r="UI219">
        <v>129</v>
      </c>
      <c r="UJ219" t="str">
        <f>"xlswrite('G:\Mi unidad\1. PROYECTOS TELLO 2022\SCM SPILL OVERS\outputs\PEAO\mujeres\1%\simulacion_1\output_tests.xlsx',p_value_vec_"&amp;UI219&amp;"','p_value_vec_"&amp;UI219&amp;"');"</f>
        <v>xlswrite('G:\Mi unidad\1. PROYECTOS TELLO 2022\SCM SPILL OVERS\outputs\PEAO\mujeres\1%\simulacion_1\output_tests.xlsx',p_value_vec_129','p_value_vec_129');</v>
      </c>
      <c r="UU219">
        <v>129</v>
      </c>
      <c r="UV219" t="str">
        <f>"xlswrite('G:\Mi unidad\1. PROYECTOS TELLO 2022\SCM SPILL OVERS\outputs\PEAO\criminalidad\1%\simulacion_1\output_tests.xlsx',p_value_vec_"&amp;UU219&amp;"','p_value_vec_"&amp;UU219&amp;"');"</f>
        <v>xlswrite('G:\Mi unidad\1. PROYECTOS TELLO 2022\SCM SPILL OVERS\outputs\PEAO\criminalidad\1%\simulacion_1\output_tests.xlsx',p_value_vec_129','p_value_vec_129');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P220">
        <v>129</v>
      </c>
      <c r="CQ220" s="2" t="str">
        <f>"A_"&amp;CP217&amp;" = eye(N);"</f>
        <v>A_129 = eye(N);</v>
      </c>
      <c r="CW220">
        <v>129</v>
      </c>
      <c r="CX220" t="str">
        <f>"%A_"&amp;CW220</f>
        <v>%A_129</v>
      </c>
      <c r="DB220">
        <v>129</v>
      </c>
      <c r="DC220" s="2" t="str">
        <f>"A_"&amp;DB217&amp;" = eye(N);"</f>
        <v>A_129 = eye(N);</v>
      </c>
      <c r="DG220">
        <v>129</v>
      </c>
      <c r="DH220" s="2" t="str">
        <f>"A_"&amp;DG217&amp;" = eye(N);"</f>
        <v>A_129 = eye(N);</v>
      </c>
      <c r="DL220">
        <v>129</v>
      </c>
      <c r="DM220" s="2" t="str">
        <f>"A_"&amp;DL217&amp;" = eye(N);"</f>
        <v>A_129 = eye(N);</v>
      </c>
      <c r="EG220">
        <v>86</v>
      </c>
      <c r="EH220" s="2" t="str">
        <f>"Y_Ts_"&amp;EG220&amp;" = Y_"&amp;EG220&amp;"(:,T+s);"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OVERS\outputs\PEAO\bajo_niv_educ\1%\simulacion_1\output_tests.xlsx',alpha1_hat_vec_"&amp;QW220&amp;"','alpha1_hat_vec_"&amp;QW220&amp;"');"</f>
        <v>xlswrite('G:\Mi unidad\1. PROYECTOS TELLO 2022\SCM SPILL OVERS\outputs\PEAO\bajo_niv_educ\1%\simulacion_1\output_tests.xlsx',alpha1_hat_vec_129','alpha1_hat_vec_129');</v>
      </c>
      <c r="RK220">
        <v>129</v>
      </c>
      <c r="RL220" t="str">
        <f>"xlswrite('G:\Mi unidad\1. PROYECTOS TELLO 2022\SCM SPILL OVERS\outputs\PEAO\bajo_ingreso\1%\simulacion_1\output_tests.xlsx',alpha1_hat_vec_"&amp;RK220&amp;"','alpha1_hat_vec_"&amp;RK220&amp;"');"</f>
        <v>xlswrite('G:\Mi unidad\1. PROYECTOS TELLO 2022\SCM SPILL OVERS\outputs\PEAO\bajo_ingreso\1%\simulacion_1\output_tests.xlsx',alpha1_hat_vec_129','alpha1_hat_vec_129');</v>
      </c>
      <c r="RW220">
        <v>129</v>
      </c>
      <c r="RX220" t="str">
        <f>"xlswrite('G:\Mi unidad\1. PROYECTOS TELLO 2022\SCM SPILL OVERS\outputs\PEAO\densidad\1%\simulacion_1\output_tests.xlsx',alpha1_hat_vec_"&amp;RW220&amp;"','alpha1_hat_vec_"&amp;RW220&amp;"');"</f>
        <v>xlswrite('G:\Mi unidad\1. PROYECTOS TELLO 2022\SCM SPILL OVERS\outputs\PEAO\densidad\1%\simulacion_1\output_tests.xlsx',alpha1_hat_vec_129','alpha1_hat_vec_129');</v>
      </c>
      <c r="SI220">
        <v>129</v>
      </c>
      <c r="SJ220" t="str">
        <f>"xlswrite('G:\Mi unidad\1. PROYECTOS TELLO 2022\SCM SPILL OVERS\outputs\PEAO\densidad_g\1%\simulacion_1\output_tests.xlsx',alpha1_hat_vec_"&amp;SI220&amp;"','alpha1_hat_vec_"&amp;SI220&amp;"');"</f>
        <v>xlswrite('G:\Mi unidad\1. PROYECTOS TELLO 2022\SCM SPILL OVERS\outputs\PEAO\densidad_g\1%\simulacion_1\output_tests.xlsx',alpha1_hat_vec_129','alpha1_hat_vec_129');</v>
      </c>
      <c r="SU220">
        <v>129</v>
      </c>
      <c r="SV220" t="str">
        <f>"xlswrite('G:\Mi unidad\1. PROYECTOS TELLO 2022\SCM SPILL OVERS\outputs\PEAO\distancia_centro_salud\1%\simulacion_1\output_tests.xlsx',alpha1_hat_vec_"&amp;SU220&amp;"','alpha1_hat_vec_"&amp;SU220&amp;"');"</f>
        <v>xlswrite('G:\Mi unidad\1. PROYECTOS TELLO 2022\SCM SPILL OVERS\outputs\PEAO\distancia_centro_salud\1%\simulacion_1\output_tests.xlsx',alpha1_hat_vec_129','alpha1_hat_vec_129');</v>
      </c>
      <c r="TH220">
        <v>129</v>
      </c>
      <c r="TI220" t="str">
        <f>"xlswrite('G:\Mi unidad\1. PROYECTOS TELLO 2022\SCM SPILL OVERS\outputs\PEAO\informalidad\1%\simulacion_1\output_tests.xlsx',alpha1_hat_vec_"&amp;TH220&amp;"','alpha1_hat_vec_"&amp;TH220&amp;"');"</f>
        <v>xlswrite('G:\Mi unidad\1. PROYECTOS TELLO 2022\SCM SPILL OVERS\outputs\PEAO\informalidad\1%\simulacion_1\output_tests.xlsx',alpha1_hat_vec_129','alpha1_hat_vec_129');</v>
      </c>
      <c r="TU220">
        <v>129</v>
      </c>
      <c r="TV220" t="str">
        <f>"xlswrite('G:\Mi unidad\1. PROYECTOS TELLO 2022\SCM SPILL OVERS\outputs\PEAO\alimentos\1%\simulacion_1\output_tests.xlsx',alpha1_hat_vec_"&amp;TU220&amp;"','alpha1_hat_vec_"&amp;TU220&amp;"');"</f>
        <v>xlswrite('G:\Mi unidad\1. PROYECTOS TELLO 2022\SCM SPILL OVERS\outputs\PEAO\alimentos\1%\simulacion_1\output_tests.xlsx',alpha1_hat_vec_129','alpha1_hat_vec_129');</v>
      </c>
      <c r="UB220">
        <v>129</v>
      </c>
      <c r="UC220" t="str">
        <f>"xlswrite('G:\Mi unidad\1. PROYECTOS TELLO 2022\SCM SPILL OVERS\outputs\PEAO\jefe_hogar\1%\simulacion_1\output_tests.xlsx',alpha1_hat_vec_"&amp;UB220&amp;"','alpha1_hat_vec_"&amp;UB220&amp;"');"</f>
        <v>xlswrite('G:\Mi unidad\1. PROYECTOS TELLO 2022\SCM SPILL OVERS\outputs\PEAO\jefe_hogar\1%\simulacion_1\output_tests.xlsx',alpha1_hat_vec_129','alpha1_hat_vec_129');</v>
      </c>
      <c r="UI220">
        <v>129</v>
      </c>
      <c r="UJ220" t="str">
        <f>"xlswrite('G:\Mi unidad\1. PROYECTOS TELLO 2022\SCM SPILL OVERS\outputs\PEAO\mujeres\1%\simulacion_1\output_tests.xlsx',alpha1_hat_vec_"&amp;UI220&amp;"','alpha1_hat_vec_"&amp;UI220&amp;"');"</f>
        <v>xlswrite('G:\Mi unidad\1. PROYECTOS TELLO 2022\SCM SPILL OVERS\outputs\PEAO\mujeres\1%\simulacion_1\output_tests.xlsx',alpha1_hat_vec_129','alpha1_hat_vec_129');</v>
      </c>
      <c r="UU220">
        <v>129</v>
      </c>
      <c r="UV220" t="str">
        <f>"xlswrite('G:\Mi unidad\1. PROYECTOS TELLO 2022\SCM SPILL OVERS\outputs\PEAO\criminalidad\1%\simulacion_1\output_tests.xlsx',alpha1_hat_vec_"&amp;UU220&amp;"','alpha1_hat_vec_"&amp;UU220&amp;"');"</f>
        <v>xlswrite('G:\Mi unidad\1. PROYECTOS TELLO 2022\SCM SPILL OVERS\outputs\PEAO\criminalidad\1%\simulacion_1\output_tests.xlsx',alpha1_hat_vec_129','alpha1_hat_vec_129');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P221">
        <v>129</v>
      </c>
      <c r="CQ221" s="2" t="str">
        <f>"A_"&amp;CP217&amp;"(:,ind_"&amp;CP217&amp;" == 0) = [];"</f>
        <v>A_129(:,ind_129 == 0) = [];</v>
      </c>
      <c r="CW221">
        <v>129</v>
      </c>
      <c r="CX221" t="str">
        <f>"% Provincia_"&amp;CW221</f>
        <v>% Provincia_129</v>
      </c>
      <c r="DB221">
        <v>129</v>
      </c>
      <c r="DC221" s="2" t="str">
        <f>"A_"&amp;DB217&amp;"(:,ind_"&amp;DB217&amp;" == 0) = [];"</f>
        <v>A_129(:,ind_129 == 0) = [];</v>
      </c>
      <c r="DG221">
        <v>129</v>
      </c>
      <c r="DH221" s="2" t="str">
        <f>"A_"&amp;DG217&amp;"(:,ind_"&amp;DG217&amp;" == 0) = [];"</f>
        <v>A_129(:,ind_129 == 0) = [];</v>
      </c>
      <c r="DL221">
        <v>129</v>
      </c>
      <c r="DM221" s="2" t="str">
        <f>"A_"&amp;DL217&amp;"(:,ind_"&amp;DL217&amp;" == 0) = [];"</f>
        <v>A_129(:,ind_129 == 0) = [];</v>
      </c>
      <c r="EG221">
        <v>86</v>
      </c>
      <c r="EH221" s="2" t="str">
        <f>"gamma_hat_"&amp;EG220&amp;" = (A_"&amp;EG220&amp;"'*M_hat_"&amp;EG220&amp;"*A_"&amp;EG220&amp;")\(A_"&amp;EG220&amp;"'*(eye(N)-B_hat_"&amp;EG220&amp;")'*((eye(N)-B_hat_"&amp;EG220&amp;")*Y_Ts_"&amp;EG220&amp;"-a_hat_"&amp;EG220&amp;"));"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OVERS\outputs\PEAO\bajo_niv_educ\1%\simulacion_1\output_tests.xlsx',spillover_test_"&amp;QW221&amp;"','sp_test_"&amp;QW221&amp;"');"</f>
        <v>xlswrite('G:\Mi unidad\1. PROYECTOS TELLO 2022\SCM SPILL OVERS\outputs\PEAO\bajo_niv_educ\1%\simulacion_1\output_tests.xlsx',spillover_test_129','sp_test_129');</v>
      </c>
      <c r="RK221">
        <v>129</v>
      </c>
      <c r="RL221" t="str">
        <f>"xlswrite('G:\Mi unidad\1. PROYECTOS TELLO 2022\SCM SPILL OVERS\outputs\PEAO\bajo_ingreso\1%\simulacion_1\output_tests.xlsx',spillover_test_"&amp;RK221&amp;"','sp_test_"&amp;RK221&amp;"');"</f>
        <v>xlswrite('G:\Mi unidad\1. PROYECTOS TELLO 2022\SCM SPILL OVERS\outputs\PEAO\bajo_ingreso\1%\simulacion_1\output_tests.xlsx',spillover_test_129','sp_test_129');</v>
      </c>
      <c r="RW221">
        <v>129</v>
      </c>
      <c r="RX221" t="str">
        <f>"xlswrite('G:\Mi unidad\1. PROYECTOS TELLO 2022\SCM SPILL OVERS\outputs\PEAO\densidad\1%\simulacion_1\output_tests.xlsx',spillover_test_"&amp;RW221&amp;"','sp_test_"&amp;RW221&amp;"');"</f>
        <v>xlswrite('G:\Mi unidad\1. PROYECTOS TELLO 2022\SCM SPILL OVERS\outputs\PEAO\densidad\1%\simulacion_1\output_tests.xlsx',spillover_test_129','sp_test_129');</v>
      </c>
      <c r="SI221">
        <v>129</v>
      </c>
      <c r="SJ221" t="str">
        <f>"xlswrite('G:\Mi unidad\1. PROYECTOS TELLO 2022\SCM SPILL OVERS\outputs\PEAO\densidad_g\1%\simulacion_1\output_tests.xlsx',spillover_test_"&amp;SI221&amp;"','sp_test_"&amp;SI221&amp;"');"</f>
        <v>xlswrite('G:\Mi unidad\1. PROYECTOS TELLO 2022\SCM SPILL OVERS\outputs\PEAO\densidad_g\1%\simulacion_1\output_tests.xlsx',spillover_test_129','sp_test_129');</v>
      </c>
      <c r="SU221">
        <v>129</v>
      </c>
      <c r="SV221" t="str">
        <f>"xlswrite('G:\Mi unidad\1. PROYECTOS TELLO 2022\SCM SPILL OVERS\outputs\PEAO\distancia_centro_salud\1%\simulacion_1\output_tests.xlsx',spillover_test_"&amp;SU221&amp;"','sp_test_"&amp;SU221&amp;"');"</f>
        <v>xlswrite('G:\Mi unidad\1. PROYECTOS TELLO 2022\SCM SPILL OVERS\outputs\PEAO\distancia_centro_salud\1%\simulacion_1\output_tests.xlsx',spillover_test_129','sp_test_129');</v>
      </c>
      <c r="TH221">
        <v>129</v>
      </c>
      <c r="TI221" t="str">
        <f>"xlswrite('G:\Mi unidad\1. PROYECTOS TELLO 2022\SCM SPILL OVERS\outputs\PEAO\informalidad\1%\simulacion_1\output_tests.xlsx',spillover_test_"&amp;TH221&amp;"','sp_test_"&amp;TH221&amp;"');"</f>
        <v>xlswrite('G:\Mi unidad\1. PROYECTOS TELLO 2022\SCM SPILL OVERS\outputs\PEAO\informalidad\1%\simulacion_1\output_tests.xlsx',spillover_test_129','sp_test_129');</v>
      </c>
      <c r="TU221">
        <v>129</v>
      </c>
      <c r="TV221" t="str">
        <f>"xlswrite('G:\Mi unidad\1. PROYECTOS TELLO 2022\SCM SPILL OVERS\outputs\PEAO\alimentos\1%\simulacion_1\output_tests.xlsx',spillover_test_"&amp;TU221&amp;"','sp_test_"&amp;TU221&amp;"');"</f>
        <v>xlswrite('G:\Mi unidad\1. PROYECTOS TELLO 2022\SCM SPILL OVERS\outputs\PEAO\alimentos\1%\simulacion_1\output_tests.xlsx',spillover_test_129','sp_test_129');</v>
      </c>
      <c r="UB221">
        <v>129</v>
      </c>
      <c r="UC221" t="str">
        <f>"xlswrite('G:\Mi unidad\1. PROYECTOS TELLO 2022\SCM SPILL OVERS\outputs\PEAO\jefe_hogar\1%\simulacion_1\output_tests.xlsx',spillover_test_"&amp;UB221&amp;"','sp_test_"&amp;UB221&amp;"');"</f>
        <v>xlswrite('G:\Mi unidad\1. PROYECTOS TELLO 2022\SCM SPILL OVERS\outputs\PEAO\jefe_hogar\1%\simulacion_1\output_tests.xlsx',spillover_test_129','sp_test_129');</v>
      </c>
      <c r="UI221">
        <v>129</v>
      </c>
      <c r="UJ221" t="str">
        <f>"xlswrite('G:\Mi unidad\1. PROYECTOS TELLO 2022\SCM SPILL OVERS\outputs\PEAO\mujeres\1%\simulacion_1\output_tests.xlsx',spillover_test_"&amp;UI221&amp;"','sp_test_"&amp;UI221&amp;"');"</f>
        <v>xlswrite('G:\Mi unidad\1. PROYECTOS TELLO 2022\SCM SPILL OVERS\outputs\PEAO\mujeres\1%\simulacion_1\output_tests.xlsx',spillover_test_129','sp_test_129');</v>
      </c>
      <c r="UU221">
        <v>129</v>
      </c>
      <c r="UV221" t="str">
        <f>"xlswrite('G:\Mi unidad\1. PROYECTOS TELLO 2022\SCM SPILL OVERS\outputs\PEAO\criminalidad\1%\simulacion_1\output_tests.xlsx',spillover_test_"&amp;UU221&amp;"','sp_test_"&amp;UU221&amp;"');"</f>
        <v>xlswrite('G:\Mi unidad\1. PROYECTOS TELLO 2022\SCM SPILL OVERS\outputs\PEAO\criminalidad\1%\simulacion_1\output_tests.xlsx',spillover_test_129','sp_test_129');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P222">
        <v>130</v>
      </c>
      <c r="CQ222" t="str">
        <f>"%A_"&amp;CP222</f>
        <v>%A_130</v>
      </c>
      <c r="CW222">
        <v>130</v>
      </c>
      <c r="CX222" s="2" t="str">
        <f>"ind_"&amp;CW220&amp;" = xlsread('spillover_alimentos_"&amp;CW220&amp;".xlsx')"</f>
        <v>ind_129 = xlsread('spillover_alimentos_129.xlsx')</v>
      </c>
      <c r="DB222">
        <v>130</v>
      </c>
      <c r="DC222" t="str">
        <f>"%A_"&amp;DB222</f>
        <v>%A_130</v>
      </c>
      <c r="DG222">
        <v>130</v>
      </c>
      <c r="DH222" t="str">
        <f>"%A_"&amp;DG222</f>
        <v>%A_130</v>
      </c>
      <c r="DL222">
        <v>130</v>
      </c>
      <c r="DM222" t="str">
        <f>"%A_"&amp;DL222</f>
        <v>%A_130</v>
      </c>
      <c r="EG222">
        <v>86</v>
      </c>
      <c r="EH222" s="2" t="str">
        <f>"alpha_hat_"&amp;EG222&amp;" = A_"&amp;EG222&amp;"*gamma_hat_"&amp;EG222&amp;";"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OVERS\outputs\PEAO\bajo_niv_educ\1%\simulacion_1\output_tests.xlsx',lb_vec_"&amp;QW222&amp;"','lb_vec_"&amp;QW222&amp;"');"</f>
        <v>xlswrite('G:\Mi unidad\1. PROYECTOS TELLO 2022\SCM SPILL OVERS\outputs\PEAO\bajo_niv_educ\1%\simulacion_1\output_tests.xlsx',lb_vec_130','lb_vec_130');</v>
      </c>
      <c r="RK222">
        <v>130</v>
      </c>
      <c r="RL222" t="str">
        <f>"xlswrite('G:\Mi unidad\1. PROYECTOS TELLO 2022\SCM SPILL OVERS\outputs\PEAO\bajo_ingreso\1%\simulacion_1\output_tests.xlsx',lb_vec_"&amp;RK222&amp;"','lb_vec_"&amp;RK222&amp;"');"</f>
        <v>xlswrite('G:\Mi unidad\1. PROYECTOS TELLO 2022\SCM SPILL OVERS\outputs\PEAO\bajo_ingreso\1%\simulacion_1\output_tests.xlsx',lb_vec_130','lb_vec_130');</v>
      </c>
      <c r="RW222">
        <v>130</v>
      </c>
      <c r="RX222" t="str">
        <f>"xlswrite('G:\Mi unidad\1. PROYECTOS TELLO 2022\SCM SPILL OVERS\outputs\PEAO\densidad\1%\simulacion_1\output_tests.xlsx',lb_vec_"&amp;RW222&amp;"','lb_vec_"&amp;RW222&amp;"');"</f>
        <v>xlswrite('G:\Mi unidad\1. PROYECTOS TELLO 2022\SCM SPILL OVERS\outputs\PEAO\densidad\1%\simulacion_1\output_tests.xlsx',lb_vec_130','lb_vec_130');</v>
      </c>
      <c r="SI222">
        <v>130</v>
      </c>
      <c r="SJ222" t="str">
        <f>"xlswrite('G:\Mi unidad\1. PROYECTOS TELLO 2022\SCM SPILL OVERS\outputs\PEAO\densidad_g\1%\simulacion_1\output_tests.xlsx',lb_vec_"&amp;SI222&amp;"','lb_vec_"&amp;SI222&amp;"');"</f>
        <v>xlswrite('G:\Mi unidad\1. PROYECTOS TELLO 2022\SCM SPILL OVERS\outputs\PEAO\densidad_g\1%\simulacion_1\output_tests.xlsx',lb_vec_130','lb_vec_130');</v>
      </c>
      <c r="SU222">
        <v>130</v>
      </c>
      <c r="SV222" t="str">
        <f>"xlswrite('G:\Mi unidad\1. PROYECTOS TELLO 2022\SCM SPILL OVERS\outputs\PEAO\distancia_centro_salud\1%\simulacion_1\output_tests.xlsx',lb_vec_"&amp;SU222&amp;"','lb_vec_"&amp;SU222&amp;"');"</f>
        <v>xlswrite('G:\Mi unidad\1. PROYECTOS TELLO 2022\SCM SPILL OVERS\outputs\PEAO\distancia_centro_salud\1%\simulacion_1\output_tests.xlsx',lb_vec_130','lb_vec_130');</v>
      </c>
      <c r="TH222">
        <v>130</v>
      </c>
      <c r="TI222" t="str">
        <f>"xlswrite('G:\Mi unidad\1. PROYECTOS TELLO 2022\SCM SPILL OVERS\outputs\PEAO\informalidad\1%\simulacion_1\output_tests.xlsx',lb_vec_"&amp;TH222&amp;"','lb_vec_"&amp;TH222&amp;"');"</f>
        <v>xlswrite('G:\Mi unidad\1. PROYECTOS TELLO 2022\SCM SPILL OVERS\outputs\PEAO\informalidad\1%\simulacion_1\output_tests.xlsx',lb_vec_130','lb_vec_130');</v>
      </c>
      <c r="TU222">
        <v>130</v>
      </c>
      <c r="TV222" t="str">
        <f>"xlswrite('G:\Mi unidad\1. PROYECTOS TELLO 2022\SCM SPILL OVERS\outputs\PEAO\alimentos\1%\simulacion_1\output_tests.xlsx',lb_vec_"&amp;TU222&amp;"','lb_vec_"&amp;TU222&amp;"');"</f>
        <v>xlswrite('G:\Mi unidad\1. PROYECTOS TELLO 2022\SCM SPILL OVERS\outputs\PEAO\alimentos\1%\simulacion_1\output_tests.xlsx',lb_vec_130','lb_vec_130');</v>
      </c>
      <c r="UB222">
        <v>130</v>
      </c>
      <c r="UC222" t="str">
        <f>"xlswrite('G:\Mi unidad\1. PROYECTOS TELLO 2022\SCM SPILL OVERS\outputs\PEAO\jefe_hogar\1%\simulacion_1\output_tests.xlsx',lb_vec_"&amp;UB222&amp;"','lb_vec_"&amp;UB222&amp;"');"</f>
        <v>xlswrite('G:\Mi unidad\1. PROYECTOS TELLO 2022\SCM SPILL OVERS\outputs\PEAO\jefe_hogar\1%\simulacion_1\output_tests.xlsx',lb_vec_130','lb_vec_130');</v>
      </c>
      <c r="UI222">
        <v>130</v>
      </c>
      <c r="UJ222" t="str">
        <f>"xlswrite('G:\Mi unidad\1. PROYECTOS TELLO 2022\SCM SPILL OVERS\outputs\PEAO\mujeres\1%\simulacion_1\output_tests.xlsx',lb_vec_"&amp;UI222&amp;"','lb_vec_"&amp;UI222&amp;"');"</f>
        <v>xlswrite('G:\Mi unidad\1. PROYECTOS TELLO 2022\SCM SPILL OVERS\outputs\PEAO\mujeres\1%\simulacion_1\output_tests.xlsx',lb_vec_130','lb_vec_130');</v>
      </c>
      <c r="UU222">
        <v>130</v>
      </c>
      <c r="UV222" t="str">
        <f>"xlswrite('G:\Mi unidad\1. PROYECTOS TELLO 2022\SCM SPILL OVERS\outputs\PEAO\criminalidad\1%\simulacion_1\output_tests.xlsx',lb_vec_"&amp;UU222&amp;"','lb_vec_"&amp;UU222&amp;"');"</f>
        <v>xlswrite('G:\Mi unidad\1. PROYECTOS TELLO 2022\SCM SPILL OVERS\outputs\PEAO\criminalidad\1%\simulacion_1\output_tests.xlsx',lb_vec_130','lb_vec_130');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P223">
        <v>130</v>
      </c>
      <c r="CQ223" t="str">
        <f>"% Provincia_"&amp;CP223</f>
        <v>% Provincia_130</v>
      </c>
      <c r="CW223">
        <v>130</v>
      </c>
      <c r="CX223" s="2" t="str">
        <f>"A_"&amp;CW220&amp;" = eye(N);"</f>
        <v>A_129 = eye(N);</v>
      </c>
      <c r="DB223">
        <v>130</v>
      </c>
      <c r="DC223" t="str">
        <f>"% Provincia_"&amp;DB223</f>
        <v>% Provincia_130</v>
      </c>
      <c r="DG223">
        <v>130</v>
      </c>
      <c r="DH223" t="str">
        <f>"% Provincia_"&amp;DG223</f>
        <v>% Provincia_130</v>
      </c>
      <c r="DL223">
        <v>130</v>
      </c>
      <c r="DM223" t="str">
        <f>"% Provincia_"&amp;DL223</f>
        <v>% Provincia_130</v>
      </c>
      <c r="EG223">
        <v>86</v>
      </c>
      <c r="EH223" s="2" t="str">
        <f>"alpha1_hat_vec_"&amp;EG223&amp;"(s) = alpha_hat_"&amp;EG223&amp;"(1);"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sp_andrews_te(Y_pre_"&amp;QI223&amp;",PEAO_"&amp;QI223&amp;"(:,T+s),A_"&amp;QI223&amp;",C,.05);"</f>
        <v xml:space="preserve">    [p_value_79,lb_79,ub_79] = sp_andrews_te(Y_pre_79,PEAO_79(:,T+s),A_79,C,.05);</v>
      </c>
      <c r="QP223">
        <v>105</v>
      </c>
      <c r="QQ223" t="str">
        <f>"    spillover_test_"&amp;QP223&amp;"(s) = sp_andrews(Y_pre_"&amp;QP223&amp;",PEAO_"&amp;QP223&amp;"(:,T+s),A_"&amp;QP223&amp;",C,d,alpha_sig);"</f>
        <v xml:space="preserve">    spillover_test_105(s) = sp_andrews(Y_pre_105,PEAO_105(:,T+s),A_105,C,d,alpha_sig);</v>
      </c>
      <c r="QW223">
        <v>130</v>
      </c>
      <c r="QX223" t="str">
        <f>"xlswrite('G:\Mi unidad\1. PROYECTOS TELLO 2022\SCM SPILL OVERS\outputs\PEAO\bajo_niv_educ\1%\simulacion_1\output_tests.xlsx',ub_vec_"&amp;QW223&amp;"','ub_vec_"&amp;QW223&amp;"');"</f>
        <v>xlswrite('G:\Mi unidad\1. PROYECTOS TELLO 2022\SCM SPILL OVERS\outputs\PEAO\bajo_niv_educ\1%\simulacion_1\output_tests.xlsx',ub_vec_130','ub_vec_130');</v>
      </c>
      <c r="RK223">
        <v>130</v>
      </c>
      <c r="RL223" t="str">
        <f>"xlswrite('G:\Mi unidad\1. PROYECTOS TELLO 2022\SCM SPILL OVERS\outputs\PEAO\bajo_ingreso\1%\simulacion_1\output_tests.xlsx',ub_vec_"&amp;RK223&amp;"','ub_vec_"&amp;RK223&amp;"');"</f>
        <v>xlswrite('G:\Mi unidad\1. PROYECTOS TELLO 2022\SCM SPILL OVERS\outputs\PEAO\bajo_ingreso\1%\simulacion_1\output_tests.xlsx',ub_vec_130','ub_vec_130');</v>
      </c>
      <c r="RW223">
        <v>130</v>
      </c>
      <c r="RX223" t="str">
        <f>"xlswrite('G:\Mi unidad\1. PROYECTOS TELLO 2022\SCM SPILL OVERS\outputs\PEAO\densidad\1%\simulacion_1\output_tests.xlsx',ub_vec_"&amp;RW223&amp;"','ub_vec_"&amp;RW223&amp;"');"</f>
        <v>xlswrite('G:\Mi unidad\1. PROYECTOS TELLO 2022\SCM SPILL OVERS\outputs\PEAO\densidad\1%\simulacion_1\output_tests.xlsx',ub_vec_130','ub_vec_130');</v>
      </c>
      <c r="SI223">
        <v>130</v>
      </c>
      <c r="SJ223" t="str">
        <f>"xlswrite('G:\Mi unidad\1. PROYECTOS TELLO 2022\SCM SPILL OVERS\outputs\PEAO\densidad_g\1%\simulacion_1\output_tests.xlsx',ub_vec_"&amp;SI223&amp;"','ub_vec_"&amp;SI223&amp;"');"</f>
        <v>xlswrite('G:\Mi unidad\1. PROYECTOS TELLO 2022\SCM SPILL OVERS\outputs\PEAO\densidad_g\1%\simulacion_1\output_tests.xlsx',ub_vec_130','ub_vec_130');</v>
      </c>
      <c r="SU223">
        <v>130</v>
      </c>
      <c r="SV223" t="str">
        <f>"xlswrite('G:\Mi unidad\1. PROYECTOS TELLO 2022\SCM SPILL OVERS\outputs\PEAO\distancia_centro_salud\1%\simulacion_1\output_tests.xlsx',ub_vec_"&amp;SU223&amp;"','ub_vec_"&amp;SU223&amp;"');"</f>
        <v>xlswrite('G:\Mi unidad\1. PROYECTOS TELLO 2022\SCM SPILL OVERS\outputs\PEAO\distancia_centro_salud\1%\simulacion_1\output_tests.xlsx',ub_vec_130','ub_vec_130');</v>
      </c>
      <c r="TH223">
        <v>130</v>
      </c>
      <c r="TI223" t="str">
        <f>"xlswrite('G:\Mi unidad\1. PROYECTOS TELLO 2022\SCM SPILL OVERS\outputs\PEAO\informalidad\1%\simulacion_1\output_tests.xlsx',ub_vec_"&amp;TH223&amp;"','ub_vec_"&amp;TH223&amp;"');"</f>
        <v>xlswrite('G:\Mi unidad\1. PROYECTOS TELLO 2022\SCM SPILL OVERS\outputs\PEAO\informalidad\1%\simulacion_1\output_tests.xlsx',ub_vec_130','ub_vec_130');</v>
      </c>
      <c r="TU223">
        <v>130</v>
      </c>
      <c r="TV223" t="str">
        <f>"xlswrite('G:\Mi unidad\1. PROYECTOS TELLO 2022\SCM SPILL OVERS\outputs\PEAO\alimentos\1%\simulacion_1\output_tests.xlsx',ub_vec_"&amp;TU223&amp;"','ub_vec_"&amp;TU223&amp;"');"</f>
        <v>xlswrite('G:\Mi unidad\1. PROYECTOS TELLO 2022\SCM SPILL OVERS\outputs\PEAO\alimentos\1%\simulacion_1\output_tests.xlsx',ub_vec_130','ub_vec_130');</v>
      </c>
      <c r="UB223">
        <v>130</v>
      </c>
      <c r="UC223" t="str">
        <f>"xlswrite('G:\Mi unidad\1. PROYECTOS TELLO 2022\SCM SPILL OVERS\outputs\PEAO\jefe_hogar\1%\simulacion_1\output_tests.xlsx',ub_vec_"&amp;UB223&amp;"','ub_vec_"&amp;UB223&amp;"');"</f>
        <v>xlswrite('G:\Mi unidad\1. PROYECTOS TELLO 2022\SCM SPILL OVERS\outputs\PEAO\jefe_hogar\1%\simulacion_1\output_tests.xlsx',ub_vec_130','ub_vec_130');</v>
      </c>
      <c r="UI223">
        <v>130</v>
      </c>
      <c r="UJ223" t="str">
        <f>"xlswrite('G:\Mi unidad\1. PROYECTOS TELLO 2022\SCM SPILL OVERS\outputs\PEAO\mujeres\1%\simulacion_1\output_tests.xlsx',ub_vec_"&amp;UI223&amp;"','ub_vec_"&amp;UI223&amp;"');"</f>
        <v>xlswrite('G:\Mi unidad\1. PROYECTOS TELLO 2022\SCM SPILL OVERS\outputs\PEAO\mujeres\1%\simulacion_1\output_tests.xlsx',ub_vec_130','ub_vec_130');</v>
      </c>
      <c r="UU223">
        <v>130</v>
      </c>
      <c r="UV223" t="str">
        <f>"xlswrite('G:\Mi unidad\1. PROYECTOS TELLO 2022\SCM SPILL OVERS\outputs\PEAO\criminalidad\1%\simulacion_1\output_tests.xlsx',ub_vec_"&amp;UU223&amp;"','ub_vec_"&amp;UU223&amp;"');"</f>
        <v>xlswrite('G:\Mi unidad\1. PROYECTOS TELLO 2022\SCM SPILL OVERS\outputs\PEAO\criminalidad\1%\simulacion_1\output_tests.xlsx',ub_vec_130','ub_vec_130');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xlsread('spillover_densidad_g_"&amp;CJ222&amp;".xlsx')"</f>
        <v>ind_130 = xlsread('spillover_densidad_g_130.xlsx')</v>
      </c>
      <c r="CP224">
        <v>130</v>
      </c>
      <c r="CQ224" s="2" t="str">
        <f>"ind_"&amp;CP222&amp;" = xlsread('spillover_tiempo_cs_"&amp;CP222&amp;".xlsx')"</f>
        <v>ind_130 = xlsread('spillover_tiempo_cs_130.xlsx')</v>
      </c>
      <c r="CW224">
        <v>130</v>
      </c>
      <c r="CX224" s="2" t="str">
        <f>"A_"&amp;CW220&amp;"(:,ind_"&amp;CW220&amp;" == 0) = [];"</f>
        <v>A_129(:,ind_129 == 0) = [];</v>
      </c>
      <c r="DB224">
        <v>130</v>
      </c>
      <c r="DC224" s="2" t="str">
        <f>"ind_"&amp;DB222&amp;" = xlsread('spillover_criminalidad_"&amp;DB222&amp;".xlsx')"</f>
        <v>ind_130 = xlsread('spillover_criminalidad_130.xlsx')</v>
      </c>
      <c r="DG224">
        <v>130</v>
      </c>
      <c r="DH224" s="2" t="str">
        <f>"ind_"&amp;DG222&amp;" = xlsread('spillover_jefe_hogar_"&amp;DG222&amp;".xlsx')"</f>
        <v>ind_130 = xlsread('spillover_jefe_hogar_130.xlsx')</v>
      </c>
      <c r="DL224">
        <v>130</v>
      </c>
      <c r="DM224" s="2" t="str">
        <f>"ind_"&amp;DL222&amp;" = xlsread('spillover_mujeres_"&amp;DL222&amp;".xlsx')"</f>
        <v>ind_130 = xlsread('spillover_mujeres_130.xlsx')</v>
      </c>
      <c r="EG224">
        <v>86</v>
      </c>
      <c r="EH224" s="2" t="str">
        <f>"synthetic_control_sp_"&amp;EG224&amp;"(T+s) = Y_"&amp;EG224&amp;"(1,T+s)-alpha1_hat_vec_"&amp;EG224&amp;"(s);"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OVERS\outputs\PEAO\bajo_niv_educ\1%\simulacion_1\output_tests.xlsx',p_value_vec_"&amp;QW224&amp;"','p_value_vec_"&amp;QW224&amp;"');"</f>
        <v>xlswrite('G:\Mi unidad\1. PROYECTOS TELLO 2022\SCM SPILL OVERS\outputs\PEAO\bajo_niv_educ\1%\simulacion_1\output_tests.xlsx',p_value_vec_130','p_value_vec_130');</v>
      </c>
      <c r="RK224">
        <v>130</v>
      </c>
      <c r="RL224" t="str">
        <f>"xlswrite('G:\Mi unidad\1. PROYECTOS TELLO 2022\SCM SPILL OVERS\outputs\PEAO\bajo_ingreso\1%\simulacion_1\output_tests.xlsx',p_value_vec_"&amp;RK224&amp;"','p_value_vec_"&amp;RK224&amp;"');"</f>
        <v>xlswrite('G:\Mi unidad\1. PROYECTOS TELLO 2022\SCM SPILL OVERS\outputs\PEAO\bajo_ingreso\1%\simulacion_1\output_tests.xlsx',p_value_vec_130','p_value_vec_130');</v>
      </c>
      <c r="RW224">
        <v>130</v>
      </c>
      <c r="RX224" t="str">
        <f>"xlswrite('G:\Mi unidad\1. PROYECTOS TELLO 2022\SCM SPILL OVERS\outputs\PEAO\densidad\1%\simulacion_1\output_tests.xlsx',p_value_vec_"&amp;RW224&amp;"','p_value_vec_"&amp;RW224&amp;"');"</f>
        <v>xlswrite('G:\Mi unidad\1. PROYECTOS TELLO 2022\SCM SPILL OVERS\outputs\PEAO\densidad\1%\simulacion_1\output_tests.xlsx',p_value_vec_130','p_value_vec_130');</v>
      </c>
      <c r="SI224">
        <v>130</v>
      </c>
      <c r="SJ224" t="str">
        <f>"xlswrite('G:\Mi unidad\1. PROYECTOS TELLO 2022\SCM SPILL OVERS\outputs\PEAO\densidad_g\1%\simulacion_1\output_tests.xlsx',p_value_vec_"&amp;SI224&amp;"','p_value_vec_"&amp;SI224&amp;"');"</f>
        <v>xlswrite('G:\Mi unidad\1. PROYECTOS TELLO 2022\SCM SPILL OVERS\outputs\PEAO\densidad_g\1%\simulacion_1\output_tests.xlsx',p_value_vec_130','p_value_vec_130');</v>
      </c>
      <c r="SU224">
        <v>130</v>
      </c>
      <c r="SV224" t="str">
        <f>"xlswrite('G:\Mi unidad\1. PROYECTOS TELLO 2022\SCM SPILL OVERS\outputs\PEAO\distancia_centro_salud\1%\simulacion_1\output_tests.xlsx',p_value_vec_"&amp;SU224&amp;"','p_value_vec_"&amp;SU224&amp;"');"</f>
        <v>xlswrite('G:\Mi unidad\1. PROYECTOS TELLO 2022\SCM SPILL OVERS\outputs\PEAO\distancia_centro_salud\1%\simulacion_1\output_tests.xlsx',p_value_vec_130','p_value_vec_130');</v>
      </c>
      <c r="TH224">
        <v>130</v>
      </c>
      <c r="TI224" t="str">
        <f>"xlswrite('G:\Mi unidad\1. PROYECTOS TELLO 2022\SCM SPILL OVERS\outputs\PEAO\informalidad\1%\simulacion_1\output_tests.xlsx',p_value_vec_"&amp;TH224&amp;"','p_value_vec_"&amp;TH224&amp;"');"</f>
        <v>xlswrite('G:\Mi unidad\1. PROYECTOS TELLO 2022\SCM SPILL OVERS\outputs\PEAO\informalidad\1%\simulacion_1\output_tests.xlsx',p_value_vec_130','p_value_vec_130');</v>
      </c>
      <c r="TU224">
        <v>130</v>
      </c>
      <c r="TV224" t="str">
        <f>"xlswrite('G:\Mi unidad\1. PROYECTOS TELLO 2022\SCM SPILL OVERS\outputs\PEAO\alimentos\1%\simulacion_1\output_tests.xlsx',p_value_vec_"&amp;TU224&amp;"','p_value_vec_"&amp;TU224&amp;"');"</f>
        <v>xlswrite('G:\Mi unidad\1. PROYECTOS TELLO 2022\SCM SPILL OVERS\outputs\PEAO\alimentos\1%\simulacion_1\output_tests.xlsx',p_value_vec_130','p_value_vec_130');</v>
      </c>
      <c r="UB224">
        <v>130</v>
      </c>
      <c r="UC224" t="str">
        <f>"xlswrite('G:\Mi unidad\1. PROYECTOS TELLO 2022\SCM SPILL OVERS\outputs\PEAO\jefe_hogar\1%\simulacion_1\output_tests.xlsx',p_value_vec_"&amp;UB224&amp;"','p_value_vec_"&amp;UB224&amp;"');"</f>
        <v>xlswrite('G:\Mi unidad\1. PROYECTOS TELLO 2022\SCM SPILL OVERS\outputs\PEAO\jefe_hogar\1%\simulacion_1\output_tests.xlsx',p_value_vec_130','p_value_vec_130');</v>
      </c>
      <c r="UI224">
        <v>130</v>
      </c>
      <c r="UJ224" t="str">
        <f>"xlswrite('G:\Mi unidad\1. PROYECTOS TELLO 2022\SCM SPILL OVERS\outputs\PEAO\mujeres\1%\simulacion_1\output_tests.xlsx',p_value_vec_"&amp;UI224&amp;"','p_value_vec_"&amp;UI224&amp;"');"</f>
        <v>xlswrite('G:\Mi unidad\1. PROYECTOS TELLO 2022\SCM SPILL OVERS\outputs\PEAO\mujeres\1%\simulacion_1\output_tests.xlsx',p_value_vec_130','p_value_vec_130');</v>
      </c>
      <c r="UU224">
        <v>130</v>
      </c>
      <c r="UV224" t="str">
        <f>"xlswrite('G:\Mi unidad\1. PROYECTOS TELLO 2022\SCM SPILL OVERS\outputs\PEAO\criminalidad\1%\simulacion_1\output_tests.xlsx',p_value_vec_"&amp;UU224&amp;"','p_value_vec_"&amp;UU224&amp;"');"</f>
        <v>xlswrite('G:\Mi unidad\1. PROYECTOS TELLO 2022\SCM SPILL OVERS\outputs\PEAO\criminalidad\1%\simulacion_1\output_tests.xlsx',p_value_vec_130','p_value_vec_130');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P225">
        <v>130</v>
      </c>
      <c r="CQ225" s="2" t="str">
        <f>"A_"&amp;CP222&amp;" = eye(N);"</f>
        <v>A_130 = eye(N);</v>
      </c>
      <c r="CW225">
        <v>130</v>
      </c>
      <c r="CX225" t="str">
        <f>"%A_"&amp;CW225</f>
        <v>%A_130</v>
      </c>
      <c r="DB225">
        <v>130</v>
      </c>
      <c r="DC225" s="2" t="str">
        <f>"A_"&amp;DB222&amp;" = eye(N);"</f>
        <v>A_130 = eye(N);</v>
      </c>
      <c r="DG225">
        <v>130</v>
      </c>
      <c r="DH225" s="2" t="str">
        <f>"A_"&amp;DG222&amp;" = eye(N);"</f>
        <v>A_130 = eye(N);</v>
      </c>
      <c r="DL225">
        <v>130</v>
      </c>
      <c r="DM225" s="2" t="str">
        <f>"A_"&amp;DL222&amp;" = eye(N);"</f>
        <v>A_130 = eye(N);</v>
      </c>
      <c r="EG225">
        <v>86</v>
      </c>
      <c r="EH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OVERS\outputs\PEAO\bajo_niv_educ\1%\simulacion_1\output_tests.xlsx',alpha1_hat_vec_"&amp;QW225&amp;"','alpha1_hat_vec_"&amp;QW225&amp;"');"</f>
        <v>xlswrite('G:\Mi unidad\1. PROYECTOS TELLO 2022\SCM SPILL OVERS\outputs\PEAO\bajo_niv_educ\1%\simulacion_1\output_tests.xlsx',alpha1_hat_vec_130','alpha1_hat_vec_130');</v>
      </c>
      <c r="RK225">
        <v>130</v>
      </c>
      <c r="RL225" t="str">
        <f>"xlswrite('G:\Mi unidad\1. PROYECTOS TELLO 2022\SCM SPILL OVERS\outputs\PEAO\bajo_ingreso\1%\simulacion_1\output_tests.xlsx',alpha1_hat_vec_"&amp;RK225&amp;"','alpha1_hat_vec_"&amp;RK225&amp;"');"</f>
        <v>xlswrite('G:\Mi unidad\1. PROYECTOS TELLO 2022\SCM SPILL OVERS\outputs\PEAO\bajo_ingreso\1%\simulacion_1\output_tests.xlsx',alpha1_hat_vec_130','alpha1_hat_vec_130');</v>
      </c>
      <c r="RW225">
        <v>130</v>
      </c>
      <c r="RX225" t="str">
        <f>"xlswrite('G:\Mi unidad\1. PROYECTOS TELLO 2022\SCM SPILL OVERS\outputs\PEAO\densidad\1%\simulacion_1\output_tests.xlsx',alpha1_hat_vec_"&amp;RW225&amp;"','alpha1_hat_vec_"&amp;RW225&amp;"');"</f>
        <v>xlswrite('G:\Mi unidad\1. PROYECTOS TELLO 2022\SCM SPILL OVERS\outputs\PEAO\densidad\1%\simulacion_1\output_tests.xlsx',alpha1_hat_vec_130','alpha1_hat_vec_130');</v>
      </c>
      <c r="SI225">
        <v>130</v>
      </c>
      <c r="SJ225" t="str">
        <f>"xlswrite('G:\Mi unidad\1. PROYECTOS TELLO 2022\SCM SPILL OVERS\outputs\PEAO\densidad_g\1%\simulacion_1\output_tests.xlsx',alpha1_hat_vec_"&amp;SI225&amp;"','alpha1_hat_vec_"&amp;SI225&amp;"');"</f>
        <v>xlswrite('G:\Mi unidad\1. PROYECTOS TELLO 2022\SCM SPILL OVERS\outputs\PEAO\densidad_g\1%\simulacion_1\output_tests.xlsx',alpha1_hat_vec_130','alpha1_hat_vec_130');</v>
      </c>
      <c r="SU225">
        <v>130</v>
      </c>
      <c r="SV225" t="str">
        <f>"xlswrite('G:\Mi unidad\1. PROYECTOS TELLO 2022\SCM SPILL OVERS\outputs\PEAO\distancia_centro_salud\1%\simulacion_1\output_tests.xlsx',alpha1_hat_vec_"&amp;SU225&amp;"','alpha1_hat_vec_"&amp;SU225&amp;"');"</f>
        <v>xlswrite('G:\Mi unidad\1. PROYECTOS TELLO 2022\SCM SPILL OVERS\outputs\PEAO\distancia_centro_salud\1%\simulacion_1\output_tests.xlsx',alpha1_hat_vec_130','alpha1_hat_vec_130');</v>
      </c>
      <c r="TH225">
        <v>130</v>
      </c>
      <c r="TI225" t="str">
        <f>"xlswrite('G:\Mi unidad\1. PROYECTOS TELLO 2022\SCM SPILL OVERS\outputs\PEAO\informalidad\1%\simulacion_1\output_tests.xlsx',alpha1_hat_vec_"&amp;TH225&amp;"','alpha1_hat_vec_"&amp;TH225&amp;"');"</f>
        <v>xlswrite('G:\Mi unidad\1. PROYECTOS TELLO 2022\SCM SPILL OVERS\outputs\PEAO\informalidad\1%\simulacion_1\output_tests.xlsx',alpha1_hat_vec_130','alpha1_hat_vec_130');</v>
      </c>
      <c r="TU225">
        <v>130</v>
      </c>
      <c r="TV225" t="str">
        <f>"xlswrite('G:\Mi unidad\1. PROYECTOS TELLO 2022\SCM SPILL OVERS\outputs\PEAO\alimentos\1%\simulacion_1\output_tests.xlsx',alpha1_hat_vec_"&amp;TU225&amp;"','alpha1_hat_vec_"&amp;TU225&amp;"');"</f>
        <v>xlswrite('G:\Mi unidad\1. PROYECTOS TELLO 2022\SCM SPILL OVERS\outputs\PEAO\alimentos\1%\simulacion_1\output_tests.xlsx',alpha1_hat_vec_130','alpha1_hat_vec_130');</v>
      </c>
      <c r="UB225">
        <v>130</v>
      </c>
      <c r="UC225" t="str">
        <f>"xlswrite('G:\Mi unidad\1. PROYECTOS TELLO 2022\SCM SPILL OVERS\outputs\PEAO\jefe_hogar\1%\simulacion_1\output_tests.xlsx',alpha1_hat_vec_"&amp;UB225&amp;"','alpha1_hat_vec_"&amp;UB225&amp;"');"</f>
        <v>xlswrite('G:\Mi unidad\1. PROYECTOS TELLO 2022\SCM SPILL OVERS\outputs\PEAO\jefe_hogar\1%\simulacion_1\output_tests.xlsx',alpha1_hat_vec_130','alpha1_hat_vec_130');</v>
      </c>
      <c r="UI225">
        <v>130</v>
      </c>
      <c r="UJ225" t="str">
        <f>"xlswrite('G:\Mi unidad\1. PROYECTOS TELLO 2022\SCM SPILL OVERS\outputs\PEAO\mujeres\1%\simulacion_1\output_tests.xlsx',alpha1_hat_vec_"&amp;UI225&amp;"','alpha1_hat_vec_"&amp;UI225&amp;"');"</f>
        <v>xlswrite('G:\Mi unidad\1. PROYECTOS TELLO 2022\SCM SPILL OVERS\outputs\PEAO\mujeres\1%\simulacion_1\output_tests.xlsx',alpha1_hat_vec_130','alpha1_hat_vec_130');</v>
      </c>
      <c r="UU225">
        <v>130</v>
      </c>
      <c r="UV225" t="str">
        <f>"xlswrite('G:\Mi unidad\1. PROYECTOS TELLO 2022\SCM SPILL OVERS\outputs\PEAO\criminalidad\1%\simulacion_1\output_tests.xlsx',alpha1_hat_vec_"&amp;UU225&amp;"','alpha1_hat_vec_"&amp;UU225&amp;"');"</f>
        <v>xlswrite('G:\Mi unidad\1. PROYECTOS TELLO 2022\SCM SPILL OVERS\outputs\PEAO\criminalidad\1%\simulacion_1\output_tests.xlsx',alpha1_hat_vec_130','alpha1_hat_vec_130');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P226">
        <v>130</v>
      </c>
      <c r="CQ226" s="2" t="str">
        <f>"A_"&amp;CP222&amp;"(:,ind_"&amp;CP222&amp;" == 0) = [];"</f>
        <v>A_130(:,ind_130 == 0) = [];</v>
      </c>
      <c r="CW226">
        <v>130</v>
      </c>
      <c r="CX226" t="str">
        <f>"% Provincia_"&amp;CW226</f>
        <v>% Provincia_130</v>
      </c>
      <c r="DB226">
        <v>130</v>
      </c>
      <c r="DC226" s="2" t="str">
        <f>"A_"&amp;DB222&amp;"(:,ind_"&amp;DB222&amp;" == 0) = [];"</f>
        <v>A_130(:,ind_130 == 0) = [];</v>
      </c>
      <c r="DG226">
        <v>130</v>
      </c>
      <c r="DH226" s="2" t="str">
        <f>"A_"&amp;DG222&amp;"(:,ind_"&amp;DG222&amp;" == 0) = [];"</f>
        <v>A_130(:,ind_130 == 0) = [];</v>
      </c>
      <c r="DL226">
        <v>130</v>
      </c>
      <c r="DM226" s="2" t="str">
        <f>"A_"&amp;DL222&amp;"(:,ind_"&amp;DL222&amp;" == 0) = [];"</f>
        <v>A_130(:,ind_130 == 0) = [];</v>
      </c>
      <c r="EG226">
        <v>87</v>
      </c>
      <c r="EH226" s="3" t="str">
        <f>"%PROVINCIA "&amp;EG226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OVERS\outputs\PEAO\bajo_niv_educ\1%\simulacion_1\output_tests.xlsx',spillover_test_"&amp;QW226&amp;"','sp_test_"&amp;QW226&amp;"');"</f>
        <v>xlswrite('G:\Mi unidad\1. PROYECTOS TELLO 2022\SCM SPILL OVERS\outputs\PEAO\bajo_niv_educ\1%\simulacion_1\output_tests.xlsx',spillover_test_130','sp_test_130');</v>
      </c>
      <c r="RK226">
        <v>130</v>
      </c>
      <c r="RL226" t="str">
        <f>"xlswrite('G:\Mi unidad\1. PROYECTOS TELLO 2022\SCM SPILL OVERS\outputs\PEAO\bajo_ingreso\1%\simulacion_1\output_tests.xlsx',spillover_test_"&amp;RK226&amp;"','sp_test_"&amp;RK226&amp;"');"</f>
        <v>xlswrite('G:\Mi unidad\1. PROYECTOS TELLO 2022\SCM SPILL OVERS\outputs\PEAO\bajo_ingreso\1%\simulacion_1\output_tests.xlsx',spillover_test_130','sp_test_130');</v>
      </c>
      <c r="RW226">
        <v>130</v>
      </c>
      <c r="RX226" t="str">
        <f>"xlswrite('G:\Mi unidad\1. PROYECTOS TELLO 2022\SCM SPILL OVERS\outputs\PEAO\densidad\1%\simulacion_1\output_tests.xlsx',spillover_test_"&amp;RW226&amp;"','sp_test_"&amp;RW226&amp;"');"</f>
        <v>xlswrite('G:\Mi unidad\1. PROYECTOS TELLO 2022\SCM SPILL OVERS\outputs\PEAO\densidad\1%\simulacion_1\output_tests.xlsx',spillover_test_130','sp_test_130');</v>
      </c>
      <c r="SI226">
        <v>130</v>
      </c>
      <c r="SJ226" t="str">
        <f>"xlswrite('G:\Mi unidad\1. PROYECTOS TELLO 2022\SCM SPILL OVERS\outputs\PEAO\densidad_g\1%\simulacion_1\output_tests.xlsx',spillover_test_"&amp;SI226&amp;"','sp_test_"&amp;SI226&amp;"');"</f>
        <v>xlswrite('G:\Mi unidad\1. PROYECTOS TELLO 2022\SCM SPILL OVERS\outputs\PEAO\densidad_g\1%\simulacion_1\output_tests.xlsx',spillover_test_130','sp_test_130');</v>
      </c>
      <c r="SU226">
        <v>130</v>
      </c>
      <c r="SV226" t="str">
        <f>"xlswrite('G:\Mi unidad\1. PROYECTOS TELLO 2022\SCM SPILL OVERS\outputs\PEAO\distancia_centro_salud\1%\simulacion_1\output_tests.xlsx',spillover_test_"&amp;SU226&amp;"','sp_test_"&amp;SU226&amp;"');"</f>
        <v>xlswrite('G:\Mi unidad\1. PROYECTOS TELLO 2022\SCM SPILL OVERS\outputs\PEAO\distancia_centro_salud\1%\simulacion_1\output_tests.xlsx',spillover_test_130','sp_test_130');</v>
      </c>
      <c r="TH226">
        <v>130</v>
      </c>
      <c r="TI226" t="str">
        <f>"xlswrite('G:\Mi unidad\1. PROYECTOS TELLO 2022\SCM SPILL OVERS\outputs\PEAO\informalidad\1%\simulacion_1\output_tests.xlsx',spillover_test_"&amp;TH226&amp;"','sp_test_"&amp;TH226&amp;"');"</f>
        <v>xlswrite('G:\Mi unidad\1. PROYECTOS TELLO 2022\SCM SPILL OVERS\outputs\PEAO\informalidad\1%\simulacion_1\output_tests.xlsx',spillover_test_130','sp_test_130');</v>
      </c>
      <c r="TU226">
        <v>130</v>
      </c>
      <c r="TV226" t="str">
        <f>"xlswrite('G:\Mi unidad\1. PROYECTOS TELLO 2022\SCM SPILL OVERS\outputs\PEAO\alimentos\1%\simulacion_1\output_tests.xlsx',spillover_test_"&amp;TU226&amp;"','sp_test_"&amp;TU226&amp;"');"</f>
        <v>xlswrite('G:\Mi unidad\1. PROYECTOS TELLO 2022\SCM SPILL OVERS\outputs\PEAO\alimentos\1%\simulacion_1\output_tests.xlsx',spillover_test_130','sp_test_130');</v>
      </c>
      <c r="UB226">
        <v>130</v>
      </c>
      <c r="UC226" t="str">
        <f>"xlswrite('G:\Mi unidad\1. PROYECTOS TELLO 2022\SCM SPILL OVERS\outputs\PEAO\jefe_hogar\1%\simulacion_1\output_tests.xlsx',spillover_test_"&amp;UB226&amp;"','sp_test_"&amp;UB226&amp;"');"</f>
        <v>xlswrite('G:\Mi unidad\1. PROYECTOS TELLO 2022\SCM SPILL OVERS\outputs\PEAO\jefe_hogar\1%\simulacion_1\output_tests.xlsx',spillover_test_130','sp_test_130');</v>
      </c>
      <c r="UI226">
        <v>130</v>
      </c>
      <c r="UJ226" t="str">
        <f>"xlswrite('G:\Mi unidad\1. PROYECTOS TELLO 2022\SCM SPILL OVERS\outputs\PEAO\mujeres\1%\simulacion_1\output_tests.xlsx',spillover_test_"&amp;UI226&amp;"','sp_test_"&amp;UI226&amp;"');"</f>
        <v>xlswrite('G:\Mi unidad\1. PROYECTOS TELLO 2022\SCM SPILL OVERS\outputs\PEAO\mujeres\1%\simulacion_1\output_tests.xlsx',spillover_test_130','sp_test_130');</v>
      </c>
      <c r="UU226">
        <v>130</v>
      </c>
      <c r="UV226" t="str">
        <f>"xlswrite('G:\Mi unidad\1. PROYECTOS TELLO 2022\SCM SPILL OVERS\outputs\PEAO\criminalidad\1%\simulacion_1\output_tests.xlsx',spillover_test_"&amp;UU226&amp;"','sp_test_"&amp;UU226&amp;"');"</f>
        <v>xlswrite('G:\Mi unidad\1. PROYECTOS TELLO 2022\SCM SPILL OVERS\outputs\PEAO\criminalidad\1%\simulacion_1\output_tests.xlsx',spillover_test_130','sp_test_130');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P227">
        <v>133</v>
      </c>
      <c r="CQ227" t="str">
        <f>"%A_"&amp;CP227</f>
        <v>%A_133</v>
      </c>
      <c r="CW227">
        <v>133</v>
      </c>
      <c r="CX227" s="2" t="str">
        <f>"ind_"&amp;CW225&amp;" = xlsread('spillover_alimentos_"&amp;CW225&amp;".xlsx')"</f>
        <v>ind_130 = xlsread('spillover_alimentos_130.xlsx')</v>
      </c>
      <c r="DB227">
        <v>133</v>
      </c>
      <c r="DC227" t="str">
        <f>"%A_"&amp;DB227</f>
        <v>%A_133</v>
      </c>
      <c r="DG227">
        <v>133</v>
      </c>
      <c r="DH227" t="str">
        <f>"%A_"&amp;DG227</f>
        <v>%A_133</v>
      </c>
      <c r="DL227">
        <v>133</v>
      </c>
      <c r="DM227" t="str">
        <f>"%A_"&amp;DL227</f>
        <v>%A_133</v>
      </c>
      <c r="EG227">
        <v>87</v>
      </c>
      <c r="EH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OVERS\outputs\PEAO\bajo_niv_educ\1%\simulacion_1\output_tests.xlsx',lb_vec_"&amp;QW227&amp;"','lb_vec_"&amp;QW227&amp;"');"</f>
        <v>xlswrite('G:\Mi unidad\1. PROYECTOS TELLO 2022\SCM SPILL OVERS\outputs\PEAO\bajo_niv_educ\1%\simulacion_1\output_tests.xlsx',lb_vec_133','lb_vec_133');</v>
      </c>
      <c r="RK227">
        <v>133</v>
      </c>
      <c r="RL227" t="str">
        <f>"xlswrite('G:\Mi unidad\1. PROYECTOS TELLO 2022\SCM SPILL OVERS\outputs\PEAO\bajo_ingreso\1%\simulacion_1\output_tests.xlsx',lb_vec_"&amp;RK227&amp;"','lb_vec_"&amp;RK227&amp;"');"</f>
        <v>xlswrite('G:\Mi unidad\1. PROYECTOS TELLO 2022\SCM SPILL OVERS\outputs\PEAO\bajo_ingreso\1%\simulacion_1\output_tests.xlsx',lb_vec_133','lb_vec_133');</v>
      </c>
      <c r="RW227">
        <v>133</v>
      </c>
      <c r="RX227" t="str">
        <f>"xlswrite('G:\Mi unidad\1. PROYECTOS TELLO 2022\SCM SPILL OVERS\outputs\PEAO\densidad\1%\simulacion_1\output_tests.xlsx',lb_vec_"&amp;RW227&amp;"','lb_vec_"&amp;RW227&amp;"');"</f>
        <v>xlswrite('G:\Mi unidad\1. PROYECTOS TELLO 2022\SCM SPILL OVERS\outputs\PEAO\densidad\1%\simulacion_1\output_tests.xlsx',lb_vec_133','lb_vec_133');</v>
      </c>
      <c r="SI227">
        <v>133</v>
      </c>
      <c r="SJ227" t="str">
        <f>"xlswrite('G:\Mi unidad\1. PROYECTOS TELLO 2022\SCM SPILL OVERS\outputs\PEAO\densidad_g\1%\simulacion_1\output_tests.xlsx',lb_vec_"&amp;SI227&amp;"','lb_vec_"&amp;SI227&amp;"');"</f>
        <v>xlswrite('G:\Mi unidad\1. PROYECTOS TELLO 2022\SCM SPILL OVERS\outputs\PEAO\densidad_g\1%\simulacion_1\output_tests.xlsx',lb_vec_133','lb_vec_133');</v>
      </c>
      <c r="SU227">
        <v>133</v>
      </c>
      <c r="SV227" t="str">
        <f>"xlswrite('G:\Mi unidad\1. PROYECTOS TELLO 2022\SCM SPILL OVERS\outputs\PEAO\distancia_centro_salud\1%\simulacion_1\output_tests.xlsx',lb_vec_"&amp;SU227&amp;"','lb_vec_"&amp;SU227&amp;"');"</f>
        <v>xlswrite('G:\Mi unidad\1. PROYECTOS TELLO 2022\SCM SPILL OVERS\outputs\PEAO\distancia_centro_salud\1%\simulacion_1\output_tests.xlsx',lb_vec_133','lb_vec_133');</v>
      </c>
      <c r="TH227">
        <v>133</v>
      </c>
      <c r="TI227" t="str">
        <f>"xlswrite('G:\Mi unidad\1. PROYECTOS TELLO 2022\SCM SPILL OVERS\outputs\PEAO\informalidad\1%\simulacion_1\output_tests.xlsx',lb_vec_"&amp;TH227&amp;"','lb_vec_"&amp;TH227&amp;"');"</f>
        <v>xlswrite('G:\Mi unidad\1. PROYECTOS TELLO 2022\SCM SPILL OVERS\outputs\PEAO\informalidad\1%\simulacion_1\output_tests.xlsx',lb_vec_133','lb_vec_133');</v>
      </c>
      <c r="TU227">
        <v>133</v>
      </c>
      <c r="TV227" t="str">
        <f>"xlswrite('G:\Mi unidad\1. PROYECTOS TELLO 2022\SCM SPILL OVERS\outputs\PEAO\alimentos\1%\simulacion_1\output_tests.xlsx',lb_vec_"&amp;TU227&amp;"','lb_vec_"&amp;TU227&amp;"');"</f>
        <v>xlswrite('G:\Mi unidad\1. PROYECTOS TELLO 2022\SCM SPILL OVERS\outputs\PEAO\alimentos\1%\simulacion_1\output_tests.xlsx',lb_vec_133','lb_vec_133');</v>
      </c>
      <c r="UB227">
        <v>133</v>
      </c>
      <c r="UC227" t="str">
        <f>"xlswrite('G:\Mi unidad\1. PROYECTOS TELLO 2022\SCM SPILL OVERS\outputs\PEAO\jefe_hogar\1%\simulacion_1\output_tests.xlsx',lb_vec_"&amp;UB227&amp;"','lb_vec_"&amp;UB227&amp;"');"</f>
        <v>xlswrite('G:\Mi unidad\1. PROYECTOS TELLO 2022\SCM SPILL OVERS\outputs\PEAO\jefe_hogar\1%\simulacion_1\output_tests.xlsx',lb_vec_133','lb_vec_133');</v>
      </c>
      <c r="UI227">
        <v>133</v>
      </c>
      <c r="UJ227" t="str">
        <f>"xlswrite('G:\Mi unidad\1. PROYECTOS TELLO 2022\SCM SPILL OVERS\outputs\PEAO\mujeres\1%\simulacion_1\output_tests.xlsx',lb_vec_"&amp;UI227&amp;"','lb_vec_"&amp;UI227&amp;"');"</f>
        <v>xlswrite('G:\Mi unidad\1. PROYECTOS TELLO 2022\SCM SPILL OVERS\outputs\PEAO\mujeres\1%\simulacion_1\output_tests.xlsx',lb_vec_133','lb_vec_133');</v>
      </c>
      <c r="UU227">
        <v>133</v>
      </c>
      <c r="UV227" t="str">
        <f>"xlswrite('G:\Mi unidad\1. PROYECTOS TELLO 2022\SCM SPILL OVERS\outputs\PEAO\criminalidad\1%\simulacion_1\output_tests.xlsx',lb_vec_"&amp;UU227&amp;"','lb_vec_"&amp;UU227&amp;"');"</f>
        <v>xlswrite('G:\Mi unidad\1. PROYECTOS TELLO 2022\SCM SPILL OVERS\outputs\PEAO\criminalidad\1%\simulacion_1\output_tests.xlsx',lb_vec_133','lb_vec_133');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P228">
        <v>133</v>
      </c>
      <c r="CQ228" t="str">
        <f>"% Provincia_"&amp;CP228</f>
        <v>% Provincia_133</v>
      </c>
      <c r="CW228">
        <v>133</v>
      </c>
      <c r="CX228" s="2" t="str">
        <f>"A_"&amp;CW225&amp;" = eye(N);"</f>
        <v>A_130 = eye(N);</v>
      </c>
      <c r="DB228">
        <v>133</v>
      </c>
      <c r="DC228" t="str">
        <f>"% Provincia_"&amp;DB228</f>
        <v>% Provincia_133</v>
      </c>
      <c r="DG228">
        <v>133</v>
      </c>
      <c r="DH228" t="str">
        <f>"% Provincia_"&amp;DG228</f>
        <v>% Provincia_133</v>
      </c>
      <c r="DL228">
        <v>133</v>
      </c>
      <c r="DM228" t="str">
        <f>"% Provincia_"&amp;DL228</f>
        <v>% Provincia_133</v>
      </c>
      <c r="EG228">
        <v>87</v>
      </c>
      <c r="EH228" s="2" t="str">
        <f>"Y_Ts_"&amp;EG228&amp;" = Y_"&amp;EG228&amp;"(:,T+s);"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OVERS\outputs\PEAO\bajo_niv_educ\1%\simulacion_1\output_tests.xlsx',ub_vec_"&amp;QW228&amp;"','ub_vec_"&amp;QW228&amp;"');"</f>
        <v>xlswrite('G:\Mi unidad\1. PROYECTOS TELLO 2022\SCM SPILL OVERS\outputs\PEAO\bajo_niv_educ\1%\simulacion_1\output_tests.xlsx',ub_vec_133','ub_vec_133');</v>
      </c>
      <c r="RK228">
        <v>133</v>
      </c>
      <c r="RL228" t="str">
        <f>"xlswrite('G:\Mi unidad\1. PROYECTOS TELLO 2022\SCM SPILL OVERS\outputs\PEAO\bajo_ingreso\1%\simulacion_1\output_tests.xlsx',ub_vec_"&amp;RK228&amp;"','ub_vec_"&amp;RK228&amp;"');"</f>
        <v>xlswrite('G:\Mi unidad\1. PROYECTOS TELLO 2022\SCM SPILL OVERS\outputs\PEAO\bajo_ingreso\1%\simulacion_1\output_tests.xlsx',ub_vec_133','ub_vec_133');</v>
      </c>
      <c r="RW228">
        <v>133</v>
      </c>
      <c r="RX228" t="str">
        <f>"xlswrite('G:\Mi unidad\1. PROYECTOS TELLO 2022\SCM SPILL OVERS\outputs\PEAO\densidad\1%\simulacion_1\output_tests.xlsx',ub_vec_"&amp;RW228&amp;"','ub_vec_"&amp;RW228&amp;"');"</f>
        <v>xlswrite('G:\Mi unidad\1. PROYECTOS TELLO 2022\SCM SPILL OVERS\outputs\PEAO\densidad\1%\simulacion_1\output_tests.xlsx',ub_vec_133','ub_vec_133');</v>
      </c>
      <c r="SI228">
        <v>133</v>
      </c>
      <c r="SJ228" t="str">
        <f>"xlswrite('G:\Mi unidad\1. PROYECTOS TELLO 2022\SCM SPILL OVERS\outputs\PEAO\densidad_g\1%\simulacion_1\output_tests.xlsx',ub_vec_"&amp;SI228&amp;"','ub_vec_"&amp;SI228&amp;"');"</f>
        <v>xlswrite('G:\Mi unidad\1. PROYECTOS TELLO 2022\SCM SPILL OVERS\outputs\PEAO\densidad_g\1%\simulacion_1\output_tests.xlsx',ub_vec_133','ub_vec_133');</v>
      </c>
      <c r="SU228">
        <v>133</v>
      </c>
      <c r="SV228" t="str">
        <f>"xlswrite('G:\Mi unidad\1. PROYECTOS TELLO 2022\SCM SPILL OVERS\outputs\PEAO\distancia_centro_salud\1%\simulacion_1\output_tests.xlsx',ub_vec_"&amp;SU228&amp;"','ub_vec_"&amp;SU228&amp;"');"</f>
        <v>xlswrite('G:\Mi unidad\1. PROYECTOS TELLO 2022\SCM SPILL OVERS\outputs\PEAO\distancia_centro_salud\1%\simulacion_1\output_tests.xlsx',ub_vec_133','ub_vec_133');</v>
      </c>
      <c r="TH228">
        <v>133</v>
      </c>
      <c r="TI228" t="str">
        <f>"xlswrite('G:\Mi unidad\1. PROYECTOS TELLO 2022\SCM SPILL OVERS\outputs\PEAO\informalidad\1%\simulacion_1\output_tests.xlsx',ub_vec_"&amp;TH228&amp;"','ub_vec_"&amp;TH228&amp;"');"</f>
        <v>xlswrite('G:\Mi unidad\1. PROYECTOS TELLO 2022\SCM SPILL OVERS\outputs\PEAO\informalidad\1%\simulacion_1\output_tests.xlsx',ub_vec_133','ub_vec_133');</v>
      </c>
      <c r="TU228">
        <v>133</v>
      </c>
      <c r="TV228" t="str">
        <f>"xlswrite('G:\Mi unidad\1. PROYECTOS TELLO 2022\SCM SPILL OVERS\outputs\PEAO\alimentos\1%\simulacion_1\output_tests.xlsx',ub_vec_"&amp;TU228&amp;"','ub_vec_"&amp;TU228&amp;"');"</f>
        <v>xlswrite('G:\Mi unidad\1. PROYECTOS TELLO 2022\SCM SPILL OVERS\outputs\PEAO\alimentos\1%\simulacion_1\output_tests.xlsx',ub_vec_133','ub_vec_133');</v>
      </c>
      <c r="UB228">
        <v>133</v>
      </c>
      <c r="UC228" t="str">
        <f>"xlswrite('G:\Mi unidad\1. PROYECTOS TELLO 2022\SCM SPILL OVERS\outputs\PEAO\jefe_hogar\1%\simulacion_1\output_tests.xlsx',ub_vec_"&amp;UB228&amp;"','ub_vec_"&amp;UB228&amp;"');"</f>
        <v>xlswrite('G:\Mi unidad\1. PROYECTOS TELLO 2022\SCM SPILL OVERS\outputs\PEAO\jefe_hogar\1%\simulacion_1\output_tests.xlsx',ub_vec_133','ub_vec_133');</v>
      </c>
      <c r="UI228">
        <v>133</v>
      </c>
      <c r="UJ228" t="str">
        <f>"xlswrite('G:\Mi unidad\1. PROYECTOS TELLO 2022\SCM SPILL OVERS\outputs\PEAO\mujeres\1%\simulacion_1\output_tests.xlsx',ub_vec_"&amp;UI228&amp;"','ub_vec_"&amp;UI228&amp;"');"</f>
        <v>xlswrite('G:\Mi unidad\1. PROYECTOS TELLO 2022\SCM SPILL OVERS\outputs\PEAO\mujeres\1%\simulacion_1\output_tests.xlsx',ub_vec_133','ub_vec_133');</v>
      </c>
      <c r="UU228">
        <v>133</v>
      </c>
      <c r="UV228" t="str">
        <f>"xlswrite('G:\Mi unidad\1. PROYECTOS TELLO 2022\SCM SPILL OVERS\outputs\PEAO\criminalidad\1%\simulacion_1\output_tests.xlsx',ub_vec_"&amp;UU228&amp;"','ub_vec_"&amp;UU228&amp;"');"</f>
        <v>xlswrite('G:\Mi unidad\1. PROYECTOS TELLO 2022\SCM SPILL OVERS\outputs\PEAO\criminalidad\1%\simulacion_1\output_tests.xlsx',ub_vec_133','ub_vec_133');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xlsread('spillover_densidad_g_"&amp;CJ227&amp;".xlsx')"</f>
        <v>ind_133 = xlsread('spillover_densidad_g_133.xlsx')</v>
      </c>
      <c r="CP229">
        <v>133</v>
      </c>
      <c r="CQ229" s="2" t="str">
        <f>"ind_"&amp;CP227&amp;" = xlsread('spillover_tiempo_cs_"&amp;CP227&amp;".xlsx')"</f>
        <v>ind_133 = xlsread('spillover_tiempo_cs_133.xlsx')</v>
      </c>
      <c r="CW229">
        <v>133</v>
      </c>
      <c r="CX229" s="2" t="str">
        <f>"A_"&amp;CW225&amp;"(:,ind_"&amp;CW225&amp;" == 0) = [];"</f>
        <v>A_130(:,ind_130 == 0) = [];</v>
      </c>
      <c r="DB229">
        <v>133</v>
      </c>
      <c r="DC229" s="2" t="str">
        <f>"ind_"&amp;DB227&amp;" = xlsread('spillover_criminalidad_"&amp;DB227&amp;".xlsx')"</f>
        <v>ind_133 = xlsread('spillover_criminalidad_133.xlsx')</v>
      </c>
      <c r="DG229">
        <v>133</v>
      </c>
      <c r="DH229" s="2" t="str">
        <f>"ind_"&amp;DG227&amp;" = xlsread('spillover_jefe_hogar_"&amp;DG227&amp;".xlsx')"</f>
        <v>ind_133 = xlsread('spillover_jefe_hogar_133.xlsx')</v>
      </c>
      <c r="DL229">
        <v>133</v>
      </c>
      <c r="DM229" s="2" t="str">
        <f>"ind_"&amp;DL227&amp;" = xlsread('spillover_mujeres_"&amp;DL227&amp;".xlsx')"</f>
        <v>ind_133 = xlsread('spillover_mujeres_133.xlsx')</v>
      </c>
      <c r="EG229">
        <v>87</v>
      </c>
      <c r="EH229" s="2" t="str">
        <f>"gamma_hat_"&amp;EG228&amp;" = (A_"&amp;EG228&amp;"'*M_hat_"&amp;EG228&amp;"*A_"&amp;EG228&amp;")\(A_"&amp;EG228&amp;"'*(eye(N)-B_hat_"&amp;EG228&amp;")'*((eye(N)-B_hat_"&amp;EG228&amp;")*Y_Ts_"&amp;EG228&amp;"-a_hat_"&amp;EG228&amp;"));"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sp_andrews(Y_pre_"&amp;QP229&amp;",PEAO_"&amp;QP229&amp;"(:,T+s),A_"&amp;QP229&amp;",C,d,alpha_sig);"</f>
        <v xml:space="preserve">    spillover_test_106(s) = sp_andrews(Y_pre_106,PEAO_106(:,T+s),A_106,C,d,alpha_sig);</v>
      </c>
      <c r="QW229">
        <v>133</v>
      </c>
      <c r="QX229" t="str">
        <f>"xlswrite('G:\Mi unidad\1. PROYECTOS TELLO 2022\SCM SPILL OVERS\outputs\PEAO\bajo_niv_educ\1%\simulacion_1\output_tests.xlsx',p_value_vec_"&amp;QW229&amp;"','p_value_vec_"&amp;QW229&amp;"');"</f>
        <v>xlswrite('G:\Mi unidad\1. PROYECTOS TELLO 2022\SCM SPILL OVERS\outputs\PEAO\bajo_niv_educ\1%\simulacion_1\output_tests.xlsx',p_value_vec_133','p_value_vec_133');</v>
      </c>
      <c r="RK229">
        <v>133</v>
      </c>
      <c r="RL229" t="str">
        <f>"xlswrite('G:\Mi unidad\1. PROYECTOS TELLO 2022\SCM SPILL OVERS\outputs\PEAO\bajo_ingreso\1%\simulacion_1\output_tests.xlsx',p_value_vec_"&amp;RK229&amp;"','p_value_vec_"&amp;RK229&amp;"');"</f>
        <v>xlswrite('G:\Mi unidad\1. PROYECTOS TELLO 2022\SCM SPILL OVERS\outputs\PEAO\bajo_ingreso\1%\simulacion_1\output_tests.xlsx',p_value_vec_133','p_value_vec_133');</v>
      </c>
      <c r="RW229">
        <v>133</v>
      </c>
      <c r="RX229" t="str">
        <f>"xlswrite('G:\Mi unidad\1. PROYECTOS TELLO 2022\SCM SPILL OVERS\outputs\PEAO\densidad\1%\simulacion_1\output_tests.xlsx',p_value_vec_"&amp;RW229&amp;"','p_value_vec_"&amp;RW229&amp;"');"</f>
        <v>xlswrite('G:\Mi unidad\1. PROYECTOS TELLO 2022\SCM SPILL OVERS\outputs\PEAO\densidad\1%\simulacion_1\output_tests.xlsx',p_value_vec_133','p_value_vec_133');</v>
      </c>
      <c r="SI229">
        <v>133</v>
      </c>
      <c r="SJ229" t="str">
        <f>"xlswrite('G:\Mi unidad\1. PROYECTOS TELLO 2022\SCM SPILL OVERS\outputs\PEAO\densidad_g\1%\simulacion_1\output_tests.xlsx',p_value_vec_"&amp;SI229&amp;"','p_value_vec_"&amp;SI229&amp;"');"</f>
        <v>xlswrite('G:\Mi unidad\1. PROYECTOS TELLO 2022\SCM SPILL OVERS\outputs\PEAO\densidad_g\1%\simulacion_1\output_tests.xlsx',p_value_vec_133','p_value_vec_133');</v>
      </c>
      <c r="SU229">
        <v>133</v>
      </c>
      <c r="SV229" t="str">
        <f>"xlswrite('G:\Mi unidad\1. PROYECTOS TELLO 2022\SCM SPILL OVERS\outputs\PEAO\distancia_centro_salud\1%\simulacion_1\output_tests.xlsx',p_value_vec_"&amp;SU229&amp;"','p_value_vec_"&amp;SU229&amp;"');"</f>
        <v>xlswrite('G:\Mi unidad\1. PROYECTOS TELLO 2022\SCM SPILL OVERS\outputs\PEAO\distancia_centro_salud\1%\simulacion_1\output_tests.xlsx',p_value_vec_133','p_value_vec_133');</v>
      </c>
      <c r="TH229">
        <v>133</v>
      </c>
      <c r="TI229" t="str">
        <f>"xlswrite('G:\Mi unidad\1. PROYECTOS TELLO 2022\SCM SPILL OVERS\outputs\PEAO\informalidad\1%\simulacion_1\output_tests.xlsx',p_value_vec_"&amp;TH229&amp;"','p_value_vec_"&amp;TH229&amp;"');"</f>
        <v>xlswrite('G:\Mi unidad\1. PROYECTOS TELLO 2022\SCM SPILL OVERS\outputs\PEAO\informalidad\1%\simulacion_1\output_tests.xlsx',p_value_vec_133','p_value_vec_133');</v>
      </c>
      <c r="TU229">
        <v>133</v>
      </c>
      <c r="TV229" t="str">
        <f>"xlswrite('G:\Mi unidad\1. PROYECTOS TELLO 2022\SCM SPILL OVERS\outputs\PEAO\alimentos\1%\simulacion_1\output_tests.xlsx',p_value_vec_"&amp;TU229&amp;"','p_value_vec_"&amp;TU229&amp;"');"</f>
        <v>xlswrite('G:\Mi unidad\1. PROYECTOS TELLO 2022\SCM SPILL OVERS\outputs\PEAO\alimentos\1%\simulacion_1\output_tests.xlsx',p_value_vec_133','p_value_vec_133');</v>
      </c>
      <c r="UB229">
        <v>133</v>
      </c>
      <c r="UC229" t="str">
        <f>"xlswrite('G:\Mi unidad\1. PROYECTOS TELLO 2022\SCM SPILL OVERS\outputs\PEAO\jefe_hogar\1%\simulacion_1\output_tests.xlsx',p_value_vec_"&amp;UB229&amp;"','p_value_vec_"&amp;UB229&amp;"');"</f>
        <v>xlswrite('G:\Mi unidad\1. PROYECTOS TELLO 2022\SCM SPILL OVERS\outputs\PEAO\jefe_hogar\1%\simulacion_1\output_tests.xlsx',p_value_vec_133','p_value_vec_133');</v>
      </c>
      <c r="UI229">
        <v>133</v>
      </c>
      <c r="UJ229" t="str">
        <f>"xlswrite('G:\Mi unidad\1. PROYECTOS TELLO 2022\SCM SPILL OVERS\outputs\PEAO\mujeres\1%\simulacion_1\output_tests.xlsx',p_value_vec_"&amp;UI229&amp;"','p_value_vec_"&amp;UI229&amp;"');"</f>
        <v>xlswrite('G:\Mi unidad\1. PROYECTOS TELLO 2022\SCM SPILL OVERS\outputs\PEAO\mujeres\1%\simulacion_1\output_tests.xlsx',p_value_vec_133','p_value_vec_133');</v>
      </c>
      <c r="UU229">
        <v>133</v>
      </c>
      <c r="UV229" t="str">
        <f>"xlswrite('G:\Mi unidad\1. PROYECTOS TELLO 2022\SCM SPILL OVERS\outputs\PEAO\criminalidad\1%\simulacion_1\output_tests.xlsx',p_value_vec_"&amp;UU229&amp;"','p_value_vec_"&amp;UU229&amp;"');"</f>
        <v>xlswrite('G:\Mi unidad\1. PROYECTOS TELLO 2022\SCM SPILL OVERS\outputs\PEAO\criminalidad\1%\simulacion_1\output_tests.xlsx',p_value_vec_133','p_value_vec_133');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P230">
        <v>133</v>
      </c>
      <c r="CQ230" s="2" t="str">
        <f>"A_"&amp;CP227&amp;" = eye(N);"</f>
        <v>A_133 = eye(N);</v>
      </c>
      <c r="CW230">
        <v>133</v>
      </c>
      <c r="CX230" t="str">
        <f>"%A_"&amp;CW230</f>
        <v>%A_133</v>
      </c>
      <c r="DB230">
        <v>133</v>
      </c>
      <c r="DC230" s="2" t="str">
        <f>"A_"&amp;DB227&amp;" = eye(N);"</f>
        <v>A_133 = eye(N);</v>
      </c>
      <c r="DG230">
        <v>133</v>
      </c>
      <c r="DH230" s="2" t="str">
        <f>"A_"&amp;DG227&amp;" = eye(N);"</f>
        <v>A_133 = eye(N);</v>
      </c>
      <c r="DL230">
        <v>133</v>
      </c>
      <c r="DM230" s="2" t="str">
        <f>"A_"&amp;DL227&amp;" = eye(N);"</f>
        <v>A_133 = eye(N);</v>
      </c>
      <c r="EG230">
        <v>87</v>
      </c>
      <c r="EH230" s="2" t="str">
        <f>"alpha_hat_"&amp;EG230&amp;" = A_"&amp;EG230&amp;"*gamma_hat_"&amp;EG230&amp;";"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OVERS\outputs\PEAO\bajo_niv_educ\1%\simulacion_1\output_tests.xlsx',alpha1_hat_vec_"&amp;QW230&amp;"','alpha1_hat_vec_"&amp;QW230&amp;"');"</f>
        <v>xlswrite('G:\Mi unidad\1. PROYECTOS TELLO 2022\SCM SPILL OVERS\outputs\PEAO\bajo_niv_educ\1%\simulacion_1\output_tests.xlsx',alpha1_hat_vec_133','alpha1_hat_vec_133');</v>
      </c>
      <c r="RK230">
        <v>133</v>
      </c>
      <c r="RL230" t="str">
        <f>"xlswrite('G:\Mi unidad\1. PROYECTOS TELLO 2022\SCM SPILL OVERS\outputs\PEAO\bajo_ingreso\1%\simulacion_1\output_tests.xlsx',alpha1_hat_vec_"&amp;RK230&amp;"','alpha1_hat_vec_"&amp;RK230&amp;"');"</f>
        <v>xlswrite('G:\Mi unidad\1. PROYECTOS TELLO 2022\SCM SPILL OVERS\outputs\PEAO\bajo_ingreso\1%\simulacion_1\output_tests.xlsx',alpha1_hat_vec_133','alpha1_hat_vec_133');</v>
      </c>
      <c r="RW230">
        <v>133</v>
      </c>
      <c r="RX230" t="str">
        <f>"xlswrite('G:\Mi unidad\1. PROYECTOS TELLO 2022\SCM SPILL OVERS\outputs\PEAO\densidad\1%\simulacion_1\output_tests.xlsx',alpha1_hat_vec_"&amp;RW230&amp;"','alpha1_hat_vec_"&amp;RW230&amp;"');"</f>
        <v>xlswrite('G:\Mi unidad\1. PROYECTOS TELLO 2022\SCM SPILL OVERS\outputs\PEAO\densidad\1%\simulacion_1\output_tests.xlsx',alpha1_hat_vec_133','alpha1_hat_vec_133');</v>
      </c>
      <c r="SI230">
        <v>133</v>
      </c>
      <c r="SJ230" t="str">
        <f>"xlswrite('G:\Mi unidad\1. PROYECTOS TELLO 2022\SCM SPILL OVERS\outputs\PEAO\densidad_g\1%\simulacion_1\output_tests.xlsx',alpha1_hat_vec_"&amp;SI230&amp;"','alpha1_hat_vec_"&amp;SI230&amp;"');"</f>
        <v>xlswrite('G:\Mi unidad\1. PROYECTOS TELLO 2022\SCM SPILL OVERS\outputs\PEAO\densidad_g\1%\simulacion_1\output_tests.xlsx',alpha1_hat_vec_133','alpha1_hat_vec_133');</v>
      </c>
      <c r="SU230">
        <v>133</v>
      </c>
      <c r="SV230" t="str">
        <f>"xlswrite('G:\Mi unidad\1. PROYECTOS TELLO 2022\SCM SPILL OVERS\outputs\PEAO\distancia_centro_salud\1%\simulacion_1\output_tests.xlsx',alpha1_hat_vec_"&amp;SU230&amp;"','alpha1_hat_vec_"&amp;SU230&amp;"');"</f>
        <v>xlswrite('G:\Mi unidad\1. PROYECTOS TELLO 2022\SCM SPILL OVERS\outputs\PEAO\distancia_centro_salud\1%\simulacion_1\output_tests.xlsx',alpha1_hat_vec_133','alpha1_hat_vec_133');</v>
      </c>
      <c r="TH230">
        <v>133</v>
      </c>
      <c r="TI230" t="str">
        <f>"xlswrite('G:\Mi unidad\1. PROYECTOS TELLO 2022\SCM SPILL OVERS\outputs\PEAO\informalidad\1%\simulacion_1\output_tests.xlsx',alpha1_hat_vec_"&amp;TH230&amp;"','alpha1_hat_vec_"&amp;TH230&amp;"');"</f>
        <v>xlswrite('G:\Mi unidad\1. PROYECTOS TELLO 2022\SCM SPILL OVERS\outputs\PEAO\informalidad\1%\simulacion_1\output_tests.xlsx',alpha1_hat_vec_133','alpha1_hat_vec_133');</v>
      </c>
      <c r="TU230">
        <v>133</v>
      </c>
      <c r="TV230" t="str">
        <f>"xlswrite('G:\Mi unidad\1. PROYECTOS TELLO 2022\SCM SPILL OVERS\outputs\PEAO\alimentos\1%\simulacion_1\output_tests.xlsx',alpha1_hat_vec_"&amp;TU230&amp;"','alpha1_hat_vec_"&amp;TU230&amp;"');"</f>
        <v>xlswrite('G:\Mi unidad\1. PROYECTOS TELLO 2022\SCM SPILL OVERS\outputs\PEAO\alimentos\1%\simulacion_1\output_tests.xlsx',alpha1_hat_vec_133','alpha1_hat_vec_133');</v>
      </c>
      <c r="UB230">
        <v>133</v>
      </c>
      <c r="UC230" t="str">
        <f>"xlswrite('G:\Mi unidad\1. PROYECTOS TELLO 2022\SCM SPILL OVERS\outputs\PEAO\jefe_hogar\1%\simulacion_1\output_tests.xlsx',alpha1_hat_vec_"&amp;UB230&amp;"','alpha1_hat_vec_"&amp;UB230&amp;"');"</f>
        <v>xlswrite('G:\Mi unidad\1. PROYECTOS TELLO 2022\SCM SPILL OVERS\outputs\PEAO\jefe_hogar\1%\simulacion_1\output_tests.xlsx',alpha1_hat_vec_133','alpha1_hat_vec_133');</v>
      </c>
      <c r="UI230">
        <v>133</v>
      </c>
      <c r="UJ230" t="str">
        <f>"xlswrite('G:\Mi unidad\1. PROYECTOS TELLO 2022\SCM SPILL OVERS\outputs\PEAO\mujeres\1%\simulacion_1\output_tests.xlsx',alpha1_hat_vec_"&amp;UI230&amp;"','alpha1_hat_vec_"&amp;UI230&amp;"');"</f>
        <v>xlswrite('G:\Mi unidad\1. PROYECTOS TELLO 2022\SCM SPILL OVERS\outputs\PEAO\mujeres\1%\simulacion_1\output_tests.xlsx',alpha1_hat_vec_133','alpha1_hat_vec_133');</v>
      </c>
      <c r="UU230">
        <v>133</v>
      </c>
      <c r="UV230" t="str">
        <f>"xlswrite('G:\Mi unidad\1. PROYECTOS TELLO 2022\SCM SPILL OVERS\outputs\PEAO\criminalidad\1%\simulacion_1\output_tests.xlsx',alpha1_hat_vec_"&amp;UU230&amp;"','alpha1_hat_vec_"&amp;UU230&amp;"');"</f>
        <v>xlswrite('G:\Mi unidad\1. PROYECTOS TELLO 2022\SCM SPILL OVERS\outputs\PEAO\criminalidad\1%\simulacion_1\output_tests.xlsx',alpha1_hat_vec_133','alpha1_hat_vec_133');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P231">
        <v>133</v>
      </c>
      <c r="CQ231" s="2" t="str">
        <f>"A_"&amp;CP227&amp;"(:,ind_"&amp;CP227&amp;" == 0) = [];"</f>
        <v>A_133(:,ind_133 == 0) = [];</v>
      </c>
      <c r="CW231">
        <v>133</v>
      </c>
      <c r="CX231" t="str">
        <f>"% Provincia_"&amp;CW231</f>
        <v>% Provincia_133</v>
      </c>
      <c r="DB231">
        <v>133</v>
      </c>
      <c r="DC231" s="2" t="str">
        <f>"A_"&amp;DB227&amp;"(:,ind_"&amp;DB227&amp;" == 0) = [];"</f>
        <v>A_133(:,ind_133 == 0) = [];</v>
      </c>
      <c r="DG231">
        <v>133</v>
      </c>
      <c r="DH231" s="2" t="str">
        <f>"A_"&amp;DG227&amp;"(:,ind_"&amp;DG227&amp;" == 0) = [];"</f>
        <v>A_133(:,ind_133 == 0) = [];</v>
      </c>
      <c r="DL231">
        <v>133</v>
      </c>
      <c r="DM231" s="2" t="str">
        <f>"A_"&amp;DL227&amp;"(:,ind_"&amp;DL227&amp;" == 0) = [];"</f>
        <v>A_133(:,ind_133 == 0) = [];</v>
      </c>
      <c r="EG231">
        <v>87</v>
      </c>
      <c r="EH231" s="2" t="str">
        <f>"alpha1_hat_vec_"&amp;EG231&amp;"(s) = alpha_hat_"&amp;EG231&amp;"(1);"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OVERS\outputs\PEAO\bajo_niv_educ\1%\simulacion_1\output_tests.xlsx',spillover_test_"&amp;QW231&amp;"','sp_test_"&amp;QW231&amp;"');"</f>
        <v>xlswrite('G:\Mi unidad\1. PROYECTOS TELLO 2022\SCM SPILL OVERS\outputs\PEAO\bajo_niv_educ\1%\simulacion_1\output_tests.xlsx',spillover_test_133','sp_test_133');</v>
      </c>
      <c r="RK231">
        <v>133</v>
      </c>
      <c r="RL231" t="str">
        <f>"xlswrite('G:\Mi unidad\1. PROYECTOS TELLO 2022\SCM SPILL OVERS\outputs\PEAO\bajo_ingreso\1%\simulacion_1\output_tests.xlsx',spillover_test_"&amp;RK231&amp;"','sp_test_"&amp;RK231&amp;"');"</f>
        <v>xlswrite('G:\Mi unidad\1. PROYECTOS TELLO 2022\SCM SPILL OVERS\outputs\PEAO\bajo_ingreso\1%\simulacion_1\output_tests.xlsx',spillover_test_133','sp_test_133');</v>
      </c>
      <c r="RW231">
        <v>133</v>
      </c>
      <c r="RX231" t="str">
        <f>"xlswrite('G:\Mi unidad\1. PROYECTOS TELLO 2022\SCM SPILL OVERS\outputs\PEAO\densidad\1%\simulacion_1\output_tests.xlsx',spillover_test_"&amp;RW231&amp;"','sp_test_"&amp;RW231&amp;"');"</f>
        <v>xlswrite('G:\Mi unidad\1. PROYECTOS TELLO 2022\SCM SPILL OVERS\outputs\PEAO\densidad\1%\simulacion_1\output_tests.xlsx',spillover_test_133','sp_test_133');</v>
      </c>
      <c r="SI231">
        <v>133</v>
      </c>
      <c r="SJ231" t="str">
        <f>"xlswrite('G:\Mi unidad\1. PROYECTOS TELLO 2022\SCM SPILL OVERS\outputs\PEAO\densidad_g\1%\simulacion_1\output_tests.xlsx',spillover_test_"&amp;SI231&amp;"','sp_test_"&amp;SI231&amp;"');"</f>
        <v>xlswrite('G:\Mi unidad\1. PROYECTOS TELLO 2022\SCM SPILL OVERS\outputs\PEAO\densidad_g\1%\simulacion_1\output_tests.xlsx',spillover_test_133','sp_test_133');</v>
      </c>
      <c r="SU231">
        <v>133</v>
      </c>
      <c r="SV231" t="str">
        <f>"xlswrite('G:\Mi unidad\1. PROYECTOS TELLO 2022\SCM SPILL OVERS\outputs\PEAO\distancia_centro_salud\1%\simulacion_1\output_tests.xlsx',spillover_test_"&amp;SU231&amp;"','sp_test_"&amp;SU231&amp;"');"</f>
        <v>xlswrite('G:\Mi unidad\1. PROYECTOS TELLO 2022\SCM SPILL OVERS\outputs\PEAO\distancia_centro_salud\1%\simulacion_1\output_tests.xlsx',spillover_test_133','sp_test_133');</v>
      </c>
      <c r="TH231">
        <v>133</v>
      </c>
      <c r="TI231" t="str">
        <f>"xlswrite('G:\Mi unidad\1. PROYECTOS TELLO 2022\SCM SPILL OVERS\outputs\PEAO\informalidad\1%\simulacion_1\output_tests.xlsx',spillover_test_"&amp;TH231&amp;"','sp_test_"&amp;TH231&amp;"');"</f>
        <v>xlswrite('G:\Mi unidad\1. PROYECTOS TELLO 2022\SCM SPILL OVERS\outputs\PEAO\informalidad\1%\simulacion_1\output_tests.xlsx',spillover_test_133','sp_test_133');</v>
      </c>
      <c r="TU231">
        <v>133</v>
      </c>
      <c r="TV231" t="str">
        <f>"xlswrite('G:\Mi unidad\1. PROYECTOS TELLO 2022\SCM SPILL OVERS\outputs\PEAO\alimentos\1%\simulacion_1\output_tests.xlsx',spillover_test_"&amp;TU231&amp;"','sp_test_"&amp;TU231&amp;"');"</f>
        <v>xlswrite('G:\Mi unidad\1. PROYECTOS TELLO 2022\SCM SPILL OVERS\outputs\PEAO\alimentos\1%\simulacion_1\output_tests.xlsx',spillover_test_133','sp_test_133');</v>
      </c>
      <c r="UB231">
        <v>133</v>
      </c>
      <c r="UC231" t="str">
        <f>"xlswrite('G:\Mi unidad\1. PROYECTOS TELLO 2022\SCM SPILL OVERS\outputs\PEAO\jefe_hogar\1%\simulacion_1\output_tests.xlsx',spillover_test_"&amp;UB231&amp;"','sp_test_"&amp;UB231&amp;"');"</f>
        <v>xlswrite('G:\Mi unidad\1. PROYECTOS TELLO 2022\SCM SPILL OVERS\outputs\PEAO\jefe_hogar\1%\simulacion_1\output_tests.xlsx',spillover_test_133','sp_test_133');</v>
      </c>
      <c r="UI231">
        <v>133</v>
      </c>
      <c r="UJ231" t="str">
        <f>"xlswrite('G:\Mi unidad\1. PROYECTOS TELLO 2022\SCM SPILL OVERS\outputs\PEAO\mujeres\1%\simulacion_1\output_tests.xlsx',spillover_test_"&amp;UI231&amp;"','sp_test_"&amp;UI231&amp;"');"</f>
        <v>xlswrite('G:\Mi unidad\1. PROYECTOS TELLO 2022\SCM SPILL OVERS\outputs\PEAO\mujeres\1%\simulacion_1\output_tests.xlsx',spillover_test_133','sp_test_133');</v>
      </c>
      <c r="UU231">
        <v>133</v>
      </c>
      <c r="UV231" t="str">
        <f>"xlswrite('G:\Mi unidad\1. PROYECTOS TELLO 2022\SCM SPILL OVERS\outputs\PEAO\criminalidad\1%\simulacion_1\output_tests.xlsx',spillover_test_"&amp;UU231&amp;"','sp_test_"&amp;UU231&amp;"');"</f>
        <v>xlswrite('G:\Mi unidad\1. PROYECTOS TELLO 2022\SCM SPILL OVERS\outputs\PEAO\criminalidad\1%\simulacion_1\output_tests.xlsx',spillover_test_133','sp_test_133');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P232">
        <v>139</v>
      </c>
      <c r="CQ232" t="str">
        <f>"%A_"&amp;CP232</f>
        <v>%A_139</v>
      </c>
      <c r="CW232">
        <v>139</v>
      </c>
      <c r="CX232" s="2" t="str">
        <f>"ind_"&amp;CW230&amp;" = xlsread('spillover_alimentos_"&amp;CW230&amp;".xlsx')"</f>
        <v>ind_133 = xlsread('spillover_alimentos_133.xlsx')</v>
      </c>
      <c r="DB232">
        <v>139</v>
      </c>
      <c r="DC232" t="str">
        <f>"%A_"&amp;DB232</f>
        <v>%A_139</v>
      </c>
      <c r="DG232">
        <v>139</v>
      </c>
      <c r="DH232" t="str">
        <f>"%A_"&amp;DG232</f>
        <v>%A_139</v>
      </c>
      <c r="DL232">
        <v>139</v>
      </c>
      <c r="DM232" t="str">
        <f>"%A_"&amp;DL232</f>
        <v>%A_139</v>
      </c>
      <c r="EG232">
        <v>87</v>
      </c>
      <c r="EH232" s="2" t="str">
        <f>"synthetic_control_sp_"&amp;EG232&amp;"(T+s) = Y_"&amp;EG232&amp;"(1,T+s)-alpha1_hat_vec_"&amp;EG232&amp;"(s);"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sp_andrews_te(Y_pre_"&amp;QI232&amp;",PEAO_"&amp;QI232&amp;"(:,T+s),A_"&amp;QI232&amp;",C,.05);"</f>
        <v xml:space="preserve">    [p_value_80,lb_80,ub_80] = sp_andrews_te(Y_pre_80,PEAO_80(:,T+s),A_80,C,.05);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OVERS\outputs\PEAO\bajo_niv_educ\1%\simulacion_1\output_tests.xlsx',lb_vec_"&amp;QW232&amp;"','lb_vec_"&amp;QW232&amp;"');"</f>
        <v>xlswrite('G:\Mi unidad\1. PROYECTOS TELLO 2022\SCM SPILL OVERS\outputs\PEAO\bajo_niv_educ\1%\simulacion_1\output_tests.xlsx',lb_vec_139','lb_vec_139');</v>
      </c>
      <c r="RK232">
        <v>139</v>
      </c>
      <c r="RL232" t="str">
        <f>"xlswrite('G:\Mi unidad\1. PROYECTOS TELLO 2022\SCM SPILL OVERS\outputs\PEAO\bajo_ingreso\1%\simulacion_1\output_tests.xlsx',lb_vec_"&amp;RK232&amp;"','lb_vec_"&amp;RK232&amp;"');"</f>
        <v>xlswrite('G:\Mi unidad\1. PROYECTOS TELLO 2022\SCM SPILL OVERS\outputs\PEAO\bajo_ingreso\1%\simulacion_1\output_tests.xlsx',lb_vec_139','lb_vec_139');</v>
      </c>
      <c r="RW232">
        <v>139</v>
      </c>
      <c r="RX232" t="str">
        <f>"xlswrite('G:\Mi unidad\1. PROYECTOS TELLO 2022\SCM SPILL OVERS\outputs\PEAO\densidad\1%\simulacion_1\output_tests.xlsx',lb_vec_"&amp;RW232&amp;"','lb_vec_"&amp;RW232&amp;"');"</f>
        <v>xlswrite('G:\Mi unidad\1. PROYECTOS TELLO 2022\SCM SPILL OVERS\outputs\PEAO\densidad\1%\simulacion_1\output_tests.xlsx',lb_vec_139','lb_vec_139');</v>
      </c>
      <c r="SI232">
        <v>139</v>
      </c>
      <c r="SJ232" t="str">
        <f>"xlswrite('G:\Mi unidad\1. PROYECTOS TELLO 2022\SCM SPILL OVERS\outputs\PEAO\densidad_g\1%\simulacion_1\output_tests.xlsx',lb_vec_"&amp;SI232&amp;"','lb_vec_"&amp;SI232&amp;"');"</f>
        <v>xlswrite('G:\Mi unidad\1. PROYECTOS TELLO 2022\SCM SPILL OVERS\outputs\PEAO\densidad_g\1%\simulacion_1\output_tests.xlsx',lb_vec_139','lb_vec_139');</v>
      </c>
      <c r="SU232">
        <v>139</v>
      </c>
      <c r="SV232" t="str">
        <f>"xlswrite('G:\Mi unidad\1. PROYECTOS TELLO 2022\SCM SPILL OVERS\outputs\PEAO\distancia_centro_salud\1%\simulacion_1\output_tests.xlsx',lb_vec_"&amp;SU232&amp;"','lb_vec_"&amp;SU232&amp;"');"</f>
        <v>xlswrite('G:\Mi unidad\1. PROYECTOS TELLO 2022\SCM SPILL OVERS\outputs\PEAO\distancia_centro_salud\1%\simulacion_1\output_tests.xlsx',lb_vec_139','lb_vec_139');</v>
      </c>
      <c r="TH232">
        <v>139</v>
      </c>
      <c r="TI232" t="str">
        <f>"xlswrite('G:\Mi unidad\1. PROYECTOS TELLO 2022\SCM SPILL OVERS\outputs\PEAO\informalidad\1%\simulacion_1\output_tests.xlsx',lb_vec_"&amp;TH232&amp;"','lb_vec_"&amp;TH232&amp;"');"</f>
        <v>xlswrite('G:\Mi unidad\1. PROYECTOS TELLO 2022\SCM SPILL OVERS\outputs\PEAO\informalidad\1%\simulacion_1\output_tests.xlsx',lb_vec_139','lb_vec_139');</v>
      </c>
      <c r="TU232">
        <v>139</v>
      </c>
      <c r="TV232" t="str">
        <f>"xlswrite('G:\Mi unidad\1. PROYECTOS TELLO 2022\SCM SPILL OVERS\outputs\PEAO\alimentos\1%\simulacion_1\output_tests.xlsx',lb_vec_"&amp;TU232&amp;"','lb_vec_"&amp;TU232&amp;"');"</f>
        <v>xlswrite('G:\Mi unidad\1. PROYECTOS TELLO 2022\SCM SPILL OVERS\outputs\PEAO\alimentos\1%\simulacion_1\output_tests.xlsx',lb_vec_139','lb_vec_139');</v>
      </c>
      <c r="UB232">
        <v>139</v>
      </c>
      <c r="UC232" t="str">
        <f>"xlswrite('G:\Mi unidad\1. PROYECTOS TELLO 2022\SCM SPILL OVERS\outputs\PEAO\jefe_hogar\1%\simulacion_1\output_tests.xlsx',lb_vec_"&amp;UB232&amp;"','lb_vec_"&amp;UB232&amp;"');"</f>
        <v>xlswrite('G:\Mi unidad\1. PROYECTOS TELLO 2022\SCM SPILL OVERS\outputs\PEAO\jefe_hogar\1%\simulacion_1\output_tests.xlsx',lb_vec_139','lb_vec_139');</v>
      </c>
      <c r="UI232">
        <v>139</v>
      </c>
      <c r="UJ232" t="str">
        <f>"xlswrite('G:\Mi unidad\1. PROYECTOS TELLO 2022\SCM SPILL OVERS\outputs\PEAO\mujeres\1%\simulacion_1\output_tests.xlsx',lb_vec_"&amp;UI232&amp;"','lb_vec_"&amp;UI232&amp;"');"</f>
        <v>xlswrite('G:\Mi unidad\1. PROYECTOS TELLO 2022\SCM SPILL OVERS\outputs\PEAO\mujeres\1%\simulacion_1\output_tests.xlsx',lb_vec_139','lb_vec_139');</v>
      </c>
      <c r="UU232">
        <v>139</v>
      </c>
      <c r="UV232" t="str">
        <f>"xlswrite('G:\Mi unidad\1. PROYECTOS TELLO 2022\SCM SPILL OVERS\outputs\PEAO\criminalidad\1%\simulacion_1\output_tests.xlsx',lb_vec_"&amp;UU232&amp;"','lb_vec_"&amp;UU232&amp;"');"</f>
        <v>xlswrite('G:\Mi unidad\1. PROYECTOS TELLO 2022\SCM SPILL OVERS\outputs\PEAO\criminalidad\1%\simulacion_1\output_tests.xlsx',lb_vec_139','lb_vec_139');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P233">
        <v>139</v>
      </c>
      <c r="CQ233" t="str">
        <f>"% Provincia_"&amp;CP233</f>
        <v>% Provincia_139</v>
      </c>
      <c r="CW233">
        <v>139</v>
      </c>
      <c r="CX233" s="2" t="str">
        <f>"A_"&amp;CW230&amp;" = eye(N);"</f>
        <v>A_133 = eye(N);</v>
      </c>
      <c r="DB233">
        <v>139</v>
      </c>
      <c r="DC233" t="str">
        <f>"% Provincia_"&amp;DB233</f>
        <v>% Provincia_139</v>
      </c>
      <c r="DG233">
        <v>139</v>
      </c>
      <c r="DH233" t="str">
        <f>"% Provincia_"&amp;DG233</f>
        <v>% Provincia_139</v>
      </c>
      <c r="DL233">
        <v>139</v>
      </c>
      <c r="DM233" t="str">
        <f>"% Provincia_"&amp;DL233</f>
        <v>% Provincia_139</v>
      </c>
      <c r="EG233">
        <v>87</v>
      </c>
      <c r="EH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OVERS\outputs\PEAO\bajo_niv_educ\1%\simulacion_1\output_tests.xlsx',ub_vec_"&amp;QW233&amp;"','ub_vec_"&amp;QW233&amp;"');"</f>
        <v>xlswrite('G:\Mi unidad\1. PROYECTOS TELLO 2022\SCM SPILL OVERS\outputs\PEAO\bajo_niv_educ\1%\simulacion_1\output_tests.xlsx',ub_vec_139','ub_vec_139');</v>
      </c>
      <c r="RK233">
        <v>139</v>
      </c>
      <c r="RL233" t="str">
        <f>"xlswrite('G:\Mi unidad\1. PROYECTOS TELLO 2022\SCM SPILL OVERS\outputs\PEAO\bajo_ingreso\1%\simulacion_1\output_tests.xlsx',ub_vec_"&amp;RK233&amp;"','ub_vec_"&amp;RK233&amp;"');"</f>
        <v>xlswrite('G:\Mi unidad\1. PROYECTOS TELLO 2022\SCM SPILL OVERS\outputs\PEAO\bajo_ingreso\1%\simulacion_1\output_tests.xlsx',ub_vec_139','ub_vec_139');</v>
      </c>
      <c r="RW233">
        <v>139</v>
      </c>
      <c r="RX233" t="str">
        <f>"xlswrite('G:\Mi unidad\1. PROYECTOS TELLO 2022\SCM SPILL OVERS\outputs\PEAO\densidad\1%\simulacion_1\output_tests.xlsx',ub_vec_"&amp;RW233&amp;"','ub_vec_"&amp;RW233&amp;"');"</f>
        <v>xlswrite('G:\Mi unidad\1. PROYECTOS TELLO 2022\SCM SPILL OVERS\outputs\PEAO\densidad\1%\simulacion_1\output_tests.xlsx',ub_vec_139','ub_vec_139');</v>
      </c>
      <c r="SI233">
        <v>139</v>
      </c>
      <c r="SJ233" t="str">
        <f>"xlswrite('G:\Mi unidad\1. PROYECTOS TELLO 2022\SCM SPILL OVERS\outputs\PEAO\densidad_g\1%\simulacion_1\output_tests.xlsx',ub_vec_"&amp;SI233&amp;"','ub_vec_"&amp;SI233&amp;"');"</f>
        <v>xlswrite('G:\Mi unidad\1. PROYECTOS TELLO 2022\SCM SPILL OVERS\outputs\PEAO\densidad_g\1%\simulacion_1\output_tests.xlsx',ub_vec_139','ub_vec_139');</v>
      </c>
      <c r="SU233">
        <v>139</v>
      </c>
      <c r="SV233" t="str">
        <f>"xlswrite('G:\Mi unidad\1. PROYECTOS TELLO 2022\SCM SPILL OVERS\outputs\PEAO\distancia_centro_salud\1%\simulacion_1\output_tests.xlsx',ub_vec_"&amp;SU233&amp;"','ub_vec_"&amp;SU233&amp;"');"</f>
        <v>xlswrite('G:\Mi unidad\1. PROYECTOS TELLO 2022\SCM SPILL OVERS\outputs\PEAO\distancia_centro_salud\1%\simulacion_1\output_tests.xlsx',ub_vec_139','ub_vec_139');</v>
      </c>
      <c r="TH233">
        <v>139</v>
      </c>
      <c r="TI233" t="str">
        <f>"xlswrite('G:\Mi unidad\1. PROYECTOS TELLO 2022\SCM SPILL OVERS\outputs\PEAO\informalidad\1%\simulacion_1\output_tests.xlsx',ub_vec_"&amp;TH233&amp;"','ub_vec_"&amp;TH233&amp;"');"</f>
        <v>xlswrite('G:\Mi unidad\1. PROYECTOS TELLO 2022\SCM SPILL OVERS\outputs\PEAO\informalidad\1%\simulacion_1\output_tests.xlsx',ub_vec_139','ub_vec_139');</v>
      </c>
      <c r="TU233">
        <v>139</v>
      </c>
      <c r="TV233" t="str">
        <f>"xlswrite('G:\Mi unidad\1. PROYECTOS TELLO 2022\SCM SPILL OVERS\outputs\PEAO\alimentos\1%\simulacion_1\output_tests.xlsx',ub_vec_"&amp;TU233&amp;"','ub_vec_"&amp;TU233&amp;"');"</f>
        <v>xlswrite('G:\Mi unidad\1. PROYECTOS TELLO 2022\SCM SPILL OVERS\outputs\PEAO\alimentos\1%\simulacion_1\output_tests.xlsx',ub_vec_139','ub_vec_139');</v>
      </c>
      <c r="UB233">
        <v>139</v>
      </c>
      <c r="UC233" t="str">
        <f>"xlswrite('G:\Mi unidad\1. PROYECTOS TELLO 2022\SCM SPILL OVERS\outputs\PEAO\jefe_hogar\1%\simulacion_1\output_tests.xlsx',ub_vec_"&amp;UB233&amp;"','ub_vec_"&amp;UB233&amp;"');"</f>
        <v>xlswrite('G:\Mi unidad\1. PROYECTOS TELLO 2022\SCM SPILL OVERS\outputs\PEAO\jefe_hogar\1%\simulacion_1\output_tests.xlsx',ub_vec_139','ub_vec_139');</v>
      </c>
      <c r="UI233">
        <v>139</v>
      </c>
      <c r="UJ233" t="str">
        <f>"xlswrite('G:\Mi unidad\1. PROYECTOS TELLO 2022\SCM SPILL OVERS\outputs\PEAO\mujeres\1%\simulacion_1\output_tests.xlsx',ub_vec_"&amp;UI233&amp;"','ub_vec_"&amp;UI233&amp;"');"</f>
        <v>xlswrite('G:\Mi unidad\1. PROYECTOS TELLO 2022\SCM SPILL OVERS\outputs\PEAO\mujeres\1%\simulacion_1\output_tests.xlsx',ub_vec_139','ub_vec_139');</v>
      </c>
      <c r="UU233">
        <v>139</v>
      </c>
      <c r="UV233" t="str">
        <f>"xlswrite('G:\Mi unidad\1. PROYECTOS TELLO 2022\SCM SPILL OVERS\outputs\PEAO\criminalidad\1%\simulacion_1\output_tests.xlsx',ub_vec_"&amp;UU233&amp;"','ub_vec_"&amp;UU233&amp;"');"</f>
        <v>xlswrite('G:\Mi unidad\1. PROYECTOS TELLO 2022\SCM SPILL OVERS\outputs\PEAO\criminalidad\1%\simulacion_1\output_tests.xlsx',ub_vec_139','ub_vec_139');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xlsread('spillover_densidad_g_"&amp;CJ232&amp;".xlsx')"</f>
        <v>ind_139 = xlsread('spillover_densidad_g_139.xlsx')</v>
      </c>
      <c r="CP234">
        <v>139</v>
      </c>
      <c r="CQ234" s="2" t="str">
        <f>"ind_"&amp;CP232&amp;" = xlsread('spillover_tiempo_cs_"&amp;CP232&amp;".xlsx')"</f>
        <v>ind_139 = xlsread('spillover_tiempo_cs_139.xlsx')</v>
      </c>
      <c r="CW234">
        <v>139</v>
      </c>
      <c r="CX234" s="2" t="str">
        <f>"A_"&amp;CW230&amp;"(:,ind_"&amp;CW230&amp;" == 0) = [];"</f>
        <v>A_133(:,ind_133 == 0) = [];</v>
      </c>
      <c r="DB234">
        <v>139</v>
      </c>
      <c r="DC234" s="2" t="str">
        <f>"ind_"&amp;DB232&amp;" = xlsread('spillover_criminalidad_"&amp;DB232&amp;".xlsx')"</f>
        <v>ind_139 = xlsread('spillover_criminalidad_139.xlsx')</v>
      </c>
      <c r="DG234">
        <v>139</v>
      </c>
      <c r="DH234" s="2" t="str">
        <f>"ind_"&amp;DG232&amp;" = xlsread('spillover_jefe_hogar_"&amp;DG232&amp;".xlsx')"</f>
        <v>ind_139 = xlsread('spillover_jefe_hogar_139.xlsx')</v>
      </c>
      <c r="DL234">
        <v>139</v>
      </c>
      <c r="DM234" s="2" t="str">
        <f>"ind_"&amp;DL232&amp;" = xlsread('spillover_mujeres_"&amp;DL232&amp;".xlsx')"</f>
        <v>ind_139 = xlsread('spillover_mujeres_139.xlsx')</v>
      </c>
      <c r="EG234">
        <v>88</v>
      </c>
      <c r="EH234" s="3" t="str">
        <f>"%PROVINCIA "&amp;EG234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OVERS\outputs\PEAO\bajo_niv_educ\1%\simulacion_1\output_tests.xlsx',p_value_vec_"&amp;QW234&amp;"','p_value_vec_"&amp;QW234&amp;"');"</f>
        <v>xlswrite('G:\Mi unidad\1. PROYECTOS TELLO 2022\SCM SPILL OVERS\outputs\PEAO\bajo_niv_educ\1%\simulacion_1\output_tests.xlsx',p_value_vec_139','p_value_vec_139');</v>
      </c>
      <c r="RK234">
        <v>139</v>
      </c>
      <c r="RL234" t="str">
        <f>"xlswrite('G:\Mi unidad\1. PROYECTOS TELLO 2022\SCM SPILL OVERS\outputs\PEAO\bajo_ingreso\1%\simulacion_1\output_tests.xlsx',p_value_vec_"&amp;RK234&amp;"','p_value_vec_"&amp;RK234&amp;"');"</f>
        <v>xlswrite('G:\Mi unidad\1. PROYECTOS TELLO 2022\SCM SPILL OVERS\outputs\PEAO\bajo_ingreso\1%\simulacion_1\output_tests.xlsx',p_value_vec_139','p_value_vec_139');</v>
      </c>
      <c r="RW234">
        <v>139</v>
      </c>
      <c r="RX234" t="str">
        <f>"xlswrite('G:\Mi unidad\1. PROYECTOS TELLO 2022\SCM SPILL OVERS\outputs\PEAO\densidad\1%\simulacion_1\output_tests.xlsx',p_value_vec_"&amp;RW234&amp;"','p_value_vec_"&amp;RW234&amp;"');"</f>
        <v>xlswrite('G:\Mi unidad\1. PROYECTOS TELLO 2022\SCM SPILL OVERS\outputs\PEAO\densidad\1%\simulacion_1\output_tests.xlsx',p_value_vec_139','p_value_vec_139');</v>
      </c>
      <c r="SI234">
        <v>139</v>
      </c>
      <c r="SJ234" t="str">
        <f>"xlswrite('G:\Mi unidad\1. PROYECTOS TELLO 2022\SCM SPILL OVERS\outputs\PEAO\densidad_g\1%\simulacion_1\output_tests.xlsx',p_value_vec_"&amp;SI234&amp;"','p_value_vec_"&amp;SI234&amp;"');"</f>
        <v>xlswrite('G:\Mi unidad\1. PROYECTOS TELLO 2022\SCM SPILL OVERS\outputs\PEAO\densidad_g\1%\simulacion_1\output_tests.xlsx',p_value_vec_139','p_value_vec_139');</v>
      </c>
      <c r="SU234">
        <v>139</v>
      </c>
      <c r="SV234" t="str">
        <f>"xlswrite('G:\Mi unidad\1. PROYECTOS TELLO 2022\SCM SPILL OVERS\outputs\PEAO\distancia_centro_salud\1%\simulacion_1\output_tests.xlsx',p_value_vec_"&amp;SU234&amp;"','p_value_vec_"&amp;SU234&amp;"');"</f>
        <v>xlswrite('G:\Mi unidad\1. PROYECTOS TELLO 2022\SCM SPILL OVERS\outputs\PEAO\distancia_centro_salud\1%\simulacion_1\output_tests.xlsx',p_value_vec_139','p_value_vec_139');</v>
      </c>
      <c r="TH234">
        <v>139</v>
      </c>
      <c r="TI234" t="str">
        <f>"xlswrite('G:\Mi unidad\1. PROYECTOS TELLO 2022\SCM SPILL OVERS\outputs\PEAO\informalidad\1%\simulacion_1\output_tests.xlsx',p_value_vec_"&amp;TH234&amp;"','p_value_vec_"&amp;TH234&amp;"');"</f>
        <v>xlswrite('G:\Mi unidad\1. PROYECTOS TELLO 2022\SCM SPILL OVERS\outputs\PEAO\informalidad\1%\simulacion_1\output_tests.xlsx',p_value_vec_139','p_value_vec_139');</v>
      </c>
      <c r="TU234">
        <v>139</v>
      </c>
      <c r="TV234" t="str">
        <f>"xlswrite('G:\Mi unidad\1. PROYECTOS TELLO 2022\SCM SPILL OVERS\outputs\PEAO\alimentos\1%\simulacion_1\output_tests.xlsx',p_value_vec_"&amp;TU234&amp;"','p_value_vec_"&amp;TU234&amp;"');"</f>
        <v>xlswrite('G:\Mi unidad\1. PROYECTOS TELLO 2022\SCM SPILL OVERS\outputs\PEAO\alimentos\1%\simulacion_1\output_tests.xlsx',p_value_vec_139','p_value_vec_139');</v>
      </c>
      <c r="UB234">
        <v>139</v>
      </c>
      <c r="UC234" t="str">
        <f>"xlswrite('G:\Mi unidad\1. PROYECTOS TELLO 2022\SCM SPILL OVERS\outputs\PEAO\jefe_hogar\1%\simulacion_1\output_tests.xlsx',p_value_vec_"&amp;UB234&amp;"','p_value_vec_"&amp;UB234&amp;"');"</f>
        <v>xlswrite('G:\Mi unidad\1. PROYECTOS TELLO 2022\SCM SPILL OVERS\outputs\PEAO\jefe_hogar\1%\simulacion_1\output_tests.xlsx',p_value_vec_139','p_value_vec_139');</v>
      </c>
      <c r="UI234">
        <v>139</v>
      </c>
      <c r="UJ234" t="str">
        <f>"xlswrite('G:\Mi unidad\1. PROYECTOS TELLO 2022\SCM SPILL OVERS\outputs\PEAO\mujeres\1%\simulacion_1\output_tests.xlsx',p_value_vec_"&amp;UI234&amp;"','p_value_vec_"&amp;UI234&amp;"');"</f>
        <v>xlswrite('G:\Mi unidad\1. PROYECTOS TELLO 2022\SCM SPILL OVERS\outputs\PEAO\mujeres\1%\simulacion_1\output_tests.xlsx',p_value_vec_139','p_value_vec_139');</v>
      </c>
      <c r="UU234">
        <v>139</v>
      </c>
      <c r="UV234" t="str">
        <f>"xlswrite('G:\Mi unidad\1. PROYECTOS TELLO 2022\SCM SPILL OVERS\outputs\PEAO\criminalidad\1%\simulacion_1\output_tests.xlsx',p_value_vec_"&amp;UU234&amp;"','p_value_vec_"&amp;UU234&amp;"');"</f>
        <v>xlswrite('G:\Mi unidad\1. PROYECTOS TELLO 2022\SCM SPILL OVERS\outputs\PEAO\criminalidad\1%\simulacion_1\output_tests.xlsx',p_value_vec_139','p_value_vec_139');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P235">
        <v>139</v>
      </c>
      <c r="CQ235" s="2" t="str">
        <f>"A_"&amp;CP232&amp;" = eye(N);"</f>
        <v>A_139 = eye(N);</v>
      </c>
      <c r="CW235">
        <v>139</v>
      </c>
      <c r="CX235" t="str">
        <f>"% Provincia_"&amp;CW235</f>
        <v>% Provincia_139</v>
      </c>
      <c r="DB235">
        <v>139</v>
      </c>
      <c r="DC235" s="2" t="str">
        <f>"A_"&amp;DB232&amp;" = eye(N);"</f>
        <v>A_139 = eye(N);</v>
      </c>
      <c r="DG235">
        <v>139</v>
      </c>
      <c r="DH235" s="2" t="str">
        <f>"A_"&amp;DG232&amp;" = eye(N);"</f>
        <v>A_139 = eye(N);</v>
      </c>
      <c r="DL235">
        <v>139</v>
      </c>
      <c r="DM235" s="2" t="str">
        <f>"A_"&amp;DL232&amp;" = eye(N);"</f>
        <v>A_139 = eye(N);</v>
      </c>
      <c r="EG235">
        <v>88</v>
      </c>
      <c r="EH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sp_andrews(Y_pre_"&amp;QP235&amp;",PEAO_"&amp;QP235&amp;"(:,T+s),A_"&amp;QP235&amp;",C,d,alpha_sig);"</f>
        <v xml:space="preserve">    spillover_test_107(s) = sp_andrews(Y_pre_107,PEAO_107(:,T+s),A_107,C,d,alpha_sig);</v>
      </c>
      <c r="QW235">
        <v>139</v>
      </c>
      <c r="QX235" t="str">
        <f>"xlswrite('G:\Mi unidad\1. PROYECTOS TELLO 2022\SCM SPILL OVERS\outputs\PEAO\bajo_niv_educ\1%\simulacion_1\output_tests.xlsx',alpha1_hat_vec_"&amp;QW235&amp;"','alpha1_hat_vec_"&amp;QW235&amp;"');"</f>
        <v>xlswrite('G:\Mi unidad\1. PROYECTOS TELLO 2022\SCM SPILL OVERS\outputs\PEAO\bajo_niv_educ\1%\simulacion_1\output_tests.xlsx',alpha1_hat_vec_139','alpha1_hat_vec_139');</v>
      </c>
      <c r="RK235">
        <v>139</v>
      </c>
      <c r="RL235" t="str">
        <f>"xlswrite('G:\Mi unidad\1. PROYECTOS TELLO 2022\SCM SPILL OVERS\outputs\PEAO\bajo_ingreso\1%\simulacion_1\output_tests.xlsx',alpha1_hat_vec_"&amp;RK235&amp;"','alpha1_hat_vec_"&amp;RK235&amp;"');"</f>
        <v>xlswrite('G:\Mi unidad\1. PROYECTOS TELLO 2022\SCM SPILL OVERS\outputs\PEAO\bajo_ingreso\1%\simulacion_1\output_tests.xlsx',alpha1_hat_vec_139','alpha1_hat_vec_139');</v>
      </c>
      <c r="RW235">
        <v>139</v>
      </c>
      <c r="RX235" t="str">
        <f>"xlswrite('G:\Mi unidad\1. PROYECTOS TELLO 2022\SCM SPILL OVERS\outputs\PEAO\densidad\1%\simulacion_1\output_tests.xlsx',alpha1_hat_vec_"&amp;RW235&amp;"','alpha1_hat_vec_"&amp;RW235&amp;"');"</f>
        <v>xlswrite('G:\Mi unidad\1. PROYECTOS TELLO 2022\SCM SPILL OVERS\outputs\PEAO\densidad\1%\simulacion_1\output_tests.xlsx',alpha1_hat_vec_139','alpha1_hat_vec_139');</v>
      </c>
      <c r="SI235">
        <v>139</v>
      </c>
      <c r="SJ235" t="str">
        <f>"xlswrite('G:\Mi unidad\1. PROYECTOS TELLO 2022\SCM SPILL OVERS\outputs\PEAO\densidad_g\1%\simulacion_1\output_tests.xlsx',alpha1_hat_vec_"&amp;SI235&amp;"','alpha1_hat_vec_"&amp;SI235&amp;"');"</f>
        <v>xlswrite('G:\Mi unidad\1. PROYECTOS TELLO 2022\SCM SPILL OVERS\outputs\PEAO\densidad_g\1%\simulacion_1\output_tests.xlsx',alpha1_hat_vec_139','alpha1_hat_vec_139');</v>
      </c>
      <c r="SU235">
        <v>139</v>
      </c>
      <c r="SV235" t="str">
        <f>"xlswrite('G:\Mi unidad\1. PROYECTOS TELLO 2022\SCM SPILL OVERS\outputs\PEAO\distancia_centro_salud\1%\simulacion_1\output_tests.xlsx',alpha1_hat_vec_"&amp;SU235&amp;"','alpha1_hat_vec_"&amp;SU235&amp;"');"</f>
        <v>xlswrite('G:\Mi unidad\1. PROYECTOS TELLO 2022\SCM SPILL OVERS\outputs\PEAO\distancia_centro_salud\1%\simulacion_1\output_tests.xlsx',alpha1_hat_vec_139','alpha1_hat_vec_139');</v>
      </c>
      <c r="TH235">
        <v>139</v>
      </c>
      <c r="TI235" t="str">
        <f>"xlswrite('G:\Mi unidad\1. PROYECTOS TELLO 2022\SCM SPILL OVERS\outputs\PEAO\informalidad\1%\simulacion_1\output_tests.xlsx',alpha1_hat_vec_"&amp;TH235&amp;"','alpha1_hat_vec_"&amp;TH235&amp;"');"</f>
        <v>xlswrite('G:\Mi unidad\1. PROYECTOS TELLO 2022\SCM SPILL OVERS\outputs\PEAO\informalidad\1%\simulacion_1\output_tests.xlsx',alpha1_hat_vec_139','alpha1_hat_vec_139');</v>
      </c>
      <c r="TU235">
        <v>139</v>
      </c>
      <c r="TV235" t="str">
        <f>"xlswrite('G:\Mi unidad\1. PROYECTOS TELLO 2022\SCM SPILL OVERS\outputs\PEAO\alimentos\1%\simulacion_1\output_tests.xlsx',alpha1_hat_vec_"&amp;TU235&amp;"','alpha1_hat_vec_"&amp;TU235&amp;"');"</f>
        <v>xlswrite('G:\Mi unidad\1. PROYECTOS TELLO 2022\SCM SPILL OVERS\outputs\PEAO\alimentos\1%\simulacion_1\output_tests.xlsx',alpha1_hat_vec_139','alpha1_hat_vec_139');</v>
      </c>
      <c r="UB235">
        <v>139</v>
      </c>
      <c r="UC235" t="str">
        <f>"xlswrite('G:\Mi unidad\1. PROYECTOS TELLO 2022\SCM SPILL OVERS\outputs\PEAO\jefe_hogar\1%\simulacion_1\output_tests.xlsx',alpha1_hat_vec_"&amp;UB235&amp;"','alpha1_hat_vec_"&amp;UB235&amp;"');"</f>
        <v>xlswrite('G:\Mi unidad\1. PROYECTOS TELLO 2022\SCM SPILL OVERS\outputs\PEAO\jefe_hogar\1%\simulacion_1\output_tests.xlsx',alpha1_hat_vec_139','alpha1_hat_vec_139');</v>
      </c>
      <c r="UI235">
        <v>139</v>
      </c>
      <c r="UJ235" t="str">
        <f>"xlswrite('G:\Mi unidad\1. PROYECTOS TELLO 2022\SCM SPILL OVERS\outputs\PEAO\mujeres\1%\simulacion_1\output_tests.xlsx',alpha1_hat_vec_"&amp;UI235&amp;"','alpha1_hat_vec_"&amp;UI235&amp;"');"</f>
        <v>xlswrite('G:\Mi unidad\1. PROYECTOS TELLO 2022\SCM SPILL OVERS\outputs\PEAO\mujeres\1%\simulacion_1\output_tests.xlsx',alpha1_hat_vec_139','alpha1_hat_vec_139');</v>
      </c>
      <c r="UU235">
        <v>139</v>
      </c>
      <c r="UV235" t="str">
        <f>"xlswrite('G:\Mi unidad\1. PROYECTOS TELLO 2022\SCM SPILL OVERS\outputs\PEAO\criminalidad\1%\simulacion_1\output_tests.xlsx',alpha1_hat_vec_"&amp;UU235&amp;"','alpha1_hat_vec_"&amp;UU235&amp;"');"</f>
        <v>xlswrite('G:\Mi unidad\1. PROYECTOS TELLO 2022\SCM SPILL OVERS\outputs\PEAO\criminalidad\1%\simulacion_1\output_tests.xlsx',alpha1_hat_vec_139','alpha1_hat_vec_139');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P236">
        <v>139</v>
      </c>
      <c r="CQ236" s="2" t="str">
        <f>"A_"&amp;CP232&amp;"(:,ind_"&amp;CP232&amp;" == 0) = [];"</f>
        <v>A_139(:,ind_139 == 0) = [];</v>
      </c>
      <c r="CW236">
        <v>139</v>
      </c>
      <c r="CX236" s="2" t="str">
        <f>"ind_"&amp;CW234&amp;" = xlsread('spillover_alimentos_"&amp;CW234&amp;".xlsx')"</f>
        <v>ind_139 = xlsread('spillover_alimentos_139.xlsx')</v>
      </c>
      <c r="DB236">
        <v>139</v>
      </c>
      <c r="DC236" s="2" t="str">
        <f>"A_"&amp;DB232&amp;"(:,ind_"&amp;DB232&amp;" == 0) = [];"</f>
        <v>A_139(:,ind_139 == 0) = [];</v>
      </c>
      <c r="DG236">
        <v>139</v>
      </c>
      <c r="DH236" s="2" t="str">
        <f>"A_"&amp;DG232&amp;"(:,ind_"&amp;DG232&amp;" == 0) = [];"</f>
        <v>A_139(:,ind_139 == 0) = [];</v>
      </c>
      <c r="DL236">
        <v>139</v>
      </c>
      <c r="DM236" s="2" t="str">
        <f>"A_"&amp;DL232&amp;"(:,ind_"&amp;DL232&amp;" == 0) = [];"</f>
        <v>A_139(:,ind_139 == 0) = [];</v>
      </c>
      <c r="EG236">
        <v>88</v>
      </c>
      <c r="EH236" s="2" t="str">
        <f>"Y_Ts_"&amp;EG236&amp;" = Y_"&amp;EG236&amp;"(:,T+s);"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OVERS\outputs\PEAO\bajo_niv_educ\1%\simulacion_1\output_tests.xlsx',spillover_test_"&amp;QW236&amp;"','sp_test_"&amp;QW236&amp;"');"</f>
        <v>xlswrite('G:\Mi unidad\1. PROYECTOS TELLO 2022\SCM SPILL OVERS\outputs\PEAO\bajo_niv_educ\1%\simulacion_1\output_tests.xlsx',spillover_test_139','sp_test_139');</v>
      </c>
      <c r="RK236">
        <v>139</v>
      </c>
      <c r="RL236" t="str">
        <f>"xlswrite('G:\Mi unidad\1. PROYECTOS TELLO 2022\SCM SPILL OVERS\outputs\PEAO\bajo_ingreso\1%\simulacion_1\output_tests.xlsx',spillover_test_"&amp;RK236&amp;"','sp_test_"&amp;RK236&amp;"');"</f>
        <v>xlswrite('G:\Mi unidad\1. PROYECTOS TELLO 2022\SCM SPILL OVERS\outputs\PEAO\bajo_ingreso\1%\simulacion_1\output_tests.xlsx',spillover_test_139','sp_test_139');</v>
      </c>
      <c r="RW236">
        <v>139</v>
      </c>
      <c r="RX236" t="str">
        <f>"xlswrite('G:\Mi unidad\1. PROYECTOS TELLO 2022\SCM SPILL OVERS\outputs\PEAO\densidad\1%\simulacion_1\output_tests.xlsx',spillover_test_"&amp;RW236&amp;"','sp_test_"&amp;RW236&amp;"');"</f>
        <v>xlswrite('G:\Mi unidad\1. PROYECTOS TELLO 2022\SCM SPILL OVERS\outputs\PEAO\densidad\1%\simulacion_1\output_tests.xlsx',spillover_test_139','sp_test_139');</v>
      </c>
      <c r="SI236">
        <v>139</v>
      </c>
      <c r="SJ236" t="str">
        <f>"xlswrite('G:\Mi unidad\1. PROYECTOS TELLO 2022\SCM SPILL OVERS\outputs\PEAO\densidad_g\1%\simulacion_1\output_tests.xlsx',spillover_test_"&amp;SI236&amp;"','sp_test_"&amp;SI236&amp;"');"</f>
        <v>xlswrite('G:\Mi unidad\1. PROYECTOS TELLO 2022\SCM SPILL OVERS\outputs\PEAO\densidad_g\1%\simulacion_1\output_tests.xlsx',spillover_test_139','sp_test_139');</v>
      </c>
      <c r="SU236">
        <v>139</v>
      </c>
      <c r="SV236" t="str">
        <f>"xlswrite('G:\Mi unidad\1. PROYECTOS TELLO 2022\SCM SPILL OVERS\outputs\PEAO\distancia_centro_salud\1%\simulacion_1\output_tests.xlsx',spillover_test_"&amp;SU236&amp;"','sp_test_"&amp;SU236&amp;"');"</f>
        <v>xlswrite('G:\Mi unidad\1. PROYECTOS TELLO 2022\SCM SPILL OVERS\outputs\PEAO\distancia_centro_salud\1%\simulacion_1\output_tests.xlsx',spillover_test_139','sp_test_139');</v>
      </c>
      <c r="TH236">
        <v>139</v>
      </c>
      <c r="TI236" t="str">
        <f>"xlswrite('G:\Mi unidad\1. PROYECTOS TELLO 2022\SCM SPILL OVERS\outputs\PEAO\informalidad\1%\simulacion_1\output_tests.xlsx',spillover_test_"&amp;TH236&amp;"','sp_test_"&amp;TH236&amp;"');"</f>
        <v>xlswrite('G:\Mi unidad\1. PROYECTOS TELLO 2022\SCM SPILL OVERS\outputs\PEAO\informalidad\1%\simulacion_1\output_tests.xlsx',spillover_test_139','sp_test_139');</v>
      </c>
      <c r="TU236">
        <v>139</v>
      </c>
      <c r="TV236" t="str">
        <f>"xlswrite('G:\Mi unidad\1. PROYECTOS TELLO 2022\SCM SPILL OVERS\outputs\PEAO\alimentos\1%\simulacion_1\output_tests.xlsx',spillover_test_"&amp;TU236&amp;"','sp_test_"&amp;TU236&amp;"');"</f>
        <v>xlswrite('G:\Mi unidad\1. PROYECTOS TELLO 2022\SCM SPILL OVERS\outputs\PEAO\alimentos\1%\simulacion_1\output_tests.xlsx',spillover_test_139','sp_test_139');</v>
      </c>
      <c r="UB236">
        <v>139</v>
      </c>
      <c r="UC236" t="str">
        <f>"xlswrite('G:\Mi unidad\1. PROYECTOS TELLO 2022\SCM SPILL OVERS\outputs\PEAO\jefe_hogar\1%\simulacion_1\output_tests.xlsx',spillover_test_"&amp;UB236&amp;"','sp_test_"&amp;UB236&amp;"');"</f>
        <v>xlswrite('G:\Mi unidad\1. PROYECTOS TELLO 2022\SCM SPILL OVERS\outputs\PEAO\jefe_hogar\1%\simulacion_1\output_tests.xlsx',spillover_test_139','sp_test_139');</v>
      </c>
      <c r="UI236">
        <v>139</v>
      </c>
      <c r="UJ236" t="str">
        <f>"xlswrite('G:\Mi unidad\1. PROYECTOS TELLO 2022\SCM SPILL OVERS\outputs\PEAO\mujeres\1%\simulacion_1\output_tests.xlsx',spillover_test_"&amp;UI236&amp;"','sp_test_"&amp;UI236&amp;"');"</f>
        <v>xlswrite('G:\Mi unidad\1. PROYECTOS TELLO 2022\SCM SPILL OVERS\outputs\PEAO\mujeres\1%\simulacion_1\output_tests.xlsx',spillover_test_139','sp_test_139');</v>
      </c>
      <c r="UU236">
        <v>139</v>
      </c>
      <c r="UV236" t="str">
        <f>"xlswrite('G:\Mi unidad\1. PROYECTOS TELLO 2022\SCM SPILL OVERS\outputs\PEAO\criminalidad\1%\simulacion_1\output_tests.xlsx',spillover_test_"&amp;UU236&amp;"','sp_test_"&amp;UU236&amp;"');"</f>
        <v>xlswrite('G:\Mi unidad\1. PROYECTOS TELLO 2022\SCM SPILL OVERS\outputs\PEAO\criminalidad\1%\simulacion_1\output_tests.xlsx',spillover_test_139','sp_test_139');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P237">
        <v>140</v>
      </c>
      <c r="CQ237" t="str">
        <f>"%A_"&amp;CP237</f>
        <v>%A_140</v>
      </c>
      <c r="CW237">
        <v>140</v>
      </c>
      <c r="CX237" s="2" t="str">
        <f>"A_"&amp;CW234&amp;" = eye(N);"</f>
        <v>A_139 = eye(N);</v>
      </c>
      <c r="DB237">
        <v>140</v>
      </c>
      <c r="DC237" t="str">
        <f>"%A_"&amp;DB237</f>
        <v>%A_140</v>
      </c>
      <c r="DG237">
        <v>140</v>
      </c>
      <c r="DH237" t="str">
        <f>"%A_"&amp;DG237</f>
        <v>%A_140</v>
      </c>
      <c r="DL237">
        <v>140</v>
      </c>
      <c r="DM237" t="str">
        <f>"%A_"&amp;DL237</f>
        <v>%A_140</v>
      </c>
      <c r="EG237">
        <v>88</v>
      </c>
      <c r="EH237" s="2" t="str">
        <f>"gamma_hat_"&amp;EG236&amp;" = (A_"&amp;EG236&amp;"'*M_hat_"&amp;EG236&amp;"*A_"&amp;EG236&amp;")\(A_"&amp;EG236&amp;"'*(eye(N)-B_hat_"&amp;EG236&amp;")'*((eye(N)-B_hat_"&amp;EG236&amp;")*Y_Ts_"&amp;EG236&amp;"-a_hat_"&amp;EG236&amp;"));"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OVERS\outputs\PEAO\bajo_niv_educ\1%\simulacion_1\output_tests.xlsx',lb_vec_"&amp;QW237&amp;"','lb_vec_"&amp;QW237&amp;"');"</f>
        <v>xlswrite('G:\Mi unidad\1. PROYECTOS TELLO 2022\SCM SPILL OVERS\outputs\PEAO\bajo_niv_educ\1%\simulacion_1\output_tests.xlsx',lb_vec_140','lb_vec_140');</v>
      </c>
      <c r="RK237">
        <v>140</v>
      </c>
      <c r="RL237" t="str">
        <f>"xlswrite('G:\Mi unidad\1. PROYECTOS TELLO 2022\SCM SPILL OVERS\outputs\PEAO\bajo_ingreso\1%\simulacion_1\output_tests.xlsx',lb_vec_"&amp;RK237&amp;"','lb_vec_"&amp;RK237&amp;"');"</f>
        <v>xlswrite('G:\Mi unidad\1. PROYECTOS TELLO 2022\SCM SPILL OVERS\outputs\PEAO\bajo_ingreso\1%\simulacion_1\output_tests.xlsx',lb_vec_140','lb_vec_140');</v>
      </c>
      <c r="RW237">
        <v>140</v>
      </c>
      <c r="RX237" t="str">
        <f>"xlswrite('G:\Mi unidad\1. PROYECTOS TELLO 2022\SCM SPILL OVERS\outputs\PEAO\densidad\1%\simulacion_1\output_tests.xlsx',lb_vec_"&amp;RW237&amp;"','lb_vec_"&amp;RW237&amp;"');"</f>
        <v>xlswrite('G:\Mi unidad\1. PROYECTOS TELLO 2022\SCM SPILL OVERS\outputs\PEAO\densidad\1%\simulacion_1\output_tests.xlsx',lb_vec_140','lb_vec_140');</v>
      </c>
      <c r="SI237">
        <v>140</v>
      </c>
      <c r="SJ237" t="str">
        <f>"xlswrite('G:\Mi unidad\1. PROYECTOS TELLO 2022\SCM SPILL OVERS\outputs\PEAO\densidad_g\1%\simulacion_1\output_tests.xlsx',lb_vec_"&amp;SI237&amp;"','lb_vec_"&amp;SI237&amp;"');"</f>
        <v>xlswrite('G:\Mi unidad\1. PROYECTOS TELLO 2022\SCM SPILL OVERS\outputs\PEAO\densidad_g\1%\simulacion_1\output_tests.xlsx',lb_vec_140','lb_vec_140');</v>
      </c>
      <c r="SU237">
        <v>140</v>
      </c>
      <c r="SV237" t="str">
        <f>"xlswrite('G:\Mi unidad\1. PROYECTOS TELLO 2022\SCM SPILL OVERS\outputs\PEAO\distancia_centro_salud\1%\simulacion_1\output_tests.xlsx',lb_vec_"&amp;SU237&amp;"','lb_vec_"&amp;SU237&amp;"');"</f>
        <v>xlswrite('G:\Mi unidad\1. PROYECTOS TELLO 2022\SCM SPILL OVERS\outputs\PEAO\distancia_centro_salud\1%\simulacion_1\output_tests.xlsx',lb_vec_140','lb_vec_140');</v>
      </c>
      <c r="TH237">
        <v>140</v>
      </c>
      <c r="TI237" t="str">
        <f>"xlswrite('G:\Mi unidad\1. PROYECTOS TELLO 2022\SCM SPILL OVERS\outputs\PEAO\informalidad\1%\simulacion_1\output_tests.xlsx',lb_vec_"&amp;TH237&amp;"','lb_vec_"&amp;TH237&amp;"');"</f>
        <v>xlswrite('G:\Mi unidad\1. PROYECTOS TELLO 2022\SCM SPILL OVERS\outputs\PEAO\informalidad\1%\simulacion_1\output_tests.xlsx',lb_vec_140','lb_vec_140');</v>
      </c>
      <c r="TU237">
        <v>140</v>
      </c>
      <c r="TV237" t="str">
        <f>"xlswrite('G:\Mi unidad\1. PROYECTOS TELLO 2022\SCM SPILL OVERS\outputs\PEAO\alimentos\1%\simulacion_1\output_tests.xlsx',lb_vec_"&amp;TU237&amp;"','lb_vec_"&amp;TU237&amp;"');"</f>
        <v>xlswrite('G:\Mi unidad\1. PROYECTOS TELLO 2022\SCM SPILL OVERS\outputs\PEAO\alimentos\1%\simulacion_1\output_tests.xlsx',lb_vec_140','lb_vec_140');</v>
      </c>
      <c r="UB237">
        <v>140</v>
      </c>
      <c r="UC237" t="str">
        <f>"xlswrite('G:\Mi unidad\1. PROYECTOS TELLO 2022\SCM SPILL OVERS\outputs\PEAO\jefe_hogar\1%\simulacion_1\output_tests.xlsx',lb_vec_"&amp;UB237&amp;"','lb_vec_"&amp;UB237&amp;"');"</f>
        <v>xlswrite('G:\Mi unidad\1. PROYECTOS TELLO 2022\SCM SPILL OVERS\outputs\PEAO\jefe_hogar\1%\simulacion_1\output_tests.xlsx',lb_vec_140','lb_vec_140');</v>
      </c>
      <c r="UI237">
        <v>140</v>
      </c>
      <c r="UJ237" t="str">
        <f>"xlswrite('G:\Mi unidad\1. PROYECTOS TELLO 2022\SCM SPILL OVERS\outputs\PEAO\mujeres\1%\simulacion_1\output_tests.xlsx',lb_vec_"&amp;UI237&amp;"','lb_vec_"&amp;UI237&amp;"');"</f>
        <v>xlswrite('G:\Mi unidad\1. PROYECTOS TELLO 2022\SCM SPILL OVERS\outputs\PEAO\mujeres\1%\simulacion_1\output_tests.xlsx',lb_vec_140','lb_vec_140');</v>
      </c>
      <c r="UU237">
        <v>140</v>
      </c>
      <c r="UV237" t="str">
        <f>"xlswrite('G:\Mi unidad\1. PROYECTOS TELLO 2022\SCM SPILL OVERS\outputs\PEAO\criminalidad\1%\simulacion_1\output_tests.xlsx',lb_vec_"&amp;UU237&amp;"','lb_vec_"&amp;UU237&amp;"');"</f>
        <v>xlswrite('G:\Mi unidad\1. PROYECTOS TELLO 2022\SCM SPILL OVERS\outputs\PEAO\criminalidad\1%\simulacion_1\output_tests.xlsx',lb_vec_140','lb_vec_140');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P238">
        <v>140</v>
      </c>
      <c r="CQ238" t="str">
        <f>"% Provincia_"&amp;CP238</f>
        <v>% Provincia_140</v>
      </c>
      <c r="CW238">
        <v>140</v>
      </c>
      <c r="CX238" s="2" t="str">
        <f>"A_"&amp;CW234&amp;"(:,ind_"&amp;CW234&amp;" == 0) = [];"</f>
        <v>A_139(:,ind_139 == 0) = [];</v>
      </c>
      <c r="DB238">
        <v>140</v>
      </c>
      <c r="DC238" t="str">
        <f>"% Provincia_"&amp;DB238</f>
        <v>% Provincia_140</v>
      </c>
      <c r="DG238">
        <v>140</v>
      </c>
      <c r="DH238" t="str">
        <f>"% Provincia_"&amp;DG238</f>
        <v>% Provincia_140</v>
      </c>
      <c r="DL238">
        <v>140</v>
      </c>
      <c r="DM238" t="str">
        <f>"% Provincia_"&amp;DL238</f>
        <v>% Provincia_140</v>
      </c>
      <c r="EG238">
        <v>88</v>
      </c>
      <c r="EH238" s="2" t="str">
        <f>"alpha_hat_"&amp;EG238&amp;" = A_"&amp;EG238&amp;"*gamma_hat_"&amp;EG238&amp;";"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OVERS\outputs\PEAO\bajo_niv_educ\1%\simulacion_1\output_tests.xlsx',ub_vec_"&amp;QW238&amp;"','ub_vec_"&amp;QW238&amp;"');"</f>
        <v>xlswrite('G:\Mi unidad\1. PROYECTOS TELLO 2022\SCM SPILL OVERS\outputs\PEAO\bajo_niv_educ\1%\simulacion_1\output_tests.xlsx',ub_vec_140','ub_vec_140');</v>
      </c>
      <c r="RK238">
        <v>140</v>
      </c>
      <c r="RL238" t="str">
        <f>"xlswrite('G:\Mi unidad\1. PROYECTOS TELLO 2022\SCM SPILL OVERS\outputs\PEAO\bajo_ingreso\1%\simulacion_1\output_tests.xlsx',ub_vec_"&amp;RK238&amp;"','ub_vec_"&amp;RK238&amp;"');"</f>
        <v>xlswrite('G:\Mi unidad\1. PROYECTOS TELLO 2022\SCM SPILL OVERS\outputs\PEAO\bajo_ingreso\1%\simulacion_1\output_tests.xlsx',ub_vec_140','ub_vec_140');</v>
      </c>
      <c r="RW238">
        <v>140</v>
      </c>
      <c r="RX238" t="str">
        <f>"xlswrite('G:\Mi unidad\1. PROYECTOS TELLO 2022\SCM SPILL OVERS\outputs\PEAO\densidad\1%\simulacion_1\output_tests.xlsx',ub_vec_"&amp;RW238&amp;"','ub_vec_"&amp;RW238&amp;"');"</f>
        <v>xlswrite('G:\Mi unidad\1. PROYECTOS TELLO 2022\SCM SPILL OVERS\outputs\PEAO\densidad\1%\simulacion_1\output_tests.xlsx',ub_vec_140','ub_vec_140');</v>
      </c>
      <c r="SI238">
        <v>140</v>
      </c>
      <c r="SJ238" t="str">
        <f>"xlswrite('G:\Mi unidad\1. PROYECTOS TELLO 2022\SCM SPILL OVERS\outputs\PEAO\densidad_g\1%\simulacion_1\output_tests.xlsx',ub_vec_"&amp;SI238&amp;"','ub_vec_"&amp;SI238&amp;"');"</f>
        <v>xlswrite('G:\Mi unidad\1. PROYECTOS TELLO 2022\SCM SPILL OVERS\outputs\PEAO\densidad_g\1%\simulacion_1\output_tests.xlsx',ub_vec_140','ub_vec_140');</v>
      </c>
      <c r="SU238">
        <v>140</v>
      </c>
      <c r="SV238" t="str">
        <f>"xlswrite('G:\Mi unidad\1. PROYECTOS TELLO 2022\SCM SPILL OVERS\outputs\PEAO\distancia_centro_salud\1%\simulacion_1\output_tests.xlsx',ub_vec_"&amp;SU238&amp;"','ub_vec_"&amp;SU238&amp;"');"</f>
        <v>xlswrite('G:\Mi unidad\1. PROYECTOS TELLO 2022\SCM SPILL OVERS\outputs\PEAO\distancia_centro_salud\1%\simulacion_1\output_tests.xlsx',ub_vec_140','ub_vec_140');</v>
      </c>
      <c r="TH238">
        <v>140</v>
      </c>
      <c r="TI238" t="str">
        <f>"xlswrite('G:\Mi unidad\1. PROYECTOS TELLO 2022\SCM SPILL OVERS\outputs\PEAO\informalidad\1%\simulacion_1\output_tests.xlsx',ub_vec_"&amp;TH238&amp;"','ub_vec_"&amp;TH238&amp;"');"</f>
        <v>xlswrite('G:\Mi unidad\1. PROYECTOS TELLO 2022\SCM SPILL OVERS\outputs\PEAO\informalidad\1%\simulacion_1\output_tests.xlsx',ub_vec_140','ub_vec_140');</v>
      </c>
      <c r="TU238">
        <v>140</v>
      </c>
      <c r="TV238" t="str">
        <f>"xlswrite('G:\Mi unidad\1. PROYECTOS TELLO 2022\SCM SPILL OVERS\outputs\PEAO\alimentos\1%\simulacion_1\output_tests.xlsx',ub_vec_"&amp;TU238&amp;"','ub_vec_"&amp;TU238&amp;"');"</f>
        <v>xlswrite('G:\Mi unidad\1. PROYECTOS TELLO 2022\SCM SPILL OVERS\outputs\PEAO\alimentos\1%\simulacion_1\output_tests.xlsx',ub_vec_140','ub_vec_140');</v>
      </c>
      <c r="UB238">
        <v>140</v>
      </c>
      <c r="UC238" t="str">
        <f>"xlswrite('G:\Mi unidad\1. PROYECTOS TELLO 2022\SCM SPILL OVERS\outputs\PEAO\jefe_hogar\1%\simulacion_1\output_tests.xlsx',ub_vec_"&amp;UB238&amp;"','ub_vec_"&amp;UB238&amp;"');"</f>
        <v>xlswrite('G:\Mi unidad\1. PROYECTOS TELLO 2022\SCM SPILL OVERS\outputs\PEAO\jefe_hogar\1%\simulacion_1\output_tests.xlsx',ub_vec_140','ub_vec_140');</v>
      </c>
      <c r="UI238">
        <v>140</v>
      </c>
      <c r="UJ238" t="str">
        <f>"xlswrite('G:\Mi unidad\1. PROYECTOS TELLO 2022\SCM SPILL OVERS\outputs\PEAO\mujeres\1%\simulacion_1\output_tests.xlsx',ub_vec_"&amp;UI238&amp;"','ub_vec_"&amp;UI238&amp;"');"</f>
        <v>xlswrite('G:\Mi unidad\1. PROYECTOS TELLO 2022\SCM SPILL OVERS\outputs\PEAO\mujeres\1%\simulacion_1\output_tests.xlsx',ub_vec_140','ub_vec_140');</v>
      </c>
      <c r="UU238">
        <v>140</v>
      </c>
      <c r="UV238" t="str">
        <f>"xlswrite('G:\Mi unidad\1. PROYECTOS TELLO 2022\SCM SPILL OVERS\outputs\PEAO\criminalidad\1%\simulacion_1\output_tests.xlsx',ub_vec_"&amp;UU238&amp;"','ub_vec_"&amp;UU238&amp;"');"</f>
        <v>xlswrite('G:\Mi unidad\1. PROYECTOS TELLO 2022\SCM SPILL OVERS\outputs\PEAO\criminalidad\1%\simulacion_1\output_tests.xlsx',ub_vec_140','ub_vec_140');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xlsread('spillover_densidad_g_"&amp;CJ237&amp;".xlsx')"</f>
        <v>ind_140 = xlsread('spillover_densidad_g_140.xlsx')</v>
      </c>
      <c r="CP239">
        <v>140</v>
      </c>
      <c r="CQ239" s="2" t="str">
        <f>"ind_"&amp;CP237&amp;" = xlsread('spillover_tiempo_cs_"&amp;CP237&amp;".xlsx')"</f>
        <v>ind_140 = xlsread('spillover_tiempo_cs_140.xlsx')</v>
      </c>
      <c r="CW239">
        <v>140</v>
      </c>
      <c r="CX239" t="str">
        <f>"%A_"&amp;CW239</f>
        <v>%A_140</v>
      </c>
      <c r="DB239">
        <v>140</v>
      </c>
      <c r="DC239" s="2" t="str">
        <f>"ind_"&amp;DB237&amp;" = xlsread('spillover_criminalidad_"&amp;DB237&amp;".xlsx')"</f>
        <v>ind_140 = xlsread('spillover_criminalidad_140.xlsx')</v>
      </c>
      <c r="DG239">
        <v>140</v>
      </c>
      <c r="DH239" s="2" t="str">
        <f>"ind_"&amp;DG237&amp;" = xlsread('spillover_jefe_hogar_"&amp;DG237&amp;".xlsx')"</f>
        <v>ind_140 = xlsread('spillover_jefe_hogar_140.xlsx')</v>
      </c>
      <c r="DL239">
        <v>140</v>
      </c>
      <c r="DM239" s="2" t="str">
        <f>"ind_"&amp;DL237&amp;" = xlsread('spillover_mujeres_"&amp;DL237&amp;".xlsx')"</f>
        <v>ind_140 = xlsread('spillover_mujeres_140.xlsx')</v>
      </c>
      <c r="EG239">
        <v>88</v>
      </c>
      <c r="EH239" s="2" t="str">
        <f>"alpha1_hat_vec_"&amp;EG239&amp;"(s) = alpha_hat_"&amp;EG239&amp;"(1);"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OVERS\outputs\PEAO\bajo_niv_educ\1%\simulacion_1\output_tests.xlsx',p_value_vec_"&amp;QW239&amp;"','p_value_vec_"&amp;QW239&amp;"');"</f>
        <v>xlswrite('G:\Mi unidad\1. PROYECTOS TELLO 2022\SCM SPILL OVERS\outputs\PEAO\bajo_niv_educ\1%\simulacion_1\output_tests.xlsx',p_value_vec_140','p_value_vec_140');</v>
      </c>
      <c r="RK239">
        <v>140</v>
      </c>
      <c r="RL239" t="str">
        <f>"xlswrite('G:\Mi unidad\1. PROYECTOS TELLO 2022\SCM SPILL OVERS\outputs\PEAO\bajo_ingreso\1%\simulacion_1\output_tests.xlsx',p_value_vec_"&amp;RK239&amp;"','p_value_vec_"&amp;RK239&amp;"');"</f>
        <v>xlswrite('G:\Mi unidad\1. PROYECTOS TELLO 2022\SCM SPILL OVERS\outputs\PEAO\bajo_ingreso\1%\simulacion_1\output_tests.xlsx',p_value_vec_140','p_value_vec_140');</v>
      </c>
      <c r="RW239">
        <v>140</v>
      </c>
      <c r="RX239" t="str">
        <f>"xlswrite('G:\Mi unidad\1. PROYECTOS TELLO 2022\SCM SPILL OVERS\outputs\PEAO\densidad\1%\simulacion_1\output_tests.xlsx',p_value_vec_"&amp;RW239&amp;"','p_value_vec_"&amp;RW239&amp;"');"</f>
        <v>xlswrite('G:\Mi unidad\1. PROYECTOS TELLO 2022\SCM SPILL OVERS\outputs\PEAO\densidad\1%\simulacion_1\output_tests.xlsx',p_value_vec_140','p_value_vec_140');</v>
      </c>
      <c r="SI239">
        <v>140</v>
      </c>
      <c r="SJ239" t="str">
        <f>"xlswrite('G:\Mi unidad\1. PROYECTOS TELLO 2022\SCM SPILL OVERS\outputs\PEAO\densidad_g\1%\simulacion_1\output_tests.xlsx',p_value_vec_"&amp;SI239&amp;"','p_value_vec_"&amp;SI239&amp;"');"</f>
        <v>xlswrite('G:\Mi unidad\1. PROYECTOS TELLO 2022\SCM SPILL OVERS\outputs\PEAO\densidad_g\1%\simulacion_1\output_tests.xlsx',p_value_vec_140','p_value_vec_140');</v>
      </c>
      <c r="SU239">
        <v>140</v>
      </c>
      <c r="SV239" t="str">
        <f>"xlswrite('G:\Mi unidad\1. PROYECTOS TELLO 2022\SCM SPILL OVERS\outputs\PEAO\distancia_centro_salud\1%\simulacion_1\output_tests.xlsx',p_value_vec_"&amp;SU239&amp;"','p_value_vec_"&amp;SU239&amp;"');"</f>
        <v>xlswrite('G:\Mi unidad\1. PROYECTOS TELLO 2022\SCM SPILL OVERS\outputs\PEAO\distancia_centro_salud\1%\simulacion_1\output_tests.xlsx',p_value_vec_140','p_value_vec_140');</v>
      </c>
      <c r="TH239">
        <v>140</v>
      </c>
      <c r="TI239" t="str">
        <f>"xlswrite('G:\Mi unidad\1. PROYECTOS TELLO 2022\SCM SPILL OVERS\outputs\PEAO\informalidad\1%\simulacion_1\output_tests.xlsx',p_value_vec_"&amp;TH239&amp;"','p_value_vec_"&amp;TH239&amp;"');"</f>
        <v>xlswrite('G:\Mi unidad\1. PROYECTOS TELLO 2022\SCM SPILL OVERS\outputs\PEAO\informalidad\1%\simulacion_1\output_tests.xlsx',p_value_vec_140','p_value_vec_140');</v>
      </c>
      <c r="TU239">
        <v>140</v>
      </c>
      <c r="TV239" t="str">
        <f>"xlswrite('G:\Mi unidad\1. PROYECTOS TELLO 2022\SCM SPILL OVERS\outputs\PEAO\alimentos\1%\simulacion_1\output_tests.xlsx',p_value_vec_"&amp;TU239&amp;"','p_value_vec_"&amp;TU239&amp;"');"</f>
        <v>xlswrite('G:\Mi unidad\1. PROYECTOS TELLO 2022\SCM SPILL OVERS\outputs\PEAO\alimentos\1%\simulacion_1\output_tests.xlsx',p_value_vec_140','p_value_vec_140');</v>
      </c>
      <c r="UB239">
        <v>140</v>
      </c>
      <c r="UC239" t="str">
        <f>"xlswrite('G:\Mi unidad\1. PROYECTOS TELLO 2022\SCM SPILL OVERS\outputs\PEAO\jefe_hogar\1%\simulacion_1\output_tests.xlsx',p_value_vec_"&amp;UB239&amp;"','p_value_vec_"&amp;UB239&amp;"');"</f>
        <v>xlswrite('G:\Mi unidad\1. PROYECTOS TELLO 2022\SCM SPILL OVERS\outputs\PEAO\jefe_hogar\1%\simulacion_1\output_tests.xlsx',p_value_vec_140','p_value_vec_140');</v>
      </c>
      <c r="UI239">
        <v>140</v>
      </c>
      <c r="UJ239" t="str">
        <f>"xlswrite('G:\Mi unidad\1. PROYECTOS TELLO 2022\SCM SPILL OVERS\outputs\PEAO\mujeres\1%\simulacion_1\output_tests.xlsx',p_value_vec_"&amp;UI239&amp;"','p_value_vec_"&amp;UI239&amp;"');"</f>
        <v>xlswrite('G:\Mi unidad\1. PROYECTOS TELLO 2022\SCM SPILL OVERS\outputs\PEAO\mujeres\1%\simulacion_1\output_tests.xlsx',p_value_vec_140','p_value_vec_140');</v>
      </c>
      <c r="UU239">
        <v>140</v>
      </c>
      <c r="UV239" t="str">
        <f>"xlswrite('G:\Mi unidad\1. PROYECTOS TELLO 2022\SCM SPILL OVERS\outputs\PEAO\criminalidad\1%\simulacion_1\output_tests.xlsx',p_value_vec_"&amp;UU239&amp;"','p_value_vec_"&amp;UU239&amp;"');"</f>
        <v>xlswrite('G:\Mi unidad\1. PROYECTOS TELLO 2022\SCM SPILL OVERS\outputs\PEAO\criminalidad\1%\simulacion_1\output_tests.xlsx',p_value_vec_140','p_value_vec_140');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P240">
        <v>140</v>
      </c>
      <c r="CQ240" s="2" t="str">
        <f>"A_"&amp;CP237&amp;" = eye(N);"</f>
        <v>A_140 = eye(N);</v>
      </c>
      <c r="CW240">
        <v>140</v>
      </c>
      <c r="CX240" t="str">
        <f>"% Provincia_"&amp;CW240</f>
        <v>% Provincia_140</v>
      </c>
      <c r="DB240">
        <v>140</v>
      </c>
      <c r="DC240" s="2" t="str">
        <f>"A_"&amp;DB237&amp;" = eye(N);"</f>
        <v>A_140 = eye(N);</v>
      </c>
      <c r="DG240">
        <v>140</v>
      </c>
      <c r="DH240" s="2" t="str">
        <f>"A_"&amp;DG237&amp;" = eye(N);"</f>
        <v>A_140 = eye(N);</v>
      </c>
      <c r="DL240">
        <v>140</v>
      </c>
      <c r="DM240" s="2" t="str">
        <f>"A_"&amp;DL237&amp;" = eye(N);"</f>
        <v>A_140 = eye(N);</v>
      </c>
      <c r="EG240">
        <v>88</v>
      </c>
      <c r="EH240" s="2" t="str">
        <f>"synthetic_control_sp_"&amp;EG240&amp;"(T+s) = Y_"&amp;EG240&amp;"(1,T+s)-alpha1_hat_vec_"&amp;EG240&amp;"(s);"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OVERS\outputs\PEAO\bajo_niv_educ\1%\simulacion_1\output_tests.xlsx',alpha1_hat_vec_"&amp;QW240&amp;"','alpha1_hat_vec_"&amp;QW240&amp;"');"</f>
        <v>xlswrite('G:\Mi unidad\1. PROYECTOS TELLO 2022\SCM SPILL OVERS\outputs\PEAO\bajo_niv_educ\1%\simulacion_1\output_tests.xlsx',alpha1_hat_vec_140','alpha1_hat_vec_140');</v>
      </c>
      <c r="RK240">
        <v>140</v>
      </c>
      <c r="RL240" t="str">
        <f>"xlswrite('G:\Mi unidad\1. PROYECTOS TELLO 2022\SCM SPILL OVERS\outputs\PEAO\bajo_ingreso\1%\simulacion_1\output_tests.xlsx',alpha1_hat_vec_"&amp;RK240&amp;"','alpha1_hat_vec_"&amp;RK240&amp;"');"</f>
        <v>xlswrite('G:\Mi unidad\1. PROYECTOS TELLO 2022\SCM SPILL OVERS\outputs\PEAO\bajo_ingreso\1%\simulacion_1\output_tests.xlsx',alpha1_hat_vec_140','alpha1_hat_vec_140');</v>
      </c>
      <c r="RW240">
        <v>140</v>
      </c>
      <c r="RX240" t="str">
        <f>"xlswrite('G:\Mi unidad\1. PROYECTOS TELLO 2022\SCM SPILL OVERS\outputs\PEAO\densidad\1%\simulacion_1\output_tests.xlsx',alpha1_hat_vec_"&amp;RW240&amp;"','alpha1_hat_vec_"&amp;RW240&amp;"');"</f>
        <v>xlswrite('G:\Mi unidad\1. PROYECTOS TELLO 2022\SCM SPILL OVERS\outputs\PEAO\densidad\1%\simulacion_1\output_tests.xlsx',alpha1_hat_vec_140','alpha1_hat_vec_140');</v>
      </c>
      <c r="SI240">
        <v>140</v>
      </c>
      <c r="SJ240" t="str">
        <f>"xlswrite('G:\Mi unidad\1. PROYECTOS TELLO 2022\SCM SPILL OVERS\outputs\PEAO\densidad_g\1%\simulacion_1\output_tests.xlsx',alpha1_hat_vec_"&amp;SI240&amp;"','alpha1_hat_vec_"&amp;SI240&amp;"');"</f>
        <v>xlswrite('G:\Mi unidad\1. PROYECTOS TELLO 2022\SCM SPILL OVERS\outputs\PEAO\densidad_g\1%\simulacion_1\output_tests.xlsx',alpha1_hat_vec_140','alpha1_hat_vec_140');</v>
      </c>
      <c r="SU240">
        <v>140</v>
      </c>
      <c r="SV240" t="str">
        <f>"xlswrite('G:\Mi unidad\1. PROYECTOS TELLO 2022\SCM SPILL OVERS\outputs\PEAO\distancia_centro_salud\1%\simulacion_1\output_tests.xlsx',alpha1_hat_vec_"&amp;SU240&amp;"','alpha1_hat_vec_"&amp;SU240&amp;"');"</f>
        <v>xlswrite('G:\Mi unidad\1. PROYECTOS TELLO 2022\SCM SPILL OVERS\outputs\PEAO\distancia_centro_salud\1%\simulacion_1\output_tests.xlsx',alpha1_hat_vec_140','alpha1_hat_vec_140');</v>
      </c>
      <c r="TH240">
        <v>140</v>
      </c>
      <c r="TI240" t="str">
        <f>"xlswrite('G:\Mi unidad\1. PROYECTOS TELLO 2022\SCM SPILL OVERS\outputs\PEAO\informalidad\1%\simulacion_1\output_tests.xlsx',alpha1_hat_vec_"&amp;TH240&amp;"','alpha1_hat_vec_"&amp;TH240&amp;"');"</f>
        <v>xlswrite('G:\Mi unidad\1. PROYECTOS TELLO 2022\SCM SPILL OVERS\outputs\PEAO\informalidad\1%\simulacion_1\output_tests.xlsx',alpha1_hat_vec_140','alpha1_hat_vec_140');</v>
      </c>
      <c r="TU240">
        <v>140</v>
      </c>
      <c r="TV240" t="str">
        <f>"xlswrite('G:\Mi unidad\1. PROYECTOS TELLO 2022\SCM SPILL OVERS\outputs\PEAO\alimentos\1%\simulacion_1\output_tests.xlsx',alpha1_hat_vec_"&amp;TU240&amp;"','alpha1_hat_vec_"&amp;TU240&amp;"');"</f>
        <v>xlswrite('G:\Mi unidad\1. PROYECTOS TELLO 2022\SCM SPILL OVERS\outputs\PEAO\alimentos\1%\simulacion_1\output_tests.xlsx',alpha1_hat_vec_140','alpha1_hat_vec_140');</v>
      </c>
      <c r="UB240">
        <v>140</v>
      </c>
      <c r="UC240" t="str">
        <f>"xlswrite('G:\Mi unidad\1. PROYECTOS TELLO 2022\SCM SPILL OVERS\outputs\PEAO\jefe_hogar\1%\simulacion_1\output_tests.xlsx',alpha1_hat_vec_"&amp;UB240&amp;"','alpha1_hat_vec_"&amp;UB240&amp;"');"</f>
        <v>xlswrite('G:\Mi unidad\1. PROYECTOS TELLO 2022\SCM SPILL OVERS\outputs\PEAO\jefe_hogar\1%\simulacion_1\output_tests.xlsx',alpha1_hat_vec_140','alpha1_hat_vec_140');</v>
      </c>
      <c r="UI240">
        <v>140</v>
      </c>
      <c r="UJ240" t="str">
        <f>"xlswrite('G:\Mi unidad\1. PROYECTOS TELLO 2022\SCM SPILL OVERS\outputs\PEAO\mujeres\1%\simulacion_1\output_tests.xlsx',alpha1_hat_vec_"&amp;UI240&amp;"','alpha1_hat_vec_"&amp;UI240&amp;"');"</f>
        <v>xlswrite('G:\Mi unidad\1. PROYECTOS TELLO 2022\SCM SPILL OVERS\outputs\PEAO\mujeres\1%\simulacion_1\output_tests.xlsx',alpha1_hat_vec_140','alpha1_hat_vec_140');</v>
      </c>
      <c r="UU240">
        <v>140</v>
      </c>
      <c r="UV240" t="str">
        <f>"xlswrite('G:\Mi unidad\1. PROYECTOS TELLO 2022\SCM SPILL OVERS\outputs\PEAO\criminalidad\1%\simulacion_1\output_tests.xlsx',alpha1_hat_vec_"&amp;UU240&amp;"','alpha1_hat_vec_"&amp;UU240&amp;"');"</f>
        <v>xlswrite('G:\Mi unidad\1. PROYECTOS TELLO 2022\SCM SPILL OVERS\outputs\PEAO\criminalidad\1%\simulacion_1\output_tests.xlsx',alpha1_hat_vec_140','alpha1_hat_vec_140');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P241">
        <v>140</v>
      </c>
      <c r="CQ241" s="2" t="str">
        <f>"A_"&amp;CP237&amp;"(:,ind_"&amp;CP237&amp;" == 0) = [];"</f>
        <v>A_140(:,ind_140 == 0) = [];</v>
      </c>
      <c r="CW241">
        <v>140</v>
      </c>
      <c r="CX241" s="2" t="str">
        <f>"ind_"&amp;CW239&amp;" = xlsread('spillover_alimentos_"&amp;CW239&amp;".xlsx')"</f>
        <v>ind_140 = xlsread('spillover_alimentos_140.xlsx')</v>
      </c>
      <c r="DB241">
        <v>140</v>
      </c>
      <c r="DC241" s="2" t="str">
        <f>"A_"&amp;DB237&amp;"(:,ind_"&amp;DB237&amp;" == 0) = [];"</f>
        <v>A_140(:,ind_140 == 0) = [];</v>
      </c>
      <c r="DG241">
        <v>140</v>
      </c>
      <c r="DH241" s="2" t="str">
        <f>"A_"&amp;DG237&amp;"(:,ind_"&amp;DG237&amp;" == 0) = [];"</f>
        <v>A_140(:,ind_140 == 0) = [];</v>
      </c>
      <c r="DL241">
        <v>140</v>
      </c>
      <c r="DM241" s="2" t="str">
        <f>"A_"&amp;DL237&amp;"(:,ind_"&amp;DL237&amp;" == 0) = [];"</f>
        <v>A_140(:,ind_140 == 0) = [];</v>
      </c>
      <c r="EG241">
        <v>88</v>
      </c>
      <c r="EH241" s="3" t="s">
        <v>57</v>
      </c>
      <c r="QI241">
        <v>84</v>
      </c>
      <c r="QJ241" t="str">
        <f>"    [p_value_"&amp;QI241&amp; ",lb_"&amp;QI241&amp;",ub_"&amp;QI241&amp;"] = sp_andrews_te(Y_pre_"&amp;QI241&amp;",PEAO_"&amp;QI241&amp;"(:,T+s),A_"&amp;QI241&amp;",C,.05);"</f>
        <v xml:space="preserve">    [p_value_84,lb_84,ub_84] = sp_andrews_te(Y_pre_84,PEAO_84(:,T+s),A_84,C,.05);</v>
      </c>
      <c r="QP241">
        <v>108</v>
      </c>
      <c r="QQ241" t="str">
        <f>"    spillover_test_"&amp;QP241&amp;"(s) = sp_andrews(Y_pre_"&amp;QP241&amp;",PEAO_"&amp;QP241&amp;"(:,T+s),A_"&amp;QP241&amp;",C,d,alpha_sig);"</f>
        <v xml:space="preserve">    spillover_test_108(s) = sp_andrews(Y_pre_108,PEAO_108(:,T+s),A_108,C,d,alpha_sig);</v>
      </c>
      <c r="QW241">
        <v>140</v>
      </c>
      <c r="QX241" t="str">
        <f>"xlswrite('G:\Mi unidad\1. PROYECTOS TELLO 2022\SCM SPILL OVERS\outputs\PEAO\bajo_niv_educ\1%\simulacion_1\output_tests.xlsx',spillover_test_"&amp;QW241&amp;"','sp_test_"&amp;QW241&amp;"');"</f>
        <v>xlswrite('G:\Mi unidad\1. PROYECTOS TELLO 2022\SCM SPILL OVERS\outputs\PEAO\bajo_niv_educ\1%\simulacion_1\output_tests.xlsx',spillover_test_140','sp_test_140');</v>
      </c>
      <c r="RK241">
        <v>140</v>
      </c>
      <c r="RL241" t="str">
        <f>"xlswrite('G:\Mi unidad\1. PROYECTOS TELLO 2022\SCM SPILL OVERS\outputs\PEAO\bajo_ingreso\1%\simulacion_1\output_tests.xlsx',spillover_test_"&amp;RK241&amp;"','sp_test_"&amp;RK241&amp;"');"</f>
        <v>xlswrite('G:\Mi unidad\1. PROYECTOS TELLO 2022\SCM SPILL OVERS\outputs\PEAO\bajo_ingreso\1%\simulacion_1\output_tests.xlsx',spillover_test_140','sp_test_140');</v>
      </c>
      <c r="RW241">
        <v>140</v>
      </c>
      <c r="RX241" t="str">
        <f>"xlswrite('G:\Mi unidad\1. PROYECTOS TELLO 2022\SCM SPILL OVERS\outputs\PEAO\densidad\1%\simulacion_1\output_tests.xlsx',spillover_test_"&amp;RW241&amp;"','sp_test_"&amp;RW241&amp;"');"</f>
        <v>xlswrite('G:\Mi unidad\1. PROYECTOS TELLO 2022\SCM SPILL OVERS\outputs\PEAO\densidad\1%\simulacion_1\output_tests.xlsx',spillover_test_140','sp_test_140');</v>
      </c>
      <c r="SI241">
        <v>140</v>
      </c>
      <c r="SJ241" t="str">
        <f>"xlswrite('G:\Mi unidad\1. PROYECTOS TELLO 2022\SCM SPILL OVERS\outputs\PEAO\densidad_g\1%\simulacion_1\output_tests.xlsx',spillover_test_"&amp;SI241&amp;"','sp_test_"&amp;SI241&amp;"');"</f>
        <v>xlswrite('G:\Mi unidad\1. PROYECTOS TELLO 2022\SCM SPILL OVERS\outputs\PEAO\densidad_g\1%\simulacion_1\output_tests.xlsx',spillover_test_140','sp_test_140');</v>
      </c>
      <c r="SU241">
        <v>140</v>
      </c>
      <c r="SV241" t="str">
        <f>"xlswrite('G:\Mi unidad\1. PROYECTOS TELLO 2022\SCM SPILL OVERS\outputs\PEAO\distancia_centro_salud\1%\simulacion_1\output_tests.xlsx',spillover_test_"&amp;SU241&amp;"','sp_test_"&amp;SU241&amp;"');"</f>
        <v>xlswrite('G:\Mi unidad\1. PROYECTOS TELLO 2022\SCM SPILL OVERS\outputs\PEAO\distancia_centro_salud\1%\simulacion_1\output_tests.xlsx',spillover_test_140','sp_test_140');</v>
      </c>
      <c r="TH241">
        <v>140</v>
      </c>
      <c r="TI241" t="str">
        <f>"xlswrite('G:\Mi unidad\1. PROYECTOS TELLO 2022\SCM SPILL OVERS\outputs\PEAO\informalidad\1%\simulacion_1\output_tests.xlsx',spillover_test_"&amp;TH241&amp;"','sp_test_"&amp;TH241&amp;"');"</f>
        <v>xlswrite('G:\Mi unidad\1. PROYECTOS TELLO 2022\SCM SPILL OVERS\outputs\PEAO\informalidad\1%\simulacion_1\output_tests.xlsx',spillover_test_140','sp_test_140');</v>
      </c>
      <c r="TU241">
        <v>140</v>
      </c>
      <c r="TV241" t="str">
        <f>"xlswrite('G:\Mi unidad\1. PROYECTOS TELLO 2022\SCM SPILL OVERS\outputs\PEAO\alimentos\1%\simulacion_1\output_tests.xlsx',spillover_test_"&amp;TU241&amp;"','sp_test_"&amp;TU241&amp;"');"</f>
        <v>xlswrite('G:\Mi unidad\1. PROYECTOS TELLO 2022\SCM SPILL OVERS\outputs\PEAO\alimentos\1%\simulacion_1\output_tests.xlsx',spillover_test_140','sp_test_140');</v>
      </c>
      <c r="UB241">
        <v>140</v>
      </c>
      <c r="UC241" t="str">
        <f>"xlswrite('G:\Mi unidad\1. PROYECTOS TELLO 2022\SCM SPILL OVERS\outputs\PEAO\jefe_hogar\1%\simulacion_1\output_tests.xlsx',spillover_test_"&amp;UB241&amp;"','sp_test_"&amp;UB241&amp;"');"</f>
        <v>xlswrite('G:\Mi unidad\1. PROYECTOS TELLO 2022\SCM SPILL OVERS\outputs\PEAO\jefe_hogar\1%\simulacion_1\output_tests.xlsx',spillover_test_140','sp_test_140');</v>
      </c>
      <c r="UI241">
        <v>140</v>
      </c>
      <c r="UJ241" t="str">
        <f>"xlswrite('G:\Mi unidad\1. PROYECTOS TELLO 2022\SCM SPILL OVERS\outputs\PEAO\mujeres\1%\simulacion_1\output_tests.xlsx',spillover_test_"&amp;UI241&amp;"','sp_test_"&amp;UI241&amp;"');"</f>
        <v>xlswrite('G:\Mi unidad\1. PROYECTOS TELLO 2022\SCM SPILL OVERS\outputs\PEAO\mujeres\1%\simulacion_1\output_tests.xlsx',spillover_test_140','sp_test_140');</v>
      </c>
      <c r="UU241">
        <v>140</v>
      </c>
      <c r="UV241" t="str">
        <f>"xlswrite('G:\Mi unidad\1. PROYECTOS TELLO 2022\SCM SPILL OVERS\outputs\PEAO\criminalidad\1%\simulacion_1\output_tests.xlsx',spillover_test_"&amp;UU241&amp;"','sp_test_"&amp;UU241&amp;"');"</f>
        <v>xlswrite('G:\Mi unidad\1. PROYECTOS TELLO 2022\SCM SPILL OVERS\outputs\PEAO\criminalidad\1%\simulacion_1\output_tests.xlsx',spillover_test_140','sp_test_140');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P242">
        <v>141</v>
      </c>
      <c r="CQ242" t="str">
        <f>"%A_"&amp;CP242</f>
        <v>%A_141</v>
      </c>
      <c r="CW242">
        <v>141</v>
      </c>
      <c r="CX242" s="2" t="str">
        <f>"A_"&amp;CW239&amp;" = eye(N);"</f>
        <v>A_140 = eye(N);</v>
      </c>
      <c r="DB242">
        <v>141</v>
      </c>
      <c r="DC242" t="str">
        <f>"%A_"&amp;DB242</f>
        <v>%A_141</v>
      </c>
      <c r="DG242">
        <v>141</v>
      </c>
      <c r="DH242" t="str">
        <f>"%A_"&amp;DG242</f>
        <v>%A_141</v>
      </c>
      <c r="DL242">
        <v>141</v>
      </c>
      <c r="DM242" t="str">
        <f>"%A_"&amp;DL242</f>
        <v>%A_141</v>
      </c>
      <c r="EG242">
        <v>89</v>
      </c>
      <c r="EH242" s="3" t="str">
        <f>"%PROVINCIA "&amp;EG242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OVERS\outputs\PEAO\bajo_niv_educ\1%\simulacion_1\output_tests.xlsx',lb_vec_"&amp;QW242&amp;"','lb_vec_"&amp;QW242&amp;"');"</f>
        <v>xlswrite('G:\Mi unidad\1. PROYECTOS TELLO 2022\SCM SPILL OVERS\outputs\PEAO\bajo_niv_educ\1%\simulacion_1\output_tests.xlsx',lb_vec_141','lb_vec_141');</v>
      </c>
      <c r="RK242">
        <v>141</v>
      </c>
      <c r="RL242" t="str">
        <f>"xlswrite('G:\Mi unidad\1. PROYECTOS TELLO 2022\SCM SPILL OVERS\outputs\PEAO\bajo_ingreso\1%\simulacion_1\output_tests.xlsx',lb_vec_"&amp;RK242&amp;"','lb_vec_"&amp;RK242&amp;"');"</f>
        <v>xlswrite('G:\Mi unidad\1. PROYECTOS TELLO 2022\SCM SPILL OVERS\outputs\PEAO\bajo_ingreso\1%\simulacion_1\output_tests.xlsx',lb_vec_141','lb_vec_141');</v>
      </c>
      <c r="RW242">
        <v>141</v>
      </c>
      <c r="RX242" t="str">
        <f>"xlswrite('G:\Mi unidad\1. PROYECTOS TELLO 2022\SCM SPILL OVERS\outputs\PEAO\densidad\1%\simulacion_1\output_tests.xlsx',lb_vec_"&amp;RW242&amp;"','lb_vec_"&amp;RW242&amp;"');"</f>
        <v>xlswrite('G:\Mi unidad\1. PROYECTOS TELLO 2022\SCM SPILL OVERS\outputs\PEAO\densidad\1%\simulacion_1\output_tests.xlsx',lb_vec_141','lb_vec_141');</v>
      </c>
      <c r="SI242">
        <v>141</v>
      </c>
      <c r="SJ242" t="str">
        <f>"xlswrite('G:\Mi unidad\1. PROYECTOS TELLO 2022\SCM SPILL OVERS\outputs\PEAO\densidad_g\1%\simulacion_1\output_tests.xlsx',lb_vec_"&amp;SI242&amp;"','lb_vec_"&amp;SI242&amp;"');"</f>
        <v>xlswrite('G:\Mi unidad\1. PROYECTOS TELLO 2022\SCM SPILL OVERS\outputs\PEAO\densidad_g\1%\simulacion_1\output_tests.xlsx',lb_vec_141','lb_vec_141');</v>
      </c>
      <c r="SU242">
        <v>141</v>
      </c>
      <c r="SV242" t="str">
        <f>"xlswrite('G:\Mi unidad\1. PROYECTOS TELLO 2022\SCM SPILL OVERS\outputs\PEAO\distancia_centro_salud\1%\simulacion_1\output_tests.xlsx',lb_vec_"&amp;SU242&amp;"','lb_vec_"&amp;SU242&amp;"');"</f>
        <v>xlswrite('G:\Mi unidad\1. PROYECTOS TELLO 2022\SCM SPILL OVERS\outputs\PEAO\distancia_centro_salud\1%\simulacion_1\output_tests.xlsx',lb_vec_141','lb_vec_141');</v>
      </c>
      <c r="TH242">
        <v>141</v>
      </c>
      <c r="TI242" t="str">
        <f>"xlswrite('G:\Mi unidad\1. PROYECTOS TELLO 2022\SCM SPILL OVERS\outputs\PEAO\informalidad\1%\simulacion_1\output_tests.xlsx',lb_vec_"&amp;TH242&amp;"','lb_vec_"&amp;TH242&amp;"');"</f>
        <v>xlswrite('G:\Mi unidad\1. PROYECTOS TELLO 2022\SCM SPILL OVERS\outputs\PEAO\informalidad\1%\simulacion_1\output_tests.xlsx',lb_vec_141','lb_vec_141');</v>
      </c>
      <c r="TU242">
        <v>141</v>
      </c>
      <c r="TV242" t="str">
        <f>"xlswrite('G:\Mi unidad\1. PROYECTOS TELLO 2022\SCM SPILL OVERS\outputs\PEAO\alimentos\1%\simulacion_1\output_tests.xlsx',lb_vec_"&amp;TU242&amp;"','lb_vec_"&amp;TU242&amp;"');"</f>
        <v>xlswrite('G:\Mi unidad\1. PROYECTOS TELLO 2022\SCM SPILL OVERS\outputs\PEAO\alimentos\1%\simulacion_1\output_tests.xlsx',lb_vec_141','lb_vec_141');</v>
      </c>
      <c r="UB242">
        <v>141</v>
      </c>
      <c r="UC242" t="str">
        <f>"xlswrite('G:\Mi unidad\1. PROYECTOS TELLO 2022\SCM SPILL OVERS\outputs\PEAO\jefe_hogar\1%\simulacion_1\output_tests.xlsx',lb_vec_"&amp;UB242&amp;"','lb_vec_"&amp;UB242&amp;"');"</f>
        <v>xlswrite('G:\Mi unidad\1. PROYECTOS TELLO 2022\SCM SPILL OVERS\outputs\PEAO\jefe_hogar\1%\simulacion_1\output_tests.xlsx',lb_vec_141','lb_vec_141');</v>
      </c>
      <c r="UI242">
        <v>141</v>
      </c>
      <c r="UJ242" t="str">
        <f>"xlswrite('G:\Mi unidad\1. PROYECTOS TELLO 2022\SCM SPILL OVERS\outputs\PEAO\mujeres\1%\simulacion_1\output_tests.xlsx',lb_vec_"&amp;UI242&amp;"','lb_vec_"&amp;UI242&amp;"');"</f>
        <v>xlswrite('G:\Mi unidad\1. PROYECTOS TELLO 2022\SCM SPILL OVERS\outputs\PEAO\mujeres\1%\simulacion_1\output_tests.xlsx',lb_vec_141','lb_vec_141');</v>
      </c>
      <c r="UU242">
        <v>141</v>
      </c>
      <c r="UV242" t="str">
        <f>"xlswrite('G:\Mi unidad\1. PROYECTOS TELLO 2022\SCM SPILL OVERS\outputs\PEAO\criminalidad\1%\simulacion_1\output_tests.xlsx',lb_vec_"&amp;UU242&amp;"','lb_vec_"&amp;UU242&amp;"');"</f>
        <v>xlswrite('G:\Mi unidad\1. PROYECTOS TELLO 2022\SCM SPILL OVERS\outputs\PEAO\criminalidad\1%\simulacion_1\output_tests.xlsx',lb_vec_141','lb_vec_141');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P243">
        <v>141</v>
      </c>
      <c r="CQ243" t="str">
        <f>"% Provincia_"&amp;CP243</f>
        <v>% Provincia_141</v>
      </c>
      <c r="CW243">
        <v>141</v>
      </c>
      <c r="CX243" s="2" t="str">
        <f>"A_"&amp;CW239&amp;"(:,ind_"&amp;CW239&amp;" == 0) = [];"</f>
        <v>A_140(:,ind_140 == 0) = [];</v>
      </c>
      <c r="DB243">
        <v>141</v>
      </c>
      <c r="DC243" t="str">
        <f>"% Provincia_"&amp;DB243</f>
        <v>% Provincia_141</v>
      </c>
      <c r="DG243">
        <v>141</v>
      </c>
      <c r="DH243" t="str">
        <f>"% Provincia_"&amp;DG243</f>
        <v>% Provincia_141</v>
      </c>
      <c r="DL243">
        <v>141</v>
      </c>
      <c r="DM243" t="str">
        <f>"% Provincia_"&amp;DL243</f>
        <v>% Provincia_141</v>
      </c>
      <c r="EG243">
        <v>89</v>
      </c>
      <c r="EH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OVERS\outputs\PEAO\bajo_niv_educ\1%\simulacion_1\output_tests.xlsx',ub_vec_"&amp;QW243&amp;"','ub_vec_"&amp;QW243&amp;"');"</f>
        <v>xlswrite('G:\Mi unidad\1. PROYECTOS TELLO 2022\SCM SPILL OVERS\outputs\PEAO\bajo_niv_educ\1%\simulacion_1\output_tests.xlsx',ub_vec_141','ub_vec_141');</v>
      </c>
      <c r="RK243">
        <v>141</v>
      </c>
      <c r="RL243" t="str">
        <f>"xlswrite('G:\Mi unidad\1. PROYECTOS TELLO 2022\SCM SPILL OVERS\outputs\PEAO\bajo_ingreso\1%\simulacion_1\output_tests.xlsx',ub_vec_"&amp;RK243&amp;"','ub_vec_"&amp;RK243&amp;"');"</f>
        <v>xlswrite('G:\Mi unidad\1. PROYECTOS TELLO 2022\SCM SPILL OVERS\outputs\PEAO\bajo_ingreso\1%\simulacion_1\output_tests.xlsx',ub_vec_141','ub_vec_141');</v>
      </c>
      <c r="RW243">
        <v>141</v>
      </c>
      <c r="RX243" t="str">
        <f>"xlswrite('G:\Mi unidad\1. PROYECTOS TELLO 2022\SCM SPILL OVERS\outputs\PEAO\densidad\1%\simulacion_1\output_tests.xlsx',ub_vec_"&amp;RW243&amp;"','ub_vec_"&amp;RW243&amp;"');"</f>
        <v>xlswrite('G:\Mi unidad\1. PROYECTOS TELLO 2022\SCM SPILL OVERS\outputs\PEAO\densidad\1%\simulacion_1\output_tests.xlsx',ub_vec_141','ub_vec_141');</v>
      </c>
      <c r="SI243">
        <v>141</v>
      </c>
      <c r="SJ243" t="str">
        <f>"xlswrite('G:\Mi unidad\1. PROYECTOS TELLO 2022\SCM SPILL OVERS\outputs\PEAO\densidad_g\1%\simulacion_1\output_tests.xlsx',ub_vec_"&amp;SI243&amp;"','ub_vec_"&amp;SI243&amp;"');"</f>
        <v>xlswrite('G:\Mi unidad\1. PROYECTOS TELLO 2022\SCM SPILL OVERS\outputs\PEAO\densidad_g\1%\simulacion_1\output_tests.xlsx',ub_vec_141','ub_vec_141');</v>
      </c>
      <c r="SU243">
        <v>141</v>
      </c>
      <c r="SV243" t="str">
        <f>"xlswrite('G:\Mi unidad\1. PROYECTOS TELLO 2022\SCM SPILL OVERS\outputs\PEAO\distancia_centro_salud\1%\simulacion_1\output_tests.xlsx',ub_vec_"&amp;SU243&amp;"','ub_vec_"&amp;SU243&amp;"');"</f>
        <v>xlswrite('G:\Mi unidad\1. PROYECTOS TELLO 2022\SCM SPILL OVERS\outputs\PEAO\distancia_centro_salud\1%\simulacion_1\output_tests.xlsx',ub_vec_141','ub_vec_141');</v>
      </c>
      <c r="TH243">
        <v>141</v>
      </c>
      <c r="TI243" t="str">
        <f>"xlswrite('G:\Mi unidad\1. PROYECTOS TELLO 2022\SCM SPILL OVERS\outputs\PEAO\informalidad\1%\simulacion_1\output_tests.xlsx',ub_vec_"&amp;TH243&amp;"','ub_vec_"&amp;TH243&amp;"');"</f>
        <v>xlswrite('G:\Mi unidad\1. PROYECTOS TELLO 2022\SCM SPILL OVERS\outputs\PEAO\informalidad\1%\simulacion_1\output_tests.xlsx',ub_vec_141','ub_vec_141');</v>
      </c>
      <c r="TU243">
        <v>141</v>
      </c>
      <c r="TV243" t="str">
        <f>"xlswrite('G:\Mi unidad\1. PROYECTOS TELLO 2022\SCM SPILL OVERS\outputs\PEAO\alimentos\1%\simulacion_1\output_tests.xlsx',ub_vec_"&amp;TU243&amp;"','ub_vec_"&amp;TU243&amp;"');"</f>
        <v>xlswrite('G:\Mi unidad\1. PROYECTOS TELLO 2022\SCM SPILL OVERS\outputs\PEAO\alimentos\1%\simulacion_1\output_tests.xlsx',ub_vec_141','ub_vec_141');</v>
      </c>
      <c r="UB243">
        <v>141</v>
      </c>
      <c r="UC243" t="str">
        <f>"xlswrite('G:\Mi unidad\1. PROYECTOS TELLO 2022\SCM SPILL OVERS\outputs\PEAO\jefe_hogar\1%\simulacion_1\output_tests.xlsx',ub_vec_"&amp;UB243&amp;"','ub_vec_"&amp;UB243&amp;"');"</f>
        <v>xlswrite('G:\Mi unidad\1. PROYECTOS TELLO 2022\SCM SPILL OVERS\outputs\PEAO\jefe_hogar\1%\simulacion_1\output_tests.xlsx',ub_vec_141','ub_vec_141');</v>
      </c>
      <c r="UI243">
        <v>141</v>
      </c>
      <c r="UJ243" t="str">
        <f>"xlswrite('G:\Mi unidad\1. PROYECTOS TELLO 2022\SCM SPILL OVERS\outputs\PEAO\mujeres\1%\simulacion_1\output_tests.xlsx',ub_vec_"&amp;UI243&amp;"','ub_vec_"&amp;UI243&amp;"');"</f>
        <v>xlswrite('G:\Mi unidad\1. PROYECTOS TELLO 2022\SCM SPILL OVERS\outputs\PEAO\mujeres\1%\simulacion_1\output_tests.xlsx',ub_vec_141','ub_vec_141');</v>
      </c>
      <c r="UU243">
        <v>141</v>
      </c>
      <c r="UV243" t="str">
        <f>"xlswrite('G:\Mi unidad\1. PROYECTOS TELLO 2022\SCM SPILL OVERS\outputs\PEAO\criminalidad\1%\simulacion_1\output_tests.xlsx',ub_vec_"&amp;UU243&amp;"','ub_vec_"&amp;UU243&amp;"');"</f>
        <v>xlswrite('G:\Mi unidad\1. PROYECTOS TELLO 2022\SCM SPILL OVERS\outputs\PEAO\criminalidad\1%\simulacion_1\output_tests.xlsx',ub_vec_141','ub_vec_141');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xlsread('spillover_densidad_g_"&amp;CJ242&amp;".xlsx')"</f>
        <v>ind_141 = xlsread('spillover_densidad_g_141.xlsx')</v>
      </c>
      <c r="CP244">
        <v>141</v>
      </c>
      <c r="CQ244" s="2" t="str">
        <f>"ind_"&amp;CP242&amp;" = xlsread('spillover_tiempo_cs_"&amp;CP242&amp;".xlsx')"</f>
        <v>ind_141 = xlsread('spillover_tiempo_cs_141.xlsx')</v>
      </c>
      <c r="CW244">
        <v>141</v>
      </c>
      <c r="CX244" t="str">
        <f>"%A_"&amp;CW244</f>
        <v>%A_141</v>
      </c>
      <c r="DB244">
        <v>141</v>
      </c>
      <c r="DC244" s="2" t="str">
        <f>"ind_"&amp;DB242&amp;" = xlsread('spillover_criminalidad_"&amp;DB242&amp;".xlsx')"</f>
        <v>ind_141 = xlsread('spillover_criminalidad_141.xlsx')</v>
      </c>
      <c r="DG244">
        <v>141</v>
      </c>
      <c r="DH244" s="2" t="str">
        <f>"ind_"&amp;DG242&amp;" = xlsread('spillover_jefe_hogar_"&amp;DG242&amp;".xlsx')"</f>
        <v>ind_141 = xlsread('spillover_jefe_hogar_141.xlsx')</v>
      </c>
      <c r="DL244">
        <v>141</v>
      </c>
      <c r="DM244" s="2" t="str">
        <f>"ind_"&amp;DL242&amp;" = xlsread('spillover_mujeres_"&amp;DL242&amp;".xlsx')"</f>
        <v>ind_141 = xlsread('spillover_mujeres_141.xlsx')</v>
      </c>
      <c r="EG244">
        <v>89</v>
      </c>
      <c r="EH244" s="2" t="str">
        <f>"Y_Ts_"&amp;EG244&amp;" = Y_"&amp;EG244&amp;"(:,T+s);"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OVERS\outputs\PEAO\bajo_niv_educ\1%\simulacion_1\output_tests.xlsx',p_value_vec_"&amp;QW244&amp;"','p_value_vec_"&amp;QW244&amp;"');"</f>
        <v>xlswrite('G:\Mi unidad\1. PROYECTOS TELLO 2022\SCM SPILL OVERS\outputs\PEAO\bajo_niv_educ\1%\simulacion_1\output_tests.xlsx',p_value_vec_141','p_value_vec_141');</v>
      </c>
      <c r="RK244">
        <v>141</v>
      </c>
      <c r="RL244" t="str">
        <f>"xlswrite('G:\Mi unidad\1. PROYECTOS TELLO 2022\SCM SPILL OVERS\outputs\PEAO\bajo_ingreso\1%\simulacion_1\output_tests.xlsx',p_value_vec_"&amp;RK244&amp;"','p_value_vec_"&amp;RK244&amp;"');"</f>
        <v>xlswrite('G:\Mi unidad\1. PROYECTOS TELLO 2022\SCM SPILL OVERS\outputs\PEAO\bajo_ingreso\1%\simulacion_1\output_tests.xlsx',p_value_vec_141','p_value_vec_141');</v>
      </c>
      <c r="RW244">
        <v>141</v>
      </c>
      <c r="RX244" t="str">
        <f>"xlswrite('G:\Mi unidad\1. PROYECTOS TELLO 2022\SCM SPILL OVERS\outputs\PEAO\densidad\1%\simulacion_1\output_tests.xlsx',p_value_vec_"&amp;RW244&amp;"','p_value_vec_"&amp;RW244&amp;"');"</f>
        <v>xlswrite('G:\Mi unidad\1. PROYECTOS TELLO 2022\SCM SPILL OVERS\outputs\PEAO\densidad\1%\simulacion_1\output_tests.xlsx',p_value_vec_141','p_value_vec_141');</v>
      </c>
      <c r="SI244">
        <v>141</v>
      </c>
      <c r="SJ244" t="str">
        <f>"xlswrite('G:\Mi unidad\1. PROYECTOS TELLO 2022\SCM SPILL OVERS\outputs\PEAO\densidad_g\1%\simulacion_1\output_tests.xlsx',p_value_vec_"&amp;SI244&amp;"','p_value_vec_"&amp;SI244&amp;"');"</f>
        <v>xlswrite('G:\Mi unidad\1. PROYECTOS TELLO 2022\SCM SPILL OVERS\outputs\PEAO\densidad_g\1%\simulacion_1\output_tests.xlsx',p_value_vec_141','p_value_vec_141');</v>
      </c>
      <c r="SU244">
        <v>141</v>
      </c>
      <c r="SV244" t="str">
        <f>"xlswrite('G:\Mi unidad\1. PROYECTOS TELLO 2022\SCM SPILL OVERS\outputs\PEAO\distancia_centro_salud\1%\simulacion_1\output_tests.xlsx',p_value_vec_"&amp;SU244&amp;"','p_value_vec_"&amp;SU244&amp;"');"</f>
        <v>xlswrite('G:\Mi unidad\1. PROYECTOS TELLO 2022\SCM SPILL OVERS\outputs\PEAO\distancia_centro_salud\1%\simulacion_1\output_tests.xlsx',p_value_vec_141','p_value_vec_141');</v>
      </c>
      <c r="TH244">
        <v>141</v>
      </c>
      <c r="TI244" t="str">
        <f>"xlswrite('G:\Mi unidad\1. PROYECTOS TELLO 2022\SCM SPILL OVERS\outputs\PEAO\informalidad\1%\simulacion_1\output_tests.xlsx',p_value_vec_"&amp;TH244&amp;"','p_value_vec_"&amp;TH244&amp;"');"</f>
        <v>xlswrite('G:\Mi unidad\1. PROYECTOS TELLO 2022\SCM SPILL OVERS\outputs\PEAO\informalidad\1%\simulacion_1\output_tests.xlsx',p_value_vec_141','p_value_vec_141');</v>
      </c>
      <c r="TU244">
        <v>141</v>
      </c>
      <c r="TV244" t="str">
        <f>"xlswrite('G:\Mi unidad\1. PROYECTOS TELLO 2022\SCM SPILL OVERS\outputs\PEAO\alimentos\1%\simulacion_1\output_tests.xlsx',p_value_vec_"&amp;TU244&amp;"','p_value_vec_"&amp;TU244&amp;"');"</f>
        <v>xlswrite('G:\Mi unidad\1. PROYECTOS TELLO 2022\SCM SPILL OVERS\outputs\PEAO\alimentos\1%\simulacion_1\output_tests.xlsx',p_value_vec_141','p_value_vec_141');</v>
      </c>
      <c r="UB244">
        <v>141</v>
      </c>
      <c r="UC244" t="str">
        <f>"xlswrite('G:\Mi unidad\1. PROYECTOS TELLO 2022\SCM SPILL OVERS\outputs\PEAO\jefe_hogar\1%\simulacion_1\output_tests.xlsx',p_value_vec_"&amp;UB244&amp;"','p_value_vec_"&amp;UB244&amp;"');"</f>
        <v>xlswrite('G:\Mi unidad\1. PROYECTOS TELLO 2022\SCM SPILL OVERS\outputs\PEAO\jefe_hogar\1%\simulacion_1\output_tests.xlsx',p_value_vec_141','p_value_vec_141');</v>
      </c>
      <c r="UI244">
        <v>141</v>
      </c>
      <c r="UJ244" t="str">
        <f>"xlswrite('G:\Mi unidad\1. PROYECTOS TELLO 2022\SCM SPILL OVERS\outputs\PEAO\mujeres\1%\simulacion_1\output_tests.xlsx',p_value_vec_"&amp;UI244&amp;"','p_value_vec_"&amp;UI244&amp;"');"</f>
        <v>xlswrite('G:\Mi unidad\1. PROYECTOS TELLO 2022\SCM SPILL OVERS\outputs\PEAO\mujeres\1%\simulacion_1\output_tests.xlsx',p_value_vec_141','p_value_vec_141');</v>
      </c>
      <c r="UU244">
        <v>141</v>
      </c>
      <c r="UV244" t="str">
        <f>"xlswrite('G:\Mi unidad\1. PROYECTOS TELLO 2022\SCM SPILL OVERS\outputs\PEAO\criminalidad\1%\simulacion_1\output_tests.xlsx',p_value_vec_"&amp;UU244&amp;"','p_value_vec_"&amp;UU244&amp;"');"</f>
        <v>xlswrite('G:\Mi unidad\1. PROYECTOS TELLO 2022\SCM SPILL OVERS\outputs\PEAO\criminalidad\1%\simulacion_1\output_tests.xlsx',p_value_vec_141','p_value_vec_141');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P245">
        <v>141</v>
      </c>
      <c r="CQ245" s="2" t="str">
        <f>"A_"&amp;CP242&amp;" = eye(N);"</f>
        <v>A_141 = eye(N);</v>
      </c>
      <c r="CW245">
        <v>141</v>
      </c>
      <c r="CX245" t="str">
        <f>"% Provincia_"&amp;CW245</f>
        <v>% Provincia_141</v>
      </c>
      <c r="DB245">
        <v>141</v>
      </c>
      <c r="DC245" s="2" t="str">
        <f>"A_"&amp;DB242&amp;" = eye(N);"</f>
        <v>A_141 = eye(N);</v>
      </c>
      <c r="DG245">
        <v>141</v>
      </c>
      <c r="DH245" s="2" t="str">
        <f>"A_"&amp;DG242&amp;" = eye(N);"</f>
        <v>A_141 = eye(N);</v>
      </c>
      <c r="DL245">
        <v>141</v>
      </c>
      <c r="DM245" s="2" t="str">
        <f>"A_"&amp;DL242&amp;" = eye(N);"</f>
        <v>A_141 = eye(N);</v>
      </c>
      <c r="EG245">
        <v>89</v>
      </c>
      <c r="EH245" s="2" t="str">
        <f>"gamma_hat_"&amp;EG244&amp;" = (A_"&amp;EG244&amp;"'*M_hat_"&amp;EG244&amp;"*A_"&amp;EG244&amp;")\(A_"&amp;EG244&amp;"'*(eye(N)-B_hat_"&amp;EG244&amp;")'*((eye(N)-B_hat_"&amp;EG244&amp;")*Y_Ts_"&amp;EG244&amp;"-a_hat_"&amp;EG244&amp;"));"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OVERS\outputs\PEAO\bajo_niv_educ\1%\simulacion_1\output_tests.xlsx',alpha1_hat_vec_"&amp;QW245&amp;"','alpha1_hat_vec_"&amp;QW245&amp;"');"</f>
        <v>xlswrite('G:\Mi unidad\1. PROYECTOS TELLO 2022\SCM SPILL OVERS\outputs\PEAO\bajo_niv_educ\1%\simulacion_1\output_tests.xlsx',alpha1_hat_vec_141','alpha1_hat_vec_141');</v>
      </c>
      <c r="RK245">
        <v>141</v>
      </c>
      <c r="RL245" t="str">
        <f>"xlswrite('G:\Mi unidad\1. PROYECTOS TELLO 2022\SCM SPILL OVERS\outputs\PEAO\bajo_ingreso\1%\simulacion_1\output_tests.xlsx',alpha1_hat_vec_"&amp;RK245&amp;"','alpha1_hat_vec_"&amp;RK245&amp;"');"</f>
        <v>xlswrite('G:\Mi unidad\1. PROYECTOS TELLO 2022\SCM SPILL OVERS\outputs\PEAO\bajo_ingreso\1%\simulacion_1\output_tests.xlsx',alpha1_hat_vec_141','alpha1_hat_vec_141');</v>
      </c>
      <c r="RW245">
        <v>141</v>
      </c>
      <c r="RX245" t="str">
        <f>"xlswrite('G:\Mi unidad\1. PROYECTOS TELLO 2022\SCM SPILL OVERS\outputs\PEAO\densidad\1%\simulacion_1\output_tests.xlsx',alpha1_hat_vec_"&amp;RW245&amp;"','alpha1_hat_vec_"&amp;RW245&amp;"');"</f>
        <v>xlswrite('G:\Mi unidad\1. PROYECTOS TELLO 2022\SCM SPILL OVERS\outputs\PEAO\densidad\1%\simulacion_1\output_tests.xlsx',alpha1_hat_vec_141','alpha1_hat_vec_141');</v>
      </c>
      <c r="SI245">
        <v>141</v>
      </c>
      <c r="SJ245" t="str">
        <f>"xlswrite('G:\Mi unidad\1. PROYECTOS TELLO 2022\SCM SPILL OVERS\outputs\PEAO\densidad_g\1%\simulacion_1\output_tests.xlsx',alpha1_hat_vec_"&amp;SI245&amp;"','alpha1_hat_vec_"&amp;SI245&amp;"');"</f>
        <v>xlswrite('G:\Mi unidad\1. PROYECTOS TELLO 2022\SCM SPILL OVERS\outputs\PEAO\densidad_g\1%\simulacion_1\output_tests.xlsx',alpha1_hat_vec_141','alpha1_hat_vec_141');</v>
      </c>
      <c r="SU245">
        <v>141</v>
      </c>
      <c r="SV245" t="str">
        <f>"xlswrite('G:\Mi unidad\1. PROYECTOS TELLO 2022\SCM SPILL OVERS\outputs\PEAO\distancia_centro_salud\1%\simulacion_1\output_tests.xlsx',alpha1_hat_vec_"&amp;SU245&amp;"','alpha1_hat_vec_"&amp;SU245&amp;"');"</f>
        <v>xlswrite('G:\Mi unidad\1. PROYECTOS TELLO 2022\SCM SPILL OVERS\outputs\PEAO\distancia_centro_salud\1%\simulacion_1\output_tests.xlsx',alpha1_hat_vec_141','alpha1_hat_vec_141');</v>
      </c>
      <c r="TH245">
        <v>141</v>
      </c>
      <c r="TI245" t="str">
        <f>"xlswrite('G:\Mi unidad\1. PROYECTOS TELLO 2022\SCM SPILL OVERS\outputs\PEAO\informalidad\1%\simulacion_1\output_tests.xlsx',alpha1_hat_vec_"&amp;TH245&amp;"','alpha1_hat_vec_"&amp;TH245&amp;"');"</f>
        <v>xlswrite('G:\Mi unidad\1. PROYECTOS TELLO 2022\SCM SPILL OVERS\outputs\PEAO\informalidad\1%\simulacion_1\output_tests.xlsx',alpha1_hat_vec_141','alpha1_hat_vec_141');</v>
      </c>
      <c r="TU245">
        <v>141</v>
      </c>
      <c r="TV245" t="str">
        <f>"xlswrite('G:\Mi unidad\1. PROYECTOS TELLO 2022\SCM SPILL OVERS\outputs\PEAO\alimentos\1%\simulacion_1\output_tests.xlsx',alpha1_hat_vec_"&amp;TU245&amp;"','alpha1_hat_vec_"&amp;TU245&amp;"');"</f>
        <v>xlswrite('G:\Mi unidad\1. PROYECTOS TELLO 2022\SCM SPILL OVERS\outputs\PEAO\alimentos\1%\simulacion_1\output_tests.xlsx',alpha1_hat_vec_141','alpha1_hat_vec_141');</v>
      </c>
      <c r="UB245">
        <v>141</v>
      </c>
      <c r="UC245" t="str">
        <f>"xlswrite('G:\Mi unidad\1. PROYECTOS TELLO 2022\SCM SPILL OVERS\outputs\PEAO\jefe_hogar\1%\simulacion_1\output_tests.xlsx',alpha1_hat_vec_"&amp;UB245&amp;"','alpha1_hat_vec_"&amp;UB245&amp;"');"</f>
        <v>xlswrite('G:\Mi unidad\1. PROYECTOS TELLO 2022\SCM SPILL OVERS\outputs\PEAO\jefe_hogar\1%\simulacion_1\output_tests.xlsx',alpha1_hat_vec_141','alpha1_hat_vec_141');</v>
      </c>
      <c r="UI245">
        <v>141</v>
      </c>
      <c r="UJ245" t="str">
        <f>"xlswrite('G:\Mi unidad\1. PROYECTOS TELLO 2022\SCM SPILL OVERS\outputs\PEAO\mujeres\1%\simulacion_1\output_tests.xlsx',alpha1_hat_vec_"&amp;UI245&amp;"','alpha1_hat_vec_"&amp;UI245&amp;"');"</f>
        <v>xlswrite('G:\Mi unidad\1. PROYECTOS TELLO 2022\SCM SPILL OVERS\outputs\PEAO\mujeres\1%\simulacion_1\output_tests.xlsx',alpha1_hat_vec_141','alpha1_hat_vec_141');</v>
      </c>
      <c r="UU245">
        <v>141</v>
      </c>
      <c r="UV245" t="str">
        <f>"xlswrite('G:\Mi unidad\1. PROYECTOS TELLO 2022\SCM SPILL OVERS\outputs\PEAO\criminalidad\1%\simulacion_1\output_tests.xlsx',alpha1_hat_vec_"&amp;UU245&amp;"','alpha1_hat_vec_"&amp;UU245&amp;"');"</f>
        <v>xlswrite('G:\Mi unidad\1. PROYECTOS TELLO 2022\SCM SPILL OVERS\outputs\PEAO\criminalidad\1%\simulacion_1\output_tests.xlsx',alpha1_hat_vec_141','alpha1_hat_vec_141');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P246">
        <v>141</v>
      </c>
      <c r="CQ246" s="2" t="str">
        <f>"A_"&amp;CP242&amp;"(:,ind_"&amp;CP242&amp;" == 0) = [];"</f>
        <v>A_141(:,ind_141 == 0) = [];</v>
      </c>
      <c r="CW246">
        <v>141</v>
      </c>
      <c r="CX246" s="2" t="str">
        <f>"ind_"&amp;CW244&amp;" = xlsread('spillover_alimentos_"&amp;CW244&amp;".xlsx')"</f>
        <v>ind_141 = xlsread('spillover_alimentos_141.xlsx')</v>
      </c>
      <c r="DB246">
        <v>141</v>
      </c>
      <c r="DC246" s="2" t="str">
        <f>"A_"&amp;DB242&amp;"(:,ind_"&amp;DB242&amp;" == 0) = [];"</f>
        <v>A_141(:,ind_141 == 0) = [];</v>
      </c>
      <c r="DG246">
        <v>141</v>
      </c>
      <c r="DH246" s="2" t="str">
        <f>"A_"&amp;DG242&amp;"(:,ind_"&amp;DG242&amp;" == 0) = [];"</f>
        <v>A_141(:,ind_141 == 0) = [];</v>
      </c>
      <c r="DL246">
        <v>141</v>
      </c>
      <c r="DM246" s="2" t="str">
        <f>"A_"&amp;DL242&amp;"(:,ind_"&amp;DL242&amp;" == 0) = [];"</f>
        <v>A_141(:,ind_141 == 0) = [];</v>
      </c>
      <c r="EG246">
        <v>89</v>
      </c>
      <c r="EH246" s="2" t="str">
        <f>"alpha_hat_"&amp;EG246&amp;" = A_"&amp;EG246&amp;"*gamma_hat_"&amp;EG246&amp;";"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OVERS\outputs\PEAO\bajo_niv_educ\1%\simulacion_1\output_tests.xlsx',spillover_test_"&amp;QW246&amp;"','sp_test_"&amp;QW246&amp;"');"</f>
        <v>xlswrite('G:\Mi unidad\1. PROYECTOS TELLO 2022\SCM SPILL OVERS\outputs\PEAO\bajo_niv_educ\1%\simulacion_1\output_tests.xlsx',spillover_test_141','sp_test_141');</v>
      </c>
      <c r="RK246">
        <v>141</v>
      </c>
      <c r="RL246" t="str">
        <f>"xlswrite('G:\Mi unidad\1. PROYECTOS TELLO 2022\SCM SPILL OVERS\outputs\PEAO\bajo_ingreso\1%\simulacion_1\output_tests.xlsx',spillover_test_"&amp;RK246&amp;"','sp_test_"&amp;RK246&amp;"');"</f>
        <v>xlswrite('G:\Mi unidad\1. PROYECTOS TELLO 2022\SCM SPILL OVERS\outputs\PEAO\bajo_ingreso\1%\simulacion_1\output_tests.xlsx',spillover_test_141','sp_test_141');</v>
      </c>
      <c r="RW246">
        <v>141</v>
      </c>
      <c r="RX246" t="str">
        <f>"xlswrite('G:\Mi unidad\1. PROYECTOS TELLO 2022\SCM SPILL OVERS\outputs\PEAO\densidad\1%\simulacion_1\output_tests.xlsx',spillover_test_"&amp;RW246&amp;"','sp_test_"&amp;RW246&amp;"');"</f>
        <v>xlswrite('G:\Mi unidad\1. PROYECTOS TELLO 2022\SCM SPILL OVERS\outputs\PEAO\densidad\1%\simulacion_1\output_tests.xlsx',spillover_test_141','sp_test_141');</v>
      </c>
      <c r="SI246">
        <v>141</v>
      </c>
      <c r="SJ246" t="str">
        <f>"xlswrite('G:\Mi unidad\1. PROYECTOS TELLO 2022\SCM SPILL OVERS\outputs\PEAO\densidad_g\1%\simulacion_1\output_tests.xlsx',spillover_test_"&amp;SI246&amp;"','sp_test_"&amp;SI246&amp;"');"</f>
        <v>xlswrite('G:\Mi unidad\1. PROYECTOS TELLO 2022\SCM SPILL OVERS\outputs\PEAO\densidad_g\1%\simulacion_1\output_tests.xlsx',spillover_test_141','sp_test_141');</v>
      </c>
      <c r="SU246">
        <v>141</v>
      </c>
      <c r="SV246" t="str">
        <f>"xlswrite('G:\Mi unidad\1. PROYECTOS TELLO 2022\SCM SPILL OVERS\outputs\PEAO\distancia_centro_salud\1%\simulacion_1\output_tests.xlsx',spillover_test_"&amp;SU246&amp;"','sp_test_"&amp;SU246&amp;"');"</f>
        <v>xlswrite('G:\Mi unidad\1. PROYECTOS TELLO 2022\SCM SPILL OVERS\outputs\PEAO\distancia_centro_salud\1%\simulacion_1\output_tests.xlsx',spillover_test_141','sp_test_141');</v>
      </c>
      <c r="TH246">
        <v>141</v>
      </c>
      <c r="TI246" t="str">
        <f>"xlswrite('G:\Mi unidad\1. PROYECTOS TELLO 2022\SCM SPILL OVERS\outputs\PEAO\informalidad\1%\simulacion_1\output_tests.xlsx',spillover_test_"&amp;TH246&amp;"','sp_test_"&amp;TH246&amp;"');"</f>
        <v>xlswrite('G:\Mi unidad\1. PROYECTOS TELLO 2022\SCM SPILL OVERS\outputs\PEAO\informalidad\1%\simulacion_1\output_tests.xlsx',spillover_test_141','sp_test_141');</v>
      </c>
      <c r="TU246">
        <v>141</v>
      </c>
      <c r="TV246" t="str">
        <f>"xlswrite('G:\Mi unidad\1. PROYECTOS TELLO 2022\SCM SPILL OVERS\outputs\PEAO\alimentos\1%\simulacion_1\output_tests.xlsx',spillover_test_"&amp;TU246&amp;"','sp_test_"&amp;TU246&amp;"');"</f>
        <v>xlswrite('G:\Mi unidad\1. PROYECTOS TELLO 2022\SCM SPILL OVERS\outputs\PEAO\alimentos\1%\simulacion_1\output_tests.xlsx',spillover_test_141','sp_test_141');</v>
      </c>
      <c r="UB246">
        <v>141</v>
      </c>
      <c r="UC246" t="str">
        <f>"xlswrite('G:\Mi unidad\1. PROYECTOS TELLO 2022\SCM SPILL OVERS\outputs\PEAO\jefe_hogar\1%\simulacion_1\output_tests.xlsx',spillover_test_"&amp;UB246&amp;"','sp_test_"&amp;UB246&amp;"');"</f>
        <v>xlswrite('G:\Mi unidad\1. PROYECTOS TELLO 2022\SCM SPILL OVERS\outputs\PEAO\jefe_hogar\1%\simulacion_1\output_tests.xlsx',spillover_test_141','sp_test_141');</v>
      </c>
      <c r="UI246">
        <v>141</v>
      </c>
      <c r="UJ246" t="str">
        <f>"xlswrite('G:\Mi unidad\1. PROYECTOS TELLO 2022\SCM SPILL OVERS\outputs\PEAO\mujeres\1%\simulacion_1\output_tests.xlsx',spillover_test_"&amp;UI246&amp;"','sp_test_"&amp;UI246&amp;"');"</f>
        <v>xlswrite('G:\Mi unidad\1. PROYECTOS TELLO 2022\SCM SPILL OVERS\outputs\PEAO\mujeres\1%\simulacion_1\output_tests.xlsx',spillover_test_141','sp_test_141');</v>
      </c>
      <c r="UU246">
        <v>141</v>
      </c>
      <c r="UV246" t="str">
        <f>"xlswrite('G:\Mi unidad\1. PROYECTOS TELLO 2022\SCM SPILL OVERS\outputs\PEAO\criminalidad\1%\simulacion_1\output_tests.xlsx',spillover_test_"&amp;UU246&amp;"','sp_test_"&amp;UU246&amp;"');"</f>
        <v>xlswrite('G:\Mi unidad\1. PROYECTOS TELLO 2022\SCM SPILL OVERS\outputs\PEAO\criminalidad\1%\simulacion_1\output_tests.xlsx',spillover_test_141','sp_test_141');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P247">
        <v>144</v>
      </c>
      <c r="CQ247" t="str">
        <f>"%A_"&amp;CP247</f>
        <v>%A_144</v>
      </c>
      <c r="CW247">
        <v>144</v>
      </c>
      <c r="CX247" s="2" t="str">
        <f>"A_"&amp;CW244&amp;" = eye(N);"</f>
        <v>A_141 = eye(N);</v>
      </c>
      <c r="DB247">
        <v>144</v>
      </c>
      <c r="DC247" t="str">
        <f>"%A_"&amp;DB247</f>
        <v>%A_144</v>
      </c>
      <c r="DG247">
        <v>144</v>
      </c>
      <c r="DH247" t="str">
        <f>"%A_"&amp;DG247</f>
        <v>%A_144</v>
      </c>
      <c r="DL247">
        <v>144</v>
      </c>
      <c r="DM247" t="str">
        <f>"%A_"&amp;DL247</f>
        <v>%A_144</v>
      </c>
      <c r="EG247">
        <v>89</v>
      </c>
      <c r="EH247" s="2" t="str">
        <f>"alpha1_hat_vec_"&amp;EG247&amp;"(s) = alpha_hat_"&amp;EG247&amp;"(1);"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sp_andrews(Y_pre_"&amp;QP247&amp;",PEAO_"&amp;QP247&amp;"(:,T+s),A_"&amp;QP247&amp;",C,d,alpha_sig);"</f>
        <v xml:space="preserve">    spillover_test_112(s) = sp_andrews(Y_pre_112,PEAO_112(:,T+s),A_112,C,d,alpha_sig);</v>
      </c>
      <c r="QW247">
        <v>144</v>
      </c>
      <c r="QX247" t="str">
        <f>"xlswrite('G:\Mi unidad\1. PROYECTOS TELLO 2022\SCM SPILL OVERS\outputs\PEAO\bajo_niv_educ\1%\simulacion_1\output_tests.xlsx',lb_vec_"&amp;QW247&amp;"','lb_vec_"&amp;QW247&amp;"');"</f>
        <v>xlswrite('G:\Mi unidad\1. PROYECTOS TELLO 2022\SCM SPILL OVERS\outputs\PEAO\bajo_niv_educ\1%\simulacion_1\output_tests.xlsx',lb_vec_144','lb_vec_144');</v>
      </c>
      <c r="RK247">
        <v>144</v>
      </c>
      <c r="RL247" t="str">
        <f>"xlswrite('G:\Mi unidad\1. PROYECTOS TELLO 2022\SCM SPILL OVERS\outputs\PEAO\bajo_ingreso\1%\simulacion_1\output_tests.xlsx',lb_vec_"&amp;RK247&amp;"','lb_vec_"&amp;RK247&amp;"');"</f>
        <v>xlswrite('G:\Mi unidad\1. PROYECTOS TELLO 2022\SCM SPILL OVERS\outputs\PEAO\bajo_ingreso\1%\simulacion_1\output_tests.xlsx',lb_vec_144','lb_vec_144');</v>
      </c>
      <c r="RW247">
        <v>144</v>
      </c>
      <c r="RX247" t="str">
        <f>"xlswrite('G:\Mi unidad\1. PROYECTOS TELLO 2022\SCM SPILL OVERS\outputs\PEAO\densidad\1%\simulacion_1\output_tests.xlsx',lb_vec_"&amp;RW247&amp;"','lb_vec_"&amp;RW247&amp;"');"</f>
        <v>xlswrite('G:\Mi unidad\1. PROYECTOS TELLO 2022\SCM SPILL OVERS\outputs\PEAO\densidad\1%\simulacion_1\output_tests.xlsx',lb_vec_144','lb_vec_144');</v>
      </c>
      <c r="SI247">
        <v>144</v>
      </c>
      <c r="SJ247" t="str">
        <f>"xlswrite('G:\Mi unidad\1. PROYECTOS TELLO 2022\SCM SPILL OVERS\outputs\PEAO\densidad_g\1%\simulacion_1\output_tests.xlsx',lb_vec_"&amp;SI247&amp;"','lb_vec_"&amp;SI247&amp;"');"</f>
        <v>xlswrite('G:\Mi unidad\1. PROYECTOS TELLO 2022\SCM SPILL OVERS\outputs\PEAO\densidad_g\1%\simulacion_1\output_tests.xlsx',lb_vec_144','lb_vec_144');</v>
      </c>
      <c r="SU247">
        <v>144</v>
      </c>
      <c r="SV247" t="str">
        <f>"xlswrite('G:\Mi unidad\1. PROYECTOS TELLO 2022\SCM SPILL OVERS\outputs\PEAO\distancia_centro_salud\1%\simulacion_1\output_tests.xlsx',lb_vec_"&amp;SU247&amp;"','lb_vec_"&amp;SU247&amp;"');"</f>
        <v>xlswrite('G:\Mi unidad\1. PROYECTOS TELLO 2022\SCM SPILL OVERS\outputs\PEAO\distancia_centro_salud\1%\simulacion_1\output_tests.xlsx',lb_vec_144','lb_vec_144');</v>
      </c>
      <c r="TH247">
        <v>144</v>
      </c>
      <c r="TI247" t="str">
        <f>"xlswrite('G:\Mi unidad\1. PROYECTOS TELLO 2022\SCM SPILL OVERS\outputs\PEAO\informalidad\1%\simulacion_1\output_tests.xlsx',lb_vec_"&amp;TH247&amp;"','lb_vec_"&amp;TH247&amp;"');"</f>
        <v>xlswrite('G:\Mi unidad\1. PROYECTOS TELLO 2022\SCM SPILL OVERS\outputs\PEAO\informalidad\1%\simulacion_1\output_tests.xlsx',lb_vec_144','lb_vec_144');</v>
      </c>
      <c r="TU247">
        <v>144</v>
      </c>
      <c r="TV247" t="str">
        <f>"xlswrite('G:\Mi unidad\1. PROYECTOS TELLO 2022\SCM SPILL OVERS\outputs\PEAO\alimentos\1%\simulacion_1\output_tests.xlsx',lb_vec_"&amp;TU247&amp;"','lb_vec_"&amp;TU247&amp;"');"</f>
        <v>xlswrite('G:\Mi unidad\1. PROYECTOS TELLO 2022\SCM SPILL OVERS\outputs\PEAO\alimentos\1%\simulacion_1\output_tests.xlsx',lb_vec_144','lb_vec_144');</v>
      </c>
      <c r="UB247">
        <v>144</v>
      </c>
      <c r="UC247" t="str">
        <f>"xlswrite('G:\Mi unidad\1. PROYECTOS TELLO 2022\SCM SPILL OVERS\outputs\PEAO\jefe_hogar\1%\simulacion_1\output_tests.xlsx',lb_vec_"&amp;UB247&amp;"','lb_vec_"&amp;UB247&amp;"');"</f>
        <v>xlswrite('G:\Mi unidad\1. PROYECTOS TELLO 2022\SCM SPILL OVERS\outputs\PEAO\jefe_hogar\1%\simulacion_1\output_tests.xlsx',lb_vec_144','lb_vec_144');</v>
      </c>
      <c r="UI247">
        <v>144</v>
      </c>
      <c r="UJ247" t="str">
        <f>"xlswrite('G:\Mi unidad\1. PROYECTOS TELLO 2022\SCM SPILL OVERS\outputs\PEAO\mujeres\1%\simulacion_1\output_tests.xlsx',lb_vec_"&amp;UI247&amp;"','lb_vec_"&amp;UI247&amp;"');"</f>
        <v>xlswrite('G:\Mi unidad\1. PROYECTOS TELLO 2022\SCM SPILL OVERS\outputs\PEAO\mujeres\1%\simulacion_1\output_tests.xlsx',lb_vec_144','lb_vec_144');</v>
      </c>
      <c r="UU247">
        <v>144</v>
      </c>
      <c r="UV247" t="str">
        <f>"xlswrite('G:\Mi unidad\1. PROYECTOS TELLO 2022\SCM SPILL OVERS\outputs\PEAO\criminalidad\1%\simulacion_1\output_tests.xlsx',lb_vec_"&amp;UU247&amp;"','lb_vec_"&amp;UU247&amp;"');"</f>
        <v>xlswrite('G:\Mi unidad\1. PROYECTOS TELLO 2022\SCM SPILL OVERS\outputs\PEAO\criminalidad\1%\simulacion_1\output_tests.xlsx',lb_vec_144','lb_vec_144');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P248">
        <v>144</v>
      </c>
      <c r="CQ248" t="str">
        <f>"% Provincia_"&amp;CP248</f>
        <v>% Provincia_144</v>
      </c>
      <c r="CW248">
        <v>144</v>
      </c>
      <c r="CX248" s="2" t="str">
        <f>"A_"&amp;CW244&amp;"(:,ind_"&amp;CW244&amp;" == 0) = [];"</f>
        <v>A_141(:,ind_141 == 0) = [];</v>
      </c>
      <c r="DB248">
        <v>144</v>
      </c>
      <c r="DC248" t="str">
        <f>"% Provincia_"&amp;DB248</f>
        <v>% Provincia_144</v>
      </c>
      <c r="DG248">
        <v>144</v>
      </c>
      <c r="DH248" t="str">
        <f>"% Provincia_"&amp;DG248</f>
        <v>% Provincia_144</v>
      </c>
      <c r="DL248">
        <v>144</v>
      </c>
      <c r="DM248" t="str">
        <f>"% Provincia_"&amp;DL248</f>
        <v>% Provincia_144</v>
      </c>
      <c r="EG248">
        <v>89</v>
      </c>
      <c r="EH248" s="2" t="str">
        <f>"synthetic_control_sp_"&amp;EG248&amp;"(T+s) = Y_"&amp;EG248&amp;"(1,T+s)-alpha1_hat_vec_"&amp;EG248&amp;"(s);"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OVERS\outputs\PEAO\bajo_niv_educ\1%\simulacion_1\output_tests.xlsx',ub_vec_"&amp;QW248&amp;"','ub_vec_"&amp;QW248&amp;"');"</f>
        <v>xlswrite('G:\Mi unidad\1. PROYECTOS TELLO 2022\SCM SPILL OVERS\outputs\PEAO\bajo_niv_educ\1%\simulacion_1\output_tests.xlsx',ub_vec_144','ub_vec_144');</v>
      </c>
      <c r="RK248">
        <v>144</v>
      </c>
      <c r="RL248" t="str">
        <f>"xlswrite('G:\Mi unidad\1. PROYECTOS TELLO 2022\SCM SPILL OVERS\outputs\PEAO\bajo_ingreso\1%\simulacion_1\output_tests.xlsx',ub_vec_"&amp;RK248&amp;"','ub_vec_"&amp;RK248&amp;"');"</f>
        <v>xlswrite('G:\Mi unidad\1. PROYECTOS TELLO 2022\SCM SPILL OVERS\outputs\PEAO\bajo_ingreso\1%\simulacion_1\output_tests.xlsx',ub_vec_144','ub_vec_144');</v>
      </c>
      <c r="RW248">
        <v>144</v>
      </c>
      <c r="RX248" t="str">
        <f>"xlswrite('G:\Mi unidad\1. PROYECTOS TELLO 2022\SCM SPILL OVERS\outputs\PEAO\densidad\1%\simulacion_1\output_tests.xlsx',ub_vec_"&amp;RW248&amp;"','ub_vec_"&amp;RW248&amp;"');"</f>
        <v>xlswrite('G:\Mi unidad\1. PROYECTOS TELLO 2022\SCM SPILL OVERS\outputs\PEAO\densidad\1%\simulacion_1\output_tests.xlsx',ub_vec_144','ub_vec_144');</v>
      </c>
      <c r="SI248">
        <v>144</v>
      </c>
      <c r="SJ248" t="str">
        <f>"xlswrite('G:\Mi unidad\1. PROYECTOS TELLO 2022\SCM SPILL OVERS\outputs\PEAO\densidad_g\1%\simulacion_1\output_tests.xlsx',ub_vec_"&amp;SI248&amp;"','ub_vec_"&amp;SI248&amp;"');"</f>
        <v>xlswrite('G:\Mi unidad\1. PROYECTOS TELLO 2022\SCM SPILL OVERS\outputs\PEAO\densidad_g\1%\simulacion_1\output_tests.xlsx',ub_vec_144','ub_vec_144');</v>
      </c>
      <c r="SU248">
        <v>144</v>
      </c>
      <c r="SV248" t="str">
        <f>"xlswrite('G:\Mi unidad\1. PROYECTOS TELLO 2022\SCM SPILL OVERS\outputs\PEAO\distancia_centro_salud\1%\simulacion_1\output_tests.xlsx',ub_vec_"&amp;SU248&amp;"','ub_vec_"&amp;SU248&amp;"');"</f>
        <v>xlswrite('G:\Mi unidad\1. PROYECTOS TELLO 2022\SCM SPILL OVERS\outputs\PEAO\distancia_centro_salud\1%\simulacion_1\output_tests.xlsx',ub_vec_144','ub_vec_144');</v>
      </c>
      <c r="TH248">
        <v>144</v>
      </c>
      <c r="TI248" t="str">
        <f>"xlswrite('G:\Mi unidad\1. PROYECTOS TELLO 2022\SCM SPILL OVERS\outputs\PEAO\informalidad\1%\simulacion_1\output_tests.xlsx',ub_vec_"&amp;TH248&amp;"','ub_vec_"&amp;TH248&amp;"');"</f>
        <v>xlswrite('G:\Mi unidad\1. PROYECTOS TELLO 2022\SCM SPILL OVERS\outputs\PEAO\informalidad\1%\simulacion_1\output_tests.xlsx',ub_vec_144','ub_vec_144');</v>
      </c>
      <c r="TU248">
        <v>144</v>
      </c>
      <c r="TV248" t="str">
        <f>"xlswrite('G:\Mi unidad\1. PROYECTOS TELLO 2022\SCM SPILL OVERS\outputs\PEAO\alimentos\1%\simulacion_1\output_tests.xlsx',ub_vec_"&amp;TU248&amp;"','ub_vec_"&amp;TU248&amp;"');"</f>
        <v>xlswrite('G:\Mi unidad\1. PROYECTOS TELLO 2022\SCM SPILL OVERS\outputs\PEAO\alimentos\1%\simulacion_1\output_tests.xlsx',ub_vec_144','ub_vec_144');</v>
      </c>
      <c r="UB248">
        <v>144</v>
      </c>
      <c r="UC248" t="str">
        <f>"xlswrite('G:\Mi unidad\1. PROYECTOS TELLO 2022\SCM SPILL OVERS\outputs\PEAO\jefe_hogar\1%\simulacion_1\output_tests.xlsx',ub_vec_"&amp;UB248&amp;"','ub_vec_"&amp;UB248&amp;"');"</f>
        <v>xlswrite('G:\Mi unidad\1. PROYECTOS TELLO 2022\SCM SPILL OVERS\outputs\PEAO\jefe_hogar\1%\simulacion_1\output_tests.xlsx',ub_vec_144','ub_vec_144');</v>
      </c>
      <c r="UI248">
        <v>144</v>
      </c>
      <c r="UJ248" t="str">
        <f>"xlswrite('G:\Mi unidad\1. PROYECTOS TELLO 2022\SCM SPILL OVERS\outputs\PEAO\mujeres\1%\simulacion_1\output_tests.xlsx',ub_vec_"&amp;UI248&amp;"','ub_vec_"&amp;UI248&amp;"');"</f>
        <v>xlswrite('G:\Mi unidad\1. PROYECTOS TELLO 2022\SCM SPILL OVERS\outputs\PEAO\mujeres\1%\simulacion_1\output_tests.xlsx',ub_vec_144','ub_vec_144');</v>
      </c>
      <c r="UU248">
        <v>144</v>
      </c>
      <c r="UV248" t="str">
        <f>"xlswrite('G:\Mi unidad\1. PROYECTOS TELLO 2022\SCM SPILL OVERS\outputs\PEAO\criminalidad\1%\simulacion_1\output_tests.xlsx',ub_vec_"&amp;UU248&amp;"','ub_vec_"&amp;UU248&amp;"');"</f>
        <v>xlswrite('G:\Mi unidad\1. PROYECTOS TELLO 2022\SCM SPILL OVERS\outputs\PEAO\criminalidad\1%\simulacion_1\output_tests.xlsx',ub_vec_144','ub_vec_144');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xlsread('spillover_densidad_g_"&amp;CJ247&amp;".xlsx')"</f>
        <v>ind_144 = xlsread('spillover_densidad_g_144.xlsx')</v>
      </c>
      <c r="CP249">
        <v>144</v>
      </c>
      <c r="CQ249" s="2" t="str">
        <f>"ind_"&amp;CP247&amp;" = xlsread('spillover_tiempo_cs_"&amp;CP247&amp;".xlsx')"</f>
        <v>ind_144 = xlsread('spillover_tiempo_cs_144.xlsx')</v>
      </c>
      <c r="CW249">
        <v>144</v>
      </c>
      <c r="CX249" t="str">
        <f>"%A_"&amp;CW249</f>
        <v>%A_144</v>
      </c>
      <c r="DB249">
        <v>144</v>
      </c>
      <c r="DC249" s="2" t="str">
        <f>"ind_"&amp;DB247&amp;" = xlsread('spillover_criminalidad_"&amp;DB247&amp;".xlsx')"</f>
        <v>ind_144 = xlsread('spillover_criminalidad_144.xlsx')</v>
      </c>
      <c r="DG249">
        <v>144</v>
      </c>
      <c r="DH249" s="2" t="str">
        <f>"ind_"&amp;DG247&amp;" = xlsread('spillover_jefe_hogar_"&amp;DG247&amp;".xlsx')"</f>
        <v>ind_144 = xlsread('spillover_jefe_hogar_144.xlsx')</v>
      </c>
      <c r="DL249">
        <v>144</v>
      </c>
      <c r="DM249" s="2" t="str">
        <f>"ind_"&amp;DL247&amp;" = xlsread('spillover_mujeres_"&amp;DL247&amp;".xlsx')"</f>
        <v>ind_144 = xlsread('spillover_mujeres_144.xlsx')</v>
      </c>
      <c r="EG249">
        <v>89</v>
      </c>
      <c r="EH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OVERS\outputs\PEAO\bajo_niv_educ\1%\simulacion_1\output_tests.xlsx',p_value_vec_"&amp;QW249&amp;"','p_value_vec_"&amp;QW249&amp;"');"</f>
        <v>xlswrite('G:\Mi unidad\1. PROYECTOS TELLO 2022\SCM SPILL OVERS\outputs\PEAO\bajo_niv_educ\1%\simulacion_1\output_tests.xlsx',p_value_vec_144','p_value_vec_144');</v>
      </c>
      <c r="RK249">
        <v>144</v>
      </c>
      <c r="RL249" t="str">
        <f>"xlswrite('G:\Mi unidad\1. PROYECTOS TELLO 2022\SCM SPILL OVERS\outputs\PEAO\bajo_ingreso\1%\simulacion_1\output_tests.xlsx',p_value_vec_"&amp;RK249&amp;"','p_value_vec_"&amp;RK249&amp;"');"</f>
        <v>xlswrite('G:\Mi unidad\1. PROYECTOS TELLO 2022\SCM SPILL OVERS\outputs\PEAO\bajo_ingreso\1%\simulacion_1\output_tests.xlsx',p_value_vec_144','p_value_vec_144');</v>
      </c>
      <c r="RW249">
        <v>144</v>
      </c>
      <c r="RX249" t="str">
        <f>"xlswrite('G:\Mi unidad\1. PROYECTOS TELLO 2022\SCM SPILL OVERS\outputs\PEAO\densidad\1%\simulacion_1\output_tests.xlsx',p_value_vec_"&amp;RW249&amp;"','p_value_vec_"&amp;RW249&amp;"');"</f>
        <v>xlswrite('G:\Mi unidad\1. PROYECTOS TELLO 2022\SCM SPILL OVERS\outputs\PEAO\densidad\1%\simulacion_1\output_tests.xlsx',p_value_vec_144','p_value_vec_144');</v>
      </c>
      <c r="SI249">
        <v>144</v>
      </c>
      <c r="SJ249" t="str">
        <f>"xlswrite('G:\Mi unidad\1. PROYECTOS TELLO 2022\SCM SPILL OVERS\outputs\PEAO\densidad_g\1%\simulacion_1\output_tests.xlsx',p_value_vec_"&amp;SI249&amp;"','p_value_vec_"&amp;SI249&amp;"');"</f>
        <v>xlswrite('G:\Mi unidad\1. PROYECTOS TELLO 2022\SCM SPILL OVERS\outputs\PEAO\densidad_g\1%\simulacion_1\output_tests.xlsx',p_value_vec_144','p_value_vec_144');</v>
      </c>
      <c r="SU249">
        <v>144</v>
      </c>
      <c r="SV249" t="str">
        <f>"xlswrite('G:\Mi unidad\1. PROYECTOS TELLO 2022\SCM SPILL OVERS\outputs\PEAO\distancia_centro_salud\1%\simulacion_1\output_tests.xlsx',p_value_vec_"&amp;SU249&amp;"','p_value_vec_"&amp;SU249&amp;"');"</f>
        <v>xlswrite('G:\Mi unidad\1. PROYECTOS TELLO 2022\SCM SPILL OVERS\outputs\PEAO\distancia_centro_salud\1%\simulacion_1\output_tests.xlsx',p_value_vec_144','p_value_vec_144');</v>
      </c>
      <c r="TH249">
        <v>144</v>
      </c>
      <c r="TI249" t="str">
        <f>"xlswrite('G:\Mi unidad\1. PROYECTOS TELLO 2022\SCM SPILL OVERS\outputs\PEAO\informalidad\1%\simulacion_1\output_tests.xlsx',p_value_vec_"&amp;TH249&amp;"','p_value_vec_"&amp;TH249&amp;"');"</f>
        <v>xlswrite('G:\Mi unidad\1. PROYECTOS TELLO 2022\SCM SPILL OVERS\outputs\PEAO\informalidad\1%\simulacion_1\output_tests.xlsx',p_value_vec_144','p_value_vec_144');</v>
      </c>
      <c r="TU249">
        <v>144</v>
      </c>
      <c r="TV249" t="str">
        <f>"xlswrite('G:\Mi unidad\1. PROYECTOS TELLO 2022\SCM SPILL OVERS\outputs\PEAO\alimentos\1%\simulacion_1\output_tests.xlsx',p_value_vec_"&amp;TU249&amp;"','p_value_vec_"&amp;TU249&amp;"');"</f>
        <v>xlswrite('G:\Mi unidad\1. PROYECTOS TELLO 2022\SCM SPILL OVERS\outputs\PEAO\alimentos\1%\simulacion_1\output_tests.xlsx',p_value_vec_144','p_value_vec_144');</v>
      </c>
      <c r="UB249">
        <v>144</v>
      </c>
      <c r="UC249" t="str">
        <f>"xlswrite('G:\Mi unidad\1. PROYECTOS TELLO 2022\SCM SPILL OVERS\outputs\PEAO\jefe_hogar\1%\simulacion_1\output_tests.xlsx',p_value_vec_"&amp;UB249&amp;"','p_value_vec_"&amp;UB249&amp;"');"</f>
        <v>xlswrite('G:\Mi unidad\1. PROYECTOS TELLO 2022\SCM SPILL OVERS\outputs\PEAO\jefe_hogar\1%\simulacion_1\output_tests.xlsx',p_value_vec_144','p_value_vec_144');</v>
      </c>
      <c r="UI249">
        <v>144</v>
      </c>
      <c r="UJ249" t="str">
        <f>"xlswrite('G:\Mi unidad\1. PROYECTOS TELLO 2022\SCM SPILL OVERS\outputs\PEAO\mujeres\1%\simulacion_1\output_tests.xlsx',p_value_vec_"&amp;UI249&amp;"','p_value_vec_"&amp;UI249&amp;"');"</f>
        <v>xlswrite('G:\Mi unidad\1. PROYECTOS TELLO 2022\SCM SPILL OVERS\outputs\PEAO\mujeres\1%\simulacion_1\output_tests.xlsx',p_value_vec_144','p_value_vec_144');</v>
      </c>
      <c r="UU249">
        <v>144</v>
      </c>
      <c r="UV249" t="str">
        <f>"xlswrite('G:\Mi unidad\1. PROYECTOS TELLO 2022\SCM SPILL OVERS\outputs\PEAO\criminalidad\1%\simulacion_1\output_tests.xlsx',p_value_vec_"&amp;UU249&amp;"','p_value_vec_"&amp;UU249&amp;"');"</f>
        <v>xlswrite('G:\Mi unidad\1. PROYECTOS TELLO 2022\SCM SPILL OVERS\outputs\PEAO\criminalidad\1%\simulacion_1\output_tests.xlsx',p_value_vec_144','p_value_vec_144');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P250">
        <v>144</v>
      </c>
      <c r="CQ250" s="2" t="str">
        <f>"A_"&amp;CP247&amp;" = eye(N);"</f>
        <v>A_144 = eye(N);</v>
      </c>
      <c r="CW250">
        <v>144</v>
      </c>
      <c r="CX250" t="str">
        <f>"% Provincia_"&amp;CW250</f>
        <v>% Provincia_144</v>
      </c>
      <c r="DB250">
        <v>144</v>
      </c>
      <c r="DC250" s="2" t="str">
        <f>"A_"&amp;DB247&amp;" = eye(N);"</f>
        <v>A_144 = eye(N);</v>
      </c>
      <c r="DG250">
        <v>144</v>
      </c>
      <c r="DH250" s="2" t="str">
        <f>"A_"&amp;DG247&amp;" = eye(N);"</f>
        <v>A_144 = eye(N);</v>
      </c>
      <c r="DL250">
        <v>144</v>
      </c>
      <c r="DM250" s="2" t="str">
        <f>"A_"&amp;DL247&amp;" = eye(N);"</f>
        <v>A_144 = eye(N);</v>
      </c>
      <c r="EG250">
        <v>91</v>
      </c>
      <c r="EH250" s="3" t="str">
        <f>"%PROVINCIA "&amp;EG250</f>
        <v>%PROVINCIA 91</v>
      </c>
      <c r="QI250">
        <v>86</v>
      </c>
      <c r="QJ250" t="str">
        <f>"    [p_value_"&amp;QI250&amp; ",lb_"&amp;QI250&amp;",ub_"&amp;QI250&amp;"] = sp_andrews_te(Y_pre_"&amp;QI250&amp;",PEAO_"&amp;QI250&amp;"(:,T+s),A_"&amp;QI250&amp;",C,.05);"</f>
        <v xml:space="preserve">    [p_value_86,lb_86,ub_86] = sp_andrews_te(Y_pre_86,PEAO_86(:,T+s),A_86,C,.05);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OVERS\outputs\PEAO\bajo_niv_educ\1%\simulacion_1\output_tests.xlsx',alpha1_hat_vec_"&amp;QW250&amp;"','alpha1_hat_vec_"&amp;QW250&amp;"');"</f>
        <v>xlswrite('G:\Mi unidad\1. PROYECTOS TELLO 2022\SCM SPILL OVERS\outputs\PEAO\bajo_niv_educ\1%\simulacion_1\output_tests.xlsx',alpha1_hat_vec_144','alpha1_hat_vec_144');</v>
      </c>
      <c r="RK250">
        <v>144</v>
      </c>
      <c r="RL250" t="str">
        <f>"xlswrite('G:\Mi unidad\1. PROYECTOS TELLO 2022\SCM SPILL OVERS\outputs\PEAO\bajo_ingreso\1%\simulacion_1\output_tests.xlsx',alpha1_hat_vec_"&amp;RK250&amp;"','alpha1_hat_vec_"&amp;RK250&amp;"');"</f>
        <v>xlswrite('G:\Mi unidad\1. PROYECTOS TELLO 2022\SCM SPILL OVERS\outputs\PEAO\bajo_ingreso\1%\simulacion_1\output_tests.xlsx',alpha1_hat_vec_144','alpha1_hat_vec_144');</v>
      </c>
      <c r="RW250">
        <v>144</v>
      </c>
      <c r="RX250" t="str">
        <f>"xlswrite('G:\Mi unidad\1. PROYECTOS TELLO 2022\SCM SPILL OVERS\outputs\PEAO\densidad\1%\simulacion_1\output_tests.xlsx',alpha1_hat_vec_"&amp;RW250&amp;"','alpha1_hat_vec_"&amp;RW250&amp;"');"</f>
        <v>xlswrite('G:\Mi unidad\1. PROYECTOS TELLO 2022\SCM SPILL OVERS\outputs\PEAO\densidad\1%\simulacion_1\output_tests.xlsx',alpha1_hat_vec_144','alpha1_hat_vec_144');</v>
      </c>
      <c r="SI250">
        <v>144</v>
      </c>
      <c r="SJ250" t="str">
        <f>"xlswrite('G:\Mi unidad\1. PROYECTOS TELLO 2022\SCM SPILL OVERS\outputs\PEAO\densidad_g\1%\simulacion_1\output_tests.xlsx',alpha1_hat_vec_"&amp;SI250&amp;"','alpha1_hat_vec_"&amp;SI250&amp;"');"</f>
        <v>xlswrite('G:\Mi unidad\1. PROYECTOS TELLO 2022\SCM SPILL OVERS\outputs\PEAO\densidad_g\1%\simulacion_1\output_tests.xlsx',alpha1_hat_vec_144','alpha1_hat_vec_144');</v>
      </c>
      <c r="SU250">
        <v>144</v>
      </c>
      <c r="SV250" t="str">
        <f>"xlswrite('G:\Mi unidad\1. PROYECTOS TELLO 2022\SCM SPILL OVERS\outputs\PEAO\distancia_centro_salud\1%\simulacion_1\output_tests.xlsx',alpha1_hat_vec_"&amp;SU250&amp;"','alpha1_hat_vec_"&amp;SU250&amp;"');"</f>
        <v>xlswrite('G:\Mi unidad\1. PROYECTOS TELLO 2022\SCM SPILL OVERS\outputs\PEAO\distancia_centro_salud\1%\simulacion_1\output_tests.xlsx',alpha1_hat_vec_144','alpha1_hat_vec_144');</v>
      </c>
      <c r="TH250">
        <v>144</v>
      </c>
      <c r="TI250" t="str">
        <f>"xlswrite('G:\Mi unidad\1. PROYECTOS TELLO 2022\SCM SPILL OVERS\outputs\PEAO\informalidad\1%\simulacion_1\output_tests.xlsx',alpha1_hat_vec_"&amp;TH250&amp;"','alpha1_hat_vec_"&amp;TH250&amp;"');"</f>
        <v>xlswrite('G:\Mi unidad\1. PROYECTOS TELLO 2022\SCM SPILL OVERS\outputs\PEAO\informalidad\1%\simulacion_1\output_tests.xlsx',alpha1_hat_vec_144','alpha1_hat_vec_144');</v>
      </c>
      <c r="TU250">
        <v>144</v>
      </c>
      <c r="TV250" t="str">
        <f>"xlswrite('G:\Mi unidad\1. PROYECTOS TELLO 2022\SCM SPILL OVERS\outputs\PEAO\alimentos\1%\simulacion_1\output_tests.xlsx',alpha1_hat_vec_"&amp;TU250&amp;"','alpha1_hat_vec_"&amp;TU250&amp;"');"</f>
        <v>xlswrite('G:\Mi unidad\1. PROYECTOS TELLO 2022\SCM SPILL OVERS\outputs\PEAO\alimentos\1%\simulacion_1\output_tests.xlsx',alpha1_hat_vec_144','alpha1_hat_vec_144');</v>
      </c>
      <c r="UB250">
        <v>144</v>
      </c>
      <c r="UC250" t="str">
        <f>"xlswrite('G:\Mi unidad\1. PROYECTOS TELLO 2022\SCM SPILL OVERS\outputs\PEAO\jefe_hogar\1%\simulacion_1\output_tests.xlsx',alpha1_hat_vec_"&amp;UB250&amp;"','alpha1_hat_vec_"&amp;UB250&amp;"');"</f>
        <v>xlswrite('G:\Mi unidad\1. PROYECTOS TELLO 2022\SCM SPILL OVERS\outputs\PEAO\jefe_hogar\1%\simulacion_1\output_tests.xlsx',alpha1_hat_vec_144','alpha1_hat_vec_144');</v>
      </c>
      <c r="UI250">
        <v>144</v>
      </c>
      <c r="UJ250" t="str">
        <f>"xlswrite('G:\Mi unidad\1. PROYECTOS TELLO 2022\SCM SPILL OVERS\outputs\PEAO\mujeres\1%\simulacion_1\output_tests.xlsx',alpha1_hat_vec_"&amp;UI250&amp;"','alpha1_hat_vec_"&amp;UI250&amp;"');"</f>
        <v>xlswrite('G:\Mi unidad\1. PROYECTOS TELLO 2022\SCM SPILL OVERS\outputs\PEAO\mujeres\1%\simulacion_1\output_tests.xlsx',alpha1_hat_vec_144','alpha1_hat_vec_144');</v>
      </c>
      <c r="UU250">
        <v>144</v>
      </c>
      <c r="UV250" t="str">
        <f>"xlswrite('G:\Mi unidad\1. PROYECTOS TELLO 2022\SCM SPILL OVERS\outputs\PEAO\criminalidad\1%\simulacion_1\output_tests.xlsx',alpha1_hat_vec_"&amp;UU250&amp;"','alpha1_hat_vec_"&amp;UU250&amp;"');"</f>
        <v>xlswrite('G:\Mi unidad\1. PROYECTOS TELLO 2022\SCM SPILL OVERS\outputs\PEAO\criminalidad\1%\simulacion_1\output_tests.xlsx',alpha1_hat_vec_144','alpha1_hat_vec_144');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P251">
        <v>144</v>
      </c>
      <c r="CQ251" s="2" t="str">
        <f>"A_"&amp;CP247&amp;"(:,ind_"&amp;CP247&amp;" == 0) = [];"</f>
        <v>A_144(:,ind_144 == 0) = [];</v>
      </c>
      <c r="CW251">
        <v>144</v>
      </c>
      <c r="CX251" s="2" t="str">
        <f>"ind_"&amp;CW249&amp;" = xlsread('spillover_alimentos_"&amp;CW249&amp;".xlsx')"</f>
        <v>ind_144 = xlsread('spillover_alimentos_144.xlsx')</v>
      </c>
      <c r="DB251">
        <v>144</v>
      </c>
      <c r="DC251" s="2" t="str">
        <f>"A_"&amp;DB247&amp;"(:,ind_"&amp;DB247&amp;" == 0) = [];"</f>
        <v>A_144(:,ind_144 == 0) = [];</v>
      </c>
      <c r="DG251">
        <v>144</v>
      </c>
      <c r="DH251" s="2" t="str">
        <f>"A_"&amp;DG247&amp;"(:,ind_"&amp;DG247&amp;" == 0) = [];"</f>
        <v>A_144(:,ind_144 == 0) = [];</v>
      </c>
      <c r="DL251">
        <v>144</v>
      </c>
      <c r="DM251" s="2" t="str">
        <f>"A_"&amp;DL247&amp;"(:,ind_"&amp;DL247&amp;" == 0) = [];"</f>
        <v>A_144(:,ind_144 == 0) = [];</v>
      </c>
      <c r="EG251">
        <v>91</v>
      </c>
      <c r="EH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OVERS\outputs\PEAO\bajo_niv_educ\1%\simulacion_1\output_tests.xlsx',spillover_test_"&amp;QW251&amp;"','sp_test_"&amp;QW251&amp;"');"</f>
        <v>xlswrite('G:\Mi unidad\1. PROYECTOS TELLO 2022\SCM SPILL OVERS\outputs\PEAO\bajo_niv_educ\1%\simulacion_1\output_tests.xlsx',spillover_test_144','sp_test_144');</v>
      </c>
      <c r="RK251">
        <v>144</v>
      </c>
      <c r="RL251" t="str">
        <f>"xlswrite('G:\Mi unidad\1. PROYECTOS TELLO 2022\SCM SPILL OVERS\outputs\PEAO\bajo_ingreso\1%\simulacion_1\output_tests.xlsx',spillover_test_"&amp;RK251&amp;"','sp_test_"&amp;RK251&amp;"');"</f>
        <v>xlswrite('G:\Mi unidad\1. PROYECTOS TELLO 2022\SCM SPILL OVERS\outputs\PEAO\bajo_ingreso\1%\simulacion_1\output_tests.xlsx',spillover_test_144','sp_test_144');</v>
      </c>
      <c r="RW251">
        <v>144</v>
      </c>
      <c r="RX251" t="str">
        <f>"xlswrite('G:\Mi unidad\1. PROYECTOS TELLO 2022\SCM SPILL OVERS\outputs\PEAO\densidad\1%\simulacion_1\output_tests.xlsx',spillover_test_"&amp;RW251&amp;"','sp_test_"&amp;RW251&amp;"');"</f>
        <v>xlswrite('G:\Mi unidad\1. PROYECTOS TELLO 2022\SCM SPILL OVERS\outputs\PEAO\densidad\1%\simulacion_1\output_tests.xlsx',spillover_test_144','sp_test_144');</v>
      </c>
      <c r="SI251">
        <v>144</v>
      </c>
      <c r="SJ251" t="str">
        <f>"xlswrite('G:\Mi unidad\1. PROYECTOS TELLO 2022\SCM SPILL OVERS\outputs\PEAO\densidad_g\1%\simulacion_1\output_tests.xlsx',spillover_test_"&amp;SI251&amp;"','sp_test_"&amp;SI251&amp;"');"</f>
        <v>xlswrite('G:\Mi unidad\1. PROYECTOS TELLO 2022\SCM SPILL OVERS\outputs\PEAO\densidad_g\1%\simulacion_1\output_tests.xlsx',spillover_test_144','sp_test_144');</v>
      </c>
      <c r="SU251">
        <v>144</v>
      </c>
      <c r="SV251" t="str">
        <f>"xlswrite('G:\Mi unidad\1. PROYECTOS TELLO 2022\SCM SPILL OVERS\outputs\PEAO\distancia_centro_salud\1%\simulacion_1\output_tests.xlsx',spillover_test_"&amp;SU251&amp;"','sp_test_"&amp;SU251&amp;"');"</f>
        <v>xlswrite('G:\Mi unidad\1. PROYECTOS TELLO 2022\SCM SPILL OVERS\outputs\PEAO\distancia_centro_salud\1%\simulacion_1\output_tests.xlsx',spillover_test_144','sp_test_144');</v>
      </c>
      <c r="TH251">
        <v>144</v>
      </c>
      <c r="TI251" t="str">
        <f>"xlswrite('G:\Mi unidad\1. PROYECTOS TELLO 2022\SCM SPILL OVERS\outputs\PEAO\informalidad\1%\simulacion_1\output_tests.xlsx',spillover_test_"&amp;TH251&amp;"','sp_test_"&amp;TH251&amp;"');"</f>
        <v>xlswrite('G:\Mi unidad\1. PROYECTOS TELLO 2022\SCM SPILL OVERS\outputs\PEAO\informalidad\1%\simulacion_1\output_tests.xlsx',spillover_test_144','sp_test_144');</v>
      </c>
      <c r="TU251">
        <v>144</v>
      </c>
      <c r="TV251" t="str">
        <f>"xlswrite('G:\Mi unidad\1. PROYECTOS TELLO 2022\SCM SPILL OVERS\outputs\PEAO\alimentos\1%\simulacion_1\output_tests.xlsx',spillover_test_"&amp;TU251&amp;"','sp_test_"&amp;TU251&amp;"');"</f>
        <v>xlswrite('G:\Mi unidad\1. PROYECTOS TELLO 2022\SCM SPILL OVERS\outputs\PEAO\alimentos\1%\simulacion_1\output_tests.xlsx',spillover_test_144','sp_test_144');</v>
      </c>
      <c r="UB251">
        <v>144</v>
      </c>
      <c r="UC251" t="str">
        <f>"xlswrite('G:\Mi unidad\1. PROYECTOS TELLO 2022\SCM SPILL OVERS\outputs\PEAO\jefe_hogar\1%\simulacion_1\output_tests.xlsx',spillover_test_"&amp;UB251&amp;"','sp_test_"&amp;UB251&amp;"');"</f>
        <v>xlswrite('G:\Mi unidad\1. PROYECTOS TELLO 2022\SCM SPILL OVERS\outputs\PEAO\jefe_hogar\1%\simulacion_1\output_tests.xlsx',spillover_test_144','sp_test_144');</v>
      </c>
      <c r="UI251">
        <v>144</v>
      </c>
      <c r="UJ251" t="str">
        <f>"xlswrite('G:\Mi unidad\1. PROYECTOS TELLO 2022\SCM SPILL OVERS\outputs\PEAO\mujeres\1%\simulacion_1\output_tests.xlsx',spillover_test_"&amp;UI251&amp;"','sp_test_"&amp;UI251&amp;"');"</f>
        <v>xlswrite('G:\Mi unidad\1. PROYECTOS TELLO 2022\SCM SPILL OVERS\outputs\PEAO\mujeres\1%\simulacion_1\output_tests.xlsx',spillover_test_144','sp_test_144');</v>
      </c>
      <c r="UU251">
        <v>144</v>
      </c>
      <c r="UV251" t="str">
        <f>"xlswrite('G:\Mi unidad\1. PROYECTOS TELLO 2022\SCM SPILL OVERS\outputs\PEAO\criminalidad\1%\simulacion_1\output_tests.xlsx',spillover_test_"&amp;UU251&amp;"','sp_test_"&amp;UU251&amp;"');"</f>
        <v>xlswrite('G:\Mi unidad\1. PROYECTOS TELLO 2022\SCM SPILL OVERS\outputs\PEAO\criminalidad\1%\simulacion_1\output_tests.xlsx',spillover_test_144','sp_test_144');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P252">
        <v>149</v>
      </c>
      <c r="CQ252" t="str">
        <f>"%A_"&amp;CP252</f>
        <v>%A_149</v>
      </c>
      <c r="CW252">
        <v>149</v>
      </c>
      <c r="CX252" s="2" t="str">
        <f>"A_"&amp;CW249&amp;" = eye(N);"</f>
        <v>A_144 = eye(N);</v>
      </c>
      <c r="DB252">
        <v>149</v>
      </c>
      <c r="DC252" t="str">
        <f>"%A_"&amp;DB252</f>
        <v>%A_149</v>
      </c>
      <c r="DG252">
        <v>149</v>
      </c>
      <c r="DH252" t="str">
        <f>"%A_"&amp;DG252</f>
        <v>%A_149</v>
      </c>
      <c r="DL252">
        <v>149</v>
      </c>
      <c r="DM252" t="str">
        <f>"%A_"&amp;DL252</f>
        <v>%A_149</v>
      </c>
      <c r="EG252">
        <v>91</v>
      </c>
      <c r="EH252" s="2" t="str">
        <f>"Y_Ts_"&amp;EG252&amp;" = Y_"&amp;EG252&amp;"(:,T+s);"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OVERS\outputs\PEAO\bajo_niv_educ\1%\simulacion_1\output_tests.xlsx',lb_vec_"&amp;QW252&amp;"','lb_vec_"&amp;QW252&amp;"');"</f>
        <v>xlswrite('G:\Mi unidad\1. PROYECTOS TELLO 2022\SCM SPILL OVERS\outputs\PEAO\bajo_niv_educ\1%\simulacion_1\output_tests.xlsx',lb_vec_149','lb_vec_149');</v>
      </c>
      <c r="RK252">
        <v>149</v>
      </c>
      <c r="RL252" t="str">
        <f>"xlswrite('G:\Mi unidad\1. PROYECTOS TELLO 2022\SCM SPILL OVERS\outputs\PEAO\bajo_ingreso\1%\simulacion_1\output_tests.xlsx',lb_vec_"&amp;RK252&amp;"','lb_vec_"&amp;RK252&amp;"');"</f>
        <v>xlswrite('G:\Mi unidad\1. PROYECTOS TELLO 2022\SCM SPILL OVERS\outputs\PEAO\bajo_ingreso\1%\simulacion_1\output_tests.xlsx',lb_vec_149','lb_vec_149');</v>
      </c>
      <c r="RW252">
        <v>149</v>
      </c>
      <c r="RX252" t="str">
        <f>"xlswrite('G:\Mi unidad\1. PROYECTOS TELLO 2022\SCM SPILL OVERS\outputs\PEAO\densidad\1%\simulacion_1\output_tests.xlsx',lb_vec_"&amp;RW252&amp;"','lb_vec_"&amp;RW252&amp;"');"</f>
        <v>xlswrite('G:\Mi unidad\1. PROYECTOS TELLO 2022\SCM SPILL OVERS\outputs\PEAO\densidad\1%\simulacion_1\output_tests.xlsx',lb_vec_149','lb_vec_149');</v>
      </c>
      <c r="SI252">
        <v>149</v>
      </c>
      <c r="SJ252" t="str">
        <f>"xlswrite('G:\Mi unidad\1. PROYECTOS TELLO 2022\SCM SPILL OVERS\outputs\PEAO\densidad_g\1%\simulacion_1\output_tests.xlsx',lb_vec_"&amp;SI252&amp;"','lb_vec_"&amp;SI252&amp;"');"</f>
        <v>xlswrite('G:\Mi unidad\1. PROYECTOS TELLO 2022\SCM SPILL OVERS\outputs\PEAO\densidad_g\1%\simulacion_1\output_tests.xlsx',lb_vec_149','lb_vec_149');</v>
      </c>
      <c r="SU252">
        <v>149</v>
      </c>
      <c r="SV252" t="str">
        <f>"xlswrite('G:\Mi unidad\1. PROYECTOS TELLO 2022\SCM SPILL OVERS\outputs\PEAO\distancia_centro_salud\1%\simulacion_1\output_tests.xlsx',lb_vec_"&amp;SU252&amp;"','lb_vec_"&amp;SU252&amp;"');"</f>
        <v>xlswrite('G:\Mi unidad\1. PROYECTOS TELLO 2022\SCM SPILL OVERS\outputs\PEAO\distancia_centro_salud\1%\simulacion_1\output_tests.xlsx',lb_vec_149','lb_vec_149');</v>
      </c>
      <c r="TH252">
        <v>149</v>
      </c>
      <c r="TI252" t="str">
        <f>"xlswrite('G:\Mi unidad\1. PROYECTOS TELLO 2022\SCM SPILL OVERS\outputs\PEAO\informalidad\1%\simulacion_1\output_tests.xlsx',lb_vec_"&amp;TH252&amp;"','lb_vec_"&amp;TH252&amp;"');"</f>
        <v>xlswrite('G:\Mi unidad\1. PROYECTOS TELLO 2022\SCM SPILL OVERS\outputs\PEAO\informalidad\1%\simulacion_1\output_tests.xlsx',lb_vec_149','lb_vec_149');</v>
      </c>
      <c r="TU252">
        <v>149</v>
      </c>
      <c r="TV252" t="str">
        <f>"xlswrite('G:\Mi unidad\1. PROYECTOS TELLO 2022\SCM SPILL OVERS\outputs\PEAO\alimentos\1%\simulacion_1\output_tests.xlsx',lb_vec_"&amp;TU252&amp;"','lb_vec_"&amp;TU252&amp;"');"</f>
        <v>xlswrite('G:\Mi unidad\1. PROYECTOS TELLO 2022\SCM SPILL OVERS\outputs\PEAO\alimentos\1%\simulacion_1\output_tests.xlsx',lb_vec_149','lb_vec_149');</v>
      </c>
      <c r="UB252">
        <v>149</v>
      </c>
      <c r="UC252" t="str">
        <f>"xlswrite('G:\Mi unidad\1. PROYECTOS TELLO 2022\SCM SPILL OVERS\outputs\PEAO\jefe_hogar\1%\simulacion_1\output_tests.xlsx',lb_vec_"&amp;UB252&amp;"','lb_vec_"&amp;UB252&amp;"');"</f>
        <v>xlswrite('G:\Mi unidad\1. PROYECTOS TELLO 2022\SCM SPILL OVERS\outputs\PEAO\jefe_hogar\1%\simulacion_1\output_tests.xlsx',lb_vec_149','lb_vec_149');</v>
      </c>
      <c r="UI252">
        <v>149</v>
      </c>
      <c r="UJ252" t="str">
        <f>"xlswrite('G:\Mi unidad\1. PROYECTOS TELLO 2022\SCM SPILL OVERS\outputs\PEAO\mujeres\1%\simulacion_1\output_tests.xlsx',lb_vec_"&amp;UI252&amp;"','lb_vec_"&amp;UI252&amp;"');"</f>
        <v>xlswrite('G:\Mi unidad\1. PROYECTOS TELLO 2022\SCM SPILL OVERS\outputs\PEAO\mujeres\1%\simulacion_1\output_tests.xlsx',lb_vec_149','lb_vec_149');</v>
      </c>
      <c r="UU252">
        <v>149</v>
      </c>
      <c r="UV252" t="str">
        <f>"xlswrite('G:\Mi unidad\1. PROYECTOS TELLO 2022\SCM SPILL OVERS\outputs\PEAO\criminalidad\1%\simulacion_1\output_tests.xlsx',lb_vec_"&amp;UU252&amp;"','lb_vec_"&amp;UU252&amp;"');"</f>
        <v>xlswrite('G:\Mi unidad\1. PROYECTOS TELLO 2022\SCM SPILL OVERS\outputs\PEAO\criminalidad\1%\simulacion_1\output_tests.xlsx',lb_vec_149','lb_vec_149');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P253">
        <v>149</v>
      </c>
      <c r="CQ253" t="str">
        <f>"% Provincia_"&amp;CP253</f>
        <v>% Provincia_149</v>
      </c>
      <c r="CW253">
        <v>149</v>
      </c>
      <c r="CX253" s="2" t="str">
        <f>"A_"&amp;CW249&amp;"(:,ind_"&amp;CW249&amp;" == 0) = [];"</f>
        <v>A_144(:,ind_144 == 0) = [];</v>
      </c>
      <c r="DB253">
        <v>149</v>
      </c>
      <c r="DC253" t="str">
        <f>"% Provincia_"&amp;DB253</f>
        <v>% Provincia_149</v>
      </c>
      <c r="DG253">
        <v>149</v>
      </c>
      <c r="DH253" t="str">
        <f>"% Provincia_"&amp;DG253</f>
        <v>% Provincia_149</v>
      </c>
      <c r="DL253">
        <v>149</v>
      </c>
      <c r="DM253" t="str">
        <f>"% Provincia_"&amp;DL253</f>
        <v>% Provincia_149</v>
      </c>
      <c r="EG253">
        <v>91</v>
      </c>
      <c r="EH253" s="2" t="str">
        <f>"gamma_hat_"&amp;EG252&amp;" = (A_"&amp;EG252&amp;"'*M_hat_"&amp;EG252&amp;"*A_"&amp;EG252&amp;")\(A_"&amp;EG252&amp;"'*(eye(N)-B_hat_"&amp;EG252&amp;")'*((eye(N)-B_hat_"&amp;EG252&amp;")*Y_Ts_"&amp;EG252&amp;"-a_hat_"&amp;EG252&amp;"));"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sp_andrews(Y_pre_"&amp;QP253&amp;",PEAO_"&amp;QP253&amp;"(:,T+s),A_"&amp;QP253&amp;",C,d,alpha_sig);"</f>
        <v xml:space="preserve">    spillover_test_119(s) = sp_andrews(Y_pre_119,PEAO_119(:,T+s),A_119,C,d,alpha_sig);</v>
      </c>
      <c r="QW253">
        <v>149</v>
      </c>
      <c r="QX253" t="str">
        <f>"xlswrite('G:\Mi unidad\1. PROYECTOS TELLO 2022\SCM SPILL OVERS\outputs\PEAO\bajo_niv_educ\1%\simulacion_1\output_tests.xlsx',ub_vec_"&amp;QW253&amp;"','ub_vec_"&amp;QW253&amp;"');"</f>
        <v>xlswrite('G:\Mi unidad\1. PROYECTOS TELLO 2022\SCM SPILL OVERS\outputs\PEAO\bajo_niv_educ\1%\simulacion_1\output_tests.xlsx',ub_vec_149','ub_vec_149');</v>
      </c>
      <c r="RK253">
        <v>149</v>
      </c>
      <c r="RL253" t="str">
        <f>"xlswrite('G:\Mi unidad\1. PROYECTOS TELLO 2022\SCM SPILL OVERS\outputs\PEAO\bajo_ingreso\1%\simulacion_1\output_tests.xlsx',ub_vec_"&amp;RK253&amp;"','ub_vec_"&amp;RK253&amp;"');"</f>
        <v>xlswrite('G:\Mi unidad\1. PROYECTOS TELLO 2022\SCM SPILL OVERS\outputs\PEAO\bajo_ingreso\1%\simulacion_1\output_tests.xlsx',ub_vec_149','ub_vec_149');</v>
      </c>
      <c r="RW253">
        <v>149</v>
      </c>
      <c r="RX253" t="str">
        <f>"xlswrite('G:\Mi unidad\1. PROYECTOS TELLO 2022\SCM SPILL OVERS\outputs\PEAO\densidad\1%\simulacion_1\output_tests.xlsx',ub_vec_"&amp;RW253&amp;"','ub_vec_"&amp;RW253&amp;"');"</f>
        <v>xlswrite('G:\Mi unidad\1. PROYECTOS TELLO 2022\SCM SPILL OVERS\outputs\PEAO\densidad\1%\simulacion_1\output_tests.xlsx',ub_vec_149','ub_vec_149');</v>
      </c>
      <c r="SI253">
        <v>149</v>
      </c>
      <c r="SJ253" t="str">
        <f>"xlswrite('G:\Mi unidad\1. PROYECTOS TELLO 2022\SCM SPILL OVERS\outputs\PEAO\densidad_g\1%\simulacion_1\output_tests.xlsx',ub_vec_"&amp;SI253&amp;"','ub_vec_"&amp;SI253&amp;"');"</f>
        <v>xlswrite('G:\Mi unidad\1. PROYECTOS TELLO 2022\SCM SPILL OVERS\outputs\PEAO\densidad_g\1%\simulacion_1\output_tests.xlsx',ub_vec_149','ub_vec_149');</v>
      </c>
      <c r="SU253">
        <v>149</v>
      </c>
      <c r="SV253" t="str">
        <f>"xlswrite('G:\Mi unidad\1. PROYECTOS TELLO 2022\SCM SPILL OVERS\outputs\PEAO\distancia_centro_salud\1%\simulacion_1\output_tests.xlsx',ub_vec_"&amp;SU253&amp;"','ub_vec_"&amp;SU253&amp;"');"</f>
        <v>xlswrite('G:\Mi unidad\1. PROYECTOS TELLO 2022\SCM SPILL OVERS\outputs\PEAO\distancia_centro_salud\1%\simulacion_1\output_tests.xlsx',ub_vec_149','ub_vec_149');</v>
      </c>
      <c r="TH253">
        <v>149</v>
      </c>
      <c r="TI253" t="str">
        <f>"xlswrite('G:\Mi unidad\1. PROYECTOS TELLO 2022\SCM SPILL OVERS\outputs\PEAO\informalidad\1%\simulacion_1\output_tests.xlsx',ub_vec_"&amp;TH253&amp;"','ub_vec_"&amp;TH253&amp;"');"</f>
        <v>xlswrite('G:\Mi unidad\1. PROYECTOS TELLO 2022\SCM SPILL OVERS\outputs\PEAO\informalidad\1%\simulacion_1\output_tests.xlsx',ub_vec_149','ub_vec_149');</v>
      </c>
      <c r="TU253">
        <v>149</v>
      </c>
      <c r="TV253" t="str">
        <f>"xlswrite('G:\Mi unidad\1. PROYECTOS TELLO 2022\SCM SPILL OVERS\outputs\PEAO\alimentos\1%\simulacion_1\output_tests.xlsx',ub_vec_"&amp;TU253&amp;"','ub_vec_"&amp;TU253&amp;"');"</f>
        <v>xlswrite('G:\Mi unidad\1. PROYECTOS TELLO 2022\SCM SPILL OVERS\outputs\PEAO\alimentos\1%\simulacion_1\output_tests.xlsx',ub_vec_149','ub_vec_149');</v>
      </c>
      <c r="UB253">
        <v>149</v>
      </c>
      <c r="UC253" t="str">
        <f>"xlswrite('G:\Mi unidad\1. PROYECTOS TELLO 2022\SCM SPILL OVERS\outputs\PEAO\jefe_hogar\1%\simulacion_1\output_tests.xlsx',ub_vec_"&amp;UB253&amp;"','ub_vec_"&amp;UB253&amp;"');"</f>
        <v>xlswrite('G:\Mi unidad\1. PROYECTOS TELLO 2022\SCM SPILL OVERS\outputs\PEAO\jefe_hogar\1%\simulacion_1\output_tests.xlsx',ub_vec_149','ub_vec_149');</v>
      </c>
      <c r="UI253">
        <v>149</v>
      </c>
      <c r="UJ253" t="str">
        <f>"xlswrite('G:\Mi unidad\1. PROYECTOS TELLO 2022\SCM SPILL OVERS\outputs\PEAO\mujeres\1%\simulacion_1\output_tests.xlsx',ub_vec_"&amp;UI253&amp;"','ub_vec_"&amp;UI253&amp;"');"</f>
        <v>xlswrite('G:\Mi unidad\1. PROYECTOS TELLO 2022\SCM SPILL OVERS\outputs\PEAO\mujeres\1%\simulacion_1\output_tests.xlsx',ub_vec_149','ub_vec_149');</v>
      </c>
      <c r="UU253">
        <v>149</v>
      </c>
      <c r="UV253" t="str">
        <f>"xlswrite('G:\Mi unidad\1. PROYECTOS TELLO 2022\SCM SPILL OVERS\outputs\PEAO\criminalidad\1%\simulacion_1\output_tests.xlsx',ub_vec_"&amp;UU253&amp;"','ub_vec_"&amp;UU253&amp;"');"</f>
        <v>xlswrite('G:\Mi unidad\1. PROYECTOS TELLO 2022\SCM SPILL OVERS\outputs\PEAO\criminalidad\1%\simulacion_1\output_tests.xlsx',ub_vec_149','ub_vec_149');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xlsread('spillover_densidad_g_"&amp;CJ252&amp;".xlsx')"</f>
        <v>ind_149 = xlsread('spillover_densidad_g_149.xlsx')</v>
      </c>
      <c r="CP254">
        <v>149</v>
      </c>
      <c r="CQ254" s="2" t="str">
        <f>"ind_"&amp;CP252&amp;" = xlsread('spillover_tiempo_cs_"&amp;CP252&amp;".xlsx')"</f>
        <v>ind_149 = xlsread('spillover_tiempo_cs_149.xlsx')</v>
      </c>
      <c r="CW254">
        <v>149</v>
      </c>
      <c r="CX254" t="str">
        <f>"%A_"&amp;CW254</f>
        <v>%A_149</v>
      </c>
      <c r="DB254">
        <v>149</v>
      </c>
      <c r="DC254" s="2" t="str">
        <f>"ind_"&amp;DB252&amp;" = xlsread('spillover_criminalidad_"&amp;DB252&amp;".xlsx')"</f>
        <v>ind_149 = xlsread('spillover_criminalidad_149.xlsx')</v>
      </c>
      <c r="DG254">
        <v>149</v>
      </c>
      <c r="DH254" s="2" t="str">
        <f>"ind_"&amp;DG252&amp;" = xlsread('spillover_jefe_hogar_"&amp;DG252&amp;".xlsx')"</f>
        <v>ind_149 = xlsread('spillover_jefe_hogar_149.xlsx')</v>
      </c>
      <c r="DL254">
        <v>149</v>
      </c>
      <c r="DM254" s="2" t="str">
        <f>"ind_"&amp;DL252&amp;" = xlsread('spillover_mujeres_"&amp;DL252&amp;".xlsx')"</f>
        <v>ind_149 = xlsread('spillover_mujeres_149.xlsx')</v>
      </c>
      <c r="EG254">
        <v>91</v>
      </c>
      <c r="EH254" s="2" t="str">
        <f>"alpha_hat_"&amp;EG254&amp;" = A_"&amp;EG254&amp;"*gamma_hat_"&amp;EG254&amp;";"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OVERS\outputs\PEAO\bajo_niv_educ\1%\simulacion_1\output_tests.xlsx',p_value_vec_"&amp;QW254&amp;"','p_value_vec_"&amp;QW254&amp;"');"</f>
        <v>xlswrite('G:\Mi unidad\1. PROYECTOS TELLO 2022\SCM SPILL OVERS\outputs\PEAO\bajo_niv_educ\1%\simulacion_1\output_tests.xlsx',p_value_vec_149','p_value_vec_149');</v>
      </c>
      <c r="RK254">
        <v>149</v>
      </c>
      <c r="RL254" t="str">
        <f>"xlswrite('G:\Mi unidad\1. PROYECTOS TELLO 2022\SCM SPILL OVERS\outputs\PEAO\bajo_ingreso\1%\simulacion_1\output_tests.xlsx',p_value_vec_"&amp;RK254&amp;"','p_value_vec_"&amp;RK254&amp;"');"</f>
        <v>xlswrite('G:\Mi unidad\1. PROYECTOS TELLO 2022\SCM SPILL OVERS\outputs\PEAO\bajo_ingreso\1%\simulacion_1\output_tests.xlsx',p_value_vec_149','p_value_vec_149');</v>
      </c>
      <c r="RW254">
        <v>149</v>
      </c>
      <c r="RX254" t="str">
        <f>"xlswrite('G:\Mi unidad\1. PROYECTOS TELLO 2022\SCM SPILL OVERS\outputs\PEAO\densidad\1%\simulacion_1\output_tests.xlsx',p_value_vec_"&amp;RW254&amp;"','p_value_vec_"&amp;RW254&amp;"');"</f>
        <v>xlswrite('G:\Mi unidad\1. PROYECTOS TELLO 2022\SCM SPILL OVERS\outputs\PEAO\densidad\1%\simulacion_1\output_tests.xlsx',p_value_vec_149','p_value_vec_149');</v>
      </c>
      <c r="SI254">
        <v>149</v>
      </c>
      <c r="SJ254" t="str">
        <f>"xlswrite('G:\Mi unidad\1. PROYECTOS TELLO 2022\SCM SPILL OVERS\outputs\PEAO\densidad_g\1%\simulacion_1\output_tests.xlsx',p_value_vec_"&amp;SI254&amp;"','p_value_vec_"&amp;SI254&amp;"');"</f>
        <v>xlswrite('G:\Mi unidad\1. PROYECTOS TELLO 2022\SCM SPILL OVERS\outputs\PEAO\densidad_g\1%\simulacion_1\output_tests.xlsx',p_value_vec_149','p_value_vec_149');</v>
      </c>
      <c r="SU254">
        <v>149</v>
      </c>
      <c r="SV254" t="str">
        <f>"xlswrite('G:\Mi unidad\1. PROYECTOS TELLO 2022\SCM SPILL OVERS\outputs\PEAO\distancia_centro_salud\1%\simulacion_1\output_tests.xlsx',p_value_vec_"&amp;SU254&amp;"','p_value_vec_"&amp;SU254&amp;"');"</f>
        <v>xlswrite('G:\Mi unidad\1. PROYECTOS TELLO 2022\SCM SPILL OVERS\outputs\PEAO\distancia_centro_salud\1%\simulacion_1\output_tests.xlsx',p_value_vec_149','p_value_vec_149');</v>
      </c>
      <c r="TH254">
        <v>149</v>
      </c>
      <c r="TI254" t="str">
        <f>"xlswrite('G:\Mi unidad\1. PROYECTOS TELLO 2022\SCM SPILL OVERS\outputs\PEAO\informalidad\1%\simulacion_1\output_tests.xlsx',p_value_vec_"&amp;TH254&amp;"','p_value_vec_"&amp;TH254&amp;"');"</f>
        <v>xlswrite('G:\Mi unidad\1. PROYECTOS TELLO 2022\SCM SPILL OVERS\outputs\PEAO\informalidad\1%\simulacion_1\output_tests.xlsx',p_value_vec_149','p_value_vec_149');</v>
      </c>
      <c r="TU254">
        <v>149</v>
      </c>
      <c r="TV254" t="str">
        <f>"xlswrite('G:\Mi unidad\1. PROYECTOS TELLO 2022\SCM SPILL OVERS\outputs\PEAO\alimentos\1%\simulacion_1\output_tests.xlsx',p_value_vec_"&amp;TU254&amp;"','p_value_vec_"&amp;TU254&amp;"');"</f>
        <v>xlswrite('G:\Mi unidad\1. PROYECTOS TELLO 2022\SCM SPILL OVERS\outputs\PEAO\alimentos\1%\simulacion_1\output_tests.xlsx',p_value_vec_149','p_value_vec_149');</v>
      </c>
      <c r="UB254">
        <v>149</v>
      </c>
      <c r="UC254" t="str">
        <f>"xlswrite('G:\Mi unidad\1. PROYECTOS TELLO 2022\SCM SPILL OVERS\outputs\PEAO\jefe_hogar\1%\simulacion_1\output_tests.xlsx',p_value_vec_"&amp;UB254&amp;"','p_value_vec_"&amp;UB254&amp;"');"</f>
        <v>xlswrite('G:\Mi unidad\1. PROYECTOS TELLO 2022\SCM SPILL OVERS\outputs\PEAO\jefe_hogar\1%\simulacion_1\output_tests.xlsx',p_value_vec_149','p_value_vec_149');</v>
      </c>
      <c r="UI254">
        <v>149</v>
      </c>
      <c r="UJ254" t="str">
        <f>"xlswrite('G:\Mi unidad\1. PROYECTOS TELLO 2022\SCM SPILL OVERS\outputs\PEAO\mujeres\1%\simulacion_1\output_tests.xlsx',p_value_vec_"&amp;UI254&amp;"','p_value_vec_"&amp;UI254&amp;"');"</f>
        <v>xlswrite('G:\Mi unidad\1. PROYECTOS TELLO 2022\SCM SPILL OVERS\outputs\PEAO\mujeres\1%\simulacion_1\output_tests.xlsx',p_value_vec_149','p_value_vec_149');</v>
      </c>
      <c r="UU254">
        <v>149</v>
      </c>
      <c r="UV254" t="str">
        <f>"xlswrite('G:\Mi unidad\1. PROYECTOS TELLO 2022\SCM SPILL OVERS\outputs\PEAO\criminalidad\1%\simulacion_1\output_tests.xlsx',p_value_vec_"&amp;UU254&amp;"','p_value_vec_"&amp;UU254&amp;"');"</f>
        <v>xlswrite('G:\Mi unidad\1. PROYECTOS TELLO 2022\SCM SPILL OVERS\outputs\PEAO\criminalidad\1%\simulacion_1\output_tests.xlsx',p_value_vec_149','p_value_vec_149');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P255">
        <v>149</v>
      </c>
      <c r="CQ255" s="2" t="str">
        <f>"A_"&amp;CP252&amp;" = eye(N);"</f>
        <v>A_149 = eye(N);</v>
      </c>
      <c r="CW255">
        <v>149</v>
      </c>
      <c r="CX255" t="str">
        <f>"% Provincia_"&amp;CW255</f>
        <v>% Provincia_149</v>
      </c>
      <c r="DB255">
        <v>149</v>
      </c>
      <c r="DC255" s="2" t="str">
        <f>"A_"&amp;DB252&amp;" = eye(N);"</f>
        <v>A_149 = eye(N);</v>
      </c>
      <c r="DG255">
        <v>149</v>
      </c>
      <c r="DH255" s="2" t="str">
        <f>"A_"&amp;DG252&amp;" = eye(N);"</f>
        <v>A_149 = eye(N);</v>
      </c>
      <c r="DL255">
        <v>149</v>
      </c>
      <c r="DM255" s="2" t="str">
        <f>"A_"&amp;DL252&amp;" = eye(N);"</f>
        <v>A_149 = eye(N);</v>
      </c>
      <c r="EG255">
        <v>91</v>
      </c>
      <c r="EH255" s="2" t="str">
        <f>"alpha1_hat_vec_"&amp;EG255&amp;"(s) = alpha_hat_"&amp;EG255&amp;"(1);"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OVERS\outputs\PEAO\bajo_niv_educ\1%\simulacion_1\output_tests.xlsx',alpha1_hat_vec_"&amp;QW255&amp;"','alpha1_hat_vec_"&amp;QW255&amp;"');"</f>
        <v>xlswrite('G:\Mi unidad\1. PROYECTOS TELLO 2022\SCM SPILL OVERS\outputs\PEAO\bajo_niv_educ\1%\simulacion_1\output_tests.xlsx',alpha1_hat_vec_149','alpha1_hat_vec_149');</v>
      </c>
      <c r="RK255">
        <v>149</v>
      </c>
      <c r="RL255" t="str">
        <f>"xlswrite('G:\Mi unidad\1. PROYECTOS TELLO 2022\SCM SPILL OVERS\outputs\PEAO\bajo_ingreso\1%\simulacion_1\output_tests.xlsx',alpha1_hat_vec_"&amp;RK255&amp;"','alpha1_hat_vec_"&amp;RK255&amp;"');"</f>
        <v>xlswrite('G:\Mi unidad\1. PROYECTOS TELLO 2022\SCM SPILL OVERS\outputs\PEAO\bajo_ingreso\1%\simulacion_1\output_tests.xlsx',alpha1_hat_vec_149','alpha1_hat_vec_149');</v>
      </c>
      <c r="RW255">
        <v>149</v>
      </c>
      <c r="RX255" t="str">
        <f>"xlswrite('G:\Mi unidad\1. PROYECTOS TELLO 2022\SCM SPILL OVERS\outputs\PEAO\densidad\1%\simulacion_1\output_tests.xlsx',alpha1_hat_vec_"&amp;RW255&amp;"','alpha1_hat_vec_"&amp;RW255&amp;"');"</f>
        <v>xlswrite('G:\Mi unidad\1. PROYECTOS TELLO 2022\SCM SPILL OVERS\outputs\PEAO\densidad\1%\simulacion_1\output_tests.xlsx',alpha1_hat_vec_149','alpha1_hat_vec_149');</v>
      </c>
      <c r="SI255">
        <v>149</v>
      </c>
      <c r="SJ255" t="str">
        <f>"xlswrite('G:\Mi unidad\1. PROYECTOS TELLO 2022\SCM SPILL OVERS\outputs\PEAO\densidad_g\1%\simulacion_1\output_tests.xlsx',alpha1_hat_vec_"&amp;SI255&amp;"','alpha1_hat_vec_"&amp;SI255&amp;"');"</f>
        <v>xlswrite('G:\Mi unidad\1. PROYECTOS TELLO 2022\SCM SPILL OVERS\outputs\PEAO\densidad_g\1%\simulacion_1\output_tests.xlsx',alpha1_hat_vec_149','alpha1_hat_vec_149');</v>
      </c>
      <c r="SU255">
        <v>149</v>
      </c>
      <c r="SV255" t="str">
        <f>"xlswrite('G:\Mi unidad\1. PROYECTOS TELLO 2022\SCM SPILL OVERS\outputs\PEAO\distancia_centro_salud\1%\simulacion_1\output_tests.xlsx',alpha1_hat_vec_"&amp;SU255&amp;"','alpha1_hat_vec_"&amp;SU255&amp;"');"</f>
        <v>xlswrite('G:\Mi unidad\1. PROYECTOS TELLO 2022\SCM SPILL OVERS\outputs\PEAO\distancia_centro_salud\1%\simulacion_1\output_tests.xlsx',alpha1_hat_vec_149','alpha1_hat_vec_149');</v>
      </c>
      <c r="TH255">
        <v>149</v>
      </c>
      <c r="TI255" t="str">
        <f>"xlswrite('G:\Mi unidad\1. PROYECTOS TELLO 2022\SCM SPILL OVERS\outputs\PEAO\informalidad\1%\simulacion_1\output_tests.xlsx',alpha1_hat_vec_"&amp;TH255&amp;"','alpha1_hat_vec_"&amp;TH255&amp;"');"</f>
        <v>xlswrite('G:\Mi unidad\1. PROYECTOS TELLO 2022\SCM SPILL OVERS\outputs\PEAO\informalidad\1%\simulacion_1\output_tests.xlsx',alpha1_hat_vec_149','alpha1_hat_vec_149');</v>
      </c>
      <c r="TU255">
        <v>149</v>
      </c>
      <c r="TV255" t="str">
        <f>"xlswrite('G:\Mi unidad\1. PROYECTOS TELLO 2022\SCM SPILL OVERS\outputs\PEAO\alimentos\1%\simulacion_1\output_tests.xlsx',alpha1_hat_vec_"&amp;TU255&amp;"','alpha1_hat_vec_"&amp;TU255&amp;"');"</f>
        <v>xlswrite('G:\Mi unidad\1. PROYECTOS TELLO 2022\SCM SPILL OVERS\outputs\PEAO\alimentos\1%\simulacion_1\output_tests.xlsx',alpha1_hat_vec_149','alpha1_hat_vec_149');</v>
      </c>
      <c r="UB255">
        <v>149</v>
      </c>
      <c r="UC255" t="str">
        <f>"xlswrite('G:\Mi unidad\1. PROYECTOS TELLO 2022\SCM SPILL OVERS\outputs\PEAO\jefe_hogar\1%\simulacion_1\output_tests.xlsx',alpha1_hat_vec_"&amp;UB255&amp;"','alpha1_hat_vec_"&amp;UB255&amp;"');"</f>
        <v>xlswrite('G:\Mi unidad\1. PROYECTOS TELLO 2022\SCM SPILL OVERS\outputs\PEAO\jefe_hogar\1%\simulacion_1\output_tests.xlsx',alpha1_hat_vec_149','alpha1_hat_vec_149');</v>
      </c>
      <c r="UI255">
        <v>149</v>
      </c>
      <c r="UJ255" t="str">
        <f>"xlswrite('G:\Mi unidad\1. PROYECTOS TELLO 2022\SCM SPILL OVERS\outputs\PEAO\mujeres\1%\simulacion_1\output_tests.xlsx',alpha1_hat_vec_"&amp;UI255&amp;"','alpha1_hat_vec_"&amp;UI255&amp;"');"</f>
        <v>xlswrite('G:\Mi unidad\1. PROYECTOS TELLO 2022\SCM SPILL OVERS\outputs\PEAO\mujeres\1%\simulacion_1\output_tests.xlsx',alpha1_hat_vec_149','alpha1_hat_vec_149');</v>
      </c>
      <c r="UU255">
        <v>149</v>
      </c>
      <c r="UV255" t="str">
        <f>"xlswrite('G:\Mi unidad\1. PROYECTOS TELLO 2022\SCM SPILL OVERS\outputs\PEAO\criminalidad\1%\simulacion_1\output_tests.xlsx',alpha1_hat_vec_"&amp;UU255&amp;"','alpha1_hat_vec_"&amp;UU255&amp;"');"</f>
        <v>xlswrite('G:\Mi unidad\1. PROYECTOS TELLO 2022\SCM SPILL OVERS\outputs\PEAO\criminalidad\1%\simulacion_1\output_tests.xlsx',alpha1_hat_vec_149','alpha1_hat_vec_149');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P256">
        <v>149</v>
      </c>
      <c r="CQ256" s="2" t="str">
        <f>"A_"&amp;CP252&amp;"(:,ind_"&amp;CP252&amp;" == 0) = [];"</f>
        <v>A_149(:,ind_149 == 0) = [];</v>
      </c>
      <c r="CW256">
        <v>149</v>
      </c>
      <c r="CX256" s="2" t="str">
        <f>"ind_"&amp;CW254&amp;" = xlsread('spillover_alimentos_"&amp;CW254&amp;".xlsx')"</f>
        <v>ind_149 = xlsread('spillover_alimentos_149.xlsx')</v>
      </c>
      <c r="DB256">
        <v>149</v>
      </c>
      <c r="DC256" s="2" t="str">
        <f>"A_"&amp;DB252&amp;"(:,ind_"&amp;DB252&amp;" == 0) = [];"</f>
        <v>A_149(:,ind_149 == 0) = [];</v>
      </c>
      <c r="DG256">
        <v>149</v>
      </c>
      <c r="DH256" s="2" t="str">
        <f>"A_"&amp;DG252&amp;"(:,ind_"&amp;DG252&amp;" == 0) = [];"</f>
        <v>A_149(:,ind_149 == 0) = [];</v>
      </c>
      <c r="DL256">
        <v>149</v>
      </c>
      <c r="DM256" s="2" t="str">
        <f>"A_"&amp;DL252&amp;"(:,ind_"&amp;DL252&amp;" == 0) = [];"</f>
        <v>A_149(:,ind_149 == 0) = [];</v>
      </c>
      <c r="EG256">
        <v>91</v>
      </c>
      <c r="EH256" s="2" t="str">
        <f>"synthetic_control_sp_"&amp;EG256&amp;"(T+s) = Y_"&amp;EG256&amp;"(1,T+s)-alpha1_hat_vec_"&amp;EG256&amp;"(s);"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OVERS\outputs\PEAO\bajo_niv_educ\1%\simulacion_1\output_tests.xlsx',spillover_test_"&amp;QW256&amp;"','sp_test_"&amp;QW256&amp;"');"</f>
        <v>xlswrite('G:\Mi unidad\1. PROYECTOS TELLO 2022\SCM SPILL OVERS\outputs\PEAO\bajo_niv_educ\1%\simulacion_1\output_tests.xlsx',spillover_test_149','sp_test_149');</v>
      </c>
      <c r="RK256">
        <v>149</v>
      </c>
      <c r="RL256" t="str">
        <f>"xlswrite('G:\Mi unidad\1. PROYECTOS TELLO 2022\SCM SPILL OVERS\outputs\PEAO\bajo_ingreso\1%\simulacion_1\output_tests.xlsx',spillover_test_"&amp;RK256&amp;"','sp_test_"&amp;RK256&amp;"');"</f>
        <v>xlswrite('G:\Mi unidad\1. PROYECTOS TELLO 2022\SCM SPILL OVERS\outputs\PEAO\bajo_ingreso\1%\simulacion_1\output_tests.xlsx',spillover_test_149','sp_test_149');</v>
      </c>
      <c r="RW256">
        <v>149</v>
      </c>
      <c r="RX256" t="str">
        <f>"xlswrite('G:\Mi unidad\1. PROYECTOS TELLO 2022\SCM SPILL OVERS\outputs\PEAO\densidad\1%\simulacion_1\output_tests.xlsx',spillover_test_"&amp;RW256&amp;"','sp_test_"&amp;RW256&amp;"');"</f>
        <v>xlswrite('G:\Mi unidad\1. PROYECTOS TELLO 2022\SCM SPILL OVERS\outputs\PEAO\densidad\1%\simulacion_1\output_tests.xlsx',spillover_test_149','sp_test_149');</v>
      </c>
      <c r="SI256">
        <v>149</v>
      </c>
      <c r="SJ256" t="str">
        <f>"xlswrite('G:\Mi unidad\1. PROYECTOS TELLO 2022\SCM SPILL OVERS\outputs\PEAO\densidad_g\1%\simulacion_1\output_tests.xlsx',spillover_test_"&amp;SI256&amp;"','sp_test_"&amp;SI256&amp;"');"</f>
        <v>xlswrite('G:\Mi unidad\1. PROYECTOS TELLO 2022\SCM SPILL OVERS\outputs\PEAO\densidad_g\1%\simulacion_1\output_tests.xlsx',spillover_test_149','sp_test_149');</v>
      </c>
      <c r="SU256">
        <v>149</v>
      </c>
      <c r="SV256" t="str">
        <f>"xlswrite('G:\Mi unidad\1. PROYECTOS TELLO 2022\SCM SPILL OVERS\outputs\PEAO\distancia_centro_salud\1%\simulacion_1\output_tests.xlsx',spillover_test_"&amp;SU256&amp;"','sp_test_"&amp;SU256&amp;"');"</f>
        <v>xlswrite('G:\Mi unidad\1. PROYECTOS TELLO 2022\SCM SPILL OVERS\outputs\PEAO\distancia_centro_salud\1%\simulacion_1\output_tests.xlsx',spillover_test_149','sp_test_149');</v>
      </c>
      <c r="TH256">
        <v>149</v>
      </c>
      <c r="TI256" t="str">
        <f>"xlswrite('G:\Mi unidad\1. PROYECTOS TELLO 2022\SCM SPILL OVERS\outputs\PEAO\informalidad\1%\simulacion_1\output_tests.xlsx',spillover_test_"&amp;TH256&amp;"','sp_test_"&amp;TH256&amp;"');"</f>
        <v>xlswrite('G:\Mi unidad\1. PROYECTOS TELLO 2022\SCM SPILL OVERS\outputs\PEAO\informalidad\1%\simulacion_1\output_tests.xlsx',spillover_test_149','sp_test_149');</v>
      </c>
      <c r="TU256">
        <v>149</v>
      </c>
      <c r="TV256" t="str">
        <f>"xlswrite('G:\Mi unidad\1. PROYECTOS TELLO 2022\SCM SPILL OVERS\outputs\PEAO\alimentos\1%\simulacion_1\output_tests.xlsx',spillover_test_"&amp;TU256&amp;"','sp_test_"&amp;TU256&amp;"');"</f>
        <v>xlswrite('G:\Mi unidad\1. PROYECTOS TELLO 2022\SCM SPILL OVERS\outputs\PEAO\alimentos\1%\simulacion_1\output_tests.xlsx',spillover_test_149','sp_test_149');</v>
      </c>
      <c r="UB256">
        <v>149</v>
      </c>
      <c r="UC256" t="str">
        <f>"xlswrite('G:\Mi unidad\1. PROYECTOS TELLO 2022\SCM SPILL OVERS\outputs\PEAO\jefe_hogar\1%\simulacion_1\output_tests.xlsx',spillover_test_"&amp;UB256&amp;"','sp_test_"&amp;UB256&amp;"');"</f>
        <v>xlswrite('G:\Mi unidad\1. PROYECTOS TELLO 2022\SCM SPILL OVERS\outputs\PEAO\jefe_hogar\1%\simulacion_1\output_tests.xlsx',spillover_test_149','sp_test_149');</v>
      </c>
      <c r="UI256">
        <v>149</v>
      </c>
      <c r="UJ256" t="str">
        <f>"xlswrite('G:\Mi unidad\1. PROYECTOS TELLO 2022\SCM SPILL OVERS\outputs\PEAO\mujeres\1%\simulacion_1\output_tests.xlsx',spillover_test_"&amp;UI256&amp;"','sp_test_"&amp;UI256&amp;"');"</f>
        <v>xlswrite('G:\Mi unidad\1. PROYECTOS TELLO 2022\SCM SPILL OVERS\outputs\PEAO\mujeres\1%\simulacion_1\output_tests.xlsx',spillover_test_149','sp_test_149');</v>
      </c>
      <c r="UU256">
        <v>149</v>
      </c>
      <c r="UV256" t="str">
        <f>"xlswrite('G:\Mi unidad\1. PROYECTOS TELLO 2022\SCM SPILL OVERS\outputs\PEAO\criminalidad\1%\simulacion_1\output_tests.xlsx',spillover_test_"&amp;UU256&amp;"','sp_test_"&amp;UU256&amp;"');"</f>
        <v>xlswrite('G:\Mi unidad\1. PROYECTOS TELLO 2022\SCM SPILL OVERS\outputs\PEAO\criminalidad\1%\simulacion_1\output_tests.xlsx',spillover_test_149','sp_test_149');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P257">
        <v>150</v>
      </c>
      <c r="CQ257" t="str">
        <f>"%A_"&amp;CP257</f>
        <v>%A_150</v>
      </c>
      <c r="CW257">
        <v>150</v>
      </c>
      <c r="CX257" s="2" t="str">
        <f>"A_"&amp;CW254&amp;" = eye(N);"</f>
        <v>A_149 = eye(N);</v>
      </c>
      <c r="DB257">
        <v>150</v>
      </c>
      <c r="DC257" t="str">
        <f>"%A_"&amp;DB257</f>
        <v>%A_150</v>
      </c>
      <c r="DG257">
        <v>150</v>
      </c>
      <c r="DH257" t="str">
        <f>"%A_"&amp;DG257</f>
        <v>%A_150</v>
      </c>
      <c r="DL257">
        <v>150</v>
      </c>
      <c r="DM257" t="str">
        <f>"%A_"&amp;DL257</f>
        <v>%A_150</v>
      </c>
      <c r="EG257">
        <v>91</v>
      </c>
      <c r="EH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OVERS\outputs\PEAO\bajo_niv_educ\1%\simulacion_1\output_tests.xlsx',lb_vec_"&amp;QW257&amp;"','lb_vec_"&amp;QW257&amp;"');"</f>
        <v>xlswrite('G:\Mi unidad\1. PROYECTOS TELLO 2022\SCM SPILL OVERS\outputs\PEAO\bajo_niv_educ\1%\simulacion_1\output_tests.xlsx',lb_vec_150','lb_vec_150');</v>
      </c>
      <c r="RK257">
        <v>150</v>
      </c>
      <c r="RL257" t="str">
        <f>"xlswrite('G:\Mi unidad\1. PROYECTOS TELLO 2022\SCM SPILL OVERS\outputs\PEAO\bajo_ingreso\1%\simulacion_1\output_tests.xlsx',lb_vec_"&amp;RK257&amp;"','lb_vec_"&amp;RK257&amp;"');"</f>
        <v>xlswrite('G:\Mi unidad\1. PROYECTOS TELLO 2022\SCM SPILL OVERS\outputs\PEAO\bajo_ingreso\1%\simulacion_1\output_tests.xlsx',lb_vec_150','lb_vec_150');</v>
      </c>
      <c r="RW257">
        <v>150</v>
      </c>
      <c r="RX257" t="str">
        <f>"xlswrite('G:\Mi unidad\1. PROYECTOS TELLO 2022\SCM SPILL OVERS\outputs\PEAO\densidad\1%\simulacion_1\output_tests.xlsx',lb_vec_"&amp;RW257&amp;"','lb_vec_"&amp;RW257&amp;"');"</f>
        <v>xlswrite('G:\Mi unidad\1. PROYECTOS TELLO 2022\SCM SPILL OVERS\outputs\PEAO\densidad\1%\simulacion_1\output_tests.xlsx',lb_vec_150','lb_vec_150');</v>
      </c>
      <c r="SI257">
        <v>150</v>
      </c>
      <c r="SJ257" t="str">
        <f>"xlswrite('G:\Mi unidad\1. PROYECTOS TELLO 2022\SCM SPILL OVERS\outputs\PEAO\densidad_g\1%\simulacion_1\output_tests.xlsx',lb_vec_"&amp;SI257&amp;"','lb_vec_"&amp;SI257&amp;"');"</f>
        <v>xlswrite('G:\Mi unidad\1. PROYECTOS TELLO 2022\SCM SPILL OVERS\outputs\PEAO\densidad_g\1%\simulacion_1\output_tests.xlsx',lb_vec_150','lb_vec_150');</v>
      </c>
      <c r="SU257">
        <v>150</v>
      </c>
      <c r="SV257" t="str">
        <f>"xlswrite('G:\Mi unidad\1. PROYECTOS TELLO 2022\SCM SPILL OVERS\outputs\PEAO\distancia_centro_salud\1%\simulacion_1\output_tests.xlsx',lb_vec_"&amp;SU257&amp;"','lb_vec_"&amp;SU257&amp;"');"</f>
        <v>xlswrite('G:\Mi unidad\1. PROYECTOS TELLO 2022\SCM SPILL OVERS\outputs\PEAO\distancia_centro_salud\1%\simulacion_1\output_tests.xlsx',lb_vec_150','lb_vec_150');</v>
      </c>
      <c r="TH257">
        <v>150</v>
      </c>
      <c r="TI257" t="str">
        <f>"xlswrite('G:\Mi unidad\1. PROYECTOS TELLO 2022\SCM SPILL OVERS\outputs\PEAO\informalidad\1%\simulacion_1\output_tests.xlsx',lb_vec_"&amp;TH257&amp;"','lb_vec_"&amp;TH257&amp;"');"</f>
        <v>xlswrite('G:\Mi unidad\1. PROYECTOS TELLO 2022\SCM SPILL OVERS\outputs\PEAO\informalidad\1%\simulacion_1\output_tests.xlsx',lb_vec_150','lb_vec_150');</v>
      </c>
      <c r="TU257">
        <v>150</v>
      </c>
      <c r="TV257" t="str">
        <f>"xlswrite('G:\Mi unidad\1. PROYECTOS TELLO 2022\SCM SPILL OVERS\outputs\PEAO\alimentos\1%\simulacion_1\output_tests.xlsx',lb_vec_"&amp;TU257&amp;"','lb_vec_"&amp;TU257&amp;"');"</f>
        <v>xlswrite('G:\Mi unidad\1. PROYECTOS TELLO 2022\SCM SPILL OVERS\outputs\PEAO\alimentos\1%\simulacion_1\output_tests.xlsx',lb_vec_150','lb_vec_150');</v>
      </c>
      <c r="UB257">
        <v>150</v>
      </c>
      <c r="UC257" t="str">
        <f>"xlswrite('G:\Mi unidad\1. PROYECTOS TELLO 2022\SCM SPILL OVERS\outputs\PEAO\jefe_hogar\1%\simulacion_1\output_tests.xlsx',lb_vec_"&amp;UB257&amp;"','lb_vec_"&amp;UB257&amp;"');"</f>
        <v>xlswrite('G:\Mi unidad\1. PROYECTOS TELLO 2022\SCM SPILL OVERS\outputs\PEAO\jefe_hogar\1%\simulacion_1\output_tests.xlsx',lb_vec_150','lb_vec_150');</v>
      </c>
      <c r="UI257">
        <v>150</v>
      </c>
      <c r="UJ257" t="str">
        <f>"xlswrite('G:\Mi unidad\1. PROYECTOS TELLO 2022\SCM SPILL OVERS\outputs\PEAO\mujeres\1%\simulacion_1\output_tests.xlsx',lb_vec_"&amp;UI257&amp;"','lb_vec_"&amp;UI257&amp;"');"</f>
        <v>xlswrite('G:\Mi unidad\1. PROYECTOS TELLO 2022\SCM SPILL OVERS\outputs\PEAO\mujeres\1%\simulacion_1\output_tests.xlsx',lb_vec_150','lb_vec_150');</v>
      </c>
      <c r="UU257">
        <v>150</v>
      </c>
      <c r="UV257" t="str">
        <f>"xlswrite('G:\Mi unidad\1. PROYECTOS TELLO 2022\SCM SPILL OVERS\outputs\PEAO\criminalidad\1%\simulacion_1\output_tests.xlsx',lb_vec_"&amp;UU257&amp;"','lb_vec_"&amp;UU257&amp;"');"</f>
        <v>xlswrite('G:\Mi unidad\1. PROYECTOS TELLO 2022\SCM SPILL OVERS\outputs\PEAO\criminalidad\1%\simulacion_1\output_tests.xlsx',lb_vec_150','lb_vec_150');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P258">
        <v>150</v>
      </c>
      <c r="CQ258" t="str">
        <f>"% Provincia_"&amp;CP258</f>
        <v>% Provincia_150</v>
      </c>
      <c r="CW258">
        <v>150</v>
      </c>
      <c r="CX258" s="2" t="str">
        <f>"A_"&amp;CW254&amp;"(:,ind_"&amp;CW254&amp;" == 0) = [];"</f>
        <v>A_149(:,ind_149 == 0) = [];</v>
      </c>
      <c r="DB258">
        <v>150</v>
      </c>
      <c r="DC258" t="str">
        <f>"% Provincia_"&amp;DB258</f>
        <v>% Provincia_150</v>
      </c>
      <c r="DG258">
        <v>150</v>
      </c>
      <c r="DH258" t="str">
        <f>"% Provincia_"&amp;DG258</f>
        <v>% Provincia_150</v>
      </c>
      <c r="DL258">
        <v>150</v>
      </c>
      <c r="DM258" t="str">
        <f>"% Provincia_"&amp;DL258</f>
        <v>% Provincia_150</v>
      </c>
      <c r="EG258">
        <v>92</v>
      </c>
      <c r="EH258" s="3" t="str">
        <f>"%PROVINCIA "&amp;EG258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OVERS\outputs\PEAO\bajo_niv_educ\1%\simulacion_1\output_tests.xlsx',ub_vec_"&amp;QW258&amp;"','ub_vec_"&amp;QW258&amp;"');"</f>
        <v>xlswrite('G:\Mi unidad\1. PROYECTOS TELLO 2022\SCM SPILL OVERS\outputs\PEAO\bajo_niv_educ\1%\simulacion_1\output_tests.xlsx',ub_vec_150','ub_vec_150');</v>
      </c>
      <c r="RK258">
        <v>150</v>
      </c>
      <c r="RL258" t="str">
        <f>"xlswrite('G:\Mi unidad\1. PROYECTOS TELLO 2022\SCM SPILL OVERS\outputs\PEAO\bajo_ingreso\1%\simulacion_1\output_tests.xlsx',ub_vec_"&amp;RK258&amp;"','ub_vec_"&amp;RK258&amp;"');"</f>
        <v>xlswrite('G:\Mi unidad\1. PROYECTOS TELLO 2022\SCM SPILL OVERS\outputs\PEAO\bajo_ingreso\1%\simulacion_1\output_tests.xlsx',ub_vec_150','ub_vec_150');</v>
      </c>
      <c r="RW258">
        <v>150</v>
      </c>
      <c r="RX258" t="str">
        <f>"xlswrite('G:\Mi unidad\1. PROYECTOS TELLO 2022\SCM SPILL OVERS\outputs\PEAO\densidad\1%\simulacion_1\output_tests.xlsx',ub_vec_"&amp;RW258&amp;"','ub_vec_"&amp;RW258&amp;"');"</f>
        <v>xlswrite('G:\Mi unidad\1. PROYECTOS TELLO 2022\SCM SPILL OVERS\outputs\PEAO\densidad\1%\simulacion_1\output_tests.xlsx',ub_vec_150','ub_vec_150');</v>
      </c>
      <c r="SI258">
        <v>150</v>
      </c>
      <c r="SJ258" t="str">
        <f>"xlswrite('G:\Mi unidad\1. PROYECTOS TELLO 2022\SCM SPILL OVERS\outputs\PEAO\densidad_g\1%\simulacion_1\output_tests.xlsx',ub_vec_"&amp;SI258&amp;"','ub_vec_"&amp;SI258&amp;"');"</f>
        <v>xlswrite('G:\Mi unidad\1. PROYECTOS TELLO 2022\SCM SPILL OVERS\outputs\PEAO\densidad_g\1%\simulacion_1\output_tests.xlsx',ub_vec_150','ub_vec_150');</v>
      </c>
      <c r="SU258">
        <v>150</v>
      </c>
      <c r="SV258" t="str">
        <f>"xlswrite('G:\Mi unidad\1. PROYECTOS TELLO 2022\SCM SPILL OVERS\outputs\PEAO\distancia_centro_salud\1%\simulacion_1\output_tests.xlsx',ub_vec_"&amp;SU258&amp;"','ub_vec_"&amp;SU258&amp;"');"</f>
        <v>xlswrite('G:\Mi unidad\1. PROYECTOS TELLO 2022\SCM SPILL OVERS\outputs\PEAO\distancia_centro_salud\1%\simulacion_1\output_tests.xlsx',ub_vec_150','ub_vec_150');</v>
      </c>
      <c r="TH258">
        <v>150</v>
      </c>
      <c r="TI258" t="str">
        <f>"xlswrite('G:\Mi unidad\1. PROYECTOS TELLO 2022\SCM SPILL OVERS\outputs\PEAO\informalidad\1%\simulacion_1\output_tests.xlsx',ub_vec_"&amp;TH258&amp;"','ub_vec_"&amp;TH258&amp;"');"</f>
        <v>xlswrite('G:\Mi unidad\1. PROYECTOS TELLO 2022\SCM SPILL OVERS\outputs\PEAO\informalidad\1%\simulacion_1\output_tests.xlsx',ub_vec_150','ub_vec_150');</v>
      </c>
      <c r="TU258">
        <v>150</v>
      </c>
      <c r="TV258" t="str">
        <f>"xlswrite('G:\Mi unidad\1. PROYECTOS TELLO 2022\SCM SPILL OVERS\outputs\PEAO\alimentos\1%\simulacion_1\output_tests.xlsx',ub_vec_"&amp;TU258&amp;"','ub_vec_"&amp;TU258&amp;"');"</f>
        <v>xlswrite('G:\Mi unidad\1. PROYECTOS TELLO 2022\SCM SPILL OVERS\outputs\PEAO\alimentos\1%\simulacion_1\output_tests.xlsx',ub_vec_150','ub_vec_150');</v>
      </c>
      <c r="UB258">
        <v>150</v>
      </c>
      <c r="UC258" t="str">
        <f>"xlswrite('G:\Mi unidad\1. PROYECTOS TELLO 2022\SCM SPILL OVERS\outputs\PEAO\jefe_hogar\1%\simulacion_1\output_tests.xlsx',ub_vec_"&amp;UB258&amp;"','ub_vec_"&amp;UB258&amp;"');"</f>
        <v>xlswrite('G:\Mi unidad\1. PROYECTOS TELLO 2022\SCM SPILL OVERS\outputs\PEAO\jefe_hogar\1%\simulacion_1\output_tests.xlsx',ub_vec_150','ub_vec_150');</v>
      </c>
      <c r="UI258">
        <v>150</v>
      </c>
      <c r="UJ258" t="str">
        <f>"xlswrite('G:\Mi unidad\1. PROYECTOS TELLO 2022\SCM SPILL OVERS\outputs\PEAO\mujeres\1%\simulacion_1\output_tests.xlsx',ub_vec_"&amp;UI258&amp;"','ub_vec_"&amp;UI258&amp;"');"</f>
        <v>xlswrite('G:\Mi unidad\1. PROYECTOS TELLO 2022\SCM SPILL OVERS\outputs\PEAO\mujeres\1%\simulacion_1\output_tests.xlsx',ub_vec_150','ub_vec_150');</v>
      </c>
      <c r="UU258">
        <v>150</v>
      </c>
      <c r="UV258" t="str">
        <f>"xlswrite('G:\Mi unidad\1. PROYECTOS TELLO 2022\SCM SPILL OVERS\outputs\PEAO\criminalidad\1%\simulacion_1\output_tests.xlsx',ub_vec_"&amp;UU258&amp;"','ub_vec_"&amp;UU258&amp;"');"</f>
        <v>xlswrite('G:\Mi unidad\1. PROYECTOS TELLO 2022\SCM SPILL OVERS\outputs\PEAO\criminalidad\1%\simulacion_1\output_tests.xlsx',ub_vec_150','ub_vec_150');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xlsread('spillover_densidad_g_"&amp;CJ257&amp;".xlsx')"</f>
        <v>ind_150 = xlsread('spillover_densidad_g_150.xlsx')</v>
      </c>
      <c r="CP259">
        <v>150</v>
      </c>
      <c r="CQ259" s="2" t="str">
        <f>"ind_"&amp;CP257&amp;" = xlsread('spillover_tiempo_cs_"&amp;CP257&amp;".xlsx')"</f>
        <v>ind_150 = xlsread('spillover_tiempo_cs_150.xlsx')</v>
      </c>
      <c r="CW259">
        <v>150</v>
      </c>
      <c r="CX259" t="str">
        <f>"%A_"&amp;CW259</f>
        <v>%A_150</v>
      </c>
      <c r="DB259">
        <v>150</v>
      </c>
      <c r="DC259" s="2" t="str">
        <f>"ind_"&amp;DB257&amp;" = xlsread('spillover_criminalidad_"&amp;DB257&amp;".xlsx')"</f>
        <v>ind_150 = xlsread('spillover_criminalidad_150.xlsx')</v>
      </c>
      <c r="DG259">
        <v>150</v>
      </c>
      <c r="DH259" s="2" t="str">
        <f>"ind_"&amp;DG257&amp;" = xlsread('spillover_jefe_hogar_"&amp;DG257&amp;".xlsx')"</f>
        <v>ind_150 = xlsread('spillover_jefe_hogar_150.xlsx')</v>
      </c>
      <c r="DL259">
        <v>150</v>
      </c>
      <c r="DM259" s="2" t="str">
        <f>"ind_"&amp;DL257&amp;" = xlsread('spillover_mujeres_"&amp;DL257&amp;".xlsx')"</f>
        <v>ind_150 = xlsread('spillover_mujeres_150.xlsx')</v>
      </c>
      <c r="EG259">
        <v>92</v>
      </c>
      <c r="EH259" s="3" t="s">
        <v>51</v>
      </c>
      <c r="QI259">
        <v>87</v>
      </c>
      <c r="QJ259" t="str">
        <f>"    [p_value_"&amp;QI259&amp; ",lb_"&amp;QI259&amp;",ub_"&amp;QI259&amp;"] = sp_andrews_te(Y_pre_"&amp;QI259&amp;",PEAO_"&amp;QI259&amp;"(:,T+s),A_"&amp;QI259&amp;",C,.05);"</f>
        <v xml:space="preserve">    [p_value_87,lb_87,ub_87] = sp_andrews_te(Y_pre_87,PEAO_87(:,T+s),A_87,C,.05);</v>
      </c>
      <c r="QP259">
        <v>125</v>
      </c>
      <c r="QQ259" t="str">
        <f>"    spillover_test_"&amp;QP259&amp;"(s) = sp_andrews(Y_pre_"&amp;QP259&amp;",PEAO_"&amp;QP259&amp;"(:,T+s),A_"&amp;QP259&amp;",C,d,alpha_sig);"</f>
        <v xml:space="preserve">    spillover_test_125(s) = sp_andrews(Y_pre_125,PEAO_125(:,T+s),A_125,C,d,alpha_sig);</v>
      </c>
      <c r="QW259">
        <v>150</v>
      </c>
      <c r="QX259" t="str">
        <f>"xlswrite('G:\Mi unidad\1. PROYECTOS TELLO 2022\SCM SPILL OVERS\outputs\PEAO\bajo_niv_educ\1%\simulacion_1\output_tests.xlsx',p_value_vec_"&amp;QW259&amp;"','p_value_vec_"&amp;QW259&amp;"');"</f>
        <v>xlswrite('G:\Mi unidad\1. PROYECTOS TELLO 2022\SCM SPILL OVERS\outputs\PEAO\bajo_niv_educ\1%\simulacion_1\output_tests.xlsx',p_value_vec_150','p_value_vec_150');</v>
      </c>
      <c r="RK259">
        <v>150</v>
      </c>
      <c r="RL259" t="str">
        <f>"xlswrite('G:\Mi unidad\1. PROYECTOS TELLO 2022\SCM SPILL OVERS\outputs\PEAO\bajo_ingreso\1%\simulacion_1\output_tests.xlsx',p_value_vec_"&amp;RK259&amp;"','p_value_vec_"&amp;RK259&amp;"');"</f>
        <v>xlswrite('G:\Mi unidad\1. PROYECTOS TELLO 2022\SCM SPILL OVERS\outputs\PEAO\bajo_ingreso\1%\simulacion_1\output_tests.xlsx',p_value_vec_150','p_value_vec_150');</v>
      </c>
      <c r="RW259">
        <v>150</v>
      </c>
      <c r="RX259" t="str">
        <f>"xlswrite('G:\Mi unidad\1. PROYECTOS TELLO 2022\SCM SPILL OVERS\outputs\PEAO\densidad\1%\simulacion_1\output_tests.xlsx',p_value_vec_"&amp;RW259&amp;"','p_value_vec_"&amp;RW259&amp;"');"</f>
        <v>xlswrite('G:\Mi unidad\1. PROYECTOS TELLO 2022\SCM SPILL OVERS\outputs\PEAO\densidad\1%\simulacion_1\output_tests.xlsx',p_value_vec_150','p_value_vec_150');</v>
      </c>
      <c r="SI259">
        <v>150</v>
      </c>
      <c r="SJ259" t="str">
        <f>"xlswrite('G:\Mi unidad\1. PROYECTOS TELLO 2022\SCM SPILL OVERS\outputs\PEAO\densidad_g\1%\simulacion_1\output_tests.xlsx',p_value_vec_"&amp;SI259&amp;"','p_value_vec_"&amp;SI259&amp;"');"</f>
        <v>xlswrite('G:\Mi unidad\1. PROYECTOS TELLO 2022\SCM SPILL OVERS\outputs\PEAO\densidad_g\1%\simulacion_1\output_tests.xlsx',p_value_vec_150','p_value_vec_150');</v>
      </c>
      <c r="SU259">
        <v>150</v>
      </c>
      <c r="SV259" t="str">
        <f>"xlswrite('G:\Mi unidad\1. PROYECTOS TELLO 2022\SCM SPILL OVERS\outputs\PEAO\distancia_centro_salud\1%\simulacion_1\output_tests.xlsx',p_value_vec_"&amp;SU259&amp;"','p_value_vec_"&amp;SU259&amp;"');"</f>
        <v>xlswrite('G:\Mi unidad\1. PROYECTOS TELLO 2022\SCM SPILL OVERS\outputs\PEAO\distancia_centro_salud\1%\simulacion_1\output_tests.xlsx',p_value_vec_150','p_value_vec_150');</v>
      </c>
      <c r="TH259">
        <v>150</v>
      </c>
      <c r="TI259" t="str">
        <f>"xlswrite('G:\Mi unidad\1. PROYECTOS TELLO 2022\SCM SPILL OVERS\outputs\PEAO\informalidad\1%\simulacion_1\output_tests.xlsx',p_value_vec_"&amp;TH259&amp;"','p_value_vec_"&amp;TH259&amp;"');"</f>
        <v>xlswrite('G:\Mi unidad\1. PROYECTOS TELLO 2022\SCM SPILL OVERS\outputs\PEAO\informalidad\1%\simulacion_1\output_tests.xlsx',p_value_vec_150','p_value_vec_150');</v>
      </c>
      <c r="TU259">
        <v>150</v>
      </c>
      <c r="TV259" t="str">
        <f>"xlswrite('G:\Mi unidad\1. PROYECTOS TELLO 2022\SCM SPILL OVERS\outputs\PEAO\alimentos\1%\simulacion_1\output_tests.xlsx',p_value_vec_"&amp;TU259&amp;"','p_value_vec_"&amp;TU259&amp;"');"</f>
        <v>xlswrite('G:\Mi unidad\1. PROYECTOS TELLO 2022\SCM SPILL OVERS\outputs\PEAO\alimentos\1%\simulacion_1\output_tests.xlsx',p_value_vec_150','p_value_vec_150');</v>
      </c>
      <c r="UB259">
        <v>150</v>
      </c>
      <c r="UC259" t="str">
        <f>"xlswrite('G:\Mi unidad\1. PROYECTOS TELLO 2022\SCM SPILL OVERS\outputs\PEAO\jefe_hogar\1%\simulacion_1\output_tests.xlsx',p_value_vec_"&amp;UB259&amp;"','p_value_vec_"&amp;UB259&amp;"');"</f>
        <v>xlswrite('G:\Mi unidad\1. PROYECTOS TELLO 2022\SCM SPILL OVERS\outputs\PEAO\jefe_hogar\1%\simulacion_1\output_tests.xlsx',p_value_vec_150','p_value_vec_150');</v>
      </c>
      <c r="UI259">
        <v>150</v>
      </c>
      <c r="UJ259" t="str">
        <f>"xlswrite('G:\Mi unidad\1. PROYECTOS TELLO 2022\SCM SPILL OVERS\outputs\PEAO\mujeres\1%\simulacion_1\output_tests.xlsx',p_value_vec_"&amp;UI259&amp;"','p_value_vec_"&amp;UI259&amp;"');"</f>
        <v>xlswrite('G:\Mi unidad\1. PROYECTOS TELLO 2022\SCM SPILL OVERS\outputs\PEAO\mujeres\1%\simulacion_1\output_tests.xlsx',p_value_vec_150','p_value_vec_150');</v>
      </c>
      <c r="UU259">
        <v>150</v>
      </c>
      <c r="UV259" t="str">
        <f>"xlswrite('G:\Mi unidad\1. PROYECTOS TELLO 2022\SCM SPILL OVERS\outputs\PEAO\criminalidad\1%\simulacion_1\output_tests.xlsx',p_value_vec_"&amp;UU259&amp;"','p_value_vec_"&amp;UU259&amp;"');"</f>
        <v>xlswrite('G:\Mi unidad\1. PROYECTOS TELLO 2022\SCM SPILL OVERS\outputs\PEAO\criminalidad\1%\simulacion_1\output_tests.xlsx',p_value_vec_150','p_value_vec_150');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P260">
        <v>150</v>
      </c>
      <c r="CQ260" s="2" t="str">
        <f>"A_"&amp;CP257&amp;" = eye(N);"</f>
        <v>A_150 = eye(N);</v>
      </c>
      <c r="CW260">
        <v>150</v>
      </c>
      <c r="CX260" t="str">
        <f>"% Provincia_"&amp;CW260</f>
        <v>% Provincia_150</v>
      </c>
      <c r="DB260">
        <v>150</v>
      </c>
      <c r="DC260" s="2" t="str">
        <f>"A_"&amp;DB257&amp;" = eye(N);"</f>
        <v>A_150 = eye(N);</v>
      </c>
      <c r="DG260">
        <v>150</v>
      </c>
      <c r="DH260" s="2" t="str">
        <f>"A_"&amp;DG257&amp;" = eye(N);"</f>
        <v>A_150 = eye(N);</v>
      </c>
      <c r="DL260">
        <v>150</v>
      </c>
      <c r="DM260" s="2" t="str">
        <f>"A_"&amp;DL257&amp;" = eye(N);"</f>
        <v>A_150 = eye(N);</v>
      </c>
      <c r="EG260">
        <v>92</v>
      </c>
      <c r="EH260" s="2" t="str">
        <f>"Y_Ts_"&amp;EG260&amp;" = Y_"&amp;EG260&amp;"(:,T+s);"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OVERS\outputs\PEAO\bajo_niv_educ\1%\simulacion_1\output_tests.xlsx',alpha1_hat_vec_"&amp;QW260&amp;"','alpha1_hat_vec_"&amp;QW260&amp;"');"</f>
        <v>xlswrite('G:\Mi unidad\1. PROYECTOS TELLO 2022\SCM SPILL OVERS\outputs\PEAO\bajo_niv_educ\1%\simulacion_1\output_tests.xlsx',alpha1_hat_vec_150','alpha1_hat_vec_150');</v>
      </c>
      <c r="RK260">
        <v>150</v>
      </c>
      <c r="RL260" t="str">
        <f>"xlswrite('G:\Mi unidad\1. PROYECTOS TELLO 2022\SCM SPILL OVERS\outputs\PEAO\bajo_ingreso\1%\simulacion_1\output_tests.xlsx',alpha1_hat_vec_"&amp;RK260&amp;"','alpha1_hat_vec_"&amp;RK260&amp;"');"</f>
        <v>xlswrite('G:\Mi unidad\1. PROYECTOS TELLO 2022\SCM SPILL OVERS\outputs\PEAO\bajo_ingreso\1%\simulacion_1\output_tests.xlsx',alpha1_hat_vec_150','alpha1_hat_vec_150');</v>
      </c>
      <c r="RW260">
        <v>150</v>
      </c>
      <c r="RX260" t="str">
        <f>"xlswrite('G:\Mi unidad\1. PROYECTOS TELLO 2022\SCM SPILL OVERS\outputs\PEAO\densidad\1%\simulacion_1\output_tests.xlsx',alpha1_hat_vec_"&amp;RW260&amp;"','alpha1_hat_vec_"&amp;RW260&amp;"');"</f>
        <v>xlswrite('G:\Mi unidad\1. PROYECTOS TELLO 2022\SCM SPILL OVERS\outputs\PEAO\densidad\1%\simulacion_1\output_tests.xlsx',alpha1_hat_vec_150','alpha1_hat_vec_150');</v>
      </c>
      <c r="SI260">
        <v>150</v>
      </c>
      <c r="SJ260" t="str">
        <f>"xlswrite('G:\Mi unidad\1. PROYECTOS TELLO 2022\SCM SPILL OVERS\outputs\PEAO\densidad_g\1%\simulacion_1\output_tests.xlsx',alpha1_hat_vec_"&amp;SI260&amp;"','alpha1_hat_vec_"&amp;SI260&amp;"');"</f>
        <v>xlswrite('G:\Mi unidad\1. PROYECTOS TELLO 2022\SCM SPILL OVERS\outputs\PEAO\densidad_g\1%\simulacion_1\output_tests.xlsx',alpha1_hat_vec_150','alpha1_hat_vec_150');</v>
      </c>
      <c r="SU260">
        <v>150</v>
      </c>
      <c r="SV260" t="str">
        <f>"xlswrite('G:\Mi unidad\1. PROYECTOS TELLO 2022\SCM SPILL OVERS\outputs\PEAO\distancia_centro_salud\1%\simulacion_1\output_tests.xlsx',alpha1_hat_vec_"&amp;SU260&amp;"','alpha1_hat_vec_"&amp;SU260&amp;"');"</f>
        <v>xlswrite('G:\Mi unidad\1. PROYECTOS TELLO 2022\SCM SPILL OVERS\outputs\PEAO\distancia_centro_salud\1%\simulacion_1\output_tests.xlsx',alpha1_hat_vec_150','alpha1_hat_vec_150');</v>
      </c>
      <c r="TH260">
        <v>150</v>
      </c>
      <c r="TI260" t="str">
        <f>"xlswrite('G:\Mi unidad\1. PROYECTOS TELLO 2022\SCM SPILL OVERS\outputs\PEAO\informalidad\1%\simulacion_1\output_tests.xlsx',alpha1_hat_vec_"&amp;TH260&amp;"','alpha1_hat_vec_"&amp;TH260&amp;"');"</f>
        <v>xlswrite('G:\Mi unidad\1. PROYECTOS TELLO 2022\SCM SPILL OVERS\outputs\PEAO\informalidad\1%\simulacion_1\output_tests.xlsx',alpha1_hat_vec_150','alpha1_hat_vec_150');</v>
      </c>
      <c r="TU260">
        <v>150</v>
      </c>
      <c r="TV260" t="str">
        <f>"xlswrite('G:\Mi unidad\1. PROYECTOS TELLO 2022\SCM SPILL OVERS\outputs\PEAO\alimentos\1%\simulacion_1\output_tests.xlsx',alpha1_hat_vec_"&amp;TU260&amp;"','alpha1_hat_vec_"&amp;TU260&amp;"');"</f>
        <v>xlswrite('G:\Mi unidad\1. PROYECTOS TELLO 2022\SCM SPILL OVERS\outputs\PEAO\alimentos\1%\simulacion_1\output_tests.xlsx',alpha1_hat_vec_150','alpha1_hat_vec_150');</v>
      </c>
      <c r="UB260">
        <v>150</v>
      </c>
      <c r="UC260" t="str">
        <f>"xlswrite('G:\Mi unidad\1. PROYECTOS TELLO 2022\SCM SPILL OVERS\outputs\PEAO\jefe_hogar\1%\simulacion_1\output_tests.xlsx',alpha1_hat_vec_"&amp;UB260&amp;"','alpha1_hat_vec_"&amp;UB260&amp;"');"</f>
        <v>xlswrite('G:\Mi unidad\1. PROYECTOS TELLO 2022\SCM SPILL OVERS\outputs\PEAO\jefe_hogar\1%\simulacion_1\output_tests.xlsx',alpha1_hat_vec_150','alpha1_hat_vec_150');</v>
      </c>
      <c r="UI260">
        <v>150</v>
      </c>
      <c r="UJ260" t="str">
        <f>"xlswrite('G:\Mi unidad\1. PROYECTOS TELLO 2022\SCM SPILL OVERS\outputs\PEAO\mujeres\1%\simulacion_1\output_tests.xlsx',alpha1_hat_vec_"&amp;UI260&amp;"','alpha1_hat_vec_"&amp;UI260&amp;"');"</f>
        <v>xlswrite('G:\Mi unidad\1. PROYECTOS TELLO 2022\SCM SPILL OVERS\outputs\PEAO\mujeres\1%\simulacion_1\output_tests.xlsx',alpha1_hat_vec_150','alpha1_hat_vec_150');</v>
      </c>
      <c r="UU260">
        <v>150</v>
      </c>
      <c r="UV260" t="str">
        <f>"xlswrite('G:\Mi unidad\1. PROYECTOS TELLO 2022\SCM SPILL OVERS\outputs\PEAO\criminalidad\1%\simulacion_1\output_tests.xlsx',alpha1_hat_vec_"&amp;UU260&amp;"','alpha1_hat_vec_"&amp;UU260&amp;"');"</f>
        <v>xlswrite('G:\Mi unidad\1. PROYECTOS TELLO 2022\SCM SPILL OVERS\outputs\PEAO\criminalidad\1%\simulacion_1\output_tests.xlsx',alpha1_hat_vec_150','alpha1_hat_vec_150');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P261">
        <v>150</v>
      </c>
      <c r="CQ261" s="2" t="str">
        <f>"A_"&amp;CP257&amp;"(:,ind_"&amp;CP257&amp;" == 0) = [];"</f>
        <v>A_150(:,ind_150 == 0) = [];</v>
      </c>
      <c r="CW261">
        <v>150</v>
      </c>
      <c r="CX261" s="2" t="str">
        <f>"ind_"&amp;CW259&amp;" = xlsread('spillover_alimentos_"&amp;CW259&amp;".xlsx')"</f>
        <v>ind_150 = xlsread('spillover_alimentos_150.xlsx')</v>
      </c>
      <c r="DB261">
        <v>150</v>
      </c>
      <c r="DC261" s="2" t="str">
        <f>"A_"&amp;DB257&amp;"(:,ind_"&amp;DB257&amp;" == 0) = [];"</f>
        <v>A_150(:,ind_150 == 0) = [];</v>
      </c>
      <c r="DG261">
        <v>150</v>
      </c>
      <c r="DH261" s="2" t="str">
        <f>"A_"&amp;DG257&amp;"(:,ind_"&amp;DG257&amp;" == 0) = [];"</f>
        <v>A_150(:,ind_150 == 0) = [];</v>
      </c>
      <c r="DL261">
        <v>150</v>
      </c>
      <c r="DM261" s="2" t="str">
        <f>"A_"&amp;DL257&amp;"(:,ind_"&amp;DL257&amp;" == 0) = [];"</f>
        <v>A_150(:,ind_150 == 0) = [];</v>
      </c>
      <c r="EG261">
        <v>92</v>
      </c>
      <c r="EH261" s="2" t="str">
        <f>"gamma_hat_"&amp;EG260&amp;" = (A_"&amp;EG260&amp;"'*M_hat_"&amp;EG260&amp;"*A_"&amp;EG260&amp;")\(A_"&amp;EG260&amp;"'*(eye(N)-B_hat_"&amp;EG260&amp;")'*((eye(N)-B_hat_"&amp;EG260&amp;")*Y_Ts_"&amp;EG260&amp;"-a_hat_"&amp;EG260&amp;"));"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OVERS\outputs\PEAO\bajo_niv_educ\1%\simulacion_1\output_tests.xlsx',spillover_test_"&amp;QW261&amp;"','sp_test_"&amp;QW261&amp;"');"</f>
        <v>xlswrite('G:\Mi unidad\1. PROYECTOS TELLO 2022\SCM SPILL OVERS\outputs\PEAO\bajo_niv_educ\1%\simulacion_1\output_tests.xlsx',spillover_test_150','sp_test_150');</v>
      </c>
      <c r="RK261">
        <v>150</v>
      </c>
      <c r="RL261" t="str">
        <f>"xlswrite('G:\Mi unidad\1. PROYECTOS TELLO 2022\SCM SPILL OVERS\outputs\PEAO\bajo_ingreso\1%\simulacion_1\output_tests.xlsx',spillover_test_"&amp;RK261&amp;"','sp_test_"&amp;RK261&amp;"');"</f>
        <v>xlswrite('G:\Mi unidad\1. PROYECTOS TELLO 2022\SCM SPILL OVERS\outputs\PEAO\bajo_ingreso\1%\simulacion_1\output_tests.xlsx',spillover_test_150','sp_test_150');</v>
      </c>
      <c r="RW261">
        <v>150</v>
      </c>
      <c r="RX261" t="str">
        <f>"xlswrite('G:\Mi unidad\1. PROYECTOS TELLO 2022\SCM SPILL OVERS\outputs\PEAO\densidad\1%\simulacion_1\output_tests.xlsx',spillover_test_"&amp;RW261&amp;"','sp_test_"&amp;RW261&amp;"');"</f>
        <v>xlswrite('G:\Mi unidad\1. PROYECTOS TELLO 2022\SCM SPILL OVERS\outputs\PEAO\densidad\1%\simulacion_1\output_tests.xlsx',spillover_test_150','sp_test_150');</v>
      </c>
      <c r="SI261">
        <v>150</v>
      </c>
      <c r="SJ261" t="str">
        <f>"xlswrite('G:\Mi unidad\1. PROYECTOS TELLO 2022\SCM SPILL OVERS\outputs\PEAO\densidad_g\1%\simulacion_1\output_tests.xlsx',spillover_test_"&amp;SI261&amp;"','sp_test_"&amp;SI261&amp;"');"</f>
        <v>xlswrite('G:\Mi unidad\1. PROYECTOS TELLO 2022\SCM SPILL OVERS\outputs\PEAO\densidad_g\1%\simulacion_1\output_tests.xlsx',spillover_test_150','sp_test_150');</v>
      </c>
      <c r="SU261">
        <v>150</v>
      </c>
      <c r="SV261" t="str">
        <f>"xlswrite('G:\Mi unidad\1. PROYECTOS TELLO 2022\SCM SPILL OVERS\outputs\PEAO\distancia_centro_salud\1%\simulacion_1\output_tests.xlsx',spillover_test_"&amp;SU261&amp;"','sp_test_"&amp;SU261&amp;"');"</f>
        <v>xlswrite('G:\Mi unidad\1. PROYECTOS TELLO 2022\SCM SPILL OVERS\outputs\PEAO\distancia_centro_salud\1%\simulacion_1\output_tests.xlsx',spillover_test_150','sp_test_150');</v>
      </c>
      <c r="TH261">
        <v>150</v>
      </c>
      <c r="TI261" t="str">
        <f>"xlswrite('G:\Mi unidad\1. PROYECTOS TELLO 2022\SCM SPILL OVERS\outputs\PEAO\informalidad\1%\simulacion_1\output_tests.xlsx',spillover_test_"&amp;TH261&amp;"','sp_test_"&amp;TH261&amp;"');"</f>
        <v>xlswrite('G:\Mi unidad\1. PROYECTOS TELLO 2022\SCM SPILL OVERS\outputs\PEAO\informalidad\1%\simulacion_1\output_tests.xlsx',spillover_test_150','sp_test_150');</v>
      </c>
      <c r="TU261">
        <v>150</v>
      </c>
      <c r="TV261" t="str">
        <f>"xlswrite('G:\Mi unidad\1. PROYECTOS TELLO 2022\SCM SPILL OVERS\outputs\PEAO\alimentos\1%\simulacion_1\output_tests.xlsx',spillover_test_"&amp;TU261&amp;"','sp_test_"&amp;TU261&amp;"');"</f>
        <v>xlswrite('G:\Mi unidad\1. PROYECTOS TELLO 2022\SCM SPILL OVERS\outputs\PEAO\alimentos\1%\simulacion_1\output_tests.xlsx',spillover_test_150','sp_test_150');</v>
      </c>
      <c r="UB261">
        <v>150</v>
      </c>
      <c r="UC261" t="str">
        <f>"xlswrite('G:\Mi unidad\1. PROYECTOS TELLO 2022\SCM SPILL OVERS\outputs\PEAO\jefe_hogar\1%\simulacion_1\output_tests.xlsx',spillover_test_"&amp;UB261&amp;"','sp_test_"&amp;UB261&amp;"');"</f>
        <v>xlswrite('G:\Mi unidad\1. PROYECTOS TELLO 2022\SCM SPILL OVERS\outputs\PEAO\jefe_hogar\1%\simulacion_1\output_tests.xlsx',spillover_test_150','sp_test_150');</v>
      </c>
      <c r="UI261">
        <v>150</v>
      </c>
      <c r="UJ261" t="str">
        <f>"xlswrite('G:\Mi unidad\1. PROYECTOS TELLO 2022\SCM SPILL OVERS\outputs\PEAO\mujeres\1%\simulacion_1\output_tests.xlsx',spillover_test_"&amp;UI261&amp;"','sp_test_"&amp;UI261&amp;"');"</f>
        <v>xlswrite('G:\Mi unidad\1. PROYECTOS TELLO 2022\SCM SPILL OVERS\outputs\PEAO\mujeres\1%\simulacion_1\output_tests.xlsx',spillover_test_150','sp_test_150');</v>
      </c>
      <c r="UU261">
        <v>150</v>
      </c>
      <c r="UV261" t="str">
        <f>"xlswrite('G:\Mi unidad\1. PROYECTOS TELLO 2022\SCM SPILL OVERS\outputs\PEAO\criminalidad\1%\simulacion_1\output_tests.xlsx',spillover_test_"&amp;UU261&amp;"','sp_test_"&amp;UU261&amp;"');"</f>
        <v>xlswrite('G:\Mi unidad\1. PROYECTOS TELLO 2022\SCM SPILL OVERS\outputs\PEAO\criminalidad\1%\simulacion_1\output_tests.xlsx',spillover_test_150','sp_test_150');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P262">
        <v>152</v>
      </c>
      <c r="CQ262" t="str">
        <f>"%A_"&amp;CP262</f>
        <v>%A_152</v>
      </c>
      <c r="CW262">
        <v>152</v>
      </c>
      <c r="CX262" s="2" t="str">
        <f>"A_"&amp;CW259&amp;" = eye(N);"</f>
        <v>A_150 = eye(N);</v>
      </c>
      <c r="DB262">
        <v>152</v>
      </c>
      <c r="DC262" t="str">
        <f>"%A_"&amp;DB262</f>
        <v>%A_152</v>
      </c>
      <c r="DG262">
        <v>152</v>
      </c>
      <c r="DH262" t="str">
        <f>"%A_"&amp;DG262</f>
        <v>%A_152</v>
      </c>
      <c r="DL262">
        <v>152</v>
      </c>
      <c r="DM262" t="str">
        <f>"%A_"&amp;DL262</f>
        <v>%A_152</v>
      </c>
      <c r="EG262">
        <v>92</v>
      </c>
      <c r="EH262" s="2" t="str">
        <f>"alpha_hat_"&amp;EG262&amp;" = A_"&amp;EG262&amp;"*gamma_hat_"&amp;EG262&amp;";"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OVERS\outputs\PEAO\bajo_niv_educ\1%\simulacion_1\output_tests.xlsx',lb_vec_"&amp;QW262&amp;"','lb_vec_"&amp;QW262&amp;"');"</f>
        <v>xlswrite('G:\Mi unidad\1. PROYECTOS TELLO 2022\SCM SPILL OVERS\outputs\PEAO\bajo_niv_educ\1%\simulacion_1\output_tests.xlsx',lb_vec_152','lb_vec_152');</v>
      </c>
      <c r="RK262">
        <v>152</v>
      </c>
      <c r="RL262" t="str">
        <f>"xlswrite('G:\Mi unidad\1. PROYECTOS TELLO 2022\SCM SPILL OVERS\outputs\PEAO\bajo_ingreso\1%\simulacion_1\output_tests.xlsx',lb_vec_"&amp;RK262&amp;"','lb_vec_"&amp;RK262&amp;"');"</f>
        <v>xlswrite('G:\Mi unidad\1. PROYECTOS TELLO 2022\SCM SPILL OVERS\outputs\PEAO\bajo_ingreso\1%\simulacion_1\output_tests.xlsx',lb_vec_152','lb_vec_152');</v>
      </c>
      <c r="RW262">
        <v>152</v>
      </c>
      <c r="RX262" t="str">
        <f>"xlswrite('G:\Mi unidad\1. PROYECTOS TELLO 2022\SCM SPILL OVERS\outputs\PEAO\densidad\1%\simulacion_1\output_tests.xlsx',lb_vec_"&amp;RW262&amp;"','lb_vec_"&amp;RW262&amp;"');"</f>
        <v>xlswrite('G:\Mi unidad\1. PROYECTOS TELLO 2022\SCM SPILL OVERS\outputs\PEAO\densidad\1%\simulacion_1\output_tests.xlsx',lb_vec_152','lb_vec_152');</v>
      </c>
      <c r="SI262">
        <v>152</v>
      </c>
      <c r="SJ262" t="str">
        <f>"xlswrite('G:\Mi unidad\1. PROYECTOS TELLO 2022\SCM SPILL OVERS\outputs\PEAO\densidad_g\1%\simulacion_1\output_tests.xlsx',lb_vec_"&amp;SI262&amp;"','lb_vec_"&amp;SI262&amp;"');"</f>
        <v>xlswrite('G:\Mi unidad\1. PROYECTOS TELLO 2022\SCM SPILL OVERS\outputs\PEAO\densidad_g\1%\simulacion_1\output_tests.xlsx',lb_vec_152','lb_vec_152');</v>
      </c>
      <c r="SU262">
        <v>152</v>
      </c>
      <c r="SV262" t="str">
        <f>"xlswrite('G:\Mi unidad\1. PROYECTOS TELLO 2022\SCM SPILL OVERS\outputs\PEAO\distancia_centro_salud\1%\simulacion_1\output_tests.xlsx',lb_vec_"&amp;SU262&amp;"','lb_vec_"&amp;SU262&amp;"');"</f>
        <v>xlswrite('G:\Mi unidad\1. PROYECTOS TELLO 2022\SCM SPILL OVERS\outputs\PEAO\distancia_centro_salud\1%\simulacion_1\output_tests.xlsx',lb_vec_152','lb_vec_152');</v>
      </c>
      <c r="TH262">
        <v>152</v>
      </c>
      <c r="TI262" t="str">
        <f>"xlswrite('G:\Mi unidad\1. PROYECTOS TELLO 2022\SCM SPILL OVERS\outputs\PEAO\informalidad\1%\simulacion_1\output_tests.xlsx',lb_vec_"&amp;TH262&amp;"','lb_vec_"&amp;TH262&amp;"');"</f>
        <v>xlswrite('G:\Mi unidad\1. PROYECTOS TELLO 2022\SCM SPILL OVERS\outputs\PEAO\informalidad\1%\simulacion_1\output_tests.xlsx',lb_vec_152','lb_vec_152');</v>
      </c>
      <c r="TU262">
        <v>152</v>
      </c>
      <c r="TV262" t="str">
        <f>"xlswrite('G:\Mi unidad\1. PROYECTOS TELLO 2022\SCM SPILL OVERS\outputs\PEAO\alimentos\1%\simulacion_1\output_tests.xlsx',lb_vec_"&amp;TU262&amp;"','lb_vec_"&amp;TU262&amp;"');"</f>
        <v>xlswrite('G:\Mi unidad\1. PROYECTOS TELLO 2022\SCM SPILL OVERS\outputs\PEAO\alimentos\1%\simulacion_1\output_tests.xlsx',lb_vec_152','lb_vec_152');</v>
      </c>
      <c r="UB262">
        <v>152</v>
      </c>
      <c r="UC262" t="str">
        <f>"xlswrite('G:\Mi unidad\1. PROYECTOS TELLO 2022\SCM SPILL OVERS\outputs\PEAO\jefe_hogar\1%\simulacion_1\output_tests.xlsx',lb_vec_"&amp;UB262&amp;"','lb_vec_"&amp;UB262&amp;"');"</f>
        <v>xlswrite('G:\Mi unidad\1. PROYECTOS TELLO 2022\SCM SPILL OVERS\outputs\PEAO\jefe_hogar\1%\simulacion_1\output_tests.xlsx',lb_vec_152','lb_vec_152');</v>
      </c>
      <c r="UI262">
        <v>152</v>
      </c>
      <c r="UJ262" t="str">
        <f>"xlswrite('G:\Mi unidad\1. PROYECTOS TELLO 2022\SCM SPILL OVERS\outputs\PEAO\mujeres\1%\simulacion_1\output_tests.xlsx',lb_vec_"&amp;UI262&amp;"','lb_vec_"&amp;UI262&amp;"');"</f>
        <v>xlswrite('G:\Mi unidad\1. PROYECTOS TELLO 2022\SCM SPILL OVERS\outputs\PEAO\mujeres\1%\simulacion_1\output_tests.xlsx',lb_vec_152','lb_vec_152');</v>
      </c>
      <c r="UU262">
        <v>152</v>
      </c>
      <c r="UV262" t="str">
        <f>"xlswrite('G:\Mi unidad\1. PROYECTOS TELLO 2022\SCM SPILL OVERS\outputs\PEAO\criminalidad\1%\simulacion_1\output_tests.xlsx',lb_vec_"&amp;UU262&amp;"','lb_vec_"&amp;UU262&amp;"');"</f>
        <v>xlswrite('G:\Mi unidad\1. PROYECTOS TELLO 2022\SCM SPILL OVERS\outputs\PEAO\criminalidad\1%\simulacion_1\output_tests.xlsx',lb_vec_152','lb_vec_152');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P263">
        <v>152</v>
      </c>
      <c r="CQ263" t="str">
        <f>"% Provincia_"&amp;CP263</f>
        <v>% Provincia_152</v>
      </c>
      <c r="CW263">
        <v>152</v>
      </c>
      <c r="CX263" s="2" t="str">
        <f>"A_"&amp;CW259&amp;"(:,ind_"&amp;CW259&amp;" == 0) = [];"</f>
        <v>A_150(:,ind_150 == 0) = [];</v>
      </c>
      <c r="DB263">
        <v>152</v>
      </c>
      <c r="DC263" t="str">
        <f>"% Provincia_"&amp;DB263</f>
        <v>% Provincia_152</v>
      </c>
      <c r="DG263">
        <v>152</v>
      </c>
      <c r="DH263" t="str">
        <f>"% Provincia_"&amp;DG263</f>
        <v>% Provincia_152</v>
      </c>
      <c r="DL263">
        <v>152</v>
      </c>
      <c r="DM263" t="str">
        <f>"% Provincia_"&amp;DL263</f>
        <v>% Provincia_152</v>
      </c>
      <c r="EG263">
        <v>92</v>
      </c>
      <c r="EH263" s="2" t="str">
        <f>"alpha1_hat_vec_"&amp;EG263&amp;"(s) = alpha_hat_"&amp;EG263&amp;"(1);"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OVERS\outputs\PEAO\bajo_niv_educ\1%\simulacion_1\output_tests.xlsx',ub_vec_"&amp;QW263&amp;"','ub_vec_"&amp;QW263&amp;"');"</f>
        <v>xlswrite('G:\Mi unidad\1. PROYECTOS TELLO 2022\SCM SPILL OVERS\outputs\PEAO\bajo_niv_educ\1%\simulacion_1\output_tests.xlsx',ub_vec_152','ub_vec_152');</v>
      </c>
      <c r="RK263">
        <v>152</v>
      </c>
      <c r="RL263" t="str">
        <f>"xlswrite('G:\Mi unidad\1. PROYECTOS TELLO 2022\SCM SPILL OVERS\outputs\PEAO\bajo_ingreso\1%\simulacion_1\output_tests.xlsx',ub_vec_"&amp;RK263&amp;"','ub_vec_"&amp;RK263&amp;"');"</f>
        <v>xlswrite('G:\Mi unidad\1. PROYECTOS TELLO 2022\SCM SPILL OVERS\outputs\PEAO\bajo_ingreso\1%\simulacion_1\output_tests.xlsx',ub_vec_152','ub_vec_152');</v>
      </c>
      <c r="RW263">
        <v>152</v>
      </c>
      <c r="RX263" t="str">
        <f>"xlswrite('G:\Mi unidad\1. PROYECTOS TELLO 2022\SCM SPILL OVERS\outputs\PEAO\densidad\1%\simulacion_1\output_tests.xlsx',ub_vec_"&amp;RW263&amp;"','ub_vec_"&amp;RW263&amp;"');"</f>
        <v>xlswrite('G:\Mi unidad\1. PROYECTOS TELLO 2022\SCM SPILL OVERS\outputs\PEAO\densidad\1%\simulacion_1\output_tests.xlsx',ub_vec_152','ub_vec_152');</v>
      </c>
      <c r="SI263">
        <v>152</v>
      </c>
      <c r="SJ263" t="str">
        <f>"xlswrite('G:\Mi unidad\1. PROYECTOS TELLO 2022\SCM SPILL OVERS\outputs\PEAO\densidad_g\1%\simulacion_1\output_tests.xlsx',ub_vec_"&amp;SI263&amp;"','ub_vec_"&amp;SI263&amp;"');"</f>
        <v>xlswrite('G:\Mi unidad\1. PROYECTOS TELLO 2022\SCM SPILL OVERS\outputs\PEAO\densidad_g\1%\simulacion_1\output_tests.xlsx',ub_vec_152','ub_vec_152');</v>
      </c>
      <c r="SU263">
        <v>152</v>
      </c>
      <c r="SV263" t="str">
        <f>"xlswrite('G:\Mi unidad\1. PROYECTOS TELLO 2022\SCM SPILL OVERS\outputs\PEAO\distancia_centro_salud\1%\simulacion_1\output_tests.xlsx',ub_vec_"&amp;SU263&amp;"','ub_vec_"&amp;SU263&amp;"');"</f>
        <v>xlswrite('G:\Mi unidad\1. PROYECTOS TELLO 2022\SCM SPILL OVERS\outputs\PEAO\distancia_centro_salud\1%\simulacion_1\output_tests.xlsx',ub_vec_152','ub_vec_152');</v>
      </c>
      <c r="TH263">
        <v>152</v>
      </c>
      <c r="TI263" t="str">
        <f>"xlswrite('G:\Mi unidad\1. PROYECTOS TELLO 2022\SCM SPILL OVERS\outputs\PEAO\informalidad\1%\simulacion_1\output_tests.xlsx',ub_vec_"&amp;TH263&amp;"','ub_vec_"&amp;TH263&amp;"');"</f>
        <v>xlswrite('G:\Mi unidad\1. PROYECTOS TELLO 2022\SCM SPILL OVERS\outputs\PEAO\informalidad\1%\simulacion_1\output_tests.xlsx',ub_vec_152','ub_vec_152');</v>
      </c>
      <c r="TU263">
        <v>152</v>
      </c>
      <c r="TV263" t="str">
        <f>"xlswrite('G:\Mi unidad\1. PROYECTOS TELLO 2022\SCM SPILL OVERS\outputs\PEAO\alimentos\1%\simulacion_1\output_tests.xlsx',ub_vec_"&amp;TU263&amp;"','ub_vec_"&amp;TU263&amp;"');"</f>
        <v>xlswrite('G:\Mi unidad\1. PROYECTOS TELLO 2022\SCM SPILL OVERS\outputs\PEAO\alimentos\1%\simulacion_1\output_tests.xlsx',ub_vec_152','ub_vec_152');</v>
      </c>
      <c r="UB263">
        <v>152</v>
      </c>
      <c r="UC263" t="str">
        <f>"xlswrite('G:\Mi unidad\1. PROYECTOS TELLO 2022\SCM SPILL OVERS\outputs\PEAO\jefe_hogar\1%\simulacion_1\output_tests.xlsx',ub_vec_"&amp;UB263&amp;"','ub_vec_"&amp;UB263&amp;"');"</f>
        <v>xlswrite('G:\Mi unidad\1. PROYECTOS TELLO 2022\SCM SPILL OVERS\outputs\PEAO\jefe_hogar\1%\simulacion_1\output_tests.xlsx',ub_vec_152','ub_vec_152');</v>
      </c>
      <c r="UI263">
        <v>152</v>
      </c>
      <c r="UJ263" t="str">
        <f>"xlswrite('G:\Mi unidad\1. PROYECTOS TELLO 2022\SCM SPILL OVERS\outputs\PEAO\mujeres\1%\simulacion_1\output_tests.xlsx',ub_vec_"&amp;UI263&amp;"','ub_vec_"&amp;UI263&amp;"');"</f>
        <v>xlswrite('G:\Mi unidad\1. PROYECTOS TELLO 2022\SCM SPILL OVERS\outputs\PEAO\mujeres\1%\simulacion_1\output_tests.xlsx',ub_vec_152','ub_vec_152');</v>
      </c>
      <c r="UU263">
        <v>152</v>
      </c>
      <c r="UV263" t="str">
        <f>"xlswrite('G:\Mi unidad\1. PROYECTOS TELLO 2022\SCM SPILL OVERS\outputs\PEAO\criminalidad\1%\simulacion_1\output_tests.xlsx',ub_vec_"&amp;UU263&amp;"','ub_vec_"&amp;UU263&amp;"');"</f>
        <v>xlswrite('G:\Mi unidad\1. PROYECTOS TELLO 2022\SCM SPILL OVERS\outputs\PEAO\criminalidad\1%\simulacion_1\output_tests.xlsx',ub_vec_152','ub_vec_152');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xlsread('spillover_densidad_g_"&amp;CJ262&amp;".xlsx')"</f>
        <v>ind_152 = xlsread('spillover_densidad_g_152.xlsx')</v>
      </c>
      <c r="CP264">
        <v>152</v>
      </c>
      <c r="CQ264" s="2" t="str">
        <f>"ind_"&amp;CP262&amp;" = xlsread('spillover_tiempo_cs_"&amp;CP262&amp;".xlsx')"</f>
        <v>ind_152 = xlsread('spillover_tiempo_cs_152.xlsx')</v>
      </c>
      <c r="CW264">
        <v>152</v>
      </c>
      <c r="CX264" t="str">
        <f>"% Provincia_"&amp;CW264</f>
        <v>% Provincia_152</v>
      </c>
      <c r="DB264">
        <v>152</v>
      </c>
      <c r="DC264" s="2" t="str">
        <f>"ind_"&amp;DB262&amp;" = xlsread('spillover_criminalidad_"&amp;DB262&amp;".xlsx')"</f>
        <v>ind_152 = xlsread('spillover_criminalidad_152.xlsx')</v>
      </c>
      <c r="DG264">
        <v>152</v>
      </c>
      <c r="DH264" s="2" t="str">
        <f>"ind_"&amp;DG262&amp;" = xlsread('spillover_jefe_hogar_"&amp;DG262&amp;".xlsx')"</f>
        <v>ind_152 = xlsread('spillover_jefe_hogar_152.xlsx')</v>
      </c>
      <c r="DL264">
        <v>152</v>
      </c>
      <c r="DM264" s="2" t="str">
        <f>"ind_"&amp;DL262&amp;" = xlsread('spillover_mujeres_"&amp;DL262&amp;".xlsx')"</f>
        <v>ind_152 = xlsread('spillover_mujeres_152.xlsx')</v>
      </c>
      <c r="EG264">
        <v>92</v>
      </c>
      <c r="EH264" s="2" t="str">
        <f>"synthetic_control_sp_"&amp;EG264&amp;"(T+s) = Y_"&amp;EG264&amp;"(1,T+s)-alpha1_hat_vec_"&amp;EG264&amp;"(s);"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OVERS\outputs\PEAO\bajo_niv_educ\1%\simulacion_1\output_tests.xlsx',p_value_vec_"&amp;QW264&amp;"','p_value_vec_"&amp;QW264&amp;"');"</f>
        <v>xlswrite('G:\Mi unidad\1. PROYECTOS TELLO 2022\SCM SPILL OVERS\outputs\PEAO\bajo_niv_educ\1%\simulacion_1\output_tests.xlsx',p_value_vec_152','p_value_vec_152');</v>
      </c>
      <c r="RK264">
        <v>152</v>
      </c>
      <c r="RL264" t="str">
        <f>"xlswrite('G:\Mi unidad\1. PROYECTOS TELLO 2022\SCM SPILL OVERS\outputs\PEAO\bajo_ingreso\1%\simulacion_1\output_tests.xlsx',p_value_vec_"&amp;RK264&amp;"','p_value_vec_"&amp;RK264&amp;"');"</f>
        <v>xlswrite('G:\Mi unidad\1. PROYECTOS TELLO 2022\SCM SPILL OVERS\outputs\PEAO\bajo_ingreso\1%\simulacion_1\output_tests.xlsx',p_value_vec_152','p_value_vec_152');</v>
      </c>
      <c r="RW264">
        <v>152</v>
      </c>
      <c r="RX264" t="str">
        <f>"xlswrite('G:\Mi unidad\1. PROYECTOS TELLO 2022\SCM SPILL OVERS\outputs\PEAO\densidad\1%\simulacion_1\output_tests.xlsx',p_value_vec_"&amp;RW264&amp;"','p_value_vec_"&amp;RW264&amp;"');"</f>
        <v>xlswrite('G:\Mi unidad\1. PROYECTOS TELLO 2022\SCM SPILL OVERS\outputs\PEAO\densidad\1%\simulacion_1\output_tests.xlsx',p_value_vec_152','p_value_vec_152');</v>
      </c>
      <c r="SI264">
        <v>152</v>
      </c>
      <c r="SJ264" t="str">
        <f>"xlswrite('G:\Mi unidad\1. PROYECTOS TELLO 2022\SCM SPILL OVERS\outputs\PEAO\densidad_g\1%\simulacion_1\output_tests.xlsx',p_value_vec_"&amp;SI264&amp;"','p_value_vec_"&amp;SI264&amp;"');"</f>
        <v>xlswrite('G:\Mi unidad\1. PROYECTOS TELLO 2022\SCM SPILL OVERS\outputs\PEAO\densidad_g\1%\simulacion_1\output_tests.xlsx',p_value_vec_152','p_value_vec_152');</v>
      </c>
      <c r="SU264">
        <v>152</v>
      </c>
      <c r="SV264" t="str">
        <f>"xlswrite('G:\Mi unidad\1. PROYECTOS TELLO 2022\SCM SPILL OVERS\outputs\PEAO\distancia_centro_salud\1%\simulacion_1\output_tests.xlsx',p_value_vec_"&amp;SU264&amp;"','p_value_vec_"&amp;SU264&amp;"');"</f>
        <v>xlswrite('G:\Mi unidad\1. PROYECTOS TELLO 2022\SCM SPILL OVERS\outputs\PEAO\distancia_centro_salud\1%\simulacion_1\output_tests.xlsx',p_value_vec_152','p_value_vec_152');</v>
      </c>
      <c r="TH264">
        <v>152</v>
      </c>
      <c r="TI264" t="str">
        <f>"xlswrite('G:\Mi unidad\1. PROYECTOS TELLO 2022\SCM SPILL OVERS\outputs\PEAO\informalidad\1%\simulacion_1\output_tests.xlsx',p_value_vec_"&amp;TH264&amp;"','p_value_vec_"&amp;TH264&amp;"');"</f>
        <v>xlswrite('G:\Mi unidad\1. PROYECTOS TELLO 2022\SCM SPILL OVERS\outputs\PEAO\informalidad\1%\simulacion_1\output_tests.xlsx',p_value_vec_152','p_value_vec_152');</v>
      </c>
      <c r="TU264">
        <v>152</v>
      </c>
      <c r="TV264" t="str">
        <f>"xlswrite('G:\Mi unidad\1. PROYECTOS TELLO 2022\SCM SPILL OVERS\outputs\PEAO\alimentos\1%\simulacion_1\output_tests.xlsx',p_value_vec_"&amp;TU264&amp;"','p_value_vec_"&amp;TU264&amp;"');"</f>
        <v>xlswrite('G:\Mi unidad\1. PROYECTOS TELLO 2022\SCM SPILL OVERS\outputs\PEAO\alimentos\1%\simulacion_1\output_tests.xlsx',p_value_vec_152','p_value_vec_152');</v>
      </c>
      <c r="UB264">
        <v>152</v>
      </c>
      <c r="UC264" t="str">
        <f>"xlswrite('G:\Mi unidad\1. PROYECTOS TELLO 2022\SCM SPILL OVERS\outputs\PEAO\jefe_hogar\1%\simulacion_1\output_tests.xlsx',p_value_vec_"&amp;UB264&amp;"','p_value_vec_"&amp;UB264&amp;"');"</f>
        <v>xlswrite('G:\Mi unidad\1. PROYECTOS TELLO 2022\SCM SPILL OVERS\outputs\PEAO\jefe_hogar\1%\simulacion_1\output_tests.xlsx',p_value_vec_152','p_value_vec_152');</v>
      </c>
      <c r="UI264">
        <v>152</v>
      </c>
      <c r="UJ264" t="str">
        <f>"xlswrite('G:\Mi unidad\1. PROYECTOS TELLO 2022\SCM SPILL OVERS\outputs\PEAO\mujeres\1%\simulacion_1\output_tests.xlsx',p_value_vec_"&amp;UI264&amp;"','p_value_vec_"&amp;UI264&amp;"');"</f>
        <v>xlswrite('G:\Mi unidad\1. PROYECTOS TELLO 2022\SCM SPILL OVERS\outputs\PEAO\mujeres\1%\simulacion_1\output_tests.xlsx',p_value_vec_152','p_value_vec_152');</v>
      </c>
      <c r="UU264">
        <v>152</v>
      </c>
      <c r="UV264" t="str">
        <f>"xlswrite('G:\Mi unidad\1. PROYECTOS TELLO 2022\SCM SPILL OVERS\outputs\PEAO\criminalidad\1%\simulacion_1\output_tests.xlsx',p_value_vec_"&amp;UU264&amp;"','p_value_vec_"&amp;UU264&amp;"');"</f>
        <v>xlswrite('G:\Mi unidad\1. PROYECTOS TELLO 2022\SCM SPILL OVERS\outputs\PEAO\criminalidad\1%\simulacion_1\output_tests.xlsx',p_value_vec_152','p_value_vec_152');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P265">
        <v>152</v>
      </c>
      <c r="CQ265" s="2" t="str">
        <f>"A_"&amp;CP262&amp;" = eye(N);"</f>
        <v>A_152 = eye(N);</v>
      </c>
      <c r="CW265">
        <v>152</v>
      </c>
      <c r="CX265" s="2" t="str">
        <f>"ind_"&amp;CW263&amp;" = xlsread('spillover_alimentos_"&amp;CW263&amp;".xlsx')"</f>
        <v>ind_152 = xlsread('spillover_alimentos_152.xlsx')</v>
      </c>
      <c r="DB265">
        <v>152</v>
      </c>
      <c r="DC265" s="2" t="str">
        <f>"A_"&amp;DB262&amp;" = eye(N);"</f>
        <v>A_152 = eye(N);</v>
      </c>
      <c r="DG265">
        <v>152</v>
      </c>
      <c r="DH265" s="2" t="str">
        <f>"A_"&amp;DG262&amp;" = eye(N);"</f>
        <v>A_152 = eye(N);</v>
      </c>
      <c r="DL265">
        <v>152</v>
      </c>
      <c r="DM265" s="2" t="str">
        <f>"A_"&amp;DL262&amp;" = eye(N);"</f>
        <v>A_152 = eye(N);</v>
      </c>
      <c r="EG265">
        <v>92</v>
      </c>
      <c r="EH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sp_andrews(Y_pre_"&amp;QP265&amp;",PEAO_"&amp;QP265&amp;"(:,T+s),A_"&amp;QP265&amp;",C,d,alpha_sig);"</f>
        <v xml:space="preserve">    spillover_test_129(s) = sp_andrews(Y_pre_129,PEAO_129(:,T+s),A_129,C,d,alpha_sig);</v>
      </c>
      <c r="QW265">
        <v>152</v>
      </c>
      <c r="QX265" t="str">
        <f>"xlswrite('G:\Mi unidad\1. PROYECTOS TELLO 2022\SCM SPILL OVERS\outputs\PEAO\bajo_niv_educ\1%\simulacion_1\output_tests.xlsx',alpha1_hat_vec_"&amp;QW265&amp;"','alpha1_hat_vec_"&amp;QW265&amp;"');"</f>
        <v>xlswrite('G:\Mi unidad\1. PROYECTOS TELLO 2022\SCM SPILL OVERS\outputs\PEAO\bajo_niv_educ\1%\simulacion_1\output_tests.xlsx',alpha1_hat_vec_152','alpha1_hat_vec_152');</v>
      </c>
      <c r="RK265">
        <v>152</v>
      </c>
      <c r="RL265" t="str">
        <f>"xlswrite('G:\Mi unidad\1. PROYECTOS TELLO 2022\SCM SPILL OVERS\outputs\PEAO\bajo_ingreso\1%\simulacion_1\output_tests.xlsx',alpha1_hat_vec_"&amp;RK265&amp;"','alpha1_hat_vec_"&amp;RK265&amp;"');"</f>
        <v>xlswrite('G:\Mi unidad\1. PROYECTOS TELLO 2022\SCM SPILL OVERS\outputs\PEAO\bajo_ingreso\1%\simulacion_1\output_tests.xlsx',alpha1_hat_vec_152','alpha1_hat_vec_152');</v>
      </c>
      <c r="RW265">
        <v>152</v>
      </c>
      <c r="RX265" t="str">
        <f>"xlswrite('G:\Mi unidad\1. PROYECTOS TELLO 2022\SCM SPILL OVERS\outputs\PEAO\densidad\1%\simulacion_1\output_tests.xlsx',alpha1_hat_vec_"&amp;RW265&amp;"','alpha1_hat_vec_"&amp;RW265&amp;"');"</f>
        <v>xlswrite('G:\Mi unidad\1. PROYECTOS TELLO 2022\SCM SPILL OVERS\outputs\PEAO\densidad\1%\simulacion_1\output_tests.xlsx',alpha1_hat_vec_152','alpha1_hat_vec_152');</v>
      </c>
      <c r="SI265">
        <v>152</v>
      </c>
      <c r="SJ265" t="str">
        <f>"xlswrite('G:\Mi unidad\1. PROYECTOS TELLO 2022\SCM SPILL OVERS\outputs\PEAO\densidad_g\1%\simulacion_1\output_tests.xlsx',alpha1_hat_vec_"&amp;SI265&amp;"','alpha1_hat_vec_"&amp;SI265&amp;"');"</f>
        <v>xlswrite('G:\Mi unidad\1. PROYECTOS TELLO 2022\SCM SPILL OVERS\outputs\PEAO\densidad_g\1%\simulacion_1\output_tests.xlsx',alpha1_hat_vec_152','alpha1_hat_vec_152');</v>
      </c>
      <c r="SU265">
        <v>152</v>
      </c>
      <c r="SV265" t="str">
        <f>"xlswrite('G:\Mi unidad\1. PROYECTOS TELLO 2022\SCM SPILL OVERS\outputs\PEAO\distancia_centro_salud\1%\simulacion_1\output_tests.xlsx',alpha1_hat_vec_"&amp;SU265&amp;"','alpha1_hat_vec_"&amp;SU265&amp;"');"</f>
        <v>xlswrite('G:\Mi unidad\1. PROYECTOS TELLO 2022\SCM SPILL OVERS\outputs\PEAO\distancia_centro_salud\1%\simulacion_1\output_tests.xlsx',alpha1_hat_vec_152','alpha1_hat_vec_152');</v>
      </c>
      <c r="TH265">
        <v>152</v>
      </c>
      <c r="TI265" t="str">
        <f>"xlswrite('G:\Mi unidad\1. PROYECTOS TELLO 2022\SCM SPILL OVERS\outputs\PEAO\informalidad\1%\simulacion_1\output_tests.xlsx',alpha1_hat_vec_"&amp;TH265&amp;"','alpha1_hat_vec_"&amp;TH265&amp;"');"</f>
        <v>xlswrite('G:\Mi unidad\1. PROYECTOS TELLO 2022\SCM SPILL OVERS\outputs\PEAO\informalidad\1%\simulacion_1\output_tests.xlsx',alpha1_hat_vec_152','alpha1_hat_vec_152');</v>
      </c>
      <c r="TU265">
        <v>152</v>
      </c>
      <c r="TV265" t="str">
        <f>"xlswrite('G:\Mi unidad\1. PROYECTOS TELLO 2022\SCM SPILL OVERS\outputs\PEAO\alimentos\1%\simulacion_1\output_tests.xlsx',alpha1_hat_vec_"&amp;TU265&amp;"','alpha1_hat_vec_"&amp;TU265&amp;"');"</f>
        <v>xlswrite('G:\Mi unidad\1. PROYECTOS TELLO 2022\SCM SPILL OVERS\outputs\PEAO\alimentos\1%\simulacion_1\output_tests.xlsx',alpha1_hat_vec_152','alpha1_hat_vec_152');</v>
      </c>
      <c r="UB265">
        <v>152</v>
      </c>
      <c r="UC265" t="str">
        <f>"xlswrite('G:\Mi unidad\1. PROYECTOS TELLO 2022\SCM SPILL OVERS\outputs\PEAO\jefe_hogar\1%\simulacion_1\output_tests.xlsx',alpha1_hat_vec_"&amp;UB265&amp;"','alpha1_hat_vec_"&amp;UB265&amp;"');"</f>
        <v>xlswrite('G:\Mi unidad\1. PROYECTOS TELLO 2022\SCM SPILL OVERS\outputs\PEAO\jefe_hogar\1%\simulacion_1\output_tests.xlsx',alpha1_hat_vec_152','alpha1_hat_vec_152');</v>
      </c>
      <c r="UI265">
        <v>152</v>
      </c>
      <c r="UJ265" t="str">
        <f>"xlswrite('G:\Mi unidad\1. PROYECTOS TELLO 2022\SCM SPILL OVERS\outputs\PEAO\mujeres\1%\simulacion_1\output_tests.xlsx',alpha1_hat_vec_"&amp;UI265&amp;"','alpha1_hat_vec_"&amp;UI265&amp;"');"</f>
        <v>xlswrite('G:\Mi unidad\1. PROYECTOS TELLO 2022\SCM SPILL OVERS\outputs\PEAO\mujeres\1%\simulacion_1\output_tests.xlsx',alpha1_hat_vec_152','alpha1_hat_vec_152');</v>
      </c>
      <c r="UU265">
        <v>152</v>
      </c>
      <c r="UV265" t="str">
        <f>"xlswrite('G:\Mi unidad\1. PROYECTOS TELLO 2022\SCM SPILL OVERS\outputs\PEAO\criminalidad\1%\simulacion_1\output_tests.xlsx',alpha1_hat_vec_"&amp;UU265&amp;"','alpha1_hat_vec_"&amp;UU265&amp;"');"</f>
        <v>xlswrite('G:\Mi unidad\1. PROYECTOS TELLO 2022\SCM SPILL OVERS\outputs\PEAO\criminalidad\1%\simulacion_1\output_tests.xlsx',alpha1_hat_vec_152','alpha1_hat_vec_152');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P266">
        <v>152</v>
      </c>
      <c r="CQ266" s="2" t="str">
        <f>"A_"&amp;CP262&amp;"(:,ind_"&amp;CP262&amp;" == 0) = [];"</f>
        <v>A_152(:,ind_152 == 0) = [];</v>
      </c>
      <c r="CW266">
        <v>152</v>
      </c>
      <c r="CX266" s="2" t="str">
        <f>"A_"&amp;CW263&amp;" = eye(N);"</f>
        <v>A_152 = eye(N);</v>
      </c>
      <c r="DB266">
        <v>152</v>
      </c>
      <c r="DC266" s="2" t="str">
        <f>"A_"&amp;DB262&amp;"(:,ind_"&amp;DB262&amp;" == 0) = [];"</f>
        <v>A_152(:,ind_152 == 0) = [];</v>
      </c>
      <c r="DG266">
        <v>152</v>
      </c>
      <c r="DH266" s="2" t="str">
        <f>"A_"&amp;DG262&amp;"(:,ind_"&amp;DG262&amp;" == 0) = [];"</f>
        <v>A_152(:,ind_152 == 0) = [];</v>
      </c>
      <c r="DL266">
        <v>152</v>
      </c>
      <c r="DM266" s="2" t="str">
        <f>"A_"&amp;DL262&amp;"(:,ind_"&amp;DL262&amp;" == 0) = [];"</f>
        <v>A_152(:,ind_152 == 0) = [];</v>
      </c>
      <c r="EG266">
        <v>95</v>
      </c>
      <c r="EH266" s="3" t="str">
        <f>"%PROVINCIA "&amp;EG266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OVERS\outputs\PEAO\bajo_niv_educ\1%\simulacion_1\output_tests.xlsx',spillover_test_"&amp;QW266&amp;"','sp_test_"&amp;QW266&amp;"');"</f>
        <v>xlswrite('G:\Mi unidad\1. PROYECTOS TELLO 2022\SCM SPILL OVERS\outputs\PEAO\bajo_niv_educ\1%\simulacion_1\output_tests.xlsx',spillover_test_152','sp_test_152');</v>
      </c>
      <c r="RK266">
        <v>152</v>
      </c>
      <c r="RL266" t="str">
        <f>"xlswrite('G:\Mi unidad\1. PROYECTOS TELLO 2022\SCM SPILL OVERS\outputs\PEAO\bajo_ingreso\1%\simulacion_1\output_tests.xlsx',spillover_test_"&amp;RK266&amp;"','sp_test_"&amp;RK266&amp;"');"</f>
        <v>xlswrite('G:\Mi unidad\1. PROYECTOS TELLO 2022\SCM SPILL OVERS\outputs\PEAO\bajo_ingreso\1%\simulacion_1\output_tests.xlsx',spillover_test_152','sp_test_152');</v>
      </c>
      <c r="RW266">
        <v>152</v>
      </c>
      <c r="RX266" t="str">
        <f>"xlswrite('G:\Mi unidad\1. PROYECTOS TELLO 2022\SCM SPILL OVERS\outputs\PEAO\densidad\1%\simulacion_1\output_tests.xlsx',spillover_test_"&amp;RW266&amp;"','sp_test_"&amp;RW266&amp;"');"</f>
        <v>xlswrite('G:\Mi unidad\1. PROYECTOS TELLO 2022\SCM SPILL OVERS\outputs\PEAO\densidad\1%\simulacion_1\output_tests.xlsx',spillover_test_152','sp_test_152');</v>
      </c>
      <c r="SI266">
        <v>152</v>
      </c>
      <c r="SJ266" t="str">
        <f>"xlswrite('G:\Mi unidad\1. PROYECTOS TELLO 2022\SCM SPILL OVERS\outputs\PEAO\densidad_g\1%\simulacion_1\output_tests.xlsx',spillover_test_"&amp;SI266&amp;"','sp_test_"&amp;SI266&amp;"');"</f>
        <v>xlswrite('G:\Mi unidad\1. PROYECTOS TELLO 2022\SCM SPILL OVERS\outputs\PEAO\densidad_g\1%\simulacion_1\output_tests.xlsx',spillover_test_152','sp_test_152');</v>
      </c>
      <c r="SU266">
        <v>152</v>
      </c>
      <c r="SV266" t="str">
        <f>"xlswrite('G:\Mi unidad\1. PROYECTOS TELLO 2022\SCM SPILL OVERS\outputs\PEAO\distancia_centro_salud\1%\simulacion_1\output_tests.xlsx',spillover_test_"&amp;SU266&amp;"','sp_test_"&amp;SU266&amp;"');"</f>
        <v>xlswrite('G:\Mi unidad\1. PROYECTOS TELLO 2022\SCM SPILL OVERS\outputs\PEAO\distancia_centro_salud\1%\simulacion_1\output_tests.xlsx',spillover_test_152','sp_test_152');</v>
      </c>
      <c r="TH266">
        <v>152</v>
      </c>
      <c r="TI266" t="str">
        <f>"xlswrite('G:\Mi unidad\1. PROYECTOS TELLO 2022\SCM SPILL OVERS\outputs\PEAO\informalidad\1%\simulacion_1\output_tests.xlsx',spillover_test_"&amp;TH266&amp;"','sp_test_"&amp;TH266&amp;"');"</f>
        <v>xlswrite('G:\Mi unidad\1. PROYECTOS TELLO 2022\SCM SPILL OVERS\outputs\PEAO\informalidad\1%\simulacion_1\output_tests.xlsx',spillover_test_152','sp_test_152');</v>
      </c>
      <c r="TU266">
        <v>152</v>
      </c>
      <c r="TV266" t="str">
        <f>"xlswrite('G:\Mi unidad\1. PROYECTOS TELLO 2022\SCM SPILL OVERS\outputs\PEAO\alimentos\1%\simulacion_1\output_tests.xlsx',spillover_test_"&amp;TU266&amp;"','sp_test_"&amp;TU266&amp;"');"</f>
        <v>xlswrite('G:\Mi unidad\1. PROYECTOS TELLO 2022\SCM SPILL OVERS\outputs\PEAO\alimentos\1%\simulacion_1\output_tests.xlsx',spillover_test_152','sp_test_152');</v>
      </c>
      <c r="UB266">
        <v>152</v>
      </c>
      <c r="UC266" t="str">
        <f>"xlswrite('G:\Mi unidad\1. PROYECTOS TELLO 2022\SCM SPILL OVERS\outputs\PEAO\jefe_hogar\1%\simulacion_1\output_tests.xlsx',spillover_test_"&amp;UB266&amp;"','sp_test_"&amp;UB266&amp;"');"</f>
        <v>xlswrite('G:\Mi unidad\1. PROYECTOS TELLO 2022\SCM SPILL OVERS\outputs\PEAO\jefe_hogar\1%\simulacion_1\output_tests.xlsx',spillover_test_152','sp_test_152');</v>
      </c>
      <c r="UI266">
        <v>152</v>
      </c>
      <c r="UJ266" t="str">
        <f>"xlswrite('G:\Mi unidad\1. PROYECTOS TELLO 2022\SCM SPILL OVERS\outputs\PEAO\mujeres\1%\simulacion_1\output_tests.xlsx',spillover_test_"&amp;UI266&amp;"','sp_test_"&amp;UI266&amp;"');"</f>
        <v>xlswrite('G:\Mi unidad\1. PROYECTOS TELLO 2022\SCM SPILL OVERS\outputs\PEAO\mujeres\1%\simulacion_1\output_tests.xlsx',spillover_test_152','sp_test_152');</v>
      </c>
      <c r="UU266">
        <v>152</v>
      </c>
      <c r="UV266" t="str">
        <f>"xlswrite('G:\Mi unidad\1. PROYECTOS TELLO 2022\SCM SPILL OVERS\outputs\PEAO\criminalidad\1%\simulacion_1\output_tests.xlsx',spillover_test_"&amp;UU266&amp;"','sp_test_"&amp;UU266&amp;"');"</f>
        <v>xlswrite('G:\Mi unidad\1. PROYECTOS TELLO 2022\SCM SPILL OVERS\outputs\PEAO\criminalidad\1%\simulacion_1\output_tests.xlsx',spillover_test_152','sp_test_152');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P267">
        <v>153</v>
      </c>
      <c r="CQ267" t="str">
        <f>"%A_"&amp;CP267</f>
        <v>%A_153</v>
      </c>
      <c r="CW267">
        <v>153</v>
      </c>
      <c r="CX267" s="2" t="str">
        <f>"A_"&amp;CW263&amp;"(:,ind_"&amp;CW263&amp;" == 0) = [];"</f>
        <v>A_152(:,ind_152 == 0) = [];</v>
      </c>
      <c r="DB267">
        <v>153</v>
      </c>
      <c r="DC267" t="str">
        <f>"%A_"&amp;DB267</f>
        <v>%A_153</v>
      </c>
      <c r="DG267">
        <v>153</v>
      </c>
      <c r="DH267" t="str">
        <f>"%A_"&amp;DG267</f>
        <v>%A_153</v>
      </c>
      <c r="DL267">
        <v>153</v>
      </c>
      <c r="DM267" t="str">
        <f>"%A_"&amp;DL267</f>
        <v>%A_153</v>
      </c>
      <c r="EG267">
        <v>95</v>
      </c>
      <c r="EH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OVERS\outputs\PEAO\bajo_niv_educ\1%\simulacion_1\output_tests.xlsx',lb_vec_"&amp;QW267&amp;"','lb_vec_"&amp;QW267&amp;"');"</f>
        <v>xlswrite('G:\Mi unidad\1. PROYECTOS TELLO 2022\SCM SPILL OVERS\outputs\PEAO\bajo_niv_educ\1%\simulacion_1\output_tests.xlsx',lb_vec_153','lb_vec_153');</v>
      </c>
      <c r="RK267">
        <v>153</v>
      </c>
      <c r="RL267" t="str">
        <f>"xlswrite('G:\Mi unidad\1. PROYECTOS TELLO 2022\SCM SPILL OVERS\outputs\PEAO\bajo_ingreso\1%\simulacion_1\output_tests.xlsx',lb_vec_"&amp;RK267&amp;"','lb_vec_"&amp;RK267&amp;"');"</f>
        <v>xlswrite('G:\Mi unidad\1. PROYECTOS TELLO 2022\SCM SPILL OVERS\outputs\PEAO\bajo_ingreso\1%\simulacion_1\output_tests.xlsx',lb_vec_153','lb_vec_153');</v>
      </c>
      <c r="RW267">
        <v>153</v>
      </c>
      <c r="RX267" t="str">
        <f>"xlswrite('G:\Mi unidad\1. PROYECTOS TELLO 2022\SCM SPILL OVERS\outputs\PEAO\densidad\1%\simulacion_1\output_tests.xlsx',lb_vec_"&amp;RW267&amp;"','lb_vec_"&amp;RW267&amp;"');"</f>
        <v>xlswrite('G:\Mi unidad\1. PROYECTOS TELLO 2022\SCM SPILL OVERS\outputs\PEAO\densidad\1%\simulacion_1\output_tests.xlsx',lb_vec_153','lb_vec_153');</v>
      </c>
      <c r="SI267">
        <v>153</v>
      </c>
      <c r="SJ267" t="str">
        <f>"xlswrite('G:\Mi unidad\1. PROYECTOS TELLO 2022\SCM SPILL OVERS\outputs\PEAO\densidad_g\1%\simulacion_1\output_tests.xlsx',lb_vec_"&amp;SI267&amp;"','lb_vec_"&amp;SI267&amp;"');"</f>
        <v>xlswrite('G:\Mi unidad\1. PROYECTOS TELLO 2022\SCM SPILL OVERS\outputs\PEAO\densidad_g\1%\simulacion_1\output_tests.xlsx',lb_vec_153','lb_vec_153');</v>
      </c>
      <c r="SU267">
        <v>153</v>
      </c>
      <c r="SV267" t="str">
        <f>"xlswrite('G:\Mi unidad\1. PROYECTOS TELLO 2022\SCM SPILL OVERS\outputs\PEAO\distancia_centro_salud\1%\simulacion_1\output_tests.xlsx',lb_vec_"&amp;SU267&amp;"','lb_vec_"&amp;SU267&amp;"');"</f>
        <v>xlswrite('G:\Mi unidad\1. PROYECTOS TELLO 2022\SCM SPILL OVERS\outputs\PEAO\distancia_centro_salud\1%\simulacion_1\output_tests.xlsx',lb_vec_153','lb_vec_153');</v>
      </c>
      <c r="TH267">
        <v>153</v>
      </c>
      <c r="TI267" t="str">
        <f>"xlswrite('G:\Mi unidad\1. PROYECTOS TELLO 2022\SCM SPILL OVERS\outputs\PEAO\informalidad\1%\simulacion_1\output_tests.xlsx',lb_vec_"&amp;TH267&amp;"','lb_vec_"&amp;TH267&amp;"');"</f>
        <v>xlswrite('G:\Mi unidad\1. PROYECTOS TELLO 2022\SCM SPILL OVERS\outputs\PEAO\informalidad\1%\simulacion_1\output_tests.xlsx',lb_vec_153','lb_vec_153');</v>
      </c>
      <c r="TU267">
        <v>153</v>
      </c>
      <c r="TV267" t="str">
        <f>"xlswrite('G:\Mi unidad\1. PROYECTOS TELLO 2022\SCM SPILL OVERS\outputs\PEAO\alimentos\1%\simulacion_1\output_tests.xlsx',lb_vec_"&amp;TU267&amp;"','lb_vec_"&amp;TU267&amp;"');"</f>
        <v>xlswrite('G:\Mi unidad\1. PROYECTOS TELLO 2022\SCM SPILL OVERS\outputs\PEAO\alimentos\1%\simulacion_1\output_tests.xlsx',lb_vec_153','lb_vec_153');</v>
      </c>
      <c r="UB267">
        <v>153</v>
      </c>
      <c r="UC267" t="str">
        <f>"xlswrite('G:\Mi unidad\1. PROYECTOS TELLO 2022\SCM SPILL OVERS\outputs\PEAO\jefe_hogar\1%\simulacion_1\output_tests.xlsx',lb_vec_"&amp;UB267&amp;"','lb_vec_"&amp;UB267&amp;"');"</f>
        <v>xlswrite('G:\Mi unidad\1. PROYECTOS TELLO 2022\SCM SPILL OVERS\outputs\PEAO\jefe_hogar\1%\simulacion_1\output_tests.xlsx',lb_vec_153','lb_vec_153');</v>
      </c>
      <c r="UI267">
        <v>153</v>
      </c>
      <c r="UJ267" t="str">
        <f>"xlswrite('G:\Mi unidad\1. PROYECTOS TELLO 2022\SCM SPILL OVERS\outputs\PEAO\mujeres\1%\simulacion_1\output_tests.xlsx',lb_vec_"&amp;UI267&amp;"','lb_vec_"&amp;UI267&amp;"');"</f>
        <v>xlswrite('G:\Mi unidad\1. PROYECTOS TELLO 2022\SCM SPILL OVERS\outputs\PEAO\mujeres\1%\simulacion_1\output_tests.xlsx',lb_vec_153','lb_vec_153');</v>
      </c>
      <c r="UU267">
        <v>153</v>
      </c>
      <c r="UV267" t="str">
        <f>"xlswrite('G:\Mi unidad\1. PROYECTOS TELLO 2022\SCM SPILL OVERS\outputs\PEAO\criminalidad\1%\simulacion_1\output_tests.xlsx',lb_vec_"&amp;UU267&amp;"','lb_vec_"&amp;UU267&amp;"');"</f>
        <v>xlswrite('G:\Mi unidad\1. PROYECTOS TELLO 2022\SCM SPILL OVERS\outputs\PEAO\criminalidad\1%\simulacion_1\output_tests.xlsx',lb_vec_153','lb_vec_153');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P268">
        <v>153</v>
      </c>
      <c r="CQ268" t="str">
        <f>"% Provincia_"&amp;CP268</f>
        <v>% Provincia_153</v>
      </c>
      <c r="CW268">
        <v>153</v>
      </c>
      <c r="CX268" t="str">
        <f>"%A_"&amp;CW268</f>
        <v>%A_153</v>
      </c>
      <c r="DB268">
        <v>153</v>
      </c>
      <c r="DC268" t="str">
        <f>"% Provincia_"&amp;DB268</f>
        <v>% Provincia_153</v>
      </c>
      <c r="DG268">
        <v>153</v>
      </c>
      <c r="DH268" t="str">
        <f>"% Provincia_"&amp;DG268</f>
        <v>% Provincia_153</v>
      </c>
      <c r="DL268">
        <v>153</v>
      </c>
      <c r="DM268" t="str">
        <f>"% Provincia_"&amp;DL268</f>
        <v>% Provincia_153</v>
      </c>
      <c r="EG268">
        <v>95</v>
      </c>
      <c r="EH268" s="2" t="str">
        <f>"Y_Ts_"&amp;EG268&amp;" = Y_"&amp;EG268&amp;"(:,T+s);"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sp_andrews_te(Y_pre_"&amp;QI268&amp;",PEAO_"&amp;QI268&amp;"(:,T+s),A_"&amp;QI268&amp;",C,.05);"</f>
        <v xml:space="preserve">    [p_value_88,lb_88,ub_88] = sp_andrews_te(Y_pre_88,PEAO_88(:,T+s),A_88,C,.05);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OVERS\outputs\PEAO\bajo_niv_educ\1%\simulacion_1\output_tests.xlsx',ub_vec_"&amp;QW268&amp;"','ub_vec_"&amp;QW268&amp;"');"</f>
        <v>xlswrite('G:\Mi unidad\1. PROYECTOS TELLO 2022\SCM SPILL OVERS\outputs\PEAO\bajo_niv_educ\1%\simulacion_1\output_tests.xlsx',ub_vec_153','ub_vec_153');</v>
      </c>
      <c r="RK268">
        <v>153</v>
      </c>
      <c r="RL268" t="str">
        <f>"xlswrite('G:\Mi unidad\1. PROYECTOS TELLO 2022\SCM SPILL OVERS\outputs\PEAO\bajo_ingreso\1%\simulacion_1\output_tests.xlsx',ub_vec_"&amp;RK268&amp;"','ub_vec_"&amp;RK268&amp;"');"</f>
        <v>xlswrite('G:\Mi unidad\1. PROYECTOS TELLO 2022\SCM SPILL OVERS\outputs\PEAO\bajo_ingreso\1%\simulacion_1\output_tests.xlsx',ub_vec_153','ub_vec_153');</v>
      </c>
      <c r="RW268">
        <v>153</v>
      </c>
      <c r="RX268" t="str">
        <f>"xlswrite('G:\Mi unidad\1. PROYECTOS TELLO 2022\SCM SPILL OVERS\outputs\PEAO\densidad\1%\simulacion_1\output_tests.xlsx',ub_vec_"&amp;RW268&amp;"','ub_vec_"&amp;RW268&amp;"');"</f>
        <v>xlswrite('G:\Mi unidad\1. PROYECTOS TELLO 2022\SCM SPILL OVERS\outputs\PEAO\densidad\1%\simulacion_1\output_tests.xlsx',ub_vec_153','ub_vec_153');</v>
      </c>
      <c r="SI268">
        <v>153</v>
      </c>
      <c r="SJ268" t="str">
        <f>"xlswrite('G:\Mi unidad\1. PROYECTOS TELLO 2022\SCM SPILL OVERS\outputs\PEAO\densidad_g\1%\simulacion_1\output_tests.xlsx',ub_vec_"&amp;SI268&amp;"','ub_vec_"&amp;SI268&amp;"');"</f>
        <v>xlswrite('G:\Mi unidad\1. PROYECTOS TELLO 2022\SCM SPILL OVERS\outputs\PEAO\densidad_g\1%\simulacion_1\output_tests.xlsx',ub_vec_153','ub_vec_153');</v>
      </c>
      <c r="SU268">
        <v>153</v>
      </c>
      <c r="SV268" t="str">
        <f>"xlswrite('G:\Mi unidad\1. PROYECTOS TELLO 2022\SCM SPILL OVERS\outputs\PEAO\distancia_centro_salud\1%\simulacion_1\output_tests.xlsx',ub_vec_"&amp;SU268&amp;"','ub_vec_"&amp;SU268&amp;"');"</f>
        <v>xlswrite('G:\Mi unidad\1. PROYECTOS TELLO 2022\SCM SPILL OVERS\outputs\PEAO\distancia_centro_salud\1%\simulacion_1\output_tests.xlsx',ub_vec_153','ub_vec_153');</v>
      </c>
      <c r="TH268">
        <v>153</v>
      </c>
      <c r="TI268" t="str">
        <f>"xlswrite('G:\Mi unidad\1. PROYECTOS TELLO 2022\SCM SPILL OVERS\outputs\PEAO\informalidad\1%\simulacion_1\output_tests.xlsx',ub_vec_"&amp;TH268&amp;"','ub_vec_"&amp;TH268&amp;"');"</f>
        <v>xlswrite('G:\Mi unidad\1. PROYECTOS TELLO 2022\SCM SPILL OVERS\outputs\PEAO\informalidad\1%\simulacion_1\output_tests.xlsx',ub_vec_153','ub_vec_153');</v>
      </c>
      <c r="TU268">
        <v>153</v>
      </c>
      <c r="TV268" t="str">
        <f>"xlswrite('G:\Mi unidad\1. PROYECTOS TELLO 2022\SCM SPILL OVERS\outputs\PEAO\alimentos\1%\simulacion_1\output_tests.xlsx',ub_vec_"&amp;TU268&amp;"','ub_vec_"&amp;TU268&amp;"');"</f>
        <v>xlswrite('G:\Mi unidad\1. PROYECTOS TELLO 2022\SCM SPILL OVERS\outputs\PEAO\alimentos\1%\simulacion_1\output_tests.xlsx',ub_vec_153','ub_vec_153');</v>
      </c>
      <c r="UB268">
        <v>153</v>
      </c>
      <c r="UC268" t="str">
        <f>"xlswrite('G:\Mi unidad\1. PROYECTOS TELLO 2022\SCM SPILL OVERS\outputs\PEAO\jefe_hogar\1%\simulacion_1\output_tests.xlsx',ub_vec_"&amp;UB268&amp;"','ub_vec_"&amp;UB268&amp;"');"</f>
        <v>xlswrite('G:\Mi unidad\1. PROYECTOS TELLO 2022\SCM SPILL OVERS\outputs\PEAO\jefe_hogar\1%\simulacion_1\output_tests.xlsx',ub_vec_153','ub_vec_153');</v>
      </c>
      <c r="UI268">
        <v>153</v>
      </c>
      <c r="UJ268" t="str">
        <f>"xlswrite('G:\Mi unidad\1. PROYECTOS TELLO 2022\SCM SPILL OVERS\outputs\PEAO\mujeres\1%\simulacion_1\output_tests.xlsx',ub_vec_"&amp;UI268&amp;"','ub_vec_"&amp;UI268&amp;"');"</f>
        <v>xlswrite('G:\Mi unidad\1. PROYECTOS TELLO 2022\SCM SPILL OVERS\outputs\PEAO\mujeres\1%\simulacion_1\output_tests.xlsx',ub_vec_153','ub_vec_153');</v>
      </c>
      <c r="UU268">
        <v>153</v>
      </c>
      <c r="UV268" t="str">
        <f>"xlswrite('G:\Mi unidad\1. PROYECTOS TELLO 2022\SCM SPILL OVERS\outputs\PEAO\criminalidad\1%\simulacion_1\output_tests.xlsx',ub_vec_"&amp;UU268&amp;"','ub_vec_"&amp;UU268&amp;"');"</f>
        <v>xlswrite('G:\Mi unidad\1. PROYECTOS TELLO 2022\SCM SPILL OVERS\outputs\PEAO\criminalidad\1%\simulacion_1\output_tests.xlsx',ub_vec_153','ub_vec_153');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xlsread('spillover_densidad_g_"&amp;CJ267&amp;".xlsx')"</f>
        <v>ind_153 = xlsread('spillover_densidad_g_153.xlsx')</v>
      </c>
      <c r="CP269">
        <v>153</v>
      </c>
      <c r="CQ269" s="2" t="str">
        <f>"ind_"&amp;CP267&amp;" = xlsread('spillover_tiempo_cs_"&amp;CP267&amp;".xlsx')"</f>
        <v>ind_153 = xlsread('spillover_tiempo_cs_153.xlsx')</v>
      </c>
      <c r="CW269">
        <v>153</v>
      </c>
      <c r="CX269" t="str">
        <f>"% Provincia_"&amp;CW269</f>
        <v>% Provincia_153</v>
      </c>
      <c r="DB269">
        <v>153</v>
      </c>
      <c r="DC269" s="2" t="str">
        <f>"ind_"&amp;DB267&amp;" = xlsread('spillover_criminalidad_"&amp;DB267&amp;".xlsx')"</f>
        <v>ind_153 = xlsread('spillover_criminalidad_153.xlsx')</v>
      </c>
      <c r="DG269">
        <v>153</v>
      </c>
      <c r="DH269" s="2" t="str">
        <f>"ind_"&amp;DG267&amp;" = xlsread('spillover_jefe_hogar_"&amp;DG267&amp;".xlsx')"</f>
        <v>ind_153 = xlsread('spillover_jefe_hogar_153.xlsx')</v>
      </c>
      <c r="DL269">
        <v>153</v>
      </c>
      <c r="DM269" s="2" t="str">
        <f>"ind_"&amp;DL267&amp;" = xlsread('spillover_mujeres_"&amp;DL267&amp;".xlsx')"</f>
        <v>ind_153 = xlsread('spillover_mujeres_153.xlsx')</v>
      </c>
      <c r="EG269">
        <v>95</v>
      </c>
      <c r="EH269" s="2" t="str">
        <f>"gamma_hat_"&amp;EG268&amp;" = (A_"&amp;EG268&amp;"'*M_hat_"&amp;EG268&amp;"*A_"&amp;EG268&amp;")\(A_"&amp;EG268&amp;"'*(eye(N)-B_hat_"&amp;EG268&amp;")'*((eye(N)-B_hat_"&amp;EG268&amp;")*Y_Ts_"&amp;EG268&amp;"-a_hat_"&amp;EG268&amp;"));"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OVERS\outputs\PEAO\bajo_niv_educ\1%\simulacion_1\output_tests.xlsx',p_value_vec_"&amp;QW269&amp;"','p_value_vec_"&amp;QW269&amp;"');"</f>
        <v>xlswrite('G:\Mi unidad\1. PROYECTOS TELLO 2022\SCM SPILL OVERS\outputs\PEAO\bajo_niv_educ\1%\simulacion_1\output_tests.xlsx',p_value_vec_153','p_value_vec_153');</v>
      </c>
      <c r="RK269">
        <v>153</v>
      </c>
      <c r="RL269" t="str">
        <f>"xlswrite('G:\Mi unidad\1. PROYECTOS TELLO 2022\SCM SPILL OVERS\outputs\PEAO\bajo_ingreso\1%\simulacion_1\output_tests.xlsx',p_value_vec_"&amp;RK269&amp;"','p_value_vec_"&amp;RK269&amp;"');"</f>
        <v>xlswrite('G:\Mi unidad\1. PROYECTOS TELLO 2022\SCM SPILL OVERS\outputs\PEAO\bajo_ingreso\1%\simulacion_1\output_tests.xlsx',p_value_vec_153','p_value_vec_153');</v>
      </c>
      <c r="RW269">
        <v>153</v>
      </c>
      <c r="RX269" t="str">
        <f>"xlswrite('G:\Mi unidad\1. PROYECTOS TELLO 2022\SCM SPILL OVERS\outputs\PEAO\densidad\1%\simulacion_1\output_tests.xlsx',p_value_vec_"&amp;RW269&amp;"','p_value_vec_"&amp;RW269&amp;"');"</f>
        <v>xlswrite('G:\Mi unidad\1. PROYECTOS TELLO 2022\SCM SPILL OVERS\outputs\PEAO\densidad\1%\simulacion_1\output_tests.xlsx',p_value_vec_153','p_value_vec_153');</v>
      </c>
      <c r="SI269">
        <v>153</v>
      </c>
      <c r="SJ269" t="str">
        <f>"xlswrite('G:\Mi unidad\1. PROYECTOS TELLO 2022\SCM SPILL OVERS\outputs\PEAO\densidad_g\1%\simulacion_1\output_tests.xlsx',p_value_vec_"&amp;SI269&amp;"','p_value_vec_"&amp;SI269&amp;"');"</f>
        <v>xlswrite('G:\Mi unidad\1. PROYECTOS TELLO 2022\SCM SPILL OVERS\outputs\PEAO\densidad_g\1%\simulacion_1\output_tests.xlsx',p_value_vec_153','p_value_vec_153');</v>
      </c>
      <c r="SU269">
        <v>153</v>
      </c>
      <c r="SV269" t="str">
        <f>"xlswrite('G:\Mi unidad\1. PROYECTOS TELLO 2022\SCM SPILL OVERS\outputs\PEAO\distancia_centro_salud\1%\simulacion_1\output_tests.xlsx',p_value_vec_"&amp;SU269&amp;"','p_value_vec_"&amp;SU269&amp;"');"</f>
        <v>xlswrite('G:\Mi unidad\1. PROYECTOS TELLO 2022\SCM SPILL OVERS\outputs\PEAO\distancia_centro_salud\1%\simulacion_1\output_tests.xlsx',p_value_vec_153','p_value_vec_153');</v>
      </c>
      <c r="TH269">
        <v>153</v>
      </c>
      <c r="TI269" t="str">
        <f>"xlswrite('G:\Mi unidad\1. PROYECTOS TELLO 2022\SCM SPILL OVERS\outputs\PEAO\informalidad\1%\simulacion_1\output_tests.xlsx',p_value_vec_"&amp;TH269&amp;"','p_value_vec_"&amp;TH269&amp;"');"</f>
        <v>xlswrite('G:\Mi unidad\1. PROYECTOS TELLO 2022\SCM SPILL OVERS\outputs\PEAO\informalidad\1%\simulacion_1\output_tests.xlsx',p_value_vec_153','p_value_vec_153');</v>
      </c>
      <c r="TU269">
        <v>153</v>
      </c>
      <c r="TV269" t="str">
        <f>"xlswrite('G:\Mi unidad\1. PROYECTOS TELLO 2022\SCM SPILL OVERS\outputs\PEAO\alimentos\1%\simulacion_1\output_tests.xlsx',p_value_vec_"&amp;TU269&amp;"','p_value_vec_"&amp;TU269&amp;"');"</f>
        <v>xlswrite('G:\Mi unidad\1. PROYECTOS TELLO 2022\SCM SPILL OVERS\outputs\PEAO\alimentos\1%\simulacion_1\output_tests.xlsx',p_value_vec_153','p_value_vec_153');</v>
      </c>
      <c r="UB269">
        <v>153</v>
      </c>
      <c r="UC269" t="str">
        <f>"xlswrite('G:\Mi unidad\1. PROYECTOS TELLO 2022\SCM SPILL OVERS\outputs\PEAO\jefe_hogar\1%\simulacion_1\output_tests.xlsx',p_value_vec_"&amp;UB269&amp;"','p_value_vec_"&amp;UB269&amp;"');"</f>
        <v>xlswrite('G:\Mi unidad\1. PROYECTOS TELLO 2022\SCM SPILL OVERS\outputs\PEAO\jefe_hogar\1%\simulacion_1\output_tests.xlsx',p_value_vec_153','p_value_vec_153');</v>
      </c>
      <c r="UI269">
        <v>153</v>
      </c>
      <c r="UJ269" t="str">
        <f>"xlswrite('G:\Mi unidad\1. PROYECTOS TELLO 2022\SCM SPILL OVERS\outputs\PEAO\mujeres\1%\simulacion_1\output_tests.xlsx',p_value_vec_"&amp;UI269&amp;"','p_value_vec_"&amp;UI269&amp;"');"</f>
        <v>xlswrite('G:\Mi unidad\1. PROYECTOS TELLO 2022\SCM SPILL OVERS\outputs\PEAO\mujeres\1%\simulacion_1\output_tests.xlsx',p_value_vec_153','p_value_vec_153');</v>
      </c>
      <c r="UU269">
        <v>153</v>
      </c>
      <c r="UV269" t="str">
        <f>"xlswrite('G:\Mi unidad\1. PROYECTOS TELLO 2022\SCM SPILL OVERS\outputs\PEAO\criminalidad\1%\simulacion_1\output_tests.xlsx',p_value_vec_"&amp;UU269&amp;"','p_value_vec_"&amp;UU269&amp;"');"</f>
        <v>xlswrite('G:\Mi unidad\1. PROYECTOS TELLO 2022\SCM SPILL OVERS\outputs\PEAO\criminalidad\1%\simulacion_1\output_tests.xlsx',p_value_vec_153','p_value_vec_153');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P270">
        <v>153</v>
      </c>
      <c r="CQ270" s="2" t="str">
        <f>"A_"&amp;CP267&amp;" = eye(N);"</f>
        <v>A_153 = eye(N);</v>
      </c>
      <c r="CW270">
        <v>153</v>
      </c>
      <c r="CX270" s="2" t="str">
        <f>"ind_"&amp;CW268&amp;" = xlsread('spillover_alimentos_"&amp;CW268&amp;".xlsx')"</f>
        <v>ind_153 = xlsread('spillover_alimentos_153.xlsx')</v>
      </c>
      <c r="DB270">
        <v>153</v>
      </c>
      <c r="DC270" s="2" t="str">
        <f>"A_"&amp;DB267&amp;" = eye(N);"</f>
        <v>A_153 = eye(N);</v>
      </c>
      <c r="DG270">
        <v>153</v>
      </c>
      <c r="DH270" s="2" t="str">
        <f>"A_"&amp;DG267&amp;" = eye(N);"</f>
        <v>A_153 = eye(N);</v>
      </c>
      <c r="DL270">
        <v>153</v>
      </c>
      <c r="DM270" s="2" t="str">
        <f>"A_"&amp;DL267&amp;" = eye(N);"</f>
        <v>A_153 = eye(N);</v>
      </c>
      <c r="EG270">
        <v>95</v>
      </c>
      <c r="EH270" s="2" t="str">
        <f>"alpha_hat_"&amp;EG270&amp;" = A_"&amp;EG270&amp;"*gamma_hat_"&amp;EG270&amp;";"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OVERS\outputs\PEAO\bajo_niv_educ\1%\simulacion_1\output_tests.xlsx',alpha1_hat_vec_"&amp;QW270&amp;"','alpha1_hat_vec_"&amp;QW270&amp;"');"</f>
        <v>xlswrite('G:\Mi unidad\1. PROYECTOS TELLO 2022\SCM SPILL OVERS\outputs\PEAO\bajo_niv_educ\1%\simulacion_1\output_tests.xlsx',alpha1_hat_vec_153','alpha1_hat_vec_153');</v>
      </c>
      <c r="RK270">
        <v>153</v>
      </c>
      <c r="RL270" t="str">
        <f>"xlswrite('G:\Mi unidad\1. PROYECTOS TELLO 2022\SCM SPILL OVERS\outputs\PEAO\bajo_ingreso\1%\simulacion_1\output_tests.xlsx',alpha1_hat_vec_"&amp;RK270&amp;"','alpha1_hat_vec_"&amp;RK270&amp;"');"</f>
        <v>xlswrite('G:\Mi unidad\1. PROYECTOS TELLO 2022\SCM SPILL OVERS\outputs\PEAO\bajo_ingreso\1%\simulacion_1\output_tests.xlsx',alpha1_hat_vec_153','alpha1_hat_vec_153');</v>
      </c>
      <c r="RW270">
        <v>153</v>
      </c>
      <c r="RX270" t="str">
        <f>"xlswrite('G:\Mi unidad\1. PROYECTOS TELLO 2022\SCM SPILL OVERS\outputs\PEAO\densidad\1%\simulacion_1\output_tests.xlsx',alpha1_hat_vec_"&amp;RW270&amp;"','alpha1_hat_vec_"&amp;RW270&amp;"');"</f>
        <v>xlswrite('G:\Mi unidad\1. PROYECTOS TELLO 2022\SCM SPILL OVERS\outputs\PEAO\densidad\1%\simulacion_1\output_tests.xlsx',alpha1_hat_vec_153','alpha1_hat_vec_153');</v>
      </c>
      <c r="SI270">
        <v>153</v>
      </c>
      <c r="SJ270" t="str">
        <f>"xlswrite('G:\Mi unidad\1. PROYECTOS TELLO 2022\SCM SPILL OVERS\outputs\PEAO\densidad_g\1%\simulacion_1\output_tests.xlsx',alpha1_hat_vec_"&amp;SI270&amp;"','alpha1_hat_vec_"&amp;SI270&amp;"');"</f>
        <v>xlswrite('G:\Mi unidad\1. PROYECTOS TELLO 2022\SCM SPILL OVERS\outputs\PEAO\densidad_g\1%\simulacion_1\output_tests.xlsx',alpha1_hat_vec_153','alpha1_hat_vec_153');</v>
      </c>
      <c r="SU270">
        <v>153</v>
      </c>
      <c r="SV270" t="str">
        <f>"xlswrite('G:\Mi unidad\1. PROYECTOS TELLO 2022\SCM SPILL OVERS\outputs\PEAO\distancia_centro_salud\1%\simulacion_1\output_tests.xlsx',alpha1_hat_vec_"&amp;SU270&amp;"','alpha1_hat_vec_"&amp;SU270&amp;"');"</f>
        <v>xlswrite('G:\Mi unidad\1. PROYECTOS TELLO 2022\SCM SPILL OVERS\outputs\PEAO\distancia_centro_salud\1%\simulacion_1\output_tests.xlsx',alpha1_hat_vec_153','alpha1_hat_vec_153');</v>
      </c>
      <c r="TH270">
        <v>153</v>
      </c>
      <c r="TI270" t="str">
        <f>"xlswrite('G:\Mi unidad\1. PROYECTOS TELLO 2022\SCM SPILL OVERS\outputs\PEAO\informalidad\1%\simulacion_1\output_tests.xlsx',alpha1_hat_vec_"&amp;TH270&amp;"','alpha1_hat_vec_"&amp;TH270&amp;"');"</f>
        <v>xlswrite('G:\Mi unidad\1. PROYECTOS TELLO 2022\SCM SPILL OVERS\outputs\PEAO\informalidad\1%\simulacion_1\output_tests.xlsx',alpha1_hat_vec_153','alpha1_hat_vec_153');</v>
      </c>
      <c r="TU270">
        <v>153</v>
      </c>
      <c r="TV270" t="str">
        <f>"xlswrite('G:\Mi unidad\1. PROYECTOS TELLO 2022\SCM SPILL OVERS\outputs\PEAO\alimentos\1%\simulacion_1\output_tests.xlsx',alpha1_hat_vec_"&amp;TU270&amp;"','alpha1_hat_vec_"&amp;TU270&amp;"');"</f>
        <v>xlswrite('G:\Mi unidad\1. PROYECTOS TELLO 2022\SCM SPILL OVERS\outputs\PEAO\alimentos\1%\simulacion_1\output_tests.xlsx',alpha1_hat_vec_153','alpha1_hat_vec_153');</v>
      </c>
      <c r="UB270">
        <v>153</v>
      </c>
      <c r="UC270" t="str">
        <f>"xlswrite('G:\Mi unidad\1. PROYECTOS TELLO 2022\SCM SPILL OVERS\outputs\PEAO\jefe_hogar\1%\simulacion_1\output_tests.xlsx',alpha1_hat_vec_"&amp;UB270&amp;"','alpha1_hat_vec_"&amp;UB270&amp;"');"</f>
        <v>xlswrite('G:\Mi unidad\1. PROYECTOS TELLO 2022\SCM SPILL OVERS\outputs\PEAO\jefe_hogar\1%\simulacion_1\output_tests.xlsx',alpha1_hat_vec_153','alpha1_hat_vec_153');</v>
      </c>
      <c r="UI270">
        <v>153</v>
      </c>
      <c r="UJ270" t="str">
        <f>"xlswrite('G:\Mi unidad\1. PROYECTOS TELLO 2022\SCM SPILL OVERS\outputs\PEAO\mujeres\1%\simulacion_1\output_tests.xlsx',alpha1_hat_vec_"&amp;UI270&amp;"','alpha1_hat_vec_"&amp;UI270&amp;"');"</f>
        <v>xlswrite('G:\Mi unidad\1. PROYECTOS TELLO 2022\SCM SPILL OVERS\outputs\PEAO\mujeres\1%\simulacion_1\output_tests.xlsx',alpha1_hat_vec_153','alpha1_hat_vec_153');</v>
      </c>
      <c r="UU270">
        <v>153</v>
      </c>
      <c r="UV270" t="str">
        <f>"xlswrite('G:\Mi unidad\1. PROYECTOS TELLO 2022\SCM SPILL OVERS\outputs\PEAO\criminalidad\1%\simulacion_1\output_tests.xlsx',alpha1_hat_vec_"&amp;UU270&amp;"','alpha1_hat_vec_"&amp;UU270&amp;"');"</f>
        <v>xlswrite('G:\Mi unidad\1. PROYECTOS TELLO 2022\SCM SPILL OVERS\outputs\PEAO\criminalidad\1%\simulacion_1\output_tests.xlsx',alpha1_hat_vec_153','alpha1_hat_vec_153');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P271">
        <v>153</v>
      </c>
      <c r="CQ271" s="2" t="str">
        <f>"A_"&amp;CP267&amp;"(:,ind_"&amp;CP267&amp;" == 0) = [];"</f>
        <v>A_153(:,ind_153 == 0) = [];</v>
      </c>
      <c r="CW271">
        <v>153</v>
      </c>
      <c r="CX271" s="2" t="str">
        <f>"A_"&amp;CW268&amp;" = eye(N);"</f>
        <v>A_153 = eye(N);</v>
      </c>
      <c r="DB271">
        <v>153</v>
      </c>
      <c r="DC271" s="2" t="str">
        <f>"A_"&amp;DB267&amp;"(:,ind_"&amp;DB267&amp;" == 0) = [];"</f>
        <v>A_153(:,ind_153 == 0) = [];</v>
      </c>
      <c r="DG271">
        <v>153</v>
      </c>
      <c r="DH271" s="2" t="str">
        <f>"A_"&amp;DG267&amp;"(:,ind_"&amp;DG267&amp;" == 0) = [];"</f>
        <v>A_153(:,ind_153 == 0) = [];</v>
      </c>
      <c r="DL271">
        <v>153</v>
      </c>
      <c r="DM271" s="2" t="str">
        <f>"A_"&amp;DL267&amp;"(:,ind_"&amp;DL267&amp;" == 0) = [];"</f>
        <v>A_153(:,ind_153 == 0) = [];</v>
      </c>
      <c r="EG271">
        <v>95</v>
      </c>
      <c r="EH271" s="2" t="str">
        <f>"alpha1_hat_vec_"&amp;EG271&amp;"(s) = alpha_hat_"&amp;EG271&amp;"(1);"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sp_andrews(Y_pre_"&amp;QP271&amp;",PEAO_"&amp;QP271&amp;"(:,T+s),A_"&amp;QP271&amp;",C,d,alpha_sig);"</f>
        <v xml:space="preserve">    spillover_test_130(s) = sp_andrews(Y_pre_130,PEAO_130(:,T+s),A_130,C,d,alpha_sig);</v>
      </c>
      <c r="QW271">
        <v>153</v>
      </c>
      <c r="QX271" t="str">
        <f>"xlswrite('G:\Mi unidad\1. PROYECTOS TELLO 2022\SCM SPILL OVERS\outputs\PEAO\bajo_niv_educ\1%\simulacion_1\output_tests.xlsx',spillover_test_"&amp;QW271&amp;"','sp_test_"&amp;QW271&amp;"');"</f>
        <v>xlswrite('G:\Mi unidad\1. PROYECTOS TELLO 2022\SCM SPILL OVERS\outputs\PEAO\bajo_niv_educ\1%\simulacion_1\output_tests.xlsx',spillover_test_153','sp_test_153');</v>
      </c>
      <c r="RK271">
        <v>153</v>
      </c>
      <c r="RL271" t="str">
        <f>"xlswrite('G:\Mi unidad\1. PROYECTOS TELLO 2022\SCM SPILL OVERS\outputs\PEAO\bajo_ingreso\1%\simulacion_1\output_tests.xlsx',spillover_test_"&amp;RK271&amp;"','sp_test_"&amp;RK271&amp;"');"</f>
        <v>xlswrite('G:\Mi unidad\1. PROYECTOS TELLO 2022\SCM SPILL OVERS\outputs\PEAO\bajo_ingreso\1%\simulacion_1\output_tests.xlsx',spillover_test_153','sp_test_153');</v>
      </c>
      <c r="RW271">
        <v>153</v>
      </c>
      <c r="RX271" t="str">
        <f>"xlswrite('G:\Mi unidad\1. PROYECTOS TELLO 2022\SCM SPILL OVERS\outputs\PEAO\densidad\1%\simulacion_1\output_tests.xlsx',spillover_test_"&amp;RW271&amp;"','sp_test_"&amp;RW271&amp;"');"</f>
        <v>xlswrite('G:\Mi unidad\1. PROYECTOS TELLO 2022\SCM SPILL OVERS\outputs\PEAO\densidad\1%\simulacion_1\output_tests.xlsx',spillover_test_153','sp_test_153');</v>
      </c>
      <c r="SI271">
        <v>153</v>
      </c>
      <c r="SJ271" t="str">
        <f>"xlswrite('G:\Mi unidad\1. PROYECTOS TELLO 2022\SCM SPILL OVERS\outputs\PEAO\densidad_g\1%\simulacion_1\output_tests.xlsx',spillover_test_"&amp;SI271&amp;"','sp_test_"&amp;SI271&amp;"');"</f>
        <v>xlswrite('G:\Mi unidad\1. PROYECTOS TELLO 2022\SCM SPILL OVERS\outputs\PEAO\densidad_g\1%\simulacion_1\output_tests.xlsx',spillover_test_153','sp_test_153');</v>
      </c>
      <c r="SU271">
        <v>153</v>
      </c>
      <c r="SV271" t="str">
        <f>"xlswrite('G:\Mi unidad\1. PROYECTOS TELLO 2022\SCM SPILL OVERS\outputs\PEAO\distancia_centro_salud\1%\simulacion_1\output_tests.xlsx',spillover_test_"&amp;SU271&amp;"','sp_test_"&amp;SU271&amp;"');"</f>
        <v>xlswrite('G:\Mi unidad\1. PROYECTOS TELLO 2022\SCM SPILL OVERS\outputs\PEAO\distancia_centro_salud\1%\simulacion_1\output_tests.xlsx',spillover_test_153','sp_test_153');</v>
      </c>
      <c r="TH271">
        <v>153</v>
      </c>
      <c r="TI271" t="str">
        <f>"xlswrite('G:\Mi unidad\1. PROYECTOS TELLO 2022\SCM SPILL OVERS\outputs\PEAO\informalidad\1%\simulacion_1\output_tests.xlsx',spillover_test_"&amp;TH271&amp;"','sp_test_"&amp;TH271&amp;"');"</f>
        <v>xlswrite('G:\Mi unidad\1. PROYECTOS TELLO 2022\SCM SPILL OVERS\outputs\PEAO\informalidad\1%\simulacion_1\output_tests.xlsx',spillover_test_153','sp_test_153');</v>
      </c>
      <c r="TU271">
        <v>153</v>
      </c>
      <c r="TV271" t="str">
        <f>"xlswrite('G:\Mi unidad\1. PROYECTOS TELLO 2022\SCM SPILL OVERS\outputs\PEAO\alimentos\1%\simulacion_1\output_tests.xlsx',spillover_test_"&amp;TU271&amp;"','sp_test_"&amp;TU271&amp;"');"</f>
        <v>xlswrite('G:\Mi unidad\1. PROYECTOS TELLO 2022\SCM SPILL OVERS\outputs\PEAO\alimentos\1%\simulacion_1\output_tests.xlsx',spillover_test_153','sp_test_153');</v>
      </c>
      <c r="UB271">
        <v>153</v>
      </c>
      <c r="UC271" t="str">
        <f>"xlswrite('G:\Mi unidad\1. PROYECTOS TELLO 2022\SCM SPILL OVERS\outputs\PEAO\jefe_hogar\1%\simulacion_1\output_tests.xlsx',spillover_test_"&amp;UB271&amp;"','sp_test_"&amp;UB271&amp;"');"</f>
        <v>xlswrite('G:\Mi unidad\1. PROYECTOS TELLO 2022\SCM SPILL OVERS\outputs\PEAO\jefe_hogar\1%\simulacion_1\output_tests.xlsx',spillover_test_153','sp_test_153');</v>
      </c>
      <c r="UI271">
        <v>153</v>
      </c>
      <c r="UJ271" t="str">
        <f>"xlswrite('G:\Mi unidad\1. PROYECTOS TELLO 2022\SCM SPILL OVERS\outputs\PEAO\mujeres\1%\simulacion_1\output_tests.xlsx',spillover_test_"&amp;UI271&amp;"','sp_test_"&amp;UI271&amp;"');"</f>
        <v>xlswrite('G:\Mi unidad\1. PROYECTOS TELLO 2022\SCM SPILL OVERS\outputs\PEAO\mujeres\1%\simulacion_1\output_tests.xlsx',spillover_test_153','sp_test_153');</v>
      </c>
      <c r="UU271">
        <v>153</v>
      </c>
      <c r="UV271" t="str">
        <f>"xlswrite('G:\Mi unidad\1. PROYECTOS TELLO 2022\SCM SPILL OVERS\outputs\PEAO\criminalidad\1%\simulacion_1\output_tests.xlsx',spillover_test_"&amp;UU271&amp;"','sp_test_"&amp;UU271&amp;"');"</f>
        <v>xlswrite('G:\Mi unidad\1. PROYECTOS TELLO 2022\SCM SPILL OVERS\outputs\PEAO\criminalidad\1%\simulacion_1\output_tests.xlsx',spillover_test_153','sp_test_153');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P272">
        <v>157</v>
      </c>
      <c r="CQ272" t="str">
        <f>"%A_"&amp;CP272</f>
        <v>%A_157</v>
      </c>
      <c r="CW272">
        <v>157</v>
      </c>
      <c r="CX272" s="2" t="str">
        <f>"A_"&amp;CW268&amp;"(:,ind_"&amp;CW268&amp;" == 0) = [];"</f>
        <v>A_153(:,ind_153 == 0) = [];</v>
      </c>
      <c r="DB272">
        <v>157</v>
      </c>
      <c r="DC272" t="str">
        <f>"%A_"&amp;DB272</f>
        <v>%A_157</v>
      </c>
      <c r="DG272">
        <v>157</v>
      </c>
      <c r="DH272" t="str">
        <f>"%A_"&amp;DG272</f>
        <v>%A_157</v>
      </c>
      <c r="DL272">
        <v>157</v>
      </c>
      <c r="DM272" t="str">
        <f>"%A_"&amp;DL272</f>
        <v>%A_157</v>
      </c>
      <c r="EG272">
        <v>95</v>
      </c>
      <c r="EH272" s="2" t="str">
        <f>"synthetic_control_sp_"&amp;EG272&amp;"(T+s) = Y_"&amp;EG272&amp;"(1,T+s)-alpha1_hat_vec_"&amp;EG272&amp;"(s);"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OVERS\outputs\PEAO\bajo_niv_educ\1%\simulacion_1\output_tests.xlsx',lb_vec_"&amp;QW272&amp;"','lb_vec_"&amp;QW272&amp;"');"</f>
        <v>xlswrite('G:\Mi unidad\1. PROYECTOS TELLO 2022\SCM SPILL OVERS\outputs\PEAO\bajo_niv_educ\1%\simulacion_1\output_tests.xlsx',lb_vec_157','lb_vec_157');</v>
      </c>
      <c r="RK272">
        <v>157</v>
      </c>
      <c r="RL272" t="str">
        <f>"xlswrite('G:\Mi unidad\1. PROYECTOS TELLO 2022\SCM SPILL OVERS\outputs\PEAO\bajo_ingreso\1%\simulacion_1\output_tests.xlsx',lb_vec_"&amp;RK272&amp;"','lb_vec_"&amp;RK272&amp;"');"</f>
        <v>xlswrite('G:\Mi unidad\1. PROYECTOS TELLO 2022\SCM SPILL OVERS\outputs\PEAO\bajo_ingreso\1%\simulacion_1\output_tests.xlsx',lb_vec_157','lb_vec_157');</v>
      </c>
      <c r="RW272">
        <v>157</v>
      </c>
      <c r="RX272" t="str">
        <f>"xlswrite('G:\Mi unidad\1. PROYECTOS TELLO 2022\SCM SPILL OVERS\outputs\PEAO\densidad\1%\simulacion_1\output_tests.xlsx',lb_vec_"&amp;RW272&amp;"','lb_vec_"&amp;RW272&amp;"');"</f>
        <v>xlswrite('G:\Mi unidad\1. PROYECTOS TELLO 2022\SCM SPILL OVERS\outputs\PEAO\densidad\1%\simulacion_1\output_tests.xlsx',lb_vec_157','lb_vec_157');</v>
      </c>
      <c r="SI272">
        <v>157</v>
      </c>
      <c r="SJ272" t="str">
        <f>"xlswrite('G:\Mi unidad\1. PROYECTOS TELLO 2022\SCM SPILL OVERS\outputs\PEAO\densidad_g\1%\simulacion_1\output_tests.xlsx',lb_vec_"&amp;SI272&amp;"','lb_vec_"&amp;SI272&amp;"');"</f>
        <v>xlswrite('G:\Mi unidad\1. PROYECTOS TELLO 2022\SCM SPILL OVERS\outputs\PEAO\densidad_g\1%\simulacion_1\output_tests.xlsx',lb_vec_157','lb_vec_157');</v>
      </c>
      <c r="SU272">
        <v>157</v>
      </c>
      <c r="SV272" t="str">
        <f>"xlswrite('G:\Mi unidad\1. PROYECTOS TELLO 2022\SCM SPILL OVERS\outputs\PEAO\distancia_centro_salud\1%\simulacion_1\output_tests.xlsx',lb_vec_"&amp;SU272&amp;"','lb_vec_"&amp;SU272&amp;"');"</f>
        <v>xlswrite('G:\Mi unidad\1. PROYECTOS TELLO 2022\SCM SPILL OVERS\outputs\PEAO\distancia_centro_salud\1%\simulacion_1\output_tests.xlsx',lb_vec_157','lb_vec_157');</v>
      </c>
      <c r="TH272">
        <v>157</v>
      </c>
      <c r="TI272" t="str">
        <f>"xlswrite('G:\Mi unidad\1. PROYECTOS TELLO 2022\SCM SPILL OVERS\outputs\PEAO\informalidad\1%\simulacion_1\output_tests.xlsx',lb_vec_"&amp;TH272&amp;"','lb_vec_"&amp;TH272&amp;"');"</f>
        <v>xlswrite('G:\Mi unidad\1. PROYECTOS TELLO 2022\SCM SPILL OVERS\outputs\PEAO\informalidad\1%\simulacion_1\output_tests.xlsx',lb_vec_157','lb_vec_157');</v>
      </c>
      <c r="TU272">
        <v>157</v>
      </c>
      <c r="TV272" t="str">
        <f>"xlswrite('G:\Mi unidad\1. PROYECTOS TELLO 2022\SCM SPILL OVERS\outputs\PEAO\alimentos\1%\simulacion_1\output_tests.xlsx',lb_vec_"&amp;TU272&amp;"','lb_vec_"&amp;TU272&amp;"');"</f>
        <v>xlswrite('G:\Mi unidad\1. PROYECTOS TELLO 2022\SCM SPILL OVERS\outputs\PEAO\alimentos\1%\simulacion_1\output_tests.xlsx',lb_vec_157','lb_vec_157');</v>
      </c>
      <c r="UB272">
        <v>157</v>
      </c>
      <c r="UC272" t="str">
        <f>"xlswrite('G:\Mi unidad\1. PROYECTOS TELLO 2022\SCM SPILL OVERS\outputs\PEAO\jefe_hogar\1%\simulacion_1\output_tests.xlsx',lb_vec_"&amp;UB272&amp;"','lb_vec_"&amp;UB272&amp;"');"</f>
        <v>xlswrite('G:\Mi unidad\1. PROYECTOS TELLO 2022\SCM SPILL OVERS\outputs\PEAO\jefe_hogar\1%\simulacion_1\output_tests.xlsx',lb_vec_157','lb_vec_157');</v>
      </c>
      <c r="UI272">
        <v>157</v>
      </c>
      <c r="UJ272" t="str">
        <f>"xlswrite('G:\Mi unidad\1. PROYECTOS TELLO 2022\SCM SPILL OVERS\outputs\PEAO\mujeres\1%\simulacion_1\output_tests.xlsx',lb_vec_"&amp;UI272&amp;"','lb_vec_"&amp;UI272&amp;"');"</f>
        <v>xlswrite('G:\Mi unidad\1. PROYECTOS TELLO 2022\SCM SPILL OVERS\outputs\PEAO\mujeres\1%\simulacion_1\output_tests.xlsx',lb_vec_157','lb_vec_157');</v>
      </c>
      <c r="UU272">
        <v>157</v>
      </c>
      <c r="UV272" t="str">
        <f>"xlswrite('G:\Mi unidad\1. PROYECTOS TELLO 2022\SCM SPILL OVERS\outputs\PEAO\criminalidad\1%\simulacion_1\output_tests.xlsx',lb_vec_"&amp;UU272&amp;"','lb_vec_"&amp;UU272&amp;"');"</f>
        <v>xlswrite('G:\Mi unidad\1. PROYECTOS TELLO 2022\SCM SPILL OVERS\outputs\PEAO\criminalidad\1%\simulacion_1\output_tests.xlsx',lb_vec_157','lb_vec_157');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P273">
        <v>157</v>
      </c>
      <c r="CQ273" t="str">
        <f>"% Provincia_"&amp;CP273</f>
        <v>% Provincia_157</v>
      </c>
      <c r="CW273">
        <v>157</v>
      </c>
      <c r="CX273" t="str">
        <f>"%A_"&amp;CW273</f>
        <v>%A_157</v>
      </c>
      <c r="DB273">
        <v>157</v>
      </c>
      <c r="DC273" t="str">
        <f>"% Provincia_"&amp;DB273</f>
        <v>% Provincia_157</v>
      </c>
      <c r="DG273">
        <v>157</v>
      </c>
      <c r="DH273" t="str">
        <f>"% Provincia_"&amp;DG273</f>
        <v>% Provincia_157</v>
      </c>
      <c r="DL273">
        <v>157</v>
      </c>
      <c r="DM273" t="str">
        <f>"% Provincia_"&amp;DL273</f>
        <v>% Provincia_157</v>
      </c>
      <c r="EG273">
        <v>95</v>
      </c>
      <c r="EH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OVERS\outputs\PEAO\bajo_niv_educ\1%\simulacion_1\output_tests.xlsx',ub_vec_"&amp;QW273&amp;"','ub_vec_"&amp;QW273&amp;"');"</f>
        <v>xlswrite('G:\Mi unidad\1. PROYECTOS TELLO 2022\SCM SPILL OVERS\outputs\PEAO\bajo_niv_educ\1%\simulacion_1\output_tests.xlsx',ub_vec_157','ub_vec_157');</v>
      </c>
      <c r="RK273">
        <v>157</v>
      </c>
      <c r="RL273" t="str">
        <f>"xlswrite('G:\Mi unidad\1. PROYECTOS TELLO 2022\SCM SPILL OVERS\outputs\PEAO\bajo_ingreso\1%\simulacion_1\output_tests.xlsx',ub_vec_"&amp;RK273&amp;"','ub_vec_"&amp;RK273&amp;"');"</f>
        <v>xlswrite('G:\Mi unidad\1. PROYECTOS TELLO 2022\SCM SPILL OVERS\outputs\PEAO\bajo_ingreso\1%\simulacion_1\output_tests.xlsx',ub_vec_157','ub_vec_157');</v>
      </c>
      <c r="RW273">
        <v>157</v>
      </c>
      <c r="RX273" t="str">
        <f>"xlswrite('G:\Mi unidad\1. PROYECTOS TELLO 2022\SCM SPILL OVERS\outputs\PEAO\densidad\1%\simulacion_1\output_tests.xlsx',ub_vec_"&amp;RW273&amp;"','ub_vec_"&amp;RW273&amp;"');"</f>
        <v>xlswrite('G:\Mi unidad\1. PROYECTOS TELLO 2022\SCM SPILL OVERS\outputs\PEAO\densidad\1%\simulacion_1\output_tests.xlsx',ub_vec_157','ub_vec_157');</v>
      </c>
      <c r="SI273">
        <v>157</v>
      </c>
      <c r="SJ273" t="str">
        <f>"xlswrite('G:\Mi unidad\1. PROYECTOS TELLO 2022\SCM SPILL OVERS\outputs\PEAO\densidad_g\1%\simulacion_1\output_tests.xlsx',ub_vec_"&amp;SI273&amp;"','ub_vec_"&amp;SI273&amp;"');"</f>
        <v>xlswrite('G:\Mi unidad\1. PROYECTOS TELLO 2022\SCM SPILL OVERS\outputs\PEAO\densidad_g\1%\simulacion_1\output_tests.xlsx',ub_vec_157','ub_vec_157');</v>
      </c>
      <c r="SU273">
        <v>157</v>
      </c>
      <c r="SV273" t="str">
        <f>"xlswrite('G:\Mi unidad\1. PROYECTOS TELLO 2022\SCM SPILL OVERS\outputs\PEAO\distancia_centro_salud\1%\simulacion_1\output_tests.xlsx',ub_vec_"&amp;SU273&amp;"','ub_vec_"&amp;SU273&amp;"');"</f>
        <v>xlswrite('G:\Mi unidad\1. PROYECTOS TELLO 2022\SCM SPILL OVERS\outputs\PEAO\distancia_centro_salud\1%\simulacion_1\output_tests.xlsx',ub_vec_157','ub_vec_157');</v>
      </c>
      <c r="TH273">
        <v>157</v>
      </c>
      <c r="TI273" t="str">
        <f>"xlswrite('G:\Mi unidad\1. PROYECTOS TELLO 2022\SCM SPILL OVERS\outputs\PEAO\informalidad\1%\simulacion_1\output_tests.xlsx',ub_vec_"&amp;TH273&amp;"','ub_vec_"&amp;TH273&amp;"');"</f>
        <v>xlswrite('G:\Mi unidad\1. PROYECTOS TELLO 2022\SCM SPILL OVERS\outputs\PEAO\informalidad\1%\simulacion_1\output_tests.xlsx',ub_vec_157','ub_vec_157');</v>
      </c>
      <c r="TU273">
        <v>157</v>
      </c>
      <c r="TV273" t="str">
        <f>"xlswrite('G:\Mi unidad\1. PROYECTOS TELLO 2022\SCM SPILL OVERS\outputs\PEAO\alimentos\1%\simulacion_1\output_tests.xlsx',ub_vec_"&amp;TU273&amp;"','ub_vec_"&amp;TU273&amp;"');"</f>
        <v>xlswrite('G:\Mi unidad\1. PROYECTOS TELLO 2022\SCM SPILL OVERS\outputs\PEAO\alimentos\1%\simulacion_1\output_tests.xlsx',ub_vec_157','ub_vec_157');</v>
      </c>
      <c r="UB273">
        <v>157</v>
      </c>
      <c r="UC273" t="str">
        <f>"xlswrite('G:\Mi unidad\1. PROYECTOS TELLO 2022\SCM SPILL OVERS\outputs\PEAO\jefe_hogar\1%\simulacion_1\output_tests.xlsx',ub_vec_"&amp;UB273&amp;"','ub_vec_"&amp;UB273&amp;"');"</f>
        <v>xlswrite('G:\Mi unidad\1. PROYECTOS TELLO 2022\SCM SPILL OVERS\outputs\PEAO\jefe_hogar\1%\simulacion_1\output_tests.xlsx',ub_vec_157','ub_vec_157');</v>
      </c>
      <c r="UI273">
        <v>157</v>
      </c>
      <c r="UJ273" t="str">
        <f>"xlswrite('G:\Mi unidad\1. PROYECTOS TELLO 2022\SCM SPILL OVERS\outputs\PEAO\mujeres\1%\simulacion_1\output_tests.xlsx',ub_vec_"&amp;UI273&amp;"','ub_vec_"&amp;UI273&amp;"');"</f>
        <v>xlswrite('G:\Mi unidad\1. PROYECTOS TELLO 2022\SCM SPILL OVERS\outputs\PEAO\mujeres\1%\simulacion_1\output_tests.xlsx',ub_vec_157','ub_vec_157');</v>
      </c>
      <c r="UU273">
        <v>157</v>
      </c>
      <c r="UV273" t="str">
        <f>"xlswrite('G:\Mi unidad\1. PROYECTOS TELLO 2022\SCM SPILL OVERS\outputs\PEAO\criminalidad\1%\simulacion_1\output_tests.xlsx',ub_vec_"&amp;UU273&amp;"','ub_vec_"&amp;UU273&amp;"');"</f>
        <v>xlswrite('G:\Mi unidad\1. PROYECTOS TELLO 2022\SCM SPILL OVERS\outputs\PEAO\criminalidad\1%\simulacion_1\output_tests.xlsx',ub_vec_157','ub_vec_157');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xlsread('spillover_densidad_g_"&amp;CJ272&amp;".xlsx')"</f>
        <v>ind_157 = xlsread('spillover_densidad_g_157.xlsx')</v>
      </c>
      <c r="CP274">
        <v>157</v>
      </c>
      <c r="CQ274" s="2" t="str">
        <f>"ind_"&amp;CP272&amp;" = xlsread('spillover_tiempo_cs_"&amp;CP272&amp;".xlsx')"</f>
        <v>ind_157 = xlsread('spillover_tiempo_cs_157.xlsx')</v>
      </c>
      <c r="CW274">
        <v>157</v>
      </c>
      <c r="CX274" t="str">
        <f>"% Provincia_"&amp;CW274</f>
        <v>% Provincia_157</v>
      </c>
      <c r="DB274">
        <v>157</v>
      </c>
      <c r="DC274" s="2" t="str">
        <f>"ind_"&amp;DB272&amp;" = xlsread('spillover_criminalidad_"&amp;DB272&amp;".xlsx')"</f>
        <v>ind_157 = xlsread('spillover_criminalidad_157.xlsx')</v>
      </c>
      <c r="DG274">
        <v>157</v>
      </c>
      <c r="DH274" s="2" t="str">
        <f>"ind_"&amp;DG272&amp;" = xlsread('spillover_jefe_hogar_"&amp;DG272&amp;".xlsx')"</f>
        <v>ind_157 = xlsread('spillover_jefe_hogar_157.xlsx')</v>
      </c>
      <c r="DL274">
        <v>157</v>
      </c>
      <c r="DM274" s="2" t="str">
        <f>"ind_"&amp;DL272&amp;" = xlsread('spillover_mujeres_"&amp;DL272&amp;".xlsx')"</f>
        <v>ind_157 = xlsread('spillover_mujeres_157.xlsx')</v>
      </c>
      <c r="EG274">
        <v>100</v>
      </c>
      <c r="EH274" s="3" t="str">
        <f>"%PROVINCIA "&amp;EG274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OVERS\outputs\PEAO\bajo_niv_educ\1%\simulacion_1\output_tests.xlsx',p_value_vec_"&amp;QW274&amp;"','p_value_vec_"&amp;QW274&amp;"');"</f>
        <v>xlswrite('G:\Mi unidad\1. PROYECTOS TELLO 2022\SCM SPILL OVERS\outputs\PEAO\bajo_niv_educ\1%\simulacion_1\output_tests.xlsx',p_value_vec_157','p_value_vec_157');</v>
      </c>
      <c r="RK274">
        <v>157</v>
      </c>
      <c r="RL274" t="str">
        <f>"xlswrite('G:\Mi unidad\1. PROYECTOS TELLO 2022\SCM SPILL OVERS\outputs\PEAO\bajo_ingreso\1%\simulacion_1\output_tests.xlsx',p_value_vec_"&amp;RK274&amp;"','p_value_vec_"&amp;RK274&amp;"');"</f>
        <v>xlswrite('G:\Mi unidad\1. PROYECTOS TELLO 2022\SCM SPILL OVERS\outputs\PEAO\bajo_ingreso\1%\simulacion_1\output_tests.xlsx',p_value_vec_157','p_value_vec_157');</v>
      </c>
      <c r="RW274">
        <v>157</v>
      </c>
      <c r="RX274" t="str">
        <f>"xlswrite('G:\Mi unidad\1. PROYECTOS TELLO 2022\SCM SPILL OVERS\outputs\PEAO\densidad\1%\simulacion_1\output_tests.xlsx',p_value_vec_"&amp;RW274&amp;"','p_value_vec_"&amp;RW274&amp;"');"</f>
        <v>xlswrite('G:\Mi unidad\1. PROYECTOS TELLO 2022\SCM SPILL OVERS\outputs\PEAO\densidad\1%\simulacion_1\output_tests.xlsx',p_value_vec_157','p_value_vec_157');</v>
      </c>
      <c r="SI274">
        <v>157</v>
      </c>
      <c r="SJ274" t="str">
        <f>"xlswrite('G:\Mi unidad\1. PROYECTOS TELLO 2022\SCM SPILL OVERS\outputs\PEAO\densidad_g\1%\simulacion_1\output_tests.xlsx',p_value_vec_"&amp;SI274&amp;"','p_value_vec_"&amp;SI274&amp;"');"</f>
        <v>xlswrite('G:\Mi unidad\1. PROYECTOS TELLO 2022\SCM SPILL OVERS\outputs\PEAO\densidad_g\1%\simulacion_1\output_tests.xlsx',p_value_vec_157','p_value_vec_157');</v>
      </c>
      <c r="SU274">
        <v>157</v>
      </c>
      <c r="SV274" t="str">
        <f>"xlswrite('G:\Mi unidad\1. PROYECTOS TELLO 2022\SCM SPILL OVERS\outputs\PEAO\distancia_centro_salud\1%\simulacion_1\output_tests.xlsx',p_value_vec_"&amp;SU274&amp;"','p_value_vec_"&amp;SU274&amp;"');"</f>
        <v>xlswrite('G:\Mi unidad\1. PROYECTOS TELLO 2022\SCM SPILL OVERS\outputs\PEAO\distancia_centro_salud\1%\simulacion_1\output_tests.xlsx',p_value_vec_157','p_value_vec_157');</v>
      </c>
      <c r="TH274">
        <v>157</v>
      </c>
      <c r="TI274" t="str">
        <f>"xlswrite('G:\Mi unidad\1. PROYECTOS TELLO 2022\SCM SPILL OVERS\outputs\PEAO\informalidad\1%\simulacion_1\output_tests.xlsx',p_value_vec_"&amp;TH274&amp;"','p_value_vec_"&amp;TH274&amp;"');"</f>
        <v>xlswrite('G:\Mi unidad\1. PROYECTOS TELLO 2022\SCM SPILL OVERS\outputs\PEAO\informalidad\1%\simulacion_1\output_tests.xlsx',p_value_vec_157','p_value_vec_157');</v>
      </c>
      <c r="TU274">
        <v>157</v>
      </c>
      <c r="TV274" t="str">
        <f>"xlswrite('G:\Mi unidad\1. PROYECTOS TELLO 2022\SCM SPILL OVERS\outputs\PEAO\alimentos\1%\simulacion_1\output_tests.xlsx',p_value_vec_"&amp;TU274&amp;"','p_value_vec_"&amp;TU274&amp;"');"</f>
        <v>xlswrite('G:\Mi unidad\1. PROYECTOS TELLO 2022\SCM SPILL OVERS\outputs\PEAO\alimentos\1%\simulacion_1\output_tests.xlsx',p_value_vec_157','p_value_vec_157');</v>
      </c>
      <c r="UB274">
        <v>157</v>
      </c>
      <c r="UC274" t="str">
        <f>"xlswrite('G:\Mi unidad\1. PROYECTOS TELLO 2022\SCM SPILL OVERS\outputs\PEAO\jefe_hogar\1%\simulacion_1\output_tests.xlsx',p_value_vec_"&amp;UB274&amp;"','p_value_vec_"&amp;UB274&amp;"');"</f>
        <v>xlswrite('G:\Mi unidad\1. PROYECTOS TELLO 2022\SCM SPILL OVERS\outputs\PEAO\jefe_hogar\1%\simulacion_1\output_tests.xlsx',p_value_vec_157','p_value_vec_157');</v>
      </c>
      <c r="UI274">
        <v>157</v>
      </c>
      <c r="UJ274" t="str">
        <f>"xlswrite('G:\Mi unidad\1. PROYECTOS TELLO 2022\SCM SPILL OVERS\outputs\PEAO\mujeres\1%\simulacion_1\output_tests.xlsx',p_value_vec_"&amp;UI274&amp;"','p_value_vec_"&amp;UI274&amp;"');"</f>
        <v>xlswrite('G:\Mi unidad\1. PROYECTOS TELLO 2022\SCM SPILL OVERS\outputs\PEAO\mujeres\1%\simulacion_1\output_tests.xlsx',p_value_vec_157','p_value_vec_157');</v>
      </c>
      <c r="UU274">
        <v>157</v>
      </c>
      <c r="UV274" t="str">
        <f>"xlswrite('G:\Mi unidad\1. PROYECTOS TELLO 2022\SCM SPILL OVERS\outputs\PEAO\criminalidad\1%\simulacion_1\output_tests.xlsx',p_value_vec_"&amp;UU274&amp;"','p_value_vec_"&amp;UU274&amp;"');"</f>
        <v>xlswrite('G:\Mi unidad\1. PROYECTOS TELLO 2022\SCM SPILL OVERS\outputs\PEAO\criminalidad\1%\simulacion_1\output_tests.xlsx',p_value_vec_157','p_value_vec_157');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P275">
        <v>157</v>
      </c>
      <c r="CQ275" s="2" t="str">
        <f>"A_"&amp;CP272&amp;" = eye(N);"</f>
        <v>A_157 = eye(N);</v>
      </c>
      <c r="CW275">
        <v>157</v>
      </c>
      <c r="CX275" s="2" t="str">
        <f>"ind_"&amp;CW273&amp;" = xlsread('spillover_alimentos_"&amp;CW273&amp;".xlsx')"</f>
        <v>ind_157 = xlsread('spillover_alimentos_157.xlsx')</v>
      </c>
      <c r="DB275">
        <v>157</v>
      </c>
      <c r="DC275" s="2" t="str">
        <f>"A_"&amp;DB272&amp;" = eye(N);"</f>
        <v>A_157 = eye(N);</v>
      </c>
      <c r="DG275">
        <v>157</v>
      </c>
      <c r="DH275" s="2" t="str">
        <f>"A_"&amp;DG272&amp;" = eye(N);"</f>
        <v>A_157 = eye(N);</v>
      </c>
      <c r="DL275">
        <v>157</v>
      </c>
      <c r="DM275" s="2" t="str">
        <f>"A_"&amp;DL272&amp;" = eye(N);"</f>
        <v>A_157 = eye(N);</v>
      </c>
      <c r="EG275">
        <v>100</v>
      </c>
      <c r="EH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OVERS\outputs\PEAO\bajo_niv_educ\1%\simulacion_1\output_tests.xlsx',alpha1_hat_vec_"&amp;QW275&amp;"','alpha1_hat_vec_"&amp;QW275&amp;"');"</f>
        <v>xlswrite('G:\Mi unidad\1. PROYECTOS TELLO 2022\SCM SPILL OVERS\outputs\PEAO\bajo_niv_educ\1%\simulacion_1\output_tests.xlsx',alpha1_hat_vec_157','alpha1_hat_vec_157');</v>
      </c>
      <c r="RK275">
        <v>157</v>
      </c>
      <c r="RL275" t="str">
        <f>"xlswrite('G:\Mi unidad\1. PROYECTOS TELLO 2022\SCM SPILL OVERS\outputs\PEAO\bajo_ingreso\1%\simulacion_1\output_tests.xlsx',alpha1_hat_vec_"&amp;RK275&amp;"','alpha1_hat_vec_"&amp;RK275&amp;"');"</f>
        <v>xlswrite('G:\Mi unidad\1. PROYECTOS TELLO 2022\SCM SPILL OVERS\outputs\PEAO\bajo_ingreso\1%\simulacion_1\output_tests.xlsx',alpha1_hat_vec_157','alpha1_hat_vec_157');</v>
      </c>
      <c r="RW275">
        <v>157</v>
      </c>
      <c r="RX275" t="str">
        <f>"xlswrite('G:\Mi unidad\1. PROYECTOS TELLO 2022\SCM SPILL OVERS\outputs\PEAO\densidad\1%\simulacion_1\output_tests.xlsx',alpha1_hat_vec_"&amp;RW275&amp;"','alpha1_hat_vec_"&amp;RW275&amp;"');"</f>
        <v>xlswrite('G:\Mi unidad\1. PROYECTOS TELLO 2022\SCM SPILL OVERS\outputs\PEAO\densidad\1%\simulacion_1\output_tests.xlsx',alpha1_hat_vec_157','alpha1_hat_vec_157');</v>
      </c>
      <c r="SI275">
        <v>157</v>
      </c>
      <c r="SJ275" t="str">
        <f>"xlswrite('G:\Mi unidad\1. PROYECTOS TELLO 2022\SCM SPILL OVERS\outputs\PEAO\densidad_g\1%\simulacion_1\output_tests.xlsx',alpha1_hat_vec_"&amp;SI275&amp;"','alpha1_hat_vec_"&amp;SI275&amp;"');"</f>
        <v>xlswrite('G:\Mi unidad\1. PROYECTOS TELLO 2022\SCM SPILL OVERS\outputs\PEAO\densidad_g\1%\simulacion_1\output_tests.xlsx',alpha1_hat_vec_157','alpha1_hat_vec_157');</v>
      </c>
      <c r="SU275">
        <v>157</v>
      </c>
      <c r="SV275" t="str">
        <f>"xlswrite('G:\Mi unidad\1. PROYECTOS TELLO 2022\SCM SPILL OVERS\outputs\PEAO\distancia_centro_salud\1%\simulacion_1\output_tests.xlsx',alpha1_hat_vec_"&amp;SU275&amp;"','alpha1_hat_vec_"&amp;SU275&amp;"');"</f>
        <v>xlswrite('G:\Mi unidad\1. PROYECTOS TELLO 2022\SCM SPILL OVERS\outputs\PEAO\distancia_centro_salud\1%\simulacion_1\output_tests.xlsx',alpha1_hat_vec_157','alpha1_hat_vec_157');</v>
      </c>
      <c r="TH275">
        <v>157</v>
      </c>
      <c r="TI275" t="str">
        <f>"xlswrite('G:\Mi unidad\1. PROYECTOS TELLO 2022\SCM SPILL OVERS\outputs\PEAO\informalidad\1%\simulacion_1\output_tests.xlsx',alpha1_hat_vec_"&amp;TH275&amp;"','alpha1_hat_vec_"&amp;TH275&amp;"');"</f>
        <v>xlswrite('G:\Mi unidad\1. PROYECTOS TELLO 2022\SCM SPILL OVERS\outputs\PEAO\informalidad\1%\simulacion_1\output_tests.xlsx',alpha1_hat_vec_157','alpha1_hat_vec_157');</v>
      </c>
      <c r="TU275">
        <v>157</v>
      </c>
      <c r="TV275" t="str">
        <f>"xlswrite('G:\Mi unidad\1. PROYECTOS TELLO 2022\SCM SPILL OVERS\outputs\PEAO\alimentos\1%\simulacion_1\output_tests.xlsx',alpha1_hat_vec_"&amp;TU275&amp;"','alpha1_hat_vec_"&amp;TU275&amp;"');"</f>
        <v>xlswrite('G:\Mi unidad\1. PROYECTOS TELLO 2022\SCM SPILL OVERS\outputs\PEAO\alimentos\1%\simulacion_1\output_tests.xlsx',alpha1_hat_vec_157','alpha1_hat_vec_157');</v>
      </c>
      <c r="UB275">
        <v>157</v>
      </c>
      <c r="UC275" t="str">
        <f>"xlswrite('G:\Mi unidad\1. PROYECTOS TELLO 2022\SCM SPILL OVERS\outputs\PEAO\jefe_hogar\1%\simulacion_1\output_tests.xlsx',alpha1_hat_vec_"&amp;UB275&amp;"','alpha1_hat_vec_"&amp;UB275&amp;"');"</f>
        <v>xlswrite('G:\Mi unidad\1. PROYECTOS TELLO 2022\SCM SPILL OVERS\outputs\PEAO\jefe_hogar\1%\simulacion_1\output_tests.xlsx',alpha1_hat_vec_157','alpha1_hat_vec_157');</v>
      </c>
      <c r="UI275">
        <v>157</v>
      </c>
      <c r="UJ275" t="str">
        <f>"xlswrite('G:\Mi unidad\1. PROYECTOS TELLO 2022\SCM SPILL OVERS\outputs\PEAO\mujeres\1%\simulacion_1\output_tests.xlsx',alpha1_hat_vec_"&amp;UI275&amp;"','alpha1_hat_vec_"&amp;UI275&amp;"');"</f>
        <v>xlswrite('G:\Mi unidad\1. PROYECTOS TELLO 2022\SCM SPILL OVERS\outputs\PEAO\mujeres\1%\simulacion_1\output_tests.xlsx',alpha1_hat_vec_157','alpha1_hat_vec_157');</v>
      </c>
      <c r="UU275">
        <v>157</v>
      </c>
      <c r="UV275" t="str">
        <f>"xlswrite('G:\Mi unidad\1. PROYECTOS TELLO 2022\SCM SPILL OVERS\outputs\PEAO\criminalidad\1%\simulacion_1\output_tests.xlsx',alpha1_hat_vec_"&amp;UU275&amp;"','alpha1_hat_vec_"&amp;UU275&amp;"');"</f>
        <v>xlswrite('G:\Mi unidad\1. PROYECTOS TELLO 2022\SCM SPILL OVERS\outputs\PEAO\criminalidad\1%\simulacion_1\output_tests.xlsx',alpha1_hat_vec_157','alpha1_hat_vec_157');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P276">
        <v>157</v>
      </c>
      <c r="CQ276" s="2" t="str">
        <f>"A_"&amp;CP272&amp;"(:,ind_"&amp;CP272&amp;" == 0) = [];"</f>
        <v>A_157(:,ind_157 == 0) = [];</v>
      </c>
      <c r="CW276">
        <v>157</v>
      </c>
      <c r="CX276" s="2" t="str">
        <f>"A_"&amp;CW273&amp;" = eye(N);"</f>
        <v>A_157 = eye(N);</v>
      </c>
      <c r="DB276">
        <v>157</v>
      </c>
      <c r="DC276" s="2" t="str">
        <f>"A_"&amp;DB272&amp;"(:,ind_"&amp;DB272&amp;" == 0) = [];"</f>
        <v>A_157(:,ind_157 == 0) = [];</v>
      </c>
      <c r="DG276">
        <v>157</v>
      </c>
      <c r="DH276" s="2" t="str">
        <f>"A_"&amp;DG272&amp;"(:,ind_"&amp;DG272&amp;" == 0) = [];"</f>
        <v>A_157(:,ind_157 == 0) = [];</v>
      </c>
      <c r="DL276">
        <v>157</v>
      </c>
      <c r="DM276" s="2" t="str">
        <f>"A_"&amp;DL272&amp;"(:,ind_"&amp;DL272&amp;" == 0) = [];"</f>
        <v>A_157(:,ind_157 == 0) = [];</v>
      </c>
      <c r="EG276">
        <v>100</v>
      </c>
      <c r="EH276" s="2" t="str">
        <f>"Y_Ts_"&amp;EG276&amp;" = Y_"&amp;EG276&amp;"(:,T+s);"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OVERS\outputs\PEAO\bajo_niv_educ\1%\simulacion_1\output_tests.xlsx',spillover_test_"&amp;QW276&amp;"','sp_test_"&amp;QW276&amp;"');"</f>
        <v>xlswrite('G:\Mi unidad\1. PROYECTOS TELLO 2022\SCM SPILL OVERS\outputs\PEAO\bajo_niv_educ\1%\simulacion_1\output_tests.xlsx',spillover_test_157','sp_test_157');</v>
      </c>
      <c r="RK276">
        <v>157</v>
      </c>
      <c r="RL276" t="str">
        <f>"xlswrite('G:\Mi unidad\1. PROYECTOS TELLO 2022\SCM SPILL OVERS\outputs\PEAO\bajo_ingreso\1%\simulacion_1\output_tests.xlsx',spillover_test_"&amp;RK276&amp;"','sp_test_"&amp;RK276&amp;"');"</f>
        <v>xlswrite('G:\Mi unidad\1. PROYECTOS TELLO 2022\SCM SPILL OVERS\outputs\PEAO\bajo_ingreso\1%\simulacion_1\output_tests.xlsx',spillover_test_157','sp_test_157');</v>
      </c>
      <c r="RW276">
        <v>157</v>
      </c>
      <c r="RX276" t="str">
        <f>"xlswrite('G:\Mi unidad\1. PROYECTOS TELLO 2022\SCM SPILL OVERS\outputs\PEAO\densidad\1%\simulacion_1\output_tests.xlsx',spillover_test_"&amp;RW276&amp;"','sp_test_"&amp;RW276&amp;"');"</f>
        <v>xlswrite('G:\Mi unidad\1. PROYECTOS TELLO 2022\SCM SPILL OVERS\outputs\PEAO\densidad\1%\simulacion_1\output_tests.xlsx',spillover_test_157','sp_test_157');</v>
      </c>
      <c r="SI276">
        <v>157</v>
      </c>
      <c r="SJ276" t="str">
        <f>"xlswrite('G:\Mi unidad\1. PROYECTOS TELLO 2022\SCM SPILL OVERS\outputs\PEAO\densidad_g\1%\simulacion_1\output_tests.xlsx',spillover_test_"&amp;SI276&amp;"','sp_test_"&amp;SI276&amp;"');"</f>
        <v>xlswrite('G:\Mi unidad\1. PROYECTOS TELLO 2022\SCM SPILL OVERS\outputs\PEAO\densidad_g\1%\simulacion_1\output_tests.xlsx',spillover_test_157','sp_test_157');</v>
      </c>
      <c r="SU276">
        <v>157</v>
      </c>
      <c r="SV276" t="str">
        <f>"xlswrite('G:\Mi unidad\1. PROYECTOS TELLO 2022\SCM SPILL OVERS\outputs\PEAO\distancia_centro_salud\1%\simulacion_1\output_tests.xlsx',spillover_test_"&amp;SU276&amp;"','sp_test_"&amp;SU276&amp;"');"</f>
        <v>xlswrite('G:\Mi unidad\1. PROYECTOS TELLO 2022\SCM SPILL OVERS\outputs\PEAO\distancia_centro_salud\1%\simulacion_1\output_tests.xlsx',spillover_test_157','sp_test_157');</v>
      </c>
      <c r="TH276">
        <v>157</v>
      </c>
      <c r="TI276" t="str">
        <f>"xlswrite('G:\Mi unidad\1. PROYECTOS TELLO 2022\SCM SPILL OVERS\outputs\PEAO\informalidad\1%\simulacion_1\output_tests.xlsx',spillover_test_"&amp;TH276&amp;"','sp_test_"&amp;TH276&amp;"');"</f>
        <v>xlswrite('G:\Mi unidad\1. PROYECTOS TELLO 2022\SCM SPILL OVERS\outputs\PEAO\informalidad\1%\simulacion_1\output_tests.xlsx',spillover_test_157','sp_test_157');</v>
      </c>
      <c r="TU276">
        <v>157</v>
      </c>
      <c r="TV276" t="str">
        <f>"xlswrite('G:\Mi unidad\1. PROYECTOS TELLO 2022\SCM SPILL OVERS\outputs\PEAO\alimentos\1%\simulacion_1\output_tests.xlsx',spillover_test_"&amp;TU276&amp;"','sp_test_"&amp;TU276&amp;"');"</f>
        <v>xlswrite('G:\Mi unidad\1. PROYECTOS TELLO 2022\SCM SPILL OVERS\outputs\PEAO\alimentos\1%\simulacion_1\output_tests.xlsx',spillover_test_157','sp_test_157');</v>
      </c>
      <c r="UB276">
        <v>157</v>
      </c>
      <c r="UC276" t="str">
        <f>"xlswrite('G:\Mi unidad\1. PROYECTOS TELLO 2022\SCM SPILL OVERS\outputs\PEAO\jefe_hogar\1%\simulacion_1\output_tests.xlsx',spillover_test_"&amp;UB276&amp;"','sp_test_"&amp;UB276&amp;"');"</f>
        <v>xlswrite('G:\Mi unidad\1. PROYECTOS TELLO 2022\SCM SPILL OVERS\outputs\PEAO\jefe_hogar\1%\simulacion_1\output_tests.xlsx',spillover_test_157','sp_test_157');</v>
      </c>
      <c r="UI276">
        <v>157</v>
      </c>
      <c r="UJ276" t="str">
        <f>"xlswrite('G:\Mi unidad\1. PROYECTOS TELLO 2022\SCM SPILL OVERS\outputs\PEAO\mujeres\1%\simulacion_1\output_tests.xlsx',spillover_test_"&amp;UI276&amp;"','sp_test_"&amp;UI276&amp;"');"</f>
        <v>xlswrite('G:\Mi unidad\1. PROYECTOS TELLO 2022\SCM SPILL OVERS\outputs\PEAO\mujeres\1%\simulacion_1\output_tests.xlsx',spillover_test_157','sp_test_157');</v>
      </c>
      <c r="UU276">
        <v>157</v>
      </c>
      <c r="UV276" t="str">
        <f>"xlswrite('G:\Mi unidad\1. PROYECTOS TELLO 2022\SCM SPILL OVERS\outputs\PEAO\criminalidad\1%\simulacion_1\output_tests.xlsx',spillover_test_"&amp;UU276&amp;"','sp_test_"&amp;UU276&amp;"');"</f>
        <v>xlswrite('G:\Mi unidad\1. PROYECTOS TELLO 2022\SCM SPILL OVERS\outputs\PEAO\criminalidad\1%\simulacion_1\output_tests.xlsx',spillover_test_157','sp_test_157');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P277">
        <v>158</v>
      </c>
      <c r="CQ277" t="str">
        <f>"%A_"&amp;CP277</f>
        <v>%A_158</v>
      </c>
      <c r="CW277">
        <v>158</v>
      </c>
      <c r="CX277" s="2" t="str">
        <f>"A_"&amp;CW273&amp;"(:,ind_"&amp;CW273&amp;" == 0) = [];"</f>
        <v>A_157(:,ind_157 == 0) = [];</v>
      </c>
      <c r="DB277">
        <v>158</v>
      </c>
      <c r="DC277" t="str">
        <f>"%A_"&amp;DB277</f>
        <v>%A_158</v>
      </c>
      <c r="DG277">
        <v>158</v>
      </c>
      <c r="DH277" t="str">
        <f>"%A_"&amp;DG277</f>
        <v>%A_158</v>
      </c>
      <c r="DL277">
        <v>158</v>
      </c>
      <c r="DM277" t="str">
        <f>"%A_"&amp;DL277</f>
        <v>%A_158</v>
      </c>
      <c r="EG277">
        <v>100</v>
      </c>
      <c r="EH277" s="2" t="str">
        <f>"gamma_hat_"&amp;EG276&amp;" = (A_"&amp;EG276&amp;"'*M_hat_"&amp;EG276&amp;"*A_"&amp;EG276&amp;")\(A_"&amp;EG276&amp;"'*(eye(N)-B_hat_"&amp;EG276&amp;")'*((eye(N)-B_hat_"&amp;EG276&amp;")*Y_Ts_"&amp;EG276&amp;"-a_hat_"&amp;EG276&amp;"));"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sp_andrews_te(Y_pre_"&amp;QI277&amp;",PEAO_"&amp;QI277&amp;"(:,T+s),A_"&amp;QI277&amp;",C,.05);"</f>
        <v xml:space="preserve">    [p_value_89,lb_89,ub_89] = sp_andrews_te(Y_pre_89,PEAO_89(:,T+s),A_89,C,.05);</v>
      </c>
      <c r="QP277">
        <v>133</v>
      </c>
      <c r="QQ277" t="str">
        <f>"    spillover_test_"&amp;QP277&amp;"(s) = sp_andrews(Y_pre_"&amp;QP277&amp;",PEAO_"&amp;QP277&amp;"(:,T+s),A_"&amp;QP277&amp;",C,d,alpha_sig);"</f>
        <v xml:space="preserve">    spillover_test_133(s) = sp_andrews(Y_pre_133,PEAO_133(:,T+s),A_133,C,d,alpha_sig);</v>
      </c>
      <c r="QW277">
        <v>158</v>
      </c>
      <c r="QX277" t="str">
        <f>"xlswrite('G:\Mi unidad\1. PROYECTOS TELLO 2022\SCM SPILL OVERS\outputs\PEAO\bajo_niv_educ\1%\simulacion_1\output_tests.xlsx',lb_vec_"&amp;QW277&amp;"','lb_vec_"&amp;QW277&amp;"');"</f>
        <v>xlswrite('G:\Mi unidad\1. PROYECTOS TELLO 2022\SCM SPILL OVERS\outputs\PEAO\bajo_niv_educ\1%\simulacion_1\output_tests.xlsx',lb_vec_158','lb_vec_158');</v>
      </c>
      <c r="RK277">
        <v>158</v>
      </c>
      <c r="RL277" t="str">
        <f>"xlswrite('G:\Mi unidad\1. PROYECTOS TELLO 2022\SCM SPILL OVERS\outputs\PEAO\bajo_ingreso\1%\simulacion_1\output_tests.xlsx',lb_vec_"&amp;RK277&amp;"','lb_vec_"&amp;RK277&amp;"');"</f>
        <v>xlswrite('G:\Mi unidad\1. PROYECTOS TELLO 2022\SCM SPILL OVERS\outputs\PEAO\bajo_ingreso\1%\simulacion_1\output_tests.xlsx',lb_vec_158','lb_vec_158');</v>
      </c>
      <c r="RW277">
        <v>158</v>
      </c>
      <c r="RX277" t="str">
        <f>"xlswrite('G:\Mi unidad\1. PROYECTOS TELLO 2022\SCM SPILL OVERS\outputs\PEAO\densidad\1%\simulacion_1\output_tests.xlsx',lb_vec_"&amp;RW277&amp;"','lb_vec_"&amp;RW277&amp;"');"</f>
        <v>xlswrite('G:\Mi unidad\1. PROYECTOS TELLO 2022\SCM SPILL OVERS\outputs\PEAO\densidad\1%\simulacion_1\output_tests.xlsx',lb_vec_158','lb_vec_158');</v>
      </c>
      <c r="SI277">
        <v>158</v>
      </c>
      <c r="SJ277" t="str">
        <f>"xlswrite('G:\Mi unidad\1. PROYECTOS TELLO 2022\SCM SPILL OVERS\outputs\PEAO\densidad_g\1%\simulacion_1\output_tests.xlsx',lb_vec_"&amp;SI277&amp;"','lb_vec_"&amp;SI277&amp;"');"</f>
        <v>xlswrite('G:\Mi unidad\1. PROYECTOS TELLO 2022\SCM SPILL OVERS\outputs\PEAO\densidad_g\1%\simulacion_1\output_tests.xlsx',lb_vec_158','lb_vec_158');</v>
      </c>
      <c r="SU277">
        <v>158</v>
      </c>
      <c r="SV277" t="str">
        <f>"xlswrite('G:\Mi unidad\1. PROYECTOS TELLO 2022\SCM SPILL OVERS\outputs\PEAO\distancia_centro_salud\1%\simulacion_1\output_tests.xlsx',lb_vec_"&amp;SU277&amp;"','lb_vec_"&amp;SU277&amp;"');"</f>
        <v>xlswrite('G:\Mi unidad\1. PROYECTOS TELLO 2022\SCM SPILL OVERS\outputs\PEAO\distancia_centro_salud\1%\simulacion_1\output_tests.xlsx',lb_vec_158','lb_vec_158');</v>
      </c>
      <c r="TH277">
        <v>158</v>
      </c>
      <c r="TI277" t="str">
        <f>"xlswrite('G:\Mi unidad\1. PROYECTOS TELLO 2022\SCM SPILL OVERS\outputs\PEAO\informalidad\1%\simulacion_1\output_tests.xlsx',lb_vec_"&amp;TH277&amp;"','lb_vec_"&amp;TH277&amp;"');"</f>
        <v>xlswrite('G:\Mi unidad\1. PROYECTOS TELLO 2022\SCM SPILL OVERS\outputs\PEAO\informalidad\1%\simulacion_1\output_tests.xlsx',lb_vec_158','lb_vec_158');</v>
      </c>
      <c r="TU277">
        <v>158</v>
      </c>
      <c r="TV277" t="str">
        <f>"xlswrite('G:\Mi unidad\1. PROYECTOS TELLO 2022\SCM SPILL OVERS\outputs\PEAO\alimentos\1%\simulacion_1\output_tests.xlsx',lb_vec_"&amp;TU277&amp;"','lb_vec_"&amp;TU277&amp;"');"</f>
        <v>xlswrite('G:\Mi unidad\1. PROYECTOS TELLO 2022\SCM SPILL OVERS\outputs\PEAO\alimentos\1%\simulacion_1\output_tests.xlsx',lb_vec_158','lb_vec_158');</v>
      </c>
      <c r="UB277">
        <v>158</v>
      </c>
      <c r="UC277" t="str">
        <f>"xlswrite('G:\Mi unidad\1. PROYECTOS TELLO 2022\SCM SPILL OVERS\outputs\PEAO\jefe_hogar\1%\simulacion_1\output_tests.xlsx',lb_vec_"&amp;UB277&amp;"','lb_vec_"&amp;UB277&amp;"');"</f>
        <v>xlswrite('G:\Mi unidad\1. PROYECTOS TELLO 2022\SCM SPILL OVERS\outputs\PEAO\jefe_hogar\1%\simulacion_1\output_tests.xlsx',lb_vec_158','lb_vec_158');</v>
      </c>
      <c r="UI277">
        <v>158</v>
      </c>
      <c r="UJ277" t="str">
        <f>"xlswrite('G:\Mi unidad\1. PROYECTOS TELLO 2022\SCM SPILL OVERS\outputs\PEAO\mujeres\1%\simulacion_1\output_tests.xlsx',lb_vec_"&amp;UI277&amp;"','lb_vec_"&amp;UI277&amp;"');"</f>
        <v>xlswrite('G:\Mi unidad\1. PROYECTOS TELLO 2022\SCM SPILL OVERS\outputs\PEAO\mujeres\1%\simulacion_1\output_tests.xlsx',lb_vec_158','lb_vec_158');</v>
      </c>
      <c r="UU277">
        <v>158</v>
      </c>
      <c r="UV277" t="str">
        <f>"xlswrite('G:\Mi unidad\1. PROYECTOS TELLO 2022\SCM SPILL OVERS\outputs\PEAO\criminalidad\1%\simulacion_1\output_tests.xlsx',lb_vec_"&amp;UU277&amp;"','lb_vec_"&amp;UU277&amp;"');"</f>
        <v>xlswrite('G:\Mi unidad\1. PROYECTOS TELLO 2022\SCM SPILL OVERS\outputs\PEAO\criminalidad\1%\simulacion_1\output_tests.xlsx',lb_vec_158','lb_vec_158');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P278">
        <v>158</v>
      </c>
      <c r="CQ278" t="str">
        <f>"% Provincia_"&amp;CP278</f>
        <v>% Provincia_158</v>
      </c>
      <c r="CW278">
        <v>158</v>
      </c>
      <c r="CX278" t="str">
        <f>"%A_"&amp;CW278</f>
        <v>%A_158</v>
      </c>
      <c r="DB278">
        <v>158</v>
      </c>
      <c r="DC278" t="str">
        <f>"% Provincia_"&amp;DB278</f>
        <v>% Provincia_158</v>
      </c>
      <c r="DG278">
        <v>158</v>
      </c>
      <c r="DH278" t="str">
        <f>"% Provincia_"&amp;DG278</f>
        <v>% Provincia_158</v>
      </c>
      <c r="DL278">
        <v>158</v>
      </c>
      <c r="DM278" t="str">
        <f>"% Provincia_"&amp;DL278</f>
        <v>% Provincia_158</v>
      </c>
      <c r="EG278">
        <v>100</v>
      </c>
      <c r="EH278" s="2" t="str">
        <f>"alpha_hat_"&amp;EG278&amp;" = A_"&amp;EG278&amp;"*gamma_hat_"&amp;EG278&amp;";"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OVERS\outputs\PEAO\bajo_niv_educ\1%\simulacion_1\output_tests.xlsx',ub_vec_"&amp;QW278&amp;"','ub_vec_"&amp;QW278&amp;"');"</f>
        <v>xlswrite('G:\Mi unidad\1. PROYECTOS TELLO 2022\SCM SPILL OVERS\outputs\PEAO\bajo_niv_educ\1%\simulacion_1\output_tests.xlsx',ub_vec_158','ub_vec_158');</v>
      </c>
      <c r="RK278">
        <v>158</v>
      </c>
      <c r="RL278" t="str">
        <f>"xlswrite('G:\Mi unidad\1. PROYECTOS TELLO 2022\SCM SPILL OVERS\outputs\PEAO\bajo_ingreso\1%\simulacion_1\output_tests.xlsx',ub_vec_"&amp;RK278&amp;"','ub_vec_"&amp;RK278&amp;"');"</f>
        <v>xlswrite('G:\Mi unidad\1. PROYECTOS TELLO 2022\SCM SPILL OVERS\outputs\PEAO\bajo_ingreso\1%\simulacion_1\output_tests.xlsx',ub_vec_158','ub_vec_158');</v>
      </c>
      <c r="RW278">
        <v>158</v>
      </c>
      <c r="RX278" t="str">
        <f>"xlswrite('G:\Mi unidad\1. PROYECTOS TELLO 2022\SCM SPILL OVERS\outputs\PEAO\densidad\1%\simulacion_1\output_tests.xlsx',ub_vec_"&amp;RW278&amp;"','ub_vec_"&amp;RW278&amp;"');"</f>
        <v>xlswrite('G:\Mi unidad\1. PROYECTOS TELLO 2022\SCM SPILL OVERS\outputs\PEAO\densidad\1%\simulacion_1\output_tests.xlsx',ub_vec_158','ub_vec_158');</v>
      </c>
      <c r="SI278">
        <v>158</v>
      </c>
      <c r="SJ278" t="str">
        <f>"xlswrite('G:\Mi unidad\1. PROYECTOS TELLO 2022\SCM SPILL OVERS\outputs\PEAO\densidad_g\1%\simulacion_1\output_tests.xlsx',ub_vec_"&amp;SI278&amp;"','ub_vec_"&amp;SI278&amp;"');"</f>
        <v>xlswrite('G:\Mi unidad\1. PROYECTOS TELLO 2022\SCM SPILL OVERS\outputs\PEAO\densidad_g\1%\simulacion_1\output_tests.xlsx',ub_vec_158','ub_vec_158');</v>
      </c>
      <c r="SU278">
        <v>158</v>
      </c>
      <c r="SV278" t="str">
        <f>"xlswrite('G:\Mi unidad\1. PROYECTOS TELLO 2022\SCM SPILL OVERS\outputs\PEAO\distancia_centro_salud\1%\simulacion_1\output_tests.xlsx',ub_vec_"&amp;SU278&amp;"','ub_vec_"&amp;SU278&amp;"');"</f>
        <v>xlswrite('G:\Mi unidad\1. PROYECTOS TELLO 2022\SCM SPILL OVERS\outputs\PEAO\distancia_centro_salud\1%\simulacion_1\output_tests.xlsx',ub_vec_158','ub_vec_158');</v>
      </c>
      <c r="TH278">
        <v>158</v>
      </c>
      <c r="TI278" t="str">
        <f>"xlswrite('G:\Mi unidad\1. PROYECTOS TELLO 2022\SCM SPILL OVERS\outputs\PEAO\informalidad\1%\simulacion_1\output_tests.xlsx',ub_vec_"&amp;TH278&amp;"','ub_vec_"&amp;TH278&amp;"');"</f>
        <v>xlswrite('G:\Mi unidad\1. PROYECTOS TELLO 2022\SCM SPILL OVERS\outputs\PEAO\informalidad\1%\simulacion_1\output_tests.xlsx',ub_vec_158','ub_vec_158');</v>
      </c>
      <c r="TU278">
        <v>158</v>
      </c>
      <c r="TV278" t="str">
        <f>"xlswrite('G:\Mi unidad\1. PROYECTOS TELLO 2022\SCM SPILL OVERS\outputs\PEAO\alimentos\1%\simulacion_1\output_tests.xlsx',ub_vec_"&amp;TU278&amp;"','ub_vec_"&amp;TU278&amp;"');"</f>
        <v>xlswrite('G:\Mi unidad\1. PROYECTOS TELLO 2022\SCM SPILL OVERS\outputs\PEAO\alimentos\1%\simulacion_1\output_tests.xlsx',ub_vec_158','ub_vec_158');</v>
      </c>
      <c r="UB278">
        <v>158</v>
      </c>
      <c r="UC278" t="str">
        <f>"xlswrite('G:\Mi unidad\1. PROYECTOS TELLO 2022\SCM SPILL OVERS\outputs\PEAO\jefe_hogar\1%\simulacion_1\output_tests.xlsx',ub_vec_"&amp;UB278&amp;"','ub_vec_"&amp;UB278&amp;"');"</f>
        <v>xlswrite('G:\Mi unidad\1. PROYECTOS TELLO 2022\SCM SPILL OVERS\outputs\PEAO\jefe_hogar\1%\simulacion_1\output_tests.xlsx',ub_vec_158','ub_vec_158');</v>
      </c>
      <c r="UI278">
        <v>158</v>
      </c>
      <c r="UJ278" t="str">
        <f>"xlswrite('G:\Mi unidad\1. PROYECTOS TELLO 2022\SCM SPILL OVERS\outputs\PEAO\mujeres\1%\simulacion_1\output_tests.xlsx',ub_vec_"&amp;UI278&amp;"','ub_vec_"&amp;UI278&amp;"');"</f>
        <v>xlswrite('G:\Mi unidad\1. PROYECTOS TELLO 2022\SCM SPILL OVERS\outputs\PEAO\mujeres\1%\simulacion_1\output_tests.xlsx',ub_vec_158','ub_vec_158');</v>
      </c>
      <c r="UU278">
        <v>158</v>
      </c>
      <c r="UV278" t="str">
        <f>"xlswrite('G:\Mi unidad\1. PROYECTOS TELLO 2022\SCM SPILL OVERS\outputs\PEAO\criminalidad\1%\simulacion_1\output_tests.xlsx',ub_vec_"&amp;UU278&amp;"','ub_vec_"&amp;UU278&amp;"');"</f>
        <v>xlswrite('G:\Mi unidad\1. PROYECTOS TELLO 2022\SCM SPILL OVERS\outputs\PEAO\criminalidad\1%\simulacion_1\output_tests.xlsx',ub_vec_158','ub_vec_158');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xlsread('spillover_densidad_g_"&amp;CJ277&amp;".xlsx')"</f>
        <v>ind_158 = xlsread('spillover_densidad_g_158.xlsx')</v>
      </c>
      <c r="CP279">
        <v>158</v>
      </c>
      <c r="CQ279" s="2" t="str">
        <f>"ind_"&amp;CP277&amp;" = xlsread('spillover_tiempo_cs_"&amp;CP277&amp;".xlsx')"</f>
        <v>ind_158 = xlsread('spillover_tiempo_cs_158.xlsx')</v>
      </c>
      <c r="CW279">
        <v>158</v>
      </c>
      <c r="CX279" t="str">
        <f>"% Provincia_"&amp;CW279</f>
        <v>% Provincia_158</v>
      </c>
      <c r="DB279">
        <v>158</v>
      </c>
      <c r="DC279" s="2" t="str">
        <f>"ind_"&amp;DB277&amp;" = xlsread('spillover_criminalidad_"&amp;DB277&amp;".xlsx')"</f>
        <v>ind_158 = xlsread('spillover_criminalidad_158.xlsx')</v>
      </c>
      <c r="DG279">
        <v>158</v>
      </c>
      <c r="DH279" s="2" t="str">
        <f>"ind_"&amp;DG277&amp;" = xlsread('spillover_jefe_hogar_"&amp;DG277&amp;".xlsx')"</f>
        <v>ind_158 = xlsread('spillover_jefe_hogar_158.xlsx')</v>
      </c>
      <c r="DL279">
        <v>158</v>
      </c>
      <c r="DM279" s="2" t="str">
        <f>"ind_"&amp;DL277&amp;" = xlsread('spillover_mujeres_"&amp;DL277&amp;".xlsx')"</f>
        <v>ind_158 = xlsread('spillover_mujeres_158.xlsx')</v>
      </c>
      <c r="EG279">
        <v>100</v>
      </c>
      <c r="EH279" s="2" t="str">
        <f>"alpha1_hat_vec_"&amp;EG279&amp;"(s) = alpha_hat_"&amp;EG279&amp;"(1);"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OVERS\outputs\PEAO\bajo_niv_educ\1%\simulacion_1\output_tests.xlsx',p_value_vec_"&amp;QW279&amp;"','p_value_vec_"&amp;QW279&amp;"');"</f>
        <v>xlswrite('G:\Mi unidad\1. PROYECTOS TELLO 2022\SCM SPILL OVERS\outputs\PEAO\bajo_niv_educ\1%\simulacion_1\output_tests.xlsx',p_value_vec_158','p_value_vec_158');</v>
      </c>
      <c r="RK279">
        <v>158</v>
      </c>
      <c r="RL279" t="str">
        <f>"xlswrite('G:\Mi unidad\1. PROYECTOS TELLO 2022\SCM SPILL OVERS\outputs\PEAO\bajo_ingreso\1%\simulacion_1\output_tests.xlsx',p_value_vec_"&amp;RK279&amp;"','p_value_vec_"&amp;RK279&amp;"');"</f>
        <v>xlswrite('G:\Mi unidad\1. PROYECTOS TELLO 2022\SCM SPILL OVERS\outputs\PEAO\bajo_ingreso\1%\simulacion_1\output_tests.xlsx',p_value_vec_158','p_value_vec_158');</v>
      </c>
      <c r="RW279">
        <v>158</v>
      </c>
      <c r="RX279" t="str">
        <f>"xlswrite('G:\Mi unidad\1. PROYECTOS TELLO 2022\SCM SPILL OVERS\outputs\PEAO\densidad\1%\simulacion_1\output_tests.xlsx',p_value_vec_"&amp;RW279&amp;"','p_value_vec_"&amp;RW279&amp;"');"</f>
        <v>xlswrite('G:\Mi unidad\1. PROYECTOS TELLO 2022\SCM SPILL OVERS\outputs\PEAO\densidad\1%\simulacion_1\output_tests.xlsx',p_value_vec_158','p_value_vec_158');</v>
      </c>
      <c r="SI279">
        <v>158</v>
      </c>
      <c r="SJ279" t="str">
        <f>"xlswrite('G:\Mi unidad\1. PROYECTOS TELLO 2022\SCM SPILL OVERS\outputs\PEAO\densidad_g\1%\simulacion_1\output_tests.xlsx',p_value_vec_"&amp;SI279&amp;"','p_value_vec_"&amp;SI279&amp;"');"</f>
        <v>xlswrite('G:\Mi unidad\1. PROYECTOS TELLO 2022\SCM SPILL OVERS\outputs\PEAO\densidad_g\1%\simulacion_1\output_tests.xlsx',p_value_vec_158','p_value_vec_158');</v>
      </c>
      <c r="SU279">
        <v>158</v>
      </c>
      <c r="SV279" t="str">
        <f>"xlswrite('G:\Mi unidad\1. PROYECTOS TELLO 2022\SCM SPILL OVERS\outputs\PEAO\distancia_centro_salud\1%\simulacion_1\output_tests.xlsx',p_value_vec_"&amp;SU279&amp;"','p_value_vec_"&amp;SU279&amp;"');"</f>
        <v>xlswrite('G:\Mi unidad\1. PROYECTOS TELLO 2022\SCM SPILL OVERS\outputs\PEAO\distancia_centro_salud\1%\simulacion_1\output_tests.xlsx',p_value_vec_158','p_value_vec_158');</v>
      </c>
      <c r="TH279">
        <v>158</v>
      </c>
      <c r="TI279" t="str">
        <f>"xlswrite('G:\Mi unidad\1. PROYECTOS TELLO 2022\SCM SPILL OVERS\outputs\PEAO\informalidad\1%\simulacion_1\output_tests.xlsx',p_value_vec_"&amp;TH279&amp;"','p_value_vec_"&amp;TH279&amp;"');"</f>
        <v>xlswrite('G:\Mi unidad\1. PROYECTOS TELLO 2022\SCM SPILL OVERS\outputs\PEAO\informalidad\1%\simulacion_1\output_tests.xlsx',p_value_vec_158','p_value_vec_158');</v>
      </c>
      <c r="TU279">
        <v>158</v>
      </c>
      <c r="TV279" t="str">
        <f>"xlswrite('G:\Mi unidad\1. PROYECTOS TELLO 2022\SCM SPILL OVERS\outputs\PEAO\alimentos\1%\simulacion_1\output_tests.xlsx',p_value_vec_"&amp;TU279&amp;"','p_value_vec_"&amp;TU279&amp;"');"</f>
        <v>xlswrite('G:\Mi unidad\1. PROYECTOS TELLO 2022\SCM SPILL OVERS\outputs\PEAO\alimentos\1%\simulacion_1\output_tests.xlsx',p_value_vec_158','p_value_vec_158');</v>
      </c>
      <c r="UB279">
        <v>158</v>
      </c>
      <c r="UC279" t="str">
        <f>"xlswrite('G:\Mi unidad\1. PROYECTOS TELLO 2022\SCM SPILL OVERS\outputs\PEAO\jefe_hogar\1%\simulacion_1\output_tests.xlsx',p_value_vec_"&amp;UB279&amp;"','p_value_vec_"&amp;UB279&amp;"');"</f>
        <v>xlswrite('G:\Mi unidad\1. PROYECTOS TELLO 2022\SCM SPILL OVERS\outputs\PEAO\jefe_hogar\1%\simulacion_1\output_tests.xlsx',p_value_vec_158','p_value_vec_158');</v>
      </c>
      <c r="UI279">
        <v>158</v>
      </c>
      <c r="UJ279" t="str">
        <f>"xlswrite('G:\Mi unidad\1. PROYECTOS TELLO 2022\SCM SPILL OVERS\outputs\PEAO\mujeres\1%\simulacion_1\output_tests.xlsx',p_value_vec_"&amp;UI279&amp;"','p_value_vec_"&amp;UI279&amp;"');"</f>
        <v>xlswrite('G:\Mi unidad\1. PROYECTOS TELLO 2022\SCM SPILL OVERS\outputs\PEAO\mujeres\1%\simulacion_1\output_tests.xlsx',p_value_vec_158','p_value_vec_158');</v>
      </c>
      <c r="UU279">
        <v>158</v>
      </c>
      <c r="UV279" t="str">
        <f>"xlswrite('G:\Mi unidad\1. PROYECTOS TELLO 2022\SCM SPILL OVERS\outputs\PEAO\criminalidad\1%\simulacion_1\output_tests.xlsx',p_value_vec_"&amp;UU279&amp;"','p_value_vec_"&amp;UU279&amp;"');"</f>
        <v>xlswrite('G:\Mi unidad\1. PROYECTOS TELLO 2022\SCM SPILL OVERS\outputs\PEAO\criminalidad\1%\simulacion_1\output_tests.xlsx',p_value_vec_158','p_value_vec_158');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P280">
        <v>158</v>
      </c>
      <c r="CQ280" s="2" t="str">
        <f>"A_"&amp;CP277&amp;" = eye(N);"</f>
        <v>A_158 = eye(N);</v>
      </c>
      <c r="CW280">
        <v>158</v>
      </c>
      <c r="CX280" s="2" t="str">
        <f>"ind_"&amp;CW278&amp;" = xlsread('spillover_alimentos_"&amp;CW278&amp;".xlsx')"</f>
        <v>ind_158 = xlsread('spillover_alimentos_158.xlsx')</v>
      </c>
      <c r="DB280">
        <v>158</v>
      </c>
      <c r="DC280" s="2" t="str">
        <f>"A_"&amp;DB277&amp;" = eye(N);"</f>
        <v>A_158 = eye(N);</v>
      </c>
      <c r="DG280">
        <v>158</v>
      </c>
      <c r="DH280" s="2" t="str">
        <f>"A_"&amp;DG277&amp;" = eye(N);"</f>
        <v>A_158 = eye(N);</v>
      </c>
      <c r="DL280">
        <v>158</v>
      </c>
      <c r="DM280" s="2" t="str">
        <f>"A_"&amp;DL277&amp;" = eye(N);"</f>
        <v>A_158 = eye(N);</v>
      </c>
      <c r="EG280">
        <v>100</v>
      </c>
      <c r="EH280" s="2" t="str">
        <f>"synthetic_control_sp_"&amp;EG280&amp;"(T+s) = Y_"&amp;EG280&amp;"(1,T+s)-alpha1_hat_vec_"&amp;EG280&amp;"(s);"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OVERS\outputs\PEAO\bajo_niv_educ\1%\simulacion_1\output_tests.xlsx',alpha1_hat_vec_"&amp;QW280&amp;"','alpha1_hat_vec_"&amp;QW280&amp;"');"</f>
        <v>xlswrite('G:\Mi unidad\1. PROYECTOS TELLO 2022\SCM SPILL OVERS\outputs\PEAO\bajo_niv_educ\1%\simulacion_1\output_tests.xlsx',alpha1_hat_vec_158','alpha1_hat_vec_158');</v>
      </c>
      <c r="RK280">
        <v>158</v>
      </c>
      <c r="RL280" t="str">
        <f>"xlswrite('G:\Mi unidad\1. PROYECTOS TELLO 2022\SCM SPILL OVERS\outputs\PEAO\bajo_ingreso\1%\simulacion_1\output_tests.xlsx',alpha1_hat_vec_"&amp;RK280&amp;"','alpha1_hat_vec_"&amp;RK280&amp;"');"</f>
        <v>xlswrite('G:\Mi unidad\1. PROYECTOS TELLO 2022\SCM SPILL OVERS\outputs\PEAO\bajo_ingreso\1%\simulacion_1\output_tests.xlsx',alpha1_hat_vec_158','alpha1_hat_vec_158');</v>
      </c>
      <c r="RW280">
        <v>158</v>
      </c>
      <c r="RX280" t="str">
        <f>"xlswrite('G:\Mi unidad\1. PROYECTOS TELLO 2022\SCM SPILL OVERS\outputs\PEAO\densidad\1%\simulacion_1\output_tests.xlsx',alpha1_hat_vec_"&amp;RW280&amp;"','alpha1_hat_vec_"&amp;RW280&amp;"');"</f>
        <v>xlswrite('G:\Mi unidad\1. PROYECTOS TELLO 2022\SCM SPILL OVERS\outputs\PEAO\densidad\1%\simulacion_1\output_tests.xlsx',alpha1_hat_vec_158','alpha1_hat_vec_158');</v>
      </c>
      <c r="SI280">
        <v>158</v>
      </c>
      <c r="SJ280" t="str">
        <f>"xlswrite('G:\Mi unidad\1. PROYECTOS TELLO 2022\SCM SPILL OVERS\outputs\PEAO\densidad_g\1%\simulacion_1\output_tests.xlsx',alpha1_hat_vec_"&amp;SI280&amp;"','alpha1_hat_vec_"&amp;SI280&amp;"');"</f>
        <v>xlswrite('G:\Mi unidad\1. PROYECTOS TELLO 2022\SCM SPILL OVERS\outputs\PEAO\densidad_g\1%\simulacion_1\output_tests.xlsx',alpha1_hat_vec_158','alpha1_hat_vec_158');</v>
      </c>
      <c r="SU280">
        <v>158</v>
      </c>
      <c r="SV280" t="str">
        <f>"xlswrite('G:\Mi unidad\1. PROYECTOS TELLO 2022\SCM SPILL OVERS\outputs\PEAO\distancia_centro_salud\1%\simulacion_1\output_tests.xlsx',alpha1_hat_vec_"&amp;SU280&amp;"','alpha1_hat_vec_"&amp;SU280&amp;"');"</f>
        <v>xlswrite('G:\Mi unidad\1. PROYECTOS TELLO 2022\SCM SPILL OVERS\outputs\PEAO\distancia_centro_salud\1%\simulacion_1\output_tests.xlsx',alpha1_hat_vec_158','alpha1_hat_vec_158');</v>
      </c>
      <c r="TH280">
        <v>158</v>
      </c>
      <c r="TI280" t="str">
        <f>"xlswrite('G:\Mi unidad\1. PROYECTOS TELLO 2022\SCM SPILL OVERS\outputs\PEAO\informalidad\1%\simulacion_1\output_tests.xlsx',alpha1_hat_vec_"&amp;TH280&amp;"','alpha1_hat_vec_"&amp;TH280&amp;"');"</f>
        <v>xlswrite('G:\Mi unidad\1. PROYECTOS TELLO 2022\SCM SPILL OVERS\outputs\PEAO\informalidad\1%\simulacion_1\output_tests.xlsx',alpha1_hat_vec_158','alpha1_hat_vec_158');</v>
      </c>
      <c r="TU280">
        <v>158</v>
      </c>
      <c r="TV280" t="str">
        <f>"xlswrite('G:\Mi unidad\1. PROYECTOS TELLO 2022\SCM SPILL OVERS\outputs\PEAO\alimentos\1%\simulacion_1\output_tests.xlsx',alpha1_hat_vec_"&amp;TU280&amp;"','alpha1_hat_vec_"&amp;TU280&amp;"');"</f>
        <v>xlswrite('G:\Mi unidad\1. PROYECTOS TELLO 2022\SCM SPILL OVERS\outputs\PEAO\alimentos\1%\simulacion_1\output_tests.xlsx',alpha1_hat_vec_158','alpha1_hat_vec_158');</v>
      </c>
      <c r="UB280">
        <v>158</v>
      </c>
      <c r="UC280" t="str">
        <f>"xlswrite('G:\Mi unidad\1. PROYECTOS TELLO 2022\SCM SPILL OVERS\outputs\PEAO\jefe_hogar\1%\simulacion_1\output_tests.xlsx',alpha1_hat_vec_"&amp;UB280&amp;"','alpha1_hat_vec_"&amp;UB280&amp;"');"</f>
        <v>xlswrite('G:\Mi unidad\1. PROYECTOS TELLO 2022\SCM SPILL OVERS\outputs\PEAO\jefe_hogar\1%\simulacion_1\output_tests.xlsx',alpha1_hat_vec_158','alpha1_hat_vec_158');</v>
      </c>
      <c r="UI280">
        <v>158</v>
      </c>
      <c r="UJ280" t="str">
        <f>"xlswrite('G:\Mi unidad\1. PROYECTOS TELLO 2022\SCM SPILL OVERS\outputs\PEAO\mujeres\1%\simulacion_1\output_tests.xlsx',alpha1_hat_vec_"&amp;UI280&amp;"','alpha1_hat_vec_"&amp;UI280&amp;"');"</f>
        <v>xlswrite('G:\Mi unidad\1. PROYECTOS TELLO 2022\SCM SPILL OVERS\outputs\PEAO\mujeres\1%\simulacion_1\output_tests.xlsx',alpha1_hat_vec_158','alpha1_hat_vec_158');</v>
      </c>
      <c r="UU280">
        <v>158</v>
      </c>
      <c r="UV280" t="str">
        <f>"xlswrite('G:\Mi unidad\1. PROYECTOS TELLO 2022\SCM SPILL OVERS\outputs\PEAO\criminalidad\1%\simulacion_1\output_tests.xlsx',alpha1_hat_vec_"&amp;UU280&amp;"','alpha1_hat_vec_"&amp;UU280&amp;"');"</f>
        <v>xlswrite('G:\Mi unidad\1. PROYECTOS TELLO 2022\SCM SPILL OVERS\outputs\PEAO\criminalidad\1%\simulacion_1\output_tests.xlsx',alpha1_hat_vec_158','alpha1_hat_vec_158');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P281">
        <v>158</v>
      </c>
      <c r="CQ281" s="2" t="str">
        <f>"A_"&amp;CP277&amp;"(:,ind_"&amp;CP277&amp;" == 0) = [];"</f>
        <v>A_158(:,ind_158 == 0) = [];</v>
      </c>
      <c r="CW281">
        <v>158</v>
      </c>
      <c r="CX281" s="2" t="str">
        <f>"A_"&amp;CW278&amp;" = eye(N);"</f>
        <v>A_158 = eye(N);</v>
      </c>
      <c r="DB281">
        <v>158</v>
      </c>
      <c r="DC281" s="2" t="str">
        <f>"A_"&amp;DB277&amp;"(:,ind_"&amp;DB277&amp;" == 0) = [];"</f>
        <v>A_158(:,ind_158 == 0) = [];</v>
      </c>
      <c r="DG281">
        <v>158</v>
      </c>
      <c r="DH281" s="2" t="str">
        <f>"A_"&amp;DG277&amp;"(:,ind_"&amp;DG277&amp;" == 0) = [];"</f>
        <v>A_158(:,ind_158 == 0) = [];</v>
      </c>
      <c r="DL281">
        <v>158</v>
      </c>
      <c r="DM281" s="2" t="str">
        <f>"A_"&amp;DL277&amp;"(:,ind_"&amp;DL277&amp;" == 0) = [];"</f>
        <v>A_158(:,ind_158 == 0) = [];</v>
      </c>
      <c r="EG281">
        <v>100</v>
      </c>
      <c r="EH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OVERS\outputs\PEAO\bajo_niv_educ\1%\simulacion_1\output_tests.xlsx',spillover_test_"&amp;QW281&amp;"','sp_test_"&amp;QW281&amp;"');"</f>
        <v>xlswrite('G:\Mi unidad\1. PROYECTOS TELLO 2022\SCM SPILL OVERS\outputs\PEAO\bajo_niv_educ\1%\simulacion_1\output_tests.xlsx',spillover_test_158','sp_test_158');</v>
      </c>
      <c r="RK281">
        <v>158</v>
      </c>
      <c r="RL281" t="str">
        <f>"xlswrite('G:\Mi unidad\1. PROYECTOS TELLO 2022\SCM SPILL OVERS\outputs\PEAO\bajo_ingreso\1%\simulacion_1\output_tests.xlsx',spillover_test_"&amp;RK281&amp;"','sp_test_"&amp;RK281&amp;"');"</f>
        <v>xlswrite('G:\Mi unidad\1. PROYECTOS TELLO 2022\SCM SPILL OVERS\outputs\PEAO\bajo_ingreso\1%\simulacion_1\output_tests.xlsx',spillover_test_158','sp_test_158');</v>
      </c>
      <c r="RW281">
        <v>158</v>
      </c>
      <c r="RX281" t="str">
        <f>"xlswrite('G:\Mi unidad\1. PROYECTOS TELLO 2022\SCM SPILL OVERS\outputs\PEAO\densidad\1%\simulacion_1\output_tests.xlsx',spillover_test_"&amp;RW281&amp;"','sp_test_"&amp;RW281&amp;"');"</f>
        <v>xlswrite('G:\Mi unidad\1. PROYECTOS TELLO 2022\SCM SPILL OVERS\outputs\PEAO\densidad\1%\simulacion_1\output_tests.xlsx',spillover_test_158','sp_test_158');</v>
      </c>
      <c r="SI281">
        <v>158</v>
      </c>
      <c r="SJ281" t="str">
        <f>"xlswrite('G:\Mi unidad\1. PROYECTOS TELLO 2022\SCM SPILL OVERS\outputs\PEAO\densidad_g\1%\simulacion_1\output_tests.xlsx',spillover_test_"&amp;SI281&amp;"','sp_test_"&amp;SI281&amp;"');"</f>
        <v>xlswrite('G:\Mi unidad\1. PROYECTOS TELLO 2022\SCM SPILL OVERS\outputs\PEAO\densidad_g\1%\simulacion_1\output_tests.xlsx',spillover_test_158','sp_test_158');</v>
      </c>
      <c r="SU281">
        <v>158</v>
      </c>
      <c r="SV281" t="str">
        <f>"xlswrite('G:\Mi unidad\1. PROYECTOS TELLO 2022\SCM SPILL OVERS\outputs\PEAO\distancia_centro_salud\1%\simulacion_1\output_tests.xlsx',spillover_test_"&amp;SU281&amp;"','sp_test_"&amp;SU281&amp;"');"</f>
        <v>xlswrite('G:\Mi unidad\1. PROYECTOS TELLO 2022\SCM SPILL OVERS\outputs\PEAO\distancia_centro_salud\1%\simulacion_1\output_tests.xlsx',spillover_test_158','sp_test_158');</v>
      </c>
      <c r="TH281">
        <v>158</v>
      </c>
      <c r="TI281" t="str">
        <f>"xlswrite('G:\Mi unidad\1. PROYECTOS TELLO 2022\SCM SPILL OVERS\outputs\PEAO\informalidad\1%\simulacion_1\output_tests.xlsx',spillover_test_"&amp;TH281&amp;"','sp_test_"&amp;TH281&amp;"');"</f>
        <v>xlswrite('G:\Mi unidad\1. PROYECTOS TELLO 2022\SCM SPILL OVERS\outputs\PEAO\informalidad\1%\simulacion_1\output_tests.xlsx',spillover_test_158','sp_test_158');</v>
      </c>
      <c r="TU281">
        <v>158</v>
      </c>
      <c r="TV281" t="str">
        <f>"xlswrite('G:\Mi unidad\1. PROYECTOS TELLO 2022\SCM SPILL OVERS\outputs\PEAO\alimentos\1%\simulacion_1\output_tests.xlsx',spillover_test_"&amp;TU281&amp;"','sp_test_"&amp;TU281&amp;"');"</f>
        <v>xlswrite('G:\Mi unidad\1. PROYECTOS TELLO 2022\SCM SPILL OVERS\outputs\PEAO\alimentos\1%\simulacion_1\output_tests.xlsx',spillover_test_158','sp_test_158');</v>
      </c>
      <c r="UB281">
        <v>158</v>
      </c>
      <c r="UC281" t="str">
        <f>"xlswrite('G:\Mi unidad\1. PROYECTOS TELLO 2022\SCM SPILL OVERS\outputs\PEAO\jefe_hogar\1%\simulacion_1\output_tests.xlsx',spillover_test_"&amp;UB281&amp;"','sp_test_"&amp;UB281&amp;"');"</f>
        <v>xlswrite('G:\Mi unidad\1. PROYECTOS TELLO 2022\SCM SPILL OVERS\outputs\PEAO\jefe_hogar\1%\simulacion_1\output_tests.xlsx',spillover_test_158','sp_test_158');</v>
      </c>
      <c r="UI281">
        <v>158</v>
      </c>
      <c r="UJ281" t="str">
        <f>"xlswrite('G:\Mi unidad\1. PROYECTOS TELLO 2022\SCM SPILL OVERS\outputs\PEAO\mujeres\1%\simulacion_1\output_tests.xlsx',spillover_test_"&amp;UI281&amp;"','sp_test_"&amp;UI281&amp;"');"</f>
        <v>xlswrite('G:\Mi unidad\1. PROYECTOS TELLO 2022\SCM SPILL OVERS\outputs\PEAO\mujeres\1%\simulacion_1\output_tests.xlsx',spillover_test_158','sp_test_158');</v>
      </c>
      <c r="UU281">
        <v>158</v>
      </c>
      <c r="UV281" t="str">
        <f>"xlswrite('G:\Mi unidad\1. PROYECTOS TELLO 2022\SCM SPILL OVERS\outputs\PEAO\criminalidad\1%\simulacion_1\output_tests.xlsx',spillover_test_"&amp;UU281&amp;"','sp_test_"&amp;UU281&amp;"');"</f>
        <v>xlswrite('G:\Mi unidad\1. PROYECTOS TELLO 2022\SCM SPILL OVERS\outputs\PEAO\criminalidad\1%\simulacion_1\output_tests.xlsx',spillover_test_158','sp_test_158');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P282">
        <v>159</v>
      </c>
      <c r="CQ282" t="str">
        <f>"%A_"&amp;CP282</f>
        <v>%A_159</v>
      </c>
      <c r="CW282">
        <v>159</v>
      </c>
      <c r="CX282" s="2" t="str">
        <f>"A_"&amp;CW278&amp;"(:,ind_"&amp;CW278&amp;" == 0) = [];"</f>
        <v>A_158(:,ind_158 == 0) = [];</v>
      </c>
      <c r="DB282">
        <v>159</v>
      </c>
      <c r="DC282" t="str">
        <f>"%A_"&amp;DB282</f>
        <v>%A_159</v>
      </c>
      <c r="DG282">
        <v>159</v>
      </c>
      <c r="DH282" t="str">
        <f>"%A_"&amp;DG282</f>
        <v>%A_159</v>
      </c>
      <c r="DL282">
        <v>159</v>
      </c>
      <c r="DM282" t="str">
        <f>"%A_"&amp;DL282</f>
        <v>%A_159</v>
      </c>
      <c r="EG282">
        <v>104</v>
      </c>
      <c r="EH282" s="3" t="str">
        <f>"%PROVINCIA "&amp;EG282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OVERS\outputs\PEAO\bajo_niv_educ\1%\simulacion_1\output_tests.xlsx',lb_vec_"&amp;QW282&amp;"','lb_vec_"&amp;QW282&amp;"');"</f>
        <v>xlswrite('G:\Mi unidad\1. PROYECTOS TELLO 2022\SCM SPILL OVERS\outputs\PEAO\bajo_niv_educ\1%\simulacion_1\output_tests.xlsx',lb_vec_159','lb_vec_159');</v>
      </c>
      <c r="RK282">
        <v>159</v>
      </c>
      <c r="RL282" t="str">
        <f>"xlswrite('G:\Mi unidad\1. PROYECTOS TELLO 2022\SCM SPILL OVERS\outputs\PEAO\bajo_ingreso\1%\simulacion_1\output_tests.xlsx',lb_vec_"&amp;RK282&amp;"','lb_vec_"&amp;RK282&amp;"');"</f>
        <v>xlswrite('G:\Mi unidad\1. PROYECTOS TELLO 2022\SCM SPILL OVERS\outputs\PEAO\bajo_ingreso\1%\simulacion_1\output_tests.xlsx',lb_vec_159','lb_vec_159');</v>
      </c>
      <c r="RW282">
        <v>159</v>
      </c>
      <c r="RX282" t="str">
        <f>"xlswrite('G:\Mi unidad\1. PROYECTOS TELLO 2022\SCM SPILL OVERS\outputs\PEAO\densidad\1%\simulacion_1\output_tests.xlsx',lb_vec_"&amp;RW282&amp;"','lb_vec_"&amp;RW282&amp;"');"</f>
        <v>xlswrite('G:\Mi unidad\1. PROYECTOS TELLO 2022\SCM SPILL OVERS\outputs\PEAO\densidad\1%\simulacion_1\output_tests.xlsx',lb_vec_159','lb_vec_159');</v>
      </c>
      <c r="SI282">
        <v>159</v>
      </c>
      <c r="SJ282" t="str">
        <f>"xlswrite('G:\Mi unidad\1. PROYECTOS TELLO 2022\SCM SPILL OVERS\outputs\PEAO\densidad_g\1%\simulacion_1\output_tests.xlsx',lb_vec_"&amp;SI282&amp;"','lb_vec_"&amp;SI282&amp;"');"</f>
        <v>xlswrite('G:\Mi unidad\1. PROYECTOS TELLO 2022\SCM SPILL OVERS\outputs\PEAO\densidad_g\1%\simulacion_1\output_tests.xlsx',lb_vec_159','lb_vec_159');</v>
      </c>
      <c r="SU282">
        <v>159</v>
      </c>
      <c r="SV282" t="str">
        <f>"xlswrite('G:\Mi unidad\1. PROYECTOS TELLO 2022\SCM SPILL OVERS\outputs\PEAO\distancia_centro_salud\1%\simulacion_1\output_tests.xlsx',lb_vec_"&amp;SU282&amp;"','lb_vec_"&amp;SU282&amp;"');"</f>
        <v>xlswrite('G:\Mi unidad\1. PROYECTOS TELLO 2022\SCM SPILL OVERS\outputs\PEAO\distancia_centro_salud\1%\simulacion_1\output_tests.xlsx',lb_vec_159','lb_vec_159');</v>
      </c>
      <c r="TH282">
        <v>159</v>
      </c>
      <c r="TI282" t="str">
        <f>"xlswrite('G:\Mi unidad\1. PROYECTOS TELLO 2022\SCM SPILL OVERS\outputs\PEAO\informalidad\1%\simulacion_1\output_tests.xlsx',lb_vec_"&amp;TH282&amp;"','lb_vec_"&amp;TH282&amp;"');"</f>
        <v>xlswrite('G:\Mi unidad\1. PROYECTOS TELLO 2022\SCM SPILL OVERS\outputs\PEAO\informalidad\1%\simulacion_1\output_tests.xlsx',lb_vec_159','lb_vec_159');</v>
      </c>
      <c r="TU282">
        <v>159</v>
      </c>
      <c r="TV282" t="str">
        <f>"xlswrite('G:\Mi unidad\1. PROYECTOS TELLO 2022\SCM SPILL OVERS\outputs\PEAO\alimentos\1%\simulacion_1\output_tests.xlsx',lb_vec_"&amp;TU282&amp;"','lb_vec_"&amp;TU282&amp;"');"</f>
        <v>xlswrite('G:\Mi unidad\1. PROYECTOS TELLO 2022\SCM SPILL OVERS\outputs\PEAO\alimentos\1%\simulacion_1\output_tests.xlsx',lb_vec_159','lb_vec_159');</v>
      </c>
      <c r="UB282">
        <v>159</v>
      </c>
      <c r="UC282" t="str">
        <f>"xlswrite('G:\Mi unidad\1. PROYECTOS TELLO 2022\SCM SPILL OVERS\outputs\PEAO\jefe_hogar\1%\simulacion_1\output_tests.xlsx',lb_vec_"&amp;UB282&amp;"','lb_vec_"&amp;UB282&amp;"');"</f>
        <v>xlswrite('G:\Mi unidad\1. PROYECTOS TELLO 2022\SCM SPILL OVERS\outputs\PEAO\jefe_hogar\1%\simulacion_1\output_tests.xlsx',lb_vec_159','lb_vec_159');</v>
      </c>
      <c r="UI282">
        <v>159</v>
      </c>
      <c r="UJ282" t="str">
        <f>"xlswrite('G:\Mi unidad\1. PROYECTOS TELLO 2022\SCM SPILL OVERS\outputs\PEAO\mujeres\1%\simulacion_1\output_tests.xlsx',lb_vec_"&amp;UI282&amp;"','lb_vec_"&amp;UI282&amp;"');"</f>
        <v>xlswrite('G:\Mi unidad\1. PROYECTOS TELLO 2022\SCM SPILL OVERS\outputs\PEAO\mujeres\1%\simulacion_1\output_tests.xlsx',lb_vec_159','lb_vec_159');</v>
      </c>
      <c r="UU282">
        <v>159</v>
      </c>
      <c r="UV282" t="str">
        <f>"xlswrite('G:\Mi unidad\1. PROYECTOS TELLO 2022\SCM SPILL OVERS\outputs\PEAO\criminalidad\1%\simulacion_1\output_tests.xlsx',lb_vec_"&amp;UU282&amp;"','lb_vec_"&amp;UU282&amp;"');"</f>
        <v>xlswrite('G:\Mi unidad\1. PROYECTOS TELLO 2022\SCM SPILL OVERS\outputs\PEAO\criminalidad\1%\simulacion_1\output_tests.xlsx',lb_vec_159','lb_vec_159');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P283">
        <v>159</v>
      </c>
      <c r="CQ283" t="str">
        <f>"% Provincia_"&amp;CP283</f>
        <v>% Provincia_159</v>
      </c>
      <c r="CW283">
        <v>159</v>
      </c>
      <c r="CX283" t="str">
        <f>"%A_"&amp;CW283</f>
        <v>%A_159</v>
      </c>
      <c r="DB283">
        <v>159</v>
      </c>
      <c r="DC283" t="str">
        <f>"% Provincia_"&amp;DB283</f>
        <v>% Provincia_159</v>
      </c>
      <c r="DG283">
        <v>159</v>
      </c>
      <c r="DH283" t="str">
        <f>"% Provincia_"&amp;DG283</f>
        <v>% Provincia_159</v>
      </c>
      <c r="DL283">
        <v>159</v>
      </c>
      <c r="DM283" t="str">
        <f>"% Provincia_"&amp;DL283</f>
        <v>% Provincia_159</v>
      </c>
      <c r="EG283">
        <v>104</v>
      </c>
      <c r="EH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sp_andrews(Y_pre_"&amp;QP283&amp;",PEAO_"&amp;QP283&amp;"(:,T+s),A_"&amp;QP283&amp;",C,d,alpha_sig);"</f>
        <v xml:space="preserve">    spillover_test_139(s) = sp_andrews(Y_pre_139,PEAO_139(:,T+s),A_139,C,d,alpha_sig);</v>
      </c>
      <c r="QW283">
        <v>159</v>
      </c>
      <c r="QX283" t="str">
        <f>"xlswrite('G:\Mi unidad\1. PROYECTOS TELLO 2022\SCM SPILL OVERS\outputs\PEAO\bajo_niv_educ\1%\simulacion_1\output_tests.xlsx',ub_vec_"&amp;QW283&amp;"','ub_vec_"&amp;QW283&amp;"');"</f>
        <v>xlswrite('G:\Mi unidad\1. PROYECTOS TELLO 2022\SCM SPILL OVERS\outputs\PEAO\bajo_niv_educ\1%\simulacion_1\output_tests.xlsx',ub_vec_159','ub_vec_159');</v>
      </c>
      <c r="RK283">
        <v>159</v>
      </c>
      <c r="RL283" t="str">
        <f>"xlswrite('G:\Mi unidad\1. PROYECTOS TELLO 2022\SCM SPILL OVERS\outputs\PEAO\bajo_ingreso\1%\simulacion_1\output_tests.xlsx',ub_vec_"&amp;RK283&amp;"','ub_vec_"&amp;RK283&amp;"');"</f>
        <v>xlswrite('G:\Mi unidad\1. PROYECTOS TELLO 2022\SCM SPILL OVERS\outputs\PEAO\bajo_ingreso\1%\simulacion_1\output_tests.xlsx',ub_vec_159','ub_vec_159');</v>
      </c>
      <c r="RW283">
        <v>159</v>
      </c>
      <c r="RX283" t="str">
        <f>"xlswrite('G:\Mi unidad\1. PROYECTOS TELLO 2022\SCM SPILL OVERS\outputs\PEAO\densidad\1%\simulacion_1\output_tests.xlsx',ub_vec_"&amp;RW283&amp;"','ub_vec_"&amp;RW283&amp;"');"</f>
        <v>xlswrite('G:\Mi unidad\1. PROYECTOS TELLO 2022\SCM SPILL OVERS\outputs\PEAO\densidad\1%\simulacion_1\output_tests.xlsx',ub_vec_159','ub_vec_159');</v>
      </c>
      <c r="SI283">
        <v>159</v>
      </c>
      <c r="SJ283" t="str">
        <f>"xlswrite('G:\Mi unidad\1. PROYECTOS TELLO 2022\SCM SPILL OVERS\outputs\PEAO\densidad_g\1%\simulacion_1\output_tests.xlsx',ub_vec_"&amp;SI283&amp;"','ub_vec_"&amp;SI283&amp;"');"</f>
        <v>xlswrite('G:\Mi unidad\1. PROYECTOS TELLO 2022\SCM SPILL OVERS\outputs\PEAO\densidad_g\1%\simulacion_1\output_tests.xlsx',ub_vec_159','ub_vec_159');</v>
      </c>
      <c r="SU283">
        <v>159</v>
      </c>
      <c r="SV283" t="str">
        <f>"xlswrite('G:\Mi unidad\1. PROYECTOS TELLO 2022\SCM SPILL OVERS\outputs\PEAO\distancia_centro_salud\1%\simulacion_1\output_tests.xlsx',ub_vec_"&amp;SU283&amp;"','ub_vec_"&amp;SU283&amp;"');"</f>
        <v>xlswrite('G:\Mi unidad\1. PROYECTOS TELLO 2022\SCM SPILL OVERS\outputs\PEAO\distancia_centro_salud\1%\simulacion_1\output_tests.xlsx',ub_vec_159','ub_vec_159');</v>
      </c>
      <c r="TH283">
        <v>159</v>
      </c>
      <c r="TI283" t="str">
        <f>"xlswrite('G:\Mi unidad\1. PROYECTOS TELLO 2022\SCM SPILL OVERS\outputs\PEAO\informalidad\1%\simulacion_1\output_tests.xlsx',ub_vec_"&amp;TH283&amp;"','ub_vec_"&amp;TH283&amp;"');"</f>
        <v>xlswrite('G:\Mi unidad\1. PROYECTOS TELLO 2022\SCM SPILL OVERS\outputs\PEAO\informalidad\1%\simulacion_1\output_tests.xlsx',ub_vec_159','ub_vec_159');</v>
      </c>
      <c r="TU283">
        <v>159</v>
      </c>
      <c r="TV283" t="str">
        <f>"xlswrite('G:\Mi unidad\1. PROYECTOS TELLO 2022\SCM SPILL OVERS\outputs\PEAO\alimentos\1%\simulacion_1\output_tests.xlsx',ub_vec_"&amp;TU283&amp;"','ub_vec_"&amp;TU283&amp;"');"</f>
        <v>xlswrite('G:\Mi unidad\1. PROYECTOS TELLO 2022\SCM SPILL OVERS\outputs\PEAO\alimentos\1%\simulacion_1\output_tests.xlsx',ub_vec_159','ub_vec_159');</v>
      </c>
      <c r="UB283">
        <v>159</v>
      </c>
      <c r="UC283" t="str">
        <f>"xlswrite('G:\Mi unidad\1. PROYECTOS TELLO 2022\SCM SPILL OVERS\outputs\PEAO\jefe_hogar\1%\simulacion_1\output_tests.xlsx',ub_vec_"&amp;UB283&amp;"','ub_vec_"&amp;UB283&amp;"');"</f>
        <v>xlswrite('G:\Mi unidad\1. PROYECTOS TELLO 2022\SCM SPILL OVERS\outputs\PEAO\jefe_hogar\1%\simulacion_1\output_tests.xlsx',ub_vec_159','ub_vec_159');</v>
      </c>
      <c r="UI283">
        <v>159</v>
      </c>
      <c r="UJ283" t="str">
        <f>"xlswrite('G:\Mi unidad\1. PROYECTOS TELLO 2022\SCM SPILL OVERS\outputs\PEAO\mujeres\1%\simulacion_1\output_tests.xlsx',ub_vec_"&amp;UI283&amp;"','ub_vec_"&amp;UI283&amp;"');"</f>
        <v>xlswrite('G:\Mi unidad\1. PROYECTOS TELLO 2022\SCM SPILL OVERS\outputs\PEAO\mujeres\1%\simulacion_1\output_tests.xlsx',ub_vec_159','ub_vec_159');</v>
      </c>
      <c r="UU283">
        <v>159</v>
      </c>
      <c r="UV283" t="str">
        <f>"xlswrite('G:\Mi unidad\1. PROYECTOS TELLO 2022\SCM SPILL OVERS\outputs\PEAO\criminalidad\1%\simulacion_1\output_tests.xlsx',ub_vec_"&amp;UU283&amp;"','ub_vec_"&amp;UU283&amp;"');"</f>
        <v>xlswrite('G:\Mi unidad\1. PROYECTOS TELLO 2022\SCM SPILL OVERS\outputs\PEAO\criminalidad\1%\simulacion_1\output_tests.xlsx',ub_vec_159','ub_vec_159');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xlsread('spillover_densidad_g_"&amp;CJ282&amp;".xlsx')"</f>
        <v>ind_159 = xlsread('spillover_densidad_g_159.xlsx')</v>
      </c>
      <c r="CP284">
        <v>159</v>
      </c>
      <c r="CQ284" s="2" t="str">
        <f>"ind_"&amp;CP282&amp;" = xlsread('spillover_tiempo_cs_"&amp;CP282&amp;".xlsx')"</f>
        <v>ind_159 = xlsread('spillover_tiempo_cs_159.xlsx')</v>
      </c>
      <c r="CW284">
        <v>159</v>
      </c>
      <c r="CX284" t="str">
        <f>"% Provincia_"&amp;CW284</f>
        <v>% Provincia_159</v>
      </c>
      <c r="DB284">
        <v>159</v>
      </c>
      <c r="DC284" s="2" t="str">
        <f>"ind_"&amp;DB282&amp;" = xlsread('spillover_criminalidad_"&amp;DB282&amp;".xlsx')"</f>
        <v>ind_159 = xlsread('spillover_criminalidad_159.xlsx')</v>
      </c>
      <c r="DG284">
        <v>159</v>
      </c>
      <c r="DH284" s="2" t="str">
        <f>"ind_"&amp;DG282&amp;" = xlsread('spillover_jefe_hogar_"&amp;DG282&amp;".xlsx')"</f>
        <v>ind_159 = xlsread('spillover_jefe_hogar_159.xlsx')</v>
      </c>
      <c r="DL284">
        <v>159</v>
      </c>
      <c r="DM284" s="2" t="str">
        <f>"ind_"&amp;DL282&amp;" = xlsread('spillover_mujeres_"&amp;DL282&amp;".xlsx')"</f>
        <v>ind_159 = xlsread('spillover_mujeres_159.xlsx')</v>
      </c>
      <c r="EG284">
        <v>104</v>
      </c>
      <c r="EH284" s="2" t="str">
        <f>"Y_Ts_"&amp;EG284&amp;" = Y_"&amp;EG284&amp;"(:,T+s);"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OVERS\outputs\PEAO\bajo_niv_educ\1%\simulacion_1\output_tests.xlsx',p_value_vec_"&amp;QW284&amp;"','p_value_vec_"&amp;QW284&amp;"');"</f>
        <v>xlswrite('G:\Mi unidad\1. PROYECTOS TELLO 2022\SCM SPILL OVERS\outputs\PEAO\bajo_niv_educ\1%\simulacion_1\output_tests.xlsx',p_value_vec_159','p_value_vec_159');</v>
      </c>
      <c r="RK284">
        <v>159</v>
      </c>
      <c r="RL284" t="str">
        <f>"xlswrite('G:\Mi unidad\1. PROYECTOS TELLO 2022\SCM SPILL OVERS\outputs\PEAO\bajo_ingreso\1%\simulacion_1\output_tests.xlsx',p_value_vec_"&amp;RK284&amp;"','p_value_vec_"&amp;RK284&amp;"');"</f>
        <v>xlswrite('G:\Mi unidad\1. PROYECTOS TELLO 2022\SCM SPILL OVERS\outputs\PEAO\bajo_ingreso\1%\simulacion_1\output_tests.xlsx',p_value_vec_159','p_value_vec_159');</v>
      </c>
      <c r="RW284">
        <v>159</v>
      </c>
      <c r="RX284" t="str">
        <f>"xlswrite('G:\Mi unidad\1. PROYECTOS TELLO 2022\SCM SPILL OVERS\outputs\PEAO\densidad\1%\simulacion_1\output_tests.xlsx',p_value_vec_"&amp;RW284&amp;"','p_value_vec_"&amp;RW284&amp;"');"</f>
        <v>xlswrite('G:\Mi unidad\1. PROYECTOS TELLO 2022\SCM SPILL OVERS\outputs\PEAO\densidad\1%\simulacion_1\output_tests.xlsx',p_value_vec_159','p_value_vec_159');</v>
      </c>
      <c r="SI284">
        <v>159</v>
      </c>
      <c r="SJ284" t="str">
        <f>"xlswrite('G:\Mi unidad\1. PROYECTOS TELLO 2022\SCM SPILL OVERS\outputs\PEAO\densidad_g\1%\simulacion_1\output_tests.xlsx',p_value_vec_"&amp;SI284&amp;"','p_value_vec_"&amp;SI284&amp;"');"</f>
        <v>xlswrite('G:\Mi unidad\1. PROYECTOS TELLO 2022\SCM SPILL OVERS\outputs\PEAO\densidad_g\1%\simulacion_1\output_tests.xlsx',p_value_vec_159','p_value_vec_159');</v>
      </c>
      <c r="SU284">
        <v>159</v>
      </c>
      <c r="SV284" t="str">
        <f>"xlswrite('G:\Mi unidad\1. PROYECTOS TELLO 2022\SCM SPILL OVERS\outputs\PEAO\distancia_centro_salud\1%\simulacion_1\output_tests.xlsx',p_value_vec_"&amp;SU284&amp;"','p_value_vec_"&amp;SU284&amp;"');"</f>
        <v>xlswrite('G:\Mi unidad\1. PROYECTOS TELLO 2022\SCM SPILL OVERS\outputs\PEAO\distancia_centro_salud\1%\simulacion_1\output_tests.xlsx',p_value_vec_159','p_value_vec_159');</v>
      </c>
      <c r="TH284">
        <v>159</v>
      </c>
      <c r="TI284" t="str">
        <f>"xlswrite('G:\Mi unidad\1. PROYECTOS TELLO 2022\SCM SPILL OVERS\outputs\PEAO\informalidad\1%\simulacion_1\output_tests.xlsx',p_value_vec_"&amp;TH284&amp;"','p_value_vec_"&amp;TH284&amp;"');"</f>
        <v>xlswrite('G:\Mi unidad\1. PROYECTOS TELLO 2022\SCM SPILL OVERS\outputs\PEAO\informalidad\1%\simulacion_1\output_tests.xlsx',p_value_vec_159','p_value_vec_159');</v>
      </c>
      <c r="TU284">
        <v>159</v>
      </c>
      <c r="TV284" t="str">
        <f>"xlswrite('G:\Mi unidad\1. PROYECTOS TELLO 2022\SCM SPILL OVERS\outputs\PEAO\alimentos\1%\simulacion_1\output_tests.xlsx',p_value_vec_"&amp;TU284&amp;"','p_value_vec_"&amp;TU284&amp;"');"</f>
        <v>xlswrite('G:\Mi unidad\1. PROYECTOS TELLO 2022\SCM SPILL OVERS\outputs\PEAO\alimentos\1%\simulacion_1\output_tests.xlsx',p_value_vec_159','p_value_vec_159');</v>
      </c>
      <c r="UB284">
        <v>159</v>
      </c>
      <c r="UC284" t="str">
        <f>"xlswrite('G:\Mi unidad\1. PROYECTOS TELLO 2022\SCM SPILL OVERS\outputs\PEAO\jefe_hogar\1%\simulacion_1\output_tests.xlsx',p_value_vec_"&amp;UB284&amp;"','p_value_vec_"&amp;UB284&amp;"');"</f>
        <v>xlswrite('G:\Mi unidad\1. PROYECTOS TELLO 2022\SCM SPILL OVERS\outputs\PEAO\jefe_hogar\1%\simulacion_1\output_tests.xlsx',p_value_vec_159','p_value_vec_159');</v>
      </c>
      <c r="UI284">
        <v>159</v>
      </c>
      <c r="UJ284" t="str">
        <f>"xlswrite('G:\Mi unidad\1. PROYECTOS TELLO 2022\SCM SPILL OVERS\outputs\PEAO\mujeres\1%\simulacion_1\output_tests.xlsx',p_value_vec_"&amp;UI284&amp;"','p_value_vec_"&amp;UI284&amp;"');"</f>
        <v>xlswrite('G:\Mi unidad\1. PROYECTOS TELLO 2022\SCM SPILL OVERS\outputs\PEAO\mujeres\1%\simulacion_1\output_tests.xlsx',p_value_vec_159','p_value_vec_159');</v>
      </c>
      <c r="UU284">
        <v>159</v>
      </c>
      <c r="UV284" t="str">
        <f>"xlswrite('G:\Mi unidad\1. PROYECTOS TELLO 2022\SCM SPILL OVERS\outputs\PEAO\criminalidad\1%\simulacion_1\output_tests.xlsx',p_value_vec_"&amp;UU284&amp;"','p_value_vec_"&amp;UU284&amp;"');"</f>
        <v>xlswrite('G:\Mi unidad\1. PROYECTOS TELLO 2022\SCM SPILL OVERS\outputs\PEAO\criminalidad\1%\simulacion_1\output_tests.xlsx',p_value_vec_159','p_value_vec_159');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P285">
        <v>159</v>
      </c>
      <c r="CQ285" s="2" t="str">
        <f>"A_"&amp;CP282&amp;" = eye(N);"</f>
        <v>A_159 = eye(N);</v>
      </c>
      <c r="CW285">
        <v>159</v>
      </c>
      <c r="CX285" s="2" t="str">
        <f>"ind_"&amp;CW283&amp;" = xlsread('spillover_alimentos_"&amp;CW283&amp;".xlsx')"</f>
        <v>ind_159 = xlsread('spillover_alimentos_159.xlsx')</v>
      </c>
      <c r="DB285">
        <v>159</v>
      </c>
      <c r="DC285" s="2" t="str">
        <f>"A_"&amp;DB282&amp;" = eye(N);"</f>
        <v>A_159 = eye(N);</v>
      </c>
      <c r="DG285">
        <v>159</v>
      </c>
      <c r="DH285" s="2" t="str">
        <f>"A_"&amp;DG282&amp;" = eye(N);"</f>
        <v>A_159 = eye(N);</v>
      </c>
      <c r="DL285">
        <v>159</v>
      </c>
      <c r="DM285" s="2" t="str">
        <f>"A_"&amp;DL282&amp;" = eye(N);"</f>
        <v>A_159 = eye(N);</v>
      </c>
      <c r="EG285">
        <v>104</v>
      </c>
      <c r="EH285" s="2" t="str">
        <f>"gamma_hat_"&amp;EG284&amp;" = (A_"&amp;EG284&amp;"'*M_hat_"&amp;EG284&amp;"*A_"&amp;EG284&amp;")\(A_"&amp;EG284&amp;"'*(eye(N)-B_hat_"&amp;EG284&amp;")'*((eye(N)-B_hat_"&amp;EG284&amp;")*Y_Ts_"&amp;EG284&amp;"-a_hat_"&amp;EG284&amp;"));"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OVERS\outputs\PEAO\bajo_niv_educ\1%\simulacion_1\output_tests.xlsx',alpha1_hat_vec_"&amp;QW285&amp;"','alpha1_hat_vec_"&amp;QW285&amp;"');"</f>
        <v>xlswrite('G:\Mi unidad\1. PROYECTOS TELLO 2022\SCM SPILL OVERS\outputs\PEAO\bajo_niv_educ\1%\simulacion_1\output_tests.xlsx',alpha1_hat_vec_159','alpha1_hat_vec_159');</v>
      </c>
      <c r="RK285">
        <v>159</v>
      </c>
      <c r="RL285" t="str">
        <f>"xlswrite('G:\Mi unidad\1. PROYECTOS TELLO 2022\SCM SPILL OVERS\outputs\PEAO\bajo_ingreso\1%\simulacion_1\output_tests.xlsx',alpha1_hat_vec_"&amp;RK285&amp;"','alpha1_hat_vec_"&amp;RK285&amp;"');"</f>
        <v>xlswrite('G:\Mi unidad\1. PROYECTOS TELLO 2022\SCM SPILL OVERS\outputs\PEAO\bajo_ingreso\1%\simulacion_1\output_tests.xlsx',alpha1_hat_vec_159','alpha1_hat_vec_159');</v>
      </c>
      <c r="RW285">
        <v>159</v>
      </c>
      <c r="RX285" t="str">
        <f>"xlswrite('G:\Mi unidad\1. PROYECTOS TELLO 2022\SCM SPILL OVERS\outputs\PEAO\densidad\1%\simulacion_1\output_tests.xlsx',alpha1_hat_vec_"&amp;RW285&amp;"','alpha1_hat_vec_"&amp;RW285&amp;"');"</f>
        <v>xlswrite('G:\Mi unidad\1. PROYECTOS TELLO 2022\SCM SPILL OVERS\outputs\PEAO\densidad\1%\simulacion_1\output_tests.xlsx',alpha1_hat_vec_159','alpha1_hat_vec_159');</v>
      </c>
      <c r="SI285">
        <v>159</v>
      </c>
      <c r="SJ285" t="str">
        <f>"xlswrite('G:\Mi unidad\1. PROYECTOS TELLO 2022\SCM SPILL OVERS\outputs\PEAO\densidad_g\1%\simulacion_1\output_tests.xlsx',alpha1_hat_vec_"&amp;SI285&amp;"','alpha1_hat_vec_"&amp;SI285&amp;"');"</f>
        <v>xlswrite('G:\Mi unidad\1. PROYECTOS TELLO 2022\SCM SPILL OVERS\outputs\PEAO\densidad_g\1%\simulacion_1\output_tests.xlsx',alpha1_hat_vec_159','alpha1_hat_vec_159');</v>
      </c>
      <c r="SU285">
        <v>159</v>
      </c>
      <c r="SV285" t="str">
        <f>"xlswrite('G:\Mi unidad\1. PROYECTOS TELLO 2022\SCM SPILL OVERS\outputs\PEAO\distancia_centro_salud\1%\simulacion_1\output_tests.xlsx',alpha1_hat_vec_"&amp;SU285&amp;"','alpha1_hat_vec_"&amp;SU285&amp;"');"</f>
        <v>xlswrite('G:\Mi unidad\1. PROYECTOS TELLO 2022\SCM SPILL OVERS\outputs\PEAO\distancia_centro_salud\1%\simulacion_1\output_tests.xlsx',alpha1_hat_vec_159','alpha1_hat_vec_159');</v>
      </c>
      <c r="TH285">
        <v>159</v>
      </c>
      <c r="TI285" t="str">
        <f>"xlswrite('G:\Mi unidad\1. PROYECTOS TELLO 2022\SCM SPILL OVERS\outputs\PEAO\informalidad\1%\simulacion_1\output_tests.xlsx',alpha1_hat_vec_"&amp;TH285&amp;"','alpha1_hat_vec_"&amp;TH285&amp;"');"</f>
        <v>xlswrite('G:\Mi unidad\1. PROYECTOS TELLO 2022\SCM SPILL OVERS\outputs\PEAO\informalidad\1%\simulacion_1\output_tests.xlsx',alpha1_hat_vec_159','alpha1_hat_vec_159');</v>
      </c>
      <c r="TU285">
        <v>159</v>
      </c>
      <c r="TV285" t="str">
        <f>"xlswrite('G:\Mi unidad\1. PROYECTOS TELLO 2022\SCM SPILL OVERS\outputs\PEAO\alimentos\1%\simulacion_1\output_tests.xlsx',alpha1_hat_vec_"&amp;TU285&amp;"','alpha1_hat_vec_"&amp;TU285&amp;"');"</f>
        <v>xlswrite('G:\Mi unidad\1. PROYECTOS TELLO 2022\SCM SPILL OVERS\outputs\PEAO\alimentos\1%\simulacion_1\output_tests.xlsx',alpha1_hat_vec_159','alpha1_hat_vec_159');</v>
      </c>
      <c r="UB285">
        <v>159</v>
      </c>
      <c r="UC285" t="str">
        <f>"xlswrite('G:\Mi unidad\1. PROYECTOS TELLO 2022\SCM SPILL OVERS\outputs\PEAO\jefe_hogar\1%\simulacion_1\output_tests.xlsx',alpha1_hat_vec_"&amp;UB285&amp;"','alpha1_hat_vec_"&amp;UB285&amp;"');"</f>
        <v>xlswrite('G:\Mi unidad\1. PROYECTOS TELLO 2022\SCM SPILL OVERS\outputs\PEAO\jefe_hogar\1%\simulacion_1\output_tests.xlsx',alpha1_hat_vec_159','alpha1_hat_vec_159');</v>
      </c>
      <c r="UI285">
        <v>159</v>
      </c>
      <c r="UJ285" t="str">
        <f>"xlswrite('G:\Mi unidad\1. PROYECTOS TELLO 2022\SCM SPILL OVERS\outputs\PEAO\mujeres\1%\simulacion_1\output_tests.xlsx',alpha1_hat_vec_"&amp;UI285&amp;"','alpha1_hat_vec_"&amp;UI285&amp;"');"</f>
        <v>xlswrite('G:\Mi unidad\1. PROYECTOS TELLO 2022\SCM SPILL OVERS\outputs\PEAO\mujeres\1%\simulacion_1\output_tests.xlsx',alpha1_hat_vec_159','alpha1_hat_vec_159');</v>
      </c>
      <c r="UU285">
        <v>159</v>
      </c>
      <c r="UV285" t="str">
        <f>"xlswrite('G:\Mi unidad\1. PROYECTOS TELLO 2022\SCM SPILL OVERS\outputs\PEAO\criminalidad\1%\simulacion_1\output_tests.xlsx',alpha1_hat_vec_"&amp;UU285&amp;"','alpha1_hat_vec_"&amp;UU285&amp;"');"</f>
        <v>xlswrite('G:\Mi unidad\1. PROYECTOS TELLO 2022\SCM SPILL OVERS\outputs\PEAO\criminalidad\1%\simulacion_1\output_tests.xlsx',alpha1_hat_vec_159','alpha1_hat_vec_159');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P286">
        <v>159</v>
      </c>
      <c r="CQ286" s="2" t="str">
        <f>"A_"&amp;CP282&amp;"(:,ind_"&amp;CP282&amp;" == 0) = [];"</f>
        <v>A_159(:,ind_159 == 0) = [];</v>
      </c>
      <c r="CW286">
        <v>159</v>
      </c>
      <c r="CX286" s="2" t="str">
        <f>"A_"&amp;CW283&amp;" = eye(N);"</f>
        <v>A_159 = eye(N);</v>
      </c>
      <c r="DB286">
        <v>159</v>
      </c>
      <c r="DC286" s="2" t="str">
        <f>"A_"&amp;DB282&amp;"(:,ind_"&amp;DB282&amp;" == 0) = [];"</f>
        <v>A_159(:,ind_159 == 0) = [];</v>
      </c>
      <c r="DG286">
        <v>159</v>
      </c>
      <c r="DH286" s="2" t="str">
        <f>"A_"&amp;DG282&amp;"(:,ind_"&amp;DG282&amp;" == 0) = [];"</f>
        <v>A_159(:,ind_159 == 0) = [];</v>
      </c>
      <c r="DL286">
        <v>159</v>
      </c>
      <c r="DM286" s="2" t="str">
        <f>"A_"&amp;DL282&amp;"(:,ind_"&amp;DL282&amp;" == 0) = [];"</f>
        <v>A_159(:,ind_159 == 0) = [];</v>
      </c>
      <c r="EG286">
        <v>104</v>
      </c>
      <c r="EH286" s="2" t="str">
        <f>"alpha_hat_"&amp;EG286&amp;" = A_"&amp;EG286&amp;"*gamma_hat_"&amp;EG286&amp;";"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sp_andrews_te(Y_pre_"&amp;QI286&amp;",PEAO_"&amp;QI286&amp;"(:,T+s),A_"&amp;QI286&amp;",C,.05);"</f>
        <v xml:space="preserve">    [p_value_91,lb_91,ub_91] = sp_andrews_te(Y_pre_91,PEAO_91(:,T+s),A_91,C,.05);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OVERS\outputs\PEAO\bajo_niv_educ\1%\simulacion_1\output_tests.xlsx',spillover_test_"&amp;QW286&amp;"','sp_test_"&amp;QW286&amp;"');"</f>
        <v>xlswrite('G:\Mi unidad\1. PROYECTOS TELLO 2022\SCM SPILL OVERS\outputs\PEAO\bajo_niv_educ\1%\simulacion_1\output_tests.xlsx',spillover_test_159','sp_test_159');</v>
      </c>
      <c r="RK286">
        <v>159</v>
      </c>
      <c r="RL286" t="str">
        <f>"xlswrite('G:\Mi unidad\1. PROYECTOS TELLO 2022\SCM SPILL OVERS\outputs\PEAO\bajo_ingreso\1%\simulacion_1\output_tests.xlsx',spillover_test_"&amp;RK286&amp;"','sp_test_"&amp;RK286&amp;"');"</f>
        <v>xlswrite('G:\Mi unidad\1. PROYECTOS TELLO 2022\SCM SPILL OVERS\outputs\PEAO\bajo_ingreso\1%\simulacion_1\output_tests.xlsx',spillover_test_159','sp_test_159');</v>
      </c>
      <c r="RW286">
        <v>159</v>
      </c>
      <c r="RX286" t="str">
        <f>"xlswrite('G:\Mi unidad\1. PROYECTOS TELLO 2022\SCM SPILL OVERS\outputs\PEAO\densidad\1%\simulacion_1\output_tests.xlsx',spillover_test_"&amp;RW286&amp;"','sp_test_"&amp;RW286&amp;"');"</f>
        <v>xlswrite('G:\Mi unidad\1. PROYECTOS TELLO 2022\SCM SPILL OVERS\outputs\PEAO\densidad\1%\simulacion_1\output_tests.xlsx',spillover_test_159','sp_test_159');</v>
      </c>
      <c r="SI286">
        <v>159</v>
      </c>
      <c r="SJ286" t="str">
        <f>"xlswrite('G:\Mi unidad\1. PROYECTOS TELLO 2022\SCM SPILL OVERS\outputs\PEAO\densidad_g\1%\simulacion_1\output_tests.xlsx',spillover_test_"&amp;SI286&amp;"','sp_test_"&amp;SI286&amp;"');"</f>
        <v>xlswrite('G:\Mi unidad\1. PROYECTOS TELLO 2022\SCM SPILL OVERS\outputs\PEAO\densidad_g\1%\simulacion_1\output_tests.xlsx',spillover_test_159','sp_test_159');</v>
      </c>
      <c r="SU286">
        <v>159</v>
      </c>
      <c r="SV286" t="str">
        <f>"xlswrite('G:\Mi unidad\1. PROYECTOS TELLO 2022\SCM SPILL OVERS\outputs\PEAO\distancia_centro_salud\1%\simulacion_1\output_tests.xlsx',spillover_test_"&amp;SU286&amp;"','sp_test_"&amp;SU286&amp;"');"</f>
        <v>xlswrite('G:\Mi unidad\1. PROYECTOS TELLO 2022\SCM SPILL OVERS\outputs\PEAO\distancia_centro_salud\1%\simulacion_1\output_tests.xlsx',spillover_test_159','sp_test_159');</v>
      </c>
      <c r="TH286">
        <v>159</v>
      </c>
      <c r="TI286" t="str">
        <f>"xlswrite('G:\Mi unidad\1. PROYECTOS TELLO 2022\SCM SPILL OVERS\outputs\PEAO\informalidad\1%\simulacion_1\output_tests.xlsx',spillover_test_"&amp;TH286&amp;"','sp_test_"&amp;TH286&amp;"');"</f>
        <v>xlswrite('G:\Mi unidad\1. PROYECTOS TELLO 2022\SCM SPILL OVERS\outputs\PEAO\informalidad\1%\simulacion_1\output_tests.xlsx',spillover_test_159','sp_test_159');</v>
      </c>
      <c r="TU286">
        <v>159</v>
      </c>
      <c r="TV286" t="str">
        <f>"xlswrite('G:\Mi unidad\1. PROYECTOS TELLO 2022\SCM SPILL OVERS\outputs\PEAO\alimentos\1%\simulacion_1\output_tests.xlsx',spillover_test_"&amp;TU286&amp;"','sp_test_"&amp;TU286&amp;"');"</f>
        <v>xlswrite('G:\Mi unidad\1. PROYECTOS TELLO 2022\SCM SPILL OVERS\outputs\PEAO\alimentos\1%\simulacion_1\output_tests.xlsx',spillover_test_159','sp_test_159');</v>
      </c>
      <c r="UB286">
        <v>159</v>
      </c>
      <c r="UC286" t="str">
        <f>"xlswrite('G:\Mi unidad\1. PROYECTOS TELLO 2022\SCM SPILL OVERS\outputs\PEAO\jefe_hogar\1%\simulacion_1\output_tests.xlsx',spillover_test_"&amp;UB286&amp;"','sp_test_"&amp;UB286&amp;"');"</f>
        <v>xlswrite('G:\Mi unidad\1. PROYECTOS TELLO 2022\SCM SPILL OVERS\outputs\PEAO\jefe_hogar\1%\simulacion_1\output_tests.xlsx',spillover_test_159','sp_test_159');</v>
      </c>
      <c r="UI286">
        <v>159</v>
      </c>
      <c r="UJ286" t="str">
        <f>"xlswrite('G:\Mi unidad\1. PROYECTOS TELLO 2022\SCM SPILL OVERS\outputs\PEAO\mujeres\1%\simulacion_1\output_tests.xlsx',spillover_test_"&amp;UI286&amp;"','sp_test_"&amp;UI286&amp;"');"</f>
        <v>xlswrite('G:\Mi unidad\1. PROYECTOS TELLO 2022\SCM SPILL OVERS\outputs\PEAO\mujeres\1%\simulacion_1\output_tests.xlsx',spillover_test_159','sp_test_159');</v>
      </c>
      <c r="UU286">
        <v>159</v>
      </c>
      <c r="UV286" t="str">
        <f>"xlswrite('G:\Mi unidad\1. PROYECTOS TELLO 2022\SCM SPILL OVERS\outputs\PEAO\criminalidad\1%\simulacion_1\output_tests.xlsx',spillover_test_"&amp;UU286&amp;"','sp_test_"&amp;UU286&amp;"');"</f>
        <v>xlswrite('G:\Mi unidad\1. PROYECTOS TELLO 2022\SCM SPILL OVERS\outputs\PEAO\criminalidad\1%\simulacion_1\output_tests.xlsx',spillover_test_159','sp_test_159');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P287">
        <v>162</v>
      </c>
      <c r="CQ287" t="str">
        <f>"%A_"&amp;CP287</f>
        <v>%A_162</v>
      </c>
      <c r="CW287">
        <v>162</v>
      </c>
      <c r="CX287" s="2" t="str">
        <f>"A_"&amp;CW283&amp;"(:,ind_"&amp;CW283&amp;" == 0) = [];"</f>
        <v>A_159(:,ind_159 == 0) = [];</v>
      </c>
      <c r="DB287">
        <v>162</v>
      </c>
      <c r="DC287" t="str">
        <f>"%A_"&amp;DB287</f>
        <v>%A_162</v>
      </c>
      <c r="DG287">
        <v>162</v>
      </c>
      <c r="DH287" t="str">
        <f>"%A_"&amp;DG287</f>
        <v>%A_162</v>
      </c>
      <c r="DL287">
        <v>162</v>
      </c>
      <c r="DM287" t="str">
        <f>"%A_"&amp;DL287</f>
        <v>%A_162</v>
      </c>
      <c r="EG287">
        <v>104</v>
      </c>
      <c r="EH287" s="2" t="str">
        <f>"alpha1_hat_vec_"&amp;EG287&amp;"(s) = alpha_hat_"&amp;EG287&amp;"(1);"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OVERS\outputs\PEAO\bajo_niv_educ\1%\simulacion_1\output_tests.xlsx',lb_vec_"&amp;QW287&amp;"','lb_vec_"&amp;QW287&amp;"');"</f>
        <v>xlswrite('G:\Mi unidad\1. PROYECTOS TELLO 2022\SCM SPILL OVERS\outputs\PEAO\bajo_niv_educ\1%\simulacion_1\output_tests.xlsx',lb_vec_162','lb_vec_162');</v>
      </c>
      <c r="RK287">
        <v>162</v>
      </c>
      <c r="RL287" t="str">
        <f>"xlswrite('G:\Mi unidad\1. PROYECTOS TELLO 2022\SCM SPILL OVERS\outputs\PEAO\bajo_ingreso\1%\simulacion_1\output_tests.xlsx',lb_vec_"&amp;RK287&amp;"','lb_vec_"&amp;RK287&amp;"');"</f>
        <v>xlswrite('G:\Mi unidad\1. PROYECTOS TELLO 2022\SCM SPILL OVERS\outputs\PEAO\bajo_ingreso\1%\simulacion_1\output_tests.xlsx',lb_vec_162','lb_vec_162');</v>
      </c>
      <c r="RW287">
        <v>162</v>
      </c>
      <c r="RX287" t="str">
        <f>"xlswrite('G:\Mi unidad\1. PROYECTOS TELLO 2022\SCM SPILL OVERS\outputs\PEAO\densidad\1%\simulacion_1\output_tests.xlsx',lb_vec_"&amp;RW287&amp;"','lb_vec_"&amp;RW287&amp;"');"</f>
        <v>xlswrite('G:\Mi unidad\1. PROYECTOS TELLO 2022\SCM SPILL OVERS\outputs\PEAO\densidad\1%\simulacion_1\output_tests.xlsx',lb_vec_162','lb_vec_162');</v>
      </c>
      <c r="SI287">
        <v>162</v>
      </c>
      <c r="SJ287" t="str">
        <f>"xlswrite('G:\Mi unidad\1. PROYECTOS TELLO 2022\SCM SPILL OVERS\outputs\PEAO\densidad_g\1%\simulacion_1\output_tests.xlsx',lb_vec_"&amp;SI287&amp;"','lb_vec_"&amp;SI287&amp;"');"</f>
        <v>xlswrite('G:\Mi unidad\1. PROYECTOS TELLO 2022\SCM SPILL OVERS\outputs\PEAO\densidad_g\1%\simulacion_1\output_tests.xlsx',lb_vec_162','lb_vec_162');</v>
      </c>
      <c r="SU287">
        <v>162</v>
      </c>
      <c r="SV287" t="str">
        <f>"xlswrite('G:\Mi unidad\1. PROYECTOS TELLO 2022\SCM SPILL OVERS\outputs\PEAO\distancia_centro_salud\1%\simulacion_1\output_tests.xlsx',lb_vec_"&amp;SU287&amp;"','lb_vec_"&amp;SU287&amp;"');"</f>
        <v>xlswrite('G:\Mi unidad\1. PROYECTOS TELLO 2022\SCM SPILL OVERS\outputs\PEAO\distancia_centro_salud\1%\simulacion_1\output_tests.xlsx',lb_vec_162','lb_vec_162');</v>
      </c>
      <c r="TH287">
        <v>162</v>
      </c>
      <c r="TI287" t="str">
        <f>"xlswrite('G:\Mi unidad\1. PROYECTOS TELLO 2022\SCM SPILL OVERS\outputs\PEAO\informalidad\1%\simulacion_1\output_tests.xlsx',lb_vec_"&amp;TH287&amp;"','lb_vec_"&amp;TH287&amp;"');"</f>
        <v>xlswrite('G:\Mi unidad\1. PROYECTOS TELLO 2022\SCM SPILL OVERS\outputs\PEAO\informalidad\1%\simulacion_1\output_tests.xlsx',lb_vec_162','lb_vec_162');</v>
      </c>
      <c r="TU287">
        <v>162</v>
      </c>
      <c r="TV287" t="str">
        <f>"xlswrite('G:\Mi unidad\1. PROYECTOS TELLO 2022\SCM SPILL OVERS\outputs\PEAO\alimentos\1%\simulacion_1\output_tests.xlsx',lb_vec_"&amp;TU287&amp;"','lb_vec_"&amp;TU287&amp;"');"</f>
        <v>xlswrite('G:\Mi unidad\1. PROYECTOS TELLO 2022\SCM SPILL OVERS\outputs\PEAO\alimentos\1%\simulacion_1\output_tests.xlsx',lb_vec_162','lb_vec_162');</v>
      </c>
      <c r="UB287">
        <v>162</v>
      </c>
      <c r="UC287" t="str">
        <f>"xlswrite('G:\Mi unidad\1. PROYECTOS TELLO 2022\SCM SPILL OVERS\outputs\PEAO\jefe_hogar\1%\simulacion_1\output_tests.xlsx',lb_vec_"&amp;UB287&amp;"','lb_vec_"&amp;UB287&amp;"');"</f>
        <v>xlswrite('G:\Mi unidad\1. PROYECTOS TELLO 2022\SCM SPILL OVERS\outputs\PEAO\jefe_hogar\1%\simulacion_1\output_tests.xlsx',lb_vec_162','lb_vec_162');</v>
      </c>
      <c r="UI287">
        <v>162</v>
      </c>
      <c r="UJ287" t="str">
        <f>"xlswrite('G:\Mi unidad\1. PROYECTOS TELLO 2022\SCM SPILL OVERS\outputs\PEAO\mujeres\1%\simulacion_1\output_tests.xlsx',lb_vec_"&amp;UI287&amp;"','lb_vec_"&amp;UI287&amp;"');"</f>
        <v>xlswrite('G:\Mi unidad\1. PROYECTOS TELLO 2022\SCM SPILL OVERS\outputs\PEAO\mujeres\1%\simulacion_1\output_tests.xlsx',lb_vec_162','lb_vec_162');</v>
      </c>
      <c r="UU287">
        <v>162</v>
      </c>
      <c r="UV287" t="str">
        <f>"xlswrite('G:\Mi unidad\1. PROYECTOS TELLO 2022\SCM SPILL OVERS\outputs\PEAO\criminalidad\1%\simulacion_1\output_tests.xlsx',lb_vec_"&amp;UU287&amp;"','lb_vec_"&amp;UU287&amp;"');"</f>
        <v>xlswrite('G:\Mi unidad\1. PROYECTOS TELLO 2022\SCM SPILL OVERS\outputs\PEAO\criminalidad\1%\simulacion_1\output_tests.xlsx',lb_vec_162','lb_vec_162');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P288">
        <v>162</v>
      </c>
      <c r="CQ288" t="str">
        <f>"% Provincia_"&amp;CP288</f>
        <v>% Provincia_162</v>
      </c>
      <c r="CW288">
        <v>162</v>
      </c>
      <c r="CX288" t="str">
        <f>"%A_"&amp;CW288</f>
        <v>%A_162</v>
      </c>
      <c r="DB288">
        <v>162</v>
      </c>
      <c r="DC288" t="str">
        <f>"% Provincia_"&amp;DB288</f>
        <v>% Provincia_162</v>
      </c>
      <c r="DG288">
        <v>162</v>
      </c>
      <c r="DH288" t="str">
        <f>"% Provincia_"&amp;DG288</f>
        <v>% Provincia_162</v>
      </c>
      <c r="DL288">
        <v>162</v>
      </c>
      <c r="DM288" t="str">
        <f>"% Provincia_"&amp;DL288</f>
        <v>% Provincia_162</v>
      </c>
      <c r="EG288">
        <v>104</v>
      </c>
      <c r="EH288" s="2" t="str">
        <f>"synthetic_control_sp_"&amp;EG288&amp;"(T+s) = Y_"&amp;EG288&amp;"(1,T+s)-alpha1_hat_vec_"&amp;EG288&amp;"(s);"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OVERS\outputs\PEAO\bajo_niv_educ\1%\simulacion_1\output_tests.xlsx',ub_vec_"&amp;QW288&amp;"','ub_vec_"&amp;QW288&amp;"');"</f>
        <v>xlswrite('G:\Mi unidad\1. PROYECTOS TELLO 2022\SCM SPILL OVERS\outputs\PEAO\bajo_niv_educ\1%\simulacion_1\output_tests.xlsx',ub_vec_162','ub_vec_162');</v>
      </c>
      <c r="RK288">
        <v>162</v>
      </c>
      <c r="RL288" t="str">
        <f>"xlswrite('G:\Mi unidad\1. PROYECTOS TELLO 2022\SCM SPILL OVERS\outputs\PEAO\bajo_ingreso\1%\simulacion_1\output_tests.xlsx',ub_vec_"&amp;RK288&amp;"','ub_vec_"&amp;RK288&amp;"');"</f>
        <v>xlswrite('G:\Mi unidad\1. PROYECTOS TELLO 2022\SCM SPILL OVERS\outputs\PEAO\bajo_ingreso\1%\simulacion_1\output_tests.xlsx',ub_vec_162','ub_vec_162');</v>
      </c>
      <c r="RW288">
        <v>162</v>
      </c>
      <c r="RX288" t="str">
        <f>"xlswrite('G:\Mi unidad\1. PROYECTOS TELLO 2022\SCM SPILL OVERS\outputs\PEAO\densidad\1%\simulacion_1\output_tests.xlsx',ub_vec_"&amp;RW288&amp;"','ub_vec_"&amp;RW288&amp;"');"</f>
        <v>xlswrite('G:\Mi unidad\1. PROYECTOS TELLO 2022\SCM SPILL OVERS\outputs\PEAO\densidad\1%\simulacion_1\output_tests.xlsx',ub_vec_162','ub_vec_162');</v>
      </c>
      <c r="SI288">
        <v>162</v>
      </c>
      <c r="SJ288" t="str">
        <f>"xlswrite('G:\Mi unidad\1. PROYECTOS TELLO 2022\SCM SPILL OVERS\outputs\PEAO\densidad_g\1%\simulacion_1\output_tests.xlsx',ub_vec_"&amp;SI288&amp;"','ub_vec_"&amp;SI288&amp;"');"</f>
        <v>xlswrite('G:\Mi unidad\1. PROYECTOS TELLO 2022\SCM SPILL OVERS\outputs\PEAO\densidad_g\1%\simulacion_1\output_tests.xlsx',ub_vec_162','ub_vec_162');</v>
      </c>
      <c r="SU288">
        <v>162</v>
      </c>
      <c r="SV288" t="str">
        <f>"xlswrite('G:\Mi unidad\1. PROYECTOS TELLO 2022\SCM SPILL OVERS\outputs\PEAO\distancia_centro_salud\1%\simulacion_1\output_tests.xlsx',ub_vec_"&amp;SU288&amp;"','ub_vec_"&amp;SU288&amp;"');"</f>
        <v>xlswrite('G:\Mi unidad\1. PROYECTOS TELLO 2022\SCM SPILL OVERS\outputs\PEAO\distancia_centro_salud\1%\simulacion_1\output_tests.xlsx',ub_vec_162','ub_vec_162');</v>
      </c>
      <c r="TH288">
        <v>162</v>
      </c>
      <c r="TI288" t="str">
        <f>"xlswrite('G:\Mi unidad\1. PROYECTOS TELLO 2022\SCM SPILL OVERS\outputs\PEAO\informalidad\1%\simulacion_1\output_tests.xlsx',ub_vec_"&amp;TH288&amp;"','ub_vec_"&amp;TH288&amp;"');"</f>
        <v>xlswrite('G:\Mi unidad\1. PROYECTOS TELLO 2022\SCM SPILL OVERS\outputs\PEAO\informalidad\1%\simulacion_1\output_tests.xlsx',ub_vec_162','ub_vec_162');</v>
      </c>
      <c r="TU288">
        <v>162</v>
      </c>
      <c r="TV288" t="str">
        <f>"xlswrite('G:\Mi unidad\1. PROYECTOS TELLO 2022\SCM SPILL OVERS\outputs\PEAO\alimentos\1%\simulacion_1\output_tests.xlsx',ub_vec_"&amp;TU288&amp;"','ub_vec_"&amp;TU288&amp;"');"</f>
        <v>xlswrite('G:\Mi unidad\1. PROYECTOS TELLO 2022\SCM SPILL OVERS\outputs\PEAO\alimentos\1%\simulacion_1\output_tests.xlsx',ub_vec_162','ub_vec_162');</v>
      </c>
      <c r="UB288">
        <v>162</v>
      </c>
      <c r="UC288" t="str">
        <f>"xlswrite('G:\Mi unidad\1. PROYECTOS TELLO 2022\SCM SPILL OVERS\outputs\PEAO\jefe_hogar\1%\simulacion_1\output_tests.xlsx',ub_vec_"&amp;UB288&amp;"','ub_vec_"&amp;UB288&amp;"');"</f>
        <v>xlswrite('G:\Mi unidad\1. PROYECTOS TELLO 2022\SCM SPILL OVERS\outputs\PEAO\jefe_hogar\1%\simulacion_1\output_tests.xlsx',ub_vec_162','ub_vec_162');</v>
      </c>
      <c r="UI288">
        <v>162</v>
      </c>
      <c r="UJ288" t="str">
        <f>"xlswrite('G:\Mi unidad\1. PROYECTOS TELLO 2022\SCM SPILL OVERS\outputs\PEAO\mujeres\1%\simulacion_1\output_tests.xlsx',ub_vec_"&amp;UI288&amp;"','ub_vec_"&amp;UI288&amp;"');"</f>
        <v>xlswrite('G:\Mi unidad\1. PROYECTOS TELLO 2022\SCM SPILL OVERS\outputs\PEAO\mujeres\1%\simulacion_1\output_tests.xlsx',ub_vec_162','ub_vec_162');</v>
      </c>
      <c r="UU288">
        <v>162</v>
      </c>
      <c r="UV288" t="str">
        <f>"xlswrite('G:\Mi unidad\1. PROYECTOS TELLO 2022\SCM SPILL OVERS\outputs\PEAO\criminalidad\1%\simulacion_1\output_tests.xlsx',ub_vec_"&amp;UU288&amp;"','ub_vec_"&amp;UU288&amp;"');"</f>
        <v>xlswrite('G:\Mi unidad\1. PROYECTOS TELLO 2022\SCM SPILL OVERS\outputs\PEAO\criminalidad\1%\simulacion_1\output_tests.xlsx',ub_vec_162','ub_vec_162');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xlsread('spillover_densidad_g_"&amp;CJ287&amp;".xlsx')"</f>
        <v>ind_162 = xlsread('spillover_densidad_g_162.xlsx')</v>
      </c>
      <c r="CP289">
        <v>162</v>
      </c>
      <c r="CQ289" s="2" t="str">
        <f>"ind_"&amp;CP287&amp;" = xlsread('spillover_tiempo_cs_"&amp;CP287&amp;".xlsx')"</f>
        <v>ind_162 = xlsread('spillover_tiempo_cs_162.xlsx')</v>
      </c>
      <c r="CW289">
        <v>162</v>
      </c>
      <c r="CX289" t="str">
        <f>"% Provincia_"&amp;CW289</f>
        <v>% Provincia_162</v>
      </c>
      <c r="DB289">
        <v>162</v>
      </c>
      <c r="DC289" s="2" t="str">
        <f>"ind_"&amp;DB287&amp;" = xlsread('spillover_criminalidad_"&amp;DB287&amp;".xlsx')"</f>
        <v>ind_162 = xlsread('spillover_criminalidad_162.xlsx')</v>
      </c>
      <c r="DG289">
        <v>162</v>
      </c>
      <c r="DH289" s="2" t="str">
        <f>"ind_"&amp;DG287&amp;" = xlsread('spillover_jefe_hogar_"&amp;DG287&amp;".xlsx')"</f>
        <v>ind_162 = xlsread('spillover_jefe_hogar_162.xlsx')</v>
      </c>
      <c r="DL289">
        <v>162</v>
      </c>
      <c r="DM289" s="2" t="str">
        <f>"ind_"&amp;DL287&amp;" = xlsread('spillover_mujeres_"&amp;DL287&amp;".xlsx')"</f>
        <v>ind_162 = xlsread('spillover_mujeres_162.xlsx')</v>
      </c>
      <c r="EG289">
        <v>104</v>
      </c>
      <c r="EH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sp_andrews(Y_pre_"&amp;QP289&amp;",PEAO_"&amp;QP289&amp;"(:,T+s),A_"&amp;QP289&amp;",C,d,alpha_sig);"</f>
        <v xml:space="preserve">    spillover_test_140(s) = sp_andrews(Y_pre_140,PEAO_140(:,T+s),A_140,C,d,alpha_sig);</v>
      </c>
      <c r="QW289">
        <v>162</v>
      </c>
      <c r="QX289" t="str">
        <f>"xlswrite('G:\Mi unidad\1. PROYECTOS TELLO 2022\SCM SPILL OVERS\outputs\PEAO\bajo_niv_educ\1%\simulacion_1\output_tests.xlsx',p_value_vec_"&amp;QW289&amp;"','p_value_vec_"&amp;QW289&amp;"');"</f>
        <v>xlswrite('G:\Mi unidad\1. PROYECTOS TELLO 2022\SCM SPILL OVERS\outputs\PEAO\bajo_niv_educ\1%\simulacion_1\output_tests.xlsx',p_value_vec_162','p_value_vec_162');</v>
      </c>
      <c r="RK289">
        <v>162</v>
      </c>
      <c r="RL289" t="str">
        <f>"xlswrite('G:\Mi unidad\1. PROYECTOS TELLO 2022\SCM SPILL OVERS\outputs\PEAO\bajo_ingreso\1%\simulacion_1\output_tests.xlsx',p_value_vec_"&amp;RK289&amp;"','p_value_vec_"&amp;RK289&amp;"');"</f>
        <v>xlswrite('G:\Mi unidad\1. PROYECTOS TELLO 2022\SCM SPILL OVERS\outputs\PEAO\bajo_ingreso\1%\simulacion_1\output_tests.xlsx',p_value_vec_162','p_value_vec_162');</v>
      </c>
      <c r="RW289">
        <v>162</v>
      </c>
      <c r="RX289" t="str">
        <f>"xlswrite('G:\Mi unidad\1. PROYECTOS TELLO 2022\SCM SPILL OVERS\outputs\PEAO\densidad\1%\simulacion_1\output_tests.xlsx',p_value_vec_"&amp;RW289&amp;"','p_value_vec_"&amp;RW289&amp;"');"</f>
        <v>xlswrite('G:\Mi unidad\1. PROYECTOS TELLO 2022\SCM SPILL OVERS\outputs\PEAO\densidad\1%\simulacion_1\output_tests.xlsx',p_value_vec_162','p_value_vec_162');</v>
      </c>
      <c r="SI289">
        <v>162</v>
      </c>
      <c r="SJ289" t="str">
        <f>"xlswrite('G:\Mi unidad\1. PROYECTOS TELLO 2022\SCM SPILL OVERS\outputs\PEAO\densidad_g\1%\simulacion_1\output_tests.xlsx',p_value_vec_"&amp;SI289&amp;"','p_value_vec_"&amp;SI289&amp;"');"</f>
        <v>xlswrite('G:\Mi unidad\1. PROYECTOS TELLO 2022\SCM SPILL OVERS\outputs\PEAO\densidad_g\1%\simulacion_1\output_tests.xlsx',p_value_vec_162','p_value_vec_162');</v>
      </c>
      <c r="SU289">
        <v>162</v>
      </c>
      <c r="SV289" t="str">
        <f>"xlswrite('G:\Mi unidad\1. PROYECTOS TELLO 2022\SCM SPILL OVERS\outputs\PEAO\distancia_centro_salud\1%\simulacion_1\output_tests.xlsx',p_value_vec_"&amp;SU289&amp;"','p_value_vec_"&amp;SU289&amp;"');"</f>
        <v>xlswrite('G:\Mi unidad\1. PROYECTOS TELLO 2022\SCM SPILL OVERS\outputs\PEAO\distancia_centro_salud\1%\simulacion_1\output_tests.xlsx',p_value_vec_162','p_value_vec_162');</v>
      </c>
      <c r="TH289">
        <v>162</v>
      </c>
      <c r="TI289" t="str">
        <f>"xlswrite('G:\Mi unidad\1. PROYECTOS TELLO 2022\SCM SPILL OVERS\outputs\PEAO\informalidad\1%\simulacion_1\output_tests.xlsx',p_value_vec_"&amp;TH289&amp;"','p_value_vec_"&amp;TH289&amp;"');"</f>
        <v>xlswrite('G:\Mi unidad\1. PROYECTOS TELLO 2022\SCM SPILL OVERS\outputs\PEAO\informalidad\1%\simulacion_1\output_tests.xlsx',p_value_vec_162','p_value_vec_162');</v>
      </c>
      <c r="TU289">
        <v>162</v>
      </c>
      <c r="TV289" t="str">
        <f>"xlswrite('G:\Mi unidad\1. PROYECTOS TELLO 2022\SCM SPILL OVERS\outputs\PEAO\alimentos\1%\simulacion_1\output_tests.xlsx',p_value_vec_"&amp;TU289&amp;"','p_value_vec_"&amp;TU289&amp;"');"</f>
        <v>xlswrite('G:\Mi unidad\1. PROYECTOS TELLO 2022\SCM SPILL OVERS\outputs\PEAO\alimentos\1%\simulacion_1\output_tests.xlsx',p_value_vec_162','p_value_vec_162');</v>
      </c>
      <c r="UB289">
        <v>162</v>
      </c>
      <c r="UC289" t="str">
        <f>"xlswrite('G:\Mi unidad\1. PROYECTOS TELLO 2022\SCM SPILL OVERS\outputs\PEAO\jefe_hogar\1%\simulacion_1\output_tests.xlsx',p_value_vec_"&amp;UB289&amp;"','p_value_vec_"&amp;UB289&amp;"');"</f>
        <v>xlswrite('G:\Mi unidad\1. PROYECTOS TELLO 2022\SCM SPILL OVERS\outputs\PEAO\jefe_hogar\1%\simulacion_1\output_tests.xlsx',p_value_vec_162','p_value_vec_162');</v>
      </c>
      <c r="UI289">
        <v>162</v>
      </c>
      <c r="UJ289" t="str">
        <f>"xlswrite('G:\Mi unidad\1. PROYECTOS TELLO 2022\SCM SPILL OVERS\outputs\PEAO\mujeres\1%\simulacion_1\output_tests.xlsx',p_value_vec_"&amp;UI289&amp;"','p_value_vec_"&amp;UI289&amp;"');"</f>
        <v>xlswrite('G:\Mi unidad\1. PROYECTOS TELLO 2022\SCM SPILL OVERS\outputs\PEAO\mujeres\1%\simulacion_1\output_tests.xlsx',p_value_vec_162','p_value_vec_162');</v>
      </c>
      <c r="UU289">
        <v>162</v>
      </c>
      <c r="UV289" t="str">
        <f>"xlswrite('G:\Mi unidad\1. PROYECTOS TELLO 2022\SCM SPILL OVERS\outputs\PEAO\criminalidad\1%\simulacion_1\output_tests.xlsx',p_value_vec_"&amp;UU289&amp;"','p_value_vec_"&amp;UU289&amp;"');"</f>
        <v>xlswrite('G:\Mi unidad\1. PROYECTOS TELLO 2022\SCM SPILL OVERS\outputs\PEAO\criminalidad\1%\simulacion_1\output_tests.xlsx',p_value_vec_162','p_value_vec_162');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P290">
        <v>162</v>
      </c>
      <c r="CQ290" s="2" t="str">
        <f>"A_"&amp;CP287&amp;" = eye(N);"</f>
        <v>A_162 = eye(N);</v>
      </c>
      <c r="CW290">
        <v>162</v>
      </c>
      <c r="CX290" s="2" t="str">
        <f>"ind_"&amp;CW288&amp;" = xlsread('spillover_alimentos_"&amp;CW288&amp;".xlsx')"</f>
        <v>ind_162 = xlsread('spillover_alimentos_162.xlsx')</v>
      </c>
      <c r="DB290">
        <v>162</v>
      </c>
      <c r="DC290" s="2" t="str">
        <f>"A_"&amp;DB287&amp;" = eye(N);"</f>
        <v>A_162 = eye(N);</v>
      </c>
      <c r="DG290">
        <v>162</v>
      </c>
      <c r="DH290" s="2" t="str">
        <f>"A_"&amp;DG287&amp;" = eye(N);"</f>
        <v>A_162 = eye(N);</v>
      </c>
      <c r="DL290">
        <v>162</v>
      </c>
      <c r="DM290" s="2" t="str">
        <f>"A_"&amp;DL287&amp;" = eye(N);"</f>
        <v>A_162 = eye(N);</v>
      </c>
      <c r="EG290">
        <v>105</v>
      </c>
      <c r="EH290" s="3" t="str">
        <f>"%PROVINCIA "&amp;EG290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OVERS\outputs\PEAO\bajo_niv_educ\1%\simulacion_1\output_tests.xlsx',alpha1_hat_vec_"&amp;QW290&amp;"','alpha1_hat_vec_"&amp;QW290&amp;"');"</f>
        <v>xlswrite('G:\Mi unidad\1. PROYECTOS TELLO 2022\SCM SPILL OVERS\outputs\PEAO\bajo_niv_educ\1%\simulacion_1\output_tests.xlsx',alpha1_hat_vec_162','alpha1_hat_vec_162');</v>
      </c>
      <c r="RK290">
        <v>162</v>
      </c>
      <c r="RL290" t="str">
        <f>"xlswrite('G:\Mi unidad\1. PROYECTOS TELLO 2022\SCM SPILL OVERS\outputs\PEAO\bajo_ingreso\1%\simulacion_1\output_tests.xlsx',alpha1_hat_vec_"&amp;RK290&amp;"','alpha1_hat_vec_"&amp;RK290&amp;"');"</f>
        <v>xlswrite('G:\Mi unidad\1. PROYECTOS TELLO 2022\SCM SPILL OVERS\outputs\PEAO\bajo_ingreso\1%\simulacion_1\output_tests.xlsx',alpha1_hat_vec_162','alpha1_hat_vec_162');</v>
      </c>
      <c r="RW290">
        <v>162</v>
      </c>
      <c r="RX290" t="str">
        <f>"xlswrite('G:\Mi unidad\1. PROYECTOS TELLO 2022\SCM SPILL OVERS\outputs\PEAO\densidad\1%\simulacion_1\output_tests.xlsx',alpha1_hat_vec_"&amp;RW290&amp;"','alpha1_hat_vec_"&amp;RW290&amp;"');"</f>
        <v>xlswrite('G:\Mi unidad\1. PROYECTOS TELLO 2022\SCM SPILL OVERS\outputs\PEAO\densidad\1%\simulacion_1\output_tests.xlsx',alpha1_hat_vec_162','alpha1_hat_vec_162');</v>
      </c>
      <c r="SI290">
        <v>162</v>
      </c>
      <c r="SJ290" t="str">
        <f>"xlswrite('G:\Mi unidad\1. PROYECTOS TELLO 2022\SCM SPILL OVERS\outputs\PEAO\densidad_g\1%\simulacion_1\output_tests.xlsx',alpha1_hat_vec_"&amp;SI290&amp;"','alpha1_hat_vec_"&amp;SI290&amp;"');"</f>
        <v>xlswrite('G:\Mi unidad\1. PROYECTOS TELLO 2022\SCM SPILL OVERS\outputs\PEAO\densidad_g\1%\simulacion_1\output_tests.xlsx',alpha1_hat_vec_162','alpha1_hat_vec_162');</v>
      </c>
      <c r="SU290">
        <v>162</v>
      </c>
      <c r="SV290" t="str">
        <f>"xlswrite('G:\Mi unidad\1. PROYECTOS TELLO 2022\SCM SPILL OVERS\outputs\PEAO\distancia_centro_salud\1%\simulacion_1\output_tests.xlsx',alpha1_hat_vec_"&amp;SU290&amp;"','alpha1_hat_vec_"&amp;SU290&amp;"');"</f>
        <v>xlswrite('G:\Mi unidad\1. PROYECTOS TELLO 2022\SCM SPILL OVERS\outputs\PEAO\distancia_centro_salud\1%\simulacion_1\output_tests.xlsx',alpha1_hat_vec_162','alpha1_hat_vec_162');</v>
      </c>
      <c r="TH290">
        <v>162</v>
      </c>
      <c r="TI290" t="str">
        <f>"xlswrite('G:\Mi unidad\1. PROYECTOS TELLO 2022\SCM SPILL OVERS\outputs\PEAO\informalidad\1%\simulacion_1\output_tests.xlsx',alpha1_hat_vec_"&amp;TH290&amp;"','alpha1_hat_vec_"&amp;TH290&amp;"');"</f>
        <v>xlswrite('G:\Mi unidad\1. PROYECTOS TELLO 2022\SCM SPILL OVERS\outputs\PEAO\informalidad\1%\simulacion_1\output_tests.xlsx',alpha1_hat_vec_162','alpha1_hat_vec_162');</v>
      </c>
      <c r="TU290">
        <v>162</v>
      </c>
      <c r="TV290" t="str">
        <f>"xlswrite('G:\Mi unidad\1. PROYECTOS TELLO 2022\SCM SPILL OVERS\outputs\PEAO\alimentos\1%\simulacion_1\output_tests.xlsx',alpha1_hat_vec_"&amp;TU290&amp;"','alpha1_hat_vec_"&amp;TU290&amp;"');"</f>
        <v>xlswrite('G:\Mi unidad\1. PROYECTOS TELLO 2022\SCM SPILL OVERS\outputs\PEAO\alimentos\1%\simulacion_1\output_tests.xlsx',alpha1_hat_vec_162','alpha1_hat_vec_162');</v>
      </c>
      <c r="UB290">
        <v>162</v>
      </c>
      <c r="UC290" t="str">
        <f>"xlswrite('G:\Mi unidad\1. PROYECTOS TELLO 2022\SCM SPILL OVERS\outputs\PEAO\jefe_hogar\1%\simulacion_1\output_tests.xlsx',alpha1_hat_vec_"&amp;UB290&amp;"','alpha1_hat_vec_"&amp;UB290&amp;"');"</f>
        <v>xlswrite('G:\Mi unidad\1. PROYECTOS TELLO 2022\SCM SPILL OVERS\outputs\PEAO\jefe_hogar\1%\simulacion_1\output_tests.xlsx',alpha1_hat_vec_162','alpha1_hat_vec_162');</v>
      </c>
      <c r="UI290">
        <v>162</v>
      </c>
      <c r="UJ290" t="str">
        <f>"xlswrite('G:\Mi unidad\1. PROYECTOS TELLO 2022\SCM SPILL OVERS\outputs\PEAO\mujeres\1%\simulacion_1\output_tests.xlsx',alpha1_hat_vec_"&amp;UI290&amp;"','alpha1_hat_vec_"&amp;UI290&amp;"');"</f>
        <v>xlswrite('G:\Mi unidad\1. PROYECTOS TELLO 2022\SCM SPILL OVERS\outputs\PEAO\mujeres\1%\simulacion_1\output_tests.xlsx',alpha1_hat_vec_162','alpha1_hat_vec_162');</v>
      </c>
      <c r="UU290">
        <v>162</v>
      </c>
      <c r="UV290" t="str">
        <f>"xlswrite('G:\Mi unidad\1. PROYECTOS TELLO 2022\SCM SPILL OVERS\outputs\PEAO\criminalidad\1%\simulacion_1\output_tests.xlsx',alpha1_hat_vec_"&amp;UU290&amp;"','alpha1_hat_vec_"&amp;UU290&amp;"');"</f>
        <v>xlswrite('G:\Mi unidad\1. PROYECTOS TELLO 2022\SCM SPILL OVERS\outputs\PEAO\criminalidad\1%\simulacion_1\output_tests.xlsx',alpha1_hat_vec_162','alpha1_hat_vec_162');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P291">
        <v>162</v>
      </c>
      <c r="CQ291" s="2" t="str">
        <f>"A_"&amp;CP287&amp;"(:,ind_"&amp;CP287&amp;" == 0) = [];"</f>
        <v>A_162(:,ind_162 == 0) = [];</v>
      </c>
      <c r="CW291">
        <v>162</v>
      </c>
      <c r="CX291" s="2" t="str">
        <f>"A_"&amp;CW288&amp;" = eye(N);"</f>
        <v>A_162 = eye(N);</v>
      </c>
      <c r="DB291">
        <v>162</v>
      </c>
      <c r="DC291" s="2" t="str">
        <f>"A_"&amp;DB287&amp;"(:,ind_"&amp;DB287&amp;" == 0) = [];"</f>
        <v>A_162(:,ind_162 == 0) = [];</v>
      </c>
      <c r="DG291">
        <v>162</v>
      </c>
      <c r="DH291" s="2" t="str">
        <f>"A_"&amp;DG287&amp;"(:,ind_"&amp;DG287&amp;" == 0) = [];"</f>
        <v>A_162(:,ind_162 == 0) = [];</v>
      </c>
      <c r="DL291">
        <v>162</v>
      </c>
      <c r="DM291" s="2" t="str">
        <f>"A_"&amp;DL287&amp;"(:,ind_"&amp;DL287&amp;" == 0) = [];"</f>
        <v>A_162(:,ind_162 == 0) = [];</v>
      </c>
      <c r="EG291">
        <v>105</v>
      </c>
      <c r="EH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OVERS\outputs\PEAO\bajo_niv_educ\1%\simulacion_1\output_tests.xlsx',spillover_test_"&amp;QW291&amp;"','sp_test_"&amp;QW291&amp;"');"</f>
        <v>xlswrite('G:\Mi unidad\1. PROYECTOS TELLO 2022\SCM SPILL OVERS\outputs\PEAO\bajo_niv_educ\1%\simulacion_1\output_tests.xlsx',spillover_test_162','sp_test_162');</v>
      </c>
      <c r="RK291">
        <v>162</v>
      </c>
      <c r="RL291" t="str">
        <f>"xlswrite('G:\Mi unidad\1. PROYECTOS TELLO 2022\SCM SPILL OVERS\outputs\PEAO\bajo_ingreso\1%\simulacion_1\output_tests.xlsx',spillover_test_"&amp;RK291&amp;"','sp_test_"&amp;RK291&amp;"');"</f>
        <v>xlswrite('G:\Mi unidad\1. PROYECTOS TELLO 2022\SCM SPILL OVERS\outputs\PEAO\bajo_ingreso\1%\simulacion_1\output_tests.xlsx',spillover_test_162','sp_test_162');</v>
      </c>
      <c r="RW291">
        <v>162</v>
      </c>
      <c r="RX291" t="str">
        <f>"xlswrite('G:\Mi unidad\1. PROYECTOS TELLO 2022\SCM SPILL OVERS\outputs\PEAO\densidad\1%\simulacion_1\output_tests.xlsx',spillover_test_"&amp;RW291&amp;"','sp_test_"&amp;RW291&amp;"');"</f>
        <v>xlswrite('G:\Mi unidad\1. PROYECTOS TELLO 2022\SCM SPILL OVERS\outputs\PEAO\densidad\1%\simulacion_1\output_tests.xlsx',spillover_test_162','sp_test_162');</v>
      </c>
      <c r="SI291">
        <v>162</v>
      </c>
      <c r="SJ291" t="str">
        <f>"xlswrite('G:\Mi unidad\1. PROYECTOS TELLO 2022\SCM SPILL OVERS\outputs\PEAO\densidad_g\1%\simulacion_1\output_tests.xlsx',spillover_test_"&amp;SI291&amp;"','sp_test_"&amp;SI291&amp;"');"</f>
        <v>xlswrite('G:\Mi unidad\1. PROYECTOS TELLO 2022\SCM SPILL OVERS\outputs\PEAO\densidad_g\1%\simulacion_1\output_tests.xlsx',spillover_test_162','sp_test_162');</v>
      </c>
      <c r="SU291">
        <v>162</v>
      </c>
      <c r="SV291" t="str">
        <f>"xlswrite('G:\Mi unidad\1. PROYECTOS TELLO 2022\SCM SPILL OVERS\outputs\PEAO\distancia_centro_salud\1%\simulacion_1\output_tests.xlsx',spillover_test_"&amp;SU291&amp;"','sp_test_"&amp;SU291&amp;"');"</f>
        <v>xlswrite('G:\Mi unidad\1. PROYECTOS TELLO 2022\SCM SPILL OVERS\outputs\PEAO\distancia_centro_salud\1%\simulacion_1\output_tests.xlsx',spillover_test_162','sp_test_162');</v>
      </c>
      <c r="TH291">
        <v>162</v>
      </c>
      <c r="TI291" t="str">
        <f>"xlswrite('G:\Mi unidad\1. PROYECTOS TELLO 2022\SCM SPILL OVERS\outputs\PEAO\informalidad\1%\simulacion_1\output_tests.xlsx',spillover_test_"&amp;TH291&amp;"','sp_test_"&amp;TH291&amp;"');"</f>
        <v>xlswrite('G:\Mi unidad\1. PROYECTOS TELLO 2022\SCM SPILL OVERS\outputs\PEAO\informalidad\1%\simulacion_1\output_tests.xlsx',spillover_test_162','sp_test_162');</v>
      </c>
      <c r="TU291">
        <v>162</v>
      </c>
      <c r="TV291" t="str">
        <f>"xlswrite('G:\Mi unidad\1. PROYECTOS TELLO 2022\SCM SPILL OVERS\outputs\PEAO\alimentos\1%\simulacion_1\output_tests.xlsx',spillover_test_"&amp;TU291&amp;"','sp_test_"&amp;TU291&amp;"');"</f>
        <v>xlswrite('G:\Mi unidad\1. PROYECTOS TELLO 2022\SCM SPILL OVERS\outputs\PEAO\alimentos\1%\simulacion_1\output_tests.xlsx',spillover_test_162','sp_test_162');</v>
      </c>
      <c r="UB291">
        <v>162</v>
      </c>
      <c r="UC291" t="str">
        <f>"xlswrite('G:\Mi unidad\1. PROYECTOS TELLO 2022\SCM SPILL OVERS\outputs\PEAO\jefe_hogar\1%\simulacion_1\output_tests.xlsx',spillover_test_"&amp;UB291&amp;"','sp_test_"&amp;UB291&amp;"');"</f>
        <v>xlswrite('G:\Mi unidad\1. PROYECTOS TELLO 2022\SCM SPILL OVERS\outputs\PEAO\jefe_hogar\1%\simulacion_1\output_tests.xlsx',spillover_test_162','sp_test_162');</v>
      </c>
      <c r="UI291">
        <v>162</v>
      </c>
      <c r="UJ291" t="str">
        <f>"xlswrite('G:\Mi unidad\1. PROYECTOS TELLO 2022\SCM SPILL OVERS\outputs\PEAO\mujeres\1%\simulacion_1\output_tests.xlsx',spillover_test_"&amp;UI291&amp;"','sp_test_"&amp;UI291&amp;"');"</f>
        <v>xlswrite('G:\Mi unidad\1. PROYECTOS TELLO 2022\SCM SPILL OVERS\outputs\PEAO\mujeres\1%\simulacion_1\output_tests.xlsx',spillover_test_162','sp_test_162');</v>
      </c>
      <c r="UU291">
        <v>162</v>
      </c>
      <c r="UV291" t="str">
        <f>"xlswrite('G:\Mi unidad\1. PROYECTOS TELLO 2022\SCM SPILL OVERS\outputs\PEAO\criminalidad\1%\simulacion_1\output_tests.xlsx',spillover_test_"&amp;UU291&amp;"','sp_test_"&amp;UU291&amp;"');"</f>
        <v>xlswrite('G:\Mi unidad\1. PROYECTOS TELLO 2022\SCM SPILL OVERS\outputs\PEAO\criminalidad\1%\simulacion_1\output_tests.xlsx',spillover_test_162','sp_test_162');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P292">
        <v>169</v>
      </c>
      <c r="CQ292" t="str">
        <f>"%A_"&amp;CP292</f>
        <v>%A_169</v>
      </c>
      <c r="CW292">
        <v>169</v>
      </c>
      <c r="CX292" s="2" t="str">
        <f>"A_"&amp;CW288&amp;"(:,ind_"&amp;CW288&amp;" == 0) = [];"</f>
        <v>A_162(:,ind_162 == 0) = [];</v>
      </c>
      <c r="DB292">
        <v>169</v>
      </c>
      <c r="DC292" t="str">
        <f>"%A_"&amp;DB292</f>
        <v>%A_169</v>
      </c>
      <c r="DG292">
        <v>169</v>
      </c>
      <c r="DH292" t="str">
        <f>"%A_"&amp;DG292</f>
        <v>%A_169</v>
      </c>
      <c r="DL292">
        <v>169</v>
      </c>
      <c r="DM292" t="str">
        <f>"%A_"&amp;DL292</f>
        <v>%A_169</v>
      </c>
      <c r="EG292">
        <v>105</v>
      </c>
      <c r="EH292" s="2" t="str">
        <f>"Y_Ts_"&amp;EG292&amp;" = Y_"&amp;EG292&amp;"(:,T+s);"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OVERS\outputs\PEAO\bajo_niv_educ\1%\simulacion_1\output_tests.xlsx',lb_vec_"&amp;QW292&amp;"','lb_vec_"&amp;QW292&amp;"');"</f>
        <v>xlswrite('G:\Mi unidad\1. PROYECTOS TELLO 2022\SCM SPILL OVERS\outputs\PEAO\bajo_niv_educ\1%\simulacion_1\output_tests.xlsx',lb_vec_169','lb_vec_169');</v>
      </c>
      <c r="RK292">
        <v>169</v>
      </c>
      <c r="RL292" t="str">
        <f>"xlswrite('G:\Mi unidad\1. PROYECTOS TELLO 2022\SCM SPILL OVERS\outputs\PEAO\bajo_ingreso\1%\simulacion_1\output_tests.xlsx',lb_vec_"&amp;RK292&amp;"','lb_vec_"&amp;RK292&amp;"');"</f>
        <v>xlswrite('G:\Mi unidad\1. PROYECTOS TELLO 2022\SCM SPILL OVERS\outputs\PEAO\bajo_ingreso\1%\simulacion_1\output_tests.xlsx',lb_vec_169','lb_vec_169');</v>
      </c>
      <c r="RW292">
        <v>169</v>
      </c>
      <c r="RX292" t="str">
        <f>"xlswrite('G:\Mi unidad\1. PROYECTOS TELLO 2022\SCM SPILL OVERS\outputs\PEAO\densidad\1%\simulacion_1\output_tests.xlsx',lb_vec_"&amp;RW292&amp;"','lb_vec_"&amp;RW292&amp;"');"</f>
        <v>xlswrite('G:\Mi unidad\1. PROYECTOS TELLO 2022\SCM SPILL OVERS\outputs\PEAO\densidad\1%\simulacion_1\output_tests.xlsx',lb_vec_169','lb_vec_169');</v>
      </c>
      <c r="SI292">
        <v>169</v>
      </c>
      <c r="SJ292" t="str">
        <f>"xlswrite('G:\Mi unidad\1. PROYECTOS TELLO 2022\SCM SPILL OVERS\outputs\PEAO\densidad_g\1%\simulacion_1\output_tests.xlsx',lb_vec_"&amp;SI292&amp;"','lb_vec_"&amp;SI292&amp;"');"</f>
        <v>xlswrite('G:\Mi unidad\1. PROYECTOS TELLO 2022\SCM SPILL OVERS\outputs\PEAO\densidad_g\1%\simulacion_1\output_tests.xlsx',lb_vec_169','lb_vec_169');</v>
      </c>
      <c r="SU292">
        <v>169</v>
      </c>
      <c r="SV292" t="str">
        <f>"xlswrite('G:\Mi unidad\1. PROYECTOS TELLO 2022\SCM SPILL OVERS\outputs\PEAO\distancia_centro_salud\1%\simulacion_1\output_tests.xlsx',lb_vec_"&amp;SU292&amp;"','lb_vec_"&amp;SU292&amp;"');"</f>
        <v>xlswrite('G:\Mi unidad\1. PROYECTOS TELLO 2022\SCM SPILL OVERS\outputs\PEAO\distancia_centro_salud\1%\simulacion_1\output_tests.xlsx',lb_vec_169','lb_vec_169');</v>
      </c>
      <c r="TH292">
        <v>169</v>
      </c>
      <c r="TI292" t="str">
        <f>"xlswrite('G:\Mi unidad\1. PROYECTOS TELLO 2022\SCM SPILL OVERS\outputs\PEAO\informalidad\1%\simulacion_1\output_tests.xlsx',lb_vec_"&amp;TH292&amp;"','lb_vec_"&amp;TH292&amp;"');"</f>
        <v>xlswrite('G:\Mi unidad\1. PROYECTOS TELLO 2022\SCM SPILL OVERS\outputs\PEAO\informalidad\1%\simulacion_1\output_tests.xlsx',lb_vec_169','lb_vec_169');</v>
      </c>
      <c r="TU292">
        <v>169</v>
      </c>
      <c r="TV292" t="str">
        <f>"xlswrite('G:\Mi unidad\1. PROYECTOS TELLO 2022\SCM SPILL OVERS\outputs\PEAO\alimentos\1%\simulacion_1\output_tests.xlsx',lb_vec_"&amp;TU292&amp;"','lb_vec_"&amp;TU292&amp;"');"</f>
        <v>xlswrite('G:\Mi unidad\1. PROYECTOS TELLO 2022\SCM SPILL OVERS\outputs\PEAO\alimentos\1%\simulacion_1\output_tests.xlsx',lb_vec_169','lb_vec_169');</v>
      </c>
      <c r="UB292">
        <v>169</v>
      </c>
      <c r="UC292" t="str">
        <f>"xlswrite('G:\Mi unidad\1. PROYECTOS TELLO 2022\SCM SPILL OVERS\outputs\PEAO\jefe_hogar\1%\simulacion_1\output_tests.xlsx',lb_vec_"&amp;UB292&amp;"','lb_vec_"&amp;UB292&amp;"');"</f>
        <v>xlswrite('G:\Mi unidad\1. PROYECTOS TELLO 2022\SCM SPILL OVERS\outputs\PEAO\jefe_hogar\1%\simulacion_1\output_tests.xlsx',lb_vec_169','lb_vec_169');</v>
      </c>
      <c r="UI292">
        <v>169</v>
      </c>
      <c r="UJ292" t="str">
        <f>"xlswrite('G:\Mi unidad\1. PROYECTOS TELLO 2022\SCM SPILL OVERS\outputs\PEAO\mujeres\1%\simulacion_1\output_tests.xlsx',lb_vec_"&amp;UI292&amp;"','lb_vec_"&amp;UI292&amp;"');"</f>
        <v>xlswrite('G:\Mi unidad\1. PROYECTOS TELLO 2022\SCM SPILL OVERS\outputs\PEAO\mujeres\1%\simulacion_1\output_tests.xlsx',lb_vec_169','lb_vec_169');</v>
      </c>
      <c r="UU292">
        <v>169</v>
      </c>
      <c r="UV292" t="str">
        <f>"xlswrite('G:\Mi unidad\1. PROYECTOS TELLO 2022\SCM SPILL OVERS\outputs\PEAO\criminalidad\1%\simulacion_1\output_tests.xlsx',lb_vec_"&amp;UU292&amp;"','lb_vec_"&amp;UU292&amp;"');"</f>
        <v>xlswrite('G:\Mi unidad\1. PROYECTOS TELLO 2022\SCM SPILL OVERS\outputs\PEAO\criminalidad\1%\simulacion_1\output_tests.xlsx',lb_vec_169','lb_vec_169');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P293">
        <v>169</v>
      </c>
      <c r="CQ293" t="str">
        <f>"% Provincia_"&amp;CP293</f>
        <v>% Provincia_169</v>
      </c>
      <c r="CW293">
        <v>169</v>
      </c>
      <c r="CX293" t="str">
        <f>"% Provincia_"&amp;CW293</f>
        <v>% Provincia_169</v>
      </c>
      <c r="DB293">
        <v>169</v>
      </c>
      <c r="DC293" t="str">
        <f>"% Provincia_"&amp;DB293</f>
        <v>% Provincia_169</v>
      </c>
      <c r="DG293">
        <v>169</v>
      </c>
      <c r="DH293" t="str">
        <f>"% Provincia_"&amp;DG293</f>
        <v>% Provincia_169</v>
      </c>
      <c r="DL293">
        <v>169</v>
      </c>
      <c r="DM293" t="str">
        <f>"% Provincia_"&amp;DL293</f>
        <v>% Provincia_169</v>
      </c>
      <c r="EG293">
        <v>105</v>
      </c>
      <c r="EH293" s="2" t="str">
        <f>"gamma_hat_"&amp;EG292&amp;" = (A_"&amp;EG292&amp;"'*M_hat_"&amp;EG292&amp;"*A_"&amp;EG292&amp;")\(A_"&amp;EG292&amp;"'*(eye(N)-B_hat_"&amp;EG292&amp;")'*((eye(N)-B_hat_"&amp;EG292&amp;")*Y_Ts_"&amp;EG292&amp;"-a_hat_"&amp;EG292&amp;"));"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OVERS\outputs\PEAO\bajo_niv_educ\1%\simulacion_1\output_tests.xlsx',ub_vec_"&amp;QW293&amp;"','ub_vec_"&amp;QW293&amp;"');"</f>
        <v>xlswrite('G:\Mi unidad\1. PROYECTOS TELLO 2022\SCM SPILL OVERS\outputs\PEAO\bajo_niv_educ\1%\simulacion_1\output_tests.xlsx',ub_vec_169','ub_vec_169');</v>
      </c>
      <c r="RK293">
        <v>169</v>
      </c>
      <c r="RL293" t="str">
        <f>"xlswrite('G:\Mi unidad\1. PROYECTOS TELLO 2022\SCM SPILL OVERS\outputs\PEAO\bajo_ingreso\1%\simulacion_1\output_tests.xlsx',ub_vec_"&amp;RK293&amp;"','ub_vec_"&amp;RK293&amp;"');"</f>
        <v>xlswrite('G:\Mi unidad\1. PROYECTOS TELLO 2022\SCM SPILL OVERS\outputs\PEAO\bajo_ingreso\1%\simulacion_1\output_tests.xlsx',ub_vec_169','ub_vec_169');</v>
      </c>
      <c r="RW293">
        <v>169</v>
      </c>
      <c r="RX293" t="str">
        <f>"xlswrite('G:\Mi unidad\1. PROYECTOS TELLO 2022\SCM SPILL OVERS\outputs\PEAO\densidad\1%\simulacion_1\output_tests.xlsx',ub_vec_"&amp;RW293&amp;"','ub_vec_"&amp;RW293&amp;"');"</f>
        <v>xlswrite('G:\Mi unidad\1. PROYECTOS TELLO 2022\SCM SPILL OVERS\outputs\PEAO\densidad\1%\simulacion_1\output_tests.xlsx',ub_vec_169','ub_vec_169');</v>
      </c>
      <c r="SI293">
        <v>169</v>
      </c>
      <c r="SJ293" t="str">
        <f>"xlswrite('G:\Mi unidad\1. PROYECTOS TELLO 2022\SCM SPILL OVERS\outputs\PEAO\densidad_g\1%\simulacion_1\output_tests.xlsx',ub_vec_"&amp;SI293&amp;"','ub_vec_"&amp;SI293&amp;"');"</f>
        <v>xlswrite('G:\Mi unidad\1. PROYECTOS TELLO 2022\SCM SPILL OVERS\outputs\PEAO\densidad_g\1%\simulacion_1\output_tests.xlsx',ub_vec_169','ub_vec_169');</v>
      </c>
      <c r="SU293">
        <v>169</v>
      </c>
      <c r="SV293" t="str">
        <f>"xlswrite('G:\Mi unidad\1. PROYECTOS TELLO 2022\SCM SPILL OVERS\outputs\PEAO\distancia_centro_salud\1%\simulacion_1\output_tests.xlsx',ub_vec_"&amp;SU293&amp;"','ub_vec_"&amp;SU293&amp;"');"</f>
        <v>xlswrite('G:\Mi unidad\1. PROYECTOS TELLO 2022\SCM SPILL OVERS\outputs\PEAO\distancia_centro_salud\1%\simulacion_1\output_tests.xlsx',ub_vec_169','ub_vec_169');</v>
      </c>
      <c r="TH293">
        <v>169</v>
      </c>
      <c r="TI293" t="str">
        <f>"xlswrite('G:\Mi unidad\1. PROYECTOS TELLO 2022\SCM SPILL OVERS\outputs\PEAO\informalidad\1%\simulacion_1\output_tests.xlsx',ub_vec_"&amp;TH293&amp;"','ub_vec_"&amp;TH293&amp;"');"</f>
        <v>xlswrite('G:\Mi unidad\1. PROYECTOS TELLO 2022\SCM SPILL OVERS\outputs\PEAO\informalidad\1%\simulacion_1\output_tests.xlsx',ub_vec_169','ub_vec_169');</v>
      </c>
      <c r="TU293">
        <v>169</v>
      </c>
      <c r="TV293" t="str">
        <f>"xlswrite('G:\Mi unidad\1. PROYECTOS TELLO 2022\SCM SPILL OVERS\outputs\PEAO\alimentos\1%\simulacion_1\output_tests.xlsx',ub_vec_"&amp;TU293&amp;"','ub_vec_"&amp;TU293&amp;"');"</f>
        <v>xlswrite('G:\Mi unidad\1. PROYECTOS TELLO 2022\SCM SPILL OVERS\outputs\PEAO\alimentos\1%\simulacion_1\output_tests.xlsx',ub_vec_169','ub_vec_169');</v>
      </c>
      <c r="UB293">
        <v>169</v>
      </c>
      <c r="UC293" t="str">
        <f>"xlswrite('G:\Mi unidad\1. PROYECTOS TELLO 2022\SCM SPILL OVERS\outputs\PEAO\jefe_hogar\1%\simulacion_1\output_tests.xlsx',ub_vec_"&amp;UB293&amp;"','ub_vec_"&amp;UB293&amp;"');"</f>
        <v>xlswrite('G:\Mi unidad\1. PROYECTOS TELLO 2022\SCM SPILL OVERS\outputs\PEAO\jefe_hogar\1%\simulacion_1\output_tests.xlsx',ub_vec_169','ub_vec_169');</v>
      </c>
      <c r="UI293">
        <v>169</v>
      </c>
      <c r="UJ293" t="str">
        <f>"xlswrite('G:\Mi unidad\1. PROYECTOS TELLO 2022\SCM SPILL OVERS\outputs\PEAO\mujeres\1%\simulacion_1\output_tests.xlsx',ub_vec_"&amp;UI293&amp;"','ub_vec_"&amp;UI293&amp;"');"</f>
        <v>xlswrite('G:\Mi unidad\1. PROYECTOS TELLO 2022\SCM SPILL OVERS\outputs\PEAO\mujeres\1%\simulacion_1\output_tests.xlsx',ub_vec_169','ub_vec_169');</v>
      </c>
      <c r="UU293">
        <v>169</v>
      </c>
      <c r="UV293" t="str">
        <f>"xlswrite('G:\Mi unidad\1. PROYECTOS TELLO 2022\SCM SPILL OVERS\outputs\PEAO\criminalidad\1%\simulacion_1\output_tests.xlsx',ub_vec_"&amp;UU293&amp;"','ub_vec_"&amp;UU293&amp;"');"</f>
        <v>xlswrite('G:\Mi unidad\1. PROYECTOS TELLO 2022\SCM SPILL OVERS\outputs\PEAO\criminalidad\1%\simulacion_1\output_tests.xlsx',ub_vec_169','ub_vec_169');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xlsread('spillover_densidad_g_"&amp;CJ292&amp;".xlsx')"</f>
        <v>ind_169 = xlsread('spillover_densidad_g_169.xlsx')</v>
      </c>
      <c r="CP294">
        <v>169</v>
      </c>
      <c r="CQ294" s="2" t="str">
        <f>"ind_"&amp;CP292&amp;" = xlsread('spillover_tiempo_cs_"&amp;CP292&amp;".xlsx')"</f>
        <v>ind_169 = xlsread('spillover_tiempo_cs_169.xlsx')</v>
      </c>
      <c r="CW294">
        <v>169</v>
      </c>
      <c r="CX294" s="2" t="str">
        <f>"ind_"&amp;CW292&amp;" = xlsread('spillover_alimentos_"&amp;CW292&amp;".xlsx')"</f>
        <v>ind_169 = xlsread('spillover_alimentos_169.xlsx')</v>
      </c>
      <c r="DB294">
        <v>169</v>
      </c>
      <c r="DC294" s="2" t="str">
        <f>"ind_"&amp;DB292&amp;" = xlsread('spillover_criminalidad_"&amp;DB292&amp;".xlsx')"</f>
        <v>ind_169 = xlsread('spillover_criminalidad_169.xlsx')</v>
      </c>
      <c r="DG294">
        <v>169</v>
      </c>
      <c r="DH294" s="2" t="str">
        <f>"ind_"&amp;DG292&amp;" = xlsread('spillover_jefe_hogar_"&amp;DG292&amp;".xlsx')"</f>
        <v>ind_169 = xlsread('spillover_jefe_hogar_169.xlsx')</v>
      </c>
      <c r="DL294">
        <v>169</v>
      </c>
      <c r="DM294" s="2" t="str">
        <f>"ind_"&amp;DL292&amp;" = xlsread('spillover_mujeres_"&amp;DL292&amp;".xlsx')"</f>
        <v>ind_169 = xlsread('spillover_mujeres_169.xlsx')</v>
      </c>
      <c r="EG294">
        <v>105</v>
      </c>
      <c r="EH294" s="2" t="str">
        <f>"alpha_hat_"&amp;EG294&amp;" = A_"&amp;EG294&amp;"*gamma_hat_"&amp;EG294&amp;";"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OVERS\outputs\PEAO\bajo_niv_educ\1%\simulacion_1\output_tests.xlsx',p_value_vec_"&amp;QW294&amp;"','p_value_vec_"&amp;QW294&amp;"');"</f>
        <v>xlswrite('G:\Mi unidad\1. PROYECTOS TELLO 2022\SCM SPILL OVERS\outputs\PEAO\bajo_niv_educ\1%\simulacion_1\output_tests.xlsx',p_value_vec_169','p_value_vec_169');</v>
      </c>
      <c r="RK294">
        <v>169</v>
      </c>
      <c r="RL294" t="str">
        <f>"xlswrite('G:\Mi unidad\1. PROYECTOS TELLO 2022\SCM SPILL OVERS\outputs\PEAO\bajo_ingreso\1%\simulacion_1\output_tests.xlsx',p_value_vec_"&amp;RK294&amp;"','p_value_vec_"&amp;RK294&amp;"');"</f>
        <v>xlswrite('G:\Mi unidad\1. PROYECTOS TELLO 2022\SCM SPILL OVERS\outputs\PEAO\bajo_ingreso\1%\simulacion_1\output_tests.xlsx',p_value_vec_169','p_value_vec_169');</v>
      </c>
      <c r="RW294">
        <v>169</v>
      </c>
      <c r="RX294" t="str">
        <f>"xlswrite('G:\Mi unidad\1. PROYECTOS TELLO 2022\SCM SPILL OVERS\outputs\PEAO\densidad\1%\simulacion_1\output_tests.xlsx',p_value_vec_"&amp;RW294&amp;"','p_value_vec_"&amp;RW294&amp;"');"</f>
        <v>xlswrite('G:\Mi unidad\1. PROYECTOS TELLO 2022\SCM SPILL OVERS\outputs\PEAO\densidad\1%\simulacion_1\output_tests.xlsx',p_value_vec_169','p_value_vec_169');</v>
      </c>
      <c r="SI294">
        <v>169</v>
      </c>
      <c r="SJ294" t="str">
        <f>"xlswrite('G:\Mi unidad\1. PROYECTOS TELLO 2022\SCM SPILL OVERS\outputs\PEAO\densidad_g\1%\simulacion_1\output_tests.xlsx',p_value_vec_"&amp;SI294&amp;"','p_value_vec_"&amp;SI294&amp;"');"</f>
        <v>xlswrite('G:\Mi unidad\1. PROYECTOS TELLO 2022\SCM SPILL OVERS\outputs\PEAO\densidad_g\1%\simulacion_1\output_tests.xlsx',p_value_vec_169','p_value_vec_169');</v>
      </c>
      <c r="SU294">
        <v>169</v>
      </c>
      <c r="SV294" t="str">
        <f>"xlswrite('G:\Mi unidad\1. PROYECTOS TELLO 2022\SCM SPILL OVERS\outputs\PEAO\distancia_centro_salud\1%\simulacion_1\output_tests.xlsx',p_value_vec_"&amp;SU294&amp;"','p_value_vec_"&amp;SU294&amp;"');"</f>
        <v>xlswrite('G:\Mi unidad\1. PROYECTOS TELLO 2022\SCM SPILL OVERS\outputs\PEAO\distancia_centro_salud\1%\simulacion_1\output_tests.xlsx',p_value_vec_169','p_value_vec_169');</v>
      </c>
      <c r="TH294">
        <v>169</v>
      </c>
      <c r="TI294" t="str">
        <f>"xlswrite('G:\Mi unidad\1. PROYECTOS TELLO 2022\SCM SPILL OVERS\outputs\PEAO\informalidad\1%\simulacion_1\output_tests.xlsx',p_value_vec_"&amp;TH294&amp;"','p_value_vec_"&amp;TH294&amp;"');"</f>
        <v>xlswrite('G:\Mi unidad\1. PROYECTOS TELLO 2022\SCM SPILL OVERS\outputs\PEAO\informalidad\1%\simulacion_1\output_tests.xlsx',p_value_vec_169','p_value_vec_169');</v>
      </c>
      <c r="TU294">
        <v>169</v>
      </c>
      <c r="TV294" t="str">
        <f>"xlswrite('G:\Mi unidad\1. PROYECTOS TELLO 2022\SCM SPILL OVERS\outputs\PEAO\alimentos\1%\simulacion_1\output_tests.xlsx',p_value_vec_"&amp;TU294&amp;"','p_value_vec_"&amp;TU294&amp;"');"</f>
        <v>xlswrite('G:\Mi unidad\1. PROYECTOS TELLO 2022\SCM SPILL OVERS\outputs\PEAO\alimentos\1%\simulacion_1\output_tests.xlsx',p_value_vec_169','p_value_vec_169');</v>
      </c>
      <c r="UB294">
        <v>169</v>
      </c>
      <c r="UC294" t="str">
        <f>"xlswrite('G:\Mi unidad\1. PROYECTOS TELLO 2022\SCM SPILL OVERS\outputs\PEAO\jefe_hogar\1%\simulacion_1\output_tests.xlsx',p_value_vec_"&amp;UB294&amp;"','p_value_vec_"&amp;UB294&amp;"');"</f>
        <v>xlswrite('G:\Mi unidad\1. PROYECTOS TELLO 2022\SCM SPILL OVERS\outputs\PEAO\jefe_hogar\1%\simulacion_1\output_tests.xlsx',p_value_vec_169','p_value_vec_169');</v>
      </c>
      <c r="UI294">
        <v>169</v>
      </c>
      <c r="UJ294" t="str">
        <f>"xlswrite('G:\Mi unidad\1. PROYECTOS TELLO 2022\SCM SPILL OVERS\outputs\PEAO\mujeres\1%\simulacion_1\output_tests.xlsx',p_value_vec_"&amp;UI294&amp;"','p_value_vec_"&amp;UI294&amp;"');"</f>
        <v>xlswrite('G:\Mi unidad\1. PROYECTOS TELLO 2022\SCM SPILL OVERS\outputs\PEAO\mujeres\1%\simulacion_1\output_tests.xlsx',p_value_vec_169','p_value_vec_169');</v>
      </c>
      <c r="UU294">
        <v>169</v>
      </c>
      <c r="UV294" t="str">
        <f>"xlswrite('G:\Mi unidad\1. PROYECTOS TELLO 2022\SCM SPILL OVERS\outputs\PEAO\criminalidad\1%\simulacion_1\output_tests.xlsx',p_value_vec_"&amp;UU294&amp;"','p_value_vec_"&amp;UU294&amp;"');"</f>
        <v>xlswrite('G:\Mi unidad\1. PROYECTOS TELLO 2022\SCM SPILL OVERS\outputs\PEAO\criminalidad\1%\simulacion_1\output_tests.xlsx',p_value_vec_169','p_value_vec_169');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P295">
        <v>169</v>
      </c>
      <c r="CQ295" s="2" t="str">
        <f>"A_"&amp;CP292&amp;" = eye(N);"</f>
        <v>A_169 = eye(N);</v>
      </c>
      <c r="CW295">
        <v>169</v>
      </c>
      <c r="CX295" s="2" t="str">
        <f>"A_"&amp;CW292&amp;" = eye(N);"</f>
        <v>A_169 = eye(N);</v>
      </c>
      <c r="DB295">
        <v>169</v>
      </c>
      <c r="DC295" s="2" t="str">
        <f>"A_"&amp;DB292&amp;" = eye(N);"</f>
        <v>A_169 = eye(N);</v>
      </c>
      <c r="DG295">
        <v>169</v>
      </c>
      <c r="DH295" s="2" t="str">
        <f>"A_"&amp;DG292&amp;" = eye(N);"</f>
        <v>A_169 = eye(N);</v>
      </c>
      <c r="DL295">
        <v>169</v>
      </c>
      <c r="DM295" s="2" t="str">
        <f>"A_"&amp;DL292&amp;" = eye(N);"</f>
        <v>A_169 = eye(N);</v>
      </c>
      <c r="EG295">
        <v>105</v>
      </c>
      <c r="EH295" s="2" t="str">
        <f>"alpha1_hat_vec_"&amp;EG295&amp;"(s) = alpha_hat_"&amp;EG295&amp;"(1);"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sp_andrews_te(Y_pre_"&amp;QI295&amp;",PEAO_"&amp;QI295&amp;"(:,T+s),A_"&amp;QI295&amp;",C,.05);"</f>
        <v xml:space="preserve">    [p_value_92,lb_92,ub_92] = sp_andrews_te(Y_pre_92,PEAO_92(:,T+s),A_92,C,.05);</v>
      </c>
      <c r="QP295">
        <v>141</v>
      </c>
      <c r="QQ295" t="str">
        <f>"    spillover_test_"&amp;QP295&amp;"(s) = sp_andrews(Y_pre_"&amp;QP295&amp;",PEAO_"&amp;QP295&amp;"(:,T+s),A_"&amp;QP295&amp;",C,d,alpha_sig);"</f>
        <v xml:space="preserve">    spillover_test_141(s) = sp_andrews(Y_pre_141,PEAO_141(:,T+s),A_141,C,d,alpha_sig);</v>
      </c>
      <c r="QW295">
        <v>169</v>
      </c>
      <c r="QX295" t="str">
        <f>"xlswrite('G:\Mi unidad\1. PROYECTOS TELLO 2022\SCM SPILL OVERS\outputs\PEAO\bajo_niv_educ\1%\simulacion_1\output_tests.xlsx',alpha1_hat_vec_"&amp;QW295&amp;"','alpha1_hat_vec_"&amp;QW295&amp;"');"</f>
        <v>xlswrite('G:\Mi unidad\1. PROYECTOS TELLO 2022\SCM SPILL OVERS\outputs\PEAO\bajo_niv_educ\1%\simulacion_1\output_tests.xlsx',alpha1_hat_vec_169','alpha1_hat_vec_169');</v>
      </c>
      <c r="RK295">
        <v>169</v>
      </c>
      <c r="RL295" t="str">
        <f>"xlswrite('G:\Mi unidad\1. PROYECTOS TELLO 2022\SCM SPILL OVERS\outputs\PEAO\bajo_ingreso\1%\simulacion_1\output_tests.xlsx',alpha1_hat_vec_"&amp;RK295&amp;"','alpha1_hat_vec_"&amp;RK295&amp;"');"</f>
        <v>xlswrite('G:\Mi unidad\1. PROYECTOS TELLO 2022\SCM SPILL OVERS\outputs\PEAO\bajo_ingreso\1%\simulacion_1\output_tests.xlsx',alpha1_hat_vec_169','alpha1_hat_vec_169');</v>
      </c>
      <c r="RW295">
        <v>169</v>
      </c>
      <c r="RX295" t="str">
        <f>"xlswrite('G:\Mi unidad\1. PROYECTOS TELLO 2022\SCM SPILL OVERS\outputs\PEAO\densidad\1%\simulacion_1\output_tests.xlsx',alpha1_hat_vec_"&amp;RW295&amp;"','alpha1_hat_vec_"&amp;RW295&amp;"');"</f>
        <v>xlswrite('G:\Mi unidad\1. PROYECTOS TELLO 2022\SCM SPILL OVERS\outputs\PEAO\densidad\1%\simulacion_1\output_tests.xlsx',alpha1_hat_vec_169','alpha1_hat_vec_169');</v>
      </c>
      <c r="SI295">
        <v>169</v>
      </c>
      <c r="SJ295" t="str">
        <f>"xlswrite('G:\Mi unidad\1. PROYECTOS TELLO 2022\SCM SPILL OVERS\outputs\PEAO\densidad_g\1%\simulacion_1\output_tests.xlsx',alpha1_hat_vec_"&amp;SI295&amp;"','alpha1_hat_vec_"&amp;SI295&amp;"');"</f>
        <v>xlswrite('G:\Mi unidad\1. PROYECTOS TELLO 2022\SCM SPILL OVERS\outputs\PEAO\densidad_g\1%\simulacion_1\output_tests.xlsx',alpha1_hat_vec_169','alpha1_hat_vec_169');</v>
      </c>
      <c r="SU295">
        <v>169</v>
      </c>
      <c r="SV295" t="str">
        <f>"xlswrite('G:\Mi unidad\1. PROYECTOS TELLO 2022\SCM SPILL OVERS\outputs\PEAO\distancia_centro_salud\1%\simulacion_1\output_tests.xlsx',alpha1_hat_vec_"&amp;SU295&amp;"','alpha1_hat_vec_"&amp;SU295&amp;"');"</f>
        <v>xlswrite('G:\Mi unidad\1. PROYECTOS TELLO 2022\SCM SPILL OVERS\outputs\PEAO\distancia_centro_salud\1%\simulacion_1\output_tests.xlsx',alpha1_hat_vec_169','alpha1_hat_vec_169');</v>
      </c>
      <c r="TH295">
        <v>169</v>
      </c>
      <c r="TI295" t="str">
        <f>"xlswrite('G:\Mi unidad\1. PROYECTOS TELLO 2022\SCM SPILL OVERS\outputs\PEAO\informalidad\1%\simulacion_1\output_tests.xlsx',alpha1_hat_vec_"&amp;TH295&amp;"','alpha1_hat_vec_"&amp;TH295&amp;"');"</f>
        <v>xlswrite('G:\Mi unidad\1. PROYECTOS TELLO 2022\SCM SPILL OVERS\outputs\PEAO\informalidad\1%\simulacion_1\output_tests.xlsx',alpha1_hat_vec_169','alpha1_hat_vec_169');</v>
      </c>
      <c r="TU295">
        <v>169</v>
      </c>
      <c r="TV295" t="str">
        <f>"xlswrite('G:\Mi unidad\1. PROYECTOS TELLO 2022\SCM SPILL OVERS\outputs\PEAO\alimentos\1%\simulacion_1\output_tests.xlsx',alpha1_hat_vec_"&amp;TU295&amp;"','alpha1_hat_vec_"&amp;TU295&amp;"');"</f>
        <v>xlswrite('G:\Mi unidad\1. PROYECTOS TELLO 2022\SCM SPILL OVERS\outputs\PEAO\alimentos\1%\simulacion_1\output_tests.xlsx',alpha1_hat_vec_169','alpha1_hat_vec_169');</v>
      </c>
      <c r="UB295">
        <v>169</v>
      </c>
      <c r="UC295" t="str">
        <f>"xlswrite('G:\Mi unidad\1. PROYECTOS TELLO 2022\SCM SPILL OVERS\outputs\PEAO\jefe_hogar\1%\simulacion_1\output_tests.xlsx',alpha1_hat_vec_"&amp;UB295&amp;"','alpha1_hat_vec_"&amp;UB295&amp;"');"</f>
        <v>xlswrite('G:\Mi unidad\1. PROYECTOS TELLO 2022\SCM SPILL OVERS\outputs\PEAO\jefe_hogar\1%\simulacion_1\output_tests.xlsx',alpha1_hat_vec_169','alpha1_hat_vec_169');</v>
      </c>
      <c r="UI295">
        <v>169</v>
      </c>
      <c r="UJ295" t="str">
        <f>"xlswrite('G:\Mi unidad\1. PROYECTOS TELLO 2022\SCM SPILL OVERS\outputs\PEAO\mujeres\1%\simulacion_1\output_tests.xlsx',alpha1_hat_vec_"&amp;UI295&amp;"','alpha1_hat_vec_"&amp;UI295&amp;"');"</f>
        <v>xlswrite('G:\Mi unidad\1. PROYECTOS TELLO 2022\SCM SPILL OVERS\outputs\PEAO\mujeres\1%\simulacion_1\output_tests.xlsx',alpha1_hat_vec_169','alpha1_hat_vec_169');</v>
      </c>
      <c r="UU295">
        <v>169</v>
      </c>
      <c r="UV295" t="str">
        <f>"xlswrite('G:\Mi unidad\1. PROYECTOS TELLO 2022\SCM SPILL OVERS\outputs\PEAO\criminalidad\1%\simulacion_1\output_tests.xlsx',alpha1_hat_vec_"&amp;UU295&amp;"','alpha1_hat_vec_"&amp;UU295&amp;"');"</f>
        <v>xlswrite('G:\Mi unidad\1. PROYECTOS TELLO 2022\SCM SPILL OVERS\outputs\PEAO\criminalidad\1%\simulacion_1\output_tests.xlsx',alpha1_hat_vec_169','alpha1_hat_vec_169');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P296">
        <v>169</v>
      </c>
      <c r="CQ296" s="2" t="str">
        <f>"A_"&amp;CP292&amp;"(:,ind_"&amp;CP292&amp;" == 0) = [];"</f>
        <v>A_169(:,ind_169 == 0) = [];</v>
      </c>
      <c r="CW296">
        <v>169</v>
      </c>
      <c r="CX296" s="2" t="str">
        <f>"A_"&amp;CW292&amp;"(:,ind_"&amp;CW292&amp;" == 0) = [];"</f>
        <v>A_169(:,ind_169 == 0) = [];</v>
      </c>
      <c r="DB296">
        <v>169</v>
      </c>
      <c r="DC296" s="2" t="str">
        <f>"A_"&amp;DB292&amp;"(:,ind_"&amp;DB292&amp;" == 0) = [];"</f>
        <v>A_169(:,ind_169 == 0) = [];</v>
      </c>
      <c r="DG296">
        <v>169</v>
      </c>
      <c r="DH296" s="2" t="str">
        <f>"A_"&amp;DG292&amp;"(:,ind_"&amp;DG292&amp;" == 0) = [];"</f>
        <v>A_169(:,ind_169 == 0) = [];</v>
      </c>
      <c r="DL296">
        <v>169</v>
      </c>
      <c r="DM296" s="2" t="str">
        <f>"A_"&amp;DL292&amp;"(:,ind_"&amp;DL292&amp;" == 0) = [];"</f>
        <v>A_169(:,ind_169 == 0) = [];</v>
      </c>
      <c r="EG296">
        <v>105</v>
      </c>
      <c r="EH296" s="2" t="str">
        <f>"synthetic_control_sp_"&amp;EG296&amp;"(T+s) = Y_"&amp;EG296&amp;"(1,T+s)-alpha1_hat_vec_"&amp;EG296&amp;"(s);"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OVERS\outputs\PEAO\bajo_niv_educ\1%\simulacion_1\output_tests.xlsx',spillover_test_"&amp;QW296&amp;"','sp_test_"&amp;QW296&amp;"');"</f>
        <v>xlswrite('G:\Mi unidad\1. PROYECTOS TELLO 2022\SCM SPILL OVERS\outputs\PEAO\bajo_niv_educ\1%\simulacion_1\output_tests.xlsx',spillover_test_169','sp_test_169');</v>
      </c>
      <c r="RK296">
        <v>169</v>
      </c>
      <c r="RL296" t="str">
        <f>"xlswrite('G:\Mi unidad\1. PROYECTOS TELLO 2022\SCM SPILL OVERS\outputs\PEAO\bajo_ingreso\1%\simulacion_1\output_tests.xlsx',spillover_test_"&amp;RK296&amp;"','sp_test_"&amp;RK296&amp;"');"</f>
        <v>xlswrite('G:\Mi unidad\1. PROYECTOS TELLO 2022\SCM SPILL OVERS\outputs\PEAO\bajo_ingreso\1%\simulacion_1\output_tests.xlsx',spillover_test_169','sp_test_169');</v>
      </c>
      <c r="RW296">
        <v>169</v>
      </c>
      <c r="RX296" t="str">
        <f>"xlswrite('G:\Mi unidad\1. PROYECTOS TELLO 2022\SCM SPILL OVERS\outputs\PEAO\densidad\1%\simulacion_1\output_tests.xlsx',spillover_test_"&amp;RW296&amp;"','sp_test_"&amp;RW296&amp;"');"</f>
        <v>xlswrite('G:\Mi unidad\1. PROYECTOS TELLO 2022\SCM SPILL OVERS\outputs\PEAO\densidad\1%\simulacion_1\output_tests.xlsx',spillover_test_169','sp_test_169');</v>
      </c>
      <c r="SI296">
        <v>169</v>
      </c>
      <c r="SJ296" t="str">
        <f>"xlswrite('G:\Mi unidad\1. PROYECTOS TELLO 2022\SCM SPILL OVERS\outputs\PEAO\densidad_g\1%\simulacion_1\output_tests.xlsx',spillover_test_"&amp;SI296&amp;"','sp_test_"&amp;SI296&amp;"');"</f>
        <v>xlswrite('G:\Mi unidad\1. PROYECTOS TELLO 2022\SCM SPILL OVERS\outputs\PEAO\densidad_g\1%\simulacion_1\output_tests.xlsx',spillover_test_169','sp_test_169');</v>
      </c>
      <c r="SU296">
        <v>169</v>
      </c>
      <c r="SV296" t="str">
        <f>"xlswrite('G:\Mi unidad\1. PROYECTOS TELLO 2022\SCM SPILL OVERS\outputs\PEAO\distancia_centro_salud\1%\simulacion_1\output_tests.xlsx',spillover_test_"&amp;SU296&amp;"','sp_test_"&amp;SU296&amp;"');"</f>
        <v>xlswrite('G:\Mi unidad\1. PROYECTOS TELLO 2022\SCM SPILL OVERS\outputs\PEAO\distancia_centro_salud\1%\simulacion_1\output_tests.xlsx',spillover_test_169','sp_test_169');</v>
      </c>
      <c r="TH296">
        <v>169</v>
      </c>
      <c r="TI296" t="str">
        <f>"xlswrite('G:\Mi unidad\1. PROYECTOS TELLO 2022\SCM SPILL OVERS\outputs\PEAO\informalidad\1%\simulacion_1\output_tests.xlsx',spillover_test_"&amp;TH296&amp;"','sp_test_"&amp;TH296&amp;"');"</f>
        <v>xlswrite('G:\Mi unidad\1. PROYECTOS TELLO 2022\SCM SPILL OVERS\outputs\PEAO\informalidad\1%\simulacion_1\output_tests.xlsx',spillover_test_169','sp_test_169');</v>
      </c>
      <c r="TU296">
        <v>169</v>
      </c>
      <c r="TV296" t="str">
        <f>"xlswrite('G:\Mi unidad\1. PROYECTOS TELLO 2022\SCM SPILL OVERS\outputs\PEAO\alimentos\1%\simulacion_1\output_tests.xlsx',spillover_test_"&amp;TU296&amp;"','sp_test_"&amp;TU296&amp;"');"</f>
        <v>xlswrite('G:\Mi unidad\1. PROYECTOS TELLO 2022\SCM SPILL OVERS\outputs\PEAO\alimentos\1%\simulacion_1\output_tests.xlsx',spillover_test_169','sp_test_169');</v>
      </c>
      <c r="UB296">
        <v>169</v>
      </c>
      <c r="UC296" t="str">
        <f>"xlswrite('G:\Mi unidad\1. PROYECTOS TELLO 2022\SCM SPILL OVERS\outputs\PEAO\jefe_hogar\1%\simulacion_1\output_tests.xlsx',spillover_test_"&amp;UB296&amp;"','sp_test_"&amp;UB296&amp;"');"</f>
        <v>xlswrite('G:\Mi unidad\1. PROYECTOS TELLO 2022\SCM SPILL OVERS\outputs\PEAO\jefe_hogar\1%\simulacion_1\output_tests.xlsx',spillover_test_169','sp_test_169');</v>
      </c>
      <c r="UI296">
        <v>169</v>
      </c>
      <c r="UJ296" t="str">
        <f>"xlswrite('G:\Mi unidad\1. PROYECTOS TELLO 2022\SCM SPILL OVERS\outputs\PEAO\mujeres\1%\simulacion_1\output_tests.xlsx',spillover_test_"&amp;UI296&amp;"','sp_test_"&amp;UI296&amp;"');"</f>
        <v>xlswrite('G:\Mi unidad\1. PROYECTOS TELLO 2022\SCM SPILL OVERS\outputs\PEAO\mujeres\1%\simulacion_1\output_tests.xlsx',spillover_test_169','sp_test_169');</v>
      </c>
      <c r="UU296">
        <v>169</v>
      </c>
      <c r="UV296" t="str">
        <f>"xlswrite('G:\Mi unidad\1. PROYECTOS TELLO 2022\SCM SPILL OVERS\outputs\PEAO\criminalidad\1%\simulacion_1\output_tests.xlsx',spillover_test_"&amp;UU296&amp;"','sp_test_"&amp;UU296&amp;"');"</f>
        <v>xlswrite('G:\Mi unidad\1. PROYECTOS TELLO 2022\SCM SPILL OVERS\outputs\PEAO\criminalidad\1%\simulacion_1\output_tests.xlsx',spillover_test_169','sp_test_169');</v>
      </c>
    </row>
    <row r="297" spans="64:568" x14ac:dyDescent="0.3">
      <c r="EG297">
        <v>105</v>
      </c>
      <c r="EH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G298">
        <v>106</v>
      </c>
      <c r="EH298" s="3" t="str">
        <f>"%PROVINCIA "&amp;EG298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CQ299" s="2"/>
      <c r="CX299" s="2"/>
      <c r="DC299" s="2"/>
      <c r="DH299" s="2"/>
      <c r="DM299" s="2"/>
      <c r="EG299">
        <v>106</v>
      </c>
      <c r="EH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CQ300" s="2"/>
      <c r="CX300" s="2"/>
      <c r="DC300" s="2"/>
      <c r="DH300" s="2"/>
      <c r="DM300" s="2"/>
      <c r="EG300">
        <v>106</v>
      </c>
      <c r="EH300" s="2" t="str">
        <f>"Y_Ts_"&amp;EG300&amp;" = Y_"&amp;EG300&amp;"(:,T+s);"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CQ301" s="2"/>
      <c r="CX301" s="2"/>
      <c r="DC301" s="2"/>
      <c r="DH301" s="2"/>
      <c r="DM301" s="2"/>
      <c r="EG301">
        <v>106</v>
      </c>
      <c r="EH301" s="2" t="str">
        <f>"gamma_hat_"&amp;EG300&amp;" = (A_"&amp;EG300&amp;"'*M_hat_"&amp;EG300&amp;"*A_"&amp;EG300&amp;")\(A_"&amp;EG300&amp;"'*(eye(N)-B_hat_"&amp;EG300&amp;")'*((eye(N)-B_hat_"&amp;EG300&amp;")*Y_Ts_"&amp;EG300&amp;"-a_hat_"&amp;EG300&amp;"));"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sp_andrews(Y_pre_"&amp;QP301&amp;",PEAO_"&amp;QP301&amp;"(:,T+s),A_"&amp;QP301&amp;",C,d,alpha_sig);"</f>
        <v xml:space="preserve">    spillover_test_144(s) = sp_andrews(Y_pre_144,PEAO_144(:,T+s),A_144,C,d,alpha_sig);</v>
      </c>
    </row>
    <row r="302" spans="64:568" x14ac:dyDescent="0.3">
      <c r="EG302">
        <v>106</v>
      </c>
      <c r="EH302" s="2" t="str">
        <f>"alpha_hat_"&amp;EG302&amp;" = A_"&amp;EG302&amp;"*gamma_hat_"&amp;EG302&amp;";"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G303">
        <v>106</v>
      </c>
      <c r="EH303" s="2" t="str">
        <f>"alpha1_hat_vec_"&amp;EG303&amp;"(s) = alpha_hat_"&amp;EG303&amp;"(1);"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CQ304" s="2"/>
      <c r="CX304" s="2"/>
      <c r="DC304" s="2"/>
      <c r="DH304" s="2"/>
      <c r="DM304" s="2"/>
      <c r="EG304">
        <v>106</v>
      </c>
      <c r="EH304" s="2" t="str">
        <f>"synthetic_control_sp_"&amp;EG304&amp;"(T+s) = Y_"&amp;EG304&amp;"(1,T+s)-alpha1_hat_vec_"&amp;EG304&amp;"(s);"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sp_andrews_te(Y_pre_"&amp;QI304&amp;",PEAO_"&amp;QI304&amp;"(:,T+s),A_"&amp;QI304&amp;",C,.05);"</f>
        <v xml:space="preserve">    [p_value_95,lb_95,ub_95] = sp_andrews_te(Y_pre_95,PEAO_95(:,T+s),A_95,C,.05);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CQ305" s="2"/>
      <c r="CX305" s="2"/>
      <c r="DC305" s="2"/>
      <c r="DH305" s="2"/>
      <c r="DM305" s="2"/>
      <c r="EG305">
        <v>106</v>
      </c>
      <c r="EH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CQ306" s="2"/>
      <c r="CX306" s="2"/>
      <c r="DC306" s="2"/>
      <c r="DH306" s="2"/>
      <c r="DM306" s="2"/>
      <c r="EG306">
        <v>107</v>
      </c>
      <c r="EH306" s="3" t="str">
        <f>"%PROVINCIA "&amp;EG306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G307">
        <v>107</v>
      </c>
      <c r="EH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sp_andrews(Y_pre_"&amp;QP307&amp;",PEAO_"&amp;QP307&amp;"(:,T+s),A_"&amp;QP307&amp;",C,d,alpha_sig);"</f>
        <v xml:space="preserve">    spillover_test_149(s) = sp_andrews(Y_pre_149,PEAO_149(:,T+s),A_149,C,d,alpha_sig);</v>
      </c>
    </row>
    <row r="308" spans="71:459" x14ac:dyDescent="0.3">
      <c r="EG308">
        <v>107</v>
      </c>
      <c r="EH308" s="2" t="str">
        <f>"Y_Ts_"&amp;EG308&amp;" = Y_"&amp;EG308&amp;"(:,T+s);"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CQ309" s="2"/>
      <c r="CX309" s="2"/>
      <c r="DC309" s="2"/>
      <c r="DH309" s="2"/>
      <c r="DM309" s="2"/>
      <c r="EG309">
        <v>107</v>
      </c>
      <c r="EH309" s="2" t="str">
        <f>"gamma_hat_"&amp;EG308&amp;" = (A_"&amp;EG308&amp;"'*M_hat_"&amp;EG308&amp;"*A_"&amp;EG308&amp;")\(A_"&amp;EG308&amp;"'*(eye(N)-B_hat_"&amp;EG308&amp;")'*((eye(N)-B_hat_"&amp;EG308&amp;")*Y_Ts_"&amp;EG308&amp;"-a_hat_"&amp;EG308&amp;"));"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CQ310" s="2"/>
      <c r="CX310" s="2"/>
      <c r="DC310" s="2"/>
      <c r="DH310" s="2"/>
      <c r="DM310" s="2"/>
      <c r="EG310">
        <v>107</v>
      </c>
      <c r="EH310" s="2" t="str">
        <f>"alpha_hat_"&amp;EG310&amp;" = A_"&amp;EG310&amp;"*gamma_hat_"&amp;EG310&amp;";"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CQ311" s="2"/>
      <c r="CX311" s="2"/>
      <c r="DC311" s="2"/>
      <c r="DH311" s="2"/>
      <c r="DM311" s="2"/>
      <c r="EG311">
        <v>107</v>
      </c>
      <c r="EH311" s="2" t="str">
        <f>"alpha1_hat_vec_"&amp;EG311&amp;"(s) = alpha_hat_"&amp;EG311&amp;"(1);"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G312">
        <v>107</v>
      </c>
      <c r="EH312" s="2" t="str">
        <f>"synthetic_control_sp_"&amp;EG312&amp;"(T+s) = Y_"&amp;EG312&amp;"(1,T+s)-alpha1_hat_vec_"&amp;EG312&amp;"(s);"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G313">
        <v>107</v>
      </c>
      <c r="EH313" s="3" t="s">
        <v>57</v>
      </c>
      <c r="QI313">
        <v>100</v>
      </c>
      <c r="QJ313" t="str">
        <f>"    [p_value_"&amp;QI313&amp; ",lb_"&amp;QI313&amp;",ub_"&amp;QI313&amp;"] = sp_andrews_te(Y_pre_"&amp;QI313&amp;",PEAO_"&amp;QI313&amp;"(:,T+s),A_"&amp;QI313&amp;",C,.05);"</f>
        <v xml:space="preserve">    [p_value_100,lb_100,ub_100] = sp_andrews_te(Y_pre_100,PEAO_100(:,T+s),A_100,C,.05);</v>
      </c>
      <c r="QP313">
        <v>150</v>
      </c>
      <c r="QQ313" t="str">
        <f>"    spillover_test_"&amp;QP313&amp;"(s) = sp_andrews(Y_pre_"&amp;QP313&amp;",PEAO_"&amp;QP313&amp;"(:,T+s),A_"&amp;QP313&amp;",C,d,alpha_sig);"</f>
        <v xml:space="preserve">    spillover_test_150(s) = sp_andrews(Y_pre_150,PEAO_150(:,T+s),A_150,C,d,alpha_sig);</v>
      </c>
    </row>
    <row r="314" spans="71:459" x14ac:dyDescent="0.3">
      <c r="BS314" s="2"/>
      <c r="BY314" s="2"/>
      <c r="CK314" s="2"/>
      <c r="CQ314" s="2"/>
      <c r="CX314" s="2"/>
      <c r="DC314" s="2"/>
      <c r="DH314" s="2"/>
      <c r="DM314" s="2"/>
      <c r="EG314">
        <v>108</v>
      </c>
      <c r="EH314" s="3" t="str">
        <f>"%PROVINCIA "&amp;EG314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CQ315" s="2"/>
      <c r="CX315" s="2"/>
      <c r="DC315" s="2"/>
      <c r="DH315" s="2"/>
      <c r="DM315" s="2"/>
      <c r="EG315">
        <v>108</v>
      </c>
      <c r="EH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CQ316" s="2"/>
      <c r="CX316" s="2"/>
      <c r="DC316" s="2"/>
      <c r="DH316" s="2"/>
      <c r="DM316" s="2"/>
      <c r="EG316">
        <v>108</v>
      </c>
      <c r="EH316" s="2" t="str">
        <f>"Y_Ts_"&amp;EG316&amp;" = Y_"&amp;EG316&amp;"(:,T+s);"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G317">
        <v>108</v>
      </c>
      <c r="EH317" s="2" t="str">
        <f>"gamma_hat_"&amp;EG316&amp;" = (A_"&amp;EG316&amp;"'*M_hat_"&amp;EG316&amp;"*A_"&amp;EG316&amp;")\(A_"&amp;EG316&amp;"'*(eye(N)-B_hat_"&amp;EG316&amp;")'*((eye(N)-B_hat_"&amp;EG316&amp;")*Y_Ts_"&amp;EG316&amp;"-a_hat_"&amp;EG316&amp;"));"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G318">
        <v>108</v>
      </c>
      <c r="EH318" s="2" t="str">
        <f>"alpha_hat_"&amp;EG318&amp;" = A_"&amp;EG318&amp;"*gamma_hat_"&amp;EG318&amp;";"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CQ319" s="2"/>
      <c r="CX319" s="2"/>
      <c r="DC319" s="2"/>
      <c r="DH319" s="2"/>
      <c r="DM319" s="2"/>
      <c r="EG319">
        <v>108</v>
      </c>
      <c r="EH319" s="2" t="str">
        <f>"alpha1_hat_vec_"&amp;EG319&amp;"(s) = alpha_hat_"&amp;EG319&amp;"(1);"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sp_andrews(Y_pre_"&amp;QP319&amp;",PEAO_"&amp;QP319&amp;"(:,T+s),A_"&amp;QP319&amp;",C,d,alpha_sig);"</f>
        <v xml:space="preserve">    spillover_test_152(s) = sp_andrews(Y_pre_152,PEAO_152(:,T+s),A_152,C,d,alpha_sig);</v>
      </c>
    </row>
    <row r="320" spans="71:459" x14ac:dyDescent="0.3">
      <c r="BS320" s="2"/>
      <c r="BY320" s="2"/>
      <c r="CK320" s="2"/>
      <c r="CQ320" s="2"/>
      <c r="CX320" s="2"/>
      <c r="DC320" s="2"/>
      <c r="DH320" s="2"/>
      <c r="DM320" s="2"/>
      <c r="EG320">
        <v>108</v>
      </c>
      <c r="EH320" s="2" t="str">
        <f>"synthetic_control_sp_"&amp;EG320&amp;"(T+s) = Y_"&amp;EG320&amp;"(1,T+s)-alpha1_hat_vec_"&amp;EG320&amp;"(s);"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CQ321" s="2"/>
      <c r="CX321" s="2"/>
      <c r="DC321" s="2"/>
      <c r="DH321" s="2"/>
      <c r="DM321" s="2"/>
      <c r="EG321">
        <v>108</v>
      </c>
      <c r="EH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G322">
        <v>112</v>
      </c>
      <c r="EH322" s="3" t="str">
        <f>"%PROVINCIA "&amp;EG322</f>
        <v>%PROVINCIA 112</v>
      </c>
      <c r="QI322">
        <v>104</v>
      </c>
      <c r="QJ322" t="str">
        <f>"    [p_value_"&amp;QI322&amp; ",lb_"&amp;QI322&amp;",ub_"&amp;QI322&amp;"] = sp_andrews_te(Y_pre_"&amp;QI322&amp;",PEAO_"&amp;QI322&amp;"(:,T+s),A_"&amp;QI322&amp;",C,.05);"</f>
        <v xml:space="preserve">    [p_value_104,lb_104,ub_104] = sp_andrews_te(Y_pre_104,PEAO_104(:,T+s),A_104,C,.05);</v>
      </c>
      <c r="QP322">
        <v>153</v>
      </c>
      <c r="QQ322" t="s">
        <v>53</v>
      </c>
    </row>
    <row r="323" spans="71:459" x14ac:dyDescent="0.3">
      <c r="CX323" s="2"/>
      <c r="EG323">
        <v>112</v>
      </c>
      <c r="EH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CQ324" s="2"/>
      <c r="CX324" s="2"/>
      <c r="DC324" s="2"/>
      <c r="DH324" s="2"/>
      <c r="DM324" s="2"/>
      <c r="EG324">
        <v>112</v>
      </c>
      <c r="EH324" s="2" t="str">
        <f>"Y_Ts_"&amp;EG324&amp;" = Y_"&amp;EG324&amp;"(:,T+s);"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CQ325" s="2"/>
      <c r="CX325" s="2"/>
      <c r="DC325" s="2"/>
      <c r="DH325" s="2"/>
      <c r="DM325" s="2"/>
      <c r="EG325">
        <v>112</v>
      </c>
      <c r="EH325" s="2" t="str">
        <f>"gamma_hat_"&amp;EG324&amp;" = (A_"&amp;EG324&amp;"'*M_hat_"&amp;EG324&amp;"*A_"&amp;EG324&amp;")\(A_"&amp;EG324&amp;"'*(eye(N)-B_hat_"&amp;EG324&amp;")'*((eye(N)-B_hat_"&amp;EG324&amp;")*Y_Ts_"&amp;EG324&amp;"-a_hat_"&amp;EG324&amp;"));"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sp_andrews(Y_pre_"&amp;QP325&amp;",PEAO_"&amp;QP325&amp;"(:,T+s),A_"&amp;QP325&amp;",C,d,alpha_sig);"</f>
        <v xml:space="preserve">    spillover_test_153(s) = sp_andrews(Y_pre_153,PEAO_153(:,T+s),A_153,C,d,alpha_sig);</v>
      </c>
    </row>
    <row r="326" spans="71:459" x14ac:dyDescent="0.3">
      <c r="CK326" s="2"/>
      <c r="CQ326" s="2"/>
      <c r="DC326" s="2"/>
      <c r="DH326" s="2"/>
      <c r="DM326" s="2"/>
      <c r="EG326">
        <v>112</v>
      </c>
      <c r="EH326" s="2" t="str">
        <f>"alpha_hat_"&amp;EG326&amp;" = A_"&amp;EG326&amp;"*gamma_hat_"&amp;EG326&amp;";"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G327">
        <v>112</v>
      </c>
      <c r="EH327" s="2" t="str">
        <f>"alpha1_hat_vec_"&amp;EG327&amp;"(s) = alpha_hat_"&amp;EG327&amp;"(1);"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CX328" s="2"/>
      <c r="EG328">
        <v>112</v>
      </c>
      <c r="EH328" s="2" t="str">
        <f>"synthetic_control_sp_"&amp;EG328&amp;"(T+s) = Y_"&amp;EG328&amp;"(1,T+s)-alpha1_hat_vec_"&amp;EG328&amp;"(s);"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CQ329" s="2"/>
      <c r="CX329" s="2"/>
      <c r="DC329" s="2"/>
      <c r="DH329" s="2"/>
      <c r="DM329" s="2"/>
      <c r="EG329">
        <v>112</v>
      </c>
      <c r="EH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CQ330" s="2"/>
      <c r="CX330" s="2"/>
      <c r="DC330" s="2"/>
      <c r="DH330" s="2"/>
      <c r="DM330" s="2"/>
      <c r="EG330">
        <v>119</v>
      </c>
      <c r="EH330" s="3" t="str">
        <f>"%PROVINCIA "&amp;EG330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CQ331" s="2"/>
      <c r="DC331" s="2"/>
      <c r="DH331" s="2"/>
      <c r="DM331" s="2"/>
      <c r="EG331">
        <v>119</v>
      </c>
      <c r="EH331" s="3" t="s">
        <v>51</v>
      </c>
      <c r="QI331">
        <v>105</v>
      </c>
      <c r="QJ331" t="str">
        <f>"    [p_value_"&amp;QI331&amp; ",lb_"&amp;QI331&amp;",ub_"&amp;QI331&amp;"] = sp_andrews_te(Y_pre_"&amp;QI331&amp;",PEAO_"&amp;QI331&amp;"(:,T+s),A_"&amp;QI331&amp;",C,.05);"</f>
        <v xml:space="preserve">    [p_value_105,lb_105,ub_105] = sp_andrews_te(Y_pre_105,PEAO_105(:,T+s),A_105,C,.05);</v>
      </c>
      <c r="QP331">
        <v>157</v>
      </c>
      <c r="QQ331" t="str">
        <f>"    spillover_test_"&amp;QP331&amp;"(s) = sp_andrews(Y_pre_"&amp;QP331&amp;",PEAO_"&amp;QP331&amp;"(:,T+s),A_"&amp;QP331&amp;",C,d,alpha_sig);"</f>
        <v xml:space="preserve">    spillover_test_157(s) = sp_andrews(Y_pre_157,PEAO_157(:,T+s),A_157,C,d,alpha_sig);</v>
      </c>
    </row>
    <row r="332" spans="71:459" x14ac:dyDescent="0.3">
      <c r="EG332">
        <v>119</v>
      </c>
      <c r="EH332" s="2" t="str">
        <f>"Y_Ts_"&amp;EG332&amp;" = Y_"&amp;EG332&amp;"(:,T+s);"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CX333" s="2"/>
      <c r="EG333">
        <v>119</v>
      </c>
      <c r="EH333" s="2" t="str">
        <f>"gamma_hat_"&amp;EG332&amp;" = (A_"&amp;EG332&amp;"'*M_hat_"&amp;EG332&amp;"*A_"&amp;EG332&amp;")\(A_"&amp;EG332&amp;"'*(eye(N)-B_hat_"&amp;EG332&amp;")'*((eye(N)-B_hat_"&amp;EG332&amp;")*Y_Ts_"&amp;EG332&amp;"-a_hat_"&amp;EG332&amp;"));"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CQ334" s="2"/>
      <c r="CX334" s="2"/>
      <c r="DC334" s="2"/>
      <c r="DH334" s="2"/>
      <c r="DM334" s="2"/>
      <c r="EG334">
        <v>119</v>
      </c>
      <c r="EH334" s="2" t="str">
        <f>"alpha_hat_"&amp;EG334&amp;" = A_"&amp;EG334&amp;"*gamma_hat_"&amp;EG334&amp;";"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CQ335" s="2"/>
      <c r="CX335" s="2"/>
      <c r="DC335" s="2"/>
      <c r="DH335" s="2"/>
      <c r="DM335" s="2"/>
      <c r="EG335">
        <v>119</v>
      </c>
      <c r="EH335" s="2" t="str">
        <f>"alpha1_hat_vec_"&amp;EG335&amp;"(s) = alpha_hat_"&amp;EG335&amp;"(1);"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CQ336" s="2"/>
      <c r="DC336" s="2"/>
      <c r="DH336" s="2"/>
      <c r="DM336" s="2"/>
      <c r="EG336">
        <v>119</v>
      </c>
      <c r="EH336" s="2" t="str">
        <f>"synthetic_control_sp_"&amp;EG336&amp;"(T+s) = Y_"&amp;EG336&amp;"(1,T+s)-alpha1_hat_vec_"&amp;EG336&amp;"(s);"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G337">
        <v>119</v>
      </c>
      <c r="EH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sp_andrews(Y_pre_"&amp;QP337&amp;",PEAO_"&amp;QP337&amp;"(:,T+s),A_"&amp;QP337&amp;",C,d,alpha_sig);"</f>
        <v xml:space="preserve">    spillover_test_158(s) = sp_andrews(Y_pre_158,PEAO_158(:,T+s),A_158,C,d,alpha_sig);</v>
      </c>
    </row>
    <row r="338" spans="89:459" x14ac:dyDescent="0.3">
      <c r="CX338" s="2"/>
      <c r="EG338">
        <v>125</v>
      </c>
      <c r="EH338" s="3" t="str">
        <f>"%PROVINCIA "&amp;EG338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CQ339" s="2"/>
      <c r="CX339" s="2"/>
      <c r="DC339" s="2"/>
      <c r="DH339" s="2"/>
      <c r="DM339" s="2"/>
      <c r="EG339">
        <v>125</v>
      </c>
      <c r="EH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CQ340" s="2"/>
      <c r="CX340" s="2"/>
      <c r="DC340" s="2"/>
      <c r="DH340" s="2"/>
      <c r="DM340" s="2"/>
      <c r="EG340">
        <v>125</v>
      </c>
      <c r="EH340" s="2" t="str">
        <f>"Y_Ts_"&amp;EG340&amp;" = Y_"&amp;EG340&amp;"(:,T+s);"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sp_andrews_te(Y_pre_"&amp;QI340&amp;",PEAO_"&amp;QI340&amp;"(:,T+s),A_"&amp;QI340&amp;",C,.05);"</f>
        <v xml:space="preserve">    [p_value_106,lb_106,ub_106] = sp_andrews_te(Y_pre_106,PEAO_106(:,T+s),A_106,C,.05);</v>
      </c>
      <c r="QP340">
        <v>159</v>
      </c>
      <c r="QQ340" t="s">
        <v>53</v>
      </c>
    </row>
    <row r="341" spans="89:459" x14ac:dyDescent="0.3">
      <c r="CK341" s="2"/>
      <c r="CQ341" s="2"/>
      <c r="DC341" s="2"/>
      <c r="DH341" s="2"/>
      <c r="DM341" s="2"/>
      <c r="EG341">
        <v>125</v>
      </c>
      <c r="EH341" s="2" t="str">
        <f>"gamma_hat_"&amp;EG340&amp;" = (A_"&amp;EG340&amp;"'*M_hat_"&amp;EG340&amp;"*A_"&amp;EG340&amp;")\(A_"&amp;EG340&amp;"'*(eye(N)-B_hat_"&amp;EG340&amp;")'*((eye(N)-B_hat_"&amp;EG340&amp;")*Y_Ts_"&amp;EG340&amp;"-a_hat_"&amp;EG340&amp;"));"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G342">
        <v>125</v>
      </c>
      <c r="EH342" s="2" t="str">
        <f>"alpha_hat_"&amp;EG342&amp;" = A_"&amp;EG342&amp;"*gamma_hat_"&amp;EG342&amp;";"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CX343" s="2"/>
      <c r="EG343">
        <v>125</v>
      </c>
      <c r="EH343" s="2" t="str">
        <f>"alpha1_hat_vec_"&amp;EG343&amp;"(s) = alpha_hat_"&amp;EG343&amp;"(1);"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sp_andrews(Y_pre_"&amp;QP343&amp;",PEAO_"&amp;QP343&amp;"(:,T+s),A_"&amp;QP343&amp;",C,d,alpha_sig);"</f>
        <v xml:space="preserve">    spillover_test_159(s) = sp_andrews(Y_pre_159,PEAO_159(:,T+s),A_159,C,d,alpha_sig);</v>
      </c>
    </row>
    <row r="344" spans="89:459" x14ac:dyDescent="0.3">
      <c r="CK344" s="2"/>
      <c r="CQ344" s="2"/>
      <c r="CX344" s="2"/>
      <c r="DC344" s="2"/>
      <c r="DH344" s="2"/>
      <c r="DM344" s="2"/>
      <c r="EG344">
        <v>125</v>
      </c>
      <c r="EH344" s="2" t="str">
        <f>"synthetic_control_sp_"&amp;EG344&amp;"(T+s) = Y_"&amp;EG344&amp;"(1,T+s)-alpha1_hat_vec_"&amp;EG344&amp;"(s);"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CQ345" s="2"/>
      <c r="CX345" s="2"/>
      <c r="DC345" s="2"/>
      <c r="DH345" s="2"/>
      <c r="DM345" s="2"/>
      <c r="EG345">
        <v>125</v>
      </c>
      <c r="EH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CQ346" s="2"/>
      <c r="DC346" s="2"/>
      <c r="DH346" s="2"/>
      <c r="DM346" s="2"/>
      <c r="EG346">
        <v>129</v>
      </c>
      <c r="EH346" s="3" t="str">
        <f>"%PROVINCIA "&amp;EG346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G347">
        <v>129</v>
      </c>
      <c r="EH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CX348" s="2"/>
      <c r="EG348">
        <v>129</v>
      </c>
      <c r="EH348" s="2" t="str">
        <f>"Y_Ts_"&amp;EG348&amp;" = Y_"&amp;EG348&amp;"(:,T+s);"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CQ349" s="2"/>
      <c r="CX349" s="2"/>
      <c r="DC349" s="2"/>
      <c r="DH349" s="2"/>
      <c r="DM349" s="2"/>
      <c r="EG349">
        <v>129</v>
      </c>
      <c r="EH349" s="2" t="str">
        <f>"gamma_hat_"&amp;EG348&amp;" = (A_"&amp;EG348&amp;"'*M_hat_"&amp;EG348&amp;"*A_"&amp;EG348&amp;")\(A_"&amp;EG348&amp;"'*(eye(N)-B_hat_"&amp;EG348&amp;")'*((eye(N)-B_hat_"&amp;EG348&amp;")*Y_Ts_"&amp;EG348&amp;"-a_hat_"&amp;EG348&amp;"));"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sp_andrews_te(Y_pre_"&amp;QI349&amp;",PEAO_"&amp;QI349&amp;"(:,T+s),A_"&amp;QI349&amp;",C,.05);"</f>
        <v xml:space="preserve">    [p_value_107,lb_107,ub_107] = sp_andrews_te(Y_pre_107,PEAO_107(:,T+s),A_107,C,.05);</v>
      </c>
      <c r="QP349">
        <v>162</v>
      </c>
      <c r="QQ349" t="str">
        <f>"    spillover_test_"&amp;QP349&amp;"(s) = sp_andrews(Y_pre_"&amp;QP349&amp;",PEAO_"&amp;QP349&amp;"(:,T+s),A_"&amp;QP349&amp;",C,d,alpha_sig);"</f>
        <v xml:space="preserve">    spillover_test_162(s) = sp_andrews(Y_pre_162,PEAO_162(:,T+s),A_162,C,d,alpha_sig);</v>
      </c>
    </row>
    <row r="350" spans="89:459" x14ac:dyDescent="0.3">
      <c r="CK350" s="2"/>
      <c r="CQ350" s="2"/>
      <c r="CX350" s="2"/>
      <c r="DC350" s="2"/>
      <c r="DH350" s="2"/>
      <c r="DM350" s="2"/>
      <c r="EG350">
        <v>129</v>
      </c>
      <c r="EH350" s="2" t="str">
        <f>"alpha_hat_"&amp;EG350&amp;" = A_"&amp;EG350&amp;"*gamma_hat_"&amp;EG350&amp;";"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CQ351" s="2"/>
      <c r="CX351" s="2"/>
      <c r="DC351" s="2"/>
      <c r="DH351" s="2"/>
      <c r="DM351" s="2"/>
      <c r="EG351">
        <v>129</v>
      </c>
      <c r="EH351" s="2" t="str">
        <f>"alpha1_hat_vec_"&amp;EG351&amp;"(s) = alpha_hat_"&amp;EG351&amp;"(1);"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G352">
        <v>129</v>
      </c>
      <c r="EH352" s="2" t="str">
        <f>"synthetic_control_sp_"&amp;EG352&amp;"(T+s) = Y_"&amp;EG352&amp;"(1,T+s)-alpha1_hat_vec_"&amp;EG352&amp;"(s);"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G353">
        <v>129</v>
      </c>
      <c r="EH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CQ354" s="2"/>
      <c r="CX354" s="2"/>
      <c r="DC354" s="2"/>
      <c r="DH354" s="2"/>
      <c r="DM354" s="2"/>
      <c r="EG354">
        <v>130</v>
      </c>
      <c r="EH354" s="3" t="str">
        <f>"%PROVINCIA "&amp;EG354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CQ355" s="2"/>
      <c r="CX355" s="2"/>
      <c r="DC355" s="2"/>
      <c r="DH355" s="2"/>
      <c r="DM355" s="2"/>
      <c r="EG355">
        <v>130</v>
      </c>
      <c r="EH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sp_andrews(Y_pre_"&amp;QP355&amp;",PEAO_"&amp;QP355&amp;"(:,T+s),A_"&amp;QP355&amp;",C,d,alpha_sig);"</f>
        <v xml:space="preserve">    spillover_test_169(s) = sp_andrews(Y_pre_169,PEAO_169(:,T+s),A_169,C,d,alpha_sig);</v>
      </c>
    </row>
    <row r="356" spans="89:459" x14ac:dyDescent="0.3">
      <c r="CK356" s="2"/>
      <c r="CQ356" s="2"/>
      <c r="CX356" s="2"/>
      <c r="DC356" s="2"/>
      <c r="DH356" s="2"/>
      <c r="DM356" s="2"/>
      <c r="EG356">
        <v>130</v>
      </c>
      <c r="EH356" s="2" t="str">
        <f>"Y_Ts_"&amp;EG356&amp;" = Y_"&amp;EG356&amp;"(:,T+s);"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G357">
        <v>130</v>
      </c>
      <c r="EH357" s="2" t="str">
        <f>"gamma_hat_"&amp;EG356&amp;" = (A_"&amp;EG356&amp;"'*M_hat_"&amp;EG356&amp;"*A_"&amp;EG356&amp;")\(A_"&amp;EG356&amp;"'*(eye(N)-B_hat_"&amp;EG356&amp;")'*((eye(N)-B_hat_"&amp;EG356&amp;")*Y_Ts_"&amp;EG356&amp;"-a_hat_"&amp;EG356&amp;"));"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G358">
        <v>130</v>
      </c>
      <c r="EH358" s="2" t="str">
        <f>"alpha_hat_"&amp;EG358&amp;" = A_"&amp;EG358&amp;"*gamma_hat_"&amp;EG358&amp;";"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sp_andrews_te(Y_pre_"&amp;QI358&amp;",PEAO_"&amp;QI358&amp;"(:,T+s),A_"&amp;QI358&amp;",C,.05);"</f>
        <v xml:space="preserve">    [p_value_108,lb_108,ub_108] = sp_andrews_te(Y_pre_108,PEAO_108(:,T+s),A_108,C,.05);</v>
      </c>
    </row>
    <row r="359" spans="89:459" x14ac:dyDescent="0.3">
      <c r="CK359" s="2"/>
      <c r="CQ359" s="2"/>
      <c r="CX359" s="2"/>
      <c r="DC359" s="2"/>
      <c r="DH359" s="2"/>
      <c r="DM359" s="2"/>
      <c r="EG359">
        <v>130</v>
      </c>
      <c r="EH359" s="2" t="str">
        <f>"alpha1_hat_vec_"&amp;EG359&amp;"(s) = alpha_hat_"&amp;EG359&amp;"(1);"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CQ360" s="2"/>
      <c r="CX360" s="2"/>
      <c r="DC360" s="2"/>
      <c r="DH360" s="2"/>
      <c r="DM360" s="2"/>
      <c r="EG360">
        <v>130</v>
      </c>
      <c r="EH360" s="2" t="str">
        <f>"synthetic_control_sp_"&amp;EG360&amp;"(T+s) = Y_"&amp;EG360&amp;"(1,T+s)-alpha1_hat_vec_"&amp;EG360&amp;"(s);"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CQ361" s="2"/>
      <c r="CX361" s="2"/>
      <c r="DC361" s="2"/>
      <c r="DH361" s="2"/>
      <c r="DM361" s="2"/>
      <c r="EG361">
        <v>130</v>
      </c>
      <c r="EH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G362">
        <v>133</v>
      </c>
      <c r="EH362" s="3" t="str">
        <f>"%PROVINCIA "&amp;EG362</f>
        <v>%PROVINCIA 133</v>
      </c>
      <c r="QI362">
        <v>108</v>
      </c>
      <c r="QJ362" t="s">
        <v>57</v>
      </c>
    </row>
    <row r="363" spans="89:459" x14ac:dyDescent="0.3">
      <c r="EG363">
        <v>133</v>
      </c>
      <c r="EH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CK364" s="2"/>
      <c r="EG364">
        <v>133</v>
      </c>
      <c r="EH364" s="2" t="str">
        <f>"Y_Ts_"&amp;EG364&amp;" = Y_"&amp;EG364&amp;"(:,T+s);"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CK365" s="2"/>
      <c r="EG365">
        <v>133</v>
      </c>
      <c r="EH365" s="2" t="str">
        <f>"gamma_hat_"&amp;EG364&amp;" = (A_"&amp;EG364&amp;"'*M_hat_"&amp;EG364&amp;"*A_"&amp;EG364&amp;")\(A_"&amp;EG364&amp;"'*(eye(N)-B_hat_"&amp;EG364&amp;")'*((eye(N)-B_hat_"&amp;EG364&amp;")*Y_Ts_"&amp;EG364&amp;"-a_hat_"&amp;EG364&amp;"));"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CK366" s="2"/>
      <c r="EG366">
        <v>133</v>
      </c>
      <c r="EH366" s="2" t="str">
        <f>"alpha_hat_"&amp;EG366&amp;" = A_"&amp;EG366&amp;"*gamma_hat_"&amp;EG366&amp;";"</f>
        <v>alpha_hat_133 = A_133*gamma_hat_133;</v>
      </c>
      <c r="QI366">
        <v>112</v>
      </c>
      <c r="QJ366" t="s">
        <v>53</v>
      </c>
    </row>
    <row r="367" spans="89:459" x14ac:dyDescent="0.3">
      <c r="EG367">
        <v>133</v>
      </c>
      <c r="EH367" s="2" t="str">
        <f>"alpha1_hat_vec_"&amp;EG367&amp;"(s) = alpha_hat_"&amp;EG367&amp;"(1);"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sp_andrews_te(Y_pre_"&amp;QI367&amp;",PEAO_"&amp;QI367&amp;"(:,T+s),A_"&amp;QI367&amp;",C,.05);"</f>
        <v xml:space="preserve">    [p_value_112,lb_112,ub_112] = sp_andrews_te(Y_pre_112,PEAO_112(:,T+s),A_112,C,.05);</v>
      </c>
    </row>
    <row r="368" spans="89:459" x14ac:dyDescent="0.3">
      <c r="EG368">
        <v>133</v>
      </c>
      <c r="EH368" s="2" t="str">
        <f>"synthetic_control_sp_"&amp;EG368&amp;"(T+s) = Y_"&amp;EG368&amp;"(1,T+s)-alpha1_hat_vec_"&amp;EG368&amp;"(s);"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89:452" x14ac:dyDescent="0.3">
      <c r="CK369" s="2"/>
      <c r="EG369">
        <v>133</v>
      </c>
      <c r="EH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89:452" x14ac:dyDescent="0.3">
      <c r="CK370" s="2"/>
      <c r="EG370">
        <v>139</v>
      </c>
      <c r="EH370" s="3" t="str">
        <f>"%PROVINCIA "&amp;EG370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89:452" x14ac:dyDescent="0.3">
      <c r="CK371" s="2"/>
      <c r="EG371">
        <v>139</v>
      </c>
      <c r="EH371" s="3" t="s">
        <v>51</v>
      </c>
      <c r="QI371">
        <v>112</v>
      </c>
      <c r="QJ371" t="s">
        <v>57</v>
      </c>
    </row>
    <row r="372" spans="89:452" x14ac:dyDescent="0.3">
      <c r="EG372">
        <v>139</v>
      </c>
      <c r="EH372" s="2" t="str">
        <f>"Y_Ts_"&amp;EG372&amp;" = Y_"&amp;EG372&amp;"(:,T+s);"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89:452" x14ac:dyDescent="0.3">
      <c r="EG373">
        <v>139</v>
      </c>
      <c r="EH373" s="2" t="str">
        <f>"gamma_hat_"&amp;EG372&amp;" = (A_"&amp;EG372&amp;"'*M_hat_"&amp;EG372&amp;"*A_"&amp;EG372&amp;")\(A_"&amp;EG372&amp;"'*(eye(N)-B_hat_"&amp;EG372&amp;")'*((eye(N)-B_hat_"&amp;EG372&amp;")*Y_Ts_"&amp;EG372&amp;"-a_hat_"&amp;EG372&amp;"));"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89:452" x14ac:dyDescent="0.3">
      <c r="CK374" s="2"/>
      <c r="EG374">
        <v>139</v>
      </c>
      <c r="EH374" s="2" t="str">
        <f>"alpha_hat_"&amp;EG374&amp;" = A_"&amp;EG374&amp;"*gamma_hat_"&amp;EG374&amp;";"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89:452" x14ac:dyDescent="0.3">
      <c r="CK375" s="2"/>
      <c r="EG375">
        <v>139</v>
      </c>
      <c r="EH375" s="2" t="str">
        <f>"alpha1_hat_vec_"&amp;EG375&amp;"(s) = alpha_hat_"&amp;EG375&amp;"(1);"</f>
        <v>alpha1_hat_vec_139(s) = alpha_hat_139(1);</v>
      </c>
      <c r="QI375">
        <v>119</v>
      </c>
      <c r="QJ375" t="s">
        <v>53</v>
      </c>
    </row>
    <row r="376" spans="89:452" x14ac:dyDescent="0.3">
      <c r="CK376" s="2"/>
      <c r="EG376">
        <v>139</v>
      </c>
      <c r="EH376" s="2" t="str">
        <f>"synthetic_control_sp_"&amp;EG376&amp;"(T+s) = Y_"&amp;EG376&amp;"(1,T+s)-alpha1_hat_vec_"&amp;EG376&amp;"(s);"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sp_andrews_te(Y_pre_"&amp;QI376&amp;",PEAO_"&amp;QI376&amp;"(:,T+s),A_"&amp;QI376&amp;",C,.05);"</f>
        <v xml:space="preserve">    [p_value_119,lb_119,ub_119] = sp_andrews_te(Y_pre_119,PEAO_119(:,T+s),A_119,C,.05);</v>
      </c>
    </row>
    <row r="377" spans="89:452" x14ac:dyDescent="0.3">
      <c r="EG377">
        <v>139</v>
      </c>
      <c r="EH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89:452" x14ac:dyDescent="0.3">
      <c r="EG378">
        <v>140</v>
      </c>
      <c r="EH378" s="3" t="str">
        <f>"%PROVINCIA "&amp;EG378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89:452" x14ac:dyDescent="0.3">
      <c r="EG379">
        <v>140</v>
      </c>
      <c r="EH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89:452" x14ac:dyDescent="0.3">
      <c r="EG380">
        <v>140</v>
      </c>
      <c r="EH380" s="2" t="str">
        <f>"Y_Ts_"&amp;EG380&amp;" = Y_"&amp;EG380&amp;"(:,T+s);"</f>
        <v>Y_Ts_140 = Y_140(:,T+s);</v>
      </c>
      <c r="QI380">
        <v>119</v>
      </c>
      <c r="QJ380" t="s">
        <v>57</v>
      </c>
    </row>
    <row r="381" spans="89:452" x14ac:dyDescent="0.3">
      <c r="EG381">
        <v>140</v>
      </c>
      <c r="EH381" s="2" t="str">
        <f>"gamma_hat_"&amp;EG380&amp;" = (A_"&amp;EG380&amp;"'*M_hat_"&amp;EG380&amp;"*A_"&amp;EG380&amp;")\(A_"&amp;EG380&amp;"'*(eye(N)-B_hat_"&amp;EG380&amp;")'*((eye(N)-B_hat_"&amp;EG380&amp;")*Y_Ts_"&amp;EG380&amp;"-a_hat_"&amp;EG380&amp;"));"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89:452" x14ac:dyDescent="0.3">
      <c r="EG382">
        <v>140</v>
      </c>
      <c r="EH382" s="2" t="str">
        <f>"alpha_hat_"&amp;EG382&amp;" = A_"&amp;EG382&amp;"*gamma_hat_"&amp;EG382&amp;";"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89:452" x14ac:dyDescent="0.3">
      <c r="EG383">
        <v>140</v>
      </c>
      <c r="EH383" s="2" t="str">
        <f>"alpha1_hat_vec_"&amp;EG383&amp;"(s) = alpha_hat_"&amp;EG383&amp;"(1);"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89:452" x14ac:dyDescent="0.3">
      <c r="EG384">
        <v>140</v>
      </c>
      <c r="EH384" s="2" t="str">
        <f>"synthetic_control_sp_"&amp;EG384&amp;"(T+s) = Y_"&amp;EG384&amp;"(1,T+s)-alpha1_hat_vec_"&amp;EG384&amp;"(s);"</f>
        <v>synthetic_control_sp_140(T+s) = Y_140(1,T+s)-alpha1_hat_vec_140(s);</v>
      </c>
      <c r="QI384">
        <v>125</v>
      </c>
      <c r="QJ384" t="s">
        <v>53</v>
      </c>
    </row>
    <row r="385" spans="137:452" x14ac:dyDescent="0.3">
      <c r="EG385">
        <v>140</v>
      </c>
      <c r="EH385" s="3" t="s">
        <v>57</v>
      </c>
      <c r="QI385">
        <v>125</v>
      </c>
      <c r="QJ385" t="str">
        <f>"    [p_value_"&amp;QI385&amp; ",lb_"&amp;QI385&amp;",ub_"&amp;QI385&amp;"] = sp_andrews_te(Y_pre_"&amp;QI385&amp;",PEAO_"&amp;QI385&amp;"(:,T+s),A_"&amp;QI385&amp;",C,.05);"</f>
        <v xml:space="preserve">    [p_value_125,lb_125,ub_125] = sp_andrews_te(Y_pre_125,PEAO_125(:,T+s),A_125,C,.05);</v>
      </c>
    </row>
    <row r="386" spans="137:452" x14ac:dyDescent="0.3">
      <c r="EG386">
        <v>141</v>
      </c>
      <c r="EH386" s="3" t="str">
        <f>"%PROVINCIA "&amp;EG386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7:452" x14ac:dyDescent="0.3">
      <c r="EG387">
        <v>141</v>
      </c>
      <c r="EH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7:452" x14ac:dyDescent="0.3">
      <c r="EG388">
        <v>141</v>
      </c>
      <c r="EH388" s="2" t="str">
        <f>"Y_Ts_"&amp;EG388&amp;" = Y_"&amp;EG388&amp;"(:,T+s);"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7:452" x14ac:dyDescent="0.3">
      <c r="EG389">
        <v>141</v>
      </c>
      <c r="EH389" s="2" t="str">
        <f>"gamma_hat_"&amp;EG388&amp;" = (A_"&amp;EG388&amp;"'*M_hat_"&amp;EG388&amp;"*A_"&amp;EG388&amp;")\(A_"&amp;EG388&amp;"'*(eye(N)-B_hat_"&amp;EG388&amp;")'*((eye(N)-B_hat_"&amp;EG388&amp;")*Y_Ts_"&amp;EG388&amp;"-a_hat_"&amp;EG388&amp;"));"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7:452" x14ac:dyDescent="0.3">
      <c r="EG390">
        <v>141</v>
      </c>
      <c r="EH390" s="2" t="str">
        <f>"alpha_hat_"&amp;EG390&amp;" = A_"&amp;EG390&amp;"*gamma_hat_"&amp;EG390&amp;";"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7:452" x14ac:dyDescent="0.3">
      <c r="EG391">
        <v>141</v>
      </c>
      <c r="EH391" s="2" t="str">
        <f>"alpha1_hat_vec_"&amp;EG391&amp;"(s) = alpha_hat_"&amp;EG391&amp;"(1);"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7:452" x14ac:dyDescent="0.3">
      <c r="EG392">
        <v>141</v>
      </c>
      <c r="EH392" s="2" t="str">
        <f>"synthetic_control_sp_"&amp;EG392&amp;"(T+s) = Y_"&amp;EG392&amp;"(1,T+s)-alpha1_hat_vec_"&amp;EG392&amp;"(s);"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7:452" x14ac:dyDescent="0.3">
      <c r="EG393">
        <v>141</v>
      </c>
      <c r="EH393" s="3" t="s">
        <v>57</v>
      </c>
      <c r="QI393">
        <v>129</v>
      </c>
      <c r="QJ393" t="s">
        <v>53</v>
      </c>
    </row>
    <row r="394" spans="137:452" x14ac:dyDescent="0.3">
      <c r="EG394">
        <v>144</v>
      </c>
      <c r="EH394" s="3" t="str">
        <f>"%PROVINCIA "&amp;EG394</f>
        <v>%PROVINCIA 144</v>
      </c>
      <c r="QI394">
        <v>129</v>
      </c>
      <c r="QJ394" t="str">
        <f>"    [p_value_"&amp;QI394&amp; ",lb_"&amp;QI394&amp;",ub_"&amp;QI394&amp;"] = sp_andrews_te(Y_pre_"&amp;QI394&amp;",PEAO_"&amp;QI394&amp;"(:,T+s),A_"&amp;QI394&amp;",C,.05);"</f>
        <v xml:space="preserve">    [p_value_129,lb_129,ub_129] = sp_andrews_te(Y_pre_129,PEAO_129(:,T+s),A_129,C,.05);</v>
      </c>
    </row>
    <row r="395" spans="137:452" x14ac:dyDescent="0.3">
      <c r="EG395">
        <v>144</v>
      </c>
      <c r="EH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7:452" x14ac:dyDescent="0.3">
      <c r="EG396">
        <v>144</v>
      </c>
      <c r="EH396" s="2" t="str">
        <f>"Y_Ts_"&amp;EG396&amp;" = Y_"&amp;EG396&amp;"(:,T+s);"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7:452" x14ac:dyDescent="0.3">
      <c r="EG397">
        <v>144</v>
      </c>
      <c r="EH397" s="2" t="str">
        <f>"gamma_hat_"&amp;EG396&amp;" = (A_"&amp;EG396&amp;"'*M_hat_"&amp;EG396&amp;"*A_"&amp;EG396&amp;")\(A_"&amp;EG396&amp;"'*(eye(N)-B_hat_"&amp;EG396&amp;")'*((eye(N)-B_hat_"&amp;EG396&amp;")*Y_Ts_"&amp;EG396&amp;"-a_hat_"&amp;EG396&amp;"));"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7:452" x14ac:dyDescent="0.3">
      <c r="EG398">
        <v>144</v>
      </c>
      <c r="EH398" s="2" t="str">
        <f>"alpha_hat_"&amp;EG398&amp;" = A_"&amp;EG398&amp;"*gamma_hat_"&amp;EG398&amp;";"</f>
        <v>alpha_hat_144 = A_144*gamma_hat_144;</v>
      </c>
      <c r="QI398">
        <v>129</v>
      </c>
      <c r="QJ398" t="s">
        <v>57</v>
      </c>
    </row>
    <row r="399" spans="137:452" x14ac:dyDescent="0.3">
      <c r="EG399">
        <v>144</v>
      </c>
      <c r="EH399" s="2" t="str">
        <f>"alpha1_hat_vec_"&amp;EG399&amp;"(s) = alpha_hat_"&amp;EG399&amp;"(1);"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7:452" x14ac:dyDescent="0.3">
      <c r="EG400">
        <v>144</v>
      </c>
      <c r="EH400" s="2" t="str">
        <f>"synthetic_control_sp_"&amp;EG400&amp;"(T+s) = Y_"&amp;EG400&amp;"(1,T+s)-alpha1_hat_vec_"&amp;EG400&amp;"(s);"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7:452" x14ac:dyDescent="0.3">
      <c r="EG401">
        <v>144</v>
      </c>
      <c r="EH401" s="3" t="s">
        <v>57</v>
      </c>
      <c r="QI401">
        <v>130</v>
      </c>
      <c r="QJ401" t="str">
        <f>"ub_vec_"&amp;QI401&amp;" = zeros(1,S);"</f>
        <v>ub_vec_130 = zeros(1,S);</v>
      </c>
    </row>
    <row r="402" spans="137:452" x14ac:dyDescent="0.3">
      <c r="EG402">
        <v>149</v>
      </c>
      <c r="EH402" s="3" t="str">
        <f>"%PROVINCIA "&amp;EG402</f>
        <v>%PROVINCIA 149</v>
      </c>
      <c r="QI402">
        <v>130</v>
      </c>
      <c r="QJ402" t="s">
        <v>53</v>
      </c>
    </row>
    <row r="403" spans="137:452" x14ac:dyDescent="0.3">
      <c r="EG403">
        <v>149</v>
      </c>
      <c r="EH403" s="3" t="s">
        <v>51</v>
      </c>
      <c r="QI403">
        <v>130</v>
      </c>
      <c r="QJ403" t="str">
        <f>"    [p_value_"&amp;QI403&amp; ",lb_"&amp;QI403&amp;",ub_"&amp;QI403&amp;"] = sp_andrews_te(Y_pre_"&amp;QI403&amp;",PEAO_"&amp;QI403&amp;"(:,T+s),A_"&amp;QI403&amp;",C,.05);"</f>
        <v xml:space="preserve">    [p_value_130,lb_130,ub_130] = sp_andrews_te(Y_pre_130,PEAO_130(:,T+s),A_130,C,.05);</v>
      </c>
    </row>
    <row r="404" spans="137:452" x14ac:dyDescent="0.3">
      <c r="EG404">
        <v>149</v>
      </c>
      <c r="EH404" s="2" t="str">
        <f>"Y_Ts_"&amp;EG404&amp;" = Y_"&amp;EG404&amp;"(:,T+s);"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7:452" x14ac:dyDescent="0.3">
      <c r="EG405">
        <v>149</v>
      </c>
      <c r="EH405" s="2" t="str">
        <f>"gamma_hat_"&amp;EG404&amp;" = (A_"&amp;EG404&amp;"'*M_hat_"&amp;EG404&amp;"*A_"&amp;EG404&amp;")\(A_"&amp;EG404&amp;"'*(eye(N)-B_hat_"&amp;EG404&amp;")'*((eye(N)-B_hat_"&amp;EG404&amp;")*Y_Ts_"&amp;EG404&amp;"-a_hat_"&amp;EG404&amp;"));"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7:452" x14ac:dyDescent="0.3">
      <c r="EG406">
        <v>149</v>
      </c>
      <c r="EH406" s="2" t="str">
        <f>"alpha_hat_"&amp;EG406&amp;" = A_"&amp;EG406&amp;"*gamma_hat_"&amp;EG406&amp;";"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7:452" x14ac:dyDescent="0.3">
      <c r="EG407">
        <v>149</v>
      </c>
      <c r="EH407" s="2" t="str">
        <f>"alpha1_hat_vec_"&amp;EG407&amp;"(s) = alpha_hat_"&amp;EG407&amp;"(1);"</f>
        <v>alpha1_hat_vec_149(s) = alpha_hat_149(1);</v>
      </c>
      <c r="QI407">
        <v>130</v>
      </c>
      <c r="QJ407" t="s">
        <v>57</v>
      </c>
    </row>
    <row r="408" spans="137:452" x14ac:dyDescent="0.3">
      <c r="EG408">
        <v>149</v>
      </c>
      <c r="EH408" s="2" t="str">
        <f>"synthetic_control_sp_"&amp;EG408&amp;"(T+s) = Y_"&amp;EG408&amp;"(1,T+s)-alpha1_hat_vec_"&amp;EG408&amp;"(s);"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7:452" x14ac:dyDescent="0.3">
      <c r="EG409">
        <v>149</v>
      </c>
      <c r="EH409" s="3" t="s">
        <v>57</v>
      </c>
      <c r="QI409">
        <v>133</v>
      </c>
      <c r="QJ409" t="str">
        <f>"lb_vec_"&amp;QI409&amp;" = zeros(1,S);"</f>
        <v>lb_vec_133 = zeros(1,S);</v>
      </c>
    </row>
    <row r="410" spans="137:452" x14ac:dyDescent="0.3">
      <c r="EG410">
        <v>150</v>
      </c>
      <c r="EH410" s="3" t="str">
        <f>"%PROVINCIA "&amp;EG410</f>
        <v>%PROVINCIA 150</v>
      </c>
      <c r="QI410">
        <v>133</v>
      </c>
      <c r="QJ410" t="str">
        <f>"ub_vec_"&amp;QI410&amp;" = zeros(1,S);"</f>
        <v>ub_vec_133 = zeros(1,S);</v>
      </c>
    </row>
    <row r="411" spans="137:452" x14ac:dyDescent="0.3">
      <c r="EG411">
        <v>150</v>
      </c>
      <c r="EH411" s="3" t="s">
        <v>51</v>
      </c>
      <c r="QI411">
        <v>133</v>
      </c>
      <c r="QJ411" t="s">
        <v>53</v>
      </c>
    </row>
    <row r="412" spans="137:452" x14ac:dyDescent="0.3">
      <c r="EG412">
        <v>150</v>
      </c>
      <c r="EH412" s="2" t="str">
        <f>"Y_Ts_"&amp;EG412&amp;" = Y_"&amp;EG412&amp;"(:,T+s);"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sp_andrews_te(Y_pre_"&amp;QI412&amp;",PEAO_"&amp;QI412&amp;"(:,T+s),A_"&amp;QI412&amp;",C,.05);"</f>
        <v xml:space="preserve">    [p_value_133,lb_133,ub_133] = sp_andrews_te(Y_pre_133,PEAO_133(:,T+s),A_133,C,.05);</v>
      </c>
    </row>
    <row r="413" spans="137:452" x14ac:dyDescent="0.3">
      <c r="EG413">
        <v>150</v>
      </c>
      <c r="EH413" s="2" t="str">
        <f>"gamma_hat_"&amp;EG412&amp;" = (A_"&amp;EG412&amp;"'*M_hat_"&amp;EG412&amp;"*A_"&amp;EG412&amp;")\(A_"&amp;EG412&amp;"'*(eye(N)-B_hat_"&amp;EG412&amp;")'*((eye(N)-B_hat_"&amp;EG412&amp;")*Y_Ts_"&amp;EG412&amp;"-a_hat_"&amp;EG412&amp;"));"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7:452" x14ac:dyDescent="0.3">
      <c r="EG414">
        <v>150</v>
      </c>
      <c r="EH414" s="2" t="str">
        <f>"alpha_hat_"&amp;EG414&amp;" = A_"&amp;EG414&amp;"*gamma_hat_"&amp;EG414&amp;";"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7:452" x14ac:dyDescent="0.3">
      <c r="EG415">
        <v>150</v>
      </c>
      <c r="EH415" s="2" t="str">
        <f>"alpha1_hat_vec_"&amp;EG415&amp;"(s) = alpha_hat_"&amp;EG415&amp;"(1);"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7:452" x14ac:dyDescent="0.3">
      <c r="EG416">
        <v>150</v>
      </c>
      <c r="EH416" s="2" t="str">
        <f>"synthetic_control_sp_"&amp;EG416&amp;"(T+s) = Y_"&amp;EG416&amp;"(1,T+s)-alpha1_hat_vec_"&amp;EG416&amp;"(s);"</f>
        <v>synthetic_control_sp_150(T+s) = Y_150(1,T+s)-alpha1_hat_vec_150(s);</v>
      </c>
      <c r="QI416">
        <v>133</v>
      </c>
      <c r="QJ416" t="s">
        <v>57</v>
      </c>
    </row>
    <row r="417" spans="137:452" x14ac:dyDescent="0.3">
      <c r="EG417">
        <v>150</v>
      </c>
      <c r="EH417" s="3" t="s">
        <v>57</v>
      </c>
      <c r="QI417">
        <v>139</v>
      </c>
      <c r="QJ417" t="str">
        <f>"p_value_vec_"&amp;QI417&amp;" = zeros(1,S);"</f>
        <v>p_value_vec_139 = zeros(1,S);</v>
      </c>
    </row>
    <row r="418" spans="137:452" x14ac:dyDescent="0.3">
      <c r="EG418">
        <v>152</v>
      </c>
      <c r="EH418" s="3" t="str">
        <f>"%PROVINCIA "&amp;EG418</f>
        <v>%PROVINCIA 152</v>
      </c>
      <c r="QI418">
        <v>139</v>
      </c>
      <c r="QJ418" t="str">
        <f>"lb_vec_"&amp;QI418&amp;" = zeros(1,S);"</f>
        <v>lb_vec_139 = zeros(1,S);</v>
      </c>
    </row>
    <row r="419" spans="137:452" x14ac:dyDescent="0.3">
      <c r="EG419">
        <v>152</v>
      </c>
      <c r="EH419" s="3" t="s">
        <v>51</v>
      </c>
      <c r="QI419">
        <v>139</v>
      </c>
      <c r="QJ419" t="str">
        <f>"ub_vec_"&amp;QI419&amp;" = zeros(1,S);"</f>
        <v>ub_vec_139 = zeros(1,S);</v>
      </c>
    </row>
    <row r="420" spans="137:452" x14ac:dyDescent="0.3">
      <c r="EG420">
        <v>152</v>
      </c>
      <c r="EH420" s="2" t="str">
        <f>"Y_Ts_"&amp;EG420&amp;" = Y_"&amp;EG420&amp;"(:,T+s);"</f>
        <v>Y_Ts_152 = Y_152(:,T+s);</v>
      </c>
      <c r="QI420">
        <v>139</v>
      </c>
      <c r="QJ420" t="s">
        <v>53</v>
      </c>
    </row>
    <row r="421" spans="137:452" x14ac:dyDescent="0.3">
      <c r="EG421">
        <v>152</v>
      </c>
      <c r="EH421" s="2" t="str">
        <f>"gamma_hat_"&amp;EG420&amp;" = (A_"&amp;EG420&amp;"'*M_hat_"&amp;EG420&amp;"*A_"&amp;EG420&amp;")\(A_"&amp;EG420&amp;"'*(eye(N)-B_hat_"&amp;EG420&amp;")'*((eye(N)-B_hat_"&amp;EG420&amp;")*Y_Ts_"&amp;EG420&amp;"-a_hat_"&amp;EG420&amp;"));"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sp_andrews_te(Y_pre_"&amp;QI421&amp;",PEAO_"&amp;QI421&amp;"(:,T+s),A_"&amp;QI421&amp;",C,.05);"</f>
        <v xml:space="preserve">    [p_value_139,lb_139,ub_139] = sp_andrews_te(Y_pre_139,PEAO_139(:,T+s),A_139,C,.05);</v>
      </c>
    </row>
    <row r="422" spans="137:452" x14ac:dyDescent="0.3">
      <c r="EG422">
        <v>152</v>
      </c>
      <c r="EH422" s="2" t="str">
        <f>"alpha_hat_"&amp;EG422&amp;" = A_"&amp;EG422&amp;"*gamma_hat_"&amp;EG422&amp;";"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7:452" x14ac:dyDescent="0.3">
      <c r="EG423">
        <v>152</v>
      </c>
      <c r="EH423" s="2" t="str">
        <f>"alpha1_hat_vec_"&amp;EG423&amp;"(s) = alpha_hat_"&amp;EG423&amp;"(1);"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7:452" x14ac:dyDescent="0.3">
      <c r="EG424">
        <v>152</v>
      </c>
      <c r="EH424" s="2" t="str">
        <f>"synthetic_control_sp_"&amp;EG424&amp;"(T+s) = Y_"&amp;EG424&amp;"(1,T+s)-alpha1_hat_vec_"&amp;EG424&amp;"(s);"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7:452" x14ac:dyDescent="0.3">
      <c r="EG425">
        <v>152</v>
      </c>
      <c r="EH425" s="3" t="s">
        <v>57</v>
      </c>
      <c r="QI425">
        <v>139</v>
      </c>
      <c r="QJ425" t="s">
        <v>57</v>
      </c>
    </row>
    <row r="426" spans="137:452" x14ac:dyDescent="0.3">
      <c r="EG426">
        <v>153</v>
      </c>
      <c r="EH426" s="3" t="str">
        <f>"%PROVINCIA "&amp;EG426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7:452" x14ac:dyDescent="0.3">
      <c r="EG427">
        <v>153</v>
      </c>
      <c r="EH427" s="3" t="s">
        <v>51</v>
      </c>
      <c r="QI427">
        <v>140</v>
      </c>
      <c r="QJ427" t="str">
        <f>"lb_vec_"&amp;QI427&amp;" = zeros(1,S);"</f>
        <v>lb_vec_140 = zeros(1,S);</v>
      </c>
    </row>
    <row r="428" spans="137:452" x14ac:dyDescent="0.3">
      <c r="EG428">
        <v>153</v>
      </c>
      <c r="EH428" s="2" t="str">
        <f>"Y_Ts_"&amp;EG428&amp;" = Y_"&amp;EG428&amp;"(:,T+s);"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7:452" x14ac:dyDescent="0.3">
      <c r="EG429">
        <v>153</v>
      </c>
      <c r="EH429" s="2" t="str">
        <f>"gamma_hat_"&amp;EG428&amp;" = (A_"&amp;EG428&amp;"'*M_hat_"&amp;EG428&amp;"*A_"&amp;EG428&amp;")\(A_"&amp;EG428&amp;"'*(eye(N)-B_hat_"&amp;EG428&amp;")'*((eye(N)-B_hat_"&amp;EG428&amp;")*Y_Ts_"&amp;EG428&amp;"-a_hat_"&amp;EG428&amp;"));"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7:452" x14ac:dyDescent="0.3">
      <c r="EG430">
        <v>153</v>
      </c>
      <c r="EH430" s="2" t="str">
        <f>"alpha_hat_"&amp;EG430&amp;" = A_"&amp;EG430&amp;"*gamma_hat_"&amp;EG430&amp;";"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sp_andrews_te(Y_pre_"&amp;QI430&amp;",PEAO_"&amp;QI430&amp;"(:,T+s),A_"&amp;QI430&amp;",C,.05);"</f>
        <v xml:space="preserve">    [p_value_140,lb_140,ub_140] = sp_andrews_te(Y_pre_140,PEAO_140(:,T+s),A_140,C,.05);</v>
      </c>
    </row>
    <row r="431" spans="137:452" x14ac:dyDescent="0.3">
      <c r="EG431">
        <v>153</v>
      </c>
      <c r="EH431" s="2" t="str">
        <f>"alpha1_hat_vec_"&amp;EG431&amp;"(s) = alpha_hat_"&amp;EG431&amp;"(1);"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7:452" x14ac:dyDescent="0.3">
      <c r="EG432">
        <v>153</v>
      </c>
      <c r="EH432" s="2" t="str">
        <f>"synthetic_control_sp_"&amp;EG432&amp;"(T+s) = Y_"&amp;EG432&amp;"(1,T+s)-alpha1_hat_vec_"&amp;EG432&amp;"(s);"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7:452" x14ac:dyDescent="0.3">
      <c r="EG433">
        <v>153</v>
      </c>
      <c r="EH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7:452" x14ac:dyDescent="0.3">
      <c r="EG434">
        <v>157</v>
      </c>
      <c r="EH434" s="3" t="str">
        <f>"%PROVINCIA "&amp;EG434</f>
        <v>%PROVINCIA 157</v>
      </c>
      <c r="QI434">
        <v>140</v>
      </c>
      <c r="QJ434" t="s">
        <v>57</v>
      </c>
    </row>
    <row r="435" spans="137:452" x14ac:dyDescent="0.3">
      <c r="EG435">
        <v>157</v>
      </c>
      <c r="EH435" s="3" t="s">
        <v>51</v>
      </c>
      <c r="QI435">
        <v>141</v>
      </c>
      <c r="QJ435" t="str">
        <f>"p_value_vec_"&amp;QI435&amp;" = zeros(1,S);"</f>
        <v>p_value_vec_141 = zeros(1,S);</v>
      </c>
    </row>
    <row r="436" spans="137:452" x14ac:dyDescent="0.3">
      <c r="EG436">
        <v>157</v>
      </c>
      <c r="EH436" s="2" t="str">
        <f>"Y_Ts_"&amp;EG436&amp;" = Y_"&amp;EG436&amp;"(:,T+s);"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7:452" x14ac:dyDescent="0.3">
      <c r="EG437">
        <v>157</v>
      </c>
      <c r="EH437" s="2" t="str">
        <f>"gamma_hat_"&amp;EG436&amp;" = (A_"&amp;EG436&amp;"'*M_hat_"&amp;EG436&amp;"*A_"&amp;EG436&amp;")\(A_"&amp;EG436&amp;"'*(eye(N)-B_hat_"&amp;EG436&amp;")'*((eye(N)-B_hat_"&amp;EG436&amp;")*Y_Ts_"&amp;EG436&amp;"-a_hat_"&amp;EG436&amp;"));"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7:452" x14ac:dyDescent="0.3">
      <c r="EG438">
        <v>157</v>
      </c>
      <c r="EH438" s="2" t="str">
        <f>"alpha_hat_"&amp;EG438&amp;" = A_"&amp;EG438&amp;"*gamma_hat_"&amp;EG438&amp;";"</f>
        <v>alpha_hat_157 = A_157*gamma_hat_157;</v>
      </c>
      <c r="QI438">
        <v>141</v>
      </c>
      <c r="QJ438" t="s">
        <v>53</v>
      </c>
    </row>
    <row r="439" spans="137:452" x14ac:dyDescent="0.3">
      <c r="EG439">
        <v>157</v>
      </c>
      <c r="EH439" s="2" t="str">
        <f>"alpha1_hat_vec_"&amp;EG439&amp;"(s) = alpha_hat_"&amp;EG439&amp;"(1);"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sp_andrews_te(Y_pre_"&amp;QI439&amp;",PEAO_"&amp;QI439&amp;"(:,T+s),A_"&amp;QI439&amp;",C,.05);"</f>
        <v xml:space="preserve">    [p_value_141,lb_141,ub_141] = sp_andrews_te(Y_pre_141,PEAO_141(:,T+s),A_141,C,.05);</v>
      </c>
    </row>
    <row r="440" spans="137:452" x14ac:dyDescent="0.3">
      <c r="EG440">
        <v>157</v>
      </c>
      <c r="EH440" s="2" t="str">
        <f>"synthetic_control_sp_"&amp;EG440&amp;"(T+s) = Y_"&amp;EG440&amp;"(1,T+s)-alpha1_hat_vec_"&amp;EG440&amp;"(s);"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7:452" x14ac:dyDescent="0.3">
      <c r="EG441">
        <v>157</v>
      </c>
      <c r="EH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7:452" x14ac:dyDescent="0.3">
      <c r="EG442">
        <v>158</v>
      </c>
      <c r="EH442" s="3" t="str">
        <f>"%PROVINCIA "&amp;EG442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7:452" x14ac:dyDescent="0.3">
      <c r="EG443">
        <v>158</v>
      </c>
      <c r="EH443" s="3" t="s">
        <v>51</v>
      </c>
      <c r="QI443">
        <v>141</v>
      </c>
      <c r="QJ443" t="s">
        <v>57</v>
      </c>
    </row>
    <row r="444" spans="137:452" x14ac:dyDescent="0.3">
      <c r="EG444">
        <v>158</v>
      </c>
      <c r="EH444" s="2" t="str">
        <f>"Y_Ts_"&amp;EG444&amp;" = Y_"&amp;EG444&amp;"(:,T+s);"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7:452" x14ac:dyDescent="0.3">
      <c r="EG445">
        <v>158</v>
      </c>
      <c r="EH445" s="2" t="str">
        <f>"gamma_hat_"&amp;EG444&amp;" = (A_"&amp;EG444&amp;"'*M_hat_"&amp;EG444&amp;"*A_"&amp;EG444&amp;")\(A_"&amp;EG444&amp;"'*(eye(N)-B_hat_"&amp;EG444&amp;")'*((eye(N)-B_hat_"&amp;EG444&amp;")*Y_Ts_"&amp;EG444&amp;"-a_hat_"&amp;EG444&amp;"));"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7:452" x14ac:dyDescent="0.3">
      <c r="EG446">
        <v>158</v>
      </c>
      <c r="EH446" s="2" t="str">
        <f>"alpha_hat_"&amp;EG446&amp;" = A_"&amp;EG446&amp;"*gamma_hat_"&amp;EG446&amp;";"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7:452" x14ac:dyDescent="0.3">
      <c r="EG447">
        <v>158</v>
      </c>
      <c r="EH447" s="2" t="str">
        <f>"alpha1_hat_vec_"&amp;EG447&amp;"(s) = alpha_hat_"&amp;EG447&amp;"(1);"</f>
        <v>alpha1_hat_vec_158(s) = alpha_hat_158(1);</v>
      </c>
      <c r="QI447">
        <v>144</v>
      </c>
      <c r="QJ447" t="s">
        <v>53</v>
      </c>
    </row>
    <row r="448" spans="137:452" x14ac:dyDescent="0.3">
      <c r="EG448">
        <v>158</v>
      </c>
      <c r="EH448" s="2" t="str">
        <f>"synthetic_control_sp_"&amp;EG448&amp;"(T+s) = Y_"&amp;EG448&amp;"(1,T+s)-alpha1_hat_vec_"&amp;EG448&amp;"(s);"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sp_andrews_te(Y_pre_"&amp;QI448&amp;",PEAO_"&amp;QI448&amp;"(:,T+s),A_"&amp;QI448&amp;",C,.05);"</f>
        <v xml:space="preserve">    [p_value_144,lb_144,ub_144] = sp_andrews_te(Y_pre_144,PEAO_144(:,T+s),A_144,C,.05);</v>
      </c>
    </row>
    <row r="449" spans="137:452" x14ac:dyDescent="0.3">
      <c r="EG449">
        <v>158</v>
      </c>
      <c r="EH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7:452" x14ac:dyDescent="0.3">
      <c r="EG450">
        <v>159</v>
      </c>
      <c r="EH450" s="3" t="str">
        <f>"%PROVINCIA "&amp;EG450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7:452" x14ac:dyDescent="0.3">
      <c r="EG451">
        <v>159</v>
      </c>
      <c r="EH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7:452" x14ac:dyDescent="0.3">
      <c r="EG452">
        <v>159</v>
      </c>
      <c r="EH452" s="2" t="str">
        <f>"Y_Ts_"&amp;EG452&amp;" = Y_"&amp;EG452&amp;"(:,T+s);"</f>
        <v>Y_Ts_159 = Y_159(:,T+s);</v>
      </c>
      <c r="QI452">
        <v>144</v>
      </c>
      <c r="QJ452" t="s">
        <v>57</v>
      </c>
    </row>
    <row r="453" spans="137:452" x14ac:dyDescent="0.3">
      <c r="EG453">
        <v>159</v>
      </c>
      <c r="EH453" s="2" t="str">
        <f>"gamma_hat_"&amp;EG452&amp;" = (A_"&amp;EG452&amp;"'*M_hat_"&amp;EG452&amp;"*A_"&amp;EG452&amp;")\(A_"&amp;EG452&amp;"'*(eye(N)-B_hat_"&amp;EG452&amp;")'*((eye(N)-B_hat_"&amp;EG452&amp;")*Y_Ts_"&amp;EG452&amp;"-a_hat_"&amp;EG452&amp;"));"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7:452" x14ac:dyDescent="0.3">
      <c r="EG454">
        <v>159</v>
      </c>
      <c r="EH454" s="2" t="str">
        <f>"alpha_hat_"&amp;EG454&amp;" = A_"&amp;EG454&amp;"*gamma_hat_"&amp;EG454&amp;";"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7:452" x14ac:dyDescent="0.3">
      <c r="EG455">
        <v>159</v>
      </c>
      <c r="EH455" s="2" t="str">
        <f>"alpha1_hat_vec_"&amp;EG455&amp;"(s) = alpha_hat_"&amp;EG455&amp;"(1);"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7:452" x14ac:dyDescent="0.3">
      <c r="EG456">
        <v>159</v>
      </c>
      <c r="EH456" s="2" t="str">
        <f>"synthetic_control_sp_"&amp;EG456&amp;"(T+s) = Y_"&amp;EG456&amp;"(1,T+s)-alpha1_hat_vec_"&amp;EG456&amp;"(s);"</f>
        <v>synthetic_control_sp_159(T+s) = Y_159(1,T+s)-alpha1_hat_vec_159(s);</v>
      </c>
      <c r="QI456">
        <v>149</v>
      </c>
      <c r="QJ456" t="s">
        <v>53</v>
      </c>
    </row>
    <row r="457" spans="137:452" x14ac:dyDescent="0.3">
      <c r="EG457">
        <v>159</v>
      </c>
      <c r="EH457" s="3" t="s">
        <v>57</v>
      </c>
      <c r="QI457">
        <v>149</v>
      </c>
      <c r="QJ457" t="str">
        <f>"    [p_value_"&amp;QI457&amp; ",lb_"&amp;QI457&amp;",ub_"&amp;QI457&amp;"] = sp_andrews_te(Y_pre_"&amp;QI457&amp;",PEAO_"&amp;QI457&amp;"(:,T+s),A_"&amp;QI457&amp;",C,.05);"</f>
        <v xml:space="preserve">    [p_value_149,lb_149,ub_149] = sp_andrews_te(Y_pre_149,PEAO_149(:,T+s),A_149,C,.05);</v>
      </c>
    </row>
    <row r="458" spans="137:452" x14ac:dyDescent="0.3">
      <c r="EG458">
        <v>162</v>
      </c>
      <c r="EH458" s="3" t="str">
        <f>"%PROVINCIA "&amp;EG458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7:452" x14ac:dyDescent="0.3">
      <c r="EG459">
        <v>162</v>
      </c>
      <c r="EH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7:452" x14ac:dyDescent="0.3">
      <c r="EG460">
        <v>162</v>
      </c>
      <c r="EH460" s="2" t="str">
        <f>"Y_Ts_"&amp;EG460&amp;" = Y_"&amp;EG460&amp;"(:,T+s);"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7:452" x14ac:dyDescent="0.3">
      <c r="EG461">
        <v>162</v>
      </c>
      <c r="EH461" s="2" t="str">
        <f>"gamma_hat_"&amp;EG460&amp;" = (A_"&amp;EG460&amp;"'*M_hat_"&amp;EG460&amp;"*A_"&amp;EG460&amp;")\(A_"&amp;EG460&amp;"'*(eye(N)-B_hat_"&amp;EG460&amp;")'*((eye(N)-B_hat_"&amp;EG460&amp;")*Y_Ts_"&amp;EG460&amp;"-a_hat_"&amp;EG460&amp;"));"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7:452" x14ac:dyDescent="0.3">
      <c r="EG462">
        <v>162</v>
      </c>
      <c r="EH462" s="2" t="str">
        <f>"alpha_hat_"&amp;EG462&amp;" = A_"&amp;EG462&amp;"*gamma_hat_"&amp;EG462&amp;";"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7:452" x14ac:dyDescent="0.3">
      <c r="EG463">
        <v>162</v>
      </c>
      <c r="EH463" s="2" t="str">
        <f>"alpha1_hat_vec_"&amp;EG463&amp;"(s) = alpha_hat_"&amp;EG463&amp;"(1);"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7:452" x14ac:dyDescent="0.3">
      <c r="EG464">
        <v>162</v>
      </c>
      <c r="EH464" s="2" t="str">
        <f>"synthetic_control_sp_"&amp;EG464&amp;"(T+s) = Y_"&amp;EG464&amp;"(1,T+s)-alpha1_hat_vec_"&amp;EG464&amp;"(s);"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7:452" x14ac:dyDescent="0.3">
      <c r="EG465">
        <v>162</v>
      </c>
      <c r="EH465" s="3" t="s">
        <v>57</v>
      </c>
      <c r="QI465">
        <v>150</v>
      </c>
      <c r="QJ465" t="s">
        <v>53</v>
      </c>
    </row>
    <row r="466" spans="137:452" x14ac:dyDescent="0.3">
      <c r="EG466">
        <v>169</v>
      </c>
      <c r="EH466" s="3" t="str">
        <f>"%PROVINCIA "&amp;EG466</f>
        <v>%PROVINCIA 169</v>
      </c>
      <c r="QI466">
        <v>150</v>
      </c>
      <c r="QJ466" t="str">
        <f>"    [p_value_"&amp;QI466&amp; ",lb_"&amp;QI466&amp;",ub_"&amp;QI466&amp;"] = sp_andrews_te(Y_pre_"&amp;QI466&amp;",PEAO_"&amp;QI466&amp;"(:,T+s),A_"&amp;QI466&amp;",C,.05);"</f>
        <v xml:space="preserve">    [p_value_150,lb_150,ub_150] = sp_andrews_te(Y_pre_150,PEAO_150(:,T+s),A_150,C,.05);</v>
      </c>
    </row>
    <row r="467" spans="137:452" x14ac:dyDescent="0.3">
      <c r="EG467">
        <v>169</v>
      </c>
      <c r="EH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7:452" x14ac:dyDescent="0.3">
      <c r="EG468">
        <v>169</v>
      </c>
      <c r="EH468" s="2" t="str">
        <f>"Y_Ts_"&amp;EG468&amp;" = Y_"&amp;EG468&amp;"(:,T+s);"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7:452" x14ac:dyDescent="0.3">
      <c r="EG469">
        <v>169</v>
      </c>
      <c r="EH469" s="2" t="str">
        <f>"gamma_hat_"&amp;EG468&amp;" = (A_"&amp;EG468&amp;"'*M_hat_"&amp;EG468&amp;"*A_"&amp;EG468&amp;")\(A_"&amp;EG468&amp;"'*(eye(N)-B_hat_"&amp;EG468&amp;")'*((eye(N)-B_hat_"&amp;EG468&amp;")*Y_Ts_"&amp;EG468&amp;"-a_hat_"&amp;EG468&amp;"));"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7:452" x14ac:dyDescent="0.3">
      <c r="EG470">
        <v>169</v>
      </c>
      <c r="EH470" s="2" t="str">
        <f>"alpha_hat_"&amp;EG470&amp;" = A_"&amp;EG470&amp;"*gamma_hat_"&amp;EG470&amp;";"</f>
        <v>alpha_hat_169 = A_169*gamma_hat_169;</v>
      </c>
      <c r="QI470">
        <v>150</v>
      </c>
      <c r="QJ470" t="s">
        <v>57</v>
      </c>
    </row>
    <row r="471" spans="137:452" x14ac:dyDescent="0.3">
      <c r="EG471">
        <v>169</v>
      </c>
      <c r="EH471" s="2" t="str">
        <f>"alpha1_hat_vec_"&amp;EG471&amp;"(s) = alpha_hat_"&amp;EG471&amp;"(1);"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7:452" x14ac:dyDescent="0.3">
      <c r="EG472">
        <v>169</v>
      </c>
      <c r="EH472" s="2" t="str">
        <f>"synthetic_control_sp_"&amp;EG472&amp;"(T+s) = Y_"&amp;EG472&amp;"(1,T+s)-alpha1_hat_vec_"&amp;EG472&amp;"(s);"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7:452" x14ac:dyDescent="0.3">
      <c r="EG473">
        <v>169</v>
      </c>
      <c r="EH473" s="3" t="s">
        <v>57</v>
      </c>
      <c r="QI473">
        <v>152</v>
      </c>
      <c r="QJ473" t="str">
        <f>"ub_vec_"&amp;QI473&amp;" = zeros(1,S);"</f>
        <v>ub_vec_152 = zeros(1,S);</v>
      </c>
    </row>
    <row r="474" spans="137:452" x14ac:dyDescent="0.3">
      <c r="EH474" s="3"/>
      <c r="QI474">
        <v>152</v>
      </c>
      <c r="QJ474" t="s">
        <v>53</v>
      </c>
    </row>
    <row r="475" spans="137:452" x14ac:dyDescent="0.3">
      <c r="EH475" s="3"/>
      <c r="QI475">
        <v>152</v>
      </c>
      <c r="QJ475" t="str">
        <f>"    [p_value_"&amp;QI475&amp; ",lb_"&amp;QI475&amp;",ub_"&amp;QI475&amp;"] = sp_andrews_te(Y_pre_"&amp;QI475&amp;",PEAO_"&amp;QI475&amp;"(:,T+s),A_"&amp;QI475&amp;",C,.05);"</f>
        <v xml:space="preserve">    [p_value_152,lb_152,ub_152] = sp_andrews_te(Y_pre_152,PEAO_152(:,T+s),A_152,C,.05);</v>
      </c>
    </row>
    <row r="476" spans="137:452" x14ac:dyDescent="0.3">
      <c r="EH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7:452" x14ac:dyDescent="0.3">
      <c r="EH477" s="2"/>
      <c r="QI477">
        <v>152</v>
      </c>
      <c r="QJ477" t="str">
        <f>"    lb_vec_"&amp;QI477&amp;"(s) = lb_"&amp;QI477&amp;";"</f>
        <v xml:space="preserve">    lb_vec_152(s) = lb_152;</v>
      </c>
    </row>
    <row r="478" spans="137:452" x14ac:dyDescent="0.3">
      <c r="EH478" s="2"/>
      <c r="QI478">
        <v>152</v>
      </c>
      <c r="QJ478" t="str">
        <f>"    ub_vec_"&amp;QI478&amp;"(s) = ub_"&amp;QI477&amp;";"</f>
        <v xml:space="preserve">    ub_vec_152(s) = ub_152;</v>
      </c>
    </row>
    <row r="479" spans="137:452" x14ac:dyDescent="0.3">
      <c r="EH479" s="2"/>
      <c r="QI479">
        <v>152</v>
      </c>
      <c r="QJ479" t="s">
        <v>57</v>
      </c>
    </row>
    <row r="480" spans="137:452" x14ac:dyDescent="0.3">
      <c r="EH480" s="2"/>
      <c r="QI480">
        <v>153</v>
      </c>
      <c r="QJ480" t="str">
        <f>"p_value_vec_"&amp;QI480&amp;" = zeros(1,S);"</f>
        <v>p_value_vec_153 = zeros(1,S);</v>
      </c>
    </row>
    <row r="481" spans="138:452" x14ac:dyDescent="0.3">
      <c r="EH481" s="3"/>
      <c r="QI481">
        <v>153</v>
      </c>
      <c r="QJ481" t="str">
        <f>"lb_vec_"&amp;QI481&amp;" = zeros(1,S);"</f>
        <v>lb_vec_153 = zeros(1,S);</v>
      </c>
    </row>
    <row r="482" spans="138:452" x14ac:dyDescent="0.3">
      <c r="EH482" s="3"/>
      <c r="QI482">
        <v>153</v>
      </c>
      <c r="QJ482" t="str">
        <f>"ub_vec_"&amp;QI482&amp;" = zeros(1,S);"</f>
        <v>ub_vec_153 = zeros(1,S);</v>
      </c>
    </row>
    <row r="483" spans="138:452" x14ac:dyDescent="0.3">
      <c r="EH483" s="3"/>
      <c r="QI483">
        <v>153</v>
      </c>
      <c r="QJ483" t="s">
        <v>53</v>
      </c>
    </row>
    <row r="484" spans="138:452" x14ac:dyDescent="0.3">
      <c r="EH484" s="2"/>
      <c r="QI484">
        <v>153</v>
      </c>
      <c r="QJ484" t="str">
        <f>"    [p_value_"&amp;QI484&amp; ",lb_"&amp;QI484&amp;",ub_"&amp;QI484&amp;"] = sp_andrews_te(Y_pre_"&amp;QI484&amp;",PEAO_"&amp;QI484&amp;"(:,T+s),A_"&amp;QI484&amp;",C,.05);"</f>
        <v xml:space="preserve">    [p_value_153,lb_153,ub_153] = sp_andrews_te(Y_pre_153,PEAO_153(:,T+s),A_153,C,.05);</v>
      </c>
    </row>
    <row r="485" spans="138:452" x14ac:dyDescent="0.3">
      <c r="EH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8:452" x14ac:dyDescent="0.3">
      <c r="EH486" s="2"/>
      <c r="QI486">
        <v>153</v>
      </c>
      <c r="QJ486" t="str">
        <f>"    lb_vec_"&amp;QI486&amp;"(s) = lb_"&amp;QI486&amp;";"</f>
        <v xml:space="preserve">    lb_vec_153(s) = lb_153;</v>
      </c>
    </row>
    <row r="487" spans="138:452" x14ac:dyDescent="0.3">
      <c r="EH487" s="2"/>
      <c r="QI487">
        <v>153</v>
      </c>
      <c r="QJ487" t="str">
        <f>"    ub_vec_"&amp;QI487&amp;"(s) = ub_"&amp;QI486&amp;";"</f>
        <v xml:space="preserve">    ub_vec_153(s) = ub_153;</v>
      </c>
    </row>
    <row r="488" spans="138:452" x14ac:dyDescent="0.3">
      <c r="EH488" s="2"/>
      <c r="QI488">
        <v>153</v>
      </c>
      <c r="QJ488" t="s">
        <v>57</v>
      </c>
    </row>
    <row r="489" spans="138:452" x14ac:dyDescent="0.3">
      <c r="EH489" s="3"/>
      <c r="QI489">
        <v>157</v>
      </c>
      <c r="QJ489" t="str">
        <f>"p_value_vec_"&amp;QI489&amp;" = zeros(1,S);"</f>
        <v>p_value_vec_157 = zeros(1,S);</v>
      </c>
    </row>
    <row r="490" spans="138:452" x14ac:dyDescent="0.3">
      <c r="EH490" s="3"/>
      <c r="QI490">
        <v>157</v>
      </c>
      <c r="QJ490" t="str">
        <f>"lb_vec_"&amp;QI490&amp;" = zeros(1,S);"</f>
        <v>lb_vec_157 = zeros(1,S);</v>
      </c>
    </row>
    <row r="491" spans="138:452" x14ac:dyDescent="0.3">
      <c r="EH491" s="3"/>
      <c r="QI491">
        <v>157</v>
      </c>
      <c r="QJ491" t="str">
        <f>"ub_vec_"&amp;QI491&amp;" = zeros(1,S);"</f>
        <v>ub_vec_157 = zeros(1,S);</v>
      </c>
    </row>
    <row r="492" spans="138:452" x14ac:dyDescent="0.3">
      <c r="EH492" s="2"/>
      <c r="QI492">
        <v>157</v>
      </c>
      <c r="QJ492" t="s">
        <v>53</v>
      </c>
    </row>
    <row r="493" spans="138:452" x14ac:dyDescent="0.3">
      <c r="EH493" s="2"/>
      <c r="QI493">
        <v>157</v>
      </c>
      <c r="QJ493" t="str">
        <f>"    [p_value_"&amp;QI493&amp; ",lb_"&amp;QI493&amp;",ub_"&amp;QI493&amp;"] = sp_andrews_te(Y_pre_"&amp;QI493&amp;",PEAO_"&amp;QI493&amp;"(:,T+s),A_"&amp;QI493&amp;",C,.05);"</f>
        <v xml:space="preserve">    [p_value_157,lb_157,ub_157] = sp_andrews_te(Y_pre_157,PEAO_157(:,T+s),A_157,C,.05);</v>
      </c>
    </row>
    <row r="494" spans="138:452" x14ac:dyDescent="0.3">
      <c r="EH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8:452" x14ac:dyDescent="0.3">
      <c r="EH495" s="2"/>
      <c r="QI495">
        <v>157</v>
      </c>
      <c r="QJ495" t="str">
        <f>"    lb_vec_"&amp;QI495&amp;"(s) = lb_"&amp;QI495&amp;";"</f>
        <v xml:space="preserve">    lb_vec_157(s) = lb_157;</v>
      </c>
    </row>
    <row r="496" spans="138:452" x14ac:dyDescent="0.3">
      <c r="EH496" s="2"/>
      <c r="QI496">
        <v>157</v>
      </c>
      <c r="QJ496" t="str">
        <f>"    ub_vec_"&amp;QI496&amp;"(s) = ub_"&amp;QI495&amp;";"</f>
        <v xml:space="preserve">    ub_vec_157(s) = ub_157;</v>
      </c>
    </row>
    <row r="497" spans="138:452" x14ac:dyDescent="0.3">
      <c r="EH497" s="3"/>
      <c r="QI497">
        <v>157</v>
      </c>
      <c r="QJ497" t="s">
        <v>57</v>
      </c>
    </row>
    <row r="498" spans="138:452" x14ac:dyDescent="0.3">
      <c r="EH498" s="3"/>
      <c r="QI498">
        <v>158</v>
      </c>
      <c r="QJ498" t="str">
        <f>"p_value_vec_"&amp;QI498&amp;" = zeros(1,S);"</f>
        <v>p_value_vec_158 = zeros(1,S);</v>
      </c>
    </row>
    <row r="499" spans="138:452" x14ac:dyDescent="0.3">
      <c r="EH499" s="3"/>
      <c r="QI499">
        <v>158</v>
      </c>
      <c r="QJ499" t="str">
        <f>"lb_vec_"&amp;QI499&amp;" = zeros(1,S);"</f>
        <v>lb_vec_158 = zeros(1,S);</v>
      </c>
    </row>
    <row r="500" spans="138:452" x14ac:dyDescent="0.3">
      <c r="EH500" s="2"/>
      <c r="QI500">
        <v>158</v>
      </c>
      <c r="QJ500" t="str">
        <f>"ub_vec_"&amp;QI500&amp;" = zeros(1,S);"</f>
        <v>ub_vec_158 = zeros(1,S);</v>
      </c>
    </row>
    <row r="501" spans="138:452" x14ac:dyDescent="0.3">
      <c r="EH501" s="2"/>
      <c r="QI501">
        <v>158</v>
      </c>
      <c r="QJ501" t="s">
        <v>53</v>
      </c>
    </row>
    <row r="502" spans="138:452" x14ac:dyDescent="0.3">
      <c r="EH502" s="2"/>
      <c r="QI502">
        <v>158</v>
      </c>
      <c r="QJ502" t="str">
        <f>"    [p_value_"&amp;QI502&amp; ",lb_"&amp;QI502&amp;",ub_"&amp;QI502&amp;"] = sp_andrews_te(Y_pre_"&amp;QI502&amp;",PEAO_"&amp;QI502&amp;"(:,T+s),A_"&amp;QI502&amp;",C,.05);"</f>
        <v xml:space="preserve">    [p_value_158,lb_158,ub_158] = sp_andrews_te(Y_pre_158,PEAO_158(:,T+s),A_158,C,.05);</v>
      </c>
    </row>
    <row r="503" spans="138:452" x14ac:dyDescent="0.3">
      <c r="EH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8:452" x14ac:dyDescent="0.3">
      <c r="EH504" s="2"/>
      <c r="QI504">
        <v>158</v>
      </c>
      <c r="QJ504" t="str">
        <f>"    lb_vec_"&amp;QI504&amp;"(s) = lb_"&amp;QI504&amp;";"</f>
        <v xml:space="preserve">    lb_vec_158(s) = lb_158;</v>
      </c>
    </row>
    <row r="505" spans="138:452" x14ac:dyDescent="0.3">
      <c r="EH505" s="3"/>
      <c r="QI505">
        <v>158</v>
      </c>
      <c r="QJ505" t="str">
        <f>"    ub_vec_"&amp;QI505&amp;"(s) = ub_"&amp;QI504&amp;";"</f>
        <v xml:space="preserve">    ub_vec_158(s) = ub_158;</v>
      </c>
    </row>
    <row r="506" spans="138:452" x14ac:dyDescent="0.3">
      <c r="EH506" s="3"/>
      <c r="QI506">
        <v>158</v>
      </c>
      <c r="QJ506" t="s">
        <v>57</v>
      </c>
    </row>
    <row r="507" spans="138:452" x14ac:dyDescent="0.3">
      <c r="EH507" s="3"/>
      <c r="QI507">
        <v>159</v>
      </c>
      <c r="QJ507" t="str">
        <f>"p_value_vec_"&amp;QI507&amp;" = zeros(1,S);"</f>
        <v>p_value_vec_159 = zeros(1,S);</v>
      </c>
    </row>
    <row r="508" spans="138:452" x14ac:dyDescent="0.3">
      <c r="EH508" s="2"/>
      <c r="QI508">
        <v>159</v>
      </c>
      <c r="QJ508" t="str">
        <f>"lb_vec_"&amp;QI508&amp;" = zeros(1,S);"</f>
        <v>lb_vec_159 = zeros(1,S);</v>
      </c>
    </row>
    <row r="509" spans="138:452" x14ac:dyDescent="0.3">
      <c r="EH509" s="2"/>
      <c r="QI509">
        <v>159</v>
      </c>
      <c r="QJ509" t="str">
        <f>"ub_vec_"&amp;QI509&amp;" = zeros(1,S);"</f>
        <v>ub_vec_159 = zeros(1,S);</v>
      </c>
    </row>
    <row r="510" spans="138:452" x14ac:dyDescent="0.3">
      <c r="EH510" s="2"/>
      <c r="QI510">
        <v>159</v>
      </c>
      <c r="QJ510" t="s">
        <v>53</v>
      </c>
    </row>
    <row r="511" spans="138:452" x14ac:dyDescent="0.3">
      <c r="EH511" s="2"/>
      <c r="QI511">
        <v>159</v>
      </c>
      <c r="QJ511" t="str">
        <f>"    [p_value_"&amp;QI511&amp; ",lb_"&amp;QI511&amp;",ub_"&amp;QI511&amp;"] = sp_andrews_te(Y_pre_"&amp;QI511&amp;",PEAO_"&amp;QI511&amp;"(:,T+s),A_"&amp;QI511&amp;",C,.05);"</f>
        <v xml:space="preserve">    [p_value_159,lb_159,ub_159] = sp_andrews_te(Y_pre_159,PEAO_159(:,T+s),A_159,C,.05);</v>
      </c>
    </row>
    <row r="512" spans="138:452" x14ac:dyDescent="0.3">
      <c r="EH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8:452" x14ac:dyDescent="0.3">
      <c r="EH513" s="3"/>
      <c r="QI513">
        <v>159</v>
      </c>
      <c r="QJ513" t="str">
        <f>"    lb_vec_"&amp;QI513&amp;"(s) = lb_"&amp;QI513&amp;";"</f>
        <v xml:space="preserve">    lb_vec_159(s) = lb_159;</v>
      </c>
    </row>
    <row r="514" spans="138:452" x14ac:dyDescent="0.3">
      <c r="EH514" s="3"/>
      <c r="QI514">
        <v>159</v>
      </c>
      <c r="QJ514" t="str">
        <f>"    ub_vec_"&amp;QI514&amp;"(s) = ub_"&amp;QI513&amp;";"</f>
        <v xml:space="preserve">    ub_vec_159(s) = ub_159;</v>
      </c>
    </row>
    <row r="515" spans="138:452" x14ac:dyDescent="0.3">
      <c r="EH515" s="3"/>
      <c r="QI515">
        <v>159</v>
      </c>
      <c r="QJ515" t="s">
        <v>57</v>
      </c>
    </row>
    <row r="516" spans="138:452" x14ac:dyDescent="0.3">
      <c r="EH516" s="2"/>
      <c r="QI516">
        <v>162</v>
      </c>
      <c r="QJ516" t="str">
        <f>"p_value_vec_"&amp;QI516&amp;" = zeros(1,S);"</f>
        <v>p_value_vec_162 = zeros(1,S);</v>
      </c>
    </row>
    <row r="517" spans="138:452" x14ac:dyDescent="0.3">
      <c r="EH517" s="2"/>
      <c r="QI517">
        <v>162</v>
      </c>
      <c r="QJ517" t="str">
        <f>"lb_vec_"&amp;QI517&amp;" = zeros(1,S);"</f>
        <v>lb_vec_162 = zeros(1,S);</v>
      </c>
    </row>
    <row r="518" spans="138:452" x14ac:dyDescent="0.3">
      <c r="EH518" s="2"/>
      <c r="QI518">
        <v>162</v>
      </c>
      <c r="QJ518" t="str">
        <f>"ub_vec_"&amp;QI518&amp;" = zeros(1,S);"</f>
        <v>ub_vec_162 = zeros(1,S);</v>
      </c>
    </row>
    <row r="519" spans="138:452" x14ac:dyDescent="0.3">
      <c r="EH519" s="2"/>
      <c r="QI519">
        <v>162</v>
      </c>
      <c r="QJ519" t="s">
        <v>53</v>
      </c>
    </row>
    <row r="520" spans="138:452" x14ac:dyDescent="0.3">
      <c r="EH520" s="2"/>
      <c r="QI520">
        <v>162</v>
      </c>
      <c r="QJ520" t="str">
        <f>"    [p_value_"&amp;QI520&amp; ",lb_"&amp;QI520&amp;",ub_"&amp;QI520&amp;"] = sp_andrews_te(Y_pre_"&amp;QI520&amp;",PEAO_"&amp;QI520&amp;"(:,T+s),A_"&amp;QI520&amp;",C,.05);"</f>
        <v xml:space="preserve">    [p_value_162,lb_162,ub_162] = sp_andrews_te(Y_pre_162,PEAO_162(:,T+s),A_162,C,.05);</v>
      </c>
    </row>
    <row r="521" spans="138:452" x14ac:dyDescent="0.3">
      <c r="EH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8:452" x14ac:dyDescent="0.3">
      <c r="EH522" s="3"/>
      <c r="QI522">
        <v>162</v>
      </c>
      <c r="QJ522" t="str">
        <f>"    lb_vec_"&amp;QI522&amp;"(s) = lb_"&amp;QI522&amp;";"</f>
        <v xml:space="preserve">    lb_vec_162(s) = lb_162;</v>
      </c>
    </row>
    <row r="523" spans="138:452" x14ac:dyDescent="0.3">
      <c r="EH523" s="3"/>
      <c r="QI523">
        <v>162</v>
      </c>
      <c r="QJ523" t="str">
        <f>"    ub_vec_"&amp;QI523&amp;"(s) = ub_"&amp;QI522&amp;";"</f>
        <v xml:space="preserve">    ub_vec_162(s) = ub_162;</v>
      </c>
    </row>
    <row r="524" spans="138:452" x14ac:dyDescent="0.3">
      <c r="EH524" s="2"/>
      <c r="QI524">
        <v>162</v>
      </c>
      <c r="QJ524" t="s">
        <v>57</v>
      </c>
    </row>
    <row r="525" spans="138:452" x14ac:dyDescent="0.3">
      <c r="EH525" s="2"/>
      <c r="QI525">
        <v>169</v>
      </c>
      <c r="QJ525" t="str">
        <f>"p_value_vec_"&amp;QI525&amp;" = zeros(1,S);"</f>
        <v>p_value_vec_169 = zeros(1,S);</v>
      </c>
    </row>
    <row r="526" spans="138:452" x14ac:dyDescent="0.3">
      <c r="EH526" s="2"/>
      <c r="QI526">
        <v>169</v>
      </c>
      <c r="QJ526" t="str">
        <f>"lb_vec_"&amp;QI526&amp;" = zeros(1,S);"</f>
        <v>lb_vec_169 = zeros(1,S);</v>
      </c>
    </row>
    <row r="527" spans="138:452" x14ac:dyDescent="0.3">
      <c r="EH527" s="2"/>
      <c r="QI527">
        <v>169</v>
      </c>
      <c r="QJ527" t="str">
        <f>"ub_vec_"&amp;QI527&amp;" = zeros(1,S);"</f>
        <v>ub_vec_169 = zeros(1,S);</v>
      </c>
    </row>
    <row r="528" spans="138:452" x14ac:dyDescent="0.3">
      <c r="EH528" s="2"/>
      <c r="QI528">
        <v>169</v>
      </c>
      <c r="QJ528" t="s">
        <v>53</v>
      </c>
    </row>
    <row r="529" spans="138:452" x14ac:dyDescent="0.3">
      <c r="EH529" s="3"/>
      <c r="QI529">
        <v>169</v>
      </c>
      <c r="QJ529" t="str">
        <f>"    [p_value_"&amp;QI529&amp; ",lb_"&amp;QI529&amp;",ub_"&amp;QI529&amp;"] = sp_andrews_te(Y_pre_"&amp;QI529&amp;",PEAO_"&amp;QI529&amp;"(:,T+s),A_"&amp;QI529&amp;",C,.05);"</f>
        <v xml:space="preserve">    [p_value_169,lb_169,ub_169] = sp_andrews_te(Y_pre_169,PEAO_169(:,T+s),A_169,C,.05);</v>
      </c>
    </row>
    <row r="530" spans="138:452" x14ac:dyDescent="0.3">
      <c r="EH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8:452" x14ac:dyDescent="0.3">
      <c r="EH531" s="3"/>
      <c r="QI531">
        <v>169</v>
      </c>
      <c r="QJ531" t="str">
        <f>"    lb_vec_"&amp;QI531&amp;"(s) = lb_"&amp;QI531&amp;";"</f>
        <v xml:space="preserve">    lb_vec_169(s) = lb_169;</v>
      </c>
    </row>
    <row r="532" spans="138:452" x14ac:dyDescent="0.3">
      <c r="EH532" s="2"/>
      <c r="QI532">
        <v>169</v>
      </c>
      <c r="QJ532" t="str">
        <f>"    ub_vec_"&amp;QI532&amp;"(s) = ub_"&amp;QI531&amp;";"</f>
        <v xml:space="preserve">    ub_vec_169(s) = ub_169;</v>
      </c>
    </row>
    <row r="533" spans="138:452" x14ac:dyDescent="0.3">
      <c r="EH533" s="2"/>
      <c r="QI533">
        <v>169</v>
      </c>
      <c r="QJ533" t="s">
        <v>57</v>
      </c>
    </row>
    <row r="534" spans="138:452" x14ac:dyDescent="0.3">
      <c r="EH534" s="2"/>
    </row>
    <row r="535" spans="138:452" x14ac:dyDescent="0.3">
      <c r="EH535" s="2"/>
    </row>
    <row r="536" spans="138:452" x14ac:dyDescent="0.3">
      <c r="EH536" s="2"/>
    </row>
    <row r="537" spans="138:452" x14ac:dyDescent="0.3">
      <c r="EH537" s="3"/>
    </row>
    <row r="538" spans="138:452" x14ac:dyDescent="0.3">
      <c r="EH538" s="3"/>
    </row>
    <row r="539" spans="138:452" x14ac:dyDescent="0.3">
      <c r="EH539" s="3"/>
    </row>
    <row r="540" spans="138:452" x14ac:dyDescent="0.3">
      <c r="EH540" s="2"/>
    </row>
    <row r="541" spans="138:452" x14ac:dyDescent="0.3">
      <c r="EH541" s="2"/>
    </row>
    <row r="542" spans="138:452" x14ac:dyDescent="0.3">
      <c r="EH542" s="2"/>
    </row>
    <row r="543" spans="138:452" x14ac:dyDescent="0.3">
      <c r="EH543" s="2"/>
    </row>
    <row r="544" spans="138:452" x14ac:dyDescent="0.3">
      <c r="EH544" s="2"/>
    </row>
    <row r="545" spans="138:138" x14ac:dyDescent="0.3">
      <c r="EH545" s="3"/>
    </row>
    <row r="546" spans="138:138" x14ac:dyDescent="0.3">
      <c r="EH546" s="3"/>
    </row>
    <row r="547" spans="138:138" x14ac:dyDescent="0.3">
      <c r="EH547" s="3"/>
    </row>
    <row r="548" spans="138:138" x14ac:dyDescent="0.3">
      <c r="EH548" s="2"/>
    </row>
    <row r="549" spans="138:138" x14ac:dyDescent="0.3">
      <c r="EH549" s="2"/>
    </row>
    <row r="550" spans="138:138" x14ac:dyDescent="0.3">
      <c r="EH550" s="2"/>
    </row>
    <row r="551" spans="138:138" x14ac:dyDescent="0.3">
      <c r="EH551" s="2"/>
    </row>
    <row r="552" spans="138:138" x14ac:dyDescent="0.3">
      <c r="EH552" s="2"/>
    </row>
    <row r="553" spans="138:138" x14ac:dyDescent="0.3">
      <c r="EH553" s="3"/>
    </row>
    <row r="554" spans="138:138" x14ac:dyDescent="0.3">
      <c r="EH554" s="3"/>
    </row>
    <row r="555" spans="138:138" x14ac:dyDescent="0.3">
      <c r="EH555" s="3"/>
    </row>
    <row r="556" spans="138:138" x14ac:dyDescent="0.3">
      <c r="EH556" s="2"/>
    </row>
    <row r="557" spans="138:138" x14ac:dyDescent="0.3">
      <c r="EH557" s="2"/>
    </row>
    <row r="558" spans="138:138" x14ac:dyDescent="0.3">
      <c r="EH558" s="2"/>
    </row>
    <row r="559" spans="138:138" x14ac:dyDescent="0.3">
      <c r="EH559" s="2"/>
    </row>
    <row r="560" spans="138:138" x14ac:dyDescent="0.3">
      <c r="EH560" s="2"/>
    </row>
    <row r="561" spans="138:138" x14ac:dyDescent="0.3">
      <c r="EH561" s="3"/>
    </row>
    <row r="562" spans="138:138" x14ac:dyDescent="0.3">
      <c r="EH562" s="3"/>
    </row>
    <row r="563" spans="138:138" x14ac:dyDescent="0.3">
      <c r="EH563" s="3"/>
    </row>
    <row r="564" spans="138:138" x14ac:dyDescent="0.3">
      <c r="EH564" s="2"/>
    </row>
    <row r="565" spans="138:138" x14ac:dyDescent="0.3">
      <c r="EH565" s="2"/>
    </row>
    <row r="566" spans="138:138" x14ac:dyDescent="0.3">
      <c r="EH566" s="2"/>
    </row>
    <row r="567" spans="138:138" x14ac:dyDescent="0.3">
      <c r="EH567" s="2"/>
    </row>
    <row r="568" spans="138:138" x14ac:dyDescent="0.3">
      <c r="EH568" s="2"/>
    </row>
    <row r="569" spans="138:138" x14ac:dyDescent="0.3">
      <c r="EH569" s="3"/>
    </row>
    <row r="570" spans="138:138" x14ac:dyDescent="0.3">
      <c r="EH570" s="3"/>
    </row>
    <row r="571" spans="138:138" x14ac:dyDescent="0.3">
      <c r="EH571" s="3"/>
    </row>
    <row r="572" spans="138:138" x14ac:dyDescent="0.3">
      <c r="EH572" s="2"/>
    </row>
    <row r="573" spans="138:138" x14ac:dyDescent="0.3">
      <c r="EH573" s="2"/>
    </row>
    <row r="574" spans="138:138" x14ac:dyDescent="0.3">
      <c r="EH574" s="2"/>
    </row>
    <row r="575" spans="138:138" x14ac:dyDescent="0.3">
      <c r="EH575" s="2"/>
    </row>
    <row r="576" spans="138:138" x14ac:dyDescent="0.3">
      <c r="EH576" s="2"/>
    </row>
    <row r="577" spans="138:138" x14ac:dyDescent="0.3">
      <c r="EH57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0699-6934-4F83-83FB-12B9F0203458}">
  <dimension ref="A1:UV577"/>
  <sheetViews>
    <sheetView topLeftCell="BQ1" workbookViewId="0">
      <selection activeCell="BY3" sqref="BY3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 t="shared" ref="B2:B33" si="0">"[data_"&amp;A2&amp;",provincias_"&amp;A2&amp;",~] = xlsread('BD_PEAO_est_1_provincia_"&amp;A2&amp;".xlsx');"</f>
        <v>[data_1,provincias_1,~] = xlsread('BD_PEAO_est_1_provincia_1.xlsx');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 t="shared" ref="O2:O33" si="1">"PEAO_"&amp;A2&amp;" = reshape(data_"&amp;A2&amp;"(:,2),T+S,N);"</f>
        <v>PEAO_1 = reshape(data_1(:,2),T+S,N);</v>
      </c>
      <c r="T2" s="2" t="str">
        <f t="shared" ref="T2:T33" si="2">"PEAO_"&amp;A2&amp;" = PEAO_"&amp;A2&amp;"'; "</f>
        <v xml:space="preserve">PEAO_1 = PEAO_1'; </v>
      </c>
      <c r="X2" s="2" t="str">
        <f t="shared" ref="X2:X33" si="3">"tratado_"&amp;A2&amp;" = PEAO_"&amp;A2&amp;"(1,:);"</f>
        <v>tratado_1 = PEAO_1(1,:);</v>
      </c>
      <c r="AC2" s="2" t="str">
        <f t="shared" ref="AC2:AC33" si="4">"PEAO_"&amp;A2&amp;"(1,:) = [];"</f>
        <v>PEAO_1(1,:) = [];</v>
      </c>
      <c r="AI2" s="2" t="str">
        <f t="shared" ref="AI2:AI33" si="5">"PEAO_"&amp;A2&amp;" = [tratado_"&amp;A2&amp;";PEAO_"&amp;A2&amp;"];"</f>
        <v>PEAO_1 = [tratado_1;PEAO_1];</v>
      </c>
      <c r="AN2" s="2" t="str">
        <f t="shared" ref="AN2:AN33" si="6">"Y_"&amp;A2&amp;" = PEAO_"&amp;A2&amp;"; % outcome matrix"</f>
        <v>Y_1 = PEAO_1;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 t="shared" ref="EZ2:EZ33" si="7">"xlswrite('G:\Mi unidad\1. PROYECTOS TELLO 2022\SCM SPILL OVERS\outputs\PEAO\distancia_centro_salud\1%\simulacion_2\synthetic_control_outputs.xlsx',synthetic_control_"&amp;$A2&amp;","&amp;$A2&amp;")"</f>
        <v>xlswrite('G:\Mi unidad\1. PROYECTOS TELLO 2022\SCM SPILL OVERS\outputs\PEAO\distancia_centro_salud\1%\simulacion_2\synthetic_control_outputs.xlsx',synthetic_control_1,1)</v>
      </c>
      <c r="FN2" s="2" t="str">
        <f t="shared" ref="FN2:FN33" si="8">"xlswrite('G:\Mi unidad\1. PROYECTOS TELLO 2022\SCM SPILL OVERS\outputs\PEAO\distancia_centro_salud\1%\simulacion_2\synthetic_control_spillover_outputs.xlsx',synthetic_control_sp_"&amp;$A2&amp;","&amp;$A2&amp;")"</f>
        <v>xlswrite('G:\Mi unidad\1. PROYECTOS TELLO 2022\SCM SPILL OVERS\outputs\PEAO\distancia_centro_salud\1%\simulacion_2\synthetic_control_spillover_outputs.xlsx',synthetic_control_sp_1,1)</v>
      </c>
      <c r="GD2" s="2" t="str">
        <f t="shared" ref="GD2:GD33" si="9">"xlswrite('G:\Mi unidad\1. PROYECTOS TELLO 2022\SCM SPILL OVERS\outputs\PEAO\distancia_centro_salud\1%\simulacion_2\observado_outputs.xlsx',tratado_"&amp;$A2&amp;","&amp;$A2&amp;")"</f>
        <v>xlswrite('G:\Mi unidad\1. PROYECTOS TELLO 2022\SCM SPILL OVERS\outputs\PEAO\distancia_centro_salud\1%\simulacion_2\observado_outputs.xlsx',tratado_1,1)</v>
      </c>
      <c r="GR2" s="2" t="str">
        <f t="shared" ref="GR2:GR33" si="10">"xlswrite('G:\Mi unidad\1. PROYECTOS TELLO 2022\SCM SPILL OVERS\outputs\PEAO\informalidad\1%\simulacion_2\synthetic_control_outputs.xlsx',synthetic_control_"&amp;$A2&amp;","&amp;$A2&amp;")"</f>
        <v>xlswrite('G:\Mi unidad\1. PROYECTOS TELLO 2022\SCM SPILL OVERS\outputs\PEAO\informalidad\1%\simulacion_2\synthetic_control_outputs.xlsx',synthetic_control_1,1)</v>
      </c>
      <c r="HF2" s="2" t="str">
        <f t="shared" ref="HF2:HF33" si="11">"xlswrite('G:\Mi unidad\1. PROYECTOS TELLO 2022\SCM SPILL OVERS\outputs\PEAO\informalidad\1%\simulacion_2\synthetic_control_spillover_outputs.xlsx',synthetic_control_sp_"&amp;$A2&amp;","&amp;$A2&amp;")"</f>
        <v>xlswrite('G:\Mi unidad\1. PROYECTOS TELLO 2022\SCM SPILL OVERS\outputs\PEAO\informalidad\1%\simulacion_2\synthetic_control_spillover_outputs.xlsx',synthetic_control_sp_1,1)</v>
      </c>
      <c r="HV2" s="2" t="str">
        <f t="shared" ref="HV2:HV33" si="12">"xlswrite('G:\Mi unidad\1. PROYECTOS TELLO 2022\SCM SPILL OVERS\outputs\PEAO\informalidad\1%\simulacion_2\observado_outputs.xlsx',tratado_"&amp;$A2&amp;","&amp;$A2&amp;")"</f>
        <v>xlswrite('G:\Mi unidad\1. PROYECTOS TELLO 2022\SCM SPILL OVERS\outputs\PEAO\informalidad\1%\simulacion_2\observado_outputs.xlsx',tratado_1,1)</v>
      </c>
      <c r="IJ2" s="2" t="str">
        <f t="shared" ref="IJ2:IJ33" si="13">"xlswrite('G:\Mi unidad\1. PROYECTOS TELLO 2022\SCM SPILL OVERS\outputs\PEAO\densidad\1%\simulacion_2\synthetic_control_outputs.xlsx',synthetic_control_"&amp;$A2&amp;","&amp;$A2&amp;")"</f>
        <v>xlswrite('G:\Mi unidad\1. PROYECTOS TELLO 2022\SCM SPILL OVERS\outputs\PEAO\densidad\1%\simulacion_2\synthetic_control_outputs.xlsx',synthetic_control_1,1)</v>
      </c>
      <c r="IX2" s="2" t="str">
        <f t="shared" ref="IX2:IX33" si="14">"xlswrite('G:\Mi unidad\1. PROYECTOS TELLO 2022\SCM SPILL OVERS\outputs\PEAO\densidad\1%\simulacion_2\synthetic_control_spillover_outputs.xlsx',synthetic_control_sp_"&amp;$A2&amp;","&amp;$A2&amp;")"</f>
        <v>xlswrite('G:\Mi unidad\1. PROYECTOS TELLO 2022\SCM SPILL OVERS\outputs\PEAO\densidad\1%\simulacion_2\synthetic_control_spillover_outputs.xlsx',synthetic_control_sp_1,1)</v>
      </c>
      <c r="JN2" s="2" t="str">
        <f t="shared" ref="JN2:JN33" si="15">"xlswrite('G:\Mi unidad\1. PROYECTOS TELLO 2022\SCM SPILL OVERS\outputs\PEAO\densidad\1%\simulacion_2\observado_outputs.xlsx',tratado_"&amp;$A2&amp;","&amp;$A2&amp;")"</f>
        <v>xlswrite('G:\Mi unidad\1. PROYECTOS TELLO 2022\SCM SPILL OVERS\outputs\PEAO\densidad\1%\simulacion_2\observado_outputs.xlsx',tratado_1,1)</v>
      </c>
      <c r="KA2" s="2" t="str">
        <f t="shared" ref="KA2:KA33" si="16">"xlswrite('G:\Mi unidad\1. PROYECTOS TELLO 2022\SCM SPILL OVERS\outputs\PEAO\bajo_niv_educ\1%\simulacion_2\synthetic_control_outputs.xlsx',synthetic_control_"&amp;$A2&amp;","&amp;$A2&amp;")"</f>
        <v>xlswrite('G:\Mi unidad\1. PROYECTOS TELLO 2022\SCM SPILL OVERS\outputs\PEAO\bajo_niv_educ\1%\simulacion_2\synthetic_control_outputs.xlsx',synthetic_control_1,1)</v>
      </c>
      <c r="KO2" s="2" t="str">
        <f t="shared" ref="KO2:KO33" si="17">"xlswrite('G:\Mi unidad\1. PROYECTOS TELLO 2022\SCM SPILL OVERS\outputs\PEAO\bajo_niv_educ\1%\simulacion_2\synthetic_control_spillover_outputs.xlsx',synthetic_control_sp_"&amp;$A2&amp;","&amp;$A2&amp;")"</f>
        <v>xlswrite('G:\Mi unidad\1. PROYECTOS TELLO 2022\SCM SPILL OVERS\outputs\PEAO\bajo_niv_educ\1%\simulacion_2\synthetic_control_spillover_outputs.xlsx',synthetic_control_sp_1,1)</v>
      </c>
      <c r="LE2" s="2" t="str">
        <f t="shared" ref="LE2:LE33" si="18">"xlswrite('G:\Mi unidad\1. PROYECTOS TELLO 2022\SCM SPILL OVERS\outputs\PEAO\bajo_niv_educ\1%\simulacion_2\observado_outputs.xlsx',tratado_"&amp;$A2&amp;","&amp;$A2&amp;")"</f>
        <v>xlswrite('G:\Mi unidad\1. PROYECTOS TELLO 2022\SCM SPILL OVERS\outputs\PEAO\bajo_niv_educ\1%\simulacion_2\observado_outputs.xlsx',tratado_1,1)</v>
      </c>
      <c r="LS2" s="2" t="str">
        <f t="shared" ref="LS2:LS33" si="19">"xlswrite('G:\Mi unidad\1. PROYECTOS TELLO 2022\SCM SPILL OVERS\outputs\PEAO\bajo_ingreso\1%\simulacion_2\synthetic_control_outputs.xlsx',synthetic_control_"&amp;$A2&amp;","&amp;$A2&amp;")"</f>
        <v>xlswrite('G:\Mi unidad\1. PROYECTOS TELLO 2022\SCM SPILL OVERS\outputs\PEAO\bajo_ingreso\1%\simulacion_2\synthetic_control_outputs.xlsx',synthetic_control_1,1)</v>
      </c>
      <c r="MH2" s="2" t="str">
        <f t="shared" ref="MH2:MH33" si="20">"xlswrite('G:\Mi unidad\1. PROYECTOS TELLO 2022\SCM SPILL OVERS\outputs\PEAO\bajo_ingreso\1%\simulacion_2\synthetic_control_spillover_outputs.xlsx',synthetic_control_sp_"&amp;$A2&amp;","&amp;$A2&amp;")"</f>
        <v>xlswrite('G:\Mi unidad\1. PROYECTOS TELLO 2022\SCM SPILL OVERS\outputs\PEAO\bajo_ingreso\1%\simulacion_2\synthetic_control_spillover_outputs.xlsx',synthetic_control_sp_1,1)</v>
      </c>
      <c r="MX2" s="2" t="str">
        <f t="shared" ref="MX2:MX33" si="21">"xlswrite('G:\Mi unidad\1. PROYECTOS TELLO 2022\SCM SPILL OVERS\outputs\PEAO\bajo_ingreso\1%\simulacion_2\observado_outputs.xlsx',tratado_"&amp;$A2&amp;","&amp;$A2&amp;")"</f>
        <v>xlswrite('G:\Mi unidad\1. PROYECTOS TELLO 2022\SCM SPILL OVERS\outputs\PEAO\bajo_ingreso\1%\simulacion_2\observado_outputs.xlsx',tratado_1,1)</v>
      </c>
      <c r="NR2" s="2" t="str">
        <f t="shared" ref="NR2:NR33" si="22">"xlswrite('G:\Mi unidad\1. PROYECTOS TELLO 2022\SCM SPILL OVERS\outputs\PEAO\densidad_g\1%\simulacion_2\synthetic_control_outputs.xlsx',synthetic_control_"&amp;$A2&amp;","&amp;$A2&amp;")"</f>
        <v>xlswrite('G:\Mi unidad\1. PROYECTOS TELLO 2022\SCM SPILL OVERS\outputs\PEAO\densidad_g\1%\simulacion_2\synthetic_control_outputs.xlsx',synthetic_control_1,1)</v>
      </c>
      <c r="OF2" s="2" t="str">
        <f t="shared" ref="OF2:OF33" si="23">"xlswrite('G:\Mi unidad\1. PROYECTOS TELLO 2022\SCM SPILL OVERS\outputs\PEAO\densidad_g\1%\simulacion_2\synthetic_control_spillover_outputs.xlsx',synthetic_control_sp_"&amp;$A2&amp;","&amp;$A2&amp;")"</f>
        <v>xlswrite('G:\Mi unidad\1. PROYECTOS TELLO 2022\SCM SPILL OVERS\outputs\PEAO\densidad_g\1%\simulacion_2\synthetic_control_spillover_outputs.xlsx',synthetic_control_sp_1,1)</v>
      </c>
      <c r="OV2" s="2" t="str">
        <f t="shared" ref="OV2:OV33" si="24">"xlswrite('G:\Mi unidad\1. PROYECTOS TELLO 2022\SCM SPILL OVERS\outputs\PEAO\densidad_g\1%\simulacion_2\observado_outputs.xlsx',tratado_"&amp;$A2&amp;","&amp;$A2&amp;")"</f>
        <v>xlswrite('G:\Mi unidad\1. PROYECTOS TELLO 2022\SCM SPILL OVERS\outputs\PEAO\densidad_g\1%\simulacion_2\observado_outputs.xlsx',tratado_1,1)</v>
      </c>
      <c r="PI2" s="2" t="str">
        <f t="shared" ref="PI2:PI33" si="25">"xlswrite('G:\Mi unidad\1. PROYECTOS TELLO 2022\SCM SPILL OVERS\outputs\PEAO\alimentos\1%\simulacion_2\synthetic_control_outputs.xlsx',synthetic_control_"&amp;$A2&amp;","&amp;$A2&amp;");"</f>
        <v>xlswrite('G:\Mi unidad\1. PROYECTOS TELLO 2022\SCM SPILL OVERS\outputs\PEAO\alimentos\1%\simulacion_2\synthetic_control_outputs.xlsx',synthetic_control_1,1);</v>
      </c>
      <c r="PJ2" s="2" t="str">
        <f t="shared" ref="PJ2:PJ33" si="26">"xlswrite('G:\Mi unidad\1. PROYECTOS TELLO 2022\SCM SPILL OVERS\outputs\PEAO\alimentos\1%\simulacion_2\synthetic_control_spillover_outputs.xlsx',synthetic_control_sp_"&amp;$A2&amp;","&amp;$A2&amp;");"</f>
        <v>xlswrite('G:\Mi unidad\1. PROYECTOS TELLO 2022\SCM SPILL OVERS\outputs\PEAO\alimentos\1%\simulacion_2\synthetic_control_spillover_outputs.xlsx',synthetic_control_sp_1,1);</v>
      </c>
      <c r="PK2" s="2" t="str">
        <f t="shared" ref="PK2:PK33" si="27">"xlswrite('G:\Mi unidad\1. PROYECTOS TELLO 2022\SCM SPILL OVERS\outputs\PEAO\alimentos\1%\simulacion_2\observado_outputs.xlsx',tratado_"&amp;$A2&amp;","&amp;$A2&amp;");"</f>
        <v>xlswrite('G:\Mi unidad\1. PROYECTOS TELLO 2022\SCM SPILL OVERS\outputs\PEAO\alimentos\1%\simulacion_2\observado_outputs.xlsx',tratado_1,1);</v>
      </c>
      <c r="PL2" s="2"/>
      <c r="PM2" s="2"/>
      <c r="PN2" s="2"/>
      <c r="PO2" s="2"/>
      <c r="PP2" s="2" t="str">
        <f t="shared" ref="PP2:PP33" si="28">"xlswrite('G:\Mi unidad\1. PROYECTOS TELLO 2022\SCM SPILL OVERS\outputs\PEAO\jefe_hogar\1%\simulacion_2\synthetic_control_outputs.xlsx',synthetic_control_"&amp;$A2&amp;","&amp;$A2&amp;");"</f>
        <v>xlswrite('G:\Mi unidad\1. PROYECTOS TELLO 2022\SCM SPILL OVERS\outputs\PEAO\jefe_hogar\1%\simulacion_2\synthetic_control_outputs.xlsx',synthetic_control_1,1);</v>
      </c>
      <c r="PQ2" s="2" t="str">
        <f t="shared" ref="PQ2:PQ33" si="29">"xlswrite('G:\Mi unidad\1. PROYECTOS TELLO 2022\SCM SPILL OVERS\outputs\PEAO\jefe_hogar\1%\simulacion_2\synthetic_control_spillover_outputs.xlsx',synthetic_control_sp_"&amp;$A2&amp;","&amp;$A2&amp;");"</f>
        <v>xlswrite('G:\Mi unidad\1. PROYECTOS TELLO 2022\SCM SPILL OVERS\outputs\PEAO\jefe_hogar\1%\simulacion_2\synthetic_control_spillover_outputs.xlsx',synthetic_control_sp_1,1);</v>
      </c>
      <c r="PR2" s="2" t="str">
        <f t="shared" ref="PR2:PR33" si="30">"xlswrite('G:\Mi unidad\1. PROYECTOS TELLO 2022\SCM SPILL OVERS\outputs\PEAO\jefe_hogar\1%\simulacion_2\observado_outputs.xlsx',tratado_"&amp;$A2&amp;","&amp;$A2&amp;");"</f>
        <v>xlswrite('G:\Mi unidad\1. PROYECTOS TELLO 2022\SCM SPILL OVERS\outputs\PEAO\jefe_hogar\1%\simulacion_2\observado_outputs.xlsx',tratado_1,1);</v>
      </c>
      <c r="PS2" s="2"/>
      <c r="PT2" s="2"/>
      <c r="PU2" s="2"/>
      <c r="PV2" s="2" t="str">
        <f t="shared" ref="PV2:PV33" si="31">"xlswrite('G:\Mi unidad\1. PROYECTOS TELLO 2022\SCM SPILL OVERS\outputs\PEAO\mujeres\1%\simulacion_2\synthetic_control_outputs.xlsx',synthetic_control_"&amp;$A2&amp;","&amp;$A2&amp;");"</f>
        <v>xlswrite('G:\Mi unidad\1. PROYECTOS TELLO 2022\SCM SPILL OVERS\outputs\PEAO\mujeres\1%\simulacion_2\synthetic_control_outputs.xlsx',synthetic_control_1,1);</v>
      </c>
      <c r="PW2" s="2" t="str">
        <f t="shared" ref="PW2:PW33" si="32">"xlswrite('G:\Mi unidad\1. PROYECTOS TELLO 2022\SCM SPILL OVERS\outputs\PEAO\mujeres\1%\simulacion_2\synthetic_control_spillover_outputs.xlsx',synthetic_control_sp_"&amp;$A2&amp;","&amp;$A2&amp;");"</f>
        <v>xlswrite('G:\Mi unidad\1. PROYECTOS TELLO 2022\SCM SPILL OVERS\outputs\PEAO\mujeres\1%\simulacion_2\synthetic_control_spillover_outputs.xlsx',synthetic_control_sp_1,1);</v>
      </c>
      <c r="PX2" s="2" t="str">
        <f t="shared" ref="PX2:PX33" si="33">"xlswrite('G:\Mi unidad\1. PROYECTOS TELLO 2022\SCM SPILL OVERS\outputs\PEAO\mujeres\1%\simulacion_2\observado_outputs.xlsx',tratado_"&amp;$A2&amp;","&amp;$A2&amp;");"</f>
        <v>xlswrite('G:\Mi unidad\1. PROYECTOS TELLO 2022\SCM SPILL OVERS\outputs\PEAO\mujeres\1%\simulacion_2\observado_outputs.xlsx',tratado_1,1);</v>
      </c>
      <c r="PY2" s="2"/>
      <c r="PZ2" s="2"/>
      <c r="QA2" s="2"/>
      <c r="QB2" s="2" t="str">
        <f t="shared" ref="QB2:QB33" si="34">"xlswrite('G:\Mi unidad\1. PROYECTOS TELLO 2022\SCM SPILL OVERS\outputs\PEAO\criminalidad\1%\simulacion_2\synthetic_control_outputs.xlsx',synthetic_control_"&amp;$A2&amp;","&amp;$A2&amp;");"</f>
        <v>xlswrite('G:\Mi unidad\1. PROYECTOS TELLO 2022\SCM SPILL OVERS\outputs\PEAO\criminalidad\1%\simulacion_2\synthetic_control_outputs.xlsx',synthetic_control_1,1);</v>
      </c>
      <c r="QC2" s="2" t="str">
        <f t="shared" ref="QC2:QC33" si="35">"xlswrite('G:\Mi unidad\1. PROYECTOS TELLO 2022\SCM SPILL OVERS\outputs\PEAO\criminalidad\1%\simulacion_2\synthetic_control_spillover_outputs.xlsx',synthetic_control_sp_"&amp;$A2&amp;","&amp;$A2&amp;");"</f>
        <v>xlswrite('G:\Mi unidad\1. PROYECTOS TELLO 2022\SCM SPILL OVERS\outputs\PEAO\criminalidad\1%\simulacion_2\synthetic_control_spillover_outputs.xlsx',synthetic_control_sp_1,1);</v>
      </c>
      <c r="QD2" s="2" t="str">
        <f t="shared" ref="QD2:QD33" si="36">"xlswrite('G:\Mi unidad\1. PROYECTOS TELLO 2022\SCM SPILL OVERS\outputs\PEAO\criminalidad\1%\simulacion_2\observado_outputs.xlsx',tratado_"&amp;$A2&amp;","&amp;$A2&amp;");"</f>
        <v>xlswrite('G:\Mi unidad\1. PROYECTOS TELLO 2022\SCM SPILL OVERS\outputs\PEAO\criminalidad\1%\simulacion_2\observado_outputs.xlsx',tratado_1,1);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OVERS\outputs\PEAO\bajo_niv_educ\1%\simulacion_2\output_tests.xlsx',lb_vec_"&amp;QW2&amp;"','lb_vec_"&amp;QW2&amp;"');"</f>
        <v>xlswrite('G:\Mi unidad\1. PROYECTOS TELLO 2022\SCM SPILL OVERS\outputs\PEAO\bajo_niv_educ\1%\simulacion_2\output_tests.xlsx',lb_vec_1','lb_vec_1');</v>
      </c>
      <c r="RK2">
        <v>1</v>
      </c>
      <c r="RL2" t="str">
        <f>"xlswrite('G:\Mi unidad\1. PROYECTOS TELLO 2022\SCM SPILL OVERS\outputs\PEAO\bajo_ingreso\1%\simulacion_2\output_tests.xlsx',lb_vec_"&amp;RK2&amp;"','lb_vec_"&amp;RK2&amp;"');"</f>
        <v>xlswrite('G:\Mi unidad\1. PROYECTOS TELLO 2022\SCM SPILL OVERS\outputs\PEAO\bajo_ingreso\1%\simulacion_2\output_tests.xlsx',lb_vec_1','lb_vec_1');</v>
      </c>
      <c r="RW2">
        <v>1</v>
      </c>
      <c r="RX2" t="str">
        <f>"xlswrite('G:\Mi unidad\1. PROYECTOS TELLO 2022\SCM SPILL OVERS\outputs\PEAO\densidad\1%\simulacion_2\output_tests.xlsx',lb_vec_"&amp;RW2&amp;"','lb_vec_"&amp;RW2&amp;"');"</f>
        <v>xlswrite('G:\Mi unidad\1. PROYECTOS TELLO 2022\SCM SPILL OVERS\outputs\PEAO\densidad\1%\simulacion_2\output_tests.xlsx',lb_vec_1','lb_vec_1');</v>
      </c>
      <c r="SI2">
        <v>1</v>
      </c>
      <c r="SJ2" t="str">
        <f>"xlswrite('G:\Mi unidad\1. PROYECTOS TELLO 2022\SCM SPILL OVERS\outputs\PEAO\densidad_g\1%\simulacion_2\output_tests.xlsx',lb_vec_"&amp;SI2&amp;"','lb_vec_"&amp;SI2&amp;"');"</f>
        <v>xlswrite('G:\Mi unidad\1. PROYECTOS TELLO 2022\SCM SPILL OVERS\outputs\PEAO\densidad_g\1%\simulacion_2\output_tests.xlsx',lb_vec_1','lb_vec_1');</v>
      </c>
      <c r="SU2">
        <v>1</v>
      </c>
      <c r="SV2" t="str">
        <f>"xlswrite('G:\Mi unidad\1. PROYECTOS TELLO 2022\SCM SPILL OVERS\outputs\PEAO\distancia_centro_salud\1%\simulacion_2\output_tests.xlsx',lb_vec_"&amp;SU2&amp;"','lb_vec_"&amp;SU2&amp;"');"</f>
        <v>xlswrite('G:\Mi unidad\1. PROYECTOS TELLO 2022\SCM SPILL OVERS\outputs\PEAO\distancia_centro_salud\1%\simulacion_2\output_tests.xlsx',lb_vec_1','lb_vec_1');</v>
      </c>
      <c r="TH2">
        <v>1</v>
      </c>
      <c r="TI2" t="str">
        <f>"xlswrite('G:\Mi unidad\1. PROYECTOS TELLO 2022\SCM SPILL OVERS\outputs\PEAO\informalidad\1%\simulacion_2\output_tests.xlsx',lb_vec_"&amp;TH2&amp;"','lb_vec_"&amp;TH2&amp;"');"</f>
        <v>xlswrite('G:\Mi unidad\1. PROYECTOS TELLO 2022\SCM SPILL OVERS\outputs\PEAO\informalidad\1%\simulacion_2\output_tests.xlsx',lb_vec_1','lb_vec_1');</v>
      </c>
      <c r="TU2">
        <v>1</v>
      </c>
      <c r="TV2" t="str">
        <f>"xlswrite('G:\Mi unidad\1. PROYECTOS TELLO 2022\SCM SPILL OVERS\outputs\PEAO\alimentos\1%\simulacion_2\output_tests.xlsx',lb_vec_"&amp;TU2&amp;"','lb_vec_"&amp;TU2&amp;"');"</f>
        <v>xlswrite('G:\Mi unidad\1. PROYECTOS TELLO 2022\SCM SPILL OVERS\outputs\PEAO\alimentos\1%\simulacion_2\output_tests.xlsx',lb_vec_1','lb_vec_1');</v>
      </c>
      <c r="UB2">
        <v>1</v>
      </c>
      <c r="UC2" t="str">
        <f>"xlswrite('G:\Mi unidad\1. PROYECTOS TELLO 2022\SCM SPILL OVERS\outputs\PEAO\jefe_hogar\1%\simulacion_2\output_tests.xlsx',lb_vec_"&amp;UB2&amp;"','lb_vec_"&amp;UB2&amp;"');"</f>
        <v>xlswrite('G:\Mi unidad\1. PROYECTOS TELLO 2022\SCM SPILL OVERS\outputs\PEAO\jefe_hogar\1%\simulacion_2\output_tests.xlsx',lb_vec_1','lb_vec_1');</v>
      </c>
      <c r="UI2">
        <v>1</v>
      </c>
      <c r="UJ2" t="str">
        <f>"xlswrite('G:\Mi unidad\1. PROYECTOS TELLO 2022\SCM SPILL OVERS\outputs\PEAO\mujeres\1%\simulacion_2\output_tests.xlsx',lb_vec_"&amp;UI2&amp;"','lb_vec_"&amp;UI2&amp;"');"</f>
        <v>xlswrite('G:\Mi unidad\1. PROYECTOS TELLO 2022\SCM SPILL OVERS\outputs\PEAO\mujeres\1%\simulacion_2\output_tests.xlsx',lb_vec_1','lb_vec_1');</v>
      </c>
      <c r="UU2">
        <v>1</v>
      </c>
      <c r="UV2" t="str">
        <f>"xlswrite('G:\Mi unidad\1. PROYECTOS TELLO 2022\SCM SPILL OVERS\outputs\PEAO\criminalidad\1%\simulacion_2\output_tests.xlsx',lb_vec_"&amp;UU2&amp;"','lb_vec_"&amp;UU2&amp;"');"</f>
        <v>xlswrite('G:\Mi unidad\1. PROYECTOS TELLO 2022\SCM SPILL OVERS\outputs\PEAO\criminalidad\1%\simulacion_2\output_tests.xlsx',lb_vec_1','lb_vec_1');</v>
      </c>
    </row>
    <row r="3" spans="1:568" x14ac:dyDescent="0.3">
      <c r="A3">
        <v>7</v>
      </c>
      <c r="B3" s="2" t="str">
        <f t="shared" si="0"/>
        <v>[data_7,provincias_7,~] = xlsread('BD_PEAO_est_1_provincia_7.xlsx');</v>
      </c>
      <c r="E3" s="2" t="str">
        <f t="shared" ref="E3:E60" si="37">"provincia_"&amp;A3&amp;" = unique(provincias_"&amp;A3&amp;"(2:end,1));"</f>
        <v>provincia_7 = unique(provincias_7(2:end,1));</v>
      </c>
      <c r="J3" s="2" t="s">
        <v>50</v>
      </c>
      <c r="O3" s="2" t="str">
        <f t="shared" si="1"/>
        <v>PEAO_7 = reshape(data_7(:,2),T+S,N);</v>
      </c>
      <c r="T3" s="2" t="str">
        <f t="shared" si="2"/>
        <v xml:space="preserve">PEAO_7 = PEAO_7'; </v>
      </c>
      <c r="X3" s="2" t="str">
        <f t="shared" si="3"/>
        <v>tratado_7 = PEAO_7(1,:);</v>
      </c>
      <c r="AC3" s="2" t="str">
        <f t="shared" si="4"/>
        <v>PEAO_7(1,:) = [];</v>
      </c>
      <c r="AI3" s="2" t="str">
        <f t="shared" si="5"/>
        <v>PEAO_7 = [tratado_7;PEAO_7];</v>
      </c>
      <c r="AN3" s="2" t="str">
        <f t="shared" si="6"/>
        <v>Y_7 = PEAO_7;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38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39">"M_hat_"&amp;A3&amp;" = (eye(N)-B_hat_"&amp;A3&amp;")'*(eye(N)-B_hat_"&amp;A3&amp;");"</f>
        <v>M_hat_7 = (eye(N)-B_hat_7)'*(eye(N)-B_hat_7);</v>
      </c>
      <c r="DQ3" s="2" t="str">
        <f t="shared" ref="DQ3:DQ60" si="40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1">"synthetic_control_"&amp;$A3&amp;"=synthetic_control_"&amp;$A3&amp;"'"</f>
        <v>synthetic_control_7=synthetic_control_7'</v>
      </c>
      <c r="EQ3" s="2" t="str">
        <f t="shared" ref="EQ3:EQ60" si="42">"synthetic_control_sp_"&amp;$A3&amp;"=synthetic_control_sp_"&amp;$A3&amp;"'"</f>
        <v>synthetic_control_sp_7=synthetic_control_sp_7'</v>
      </c>
      <c r="EV3" s="2" t="str">
        <f t="shared" ref="EV3:EV60" si="43">"tratado_"&amp;$A3&amp;"=tratado_"&amp;$A3&amp;"'"</f>
        <v>tratado_7=tratado_7'</v>
      </c>
      <c r="EZ3" s="2" t="str">
        <f t="shared" si="7"/>
        <v>xlswrite('G:\Mi unidad\1. PROYECTOS TELLO 2022\SCM SPILL OVERS\outputs\PEAO\distancia_centro_salud\1%\simulacion_2\synthetic_control_outputs.xlsx',synthetic_control_7,7)</v>
      </c>
      <c r="FN3" s="2" t="str">
        <f t="shared" si="8"/>
        <v>xlswrite('G:\Mi unidad\1. PROYECTOS TELLO 2022\SCM SPILL OVERS\outputs\PEAO\distancia_centro_salud\1%\simulacion_2\synthetic_control_spillover_outputs.xlsx',synthetic_control_sp_7,7)</v>
      </c>
      <c r="GD3" s="2" t="str">
        <f t="shared" si="9"/>
        <v>xlswrite('G:\Mi unidad\1. PROYECTOS TELLO 2022\SCM SPILL OVERS\outputs\PEAO\distancia_centro_salud\1%\simulacion_2\observado_outputs.xlsx',tratado_7,7)</v>
      </c>
      <c r="GR3" s="2" t="str">
        <f t="shared" si="10"/>
        <v>xlswrite('G:\Mi unidad\1. PROYECTOS TELLO 2022\SCM SPILL OVERS\outputs\PEAO\informalidad\1%\simulacion_2\synthetic_control_outputs.xlsx',synthetic_control_7,7)</v>
      </c>
      <c r="HF3" s="2" t="str">
        <f t="shared" si="11"/>
        <v>xlswrite('G:\Mi unidad\1. PROYECTOS TELLO 2022\SCM SPILL OVERS\outputs\PEAO\informalidad\1%\simulacion_2\synthetic_control_spillover_outputs.xlsx',synthetic_control_sp_7,7)</v>
      </c>
      <c r="HV3" s="2" t="str">
        <f t="shared" si="12"/>
        <v>xlswrite('G:\Mi unidad\1. PROYECTOS TELLO 2022\SCM SPILL OVERS\outputs\PEAO\informalidad\1%\simulacion_2\observado_outputs.xlsx',tratado_7,7)</v>
      </c>
      <c r="IJ3" s="2" t="str">
        <f t="shared" si="13"/>
        <v>xlswrite('G:\Mi unidad\1. PROYECTOS TELLO 2022\SCM SPILL OVERS\outputs\PEAO\densidad\1%\simulacion_2\synthetic_control_outputs.xlsx',synthetic_control_7,7)</v>
      </c>
      <c r="IX3" s="2" t="str">
        <f t="shared" si="14"/>
        <v>xlswrite('G:\Mi unidad\1. PROYECTOS TELLO 2022\SCM SPILL OVERS\outputs\PEAO\densidad\1%\simulacion_2\synthetic_control_spillover_outputs.xlsx',synthetic_control_sp_7,7)</v>
      </c>
      <c r="JN3" s="2" t="str">
        <f t="shared" si="15"/>
        <v>xlswrite('G:\Mi unidad\1. PROYECTOS TELLO 2022\SCM SPILL OVERS\outputs\PEAO\densidad\1%\simulacion_2\observado_outputs.xlsx',tratado_7,7)</v>
      </c>
      <c r="KA3" s="2" t="str">
        <f t="shared" si="16"/>
        <v>xlswrite('G:\Mi unidad\1. PROYECTOS TELLO 2022\SCM SPILL OVERS\outputs\PEAO\bajo_niv_educ\1%\simulacion_2\synthetic_control_outputs.xlsx',synthetic_control_7,7)</v>
      </c>
      <c r="KO3" s="2" t="str">
        <f t="shared" si="17"/>
        <v>xlswrite('G:\Mi unidad\1. PROYECTOS TELLO 2022\SCM SPILL OVERS\outputs\PEAO\bajo_niv_educ\1%\simulacion_2\synthetic_control_spillover_outputs.xlsx',synthetic_control_sp_7,7)</v>
      </c>
      <c r="LE3" s="2" t="str">
        <f t="shared" si="18"/>
        <v>xlswrite('G:\Mi unidad\1. PROYECTOS TELLO 2022\SCM SPILL OVERS\outputs\PEAO\bajo_niv_educ\1%\simulacion_2\observado_outputs.xlsx',tratado_7,7)</v>
      </c>
      <c r="LS3" s="2" t="str">
        <f t="shared" si="19"/>
        <v>xlswrite('G:\Mi unidad\1. PROYECTOS TELLO 2022\SCM SPILL OVERS\outputs\PEAO\bajo_ingreso\1%\simulacion_2\synthetic_control_outputs.xlsx',synthetic_control_7,7)</v>
      </c>
      <c r="MH3" s="2" t="str">
        <f t="shared" si="20"/>
        <v>xlswrite('G:\Mi unidad\1. PROYECTOS TELLO 2022\SCM SPILL OVERS\outputs\PEAO\bajo_ingreso\1%\simulacion_2\synthetic_control_spillover_outputs.xlsx',synthetic_control_sp_7,7)</v>
      </c>
      <c r="MX3" s="2" t="str">
        <f t="shared" si="21"/>
        <v>xlswrite('G:\Mi unidad\1. PROYECTOS TELLO 2022\SCM SPILL OVERS\outputs\PEAO\bajo_ingreso\1%\simulacion_2\observado_outputs.xlsx',tratado_7,7)</v>
      </c>
      <c r="NR3" s="2" t="str">
        <f t="shared" si="22"/>
        <v>xlswrite('G:\Mi unidad\1. PROYECTOS TELLO 2022\SCM SPILL OVERS\outputs\PEAO\densidad_g\1%\simulacion_2\synthetic_control_outputs.xlsx',synthetic_control_7,7)</v>
      </c>
      <c r="OF3" s="2" t="str">
        <f t="shared" si="23"/>
        <v>xlswrite('G:\Mi unidad\1. PROYECTOS TELLO 2022\SCM SPILL OVERS\outputs\PEAO\densidad_g\1%\simulacion_2\synthetic_control_spillover_outputs.xlsx',synthetic_control_sp_7,7)</v>
      </c>
      <c r="OV3" s="2" t="str">
        <f t="shared" si="24"/>
        <v>xlswrite('G:\Mi unidad\1. PROYECTOS TELLO 2022\SCM SPILL OVERS\outputs\PEAO\densidad_g\1%\simulacion_2\observado_outputs.xlsx',tratado_7,7)</v>
      </c>
      <c r="PI3" s="2" t="str">
        <f t="shared" si="25"/>
        <v>xlswrite('G:\Mi unidad\1. PROYECTOS TELLO 2022\SCM SPILL OVERS\outputs\PEAO\alimentos\1%\simulacion_2\synthetic_control_outputs.xlsx',synthetic_control_7,7);</v>
      </c>
      <c r="PJ3" s="2" t="str">
        <f t="shared" si="26"/>
        <v>xlswrite('G:\Mi unidad\1. PROYECTOS TELLO 2022\SCM SPILL OVERS\outputs\PEAO\alimentos\1%\simulacion_2\synthetic_control_spillover_outputs.xlsx',synthetic_control_sp_7,7);</v>
      </c>
      <c r="PK3" s="2" t="str">
        <f t="shared" si="27"/>
        <v>xlswrite('G:\Mi unidad\1. PROYECTOS TELLO 2022\SCM SPILL OVERS\outputs\PEAO\alimentos\1%\simulacion_2\observado_outputs.xlsx',tratado_7,7);</v>
      </c>
      <c r="PP3" s="2" t="str">
        <f t="shared" si="28"/>
        <v>xlswrite('G:\Mi unidad\1. PROYECTOS TELLO 2022\SCM SPILL OVERS\outputs\PEAO\jefe_hogar\1%\simulacion_2\synthetic_control_outputs.xlsx',synthetic_control_7,7);</v>
      </c>
      <c r="PQ3" s="2" t="str">
        <f t="shared" si="29"/>
        <v>xlswrite('G:\Mi unidad\1. PROYECTOS TELLO 2022\SCM SPILL OVERS\outputs\PEAO\jefe_hogar\1%\simulacion_2\synthetic_control_spillover_outputs.xlsx',synthetic_control_sp_7,7);</v>
      </c>
      <c r="PR3" s="2" t="str">
        <f t="shared" si="30"/>
        <v>xlswrite('G:\Mi unidad\1. PROYECTOS TELLO 2022\SCM SPILL OVERS\outputs\PEAO\jefe_hogar\1%\simulacion_2\observado_outputs.xlsx',tratado_7,7);</v>
      </c>
      <c r="PV3" s="2" t="str">
        <f t="shared" si="31"/>
        <v>xlswrite('G:\Mi unidad\1. PROYECTOS TELLO 2022\SCM SPILL OVERS\outputs\PEAO\mujeres\1%\simulacion_2\synthetic_control_outputs.xlsx',synthetic_control_7,7);</v>
      </c>
      <c r="PW3" s="2" t="str">
        <f t="shared" si="32"/>
        <v>xlswrite('G:\Mi unidad\1. PROYECTOS TELLO 2022\SCM SPILL OVERS\outputs\PEAO\mujeres\1%\simulacion_2\synthetic_control_spillover_outputs.xlsx',synthetic_control_sp_7,7);</v>
      </c>
      <c r="PX3" s="2" t="str">
        <f t="shared" si="33"/>
        <v>xlswrite('G:\Mi unidad\1. PROYECTOS TELLO 2022\SCM SPILL OVERS\outputs\PEAO\mujeres\1%\simulacion_2\observado_outputs.xlsx',tratado_7,7);</v>
      </c>
      <c r="QB3" s="2" t="str">
        <f t="shared" si="34"/>
        <v>xlswrite('G:\Mi unidad\1. PROYECTOS TELLO 2022\SCM SPILL OVERS\outputs\PEAO\criminalidad\1%\simulacion_2\synthetic_control_outputs.xlsx',synthetic_control_7,7);</v>
      </c>
      <c r="QC3" s="2" t="str">
        <f t="shared" si="35"/>
        <v>xlswrite('G:\Mi unidad\1. PROYECTOS TELLO 2022\SCM SPILL OVERS\outputs\PEAO\criminalidad\1%\simulacion_2\synthetic_control_spillover_outputs.xlsx',synthetic_control_sp_7,7);</v>
      </c>
      <c r="QD3" s="2" t="str">
        <f t="shared" si="36"/>
        <v>xlswrite('G:\Mi unidad\1. PROYECTOS TELLO 2022\SCM SPILL OVERS\outputs\PEAO\criminalidad\1%\simulacion_2\observado_outputs.xlsx',tratado_7,7);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OVERS\outputs\PEAO\bajo_niv_educ\1%\simulacion_2\output_tests.xlsx',ub_vec_"&amp;QW3&amp;"','ub_vec_"&amp;QW3&amp;"');"</f>
        <v>xlswrite('G:\Mi unidad\1. PROYECTOS TELLO 2022\SCM SPILL OVERS\outputs\PEAO\bajo_niv_educ\1%\simulacion_2\output_tests.xlsx',ub_vec_1','ub_vec_1');</v>
      </c>
      <c r="RK3">
        <v>1</v>
      </c>
      <c r="RL3" t="str">
        <f>"xlswrite('G:\Mi unidad\1. PROYECTOS TELLO 2022\SCM SPILL OVERS\outputs\PEAO\bajo_ingreso\1%\simulacion_2\output_tests.xlsx',ub_vec_"&amp;RK3&amp;"','ub_vec_"&amp;RK3&amp;"');"</f>
        <v>xlswrite('G:\Mi unidad\1. PROYECTOS TELLO 2022\SCM SPILL OVERS\outputs\PEAO\bajo_ingreso\1%\simulacion_2\output_tests.xlsx',ub_vec_1','ub_vec_1');</v>
      </c>
      <c r="RW3">
        <v>1</v>
      </c>
      <c r="RX3" t="str">
        <f>"xlswrite('G:\Mi unidad\1. PROYECTOS TELLO 2022\SCM SPILL OVERS\outputs\PEAO\densidad\1%\simulacion_2\output_tests.xlsx',ub_vec_"&amp;RW3&amp;"','ub_vec_"&amp;RW3&amp;"');"</f>
        <v>xlswrite('G:\Mi unidad\1. PROYECTOS TELLO 2022\SCM SPILL OVERS\outputs\PEAO\densidad\1%\simulacion_2\output_tests.xlsx',ub_vec_1','ub_vec_1');</v>
      </c>
      <c r="SI3">
        <v>1</v>
      </c>
      <c r="SJ3" t="str">
        <f>"xlswrite('G:\Mi unidad\1. PROYECTOS TELLO 2022\SCM SPILL OVERS\outputs\PEAO\densidad_g\1%\simulacion_2\output_tests.xlsx',ub_vec_"&amp;SI3&amp;"','ub_vec_"&amp;SI3&amp;"');"</f>
        <v>xlswrite('G:\Mi unidad\1. PROYECTOS TELLO 2022\SCM SPILL OVERS\outputs\PEAO\densidad_g\1%\simulacion_2\output_tests.xlsx',ub_vec_1','ub_vec_1');</v>
      </c>
      <c r="SU3">
        <v>1</v>
      </c>
      <c r="SV3" t="str">
        <f>"xlswrite('G:\Mi unidad\1. PROYECTOS TELLO 2022\SCM SPILL OVERS\outputs\PEAO\distancia_centro_salud\1%\simulacion_2\output_tests.xlsx',ub_vec_"&amp;SU3&amp;"','ub_vec_"&amp;SU3&amp;"');"</f>
        <v>xlswrite('G:\Mi unidad\1. PROYECTOS TELLO 2022\SCM SPILL OVERS\outputs\PEAO\distancia_centro_salud\1%\simulacion_2\output_tests.xlsx',ub_vec_1','ub_vec_1');</v>
      </c>
      <c r="TH3">
        <v>1</v>
      </c>
      <c r="TI3" t="str">
        <f>"xlswrite('G:\Mi unidad\1. PROYECTOS TELLO 2022\SCM SPILL OVERS\outputs\PEAO\informalidad\1%\simulacion_2\output_tests.xlsx',ub_vec_"&amp;TH3&amp;"','ub_vec_"&amp;TH3&amp;"');"</f>
        <v>xlswrite('G:\Mi unidad\1. PROYECTOS TELLO 2022\SCM SPILL OVERS\outputs\PEAO\informalidad\1%\simulacion_2\output_tests.xlsx',ub_vec_1','ub_vec_1');</v>
      </c>
      <c r="TU3">
        <v>1</v>
      </c>
      <c r="TV3" t="str">
        <f>"xlswrite('G:\Mi unidad\1. PROYECTOS TELLO 2022\SCM SPILL OVERS\outputs\PEAO\alimentos\1%\simulacion_2\output_tests.xlsx',ub_vec_"&amp;TU3&amp;"','ub_vec_"&amp;TU3&amp;"');"</f>
        <v>xlswrite('G:\Mi unidad\1. PROYECTOS TELLO 2022\SCM SPILL OVERS\outputs\PEAO\alimentos\1%\simulacion_2\output_tests.xlsx',ub_vec_1','ub_vec_1');</v>
      </c>
      <c r="UB3">
        <v>1</v>
      </c>
      <c r="UC3" t="str">
        <f>"xlswrite('G:\Mi unidad\1. PROYECTOS TELLO 2022\SCM SPILL OVERS\outputs\PEAO\jefe_hogar\1%\simulacion_2\output_tests.xlsx',ub_vec_"&amp;UB3&amp;"','ub_vec_"&amp;UB3&amp;"');"</f>
        <v>xlswrite('G:\Mi unidad\1. PROYECTOS TELLO 2022\SCM SPILL OVERS\outputs\PEAO\jefe_hogar\1%\simulacion_2\output_tests.xlsx',ub_vec_1','ub_vec_1');</v>
      </c>
      <c r="UI3">
        <v>1</v>
      </c>
      <c r="UJ3" t="str">
        <f>"xlswrite('G:\Mi unidad\1. PROYECTOS TELLO 2022\SCM SPILL OVERS\outputs\PEAO\mujeres\1%\simulacion_2\output_tests.xlsx',ub_vec_"&amp;UI3&amp;"','ub_vec_"&amp;UI3&amp;"');"</f>
        <v>xlswrite('G:\Mi unidad\1. PROYECTOS TELLO 2022\SCM SPILL OVERS\outputs\PEAO\mujeres\1%\simulacion_2\output_tests.xlsx',ub_vec_1','ub_vec_1');</v>
      </c>
      <c r="UU3">
        <v>1</v>
      </c>
      <c r="UV3" t="str">
        <f>"xlswrite('G:\Mi unidad\1. PROYECTOS TELLO 2022\SCM SPILL OVERS\outputs\PEAO\criminalidad\1%\simulacion_2\output_tests.xlsx',ub_vec_"&amp;UU3&amp;"','ub_vec_"&amp;UU3&amp;"');"</f>
        <v>xlswrite('G:\Mi unidad\1. PROYECTOS TELLO 2022\SCM SPILL OVERS\outputs\PEAO\criminalidad\1%\simulacion_2\output_tests.xlsx',ub_vec_1','ub_vec_1');</v>
      </c>
    </row>
    <row r="4" spans="1:568" x14ac:dyDescent="0.3">
      <c r="A4">
        <v>10</v>
      </c>
      <c r="B4" s="2" t="str">
        <f t="shared" si="0"/>
        <v>[data_10,provincias_10,~] = xlsread('BD_PEAO_est_1_provincia_10.xlsx');</v>
      </c>
      <c r="E4" s="2" t="str">
        <f t="shared" si="37"/>
        <v>provincia_10 = unique(provincias_10(2:end,1));</v>
      </c>
      <c r="J4" s="2" t="s">
        <v>52</v>
      </c>
      <c r="O4" s="2" t="str">
        <f t="shared" si="1"/>
        <v>PEAO_10 = reshape(data_10(:,2),T+S,N);</v>
      </c>
      <c r="T4" s="2" t="str">
        <f t="shared" si="2"/>
        <v xml:space="preserve">PEAO_10 = PEAO_10'; </v>
      </c>
      <c r="X4" s="2" t="str">
        <f t="shared" si="3"/>
        <v>tratado_10 = PEAO_10(1,:);</v>
      </c>
      <c r="AC4" s="2" t="str">
        <f t="shared" si="4"/>
        <v>PEAO_10(1,:) = [];</v>
      </c>
      <c r="AI4" s="2" t="str">
        <f t="shared" si="5"/>
        <v>PEAO_10 = [tratado_10;PEAO_10];</v>
      </c>
      <c r="AN4" s="2" t="str">
        <f t="shared" si="6"/>
        <v>Y_10 = PEAO_10; % outcome matrix</v>
      </c>
      <c r="AS4" s="2" t="str">
        <f t="shared" ref="AS4:AS60" si="44">"Y_pre_"&amp;A4&amp;" = Y_"&amp;A4&amp;"(:,1:T);"</f>
        <v>Y_pre_10 = Y_10(:,1:T);</v>
      </c>
      <c r="AW4" s="2" t="str">
        <f t="shared" ref="AW4:AW60" si="45">"Y_post_"&amp;A4&amp;" = Y_"&amp;A4&amp;"(:,T+1:end);"</f>
        <v>Y_post_10 = Y_10(:,T+1:end);</v>
      </c>
      <c r="BA4" s="2" t="str">
        <f t="shared" ref="BA4:BA60" si="46">"[a_hat_"&amp;A4&amp;",B_hat_"&amp;A4&amp;"] = scm_batch(Y_pre_"&amp;A4&amp;");"</f>
        <v>[a_hat_10,B_hat_10] = scm_batch(Y_pre_10);</v>
      </c>
      <c r="BF4" s="2" t="str">
        <f t="shared" si="38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39"/>
        <v>M_hat_10 = (eye(N)-B_hat_10)'*(eye(N)-B_hat_10);</v>
      </c>
      <c r="DQ4" s="2" t="str">
        <f t="shared" si="40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1"/>
        <v>synthetic_control_10=synthetic_control_10'</v>
      </c>
      <c r="EQ4" s="2" t="str">
        <f t="shared" si="42"/>
        <v>synthetic_control_sp_10=synthetic_control_sp_10'</v>
      </c>
      <c r="EV4" s="2" t="str">
        <f t="shared" si="43"/>
        <v>tratado_10=tratado_10'</v>
      </c>
      <c r="EZ4" s="2" t="str">
        <f t="shared" si="7"/>
        <v>xlswrite('G:\Mi unidad\1. PROYECTOS TELLO 2022\SCM SPILL OVERS\outputs\PEAO\distancia_centro_salud\1%\simulacion_2\synthetic_control_outputs.xlsx',synthetic_control_10,10)</v>
      </c>
      <c r="FN4" s="2" t="str">
        <f t="shared" si="8"/>
        <v>xlswrite('G:\Mi unidad\1. PROYECTOS TELLO 2022\SCM SPILL OVERS\outputs\PEAO\distancia_centro_salud\1%\simulacion_2\synthetic_control_spillover_outputs.xlsx',synthetic_control_sp_10,10)</v>
      </c>
      <c r="GD4" s="2" t="str">
        <f t="shared" si="9"/>
        <v>xlswrite('G:\Mi unidad\1. PROYECTOS TELLO 2022\SCM SPILL OVERS\outputs\PEAO\distancia_centro_salud\1%\simulacion_2\observado_outputs.xlsx',tratado_10,10)</v>
      </c>
      <c r="GR4" s="2" t="str">
        <f t="shared" si="10"/>
        <v>xlswrite('G:\Mi unidad\1. PROYECTOS TELLO 2022\SCM SPILL OVERS\outputs\PEAO\informalidad\1%\simulacion_2\synthetic_control_outputs.xlsx',synthetic_control_10,10)</v>
      </c>
      <c r="HF4" s="2" t="str">
        <f t="shared" si="11"/>
        <v>xlswrite('G:\Mi unidad\1. PROYECTOS TELLO 2022\SCM SPILL OVERS\outputs\PEAO\informalidad\1%\simulacion_2\synthetic_control_spillover_outputs.xlsx',synthetic_control_sp_10,10)</v>
      </c>
      <c r="HV4" s="2" t="str">
        <f t="shared" si="12"/>
        <v>xlswrite('G:\Mi unidad\1. PROYECTOS TELLO 2022\SCM SPILL OVERS\outputs\PEAO\informalidad\1%\simulacion_2\observado_outputs.xlsx',tratado_10,10)</v>
      </c>
      <c r="IJ4" s="2" t="str">
        <f t="shared" si="13"/>
        <v>xlswrite('G:\Mi unidad\1. PROYECTOS TELLO 2022\SCM SPILL OVERS\outputs\PEAO\densidad\1%\simulacion_2\synthetic_control_outputs.xlsx',synthetic_control_10,10)</v>
      </c>
      <c r="IX4" s="2" t="str">
        <f t="shared" si="14"/>
        <v>xlswrite('G:\Mi unidad\1. PROYECTOS TELLO 2022\SCM SPILL OVERS\outputs\PEAO\densidad\1%\simulacion_2\synthetic_control_spillover_outputs.xlsx',synthetic_control_sp_10,10)</v>
      </c>
      <c r="JN4" s="2" t="str">
        <f t="shared" si="15"/>
        <v>xlswrite('G:\Mi unidad\1. PROYECTOS TELLO 2022\SCM SPILL OVERS\outputs\PEAO\densidad\1%\simulacion_2\observado_outputs.xlsx',tratado_10,10)</v>
      </c>
      <c r="KA4" s="2" t="str">
        <f t="shared" si="16"/>
        <v>xlswrite('G:\Mi unidad\1. PROYECTOS TELLO 2022\SCM SPILL OVERS\outputs\PEAO\bajo_niv_educ\1%\simulacion_2\synthetic_control_outputs.xlsx',synthetic_control_10,10)</v>
      </c>
      <c r="KO4" s="2" t="str">
        <f t="shared" si="17"/>
        <v>xlswrite('G:\Mi unidad\1. PROYECTOS TELLO 2022\SCM SPILL OVERS\outputs\PEAO\bajo_niv_educ\1%\simulacion_2\synthetic_control_spillover_outputs.xlsx',synthetic_control_sp_10,10)</v>
      </c>
      <c r="LE4" s="2" t="str">
        <f t="shared" si="18"/>
        <v>xlswrite('G:\Mi unidad\1. PROYECTOS TELLO 2022\SCM SPILL OVERS\outputs\PEAO\bajo_niv_educ\1%\simulacion_2\observado_outputs.xlsx',tratado_10,10)</v>
      </c>
      <c r="LS4" s="2" t="str">
        <f t="shared" si="19"/>
        <v>xlswrite('G:\Mi unidad\1. PROYECTOS TELLO 2022\SCM SPILL OVERS\outputs\PEAO\bajo_ingreso\1%\simulacion_2\synthetic_control_outputs.xlsx',synthetic_control_10,10)</v>
      </c>
      <c r="MH4" s="2" t="str">
        <f t="shared" si="20"/>
        <v>xlswrite('G:\Mi unidad\1. PROYECTOS TELLO 2022\SCM SPILL OVERS\outputs\PEAO\bajo_ingreso\1%\simulacion_2\synthetic_control_spillover_outputs.xlsx',synthetic_control_sp_10,10)</v>
      </c>
      <c r="MX4" s="2" t="str">
        <f t="shared" si="21"/>
        <v>xlswrite('G:\Mi unidad\1. PROYECTOS TELLO 2022\SCM SPILL OVERS\outputs\PEAO\bajo_ingreso\1%\simulacion_2\observado_outputs.xlsx',tratado_10,10)</v>
      </c>
      <c r="NR4" s="2" t="str">
        <f t="shared" si="22"/>
        <v>xlswrite('G:\Mi unidad\1. PROYECTOS TELLO 2022\SCM SPILL OVERS\outputs\PEAO\densidad_g\1%\simulacion_2\synthetic_control_outputs.xlsx',synthetic_control_10,10)</v>
      </c>
      <c r="OF4" s="2" t="str">
        <f t="shared" si="23"/>
        <v>xlswrite('G:\Mi unidad\1. PROYECTOS TELLO 2022\SCM SPILL OVERS\outputs\PEAO\densidad_g\1%\simulacion_2\synthetic_control_spillover_outputs.xlsx',synthetic_control_sp_10,10)</v>
      </c>
      <c r="OV4" s="2" t="str">
        <f t="shared" si="24"/>
        <v>xlswrite('G:\Mi unidad\1. PROYECTOS TELLO 2022\SCM SPILL OVERS\outputs\PEAO\densidad_g\1%\simulacion_2\observado_outputs.xlsx',tratado_10,10)</v>
      </c>
      <c r="PI4" s="2" t="str">
        <f t="shared" si="25"/>
        <v>xlswrite('G:\Mi unidad\1. PROYECTOS TELLO 2022\SCM SPILL OVERS\outputs\PEAO\alimentos\1%\simulacion_2\synthetic_control_outputs.xlsx',synthetic_control_10,10);</v>
      </c>
      <c r="PJ4" s="2" t="str">
        <f t="shared" si="26"/>
        <v>xlswrite('G:\Mi unidad\1. PROYECTOS TELLO 2022\SCM SPILL OVERS\outputs\PEAO\alimentos\1%\simulacion_2\synthetic_control_spillover_outputs.xlsx',synthetic_control_sp_10,10);</v>
      </c>
      <c r="PK4" s="2" t="str">
        <f t="shared" si="27"/>
        <v>xlswrite('G:\Mi unidad\1. PROYECTOS TELLO 2022\SCM SPILL OVERS\outputs\PEAO\alimentos\1%\simulacion_2\observado_outputs.xlsx',tratado_10,10);</v>
      </c>
      <c r="PP4" s="2" t="str">
        <f t="shared" si="28"/>
        <v>xlswrite('G:\Mi unidad\1. PROYECTOS TELLO 2022\SCM SPILL OVERS\outputs\PEAO\jefe_hogar\1%\simulacion_2\synthetic_control_outputs.xlsx',synthetic_control_10,10);</v>
      </c>
      <c r="PQ4" s="2" t="str">
        <f t="shared" si="29"/>
        <v>xlswrite('G:\Mi unidad\1. PROYECTOS TELLO 2022\SCM SPILL OVERS\outputs\PEAO\jefe_hogar\1%\simulacion_2\synthetic_control_spillover_outputs.xlsx',synthetic_control_sp_10,10);</v>
      </c>
      <c r="PR4" s="2" t="str">
        <f t="shared" si="30"/>
        <v>xlswrite('G:\Mi unidad\1. PROYECTOS TELLO 2022\SCM SPILL OVERS\outputs\PEAO\jefe_hogar\1%\simulacion_2\observado_outputs.xlsx',tratado_10,10);</v>
      </c>
      <c r="PV4" s="2" t="str">
        <f t="shared" si="31"/>
        <v>xlswrite('G:\Mi unidad\1. PROYECTOS TELLO 2022\SCM SPILL OVERS\outputs\PEAO\mujeres\1%\simulacion_2\synthetic_control_outputs.xlsx',synthetic_control_10,10);</v>
      </c>
      <c r="PW4" s="2" t="str">
        <f t="shared" si="32"/>
        <v>xlswrite('G:\Mi unidad\1. PROYECTOS TELLO 2022\SCM SPILL OVERS\outputs\PEAO\mujeres\1%\simulacion_2\synthetic_control_spillover_outputs.xlsx',synthetic_control_sp_10,10);</v>
      </c>
      <c r="PX4" s="2" t="str">
        <f t="shared" si="33"/>
        <v>xlswrite('G:\Mi unidad\1. PROYECTOS TELLO 2022\SCM SPILL OVERS\outputs\PEAO\mujeres\1%\simulacion_2\observado_outputs.xlsx',tratado_10,10);</v>
      </c>
      <c r="QB4" s="2" t="str">
        <f t="shared" si="34"/>
        <v>xlswrite('G:\Mi unidad\1. PROYECTOS TELLO 2022\SCM SPILL OVERS\outputs\PEAO\criminalidad\1%\simulacion_2\synthetic_control_outputs.xlsx',synthetic_control_10,10);</v>
      </c>
      <c r="QC4" s="2" t="str">
        <f t="shared" si="35"/>
        <v>xlswrite('G:\Mi unidad\1. PROYECTOS TELLO 2022\SCM SPILL OVERS\outputs\PEAO\criminalidad\1%\simulacion_2\synthetic_control_spillover_outputs.xlsx',synthetic_control_sp_10,10);</v>
      </c>
      <c r="QD4" s="2" t="str">
        <f t="shared" si="36"/>
        <v>xlswrite('G:\Mi unidad\1. PROYECTOS TELLO 2022\SCM SPILL OVERS\outputs\PEAO\criminalidad\1%\simulacion_2\observado_outputs.xlsx',tratado_10,10);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OVERS\outputs\PEAO\bajo_niv_educ\1%\simulacion_2\output_tests.xlsx',p_value_vec_"&amp;QW4&amp;"','p_value_vec_"&amp;QW4&amp;"');"</f>
        <v>xlswrite('G:\Mi unidad\1. PROYECTOS TELLO 2022\SCM SPILL OVERS\outputs\PEAO\bajo_niv_educ\1%\simulacion_2\output_tests.xlsx',p_value_vec_1','p_value_vec_1');</v>
      </c>
      <c r="RK4">
        <v>1</v>
      </c>
      <c r="RL4" t="str">
        <f>"xlswrite('G:\Mi unidad\1. PROYECTOS TELLO 2022\SCM SPILL OVERS\outputs\PEAO\bajo_ingreso\1%\simulacion_2\output_tests.xlsx',p_value_vec_"&amp;RK4&amp;"','p_value_vec_"&amp;RK4&amp;"');"</f>
        <v>xlswrite('G:\Mi unidad\1. PROYECTOS TELLO 2022\SCM SPILL OVERS\outputs\PEAO\bajo_ingreso\1%\simulacion_2\output_tests.xlsx',p_value_vec_1','p_value_vec_1');</v>
      </c>
      <c r="RW4">
        <v>1</v>
      </c>
      <c r="RX4" t="str">
        <f>"xlswrite('G:\Mi unidad\1. PROYECTOS TELLO 2022\SCM SPILL OVERS\outputs\PEAO\densidad\1%\simulacion_2\output_tests.xlsx',p_value_vec_"&amp;RW4&amp;"','p_value_vec_"&amp;RW4&amp;"');"</f>
        <v>xlswrite('G:\Mi unidad\1. PROYECTOS TELLO 2022\SCM SPILL OVERS\outputs\PEAO\densidad\1%\simulacion_2\output_tests.xlsx',p_value_vec_1','p_value_vec_1');</v>
      </c>
      <c r="SI4">
        <v>1</v>
      </c>
      <c r="SJ4" t="str">
        <f>"xlswrite('G:\Mi unidad\1. PROYECTOS TELLO 2022\SCM SPILL OVERS\outputs\PEAO\densidad_g\1%\simulacion_2\output_tests.xlsx',p_value_vec_"&amp;SI4&amp;"','p_value_vec_"&amp;SI4&amp;"');"</f>
        <v>xlswrite('G:\Mi unidad\1. PROYECTOS TELLO 2022\SCM SPILL OVERS\outputs\PEAO\densidad_g\1%\simulacion_2\output_tests.xlsx',p_value_vec_1','p_value_vec_1');</v>
      </c>
      <c r="SU4">
        <v>1</v>
      </c>
      <c r="SV4" t="str">
        <f>"xlswrite('G:\Mi unidad\1. PROYECTOS TELLO 2022\SCM SPILL OVERS\outputs\PEAO\distancia_centro_salud\1%\simulacion_2\output_tests.xlsx',p_value_vec_"&amp;SU4&amp;"','p_value_vec_"&amp;SU4&amp;"');"</f>
        <v>xlswrite('G:\Mi unidad\1. PROYECTOS TELLO 2022\SCM SPILL OVERS\outputs\PEAO\distancia_centro_salud\1%\simulacion_2\output_tests.xlsx',p_value_vec_1','p_value_vec_1');</v>
      </c>
      <c r="TH4">
        <v>1</v>
      </c>
      <c r="TI4" t="str">
        <f>"xlswrite('G:\Mi unidad\1. PROYECTOS TELLO 2022\SCM SPILL OVERS\outputs\PEAO\informalidad\1%\simulacion_2\output_tests.xlsx',p_value_vec_"&amp;TH4&amp;"','p_value_vec_"&amp;TH4&amp;"');"</f>
        <v>xlswrite('G:\Mi unidad\1. PROYECTOS TELLO 2022\SCM SPILL OVERS\outputs\PEAO\informalidad\1%\simulacion_2\output_tests.xlsx',p_value_vec_1','p_value_vec_1');</v>
      </c>
      <c r="TU4">
        <v>1</v>
      </c>
      <c r="TV4" t="str">
        <f>"xlswrite('G:\Mi unidad\1. PROYECTOS TELLO 2022\SCM SPILL OVERS\outputs\PEAO\alimentos\1%\simulacion_2\output_tests.xlsx',p_value_vec_"&amp;TU4&amp;"','p_value_vec_"&amp;TU4&amp;"');"</f>
        <v>xlswrite('G:\Mi unidad\1. PROYECTOS TELLO 2022\SCM SPILL OVERS\outputs\PEAO\alimentos\1%\simulacion_2\output_tests.xlsx',p_value_vec_1','p_value_vec_1');</v>
      </c>
      <c r="UB4">
        <v>1</v>
      </c>
      <c r="UC4" t="str">
        <f>"xlswrite('G:\Mi unidad\1. PROYECTOS TELLO 2022\SCM SPILL OVERS\outputs\PEAO\jefe_hogar\1%\simulacion_2\output_tests.xlsx',p_value_vec_"&amp;UB4&amp;"','p_value_vec_"&amp;UB4&amp;"');"</f>
        <v>xlswrite('G:\Mi unidad\1. PROYECTOS TELLO 2022\SCM SPILL OVERS\outputs\PEAO\jefe_hogar\1%\simulacion_2\output_tests.xlsx',p_value_vec_1','p_value_vec_1');</v>
      </c>
      <c r="UI4">
        <v>1</v>
      </c>
      <c r="UJ4" t="str">
        <f>"xlswrite('G:\Mi unidad\1. PROYECTOS TELLO 2022\SCM SPILL OVERS\outputs\PEAO\mujeres\1%\simulacion_2\output_tests.xlsx',p_value_vec_"&amp;UI4&amp;"','p_value_vec_"&amp;UI4&amp;"');"</f>
        <v>xlswrite('G:\Mi unidad\1. PROYECTOS TELLO 2022\SCM SPILL OVERS\outputs\PEAO\mujeres\1%\simulacion_2\output_tests.xlsx',p_value_vec_1','p_value_vec_1');</v>
      </c>
      <c r="UU4">
        <v>1</v>
      </c>
      <c r="UV4" t="str">
        <f>"xlswrite('G:\Mi unidad\1. PROYECTOS TELLO 2022\SCM SPILL OVERS\outputs\PEAO\criminalidad\1%\simulacion_2\output_tests.xlsx',p_value_vec_"&amp;UU4&amp;"','p_value_vec_"&amp;UU4&amp;"');"</f>
        <v>xlswrite('G:\Mi unidad\1. PROYECTOS TELLO 2022\SCM SPILL OVERS\outputs\PEAO\criminalidad\1%\simulacion_2\output_tests.xlsx',p_value_vec_1','p_value_vec_1');</v>
      </c>
    </row>
    <row r="5" spans="1:568" x14ac:dyDescent="0.3">
      <c r="A5">
        <v>16</v>
      </c>
      <c r="B5" s="2" t="str">
        <f t="shared" si="0"/>
        <v>[data_16,provincias_16,~] = xlsread('BD_PEAO_est_1_provincia_16.xlsx');</v>
      </c>
      <c r="E5" s="2" t="str">
        <f t="shared" si="37"/>
        <v>provincia_16 = unique(provincias_16(2:end,1));</v>
      </c>
      <c r="J5" s="2" t="s">
        <v>54</v>
      </c>
      <c r="O5" s="2" t="str">
        <f t="shared" si="1"/>
        <v>PEAO_16 = reshape(data_16(:,2),T+S,N);</v>
      </c>
      <c r="T5" s="2" t="str">
        <f t="shared" si="2"/>
        <v xml:space="preserve">PEAO_16 = PEAO_16'; </v>
      </c>
      <c r="X5" s="2" t="str">
        <f t="shared" si="3"/>
        <v>tratado_16 = PEAO_16(1,:);</v>
      </c>
      <c r="AC5" s="2" t="str">
        <f t="shared" si="4"/>
        <v>PEAO_16(1,:) = [];</v>
      </c>
      <c r="AI5" s="2" t="str">
        <f t="shared" si="5"/>
        <v>PEAO_16 = [tratado_16;PEAO_16];</v>
      </c>
      <c r="AN5" s="2" t="str">
        <f t="shared" si="6"/>
        <v>Y_16 = PEAO_16; % outcome matrix</v>
      </c>
      <c r="AS5" s="2" t="str">
        <f t="shared" si="44"/>
        <v>Y_pre_16 = Y_16(:,1:T);</v>
      </c>
      <c r="AW5" s="2" t="str">
        <f t="shared" si="45"/>
        <v>Y_post_16 = Y_16(:,T+1:end);</v>
      </c>
      <c r="BA5" s="2" t="str">
        <f t="shared" si="46"/>
        <v>[a_hat_16,B_hat_16] = scm_batch(Y_pre_16);</v>
      </c>
      <c r="BF5" s="2" t="str">
        <f t="shared" si="38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39"/>
        <v>M_hat_16 = (eye(N)-B_hat_16)'*(eye(N)-B_hat_16);</v>
      </c>
      <c r="DQ5" s="2" t="str">
        <f t="shared" si="40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1"/>
        <v>synthetic_control_16=synthetic_control_16'</v>
      </c>
      <c r="EQ5" s="2" t="str">
        <f t="shared" si="42"/>
        <v>synthetic_control_sp_16=synthetic_control_sp_16'</v>
      </c>
      <c r="EV5" s="2" t="str">
        <f t="shared" si="43"/>
        <v>tratado_16=tratado_16'</v>
      </c>
      <c r="EZ5" s="2" t="str">
        <f t="shared" si="7"/>
        <v>xlswrite('G:\Mi unidad\1. PROYECTOS TELLO 2022\SCM SPILL OVERS\outputs\PEAO\distancia_centro_salud\1%\simulacion_2\synthetic_control_outputs.xlsx',synthetic_control_16,16)</v>
      </c>
      <c r="FN5" s="2" t="str">
        <f t="shared" si="8"/>
        <v>xlswrite('G:\Mi unidad\1. PROYECTOS TELLO 2022\SCM SPILL OVERS\outputs\PEAO\distancia_centro_salud\1%\simulacion_2\synthetic_control_spillover_outputs.xlsx',synthetic_control_sp_16,16)</v>
      </c>
      <c r="GD5" s="2" t="str">
        <f t="shared" si="9"/>
        <v>xlswrite('G:\Mi unidad\1. PROYECTOS TELLO 2022\SCM SPILL OVERS\outputs\PEAO\distancia_centro_salud\1%\simulacion_2\observado_outputs.xlsx',tratado_16,16)</v>
      </c>
      <c r="GR5" s="2" t="str">
        <f t="shared" si="10"/>
        <v>xlswrite('G:\Mi unidad\1. PROYECTOS TELLO 2022\SCM SPILL OVERS\outputs\PEAO\informalidad\1%\simulacion_2\synthetic_control_outputs.xlsx',synthetic_control_16,16)</v>
      </c>
      <c r="HF5" s="2" t="str">
        <f t="shared" si="11"/>
        <v>xlswrite('G:\Mi unidad\1. PROYECTOS TELLO 2022\SCM SPILL OVERS\outputs\PEAO\informalidad\1%\simulacion_2\synthetic_control_spillover_outputs.xlsx',synthetic_control_sp_16,16)</v>
      </c>
      <c r="HV5" s="2" t="str">
        <f t="shared" si="12"/>
        <v>xlswrite('G:\Mi unidad\1. PROYECTOS TELLO 2022\SCM SPILL OVERS\outputs\PEAO\informalidad\1%\simulacion_2\observado_outputs.xlsx',tratado_16,16)</v>
      </c>
      <c r="IJ5" s="2" t="str">
        <f t="shared" si="13"/>
        <v>xlswrite('G:\Mi unidad\1. PROYECTOS TELLO 2022\SCM SPILL OVERS\outputs\PEAO\densidad\1%\simulacion_2\synthetic_control_outputs.xlsx',synthetic_control_16,16)</v>
      </c>
      <c r="IX5" s="2" t="str">
        <f t="shared" si="14"/>
        <v>xlswrite('G:\Mi unidad\1. PROYECTOS TELLO 2022\SCM SPILL OVERS\outputs\PEAO\densidad\1%\simulacion_2\synthetic_control_spillover_outputs.xlsx',synthetic_control_sp_16,16)</v>
      </c>
      <c r="JN5" s="2" t="str">
        <f t="shared" si="15"/>
        <v>xlswrite('G:\Mi unidad\1. PROYECTOS TELLO 2022\SCM SPILL OVERS\outputs\PEAO\densidad\1%\simulacion_2\observado_outputs.xlsx',tratado_16,16)</v>
      </c>
      <c r="KA5" s="2" t="str">
        <f t="shared" si="16"/>
        <v>xlswrite('G:\Mi unidad\1. PROYECTOS TELLO 2022\SCM SPILL OVERS\outputs\PEAO\bajo_niv_educ\1%\simulacion_2\synthetic_control_outputs.xlsx',synthetic_control_16,16)</v>
      </c>
      <c r="KO5" s="2" t="str">
        <f t="shared" si="17"/>
        <v>xlswrite('G:\Mi unidad\1. PROYECTOS TELLO 2022\SCM SPILL OVERS\outputs\PEAO\bajo_niv_educ\1%\simulacion_2\synthetic_control_spillover_outputs.xlsx',synthetic_control_sp_16,16)</v>
      </c>
      <c r="LE5" s="2" t="str">
        <f t="shared" si="18"/>
        <v>xlswrite('G:\Mi unidad\1. PROYECTOS TELLO 2022\SCM SPILL OVERS\outputs\PEAO\bajo_niv_educ\1%\simulacion_2\observado_outputs.xlsx',tratado_16,16)</v>
      </c>
      <c r="LS5" s="2" t="str">
        <f t="shared" si="19"/>
        <v>xlswrite('G:\Mi unidad\1. PROYECTOS TELLO 2022\SCM SPILL OVERS\outputs\PEAO\bajo_ingreso\1%\simulacion_2\synthetic_control_outputs.xlsx',synthetic_control_16,16)</v>
      </c>
      <c r="MH5" s="2" t="str">
        <f t="shared" si="20"/>
        <v>xlswrite('G:\Mi unidad\1. PROYECTOS TELLO 2022\SCM SPILL OVERS\outputs\PEAO\bajo_ingreso\1%\simulacion_2\synthetic_control_spillover_outputs.xlsx',synthetic_control_sp_16,16)</v>
      </c>
      <c r="MX5" s="2" t="str">
        <f t="shared" si="21"/>
        <v>xlswrite('G:\Mi unidad\1. PROYECTOS TELLO 2022\SCM SPILL OVERS\outputs\PEAO\bajo_ingreso\1%\simulacion_2\observado_outputs.xlsx',tratado_16,16)</v>
      </c>
      <c r="NR5" s="2" t="str">
        <f t="shared" si="22"/>
        <v>xlswrite('G:\Mi unidad\1. PROYECTOS TELLO 2022\SCM SPILL OVERS\outputs\PEAO\densidad_g\1%\simulacion_2\synthetic_control_outputs.xlsx',synthetic_control_16,16)</v>
      </c>
      <c r="OF5" s="2" t="str">
        <f t="shared" si="23"/>
        <v>xlswrite('G:\Mi unidad\1. PROYECTOS TELLO 2022\SCM SPILL OVERS\outputs\PEAO\densidad_g\1%\simulacion_2\synthetic_control_spillover_outputs.xlsx',synthetic_control_sp_16,16)</v>
      </c>
      <c r="OV5" s="2" t="str">
        <f t="shared" si="24"/>
        <v>xlswrite('G:\Mi unidad\1. PROYECTOS TELLO 2022\SCM SPILL OVERS\outputs\PEAO\densidad_g\1%\simulacion_2\observado_outputs.xlsx',tratado_16,16)</v>
      </c>
      <c r="PI5" s="2" t="str">
        <f t="shared" si="25"/>
        <v>xlswrite('G:\Mi unidad\1. PROYECTOS TELLO 2022\SCM SPILL OVERS\outputs\PEAO\alimentos\1%\simulacion_2\synthetic_control_outputs.xlsx',synthetic_control_16,16);</v>
      </c>
      <c r="PJ5" s="2" t="str">
        <f t="shared" si="26"/>
        <v>xlswrite('G:\Mi unidad\1. PROYECTOS TELLO 2022\SCM SPILL OVERS\outputs\PEAO\alimentos\1%\simulacion_2\synthetic_control_spillover_outputs.xlsx',synthetic_control_sp_16,16);</v>
      </c>
      <c r="PK5" s="2" t="str">
        <f t="shared" si="27"/>
        <v>xlswrite('G:\Mi unidad\1. PROYECTOS TELLO 2022\SCM SPILL OVERS\outputs\PEAO\alimentos\1%\simulacion_2\observado_outputs.xlsx',tratado_16,16);</v>
      </c>
      <c r="PP5" s="2" t="str">
        <f t="shared" si="28"/>
        <v>xlswrite('G:\Mi unidad\1. PROYECTOS TELLO 2022\SCM SPILL OVERS\outputs\PEAO\jefe_hogar\1%\simulacion_2\synthetic_control_outputs.xlsx',synthetic_control_16,16);</v>
      </c>
      <c r="PQ5" s="2" t="str">
        <f t="shared" si="29"/>
        <v>xlswrite('G:\Mi unidad\1. PROYECTOS TELLO 2022\SCM SPILL OVERS\outputs\PEAO\jefe_hogar\1%\simulacion_2\synthetic_control_spillover_outputs.xlsx',synthetic_control_sp_16,16);</v>
      </c>
      <c r="PR5" s="2" t="str">
        <f t="shared" si="30"/>
        <v>xlswrite('G:\Mi unidad\1. PROYECTOS TELLO 2022\SCM SPILL OVERS\outputs\PEAO\jefe_hogar\1%\simulacion_2\observado_outputs.xlsx',tratado_16,16);</v>
      </c>
      <c r="PV5" s="2" t="str">
        <f t="shared" si="31"/>
        <v>xlswrite('G:\Mi unidad\1. PROYECTOS TELLO 2022\SCM SPILL OVERS\outputs\PEAO\mujeres\1%\simulacion_2\synthetic_control_outputs.xlsx',synthetic_control_16,16);</v>
      </c>
      <c r="PW5" s="2" t="str">
        <f t="shared" si="32"/>
        <v>xlswrite('G:\Mi unidad\1. PROYECTOS TELLO 2022\SCM SPILL OVERS\outputs\PEAO\mujeres\1%\simulacion_2\synthetic_control_spillover_outputs.xlsx',synthetic_control_sp_16,16);</v>
      </c>
      <c r="PX5" s="2" t="str">
        <f t="shared" si="33"/>
        <v>xlswrite('G:\Mi unidad\1. PROYECTOS TELLO 2022\SCM SPILL OVERS\outputs\PEAO\mujeres\1%\simulacion_2\observado_outputs.xlsx',tratado_16,16);</v>
      </c>
      <c r="QB5" s="2" t="str">
        <f t="shared" si="34"/>
        <v>xlswrite('G:\Mi unidad\1. PROYECTOS TELLO 2022\SCM SPILL OVERS\outputs\PEAO\criminalidad\1%\simulacion_2\synthetic_control_outputs.xlsx',synthetic_control_16,16);</v>
      </c>
      <c r="QC5" s="2" t="str">
        <f t="shared" si="35"/>
        <v>xlswrite('G:\Mi unidad\1. PROYECTOS TELLO 2022\SCM SPILL OVERS\outputs\PEAO\criminalidad\1%\simulacion_2\synthetic_control_spillover_outputs.xlsx',synthetic_control_sp_16,16);</v>
      </c>
      <c r="QD5" s="2" t="str">
        <f t="shared" si="36"/>
        <v>xlswrite('G:\Mi unidad\1. PROYECTOS TELLO 2022\SCM SPILL OVERS\outputs\PEAO\criminalidad\1%\simulacion_2\observado_outputs.xlsx',tratado_16,16);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OVERS\outputs\PEAO\bajo_niv_educ\1%\simulacion_2\output_tests.xlsx',alpha1_hat_vec_"&amp;QW5&amp;"','alpha1_hat_vec_"&amp;QW5&amp;"');"</f>
        <v>xlswrite('G:\Mi unidad\1. PROYECTOS TELLO 2022\SCM SPILL OVERS\outputs\PEAO\bajo_niv_educ\1%\simulacion_2\output_tests.xlsx',alpha1_hat_vec_1','alpha1_hat_vec_1');</v>
      </c>
      <c r="RK5">
        <v>1</v>
      </c>
      <c r="RL5" t="str">
        <f>"xlswrite('G:\Mi unidad\1. PROYECTOS TELLO 2022\SCM SPILL OVERS\outputs\PEAO\bajo_ingreso\1%\simulacion_2\output_tests.xlsx',alpha1_hat_vec_"&amp;RK5&amp;"','alpha1_hat_vec_"&amp;RK5&amp;"');"</f>
        <v>xlswrite('G:\Mi unidad\1. PROYECTOS TELLO 2022\SCM SPILL OVERS\outputs\PEAO\bajo_ingreso\1%\simulacion_2\output_tests.xlsx',alpha1_hat_vec_1','alpha1_hat_vec_1');</v>
      </c>
      <c r="RW5">
        <v>1</v>
      </c>
      <c r="RX5" t="str">
        <f>"xlswrite('G:\Mi unidad\1. PROYECTOS TELLO 2022\SCM SPILL OVERS\outputs\PEAO\densidad\1%\simulacion_2\output_tests.xlsx',alpha1_hat_vec_"&amp;RW5&amp;"','alpha1_hat_vec_"&amp;RW5&amp;"');"</f>
        <v>xlswrite('G:\Mi unidad\1. PROYECTOS TELLO 2022\SCM SPILL OVERS\outputs\PEAO\densidad\1%\simulacion_2\output_tests.xlsx',alpha1_hat_vec_1','alpha1_hat_vec_1');</v>
      </c>
      <c r="SI5">
        <v>1</v>
      </c>
      <c r="SJ5" t="str">
        <f>"xlswrite('G:\Mi unidad\1. PROYECTOS TELLO 2022\SCM SPILL OVERS\outputs\PEAO\densidad_g\1%\simulacion_2\output_tests.xlsx',alpha1_hat_vec_"&amp;SI5&amp;"','alpha1_hat_vec_"&amp;SI5&amp;"');"</f>
        <v>xlswrite('G:\Mi unidad\1. PROYECTOS TELLO 2022\SCM SPILL OVERS\outputs\PEAO\densidad_g\1%\simulacion_2\output_tests.xlsx',alpha1_hat_vec_1','alpha1_hat_vec_1');</v>
      </c>
      <c r="SU5">
        <v>1</v>
      </c>
      <c r="SV5" t="str">
        <f>"xlswrite('G:\Mi unidad\1. PROYECTOS TELLO 2022\SCM SPILL OVERS\outputs\PEAO\distancia_centro_salud\1%\simulacion_2\output_tests.xlsx',alpha1_hat_vec_"&amp;SU5&amp;"','alpha1_hat_vec_"&amp;SU5&amp;"');"</f>
        <v>xlswrite('G:\Mi unidad\1. PROYECTOS TELLO 2022\SCM SPILL OVERS\outputs\PEAO\distancia_centro_salud\1%\simulacion_2\output_tests.xlsx',alpha1_hat_vec_1','alpha1_hat_vec_1');</v>
      </c>
      <c r="TH5">
        <v>1</v>
      </c>
      <c r="TI5" t="str">
        <f>"xlswrite('G:\Mi unidad\1. PROYECTOS TELLO 2022\SCM SPILL OVERS\outputs\PEAO\informalidad\1%\simulacion_2\output_tests.xlsx',alpha1_hat_vec_"&amp;TH5&amp;"','alpha1_hat_vec_"&amp;TH5&amp;"');"</f>
        <v>xlswrite('G:\Mi unidad\1. PROYECTOS TELLO 2022\SCM SPILL OVERS\outputs\PEAO\informalidad\1%\simulacion_2\output_tests.xlsx',alpha1_hat_vec_1','alpha1_hat_vec_1');</v>
      </c>
      <c r="TU5">
        <v>1</v>
      </c>
      <c r="TV5" t="str">
        <f>"xlswrite('G:\Mi unidad\1. PROYECTOS TELLO 2022\SCM SPILL OVERS\outputs\PEAO\alimentos\1%\simulacion_2\output_tests.xlsx',alpha1_hat_vec_"&amp;TU5&amp;"','alpha1_hat_vec_"&amp;TU5&amp;"');"</f>
        <v>xlswrite('G:\Mi unidad\1. PROYECTOS TELLO 2022\SCM SPILL OVERS\outputs\PEAO\alimentos\1%\simulacion_2\output_tests.xlsx',alpha1_hat_vec_1','alpha1_hat_vec_1');</v>
      </c>
      <c r="UB5">
        <v>1</v>
      </c>
      <c r="UC5" t="str">
        <f>"xlswrite('G:\Mi unidad\1. PROYECTOS TELLO 2022\SCM SPILL OVERS\outputs\PEAO\jefe_hogar\1%\simulacion_2\output_tests.xlsx',alpha1_hat_vec_"&amp;UB5&amp;"','alpha1_hat_vec_"&amp;UB5&amp;"');"</f>
        <v>xlswrite('G:\Mi unidad\1. PROYECTOS TELLO 2022\SCM SPILL OVERS\outputs\PEAO\jefe_hogar\1%\simulacion_2\output_tests.xlsx',alpha1_hat_vec_1','alpha1_hat_vec_1');</v>
      </c>
      <c r="UI5">
        <v>1</v>
      </c>
      <c r="UJ5" t="str">
        <f>"xlswrite('G:\Mi unidad\1. PROYECTOS TELLO 2022\SCM SPILL OVERS\outputs\PEAO\mujeres\1%\simulacion_2\output_tests.xlsx',alpha1_hat_vec_"&amp;UI5&amp;"','alpha1_hat_vec_"&amp;UI5&amp;"');"</f>
        <v>xlswrite('G:\Mi unidad\1. PROYECTOS TELLO 2022\SCM SPILL OVERS\outputs\PEAO\mujeres\1%\simulacion_2\output_tests.xlsx',alpha1_hat_vec_1','alpha1_hat_vec_1');</v>
      </c>
      <c r="UU5">
        <v>1</v>
      </c>
      <c r="UV5" t="str">
        <f>"xlswrite('G:\Mi unidad\1. PROYECTOS TELLO 2022\SCM SPILL OVERS\outputs\PEAO\criminalidad\1%\simulacion_2\output_tests.xlsx',alpha1_hat_vec_"&amp;UU5&amp;"','alpha1_hat_vec_"&amp;UU5&amp;"');"</f>
        <v>xlswrite('G:\Mi unidad\1. PROYECTOS TELLO 2022\SCM SPILL OVERS\outputs\PEAO\criminalidad\1%\simulacion_2\output_tests.xlsx',alpha1_hat_vec_1','alpha1_hat_vec_1');</v>
      </c>
    </row>
    <row r="6" spans="1:568" x14ac:dyDescent="0.3">
      <c r="A6">
        <v>17</v>
      </c>
      <c r="B6" s="2" t="str">
        <f t="shared" si="0"/>
        <v>[data_17,provincias_17,~] = xlsread('BD_PEAO_est_1_provincia_17.xlsx');</v>
      </c>
      <c r="E6" s="2" t="str">
        <f t="shared" si="37"/>
        <v>provincia_17 = unique(provincias_17(2:end,1));</v>
      </c>
      <c r="O6" s="2" t="str">
        <f t="shared" si="1"/>
        <v>PEAO_17 = reshape(data_17(:,2),T+S,N);</v>
      </c>
      <c r="T6" s="2" t="str">
        <f t="shared" si="2"/>
        <v xml:space="preserve">PEAO_17 = PEAO_17'; </v>
      </c>
      <c r="X6" s="2" t="str">
        <f t="shared" si="3"/>
        <v>tratado_17 = PEAO_17(1,:);</v>
      </c>
      <c r="AC6" s="2" t="str">
        <f t="shared" si="4"/>
        <v>PEAO_17(1,:) = [];</v>
      </c>
      <c r="AI6" s="2" t="str">
        <f t="shared" si="5"/>
        <v>PEAO_17 = [tratado_17;PEAO_17];</v>
      </c>
      <c r="AN6" s="2" t="str">
        <f t="shared" si="6"/>
        <v>Y_17 = PEAO_17; % outcome matrix</v>
      </c>
      <c r="AS6" s="2" t="str">
        <f t="shared" si="44"/>
        <v>Y_pre_17 = Y_17(:,1:T);</v>
      </c>
      <c r="AW6" s="2" t="str">
        <f t="shared" si="45"/>
        <v>Y_post_17 = Y_17(:,T+1:end);</v>
      </c>
      <c r="BA6" s="2" t="str">
        <f t="shared" si="46"/>
        <v>[a_hat_17,B_hat_17] = scm_batch(Y_pre_17);</v>
      </c>
      <c r="BF6" s="2" t="str">
        <f t="shared" si="38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39"/>
        <v>M_hat_17 = (eye(N)-B_hat_17)'*(eye(N)-B_hat_17);</v>
      </c>
      <c r="DQ6" s="2" t="str">
        <f t="shared" si="40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1"/>
        <v>synthetic_control_17=synthetic_control_17'</v>
      </c>
      <c r="EQ6" s="2" t="str">
        <f t="shared" si="42"/>
        <v>synthetic_control_sp_17=synthetic_control_sp_17'</v>
      </c>
      <c r="EV6" s="2" t="str">
        <f t="shared" si="43"/>
        <v>tratado_17=tratado_17'</v>
      </c>
      <c r="EZ6" s="2" t="str">
        <f t="shared" si="7"/>
        <v>xlswrite('G:\Mi unidad\1. PROYECTOS TELLO 2022\SCM SPILL OVERS\outputs\PEAO\distancia_centro_salud\1%\simulacion_2\synthetic_control_outputs.xlsx',synthetic_control_17,17)</v>
      </c>
      <c r="FN6" s="2" t="str">
        <f t="shared" si="8"/>
        <v>xlswrite('G:\Mi unidad\1. PROYECTOS TELLO 2022\SCM SPILL OVERS\outputs\PEAO\distancia_centro_salud\1%\simulacion_2\synthetic_control_spillover_outputs.xlsx',synthetic_control_sp_17,17)</v>
      </c>
      <c r="GD6" s="2" t="str">
        <f t="shared" si="9"/>
        <v>xlswrite('G:\Mi unidad\1. PROYECTOS TELLO 2022\SCM SPILL OVERS\outputs\PEAO\distancia_centro_salud\1%\simulacion_2\observado_outputs.xlsx',tratado_17,17)</v>
      </c>
      <c r="GR6" s="2" t="str">
        <f t="shared" si="10"/>
        <v>xlswrite('G:\Mi unidad\1. PROYECTOS TELLO 2022\SCM SPILL OVERS\outputs\PEAO\informalidad\1%\simulacion_2\synthetic_control_outputs.xlsx',synthetic_control_17,17)</v>
      </c>
      <c r="HF6" s="2" t="str">
        <f t="shared" si="11"/>
        <v>xlswrite('G:\Mi unidad\1. PROYECTOS TELLO 2022\SCM SPILL OVERS\outputs\PEAO\informalidad\1%\simulacion_2\synthetic_control_spillover_outputs.xlsx',synthetic_control_sp_17,17)</v>
      </c>
      <c r="HV6" s="2" t="str">
        <f t="shared" si="12"/>
        <v>xlswrite('G:\Mi unidad\1. PROYECTOS TELLO 2022\SCM SPILL OVERS\outputs\PEAO\informalidad\1%\simulacion_2\observado_outputs.xlsx',tratado_17,17)</v>
      </c>
      <c r="IJ6" s="2" t="str">
        <f t="shared" si="13"/>
        <v>xlswrite('G:\Mi unidad\1. PROYECTOS TELLO 2022\SCM SPILL OVERS\outputs\PEAO\densidad\1%\simulacion_2\synthetic_control_outputs.xlsx',synthetic_control_17,17)</v>
      </c>
      <c r="IX6" s="2" t="str">
        <f t="shared" si="14"/>
        <v>xlswrite('G:\Mi unidad\1. PROYECTOS TELLO 2022\SCM SPILL OVERS\outputs\PEAO\densidad\1%\simulacion_2\synthetic_control_spillover_outputs.xlsx',synthetic_control_sp_17,17)</v>
      </c>
      <c r="JN6" s="2" t="str">
        <f t="shared" si="15"/>
        <v>xlswrite('G:\Mi unidad\1. PROYECTOS TELLO 2022\SCM SPILL OVERS\outputs\PEAO\densidad\1%\simulacion_2\observado_outputs.xlsx',tratado_17,17)</v>
      </c>
      <c r="KA6" s="2" t="str">
        <f t="shared" si="16"/>
        <v>xlswrite('G:\Mi unidad\1. PROYECTOS TELLO 2022\SCM SPILL OVERS\outputs\PEAO\bajo_niv_educ\1%\simulacion_2\synthetic_control_outputs.xlsx',synthetic_control_17,17)</v>
      </c>
      <c r="KO6" s="2" t="str">
        <f t="shared" si="17"/>
        <v>xlswrite('G:\Mi unidad\1. PROYECTOS TELLO 2022\SCM SPILL OVERS\outputs\PEAO\bajo_niv_educ\1%\simulacion_2\synthetic_control_spillover_outputs.xlsx',synthetic_control_sp_17,17)</v>
      </c>
      <c r="LE6" s="2" t="str">
        <f t="shared" si="18"/>
        <v>xlswrite('G:\Mi unidad\1. PROYECTOS TELLO 2022\SCM SPILL OVERS\outputs\PEAO\bajo_niv_educ\1%\simulacion_2\observado_outputs.xlsx',tratado_17,17)</v>
      </c>
      <c r="LS6" s="2" t="str">
        <f t="shared" si="19"/>
        <v>xlswrite('G:\Mi unidad\1. PROYECTOS TELLO 2022\SCM SPILL OVERS\outputs\PEAO\bajo_ingreso\1%\simulacion_2\synthetic_control_outputs.xlsx',synthetic_control_17,17)</v>
      </c>
      <c r="MH6" s="2" t="str">
        <f t="shared" si="20"/>
        <v>xlswrite('G:\Mi unidad\1. PROYECTOS TELLO 2022\SCM SPILL OVERS\outputs\PEAO\bajo_ingreso\1%\simulacion_2\synthetic_control_spillover_outputs.xlsx',synthetic_control_sp_17,17)</v>
      </c>
      <c r="MX6" s="2" t="str">
        <f t="shared" si="21"/>
        <v>xlswrite('G:\Mi unidad\1. PROYECTOS TELLO 2022\SCM SPILL OVERS\outputs\PEAO\bajo_ingreso\1%\simulacion_2\observado_outputs.xlsx',tratado_17,17)</v>
      </c>
      <c r="NR6" s="2" t="str">
        <f t="shared" si="22"/>
        <v>xlswrite('G:\Mi unidad\1. PROYECTOS TELLO 2022\SCM SPILL OVERS\outputs\PEAO\densidad_g\1%\simulacion_2\synthetic_control_outputs.xlsx',synthetic_control_17,17)</v>
      </c>
      <c r="OF6" s="2" t="str">
        <f t="shared" si="23"/>
        <v>xlswrite('G:\Mi unidad\1. PROYECTOS TELLO 2022\SCM SPILL OVERS\outputs\PEAO\densidad_g\1%\simulacion_2\synthetic_control_spillover_outputs.xlsx',synthetic_control_sp_17,17)</v>
      </c>
      <c r="OV6" s="2" t="str">
        <f t="shared" si="24"/>
        <v>xlswrite('G:\Mi unidad\1. PROYECTOS TELLO 2022\SCM SPILL OVERS\outputs\PEAO\densidad_g\1%\simulacion_2\observado_outputs.xlsx',tratado_17,17)</v>
      </c>
      <c r="PI6" s="2" t="str">
        <f t="shared" si="25"/>
        <v>xlswrite('G:\Mi unidad\1. PROYECTOS TELLO 2022\SCM SPILL OVERS\outputs\PEAO\alimentos\1%\simulacion_2\synthetic_control_outputs.xlsx',synthetic_control_17,17);</v>
      </c>
      <c r="PJ6" s="2" t="str">
        <f t="shared" si="26"/>
        <v>xlswrite('G:\Mi unidad\1. PROYECTOS TELLO 2022\SCM SPILL OVERS\outputs\PEAO\alimentos\1%\simulacion_2\synthetic_control_spillover_outputs.xlsx',synthetic_control_sp_17,17);</v>
      </c>
      <c r="PK6" s="2" t="str">
        <f t="shared" si="27"/>
        <v>xlswrite('G:\Mi unidad\1. PROYECTOS TELLO 2022\SCM SPILL OVERS\outputs\PEAO\alimentos\1%\simulacion_2\observado_outputs.xlsx',tratado_17,17);</v>
      </c>
      <c r="PP6" s="2" t="str">
        <f t="shared" si="28"/>
        <v>xlswrite('G:\Mi unidad\1. PROYECTOS TELLO 2022\SCM SPILL OVERS\outputs\PEAO\jefe_hogar\1%\simulacion_2\synthetic_control_outputs.xlsx',synthetic_control_17,17);</v>
      </c>
      <c r="PQ6" s="2" t="str">
        <f t="shared" si="29"/>
        <v>xlswrite('G:\Mi unidad\1. PROYECTOS TELLO 2022\SCM SPILL OVERS\outputs\PEAO\jefe_hogar\1%\simulacion_2\synthetic_control_spillover_outputs.xlsx',synthetic_control_sp_17,17);</v>
      </c>
      <c r="PR6" s="2" t="str">
        <f t="shared" si="30"/>
        <v>xlswrite('G:\Mi unidad\1. PROYECTOS TELLO 2022\SCM SPILL OVERS\outputs\PEAO\jefe_hogar\1%\simulacion_2\observado_outputs.xlsx',tratado_17,17);</v>
      </c>
      <c r="PV6" s="2" t="str">
        <f t="shared" si="31"/>
        <v>xlswrite('G:\Mi unidad\1. PROYECTOS TELLO 2022\SCM SPILL OVERS\outputs\PEAO\mujeres\1%\simulacion_2\synthetic_control_outputs.xlsx',synthetic_control_17,17);</v>
      </c>
      <c r="PW6" s="2" t="str">
        <f t="shared" si="32"/>
        <v>xlswrite('G:\Mi unidad\1. PROYECTOS TELLO 2022\SCM SPILL OVERS\outputs\PEAO\mujeres\1%\simulacion_2\synthetic_control_spillover_outputs.xlsx',synthetic_control_sp_17,17);</v>
      </c>
      <c r="PX6" s="2" t="str">
        <f t="shared" si="33"/>
        <v>xlswrite('G:\Mi unidad\1. PROYECTOS TELLO 2022\SCM SPILL OVERS\outputs\PEAO\mujeres\1%\simulacion_2\observado_outputs.xlsx',tratado_17,17);</v>
      </c>
      <c r="QB6" s="2" t="str">
        <f t="shared" si="34"/>
        <v>xlswrite('G:\Mi unidad\1. PROYECTOS TELLO 2022\SCM SPILL OVERS\outputs\PEAO\criminalidad\1%\simulacion_2\synthetic_control_outputs.xlsx',synthetic_control_17,17);</v>
      </c>
      <c r="QC6" s="2" t="str">
        <f t="shared" si="35"/>
        <v>xlswrite('G:\Mi unidad\1. PROYECTOS TELLO 2022\SCM SPILL OVERS\outputs\PEAO\criminalidad\1%\simulacion_2\synthetic_control_spillover_outputs.xlsx',synthetic_control_sp_17,17);</v>
      </c>
      <c r="QD6" s="2" t="str">
        <f t="shared" si="36"/>
        <v>xlswrite('G:\Mi unidad\1. PROYECTOS TELLO 2022\SCM SPILL OVERS\outputs\PEAO\criminalidad\1%\simulacion_2\observado_outputs.xlsx',tratado_17,17);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OVERS\outputs\PEAO\bajo_niv_educ\1%\simulacion_2\output_tests.xlsx',spillover_test_"&amp;QW6&amp;"','sp_test_"&amp;QW6&amp;"');"</f>
        <v>xlswrite('G:\Mi unidad\1. PROYECTOS TELLO 2022\SCM SPILL OVERS\outputs\PEAO\bajo_niv_educ\1%\simulacion_2\output_tests.xlsx',spillover_test_1','sp_test_1');</v>
      </c>
      <c r="RK6">
        <v>1</v>
      </c>
      <c r="RL6" t="str">
        <f>"xlswrite('G:\Mi unidad\1. PROYECTOS TELLO 2022\SCM SPILL OVERS\outputs\PEAO\bajo_ingreso\1%\simulacion_2\output_tests.xlsx',spillover_test_"&amp;RK6&amp;"','sp_test_"&amp;RK6&amp;"');"</f>
        <v>xlswrite('G:\Mi unidad\1. PROYECTOS TELLO 2022\SCM SPILL OVERS\outputs\PEAO\bajo_ingreso\1%\simulacion_2\output_tests.xlsx',spillover_test_1','sp_test_1');</v>
      </c>
      <c r="RW6">
        <v>1</v>
      </c>
      <c r="RX6" t="str">
        <f>"xlswrite('G:\Mi unidad\1. PROYECTOS TELLO 2022\SCM SPILL OVERS\outputs\PEAO\densidad\1%\simulacion_2\output_tests.xlsx',spillover_test_"&amp;RW6&amp;"','sp_test_"&amp;RW6&amp;"');"</f>
        <v>xlswrite('G:\Mi unidad\1. PROYECTOS TELLO 2022\SCM SPILL OVERS\outputs\PEAO\densidad\1%\simulacion_2\output_tests.xlsx',spillover_test_1','sp_test_1');</v>
      </c>
      <c r="SI6">
        <v>1</v>
      </c>
      <c r="SJ6" t="str">
        <f>"xlswrite('G:\Mi unidad\1. PROYECTOS TELLO 2022\SCM SPILL OVERS\outputs\PEAO\densidad_g\1%\simulacion_2\output_tests.xlsx',spillover_test_"&amp;SI6&amp;"','sp_test_"&amp;SI6&amp;"');"</f>
        <v>xlswrite('G:\Mi unidad\1. PROYECTOS TELLO 2022\SCM SPILL OVERS\outputs\PEAO\densidad_g\1%\simulacion_2\output_tests.xlsx',spillover_test_1','sp_test_1');</v>
      </c>
      <c r="SU6">
        <v>1</v>
      </c>
      <c r="SV6" t="str">
        <f>"xlswrite('G:\Mi unidad\1. PROYECTOS TELLO 2022\SCM SPILL OVERS\outputs\PEAO\distancia_centro_salud\1%\simulacion_2\output_tests.xlsx',spillover_test_"&amp;SU6&amp;"','sp_test_"&amp;SU6&amp;"');"</f>
        <v>xlswrite('G:\Mi unidad\1. PROYECTOS TELLO 2022\SCM SPILL OVERS\outputs\PEAO\distancia_centro_salud\1%\simulacion_2\output_tests.xlsx',spillover_test_1','sp_test_1');</v>
      </c>
      <c r="TH6">
        <v>1</v>
      </c>
      <c r="TI6" t="str">
        <f>"xlswrite('G:\Mi unidad\1. PROYECTOS TELLO 2022\SCM SPILL OVERS\outputs\PEAO\informalidad\1%\simulacion_2\output_tests.xlsx',spillover_test_"&amp;TH6&amp;"','sp_test_"&amp;TH6&amp;"');"</f>
        <v>xlswrite('G:\Mi unidad\1. PROYECTOS TELLO 2022\SCM SPILL OVERS\outputs\PEAO\informalidad\1%\simulacion_2\output_tests.xlsx',spillover_test_1','sp_test_1');</v>
      </c>
      <c r="TU6">
        <v>1</v>
      </c>
      <c r="TV6" t="str">
        <f>"xlswrite('G:\Mi unidad\1. PROYECTOS TELLO 2022\SCM SPILL OVERS\outputs\PEAO\alimentos\1%\simulacion_2\output_tests.xlsx',spillover_test_"&amp;TU6&amp;"','sp_test_"&amp;TU6&amp;"');"</f>
        <v>xlswrite('G:\Mi unidad\1. PROYECTOS TELLO 2022\SCM SPILL OVERS\outputs\PEAO\alimentos\1%\simulacion_2\output_tests.xlsx',spillover_test_1','sp_test_1');</v>
      </c>
      <c r="UB6">
        <v>1</v>
      </c>
      <c r="UC6" t="str">
        <f>"xlswrite('G:\Mi unidad\1. PROYECTOS TELLO 2022\SCM SPILL OVERS\outputs\PEAO\jefe_hogar\1%\simulacion_2\output_tests.xlsx',spillover_test_"&amp;UB6&amp;"','sp_test_"&amp;UB6&amp;"');"</f>
        <v>xlswrite('G:\Mi unidad\1. PROYECTOS TELLO 2022\SCM SPILL OVERS\outputs\PEAO\jefe_hogar\1%\simulacion_2\output_tests.xlsx',spillover_test_1','sp_test_1');</v>
      </c>
      <c r="UI6">
        <v>1</v>
      </c>
      <c r="UJ6" t="str">
        <f>"xlswrite('G:\Mi unidad\1. PROYECTOS TELLO 2022\SCM SPILL OVERS\outputs\PEAO\mujeres\1%\simulacion_2\output_tests.xlsx',spillover_test_"&amp;UI6&amp;"','sp_test_"&amp;UI6&amp;"');"</f>
        <v>xlswrite('G:\Mi unidad\1. PROYECTOS TELLO 2022\SCM SPILL OVERS\outputs\PEAO\mujeres\1%\simulacion_2\output_tests.xlsx',spillover_test_1','sp_test_1');</v>
      </c>
      <c r="UU6">
        <v>1</v>
      </c>
      <c r="UV6" t="str">
        <f>"xlswrite('G:\Mi unidad\1. PROYECTOS TELLO 2022\SCM SPILL OVERS\outputs\PEAO\criminalidad\1%\simulacion_2\output_tests.xlsx',spillover_test_"&amp;UU6&amp;"','sp_test_"&amp;UU6&amp;"');"</f>
        <v>xlswrite('G:\Mi unidad\1. PROYECTOS TELLO 2022\SCM SPILL OVERS\outputs\PEAO\criminalidad\1%\simulacion_2\output_tests.xlsx',spillover_test_1','sp_test_1');</v>
      </c>
    </row>
    <row r="7" spans="1:568" x14ac:dyDescent="0.3">
      <c r="A7">
        <v>18</v>
      </c>
      <c r="B7" s="2" t="str">
        <f t="shared" si="0"/>
        <v>[data_18,provincias_18,~] = xlsread('BD_PEAO_est_1_provincia_18.xlsx');</v>
      </c>
      <c r="E7" s="2" t="str">
        <f t="shared" si="37"/>
        <v>provincia_18 = unique(provincias_18(2:end,1));</v>
      </c>
      <c r="O7" s="2" t="str">
        <f t="shared" si="1"/>
        <v>PEAO_18 = reshape(data_18(:,2),T+S,N);</v>
      </c>
      <c r="T7" s="2" t="str">
        <f t="shared" si="2"/>
        <v xml:space="preserve">PEAO_18 = PEAO_18'; </v>
      </c>
      <c r="X7" s="2" t="str">
        <f t="shared" si="3"/>
        <v>tratado_18 = PEAO_18(1,:);</v>
      </c>
      <c r="AC7" s="2" t="str">
        <f t="shared" si="4"/>
        <v>PEAO_18(1,:) = [];</v>
      </c>
      <c r="AI7" s="2" t="str">
        <f t="shared" si="5"/>
        <v>PEAO_18 = [tratado_18;PEAO_18];</v>
      </c>
      <c r="AN7" s="2" t="str">
        <f t="shared" si="6"/>
        <v>Y_18 = PEAO_18; % outcome matrix</v>
      </c>
      <c r="AS7" s="2" t="str">
        <f t="shared" si="44"/>
        <v>Y_pre_18 = Y_18(:,1:T);</v>
      </c>
      <c r="AW7" s="2" t="str">
        <f t="shared" si="45"/>
        <v>Y_post_18 = Y_18(:,T+1:end);</v>
      </c>
      <c r="BA7" s="2" t="str">
        <f t="shared" si="46"/>
        <v>[a_hat_18,B_hat_18] = scm_batch(Y_pre_18);</v>
      </c>
      <c r="BF7" s="2" t="str">
        <f t="shared" si="38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39"/>
        <v>M_hat_18 = (eye(N)-B_hat_18)'*(eye(N)-B_hat_18);</v>
      </c>
      <c r="DQ7" s="2" t="str">
        <f t="shared" si="40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1"/>
        <v>synthetic_control_18=synthetic_control_18'</v>
      </c>
      <c r="EQ7" s="2" t="str">
        <f t="shared" si="42"/>
        <v>synthetic_control_sp_18=synthetic_control_sp_18'</v>
      </c>
      <c r="EV7" s="2" t="str">
        <f t="shared" si="43"/>
        <v>tratado_18=tratado_18'</v>
      </c>
      <c r="EZ7" s="2" t="str">
        <f t="shared" si="7"/>
        <v>xlswrite('G:\Mi unidad\1. PROYECTOS TELLO 2022\SCM SPILL OVERS\outputs\PEAO\distancia_centro_salud\1%\simulacion_2\synthetic_control_outputs.xlsx',synthetic_control_18,18)</v>
      </c>
      <c r="FN7" s="2" t="str">
        <f t="shared" si="8"/>
        <v>xlswrite('G:\Mi unidad\1. PROYECTOS TELLO 2022\SCM SPILL OVERS\outputs\PEAO\distancia_centro_salud\1%\simulacion_2\synthetic_control_spillover_outputs.xlsx',synthetic_control_sp_18,18)</v>
      </c>
      <c r="GD7" s="2" t="str">
        <f t="shared" si="9"/>
        <v>xlswrite('G:\Mi unidad\1. PROYECTOS TELLO 2022\SCM SPILL OVERS\outputs\PEAO\distancia_centro_salud\1%\simulacion_2\observado_outputs.xlsx',tratado_18,18)</v>
      </c>
      <c r="GR7" s="2" t="str">
        <f t="shared" si="10"/>
        <v>xlswrite('G:\Mi unidad\1. PROYECTOS TELLO 2022\SCM SPILL OVERS\outputs\PEAO\informalidad\1%\simulacion_2\synthetic_control_outputs.xlsx',synthetic_control_18,18)</v>
      </c>
      <c r="HF7" s="2" t="str">
        <f t="shared" si="11"/>
        <v>xlswrite('G:\Mi unidad\1. PROYECTOS TELLO 2022\SCM SPILL OVERS\outputs\PEAO\informalidad\1%\simulacion_2\synthetic_control_spillover_outputs.xlsx',synthetic_control_sp_18,18)</v>
      </c>
      <c r="HV7" s="2" t="str">
        <f t="shared" si="12"/>
        <v>xlswrite('G:\Mi unidad\1. PROYECTOS TELLO 2022\SCM SPILL OVERS\outputs\PEAO\informalidad\1%\simulacion_2\observado_outputs.xlsx',tratado_18,18)</v>
      </c>
      <c r="IJ7" s="2" t="str">
        <f t="shared" si="13"/>
        <v>xlswrite('G:\Mi unidad\1. PROYECTOS TELLO 2022\SCM SPILL OVERS\outputs\PEAO\densidad\1%\simulacion_2\synthetic_control_outputs.xlsx',synthetic_control_18,18)</v>
      </c>
      <c r="IX7" s="2" t="str">
        <f t="shared" si="14"/>
        <v>xlswrite('G:\Mi unidad\1. PROYECTOS TELLO 2022\SCM SPILL OVERS\outputs\PEAO\densidad\1%\simulacion_2\synthetic_control_spillover_outputs.xlsx',synthetic_control_sp_18,18)</v>
      </c>
      <c r="JN7" s="2" t="str">
        <f t="shared" si="15"/>
        <v>xlswrite('G:\Mi unidad\1. PROYECTOS TELLO 2022\SCM SPILL OVERS\outputs\PEAO\densidad\1%\simulacion_2\observado_outputs.xlsx',tratado_18,18)</v>
      </c>
      <c r="KA7" s="2" t="str">
        <f t="shared" si="16"/>
        <v>xlswrite('G:\Mi unidad\1. PROYECTOS TELLO 2022\SCM SPILL OVERS\outputs\PEAO\bajo_niv_educ\1%\simulacion_2\synthetic_control_outputs.xlsx',synthetic_control_18,18)</v>
      </c>
      <c r="KO7" s="2" t="str">
        <f t="shared" si="17"/>
        <v>xlswrite('G:\Mi unidad\1. PROYECTOS TELLO 2022\SCM SPILL OVERS\outputs\PEAO\bajo_niv_educ\1%\simulacion_2\synthetic_control_spillover_outputs.xlsx',synthetic_control_sp_18,18)</v>
      </c>
      <c r="LE7" s="2" t="str">
        <f t="shared" si="18"/>
        <v>xlswrite('G:\Mi unidad\1. PROYECTOS TELLO 2022\SCM SPILL OVERS\outputs\PEAO\bajo_niv_educ\1%\simulacion_2\observado_outputs.xlsx',tratado_18,18)</v>
      </c>
      <c r="LS7" s="2" t="str">
        <f t="shared" si="19"/>
        <v>xlswrite('G:\Mi unidad\1. PROYECTOS TELLO 2022\SCM SPILL OVERS\outputs\PEAO\bajo_ingreso\1%\simulacion_2\synthetic_control_outputs.xlsx',synthetic_control_18,18)</v>
      </c>
      <c r="MH7" s="2" t="str">
        <f t="shared" si="20"/>
        <v>xlswrite('G:\Mi unidad\1. PROYECTOS TELLO 2022\SCM SPILL OVERS\outputs\PEAO\bajo_ingreso\1%\simulacion_2\synthetic_control_spillover_outputs.xlsx',synthetic_control_sp_18,18)</v>
      </c>
      <c r="MX7" s="2" t="str">
        <f t="shared" si="21"/>
        <v>xlswrite('G:\Mi unidad\1. PROYECTOS TELLO 2022\SCM SPILL OVERS\outputs\PEAO\bajo_ingreso\1%\simulacion_2\observado_outputs.xlsx',tratado_18,18)</v>
      </c>
      <c r="NR7" s="2" t="str">
        <f t="shared" si="22"/>
        <v>xlswrite('G:\Mi unidad\1. PROYECTOS TELLO 2022\SCM SPILL OVERS\outputs\PEAO\densidad_g\1%\simulacion_2\synthetic_control_outputs.xlsx',synthetic_control_18,18)</v>
      </c>
      <c r="OF7" s="2" t="str">
        <f t="shared" si="23"/>
        <v>xlswrite('G:\Mi unidad\1. PROYECTOS TELLO 2022\SCM SPILL OVERS\outputs\PEAO\densidad_g\1%\simulacion_2\synthetic_control_spillover_outputs.xlsx',synthetic_control_sp_18,18)</v>
      </c>
      <c r="OV7" s="2" t="str">
        <f t="shared" si="24"/>
        <v>xlswrite('G:\Mi unidad\1. PROYECTOS TELLO 2022\SCM SPILL OVERS\outputs\PEAO\densidad_g\1%\simulacion_2\observado_outputs.xlsx',tratado_18,18)</v>
      </c>
      <c r="PI7" s="2" t="str">
        <f t="shared" si="25"/>
        <v>xlswrite('G:\Mi unidad\1. PROYECTOS TELLO 2022\SCM SPILL OVERS\outputs\PEAO\alimentos\1%\simulacion_2\synthetic_control_outputs.xlsx',synthetic_control_18,18);</v>
      </c>
      <c r="PJ7" s="2" t="str">
        <f t="shared" si="26"/>
        <v>xlswrite('G:\Mi unidad\1. PROYECTOS TELLO 2022\SCM SPILL OVERS\outputs\PEAO\alimentos\1%\simulacion_2\synthetic_control_spillover_outputs.xlsx',synthetic_control_sp_18,18);</v>
      </c>
      <c r="PK7" s="2" t="str">
        <f t="shared" si="27"/>
        <v>xlswrite('G:\Mi unidad\1. PROYECTOS TELLO 2022\SCM SPILL OVERS\outputs\PEAO\alimentos\1%\simulacion_2\observado_outputs.xlsx',tratado_18,18);</v>
      </c>
      <c r="PP7" s="2" t="str">
        <f t="shared" si="28"/>
        <v>xlswrite('G:\Mi unidad\1. PROYECTOS TELLO 2022\SCM SPILL OVERS\outputs\PEAO\jefe_hogar\1%\simulacion_2\synthetic_control_outputs.xlsx',synthetic_control_18,18);</v>
      </c>
      <c r="PQ7" s="2" t="str">
        <f t="shared" si="29"/>
        <v>xlswrite('G:\Mi unidad\1. PROYECTOS TELLO 2022\SCM SPILL OVERS\outputs\PEAO\jefe_hogar\1%\simulacion_2\synthetic_control_spillover_outputs.xlsx',synthetic_control_sp_18,18);</v>
      </c>
      <c r="PR7" s="2" t="str">
        <f t="shared" si="30"/>
        <v>xlswrite('G:\Mi unidad\1. PROYECTOS TELLO 2022\SCM SPILL OVERS\outputs\PEAO\jefe_hogar\1%\simulacion_2\observado_outputs.xlsx',tratado_18,18);</v>
      </c>
      <c r="PV7" s="2" t="str">
        <f t="shared" si="31"/>
        <v>xlswrite('G:\Mi unidad\1. PROYECTOS TELLO 2022\SCM SPILL OVERS\outputs\PEAO\mujeres\1%\simulacion_2\synthetic_control_outputs.xlsx',synthetic_control_18,18);</v>
      </c>
      <c r="PW7" s="2" t="str">
        <f t="shared" si="32"/>
        <v>xlswrite('G:\Mi unidad\1. PROYECTOS TELLO 2022\SCM SPILL OVERS\outputs\PEAO\mujeres\1%\simulacion_2\synthetic_control_spillover_outputs.xlsx',synthetic_control_sp_18,18);</v>
      </c>
      <c r="PX7" s="2" t="str">
        <f t="shared" si="33"/>
        <v>xlswrite('G:\Mi unidad\1. PROYECTOS TELLO 2022\SCM SPILL OVERS\outputs\PEAO\mujeres\1%\simulacion_2\observado_outputs.xlsx',tratado_18,18);</v>
      </c>
      <c r="QB7" s="2" t="str">
        <f t="shared" si="34"/>
        <v>xlswrite('G:\Mi unidad\1. PROYECTOS TELLO 2022\SCM SPILL OVERS\outputs\PEAO\criminalidad\1%\simulacion_2\synthetic_control_outputs.xlsx',synthetic_control_18,18);</v>
      </c>
      <c r="QC7" s="2" t="str">
        <f t="shared" si="35"/>
        <v>xlswrite('G:\Mi unidad\1. PROYECTOS TELLO 2022\SCM SPILL OVERS\outputs\PEAO\criminalidad\1%\simulacion_2\synthetic_control_spillover_outputs.xlsx',synthetic_control_sp_18,18);</v>
      </c>
      <c r="QD7" s="2" t="str">
        <f t="shared" si="36"/>
        <v>xlswrite('G:\Mi unidad\1. PROYECTOS TELLO 2022\SCM SPILL OVERS\outputs\PEAO\criminalidad\1%\simulacion_2\observado_outputs.xlsx',tratado_18,18);</v>
      </c>
      <c r="QI7">
        <v>1</v>
      </c>
      <c r="QJ7" t="str">
        <f>"    [p_value_"&amp;QI7&amp; ",lb_"&amp;QI7&amp;",ub_"&amp;QI7&amp;"] = sp_andrews_te(Y_pre_"&amp;QI7&amp;",PEAO_"&amp;QI7&amp;"(:,T+s),A_"&amp;QI7&amp;",C,.05);"</f>
        <v xml:space="preserve">    [p_value_1,lb_1,ub_1] = sp_andrews_te(Y_pre_1,PEAO_1(:,T+s),A_1,C,.05);</v>
      </c>
      <c r="QP7">
        <v>1</v>
      </c>
      <c r="QQ7" t="str">
        <f>"    spillover_test_"&amp;QP7&amp;"(s) = sp_andrews(Y_pre_"&amp;QP7&amp;",PEAO_"&amp;QP7&amp;"(:,T+s),A_"&amp;QP7&amp;",C,d,alpha_sig);"</f>
        <v xml:space="preserve">    spillover_test_1(s) = sp_andrews(Y_pre_1,PEAO_1(:,T+s),A_1,C,d,alpha_sig);</v>
      </c>
      <c r="QW7">
        <v>7</v>
      </c>
      <c r="QX7" t="str">
        <f>"xlswrite('G:\Mi unidad\1. PROYECTOS TELLO 2022\SCM SPILL OVERS\outputs\PEAO\bajo_niv_educ\1%\simulacion_2\output_tests.xlsx',lb_vec_"&amp;QW7&amp;"','lb_vec_"&amp;QW7&amp;"');"</f>
        <v>xlswrite('G:\Mi unidad\1. PROYECTOS TELLO 2022\SCM SPILL OVERS\outputs\PEAO\bajo_niv_educ\1%\simulacion_2\output_tests.xlsx',lb_vec_7','lb_vec_7');</v>
      </c>
      <c r="RK7">
        <v>7</v>
      </c>
      <c r="RL7" t="str">
        <f>"xlswrite('G:\Mi unidad\1. PROYECTOS TELLO 2022\SCM SPILL OVERS\outputs\PEAO\bajo_ingreso\1%\simulacion_2\output_tests.xlsx',lb_vec_"&amp;RK7&amp;"','lb_vec_"&amp;RK7&amp;"');"</f>
        <v>xlswrite('G:\Mi unidad\1. PROYECTOS TELLO 2022\SCM SPILL OVERS\outputs\PEAO\bajo_ingreso\1%\simulacion_2\output_tests.xlsx',lb_vec_7','lb_vec_7');</v>
      </c>
      <c r="RW7">
        <v>7</v>
      </c>
      <c r="RX7" t="str">
        <f>"xlswrite('G:\Mi unidad\1. PROYECTOS TELLO 2022\SCM SPILL OVERS\outputs\PEAO\densidad\1%\simulacion_2\output_tests.xlsx',lb_vec_"&amp;RW7&amp;"','lb_vec_"&amp;RW7&amp;"');"</f>
        <v>xlswrite('G:\Mi unidad\1. PROYECTOS TELLO 2022\SCM SPILL OVERS\outputs\PEAO\densidad\1%\simulacion_2\output_tests.xlsx',lb_vec_7','lb_vec_7');</v>
      </c>
      <c r="SI7">
        <v>7</v>
      </c>
      <c r="SJ7" t="str">
        <f>"xlswrite('G:\Mi unidad\1. PROYECTOS TELLO 2022\SCM SPILL OVERS\outputs\PEAO\densidad_g\1%\simulacion_2\output_tests.xlsx',lb_vec_"&amp;SI7&amp;"','lb_vec_"&amp;SI7&amp;"');"</f>
        <v>xlswrite('G:\Mi unidad\1. PROYECTOS TELLO 2022\SCM SPILL OVERS\outputs\PEAO\densidad_g\1%\simulacion_2\output_tests.xlsx',lb_vec_7','lb_vec_7');</v>
      </c>
      <c r="SU7">
        <v>7</v>
      </c>
      <c r="SV7" t="str">
        <f>"xlswrite('G:\Mi unidad\1. PROYECTOS TELLO 2022\SCM SPILL OVERS\outputs\PEAO\distancia_centro_salud\1%\simulacion_2\output_tests.xlsx',lb_vec_"&amp;SU7&amp;"','lb_vec_"&amp;SU7&amp;"');"</f>
        <v>xlswrite('G:\Mi unidad\1. PROYECTOS TELLO 2022\SCM SPILL OVERS\outputs\PEAO\distancia_centro_salud\1%\simulacion_2\output_tests.xlsx',lb_vec_7','lb_vec_7');</v>
      </c>
      <c r="TH7">
        <v>7</v>
      </c>
      <c r="TI7" t="str">
        <f>"xlswrite('G:\Mi unidad\1. PROYECTOS TELLO 2022\SCM SPILL OVERS\outputs\PEAO\informalidad\1%\simulacion_2\output_tests.xlsx',lb_vec_"&amp;TH7&amp;"','lb_vec_"&amp;TH7&amp;"');"</f>
        <v>xlswrite('G:\Mi unidad\1. PROYECTOS TELLO 2022\SCM SPILL OVERS\outputs\PEAO\informalidad\1%\simulacion_2\output_tests.xlsx',lb_vec_7','lb_vec_7');</v>
      </c>
      <c r="TU7">
        <v>7</v>
      </c>
      <c r="TV7" t="str">
        <f>"xlswrite('G:\Mi unidad\1. PROYECTOS TELLO 2022\SCM SPILL OVERS\outputs\PEAO\alimentos\1%\simulacion_2\output_tests.xlsx',lb_vec_"&amp;TU7&amp;"','lb_vec_"&amp;TU7&amp;"');"</f>
        <v>xlswrite('G:\Mi unidad\1. PROYECTOS TELLO 2022\SCM SPILL OVERS\outputs\PEAO\alimentos\1%\simulacion_2\output_tests.xlsx',lb_vec_7','lb_vec_7');</v>
      </c>
      <c r="UB7">
        <v>7</v>
      </c>
      <c r="UC7" t="str">
        <f>"xlswrite('G:\Mi unidad\1. PROYECTOS TELLO 2022\SCM SPILL OVERS\outputs\PEAO\jefe_hogar\1%\simulacion_2\output_tests.xlsx',lb_vec_"&amp;UB7&amp;"','lb_vec_"&amp;UB7&amp;"');"</f>
        <v>xlswrite('G:\Mi unidad\1. PROYECTOS TELLO 2022\SCM SPILL OVERS\outputs\PEAO\jefe_hogar\1%\simulacion_2\output_tests.xlsx',lb_vec_7','lb_vec_7');</v>
      </c>
      <c r="UI7">
        <v>7</v>
      </c>
      <c r="UJ7" t="str">
        <f>"xlswrite('G:\Mi unidad\1. PROYECTOS TELLO 2022\SCM SPILL OVERS\outputs\PEAO\mujeres\1%\simulacion_2\output_tests.xlsx',lb_vec_"&amp;UI7&amp;"','lb_vec_"&amp;UI7&amp;"');"</f>
        <v>xlswrite('G:\Mi unidad\1. PROYECTOS TELLO 2022\SCM SPILL OVERS\outputs\PEAO\mujeres\1%\simulacion_2\output_tests.xlsx',lb_vec_7','lb_vec_7');</v>
      </c>
      <c r="UU7">
        <v>7</v>
      </c>
      <c r="UV7" t="str">
        <f>"xlswrite('G:\Mi unidad\1. PROYECTOS TELLO 2022\SCM SPILL OVERS\outputs\PEAO\criminalidad\1%\simulacion_2\output_tests.xlsx',lb_vec_"&amp;UU7&amp;"','lb_vec_"&amp;UU7&amp;"');"</f>
        <v>xlswrite('G:\Mi unidad\1. PROYECTOS TELLO 2022\SCM SPILL OVERS\outputs\PEAO\criminalidad\1%\simulacion_2\output_tests.xlsx',lb_vec_7','lb_vec_7');</v>
      </c>
    </row>
    <row r="8" spans="1:568" x14ac:dyDescent="0.3">
      <c r="A8">
        <v>23</v>
      </c>
      <c r="B8" s="2" t="str">
        <f t="shared" si="0"/>
        <v>[data_23,provincias_23,~] = xlsread('BD_PEAO_est_1_provincia_23.xlsx');</v>
      </c>
      <c r="E8" s="2" t="str">
        <f t="shared" si="37"/>
        <v>provincia_23 = unique(provincias_23(2:end,1));</v>
      </c>
      <c r="O8" s="2" t="str">
        <f t="shared" si="1"/>
        <v>PEAO_23 = reshape(data_23(:,2),T+S,N);</v>
      </c>
      <c r="T8" s="2" t="str">
        <f t="shared" si="2"/>
        <v xml:space="preserve">PEAO_23 = PEAO_23'; </v>
      </c>
      <c r="X8" s="2" t="str">
        <f t="shared" si="3"/>
        <v>tratado_23 = PEAO_23(1,:);</v>
      </c>
      <c r="AC8" s="2" t="str">
        <f t="shared" si="4"/>
        <v>PEAO_23(1,:) = [];</v>
      </c>
      <c r="AI8" s="2" t="str">
        <f t="shared" si="5"/>
        <v>PEAO_23 = [tratado_23;PEAO_23];</v>
      </c>
      <c r="AN8" s="2" t="str">
        <f t="shared" si="6"/>
        <v>Y_23 = PEAO_23; % outcome matrix</v>
      </c>
      <c r="AS8" s="2" t="str">
        <f t="shared" si="44"/>
        <v>Y_pre_23 = Y_23(:,1:T);</v>
      </c>
      <c r="AW8" s="2" t="str">
        <f t="shared" si="45"/>
        <v>Y_post_23 = Y_23(:,T+1:end);</v>
      </c>
      <c r="BA8" s="2" t="str">
        <f t="shared" si="46"/>
        <v>[a_hat_23,B_hat_23] = scm_batch(Y_pre_23);</v>
      </c>
      <c r="BF8" s="2" t="str">
        <f t="shared" si="38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39"/>
        <v>M_hat_23 = (eye(N)-B_hat_23)'*(eye(N)-B_hat_23);</v>
      </c>
      <c r="DQ8" s="2" t="str">
        <f t="shared" si="40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1"/>
        <v>synthetic_control_23=synthetic_control_23'</v>
      </c>
      <c r="EQ8" s="2" t="str">
        <f t="shared" si="42"/>
        <v>synthetic_control_sp_23=synthetic_control_sp_23'</v>
      </c>
      <c r="EV8" s="2" t="str">
        <f t="shared" si="43"/>
        <v>tratado_23=tratado_23'</v>
      </c>
      <c r="EZ8" s="2" t="str">
        <f t="shared" si="7"/>
        <v>xlswrite('G:\Mi unidad\1. PROYECTOS TELLO 2022\SCM SPILL OVERS\outputs\PEAO\distancia_centro_salud\1%\simulacion_2\synthetic_control_outputs.xlsx',synthetic_control_23,23)</v>
      </c>
      <c r="FN8" s="2" t="str">
        <f t="shared" si="8"/>
        <v>xlswrite('G:\Mi unidad\1. PROYECTOS TELLO 2022\SCM SPILL OVERS\outputs\PEAO\distancia_centro_salud\1%\simulacion_2\synthetic_control_spillover_outputs.xlsx',synthetic_control_sp_23,23)</v>
      </c>
      <c r="GD8" s="2" t="str">
        <f t="shared" si="9"/>
        <v>xlswrite('G:\Mi unidad\1. PROYECTOS TELLO 2022\SCM SPILL OVERS\outputs\PEAO\distancia_centro_salud\1%\simulacion_2\observado_outputs.xlsx',tratado_23,23)</v>
      </c>
      <c r="GR8" s="2" t="str">
        <f t="shared" si="10"/>
        <v>xlswrite('G:\Mi unidad\1. PROYECTOS TELLO 2022\SCM SPILL OVERS\outputs\PEAO\informalidad\1%\simulacion_2\synthetic_control_outputs.xlsx',synthetic_control_23,23)</v>
      </c>
      <c r="HF8" s="2" t="str">
        <f t="shared" si="11"/>
        <v>xlswrite('G:\Mi unidad\1. PROYECTOS TELLO 2022\SCM SPILL OVERS\outputs\PEAO\informalidad\1%\simulacion_2\synthetic_control_spillover_outputs.xlsx',synthetic_control_sp_23,23)</v>
      </c>
      <c r="HV8" s="2" t="str">
        <f t="shared" si="12"/>
        <v>xlswrite('G:\Mi unidad\1. PROYECTOS TELLO 2022\SCM SPILL OVERS\outputs\PEAO\informalidad\1%\simulacion_2\observado_outputs.xlsx',tratado_23,23)</v>
      </c>
      <c r="IJ8" s="2" t="str">
        <f t="shared" si="13"/>
        <v>xlswrite('G:\Mi unidad\1. PROYECTOS TELLO 2022\SCM SPILL OVERS\outputs\PEAO\densidad\1%\simulacion_2\synthetic_control_outputs.xlsx',synthetic_control_23,23)</v>
      </c>
      <c r="IX8" s="2" t="str">
        <f t="shared" si="14"/>
        <v>xlswrite('G:\Mi unidad\1. PROYECTOS TELLO 2022\SCM SPILL OVERS\outputs\PEAO\densidad\1%\simulacion_2\synthetic_control_spillover_outputs.xlsx',synthetic_control_sp_23,23)</v>
      </c>
      <c r="JN8" s="2" t="str">
        <f t="shared" si="15"/>
        <v>xlswrite('G:\Mi unidad\1. PROYECTOS TELLO 2022\SCM SPILL OVERS\outputs\PEAO\densidad\1%\simulacion_2\observado_outputs.xlsx',tratado_23,23)</v>
      </c>
      <c r="KA8" s="2" t="str">
        <f t="shared" si="16"/>
        <v>xlswrite('G:\Mi unidad\1. PROYECTOS TELLO 2022\SCM SPILL OVERS\outputs\PEAO\bajo_niv_educ\1%\simulacion_2\synthetic_control_outputs.xlsx',synthetic_control_23,23)</v>
      </c>
      <c r="KO8" s="2" t="str">
        <f t="shared" si="17"/>
        <v>xlswrite('G:\Mi unidad\1. PROYECTOS TELLO 2022\SCM SPILL OVERS\outputs\PEAO\bajo_niv_educ\1%\simulacion_2\synthetic_control_spillover_outputs.xlsx',synthetic_control_sp_23,23)</v>
      </c>
      <c r="LE8" s="2" t="str">
        <f t="shared" si="18"/>
        <v>xlswrite('G:\Mi unidad\1. PROYECTOS TELLO 2022\SCM SPILL OVERS\outputs\PEAO\bajo_niv_educ\1%\simulacion_2\observado_outputs.xlsx',tratado_23,23)</v>
      </c>
      <c r="LS8" s="2" t="str">
        <f t="shared" si="19"/>
        <v>xlswrite('G:\Mi unidad\1. PROYECTOS TELLO 2022\SCM SPILL OVERS\outputs\PEAO\bajo_ingreso\1%\simulacion_2\synthetic_control_outputs.xlsx',synthetic_control_23,23)</v>
      </c>
      <c r="MH8" s="2" t="str">
        <f t="shared" si="20"/>
        <v>xlswrite('G:\Mi unidad\1. PROYECTOS TELLO 2022\SCM SPILL OVERS\outputs\PEAO\bajo_ingreso\1%\simulacion_2\synthetic_control_spillover_outputs.xlsx',synthetic_control_sp_23,23)</v>
      </c>
      <c r="MX8" s="2" t="str">
        <f t="shared" si="21"/>
        <v>xlswrite('G:\Mi unidad\1. PROYECTOS TELLO 2022\SCM SPILL OVERS\outputs\PEAO\bajo_ingreso\1%\simulacion_2\observado_outputs.xlsx',tratado_23,23)</v>
      </c>
      <c r="NR8" s="2" t="str">
        <f t="shared" si="22"/>
        <v>xlswrite('G:\Mi unidad\1. PROYECTOS TELLO 2022\SCM SPILL OVERS\outputs\PEAO\densidad_g\1%\simulacion_2\synthetic_control_outputs.xlsx',synthetic_control_23,23)</v>
      </c>
      <c r="OF8" s="2" t="str">
        <f t="shared" si="23"/>
        <v>xlswrite('G:\Mi unidad\1. PROYECTOS TELLO 2022\SCM SPILL OVERS\outputs\PEAO\densidad_g\1%\simulacion_2\synthetic_control_spillover_outputs.xlsx',synthetic_control_sp_23,23)</v>
      </c>
      <c r="OV8" s="2" t="str">
        <f t="shared" si="24"/>
        <v>xlswrite('G:\Mi unidad\1. PROYECTOS TELLO 2022\SCM SPILL OVERS\outputs\PEAO\densidad_g\1%\simulacion_2\observado_outputs.xlsx',tratado_23,23)</v>
      </c>
      <c r="PI8" s="2" t="str">
        <f t="shared" si="25"/>
        <v>xlswrite('G:\Mi unidad\1. PROYECTOS TELLO 2022\SCM SPILL OVERS\outputs\PEAO\alimentos\1%\simulacion_2\synthetic_control_outputs.xlsx',synthetic_control_23,23);</v>
      </c>
      <c r="PJ8" s="2" t="str">
        <f t="shared" si="26"/>
        <v>xlswrite('G:\Mi unidad\1. PROYECTOS TELLO 2022\SCM SPILL OVERS\outputs\PEAO\alimentos\1%\simulacion_2\synthetic_control_spillover_outputs.xlsx',synthetic_control_sp_23,23);</v>
      </c>
      <c r="PK8" s="2" t="str">
        <f t="shared" si="27"/>
        <v>xlswrite('G:\Mi unidad\1. PROYECTOS TELLO 2022\SCM SPILL OVERS\outputs\PEAO\alimentos\1%\simulacion_2\observado_outputs.xlsx',tratado_23,23);</v>
      </c>
      <c r="PP8" s="2" t="str">
        <f t="shared" si="28"/>
        <v>xlswrite('G:\Mi unidad\1. PROYECTOS TELLO 2022\SCM SPILL OVERS\outputs\PEAO\jefe_hogar\1%\simulacion_2\synthetic_control_outputs.xlsx',synthetic_control_23,23);</v>
      </c>
      <c r="PQ8" s="2" t="str">
        <f t="shared" si="29"/>
        <v>xlswrite('G:\Mi unidad\1. PROYECTOS TELLO 2022\SCM SPILL OVERS\outputs\PEAO\jefe_hogar\1%\simulacion_2\synthetic_control_spillover_outputs.xlsx',synthetic_control_sp_23,23);</v>
      </c>
      <c r="PR8" s="2" t="str">
        <f t="shared" si="30"/>
        <v>xlswrite('G:\Mi unidad\1. PROYECTOS TELLO 2022\SCM SPILL OVERS\outputs\PEAO\jefe_hogar\1%\simulacion_2\observado_outputs.xlsx',tratado_23,23);</v>
      </c>
      <c r="PV8" s="2" t="str">
        <f t="shared" si="31"/>
        <v>xlswrite('G:\Mi unidad\1. PROYECTOS TELLO 2022\SCM SPILL OVERS\outputs\PEAO\mujeres\1%\simulacion_2\synthetic_control_outputs.xlsx',synthetic_control_23,23);</v>
      </c>
      <c r="PW8" s="2" t="str">
        <f t="shared" si="32"/>
        <v>xlswrite('G:\Mi unidad\1. PROYECTOS TELLO 2022\SCM SPILL OVERS\outputs\PEAO\mujeres\1%\simulacion_2\synthetic_control_spillover_outputs.xlsx',synthetic_control_sp_23,23);</v>
      </c>
      <c r="PX8" s="2" t="str">
        <f t="shared" si="33"/>
        <v>xlswrite('G:\Mi unidad\1. PROYECTOS TELLO 2022\SCM SPILL OVERS\outputs\PEAO\mujeres\1%\simulacion_2\observado_outputs.xlsx',tratado_23,23);</v>
      </c>
      <c r="QB8" s="2" t="str">
        <f t="shared" si="34"/>
        <v>xlswrite('G:\Mi unidad\1. PROYECTOS TELLO 2022\SCM SPILL OVERS\outputs\PEAO\criminalidad\1%\simulacion_2\synthetic_control_outputs.xlsx',synthetic_control_23,23);</v>
      </c>
      <c r="QC8" s="2" t="str">
        <f t="shared" si="35"/>
        <v>xlswrite('G:\Mi unidad\1. PROYECTOS TELLO 2022\SCM SPILL OVERS\outputs\PEAO\criminalidad\1%\simulacion_2\synthetic_control_spillover_outputs.xlsx',synthetic_control_sp_23,23);</v>
      </c>
      <c r="QD8" s="2" t="str">
        <f t="shared" si="36"/>
        <v>xlswrite('G:\Mi unidad\1. PROYECTOS TELLO 2022\SCM SPILL OVERS\outputs\PEAO\criminalidad\1%\simulacion_2\observado_outputs.xlsx',tratado_23,23);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OVERS\outputs\PEAO\bajo_niv_educ\1%\simulacion_2\output_tests.xlsx',ub_vec_"&amp;QW8&amp;"','ub_vec_"&amp;QW8&amp;"');"</f>
        <v>xlswrite('G:\Mi unidad\1. PROYECTOS TELLO 2022\SCM SPILL OVERS\outputs\PEAO\bajo_niv_educ\1%\simulacion_2\output_tests.xlsx',ub_vec_7','ub_vec_7');</v>
      </c>
      <c r="RK8">
        <v>7</v>
      </c>
      <c r="RL8" t="str">
        <f>"xlswrite('G:\Mi unidad\1. PROYECTOS TELLO 2022\SCM SPILL OVERS\outputs\PEAO\bajo_ingreso\1%\simulacion_2\output_tests.xlsx',ub_vec_"&amp;RK8&amp;"','ub_vec_"&amp;RK8&amp;"');"</f>
        <v>xlswrite('G:\Mi unidad\1. PROYECTOS TELLO 2022\SCM SPILL OVERS\outputs\PEAO\bajo_ingreso\1%\simulacion_2\output_tests.xlsx',ub_vec_7','ub_vec_7');</v>
      </c>
      <c r="RW8">
        <v>7</v>
      </c>
      <c r="RX8" t="str">
        <f>"xlswrite('G:\Mi unidad\1. PROYECTOS TELLO 2022\SCM SPILL OVERS\outputs\PEAO\densidad\1%\simulacion_2\output_tests.xlsx',ub_vec_"&amp;RW8&amp;"','ub_vec_"&amp;RW8&amp;"');"</f>
        <v>xlswrite('G:\Mi unidad\1. PROYECTOS TELLO 2022\SCM SPILL OVERS\outputs\PEAO\densidad\1%\simulacion_2\output_tests.xlsx',ub_vec_7','ub_vec_7');</v>
      </c>
      <c r="SI8">
        <v>7</v>
      </c>
      <c r="SJ8" t="str">
        <f>"xlswrite('G:\Mi unidad\1. PROYECTOS TELLO 2022\SCM SPILL OVERS\outputs\PEAO\densidad_g\1%\simulacion_2\output_tests.xlsx',ub_vec_"&amp;SI8&amp;"','ub_vec_"&amp;SI8&amp;"');"</f>
        <v>xlswrite('G:\Mi unidad\1. PROYECTOS TELLO 2022\SCM SPILL OVERS\outputs\PEAO\densidad_g\1%\simulacion_2\output_tests.xlsx',ub_vec_7','ub_vec_7');</v>
      </c>
      <c r="SU8">
        <v>7</v>
      </c>
      <c r="SV8" t="str">
        <f>"xlswrite('G:\Mi unidad\1. PROYECTOS TELLO 2022\SCM SPILL OVERS\outputs\PEAO\distancia_centro_salud\1%\simulacion_2\output_tests.xlsx',ub_vec_"&amp;SU8&amp;"','ub_vec_"&amp;SU8&amp;"');"</f>
        <v>xlswrite('G:\Mi unidad\1. PROYECTOS TELLO 2022\SCM SPILL OVERS\outputs\PEAO\distancia_centro_salud\1%\simulacion_2\output_tests.xlsx',ub_vec_7','ub_vec_7');</v>
      </c>
      <c r="TH8">
        <v>7</v>
      </c>
      <c r="TI8" t="str">
        <f>"xlswrite('G:\Mi unidad\1. PROYECTOS TELLO 2022\SCM SPILL OVERS\outputs\PEAO\informalidad\1%\simulacion_2\output_tests.xlsx',ub_vec_"&amp;TH8&amp;"','ub_vec_"&amp;TH8&amp;"');"</f>
        <v>xlswrite('G:\Mi unidad\1. PROYECTOS TELLO 2022\SCM SPILL OVERS\outputs\PEAO\informalidad\1%\simulacion_2\output_tests.xlsx',ub_vec_7','ub_vec_7');</v>
      </c>
      <c r="TU8">
        <v>7</v>
      </c>
      <c r="TV8" t="str">
        <f>"xlswrite('G:\Mi unidad\1. PROYECTOS TELLO 2022\SCM SPILL OVERS\outputs\PEAO\alimentos\1%\simulacion_2\output_tests.xlsx',ub_vec_"&amp;TU8&amp;"','ub_vec_"&amp;TU8&amp;"');"</f>
        <v>xlswrite('G:\Mi unidad\1. PROYECTOS TELLO 2022\SCM SPILL OVERS\outputs\PEAO\alimentos\1%\simulacion_2\output_tests.xlsx',ub_vec_7','ub_vec_7');</v>
      </c>
      <c r="UB8">
        <v>7</v>
      </c>
      <c r="UC8" t="str">
        <f>"xlswrite('G:\Mi unidad\1. PROYECTOS TELLO 2022\SCM SPILL OVERS\outputs\PEAO\jefe_hogar\1%\simulacion_2\output_tests.xlsx',ub_vec_"&amp;UB8&amp;"','ub_vec_"&amp;UB8&amp;"');"</f>
        <v>xlswrite('G:\Mi unidad\1. PROYECTOS TELLO 2022\SCM SPILL OVERS\outputs\PEAO\jefe_hogar\1%\simulacion_2\output_tests.xlsx',ub_vec_7','ub_vec_7');</v>
      </c>
      <c r="UI8">
        <v>7</v>
      </c>
      <c r="UJ8" t="str">
        <f>"xlswrite('G:\Mi unidad\1. PROYECTOS TELLO 2022\SCM SPILL OVERS\outputs\PEAO\mujeres\1%\simulacion_2\output_tests.xlsx',ub_vec_"&amp;UI8&amp;"','ub_vec_"&amp;UI8&amp;"');"</f>
        <v>xlswrite('G:\Mi unidad\1. PROYECTOS TELLO 2022\SCM SPILL OVERS\outputs\PEAO\mujeres\1%\simulacion_2\output_tests.xlsx',ub_vec_7','ub_vec_7');</v>
      </c>
      <c r="UU8">
        <v>7</v>
      </c>
      <c r="UV8" t="str">
        <f>"xlswrite('G:\Mi unidad\1. PROYECTOS TELLO 2022\SCM SPILL OVERS\outputs\PEAO\criminalidad\1%\simulacion_2\output_tests.xlsx',ub_vec_"&amp;UU8&amp;"','ub_vec_"&amp;UU8&amp;"');"</f>
        <v>xlswrite('G:\Mi unidad\1. PROYECTOS TELLO 2022\SCM SPILL OVERS\outputs\PEAO\criminalidad\1%\simulacion_2\output_tests.xlsx',ub_vec_7','ub_vec_7');</v>
      </c>
    </row>
    <row r="9" spans="1:568" x14ac:dyDescent="0.3">
      <c r="A9">
        <v>26</v>
      </c>
      <c r="B9" s="2" t="str">
        <f t="shared" si="0"/>
        <v>[data_26,provincias_26,~] = xlsread('BD_PEAO_est_1_provincia_26.xlsx');</v>
      </c>
      <c r="E9" s="2" t="str">
        <f t="shared" si="37"/>
        <v>provincia_26 = unique(provincias_26(2:end,1));</v>
      </c>
      <c r="O9" s="2" t="str">
        <f t="shared" si="1"/>
        <v>PEAO_26 = reshape(data_26(:,2),T+S,N);</v>
      </c>
      <c r="T9" s="2" t="str">
        <f t="shared" si="2"/>
        <v xml:space="preserve">PEAO_26 = PEAO_26'; </v>
      </c>
      <c r="X9" s="2" t="str">
        <f t="shared" si="3"/>
        <v>tratado_26 = PEAO_26(1,:);</v>
      </c>
      <c r="AC9" s="2" t="str">
        <f t="shared" si="4"/>
        <v>PEAO_26(1,:) = [];</v>
      </c>
      <c r="AI9" s="2" t="str">
        <f t="shared" si="5"/>
        <v>PEAO_26 = [tratado_26;PEAO_26];</v>
      </c>
      <c r="AN9" s="2" t="str">
        <f t="shared" si="6"/>
        <v>Y_26 = PEAO_26; % outcome matrix</v>
      </c>
      <c r="AS9" s="2" t="str">
        <f t="shared" si="44"/>
        <v>Y_pre_26 = Y_26(:,1:T);</v>
      </c>
      <c r="AW9" s="2" t="str">
        <f t="shared" si="45"/>
        <v>Y_post_26 = Y_26(:,T+1:end);</v>
      </c>
      <c r="BA9" s="2" t="str">
        <f t="shared" si="46"/>
        <v>[a_hat_26,B_hat_26] = scm_batch(Y_pre_26);</v>
      </c>
      <c r="BF9" s="2" t="str">
        <f t="shared" si="38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39"/>
        <v>M_hat_26 = (eye(N)-B_hat_26)'*(eye(N)-B_hat_26);</v>
      </c>
      <c r="DQ9" s="2" t="str">
        <f t="shared" si="40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1"/>
        <v>synthetic_control_26=synthetic_control_26'</v>
      </c>
      <c r="EQ9" s="2" t="str">
        <f t="shared" si="42"/>
        <v>synthetic_control_sp_26=synthetic_control_sp_26'</v>
      </c>
      <c r="EV9" s="2" t="str">
        <f t="shared" si="43"/>
        <v>tratado_26=tratado_26'</v>
      </c>
      <c r="EZ9" s="2" t="str">
        <f t="shared" si="7"/>
        <v>xlswrite('G:\Mi unidad\1. PROYECTOS TELLO 2022\SCM SPILL OVERS\outputs\PEAO\distancia_centro_salud\1%\simulacion_2\synthetic_control_outputs.xlsx',synthetic_control_26,26)</v>
      </c>
      <c r="FN9" s="2" t="str">
        <f t="shared" si="8"/>
        <v>xlswrite('G:\Mi unidad\1. PROYECTOS TELLO 2022\SCM SPILL OVERS\outputs\PEAO\distancia_centro_salud\1%\simulacion_2\synthetic_control_spillover_outputs.xlsx',synthetic_control_sp_26,26)</v>
      </c>
      <c r="GD9" s="2" t="str">
        <f t="shared" si="9"/>
        <v>xlswrite('G:\Mi unidad\1. PROYECTOS TELLO 2022\SCM SPILL OVERS\outputs\PEAO\distancia_centro_salud\1%\simulacion_2\observado_outputs.xlsx',tratado_26,26)</v>
      </c>
      <c r="GR9" s="2" t="str">
        <f t="shared" si="10"/>
        <v>xlswrite('G:\Mi unidad\1. PROYECTOS TELLO 2022\SCM SPILL OVERS\outputs\PEAO\informalidad\1%\simulacion_2\synthetic_control_outputs.xlsx',synthetic_control_26,26)</v>
      </c>
      <c r="HF9" s="2" t="str">
        <f t="shared" si="11"/>
        <v>xlswrite('G:\Mi unidad\1. PROYECTOS TELLO 2022\SCM SPILL OVERS\outputs\PEAO\informalidad\1%\simulacion_2\synthetic_control_spillover_outputs.xlsx',synthetic_control_sp_26,26)</v>
      </c>
      <c r="HV9" s="2" t="str">
        <f t="shared" si="12"/>
        <v>xlswrite('G:\Mi unidad\1. PROYECTOS TELLO 2022\SCM SPILL OVERS\outputs\PEAO\informalidad\1%\simulacion_2\observado_outputs.xlsx',tratado_26,26)</v>
      </c>
      <c r="IJ9" s="2" t="str">
        <f t="shared" si="13"/>
        <v>xlswrite('G:\Mi unidad\1. PROYECTOS TELLO 2022\SCM SPILL OVERS\outputs\PEAO\densidad\1%\simulacion_2\synthetic_control_outputs.xlsx',synthetic_control_26,26)</v>
      </c>
      <c r="IX9" s="2" t="str">
        <f t="shared" si="14"/>
        <v>xlswrite('G:\Mi unidad\1. PROYECTOS TELLO 2022\SCM SPILL OVERS\outputs\PEAO\densidad\1%\simulacion_2\synthetic_control_spillover_outputs.xlsx',synthetic_control_sp_26,26)</v>
      </c>
      <c r="JN9" s="2" t="str">
        <f t="shared" si="15"/>
        <v>xlswrite('G:\Mi unidad\1. PROYECTOS TELLO 2022\SCM SPILL OVERS\outputs\PEAO\densidad\1%\simulacion_2\observado_outputs.xlsx',tratado_26,26)</v>
      </c>
      <c r="KA9" s="2" t="str">
        <f t="shared" si="16"/>
        <v>xlswrite('G:\Mi unidad\1. PROYECTOS TELLO 2022\SCM SPILL OVERS\outputs\PEAO\bajo_niv_educ\1%\simulacion_2\synthetic_control_outputs.xlsx',synthetic_control_26,26)</v>
      </c>
      <c r="KO9" s="2" t="str">
        <f t="shared" si="17"/>
        <v>xlswrite('G:\Mi unidad\1. PROYECTOS TELLO 2022\SCM SPILL OVERS\outputs\PEAO\bajo_niv_educ\1%\simulacion_2\synthetic_control_spillover_outputs.xlsx',synthetic_control_sp_26,26)</v>
      </c>
      <c r="LE9" s="2" t="str">
        <f t="shared" si="18"/>
        <v>xlswrite('G:\Mi unidad\1. PROYECTOS TELLO 2022\SCM SPILL OVERS\outputs\PEAO\bajo_niv_educ\1%\simulacion_2\observado_outputs.xlsx',tratado_26,26)</v>
      </c>
      <c r="LS9" s="2" t="str">
        <f t="shared" si="19"/>
        <v>xlswrite('G:\Mi unidad\1. PROYECTOS TELLO 2022\SCM SPILL OVERS\outputs\PEAO\bajo_ingreso\1%\simulacion_2\synthetic_control_outputs.xlsx',synthetic_control_26,26)</v>
      </c>
      <c r="MH9" s="2" t="str">
        <f t="shared" si="20"/>
        <v>xlswrite('G:\Mi unidad\1. PROYECTOS TELLO 2022\SCM SPILL OVERS\outputs\PEAO\bajo_ingreso\1%\simulacion_2\synthetic_control_spillover_outputs.xlsx',synthetic_control_sp_26,26)</v>
      </c>
      <c r="MX9" s="2" t="str">
        <f t="shared" si="21"/>
        <v>xlswrite('G:\Mi unidad\1. PROYECTOS TELLO 2022\SCM SPILL OVERS\outputs\PEAO\bajo_ingreso\1%\simulacion_2\observado_outputs.xlsx',tratado_26,26)</v>
      </c>
      <c r="NR9" s="2" t="str">
        <f t="shared" si="22"/>
        <v>xlswrite('G:\Mi unidad\1. PROYECTOS TELLO 2022\SCM SPILL OVERS\outputs\PEAO\densidad_g\1%\simulacion_2\synthetic_control_outputs.xlsx',synthetic_control_26,26)</v>
      </c>
      <c r="OF9" s="2" t="str">
        <f t="shared" si="23"/>
        <v>xlswrite('G:\Mi unidad\1. PROYECTOS TELLO 2022\SCM SPILL OVERS\outputs\PEAO\densidad_g\1%\simulacion_2\synthetic_control_spillover_outputs.xlsx',synthetic_control_sp_26,26)</v>
      </c>
      <c r="OV9" s="2" t="str">
        <f t="shared" si="24"/>
        <v>xlswrite('G:\Mi unidad\1. PROYECTOS TELLO 2022\SCM SPILL OVERS\outputs\PEAO\densidad_g\1%\simulacion_2\observado_outputs.xlsx',tratado_26,26)</v>
      </c>
      <c r="PI9" s="2" t="str">
        <f t="shared" si="25"/>
        <v>xlswrite('G:\Mi unidad\1. PROYECTOS TELLO 2022\SCM SPILL OVERS\outputs\PEAO\alimentos\1%\simulacion_2\synthetic_control_outputs.xlsx',synthetic_control_26,26);</v>
      </c>
      <c r="PJ9" s="2" t="str">
        <f t="shared" si="26"/>
        <v>xlswrite('G:\Mi unidad\1. PROYECTOS TELLO 2022\SCM SPILL OVERS\outputs\PEAO\alimentos\1%\simulacion_2\synthetic_control_spillover_outputs.xlsx',synthetic_control_sp_26,26);</v>
      </c>
      <c r="PK9" s="2" t="str">
        <f t="shared" si="27"/>
        <v>xlswrite('G:\Mi unidad\1. PROYECTOS TELLO 2022\SCM SPILL OVERS\outputs\PEAO\alimentos\1%\simulacion_2\observado_outputs.xlsx',tratado_26,26);</v>
      </c>
      <c r="PP9" s="2" t="str">
        <f t="shared" si="28"/>
        <v>xlswrite('G:\Mi unidad\1. PROYECTOS TELLO 2022\SCM SPILL OVERS\outputs\PEAO\jefe_hogar\1%\simulacion_2\synthetic_control_outputs.xlsx',synthetic_control_26,26);</v>
      </c>
      <c r="PQ9" s="2" t="str">
        <f t="shared" si="29"/>
        <v>xlswrite('G:\Mi unidad\1. PROYECTOS TELLO 2022\SCM SPILL OVERS\outputs\PEAO\jefe_hogar\1%\simulacion_2\synthetic_control_spillover_outputs.xlsx',synthetic_control_sp_26,26);</v>
      </c>
      <c r="PR9" s="2" t="str">
        <f t="shared" si="30"/>
        <v>xlswrite('G:\Mi unidad\1. PROYECTOS TELLO 2022\SCM SPILL OVERS\outputs\PEAO\jefe_hogar\1%\simulacion_2\observado_outputs.xlsx',tratado_26,26);</v>
      </c>
      <c r="PV9" s="2" t="str">
        <f t="shared" si="31"/>
        <v>xlswrite('G:\Mi unidad\1. PROYECTOS TELLO 2022\SCM SPILL OVERS\outputs\PEAO\mujeres\1%\simulacion_2\synthetic_control_outputs.xlsx',synthetic_control_26,26);</v>
      </c>
      <c r="PW9" s="2" t="str">
        <f t="shared" si="32"/>
        <v>xlswrite('G:\Mi unidad\1. PROYECTOS TELLO 2022\SCM SPILL OVERS\outputs\PEAO\mujeres\1%\simulacion_2\synthetic_control_spillover_outputs.xlsx',synthetic_control_sp_26,26);</v>
      </c>
      <c r="PX9" s="2" t="str">
        <f t="shared" si="33"/>
        <v>xlswrite('G:\Mi unidad\1. PROYECTOS TELLO 2022\SCM SPILL OVERS\outputs\PEAO\mujeres\1%\simulacion_2\observado_outputs.xlsx',tratado_26,26);</v>
      </c>
      <c r="QB9" s="2" t="str">
        <f t="shared" si="34"/>
        <v>xlswrite('G:\Mi unidad\1. PROYECTOS TELLO 2022\SCM SPILL OVERS\outputs\PEAO\criminalidad\1%\simulacion_2\synthetic_control_outputs.xlsx',synthetic_control_26,26);</v>
      </c>
      <c r="QC9" s="2" t="str">
        <f t="shared" si="35"/>
        <v>xlswrite('G:\Mi unidad\1. PROYECTOS TELLO 2022\SCM SPILL OVERS\outputs\PEAO\criminalidad\1%\simulacion_2\synthetic_control_spillover_outputs.xlsx',synthetic_control_sp_26,26);</v>
      </c>
      <c r="QD9" s="2" t="str">
        <f t="shared" si="36"/>
        <v>xlswrite('G:\Mi unidad\1. PROYECTOS TELLO 2022\SCM SPILL OVERS\outputs\PEAO\criminalidad\1%\simulacion_2\observado_outputs.xlsx',tratado_26,26);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OVERS\outputs\PEAO\bajo_niv_educ\1%\simulacion_2\output_tests.xlsx',p_value_vec_"&amp;QW9&amp;"','p_value_vec_"&amp;QW9&amp;"');"</f>
        <v>xlswrite('G:\Mi unidad\1. PROYECTOS TELLO 2022\SCM SPILL OVERS\outputs\PEAO\bajo_niv_educ\1%\simulacion_2\output_tests.xlsx',p_value_vec_7','p_value_vec_7');</v>
      </c>
      <c r="RK9">
        <v>7</v>
      </c>
      <c r="RL9" t="str">
        <f>"xlswrite('G:\Mi unidad\1. PROYECTOS TELLO 2022\SCM SPILL OVERS\outputs\PEAO\bajo_ingreso\1%\simulacion_2\output_tests.xlsx',p_value_vec_"&amp;RK9&amp;"','p_value_vec_"&amp;RK9&amp;"');"</f>
        <v>xlswrite('G:\Mi unidad\1. PROYECTOS TELLO 2022\SCM SPILL OVERS\outputs\PEAO\bajo_ingreso\1%\simulacion_2\output_tests.xlsx',p_value_vec_7','p_value_vec_7');</v>
      </c>
      <c r="RW9">
        <v>7</v>
      </c>
      <c r="RX9" t="str">
        <f>"xlswrite('G:\Mi unidad\1. PROYECTOS TELLO 2022\SCM SPILL OVERS\outputs\PEAO\densidad\1%\simulacion_2\output_tests.xlsx',p_value_vec_"&amp;RW9&amp;"','p_value_vec_"&amp;RW9&amp;"');"</f>
        <v>xlswrite('G:\Mi unidad\1. PROYECTOS TELLO 2022\SCM SPILL OVERS\outputs\PEAO\densidad\1%\simulacion_2\output_tests.xlsx',p_value_vec_7','p_value_vec_7');</v>
      </c>
      <c r="SI9">
        <v>7</v>
      </c>
      <c r="SJ9" t="str">
        <f>"xlswrite('G:\Mi unidad\1. PROYECTOS TELLO 2022\SCM SPILL OVERS\outputs\PEAO\densidad_g\1%\simulacion_2\output_tests.xlsx',p_value_vec_"&amp;SI9&amp;"','p_value_vec_"&amp;SI9&amp;"');"</f>
        <v>xlswrite('G:\Mi unidad\1. PROYECTOS TELLO 2022\SCM SPILL OVERS\outputs\PEAO\densidad_g\1%\simulacion_2\output_tests.xlsx',p_value_vec_7','p_value_vec_7');</v>
      </c>
      <c r="SU9">
        <v>7</v>
      </c>
      <c r="SV9" t="str">
        <f>"xlswrite('G:\Mi unidad\1. PROYECTOS TELLO 2022\SCM SPILL OVERS\outputs\PEAO\distancia_centro_salud\1%\simulacion_2\output_tests.xlsx',p_value_vec_"&amp;SU9&amp;"','p_value_vec_"&amp;SU9&amp;"');"</f>
        <v>xlswrite('G:\Mi unidad\1. PROYECTOS TELLO 2022\SCM SPILL OVERS\outputs\PEAO\distancia_centro_salud\1%\simulacion_2\output_tests.xlsx',p_value_vec_7','p_value_vec_7');</v>
      </c>
      <c r="TH9">
        <v>7</v>
      </c>
      <c r="TI9" t="str">
        <f>"xlswrite('G:\Mi unidad\1. PROYECTOS TELLO 2022\SCM SPILL OVERS\outputs\PEAO\informalidad\1%\simulacion_2\output_tests.xlsx',p_value_vec_"&amp;TH9&amp;"','p_value_vec_"&amp;TH9&amp;"');"</f>
        <v>xlswrite('G:\Mi unidad\1. PROYECTOS TELLO 2022\SCM SPILL OVERS\outputs\PEAO\informalidad\1%\simulacion_2\output_tests.xlsx',p_value_vec_7','p_value_vec_7');</v>
      </c>
      <c r="TU9">
        <v>7</v>
      </c>
      <c r="TV9" t="str">
        <f>"xlswrite('G:\Mi unidad\1. PROYECTOS TELLO 2022\SCM SPILL OVERS\outputs\PEAO\alimentos\1%\simulacion_2\output_tests.xlsx',p_value_vec_"&amp;TU9&amp;"','p_value_vec_"&amp;TU9&amp;"');"</f>
        <v>xlswrite('G:\Mi unidad\1. PROYECTOS TELLO 2022\SCM SPILL OVERS\outputs\PEAO\alimentos\1%\simulacion_2\output_tests.xlsx',p_value_vec_7','p_value_vec_7');</v>
      </c>
      <c r="UB9">
        <v>7</v>
      </c>
      <c r="UC9" t="str">
        <f>"xlswrite('G:\Mi unidad\1. PROYECTOS TELLO 2022\SCM SPILL OVERS\outputs\PEAO\jefe_hogar\1%\simulacion_2\output_tests.xlsx',p_value_vec_"&amp;UB9&amp;"','p_value_vec_"&amp;UB9&amp;"');"</f>
        <v>xlswrite('G:\Mi unidad\1. PROYECTOS TELLO 2022\SCM SPILL OVERS\outputs\PEAO\jefe_hogar\1%\simulacion_2\output_tests.xlsx',p_value_vec_7','p_value_vec_7');</v>
      </c>
      <c r="UI9">
        <v>7</v>
      </c>
      <c r="UJ9" t="str">
        <f>"xlswrite('G:\Mi unidad\1. PROYECTOS TELLO 2022\SCM SPILL OVERS\outputs\PEAO\mujeres\1%\simulacion_2\output_tests.xlsx',p_value_vec_"&amp;UI9&amp;"','p_value_vec_"&amp;UI9&amp;"');"</f>
        <v>xlswrite('G:\Mi unidad\1. PROYECTOS TELLO 2022\SCM SPILL OVERS\outputs\PEAO\mujeres\1%\simulacion_2\output_tests.xlsx',p_value_vec_7','p_value_vec_7');</v>
      </c>
      <c r="UU9">
        <v>7</v>
      </c>
      <c r="UV9" t="str">
        <f>"xlswrite('G:\Mi unidad\1. PROYECTOS TELLO 2022\SCM SPILL OVERS\outputs\PEAO\criminalidad\1%\simulacion_2\output_tests.xlsx',p_value_vec_"&amp;UU9&amp;"','p_value_vec_"&amp;UU9&amp;"');"</f>
        <v>xlswrite('G:\Mi unidad\1. PROYECTOS TELLO 2022\SCM SPILL OVERS\outputs\PEAO\criminalidad\1%\simulacion_2\output_tests.xlsx',p_value_vec_7','p_value_vec_7');</v>
      </c>
    </row>
    <row r="10" spans="1:568" x14ac:dyDescent="0.3">
      <c r="A10">
        <v>27</v>
      </c>
      <c r="B10" s="2" t="str">
        <f t="shared" si="0"/>
        <v>[data_27,provincias_27,~] = xlsread('BD_PEAO_est_1_provincia_27.xlsx');</v>
      </c>
      <c r="E10" s="2" t="str">
        <f t="shared" si="37"/>
        <v>provincia_27 = unique(provincias_27(2:end,1));</v>
      </c>
      <c r="O10" s="2" t="str">
        <f t="shared" si="1"/>
        <v>PEAO_27 = reshape(data_27(:,2),T+S,N);</v>
      </c>
      <c r="T10" s="2" t="str">
        <f t="shared" si="2"/>
        <v xml:space="preserve">PEAO_27 = PEAO_27'; </v>
      </c>
      <c r="X10" s="2" t="str">
        <f t="shared" si="3"/>
        <v>tratado_27 = PEAO_27(1,:);</v>
      </c>
      <c r="AC10" s="2" t="str">
        <f t="shared" si="4"/>
        <v>PEAO_27(1,:) = [];</v>
      </c>
      <c r="AI10" s="2" t="str">
        <f t="shared" si="5"/>
        <v>PEAO_27 = [tratado_27;PEAO_27];</v>
      </c>
      <c r="AN10" s="2" t="str">
        <f t="shared" si="6"/>
        <v>Y_27 = PEAO_27; % outcome matrix</v>
      </c>
      <c r="AS10" s="2" t="str">
        <f t="shared" si="44"/>
        <v>Y_pre_27 = Y_27(:,1:T);</v>
      </c>
      <c r="AW10" s="2" t="str">
        <f t="shared" si="45"/>
        <v>Y_post_27 = Y_27(:,T+1:end);</v>
      </c>
      <c r="BA10" s="2" t="str">
        <f t="shared" si="46"/>
        <v>[a_hat_27,B_hat_27] = scm_batch(Y_pre_27);</v>
      </c>
      <c r="BF10" s="2" t="str">
        <f t="shared" si="38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39"/>
        <v>M_hat_27 = (eye(N)-B_hat_27)'*(eye(N)-B_hat_27);</v>
      </c>
      <c r="DQ10" s="2" t="str">
        <f t="shared" si="40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1"/>
        <v>synthetic_control_27=synthetic_control_27'</v>
      </c>
      <c r="EQ10" s="2" t="str">
        <f t="shared" si="42"/>
        <v>synthetic_control_sp_27=synthetic_control_sp_27'</v>
      </c>
      <c r="EV10" s="2" t="str">
        <f t="shared" si="43"/>
        <v>tratado_27=tratado_27'</v>
      </c>
      <c r="EZ10" s="2" t="str">
        <f t="shared" si="7"/>
        <v>xlswrite('G:\Mi unidad\1. PROYECTOS TELLO 2022\SCM SPILL OVERS\outputs\PEAO\distancia_centro_salud\1%\simulacion_2\synthetic_control_outputs.xlsx',synthetic_control_27,27)</v>
      </c>
      <c r="FN10" s="2" t="str">
        <f t="shared" si="8"/>
        <v>xlswrite('G:\Mi unidad\1. PROYECTOS TELLO 2022\SCM SPILL OVERS\outputs\PEAO\distancia_centro_salud\1%\simulacion_2\synthetic_control_spillover_outputs.xlsx',synthetic_control_sp_27,27)</v>
      </c>
      <c r="GD10" s="2" t="str">
        <f t="shared" si="9"/>
        <v>xlswrite('G:\Mi unidad\1. PROYECTOS TELLO 2022\SCM SPILL OVERS\outputs\PEAO\distancia_centro_salud\1%\simulacion_2\observado_outputs.xlsx',tratado_27,27)</v>
      </c>
      <c r="GR10" s="2" t="str">
        <f t="shared" si="10"/>
        <v>xlswrite('G:\Mi unidad\1. PROYECTOS TELLO 2022\SCM SPILL OVERS\outputs\PEAO\informalidad\1%\simulacion_2\synthetic_control_outputs.xlsx',synthetic_control_27,27)</v>
      </c>
      <c r="HF10" s="2" t="str">
        <f t="shared" si="11"/>
        <v>xlswrite('G:\Mi unidad\1. PROYECTOS TELLO 2022\SCM SPILL OVERS\outputs\PEAO\informalidad\1%\simulacion_2\synthetic_control_spillover_outputs.xlsx',synthetic_control_sp_27,27)</v>
      </c>
      <c r="HV10" s="2" t="str">
        <f t="shared" si="12"/>
        <v>xlswrite('G:\Mi unidad\1. PROYECTOS TELLO 2022\SCM SPILL OVERS\outputs\PEAO\informalidad\1%\simulacion_2\observado_outputs.xlsx',tratado_27,27)</v>
      </c>
      <c r="IJ10" s="2" t="str">
        <f t="shared" si="13"/>
        <v>xlswrite('G:\Mi unidad\1. PROYECTOS TELLO 2022\SCM SPILL OVERS\outputs\PEAO\densidad\1%\simulacion_2\synthetic_control_outputs.xlsx',synthetic_control_27,27)</v>
      </c>
      <c r="IX10" s="2" t="str">
        <f t="shared" si="14"/>
        <v>xlswrite('G:\Mi unidad\1. PROYECTOS TELLO 2022\SCM SPILL OVERS\outputs\PEAO\densidad\1%\simulacion_2\synthetic_control_spillover_outputs.xlsx',synthetic_control_sp_27,27)</v>
      </c>
      <c r="JN10" s="2" t="str">
        <f t="shared" si="15"/>
        <v>xlswrite('G:\Mi unidad\1. PROYECTOS TELLO 2022\SCM SPILL OVERS\outputs\PEAO\densidad\1%\simulacion_2\observado_outputs.xlsx',tratado_27,27)</v>
      </c>
      <c r="KA10" s="2" t="str">
        <f t="shared" si="16"/>
        <v>xlswrite('G:\Mi unidad\1. PROYECTOS TELLO 2022\SCM SPILL OVERS\outputs\PEAO\bajo_niv_educ\1%\simulacion_2\synthetic_control_outputs.xlsx',synthetic_control_27,27)</v>
      </c>
      <c r="KO10" s="2" t="str">
        <f t="shared" si="17"/>
        <v>xlswrite('G:\Mi unidad\1. PROYECTOS TELLO 2022\SCM SPILL OVERS\outputs\PEAO\bajo_niv_educ\1%\simulacion_2\synthetic_control_spillover_outputs.xlsx',synthetic_control_sp_27,27)</v>
      </c>
      <c r="LE10" s="2" t="str">
        <f t="shared" si="18"/>
        <v>xlswrite('G:\Mi unidad\1. PROYECTOS TELLO 2022\SCM SPILL OVERS\outputs\PEAO\bajo_niv_educ\1%\simulacion_2\observado_outputs.xlsx',tratado_27,27)</v>
      </c>
      <c r="LS10" s="2" t="str">
        <f t="shared" si="19"/>
        <v>xlswrite('G:\Mi unidad\1. PROYECTOS TELLO 2022\SCM SPILL OVERS\outputs\PEAO\bajo_ingreso\1%\simulacion_2\synthetic_control_outputs.xlsx',synthetic_control_27,27)</v>
      </c>
      <c r="MH10" s="2" t="str">
        <f t="shared" si="20"/>
        <v>xlswrite('G:\Mi unidad\1. PROYECTOS TELLO 2022\SCM SPILL OVERS\outputs\PEAO\bajo_ingreso\1%\simulacion_2\synthetic_control_spillover_outputs.xlsx',synthetic_control_sp_27,27)</v>
      </c>
      <c r="MX10" s="2" t="str">
        <f t="shared" si="21"/>
        <v>xlswrite('G:\Mi unidad\1. PROYECTOS TELLO 2022\SCM SPILL OVERS\outputs\PEAO\bajo_ingreso\1%\simulacion_2\observado_outputs.xlsx',tratado_27,27)</v>
      </c>
      <c r="NR10" s="2" t="str">
        <f t="shared" si="22"/>
        <v>xlswrite('G:\Mi unidad\1. PROYECTOS TELLO 2022\SCM SPILL OVERS\outputs\PEAO\densidad_g\1%\simulacion_2\synthetic_control_outputs.xlsx',synthetic_control_27,27)</v>
      </c>
      <c r="OF10" s="2" t="str">
        <f t="shared" si="23"/>
        <v>xlswrite('G:\Mi unidad\1. PROYECTOS TELLO 2022\SCM SPILL OVERS\outputs\PEAO\densidad_g\1%\simulacion_2\synthetic_control_spillover_outputs.xlsx',synthetic_control_sp_27,27)</v>
      </c>
      <c r="OV10" s="2" t="str">
        <f t="shared" si="24"/>
        <v>xlswrite('G:\Mi unidad\1. PROYECTOS TELLO 2022\SCM SPILL OVERS\outputs\PEAO\densidad_g\1%\simulacion_2\observado_outputs.xlsx',tratado_27,27)</v>
      </c>
      <c r="PI10" s="2" t="str">
        <f t="shared" si="25"/>
        <v>xlswrite('G:\Mi unidad\1. PROYECTOS TELLO 2022\SCM SPILL OVERS\outputs\PEAO\alimentos\1%\simulacion_2\synthetic_control_outputs.xlsx',synthetic_control_27,27);</v>
      </c>
      <c r="PJ10" s="2" t="str">
        <f t="shared" si="26"/>
        <v>xlswrite('G:\Mi unidad\1. PROYECTOS TELLO 2022\SCM SPILL OVERS\outputs\PEAO\alimentos\1%\simulacion_2\synthetic_control_spillover_outputs.xlsx',synthetic_control_sp_27,27);</v>
      </c>
      <c r="PK10" s="2" t="str">
        <f t="shared" si="27"/>
        <v>xlswrite('G:\Mi unidad\1. PROYECTOS TELLO 2022\SCM SPILL OVERS\outputs\PEAO\alimentos\1%\simulacion_2\observado_outputs.xlsx',tratado_27,27);</v>
      </c>
      <c r="PP10" s="2" t="str">
        <f t="shared" si="28"/>
        <v>xlswrite('G:\Mi unidad\1. PROYECTOS TELLO 2022\SCM SPILL OVERS\outputs\PEAO\jefe_hogar\1%\simulacion_2\synthetic_control_outputs.xlsx',synthetic_control_27,27);</v>
      </c>
      <c r="PQ10" s="2" t="str">
        <f t="shared" si="29"/>
        <v>xlswrite('G:\Mi unidad\1. PROYECTOS TELLO 2022\SCM SPILL OVERS\outputs\PEAO\jefe_hogar\1%\simulacion_2\synthetic_control_spillover_outputs.xlsx',synthetic_control_sp_27,27);</v>
      </c>
      <c r="PR10" s="2" t="str">
        <f t="shared" si="30"/>
        <v>xlswrite('G:\Mi unidad\1. PROYECTOS TELLO 2022\SCM SPILL OVERS\outputs\PEAO\jefe_hogar\1%\simulacion_2\observado_outputs.xlsx',tratado_27,27);</v>
      </c>
      <c r="PV10" s="2" t="str">
        <f t="shared" si="31"/>
        <v>xlswrite('G:\Mi unidad\1. PROYECTOS TELLO 2022\SCM SPILL OVERS\outputs\PEAO\mujeres\1%\simulacion_2\synthetic_control_outputs.xlsx',synthetic_control_27,27);</v>
      </c>
      <c r="PW10" s="2" t="str">
        <f t="shared" si="32"/>
        <v>xlswrite('G:\Mi unidad\1. PROYECTOS TELLO 2022\SCM SPILL OVERS\outputs\PEAO\mujeres\1%\simulacion_2\synthetic_control_spillover_outputs.xlsx',synthetic_control_sp_27,27);</v>
      </c>
      <c r="PX10" s="2" t="str">
        <f t="shared" si="33"/>
        <v>xlswrite('G:\Mi unidad\1. PROYECTOS TELLO 2022\SCM SPILL OVERS\outputs\PEAO\mujeres\1%\simulacion_2\observado_outputs.xlsx',tratado_27,27);</v>
      </c>
      <c r="QB10" s="2" t="str">
        <f t="shared" si="34"/>
        <v>xlswrite('G:\Mi unidad\1. PROYECTOS TELLO 2022\SCM SPILL OVERS\outputs\PEAO\criminalidad\1%\simulacion_2\synthetic_control_outputs.xlsx',synthetic_control_27,27);</v>
      </c>
      <c r="QC10" s="2" t="str">
        <f t="shared" si="35"/>
        <v>xlswrite('G:\Mi unidad\1. PROYECTOS TELLO 2022\SCM SPILL OVERS\outputs\PEAO\criminalidad\1%\simulacion_2\synthetic_control_spillover_outputs.xlsx',synthetic_control_sp_27,27);</v>
      </c>
      <c r="QD10" s="2" t="str">
        <f t="shared" si="36"/>
        <v>xlswrite('G:\Mi unidad\1. PROYECTOS TELLO 2022\SCM SPILL OVERS\outputs\PEAO\criminalidad\1%\simulacion_2\observado_outputs.xlsx',tratado_27,27);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OVERS\outputs\PEAO\bajo_niv_educ\1%\simulacion_2\output_tests.xlsx',alpha1_hat_vec_"&amp;QW10&amp;"','alpha1_hat_vec_"&amp;QW10&amp;"');"</f>
        <v>xlswrite('G:\Mi unidad\1. PROYECTOS TELLO 2022\SCM SPILL OVERS\outputs\PEAO\bajo_niv_educ\1%\simulacion_2\output_tests.xlsx',alpha1_hat_vec_7','alpha1_hat_vec_7');</v>
      </c>
      <c r="RK10">
        <v>7</v>
      </c>
      <c r="RL10" t="str">
        <f>"xlswrite('G:\Mi unidad\1. PROYECTOS TELLO 2022\SCM SPILL OVERS\outputs\PEAO\bajo_ingreso\1%\simulacion_2\output_tests.xlsx',alpha1_hat_vec_"&amp;RK10&amp;"','alpha1_hat_vec_"&amp;RK10&amp;"');"</f>
        <v>xlswrite('G:\Mi unidad\1. PROYECTOS TELLO 2022\SCM SPILL OVERS\outputs\PEAO\bajo_ingreso\1%\simulacion_2\output_tests.xlsx',alpha1_hat_vec_7','alpha1_hat_vec_7');</v>
      </c>
      <c r="RW10">
        <v>7</v>
      </c>
      <c r="RX10" t="str">
        <f>"xlswrite('G:\Mi unidad\1. PROYECTOS TELLO 2022\SCM SPILL OVERS\outputs\PEAO\densidad\1%\simulacion_2\output_tests.xlsx',alpha1_hat_vec_"&amp;RW10&amp;"','alpha1_hat_vec_"&amp;RW10&amp;"');"</f>
        <v>xlswrite('G:\Mi unidad\1. PROYECTOS TELLO 2022\SCM SPILL OVERS\outputs\PEAO\densidad\1%\simulacion_2\output_tests.xlsx',alpha1_hat_vec_7','alpha1_hat_vec_7');</v>
      </c>
      <c r="SI10">
        <v>7</v>
      </c>
      <c r="SJ10" t="str">
        <f>"xlswrite('G:\Mi unidad\1. PROYECTOS TELLO 2022\SCM SPILL OVERS\outputs\PEAO\densidad_g\1%\simulacion_2\output_tests.xlsx',alpha1_hat_vec_"&amp;SI10&amp;"','alpha1_hat_vec_"&amp;SI10&amp;"');"</f>
        <v>xlswrite('G:\Mi unidad\1. PROYECTOS TELLO 2022\SCM SPILL OVERS\outputs\PEAO\densidad_g\1%\simulacion_2\output_tests.xlsx',alpha1_hat_vec_7','alpha1_hat_vec_7');</v>
      </c>
      <c r="SU10">
        <v>7</v>
      </c>
      <c r="SV10" t="str">
        <f>"xlswrite('G:\Mi unidad\1. PROYECTOS TELLO 2022\SCM SPILL OVERS\outputs\PEAO\distancia_centro_salud\1%\simulacion_2\output_tests.xlsx',alpha1_hat_vec_"&amp;SU10&amp;"','alpha1_hat_vec_"&amp;SU10&amp;"');"</f>
        <v>xlswrite('G:\Mi unidad\1. PROYECTOS TELLO 2022\SCM SPILL OVERS\outputs\PEAO\distancia_centro_salud\1%\simulacion_2\output_tests.xlsx',alpha1_hat_vec_7','alpha1_hat_vec_7');</v>
      </c>
      <c r="TH10">
        <v>7</v>
      </c>
      <c r="TI10" t="str">
        <f>"xlswrite('G:\Mi unidad\1. PROYECTOS TELLO 2022\SCM SPILL OVERS\outputs\PEAO\informalidad\1%\simulacion_2\output_tests.xlsx',alpha1_hat_vec_"&amp;TH10&amp;"','alpha1_hat_vec_"&amp;TH10&amp;"');"</f>
        <v>xlswrite('G:\Mi unidad\1. PROYECTOS TELLO 2022\SCM SPILL OVERS\outputs\PEAO\informalidad\1%\simulacion_2\output_tests.xlsx',alpha1_hat_vec_7','alpha1_hat_vec_7');</v>
      </c>
      <c r="TU10">
        <v>7</v>
      </c>
      <c r="TV10" t="str">
        <f>"xlswrite('G:\Mi unidad\1. PROYECTOS TELLO 2022\SCM SPILL OVERS\outputs\PEAO\alimentos\1%\simulacion_2\output_tests.xlsx',alpha1_hat_vec_"&amp;TU10&amp;"','alpha1_hat_vec_"&amp;TU10&amp;"');"</f>
        <v>xlswrite('G:\Mi unidad\1. PROYECTOS TELLO 2022\SCM SPILL OVERS\outputs\PEAO\alimentos\1%\simulacion_2\output_tests.xlsx',alpha1_hat_vec_7','alpha1_hat_vec_7');</v>
      </c>
      <c r="UB10">
        <v>7</v>
      </c>
      <c r="UC10" t="str">
        <f>"xlswrite('G:\Mi unidad\1. PROYECTOS TELLO 2022\SCM SPILL OVERS\outputs\PEAO\jefe_hogar\1%\simulacion_2\output_tests.xlsx',alpha1_hat_vec_"&amp;UB10&amp;"','alpha1_hat_vec_"&amp;UB10&amp;"');"</f>
        <v>xlswrite('G:\Mi unidad\1. PROYECTOS TELLO 2022\SCM SPILL OVERS\outputs\PEAO\jefe_hogar\1%\simulacion_2\output_tests.xlsx',alpha1_hat_vec_7','alpha1_hat_vec_7');</v>
      </c>
      <c r="UI10">
        <v>7</v>
      </c>
      <c r="UJ10" t="str">
        <f>"xlswrite('G:\Mi unidad\1. PROYECTOS TELLO 2022\SCM SPILL OVERS\outputs\PEAO\mujeres\1%\simulacion_2\output_tests.xlsx',alpha1_hat_vec_"&amp;UI10&amp;"','alpha1_hat_vec_"&amp;UI10&amp;"');"</f>
        <v>xlswrite('G:\Mi unidad\1. PROYECTOS TELLO 2022\SCM SPILL OVERS\outputs\PEAO\mujeres\1%\simulacion_2\output_tests.xlsx',alpha1_hat_vec_7','alpha1_hat_vec_7');</v>
      </c>
      <c r="UU10">
        <v>7</v>
      </c>
      <c r="UV10" t="str">
        <f>"xlswrite('G:\Mi unidad\1. PROYECTOS TELLO 2022\SCM SPILL OVERS\outputs\PEAO\criminalidad\1%\simulacion_2\output_tests.xlsx',alpha1_hat_vec_"&amp;UU10&amp;"','alpha1_hat_vec_"&amp;UU10&amp;"');"</f>
        <v>xlswrite('G:\Mi unidad\1. PROYECTOS TELLO 2022\SCM SPILL OVERS\outputs\PEAO\criminalidad\1%\simulacion_2\output_tests.xlsx',alpha1_hat_vec_7','alpha1_hat_vec_7');</v>
      </c>
    </row>
    <row r="11" spans="1:568" x14ac:dyDescent="0.3">
      <c r="A11">
        <v>38</v>
      </c>
      <c r="B11" s="2" t="str">
        <f t="shared" si="0"/>
        <v>[data_38,provincias_38,~] = xlsread('BD_PEAO_est_1_provincia_38.xlsx');</v>
      </c>
      <c r="E11" s="2" t="str">
        <f t="shared" si="37"/>
        <v>provincia_38 = unique(provincias_38(2:end,1));</v>
      </c>
      <c r="O11" s="2" t="str">
        <f t="shared" si="1"/>
        <v>PEAO_38 = reshape(data_38(:,2),T+S,N);</v>
      </c>
      <c r="T11" s="2" t="str">
        <f t="shared" si="2"/>
        <v xml:space="preserve">PEAO_38 = PEAO_38'; </v>
      </c>
      <c r="X11" s="2" t="str">
        <f t="shared" si="3"/>
        <v>tratado_38 = PEAO_38(1,:);</v>
      </c>
      <c r="AC11" s="2" t="str">
        <f t="shared" si="4"/>
        <v>PEAO_38(1,:) = [];</v>
      </c>
      <c r="AI11" s="2" t="str">
        <f t="shared" si="5"/>
        <v>PEAO_38 = [tratado_38;PEAO_38];</v>
      </c>
      <c r="AN11" s="2" t="str">
        <f t="shared" si="6"/>
        <v>Y_38 = PEAO_38; % outcome matrix</v>
      </c>
      <c r="AS11" s="2" t="str">
        <f t="shared" si="44"/>
        <v>Y_pre_38 = Y_38(:,1:T);</v>
      </c>
      <c r="AW11" s="2" t="str">
        <f t="shared" si="45"/>
        <v>Y_post_38 = Y_38(:,T+1:end);</v>
      </c>
      <c r="BA11" s="2" t="str">
        <f t="shared" si="46"/>
        <v>[a_hat_38,B_hat_38] = scm_batch(Y_pre_38);</v>
      </c>
      <c r="BF11" s="2" t="str">
        <f t="shared" si="38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39"/>
        <v>M_hat_38 = (eye(N)-B_hat_38)'*(eye(N)-B_hat_38);</v>
      </c>
      <c r="DQ11" s="2" t="str">
        <f t="shared" si="40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1"/>
        <v>synthetic_control_38=synthetic_control_38'</v>
      </c>
      <c r="EQ11" s="2" t="str">
        <f t="shared" si="42"/>
        <v>synthetic_control_sp_38=synthetic_control_sp_38'</v>
      </c>
      <c r="EV11" s="2" t="str">
        <f t="shared" si="43"/>
        <v>tratado_38=tratado_38'</v>
      </c>
      <c r="EZ11" s="2" t="str">
        <f t="shared" si="7"/>
        <v>xlswrite('G:\Mi unidad\1. PROYECTOS TELLO 2022\SCM SPILL OVERS\outputs\PEAO\distancia_centro_salud\1%\simulacion_2\synthetic_control_outputs.xlsx',synthetic_control_38,38)</v>
      </c>
      <c r="FN11" s="2" t="str">
        <f t="shared" si="8"/>
        <v>xlswrite('G:\Mi unidad\1. PROYECTOS TELLO 2022\SCM SPILL OVERS\outputs\PEAO\distancia_centro_salud\1%\simulacion_2\synthetic_control_spillover_outputs.xlsx',synthetic_control_sp_38,38)</v>
      </c>
      <c r="GD11" s="2" t="str">
        <f t="shared" si="9"/>
        <v>xlswrite('G:\Mi unidad\1. PROYECTOS TELLO 2022\SCM SPILL OVERS\outputs\PEAO\distancia_centro_salud\1%\simulacion_2\observado_outputs.xlsx',tratado_38,38)</v>
      </c>
      <c r="GR11" s="2" t="str">
        <f t="shared" si="10"/>
        <v>xlswrite('G:\Mi unidad\1. PROYECTOS TELLO 2022\SCM SPILL OVERS\outputs\PEAO\informalidad\1%\simulacion_2\synthetic_control_outputs.xlsx',synthetic_control_38,38)</v>
      </c>
      <c r="HF11" s="2" t="str">
        <f t="shared" si="11"/>
        <v>xlswrite('G:\Mi unidad\1. PROYECTOS TELLO 2022\SCM SPILL OVERS\outputs\PEAO\informalidad\1%\simulacion_2\synthetic_control_spillover_outputs.xlsx',synthetic_control_sp_38,38)</v>
      </c>
      <c r="HV11" s="2" t="str">
        <f t="shared" si="12"/>
        <v>xlswrite('G:\Mi unidad\1. PROYECTOS TELLO 2022\SCM SPILL OVERS\outputs\PEAO\informalidad\1%\simulacion_2\observado_outputs.xlsx',tratado_38,38)</v>
      </c>
      <c r="IJ11" s="2" t="str">
        <f t="shared" si="13"/>
        <v>xlswrite('G:\Mi unidad\1. PROYECTOS TELLO 2022\SCM SPILL OVERS\outputs\PEAO\densidad\1%\simulacion_2\synthetic_control_outputs.xlsx',synthetic_control_38,38)</v>
      </c>
      <c r="IX11" s="2" t="str">
        <f t="shared" si="14"/>
        <v>xlswrite('G:\Mi unidad\1. PROYECTOS TELLO 2022\SCM SPILL OVERS\outputs\PEAO\densidad\1%\simulacion_2\synthetic_control_spillover_outputs.xlsx',synthetic_control_sp_38,38)</v>
      </c>
      <c r="JN11" s="2" t="str">
        <f t="shared" si="15"/>
        <v>xlswrite('G:\Mi unidad\1. PROYECTOS TELLO 2022\SCM SPILL OVERS\outputs\PEAO\densidad\1%\simulacion_2\observado_outputs.xlsx',tratado_38,38)</v>
      </c>
      <c r="KA11" s="2" t="str">
        <f t="shared" si="16"/>
        <v>xlswrite('G:\Mi unidad\1. PROYECTOS TELLO 2022\SCM SPILL OVERS\outputs\PEAO\bajo_niv_educ\1%\simulacion_2\synthetic_control_outputs.xlsx',synthetic_control_38,38)</v>
      </c>
      <c r="KO11" s="2" t="str">
        <f t="shared" si="17"/>
        <v>xlswrite('G:\Mi unidad\1. PROYECTOS TELLO 2022\SCM SPILL OVERS\outputs\PEAO\bajo_niv_educ\1%\simulacion_2\synthetic_control_spillover_outputs.xlsx',synthetic_control_sp_38,38)</v>
      </c>
      <c r="LE11" s="2" t="str">
        <f t="shared" si="18"/>
        <v>xlswrite('G:\Mi unidad\1. PROYECTOS TELLO 2022\SCM SPILL OVERS\outputs\PEAO\bajo_niv_educ\1%\simulacion_2\observado_outputs.xlsx',tratado_38,38)</v>
      </c>
      <c r="LS11" s="2" t="str">
        <f t="shared" si="19"/>
        <v>xlswrite('G:\Mi unidad\1. PROYECTOS TELLO 2022\SCM SPILL OVERS\outputs\PEAO\bajo_ingreso\1%\simulacion_2\synthetic_control_outputs.xlsx',synthetic_control_38,38)</v>
      </c>
      <c r="MH11" s="2" t="str">
        <f t="shared" si="20"/>
        <v>xlswrite('G:\Mi unidad\1. PROYECTOS TELLO 2022\SCM SPILL OVERS\outputs\PEAO\bajo_ingreso\1%\simulacion_2\synthetic_control_spillover_outputs.xlsx',synthetic_control_sp_38,38)</v>
      </c>
      <c r="MX11" s="2" t="str">
        <f t="shared" si="21"/>
        <v>xlswrite('G:\Mi unidad\1. PROYECTOS TELLO 2022\SCM SPILL OVERS\outputs\PEAO\bajo_ingreso\1%\simulacion_2\observado_outputs.xlsx',tratado_38,38)</v>
      </c>
      <c r="NR11" s="2" t="str">
        <f t="shared" si="22"/>
        <v>xlswrite('G:\Mi unidad\1. PROYECTOS TELLO 2022\SCM SPILL OVERS\outputs\PEAO\densidad_g\1%\simulacion_2\synthetic_control_outputs.xlsx',synthetic_control_38,38)</v>
      </c>
      <c r="OF11" s="2" t="str">
        <f t="shared" si="23"/>
        <v>xlswrite('G:\Mi unidad\1. PROYECTOS TELLO 2022\SCM SPILL OVERS\outputs\PEAO\densidad_g\1%\simulacion_2\synthetic_control_spillover_outputs.xlsx',synthetic_control_sp_38,38)</v>
      </c>
      <c r="OV11" s="2" t="str">
        <f t="shared" si="24"/>
        <v>xlswrite('G:\Mi unidad\1. PROYECTOS TELLO 2022\SCM SPILL OVERS\outputs\PEAO\densidad_g\1%\simulacion_2\observado_outputs.xlsx',tratado_38,38)</v>
      </c>
      <c r="PI11" s="2" t="str">
        <f t="shared" si="25"/>
        <v>xlswrite('G:\Mi unidad\1. PROYECTOS TELLO 2022\SCM SPILL OVERS\outputs\PEAO\alimentos\1%\simulacion_2\synthetic_control_outputs.xlsx',synthetic_control_38,38);</v>
      </c>
      <c r="PJ11" s="2" t="str">
        <f t="shared" si="26"/>
        <v>xlswrite('G:\Mi unidad\1. PROYECTOS TELLO 2022\SCM SPILL OVERS\outputs\PEAO\alimentos\1%\simulacion_2\synthetic_control_spillover_outputs.xlsx',synthetic_control_sp_38,38);</v>
      </c>
      <c r="PK11" s="2" t="str">
        <f t="shared" si="27"/>
        <v>xlswrite('G:\Mi unidad\1. PROYECTOS TELLO 2022\SCM SPILL OVERS\outputs\PEAO\alimentos\1%\simulacion_2\observado_outputs.xlsx',tratado_38,38);</v>
      </c>
      <c r="PP11" s="2" t="str">
        <f t="shared" si="28"/>
        <v>xlswrite('G:\Mi unidad\1. PROYECTOS TELLO 2022\SCM SPILL OVERS\outputs\PEAO\jefe_hogar\1%\simulacion_2\synthetic_control_outputs.xlsx',synthetic_control_38,38);</v>
      </c>
      <c r="PQ11" s="2" t="str">
        <f t="shared" si="29"/>
        <v>xlswrite('G:\Mi unidad\1. PROYECTOS TELLO 2022\SCM SPILL OVERS\outputs\PEAO\jefe_hogar\1%\simulacion_2\synthetic_control_spillover_outputs.xlsx',synthetic_control_sp_38,38);</v>
      </c>
      <c r="PR11" s="2" t="str">
        <f t="shared" si="30"/>
        <v>xlswrite('G:\Mi unidad\1. PROYECTOS TELLO 2022\SCM SPILL OVERS\outputs\PEAO\jefe_hogar\1%\simulacion_2\observado_outputs.xlsx',tratado_38,38);</v>
      </c>
      <c r="PV11" s="2" t="str">
        <f t="shared" si="31"/>
        <v>xlswrite('G:\Mi unidad\1. PROYECTOS TELLO 2022\SCM SPILL OVERS\outputs\PEAO\mujeres\1%\simulacion_2\synthetic_control_outputs.xlsx',synthetic_control_38,38);</v>
      </c>
      <c r="PW11" s="2" t="str">
        <f t="shared" si="32"/>
        <v>xlswrite('G:\Mi unidad\1. PROYECTOS TELLO 2022\SCM SPILL OVERS\outputs\PEAO\mujeres\1%\simulacion_2\synthetic_control_spillover_outputs.xlsx',synthetic_control_sp_38,38);</v>
      </c>
      <c r="PX11" s="2" t="str">
        <f t="shared" si="33"/>
        <v>xlswrite('G:\Mi unidad\1. PROYECTOS TELLO 2022\SCM SPILL OVERS\outputs\PEAO\mujeres\1%\simulacion_2\observado_outputs.xlsx',tratado_38,38);</v>
      </c>
      <c r="QB11" s="2" t="str">
        <f t="shared" si="34"/>
        <v>xlswrite('G:\Mi unidad\1. PROYECTOS TELLO 2022\SCM SPILL OVERS\outputs\PEAO\criminalidad\1%\simulacion_2\synthetic_control_outputs.xlsx',synthetic_control_38,38);</v>
      </c>
      <c r="QC11" s="2" t="str">
        <f t="shared" si="35"/>
        <v>xlswrite('G:\Mi unidad\1. PROYECTOS TELLO 2022\SCM SPILL OVERS\outputs\PEAO\criminalidad\1%\simulacion_2\synthetic_control_spillover_outputs.xlsx',synthetic_control_sp_38,38);</v>
      </c>
      <c r="QD11" s="2" t="str">
        <f t="shared" si="36"/>
        <v>xlswrite('G:\Mi unidad\1. PROYECTOS TELLO 2022\SCM SPILL OVERS\outputs\PEAO\criminalidad\1%\simulacion_2\observado_outputs.xlsx',tratado_38,38);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OVERS\outputs\PEAO\bajo_niv_educ\1%\simulacion_2\output_tests.xlsx',spillover_test_"&amp;QW11&amp;"','sp_test_"&amp;QW11&amp;"');"</f>
        <v>xlswrite('G:\Mi unidad\1. PROYECTOS TELLO 2022\SCM SPILL OVERS\outputs\PEAO\bajo_niv_educ\1%\simulacion_2\output_tests.xlsx',spillover_test_7','sp_test_7');</v>
      </c>
      <c r="RK11">
        <v>7</v>
      </c>
      <c r="RL11" t="str">
        <f>"xlswrite('G:\Mi unidad\1. PROYECTOS TELLO 2022\SCM SPILL OVERS\outputs\PEAO\bajo_ingreso\1%\simulacion_2\output_tests.xlsx',spillover_test_"&amp;RK11&amp;"','sp_test_"&amp;RK11&amp;"');"</f>
        <v>xlswrite('G:\Mi unidad\1. PROYECTOS TELLO 2022\SCM SPILL OVERS\outputs\PEAO\bajo_ingreso\1%\simulacion_2\output_tests.xlsx',spillover_test_7','sp_test_7');</v>
      </c>
      <c r="RW11">
        <v>7</v>
      </c>
      <c r="RX11" t="str">
        <f>"xlswrite('G:\Mi unidad\1. PROYECTOS TELLO 2022\SCM SPILL OVERS\outputs\PEAO\densidad\1%\simulacion_2\output_tests.xlsx',spillover_test_"&amp;RW11&amp;"','sp_test_"&amp;RW11&amp;"');"</f>
        <v>xlswrite('G:\Mi unidad\1. PROYECTOS TELLO 2022\SCM SPILL OVERS\outputs\PEAO\densidad\1%\simulacion_2\output_tests.xlsx',spillover_test_7','sp_test_7');</v>
      </c>
      <c r="SI11">
        <v>7</v>
      </c>
      <c r="SJ11" t="str">
        <f>"xlswrite('G:\Mi unidad\1. PROYECTOS TELLO 2022\SCM SPILL OVERS\outputs\PEAO\densidad_g\1%\simulacion_2\output_tests.xlsx',spillover_test_"&amp;SI11&amp;"','sp_test_"&amp;SI11&amp;"');"</f>
        <v>xlswrite('G:\Mi unidad\1. PROYECTOS TELLO 2022\SCM SPILL OVERS\outputs\PEAO\densidad_g\1%\simulacion_2\output_tests.xlsx',spillover_test_7','sp_test_7');</v>
      </c>
      <c r="SU11">
        <v>7</v>
      </c>
      <c r="SV11" t="str">
        <f>"xlswrite('G:\Mi unidad\1. PROYECTOS TELLO 2022\SCM SPILL OVERS\outputs\PEAO\distancia_centro_salud\1%\simulacion_2\output_tests.xlsx',spillover_test_"&amp;SU11&amp;"','sp_test_"&amp;SU11&amp;"');"</f>
        <v>xlswrite('G:\Mi unidad\1. PROYECTOS TELLO 2022\SCM SPILL OVERS\outputs\PEAO\distancia_centro_salud\1%\simulacion_2\output_tests.xlsx',spillover_test_7','sp_test_7');</v>
      </c>
      <c r="TH11">
        <v>7</v>
      </c>
      <c r="TI11" t="str">
        <f>"xlswrite('G:\Mi unidad\1. PROYECTOS TELLO 2022\SCM SPILL OVERS\outputs\PEAO\informalidad\1%\simulacion_2\output_tests.xlsx',spillover_test_"&amp;TH11&amp;"','sp_test_"&amp;TH11&amp;"');"</f>
        <v>xlswrite('G:\Mi unidad\1. PROYECTOS TELLO 2022\SCM SPILL OVERS\outputs\PEAO\informalidad\1%\simulacion_2\output_tests.xlsx',spillover_test_7','sp_test_7');</v>
      </c>
      <c r="TU11">
        <v>7</v>
      </c>
      <c r="TV11" t="str">
        <f>"xlswrite('G:\Mi unidad\1. PROYECTOS TELLO 2022\SCM SPILL OVERS\outputs\PEAO\alimentos\1%\simulacion_2\output_tests.xlsx',spillover_test_"&amp;TU11&amp;"','sp_test_"&amp;TU11&amp;"');"</f>
        <v>xlswrite('G:\Mi unidad\1. PROYECTOS TELLO 2022\SCM SPILL OVERS\outputs\PEAO\alimentos\1%\simulacion_2\output_tests.xlsx',spillover_test_7','sp_test_7');</v>
      </c>
      <c r="UB11">
        <v>7</v>
      </c>
      <c r="UC11" t="str">
        <f>"xlswrite('G:\Mi unidad\1. PROYECTOS TELLO 2022\SCM SPILL OVERS\outputs\PEAO\jefe_hogar\1%\simulacion_2\output_tests.xlsx',spillover_test_"&amp;UB11&amp;"','sp_test_"&amp;UB11&amp;"');"</f>
        <v>xlswrite('G:\Mi unidad\1. PROYECTOS TELLO 2022\SCM SPILL OVERS\outputs\PEAO\jefe_hogar\1%\simulacion_2\output_tests.xlsx',spillover_test_7','sp_test_7');</v>
      </c>
      <c r="UI11">
        <v>7</v>
      </c>
      <c r="UJ11" t="str">
        <f>"xlswrite('G:\Mi unidad\1. PROYECTOS TELLO 2022\SCM SPILL OVERS\outputs\PEAO\mujeres\1%\simulacion_2\output_tests.xlsx',spillover_test_"&amp;UI11&amp;"','sp_test_"&amp;UI11&amp;"');"</f>
        <v>xlswrite('G:\Mi unidad\1. PROYECTOS TELLO 2022\SCM SPILL OVERS\outputs\PEAO\mujeres\1%\simulacion_2\output_tests.xlsx',spillover_test_7','sp_test_7');</v>
      </c>
      <c r="UU11">
        <v>7</v>
      </c>
      <c r="UV11" t="str">
        <f>"xlswrite('G:\Mi unidad\1. PROYECTOS TELLO 2022\SCM SPILL OVERS\outputs\PEAO\criminalidad\1%\simulacion_2\output_tests.xlsx',spillover_test_"&amp;UU11&amp;"','sp_test_"&amp;UU11&amp;"');"</f>
        <v>xlswrite('G:\Mi unidad\1. PROYECTOS TELLO 2022\SCM SPILL OVERS\outputs\PEAO\criminalidad\1%\simulacion_2\output_tests.xlsx',spillover_test_7','sp_test_7');</v>
      </c>
    </row>
    <row r="12" spans="1:568" x14ac:dyDescent="0.3">
      <c r="A12">
        <v>39</v>
      </c>
      <c r="B12" s="2" t="str">
        <f t="shared" si="0"/>
        <v>[data_39,provincias_39,~] = xlsread('BD_PEAO_est_1_provincia_39.xlsx');</v>
      </c>
      <c r="E12" s="2" t="str">
        <f t="shared" si="37"/>
        <v>provincia_39 = unique(provincias_39(2:end,1));</v>
      </c>
      <c r="O12" s="2" t="str">
        <f t="shared" si="1"/>
        <v>PEAO_39 = reshape(data_39(:,2),T+S,N);</v>
      </c>
      <c r="T12" s="2" t="str">
        <f t="shared" si="2"/>
        <v xml:space="preserve">PEAO_39 = PEAO_39'; </v>
      </c>
      <c r="X12" s="2" t="str">
        <f t="shared" si="3"/>
        <v>tratado_39 = PEAO_39(1,:);</v>
      </c>
      <c r="AC12" s="2" t="str">
        <f t="shared" si="4"/>
        <v>PEAO_39(1,:) = [];</v>
      </c>
      <c r="AI12" s="2" t="str">
        <f t="shared" si="5"/>
        <v>PEAO_39 = [tratado_39;PEAO_39];</v>
      </c>
      <c r="AN12" s="2" t="str">
        <f t="shared" si="6"/>
        <v>Y_39 = PEAO_39; % outcome matrix</v>
      </c>
      <c r="AS12" s="2" t="str">
        <f t="shared" si="44"/>
        <v>Y_pre_39 = Y_39(:,1:T);</v>
      </c>
      <c r="AW12" s="2" t="str">
        <f t="shared" si="45"/>
        <v>Y_post_39 = Y_39(:,T+1:end);</v>
      </c>
      <c r="BA12" s="2" t="str">
        <f t="shared" si="46"/>
        <v>[a_hat_39,B_hat_39] = scm_batch(Y_pre_39);</v>
      </c>
      <c r="BF12" s="2" t="str">
        <f t="shared" si="38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39"/>
        <v>M_hat_39 = (eye(N)-B_hat_39)'*(eye(N)-B_hat_39);</v>
      </c>
      <c r="DQ12" s="2" t="str">
        <f t="shared" si="40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1"/>
        <v>synthetic_control_39=synthetic_control_39'</v>
      </c>
      <c r="EQ12" s="2" t="str">
        <f t="shared" si="42"/>
        <v>synthetic_control_sp_39=synthetic_control_sp_39'</v>
      </c>
      <c r="EV12" s="2" t="str">
        <f t="shared" si="43"/>
        <v>tratado_39=tratado_39'</v>
      </c>
      <c r="EZ12" s="2" t="str">
        <f t="shared" si="7"/>
        <v>xlswrite('G:\Mi unidad\1. PROYECTOS TELLO 2022\SCM SPILL OVERS\outputs\PEAO\distancia_centro_salud\1%\simulacion_2\synthetic_control_outputs.xlsx',synthetic_control_39,39)</v>
      </c>
      <c r="FN12" s="2" t="str">
        <f t="shared" si="8"/>
        <v>xlswrite('G:\Mi unidad\1. PROYECTOS TELLO 2022\SCM SPILL OVERS\outputs\PEAO\distancia_centro_salud\1%\simulacion_2\synthetic_control_spillover_outputs.xlsx',synthetic_control_sp_39,39)</v>
      </c>
      <c r="GD12" s="2" t="str">
        <f t="shared" si="9"/>
        <v>xlswrite('G:\Mi unidad\1. PROYECTOS TELLO 2022\SCM SPILL OVERS\outputs\PEAO\distancia_centro_salud\1%\simulacion_2\observado_outputs.xlsx',tratado_39,39)</v>
      </c>
      <c r="GR12" s="2" t="str">
        <f t="shared" si="10"/>
        <v>xlswrite('G:\Mi unidad\1. PROYECTOS TELLO 2022\SCM SPILL OVERS\outputs\PEAO\informalidad\1%\simulacion_2\synthetic_control_outputs.xlsx',synthetic_control_39,39)</v>
      </c>
      <c r="HF12" s="2" t="str">
        <f t="shared" si="11"/>
        <v>xlswrite('G:\Mi unidad\1. PROYECTOS TELLO 2022\SCM SPILL OVERS\outputs\PEAO\informalidad\1%\simulacion_2\synthetic_control_spillover_outputs.xlsx',synthetic_control_sp_39,39)</v>
      </c>
      <c r="HV12" s="2" t="str">
        <f t="shared" si="12"/>
        <v>xlswrite('G:\Mi unidad\1. PROYECTOS TELLO 2022\SCM SPILL OVERS\outputs\PEAO\informalidad\1%\simulacion_2\observado_outputs.xlsx',tratado_39,39)</v>
      </c>
      <c r="IJ12" s="2" t="str">
        <f t="shared" si="13"/>
        <v>xlswrite('G:\Mi unidad\1. PROYECTOS TELLO 2022\SCM SPILL OVERS\outputs\PEAO\densidad\1%\simulacion_2\synthetic_control_outputs.xlsx',synthetic_control_39,39)</v>
      </c>
      <c r="IX12" s="2" t="str">
        <f t="shared" si="14"/>
        <v>xlswrite('G:\Mi unidad\1. PROYECTOS TELLO 2022\SCM SPILL OVERS\outputs\PEAO\densidad\1%\simulacion_2\synthetic_control_spillover_outputs.xlsx',synthetic_control_sp_39,39)</v>
      </c>
      <c r="JN12" s="2" t="str">
        <f t="shared" si="15"/>
        <v>xlswrite('G:\Mi unidad\1. PROYECTOS TELLO 2022\SCM SPILL OVERS\outputs\PEAO\densidad\1%\simulacion_2\observado_outputs.xlsx',tratado_39,39)</v>
      </c>
      <c r="KA12" s="2" t="str">
        <f t="shared" si="16"/>
        <v>xlswrite('G:\Mi unidad\1. PROYECTOS TELLO 2022\SCM SPILL OVERS\outputs\PEAO\bajo_niv_educ\1%\simulacion_2\synthetic_control_outputs.xlsx',synthetic_control_39,39)</v>
      </c>
      <c r="KO12" s="2" t="str">
        <f t="shared" si="17"/>
        <v>xlswrite('G:\Mi unidad\1. PROYECTOS TELLO 2022\SCM SPILL OVERS\outputs\PEAO\bajo_niv_educ\1%\simulacion_2\synthetic_control_spillover_outputs.xlsx',synthetic_control_sp_39,39)</v>
      </c>
      <c r="LE12" s="2" t="str">
        <f t="shared" si="18"/>
        <v>xlswrite('G:\Mi unidad\1. PROYECTOS TELLO 2022\SCM SPILL OVERS\outputs\PEAO\bajo_niv_educ\1%\simulacion_2\observado_outputs.xlsx',tratado_39,39)</v>
      </c>
      <c r="LS12" s="2" t="str">
        <f t="shared" si="19"/>
        <v>xlswrite('G:\Mi unidad\1. PROYECTOS TELLO 2022\SCM SPILL OVERS\outputs\PEAO\bajo_ingreso\1%\simulacion_2\synthetic_control_outputs.xlsx',synthetic_control_39,39)</v>
      </c>
      <c r="MH12" s="2" t="str">
        <f t="shared" si="20"/>
        <v>xlswrite('G:\Mi unidad\1. PROYECTOS TELLO 2022\SCM SPILL OVERS\outputs\PEAO\bajo_ingreso\1%\simulacion_2\synthetic_control_spillover_outputs.xlsx',synthetic_control_sp_39,39)</v>
      </c>
      <c r="MX12" s="2" t="str">
        <f t="shared" si="21"/>
        <v>xlswrite('G:\Mi unidad\1. PROYECTOS TELLO 2022\SCM SPILL OVERS\outputs\PEAO\bajo_ingreso\1%\simulacion_2\observado_outputs.xlsx',tratado_39,39)</v>
      </c>
      <c r="NR12" s="2" t="str">
        <f t="shared" si="22"/>
        <v>xlswrite('G:\Mi unidad\1. PROYECTOS TELLO 2022\SCM SPILL OVERS\outputs\PEAO\densidad_g\1%\simulacion_2\synthetic_control_outputs.xlsx',synthetic_control_39,39)</v>
      </c>
      <c r="OF12" s="2" t="str">
        <f t="shared" si="23"/>
        <v>xlswrite('G:\Mi unidad\1. PROYECTOS TELLO 2022\SCM SPILL OVERS\outputs\PEAO\densidad_g\1%\simulacion_2\synthetic_control_spillover_outputs.xlsx',synthetic_control_sp_39,39)</v>
      </c>
      <c r="OV12" s="2" t="str">
        <f t="shared" si="24"/>
        <v>xlswrite('G:\Mi unidad\1. PROYECTOS TELLO 2022\SCM SPILL OVERS\outputs\PEAO\densidad_g\1%\simulacion_2\observado_outputs.xlsx',tratado_39,39)</v>
      </c>
      <c r="PI12" s="2" t="str">
        <f t="shared" si="25"/>
        <v>xlswrite('G:\Mi unidad\1. PROYECTOS TELLO 2022\SCM SPILL OVERS\outputs\PEAO\alimentos\1%\simulacion_2\synthetic_control_outputs.xlsx',synthetic_control_39,39);</v>
      </c>
      <c r="PJ12" s="2" t="str">
        <f t="shared" si="26"/>
        <v>xlswrite('G:\Mi unidad\1. PROYECTOS TELLO 2022\SCM SPILL OVERS\outputs\PEAO\alimentos\1%\simulacion_2\synthetic_control_spillover_outputs.xlsx',synthetic_control_sp_39,39);</v>
      </c>
      <c r="PK12" s="2" t="str">
        <f t="shared" si="27"/>
        <v>xlswrite('G:\Mi unidad\1. PROYECTOS TELLO 2022\SCM SPILL OVERS\outputs\PEAO\alimentos\1%\simulacion_2\observado_outputs.xlsx',tratado_39,39);</v>
      </c>
      <c r="PP12" s="2" t="str">
        <f t="shared" si="28"/>
        <v>xlswrite('G:\Mi unidad\1. PROYECTOS TELLO 2022\SCM SPILL OVERS\outputs\PEAO\jefe_hogar\1%\simulacion_2\synthetic_control_outputs.xlsx',synthetic_control_39,39);</v>
      </c>
      <c r="PQ12" s="2" t="str">
        <f t="shared" si="29"/>
        <v>xlswrite('G:\Mi unidad\1. PROYECTOS TELLO 2022\SCM SPILL OVERS\outputs\PEAO\jefe_hogar\1%\simulacion_2\synthetic_control_spillover_outputs.xlsx',synthetic_control_sp_39,39);</v>
      </c>
      <c r="PR12" s="2" t="str">
        <f t="shared" si="30"/>
        <v>xlswrite('G:\Mi unidad\1. PROYECTOS TELLO 2022\SCM SPILL OVERS\outputs\PEAO\jefe_hogar\1%\simulacion_2\observado_outputs.xlsx',tratado_39,39);</v>
      </c>
      <c r="PV12" s="2" t="str">
        <f t="shared" si="31"/>
        <v>xlswrite('G:\Mi unidad\1. PROYECTOS TELLO 2022\SCM SPILL OVERS\outputs\PEAO\mujeres\1%\simulacion_2\synthetic_control_outputs.xlsx',synthetic_control_39,39);</v>
      </c>
      <c r="PW12" s="2" t="str">
        <f t="shared" si="32"/>
        <v>xlswrite('G:\Mi unidad\1. PROYECTOS TELLO 2022\SCM SPILL OVERS\outputs\PEAO\mujeres\1%\simulacion_2\synthetic_control_spillover_outputs.xlsx',synthetic_control_sp_39,39);</v>
      </c>
      <c r="PX12" s="2" t="str">
        <f t="shared" si="33"/>
        <v>xlswrite('G:\Mi unidad\1. PROYECTOS TELLO 2022\SCM SPILL OVERS\outputs\PEAO\mujeres\1%\simulacion_2\observado_outputs.xlsx',tratado_39,39);</v>
      </c>
      <c r="QB12" s="2" t="str">
        <f t="shared" si="34"/>
        <v>xlswrite('G:\Mi unidad\1. PROYECTOS TELLO 2022\SCM SPILL OVERS\outputs\PEAO\criminalidad\1%\simulacion_2\synthetic_control_outputs.xlsx',synthetic_control_39,39);</v>
      </c>
      <c r="QC12" s="2" t="str">
        <f t="shared" si="35"/>
        <v>xlswrite('G:\Mi unidad\1. PROYECTOS TELLO 2022\SCM SPILL OVERS\outputs\PEAO\criminalidad\1%\simulacion_2\synthetic_control_spillover_outputs.xlsx',synthetic_control_sp_39,39);</v>
      </c>
      <c r="QD12" s="2" t="str">
        <f t="shared" si="36"/>
        <v>xlswrite('G:\Mi unidad\1. PROYECTOS TELLO 2022\SCM SPILL OVERS\outputs\PEAO\criminalidad\1%\simulacion_2\observado_outputs.xlsx',tratado_39,39);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OVERS\outputs\PEAO\bajo_niv_educ\1%\simulacion_2\output_tests.xlsx',lb_vec_"&amp;QW12&amp;"','lb_vec_"&amp;QW12&amp;"');"</f>
        <v>xlswrite('G:\Mi unidad\1. PROYECTOS TELLO 2022\SCM SPILL OVERS\outputs\PEAO\bajo_niv_educ\1%\simulacion_2\output_tests.xlsx',lb_vec_10','lb_vec_10');</v>
      </c>
      <c r="RK12">
        <v>10</v>
      </c>
      <c r="RL12" t="str">
        <f>"xlswrite('G:\Mi unidad\1. PROYECTOS TELLO 2022\SCM SPILL OVERS\outputs\PEAO\bajo_ingreso\1%\simulacion_2\output_tests.xlsx',lb_vec_"&amp;RK12&amp;"','lb_vec_"&amp;RK12&amp;"');"</f>
        <v>xlswrite('G:\Mi unidad\1. PROYECTOS TELLO 2022\SCM SPILL OVERS\outputs\PEAO\bajo_ingreso\1%\simulacion_2\output_tests.xlsx',lb_vec_10','lb_vec_10');</v>
      </c>
      <c r="RW12">
        <v>10</v>
      </c>
      <c r="RX12" t="str">
        <f>"xlswrite('G:\Mi unidad\1. PROYECTOS TELLO 2022\SCM SPILL OVERS\outputs\PEAO\densidad\1%\simulacion_2\output_tests.xlsx',lb_vec_"&amp;RW12&amp;"','lb_vec_"&amp;RW12&amp;"');"</f>
        <v>xlswrite('G:\Mi unidad\1. PROYECTOS TELLO 2022\SCM SPILL OVERS\outputs\PEAO\densidad\1%\simulacion_2\output_tests.xlsx',lb_vec_10','lb_vec_10');</v>
      </c>
      <c r="SI12">
        <v>10</v>
      </c>
      <c r="SJ12" t="str">
        <f>"xlswrite('G:\Mi unidad\1. PROYECTOS TELLO 2022\SCM SPILL OVERS\outputs\PEAO\densidad_g\1%\simulacion_2\output_tests.xlsx',lb_vec_"&amp;SI12&amp;"','lb_vec_"&amp;SI12&amp;"');"</f>
        <v>xlswrite('G:\Mi unidad\1. PROYECTOS TELLO 2022\SCM SPILL OVERS\outputs\PEAO\densidad_g\1%\simulacion_2\output_tests.xlsx',lb_vec_10','lb_vec_10');</v>
      </c>
      <c r="SU12">
        <v>10</v>
      </c>
      <c r="SV12" t="str">
        <f>"xlswrite('G:\Mi unidad\1. PROYECTOS TELLO 2022\SCM SPILL OVERS\outputs\PEAO\distancia_centro_salud\1%\simulacion_2\output_tests.xlsx',lb_vec_"&amp;SU12&amp;"','lb_vec_"&amp;SU12&amp;"');"</f>
        <v>xlswrite('G:\Mi unidad\1. PROYECTOS TELLO 2022\SCM SPILL OVERS\outputs\PEAO\distancia_centro_salud\1%\simulacion_2\output_tests.xlsx',lb_vec_10','lb_vec_10');</v>
      </c>
      <c r="TH12">
        <v>10</v>
      </c>
      <c r="TI12" t="str">
        <f>"xlswrite('G:\Mi unidad\1. PROYECTOS TELLO 2022\SCM SPILL OVERS\outputs\PEAO\informalidad\1%\simulacion_2\output_tests.xlsx',lb_vec_"&amp;TH12&amp;"','lb_vec_"&amp;TH12&amp;"');"</f>
        <v>xlswrite('G:\Mi unidad\1. PROYECTOS TELLO 2022\SCM SPILL OVERS\outputs\PEAO\informalidad\1%\simulacion_2\output_tests.xlsx',lb_vec_10','lb_vec_10');</v>
      </c>
      <c r="TU12">
        <v>10</v>
      </c>
      <c r="TV12" t="str">
        <f>"xlswrite('G:\Mi unidad\1. PROYECTOS TELLO 2022\SCM SPILL OVERS\outputs\PEAO\alimentos\1%\simulacion_2\output_tests.xlsx',lb_vec_"&amp;TU12&amp;"','lb_vec_"&amp;TU12&amp;"');"</f>
        <v>xlswrite('G:\Mi unidad\1. PROYECTOS TELLO 2022\SCM SPILL OVERS\outputs\PEAO\alimentos\1%\simulacion_2\output_tests.xlsx',lb_vec_10','lb_vec_10');</v>
      </c>
      <c r="UB12">
        <v>10</v>
      </c>
      <c r="UC12" t="str">
        <f>"xlswrite('G:\Mi unidad\1. PROYECTOS TELLO 2022\SCM SPILL OVERS\outputs\PEAO\jefe_hogar\1%\simulacion_2\output_tests.xlsx',lb_vec_"&amp;UB12&amp;"','lb_vec_"&amp;UB12&amp;"');"</f>
        <v>xlswrite('G:\Mi unidad\1. PROYECTOS TELLO 2022\SCM SPILL OVERS\outputs\PEAO\jefe_hogar\1%\simulacion_2\output_tests.xlsx',lb_vec_10','lb_vec_10');</v>
      </c>
      <c r="UI12">
        <v>10</v>
      </c>
      <c r="UJ12" t="str">
        <f>"xlswrite('G:\Mi unidad\1. PROYECTOS TELLO 2022\SCM SPILL OVERS\outputs\PEAO\mujeres\1%\simulacion_2\output_tests.xlsx',lb_vec_"&amp;UI12&amp;"','lb_vec_"&amp;UI12&amp;"');"</f>
        <v>xlswrite('G:\Mi unidad\1. PROYECTOS TELLO 2022\SCM SPILL OVERS\outputs\PEAO\mujeres\1%\simulacion_2\output_tests.xlsx',lb_vec_10','lb_vec_10');</v>
      </c>
      <c r="UU12">
        <v>10</v>
      </c>
      <c r="UV12" t="str">
        <f>"xlswrite('G:\Mi unidad\1. PROYECTOS TELLO 2022\SCM SPILL OVERS\outputs\PEAO\criminalidad\1%\simulacion_2\output_tests.xlsx',lb_vec_"&amp;UU12&amp;"','lb_vec_"&amp;UU12&amp;"');"</f>
        <v>xlswrite('G:\Mi unidad\1. PROYECTOS TELLO 2022\SCM SPILL OVERS\outputs\PEAO\criminalidad\1%\simulacion_2\output_tests.xlsx',lb_vec_10','lb_vec_10');</v>
      </c>
    </row>
    <row r="13" spans="1:568" x14ac:dyDescent="0.3">
      <c r="A13">
        <v>41</v>
      </c>
      <c r="B13" s="2" t="str">
        <f t="shared" si="0"/>
        <v>[data_41,provincias_41,~] = xlsread('BD_PEAO_est_1_provincia_41.xlsx');</v>
      </c>
      <c r="E13" s="2" t="str">
        <f t="shared" si="37"/>
        <v>provincia_41 = unique(provincias_41(2:end,1));</v>
      </c>
      <c r="O13" s="2" t="str">
        <f t="shared" si="1"/>
        <v>PEAO_41 = reshape(data_41(:,2),T+S,N);</v>
      </c>
      <c r="T13" s="2" t="str">
        <f t="shared" si="2"/>
        <v xml:space="preserve">PEAO_41 = PEAO_41'; </v>
      </c>
      <c r="X13" s="2" t="str">
        <f t="shared" si="3"/>
        <v>tratado_41 = PEAO_41(1,:);</v>
      </c>
      <c r="AC13" s="2" t="str">
        <f t="shared" si="4"/>
        <v>PEAO_41(1,:) = [];</v>
      </c>
      <c r="AI13" s="2" t="str">
        <f t="shared" si="5"/>
        <v>PEAO_41 = [tratado_41;PEAO_41];</v>
      </c>
      <c r="AN13" s="2" t="str">
        <f t="shared" si="6"/>
        <v>Y_41 = PEAO_41; % outcome matrix</v>
      </c>
      <c r="AS13" s="2" t="str">
        <f t="shared" si="44"/>
        <v>Y_pre_41 = Y_41(:,1:T);</v>
      </c>
      <c r="AW13" s="2" t="str">
        <f t="shared" si="45"/>
        <v>Y_post_41 = Y_41(:,T+1:end);</v>
      </c>
      <c r="BA13" s="2" t="str">
        <f t="shared" si="46"/>
        <v>[a_hat_41,B_hat_41] = scm_batch(Y_pre_41);</v>
      </c>
      <c r="BF13" s="2" t="str">
        <f t="shared" si="38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39"/>
        <v>M_hat_41 = (eye(N)-B_hat_41)'*(eye(N)-B_hat_41);</v>
      </c>
      <c r="DQ13" s="2" t="str">
        <f t="shared" si="40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1"/>
        <v>synthetic_control_41=synthetic_control_41'</v>
      </c>
      <c r="EQ13" s="2" t="str">
        <f t="shared" si="42"/>
        <v>synthetic_control_sp_41=synthetic_control_sp_41'</v>
      </c>
      <c r="EV13" s="2" t="str">
        <f t="shared" si="43"/>
        <v>tratado_41=tratado_41'</v>
      </c>
      <c r="EZ13" s="2" t="str">
        <f t="shared" si="7"/>
        <v>xlswrite('G:\Mi unidad\1. PROYECTOS TELLO 2022\SCM SPILL OVERS\outputs\PEAO\distancia_centro_salud\1%\simulacion_2\synthetic_control_outputs.xlsx',synthetic_control_41,41)</v>
      </c>
      <c r="FN13" s="2" t="str">
        <f t="shared" si="8"/>
        <v>xlswrite('G:\Mi unidad\1. PROYECTOS TELLO 2022\SCM SPILL OVERS\outputs\PEAO\distancia_centro_salud\1%\simulacion_2\synthetic_control_spillover_outputs.xlsx',synthetic_control_sp_41,41)</v>
      </c>
      <c r="GD13" s="2" t="str">
        <f t="shared" si="9"/>
        <v>xlswrite('G:\Mi unidad\1. PROYECTOS TELLO 2022\SCM SPILL OVERS\outputs\PEAO\distancia_centro_salud\1%\simulacion_2\observado_outputs.xlsx',tratado_41,41)</v>
      </c>
      <c r="GR13" s="2" t="str">
        <f t="shared" si="10"/>
        <v>xlswrite('G:\Mi unidad\1. PROYECTOS TELLO 2022\SCM SPILL OVERS\outputs\PEAO\informalidad\1%\simulacion_2\synthetic_control_outputs.xlsx',synthetic_control_41,41)</v>
      </c>
      <c r="HF13" s="2" t="str">
        <f t="shared" si="11"/>
        <v>xlswrite('G:\Mi unidad\1. PROYECTOS TELLO 2022\SCM SPILL OVERS\outputs\PEAO\informalidad\1%\simulacion_2\synthetic_control_spillover_outputs.xlsx',synthetic_control_sp_41,41)</v>
      </c>
      <c r="HV13" s="2" t="str">
        <f t="shared" si="12"/>
        <v>xlswrite('G:\Mi unidad\1. PROYECTOS TELLO 2022\SCM SPILL OVERS\outputs\PEAO\informalidad\1%\simulacion_2\observado_outputs.xlsx',tratado_41,41)</v>
      </c>
      <c r="IJ13" s="2" t="str">
        <f t="shared" si="13"/>
        <v>xlswrite('G:\Mi unidad\1. PROYECTOS TELLO 2022\SCM SPILL OVERS\outputs\PEAO\densidad\1%\simulacion_2\synthetic_control_outputs.xlsx',synthetic_control_41,41)</v>
      </c>
      <c r="IX13" s="2" t="str">
        <f t="shared" si="14"/>
        <v>xlswrite('G:\Mi unidad\1. PROYECTOS TELLO 2022\SCM SPILL OVERS\outputs\PEAO\densidad\1%\simulacion_2\synthetic_control_spillover_outputs.xlsx',synthetic_control_sp_41,41)</v>
      </c>
      <c r="JN13" s="2" t="str">
        <f t="shared" si="15"/>
        <v>xlswrite('G:\Mi unidad\1. PROYECTOS TELLO 2022\SCM SPILL OVERS\outputs\PEAO\densidad\1%\simulacion_2\observado_outputs.xlsx',tratado_41,41)</v>
      </c>
      <c r="KA13" s="2" t="str">
        <f t="shared" si="16"/>
        <v>xlswrite('G:\Mi unidad\1. PROYECTOS TELLO 2022\SCM SPILL OVERS\outputs\PEAO\bajo_niv_educ\1%\simulacion_2\synthetic_control_outputs.xlsx',synthetic_control_41,41)</v>
      </c>
      <c r="KO13" s="2" t="str">
        <f t="shared" si="17"/>
        <v>xlswrite('G:\Mi unidad\1. PROYECTOS TELLO 2022\SCM SPILL OVERS\outputs\PEAO\bajo_niv_educ\1%\simulacion_2\synthetic_control_spillover_outputs.xlsx',synthetic_control_sp_41,41)</v>
      </c>
      <c r="LE13" s="2" t="str">
        <f t="shared" si="18"/>
        <v>xlswrite('G:\Mi unidad\1. PROYECTOS TELLO 2022\SCM SPILL OVERS\outputs\PEAO\bajo_niv_educ\1%\simulacion_2\observado_outputs.xlsx',tratado_41,41)</v>
      </c>
      <c r="LS13" s="2" t="str">
        <f t="shared" si="19"/>
        <v>xlswrite('G:\Mi unidad\1. PROYECTOS TELLO 2022\SCM SPILL OVERS\outputs\PEAO\bajo_ingreso\1%\simulacion_2\synthetic_control_outputs.xlsx',synthetic_control_41,41)</v>
      </c>
      <c r="MH13" s="2" t="str">
        <f t="shared" si="20"/>
        <v>xlswrite('G:\Mi unidad\1. PROYECTOS TELLO 2022\SCM SPILL OVERS\outputs\PEAO\bajo_ingreso\1%\simulacion_2\synthetic_control_spillover_outputs.xlsx',synthetic_control_sp_41,41)</v>
      </c>
      <c r="MX13" s="2" t="str">
        <f t="shared" si="21"/>
        <v>xlswrite('G:\Mi unidad\1. PROYECTOS TELLO 2022\SCM SPILL OVERS\outputs\PEAO\bajo_ingreso\1%\simulacion_2\observado_outputs.xlsx',tratado_41,41)</v>
      </c>
      <c r="NR13" s="2" t="str">
        <f t="shared" si="22"/>
        <v>xlswrite('G:\Mi unidad\1. PROYECTOS TELLO 2022\SCM SPILL OVERS\outputs\PEAO\densidad_g\1%\simulacion_2\synthetic_control_outputs.xlsx',synthetic_control_41,41)</v>
      </c>
      <c r="OF13" s="2" t="str">
        <f t="shared" si="23"/>
        <v>xlswrite('G:\Mi unidad\1. PROYECTOS TELLO 2022\SCM SPILL OVERS\outputs\PEAO\densidad_g\1%\simulacion_2\synthetic_control_spillover_outputs.xlsx',synthetic_control_sp_41,41)</v>
      </c>
      <c r="OV13" s="2" t="str">
        <f t="shared" si="24"/>
        <v>xlswrite('G:\Mi unidad\1. PROYECTOS TELLO 2022\SCM SPILL OVERS\outputs\PEAO\densidad_g\1%\simulacion_2\observado_outputs.xlsx',tratado_41,41)</v>
      </c>
      <c r="PI13" s="2" t="str">
        <f t="shared" si="25"/>
        <v>xlswrite('G:\Mi unidad\1. PROYECTOS TELLO 2022\SCM SPILL OVERS\outputs\PEAO\alimentos\1%\simulacion_2\synthetic_control_outputs.xlsx',synthetic_control_41,41);</v>
      </c>
      <c r="PJ13" s="2" t="str">
        <f t="shared" si="26"/>
        <v>xlswrite('G:\Mi unidad\1. PROYECTOS TELLO 2022\SCM SPILL OVERS\outputs\PEAO\alimentos\1%\simulacion_2\synthetic_control_spillover_outputs.xlsx',synthetic_control_sp_41,41);</v>
      </c>
      <c r="PK13" s="2" t="str">
        <f t="shared" si="27"/>
        <v>xlswrite('G:\Mi unidad\1. PROYECTOS TELLO 2022\SCM SPILL OVERS\outputs\PEAO\alimentos\1%\simulacion_2\observado_outputs.xlsx',tratado_41,41);</v>
      </c>
      <c r="PP13" s="2" t="str">
        <f t="shared" si="28"/>
        <v>xlswrite('G:\Mi unidad\1. PROYECTOS TELLO 2022\SCM SPILL OVERS\outputs\PEAO\jefe_hogar\1%\simulacion_2\synthetic_control_outputs.xlsx',synthetic_control_41,41);</v>
      </c>
      <c r="PQ13" s="2" t="str">
        <f t="shared" si="29"/>
        <v>xlswrite('G:\Mi unidad\1. PROYECTOS TELLO 2022\SCM SPILL OVERS\outputs\PEAO\jefe_hogar\1%\simulacion_2\synthetic_control_spillover_outputs.xlsx',synthetic_control_sp_41,41);</v>
      </c>
      <c r="PR13" s="2" t="str">
        <f t="shared" si="30"/>
        <v>xlswrite('G:\Mi unidad\1. PROYECTOS TELLO 2022\SCM SPILL OVERS\outputs\PEAO\jefe_hogar\1%\simulacion_2\observado_outputs.xlsx',tratado_41,41);</v>
      </c>
      <c r="PV13" s="2" t="str">
        <f t="shared" si="31"/>
        <v>xlswrite('G:\Mi unidad\1. PROYECTOS TELLO 2022\SCM SPILL OVERS\outputs\PEAO\mujeres\1%\simulacion_2\synthetic_control_outputs.xlsx',synthetic_control_41,41);</v>
      </c>
      <c r="PW13" s="2" t="str">
        <f t="shared" si="32"/>
        <v>xlswrite('G:\Mi unidad\1. PROYECTOS TELLO 2022\SCM SPILL OVERS\outputs\PEAO\mujeres\1%\simulacion_2\synthetic_control_spillover_outputs.xlsx',synthetic_control_sp_41,41);</v>
      </c>
      <c r="PX13" s="2" t="str">
        <f t="shared" si="33"/>
        <v>xlswrite('G:\Mi unidad\1. PROYECTOS TELLO 2022\SCM SPILL OVERS\outputs\PEAO\mujeres\1%\simulacion_2\observado_outputs.xlsx',tratado_41,41);</v>
      </c>
      <c r="QB13" s="2" t="str">
        <f t="shared" si="34"/>
        <v>xlswrite('G:\Mi unidad\1. PROYECTOS TELLO 2022\SCM SPILL OVERS\outputs\PEAO\criminalidad\1%\simulacion_2\synthetic_control_outputs.xlsx',synthetic_control_41,41);</v>
      </c>
      <c r="QC13" s="2" t="str">
        <f t="shared" si="35"/>
        <v>xlswrite('G:\Mi unidad\1. PROYECTOS TELLO 2022\SCM SPILL OVERS\outputs\PEAO\criminalidad\1%\simulacion_2\synthetic_control_spillover_outputs.xlsx',synthetic_control_sp_41,41);</v>
      </c>
      <c r="QD13" s="2" t="str">
        <f t="shared" si="36"/>
        <v>xlswrite('G:\Mi unidad\1. PROYECTOS TELLO 2022\SCM SPILL OVERS\outputs\PEAO\criminalidad\1%\simulacion_2\observado_outputs.xlsx',tratado_41,41);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sp_andrews(Y_pre_"&amp;QP13&amp;",PEAO_"&amp;QP13&amp;"(:,T+s),A_"&amp;QP13&amp;",C,d,alpha_sig);"</f>
        <v xml:space="preserve">    spillover_test_7(s) = sp_andrews(Y_pre_7,PEAO_7(:,T+s),A_7,C,d,alpha_sig);</v>
      </c>
      <c r="QW13">
        <v>10</v>
      </c>
      <c r="QX13" t="str">
        <f>"xlswrite('G:\Mi unidad\1. PROYECTOS TELLO 2022\SCM SPILL OVERS\outputs\PEAO\bajo_niv_educ\1%\simulacion_2\output_tests.xlsx',ub_vec_"&amp;QW13&amp;"','ub_vec_"&amp;QW13&amp;"');"</f>
        <v>xlswrite('G:\Mi unidad\1. PROYECTOS TELLO 2022\SCM SPILL OVERS\outputs\PEAO\bajo_niv_educ\1%\simulacion_2\output_tests.xlsx',ub_vec_10','ub_vec_10');</v>
      </c>
      <c r="RK13">
        <v>10</v>
      </c>
      <c r="RL13" t="str">
        <f>"xlswrite('G:\Mi unidad\1. PROYECTOS TELLO 2022\SCM SPILL OVERS\outputs\PEAO\bajo_ingreso\1%\simulacion_2\output_tests.xlsx',ub_vec_"&amp;RK13&amp;"','ub_vec_"&amp;RK13&amp;"');"</f>
        <v>xlswrite('G:\Mi unidad\1. PROYECTOS TELLO 2022\SCM SPILL OVERS\outputs\PEAO\bajo_ingreso\1%\simulacion_2\output_tests.xlsx',ub_vec_10','ub_vec_10');</v>
      </c>
      <c r="RW13">
        <v>10</v>
      </c>
      <c r="RX13" t="str">
        <f>"xlswrite('G:\Mi unidad\1. PROYECTOS TELLO 2022\SCM SPILL OVERS\outputs\PEAO\densidad\1%\simulacion_2\output_tests.xlsx',ub_vec_"&amp;RW13&amp;"','ub_vec_"&amp;RW13&amp;"');"</f>
        <v>xlswrite('G:\Mi unidad\1. PROYECTOS TELLO 2022\SCM SPILL OVERS\outputs\PEAO\densidad\1%\simulacion_2\output_tests.xlsx',ub_vec_10','ub_vec_10');</v>
      </c>
      <c r="SI13">
        <v>10</v>
      </c>
      <c r="SJ13" t="str">
        <f>"xlswrite('G:\Mi unidad\1. PROYECTOS TELLO 2022\SCM SPILL OVERS\outputs\PEAO\densidad_g\1%\simulacion_2\output_tests.xlsx',ub_vec_"&amp;SI13&amp;"','ub_vec_"&amp;SI13&amp;"');"</f>
        <v>xlswrite('G:\Mi unidad\1. PROYECTOS TELLO 2022\SCM SPILL OVERS\outputs\PEAO\densidad_g\1%\simulacion_2\output_tests.xlsx',ub_vec_10','ub_vec_10');</v>
      </c>
      <c r="SU13">
        <v>10</v>
      </c>
      <c r="SV13" t="str">
        <f>"xlswrite('G:\Mi unidad\1. PROYECTOS TELLO 2022\SCM SPILL OVERS\outputs\PEAO\distancia_centro_salud\1%\simulacion_2\output_tests.xlsx',ub_vec_"&amp;SU13&amp;"','ub_vec_"&amp;SU13&amp;"');"</f>
        <v>xlswrite('G:\Mi unidad\1. PROYECTOS TELLO 2022\SCM SPILL OVERS\outputs\PEAO\distancia_centro_salud\1%\simulacion_2\output_tests.xlsx',ub_vec_10','ub_vec_10');</v>
      </c>
      <c r="TH13">
        <v>10</v>
      </c>
      <c r="TI13" t="str">
        <f>"xlswrite('G:\Mi unidad\1. PROYECTOS TELLO 2022\SCM SPILL OVERS\outputs\PEAO\informalidad\1%\simulacion_2\output_tests.xlsx',ub_vec_"&amp;TH13&amp;"','ub_vec_"&amp;TH13&amp;"');"</f>
        <v>xlswrite('G:\Mi unidad\1. PROYECTOS TELLO 2022\SCM SPILL OVERS\outputs\PEAO\informalidad\1%\simulacion_2\output_tests.xlsx',ub_vec_10','ub_vec_10');</v>
      </c>
      <c r="TU13">
        <v>10</v>
      </c>
      <c r="TV13" t="str">
        <f>"xlswrite('G:\Mi unidad\1. PROYECTOS TELLO 2022\SCM SPILL OVERS\outputs\PEAO\alimentos\1%\simulacion_2\output_tests.xlsx',ub_vec_"&amp;TU13&amp;"','ub_vec_"&amp;TU13&amp;"');"</f>
        <v>xlswrite('G:\Mi unidad\1. PROYECTOS TELLO 2022\SCM SPILL OVERS\outputs\PEAO\alimentos\1%\simulacion_2\output_tests.xlsx',ub_vec_10','ub_vec_10');</v>
      </c>
      <c r="UB13">
        <v>10</v>
      </c>
      <c r="UC13" t="str">
        <f>"xlswrite('G:\Mi unidad\1. PROYECTOS TELLO 2022\SCM SPILL OVERS\outputs\PEAO\jefe_hogar\1%\simulacion_2\output_tests.xlsx',ub_vec_"&amp;UB13&amp;"','ub_vec_"&amp;UB13&amp;"');"</f>
        <v>xlswrite('G:\Mi unidad\1. PROYECTOS TELLO 2022\SCM SPILL OVERS\outputs\PEAO\jefe_hogar\1%\simulacion_2\output_tests.xlsx',ub_vec_10','ub_vec_10');</v>
      </c>
      <c r="UI13">
        <v>10</v>
      </c>
      <c r="UJ13" t="str">
        <f>"xlswrite('G:\Mi unidad\1. PROYECTOS TELLO 2022\SCM SPILL OVERS\outputs\PEAO\mujeres\1%\simulacion_2\output_tests.xlsx',ub_vec_"&amp;UI13&amp;"','ub_vec_"&amp;UI13&amp;"');"</f>
        <v>xlswrite('G:\Mi unidad\1. PROYECTOS TELLO 2022\SCM SPILL OVERS\outputs\PEAO\mujeres\1%\simulacion_2\output_tests.xlsx',ub_vec_10','ub_vec_10');</v>
      </c>
      <c r="UU13">
        <v>10</v>
      </c>
      <c r="UV13" t="str">
        <f>"xlswrite('G:\Mi unidad\1. PROYECTOS TELLO 2022\SCM SPILL OVERS\outputs\PEAO\criminalidad\1%\simulacion_2\output_tests.xlsx',ub_vec_"&amp;UU13&amp;"','ub_vec_"&amp;UU13&amp;"');"</f>
        <v>xlswrite('G:\Mi unidad\1. PROYECTOS TELLO 2022\SCM SPILL OVERS\outputs\PEAO\criminalidad\1%\simulacion_2\output_tests.xlsx',ub_vec_10','ub_vec_10');</v>
      </c>
    </row>
    <row r="14" spans="1:568" x14ac:dyDescent="0.3">
      <c r="A14">
        <v>42</v>
      </c>
      <c r="B14" s="2" t="str">
        <f t="shared" si="0"/>
        <v>[data_42,provincias_42,~] = xlsread('BD_PEAO_est_1_provincia_42.xlsx');</v>
      </c>
      <c r="E14" s="2" t="str">
        <f t="shared" si="37"/>
        <v>provincia_42 = unique(provincias_42(2:end,1));</v>
      </c>
      <c r="O14" s="2" t="str">
        <f t="shared" si="1"/>
        <v>PEAO_42 = reshape(data_42(:,2),T+S,N);</v>
      </c>
      <c r="T14" s="2" t="str">
        <f t="shared" si="2"/>
        <v xml:space="preserve">PEAO_42 = PEAO_42'; </v>
      </c>
      <c r="X14" s="2" t="str">
        <f t="shared" si="3"/>
        <v>tratado_42 = PEAO_42(1,:);</v>
      </c>
      <c r="AC14" s="2" t="str">
        <f t="shared" si="4"/>
        <v>PEAO_42(1,:) = [];</v>
      </c>
      <c r="AI14" s="2" t="str">
        <f t="shared" si="5"/>
        <v>PEAO_42 = [tratado_42;PEAO_42];</v>
      </c>
      <c r="AN14" s="2" t="str">
        <f t="shared" si="6"/>
        <v>Y_42 = PEAO_42; % outcome matrix</v>
      </c>
      <c r="AS14" s="2" t="str">
        <f t="shared" si="44"/>
        <v>Y_pre_42 = Y_42(:,1:T);</v>
      </c>
      <c r="AW14" s="2" t="str">
        <f t="shared" si="45"/>
        <v>Y_post_42 = Y_42(:,T+1:end);</v>
      </c>
      <c r="BA14" s="2" t="str">
        <f t="shared" si="46"/>
        <v>[a_hat_42,B_hat_42] = scm_batch(Y_pre_42);</v>
      </c>
      <c r="BF14" s="2" t="str">
        <f t="shared" si="38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39"/>
        <v>M_hat_42 = (eye(N)-B_hat_42)'*(eye(N)-B_hat_42);</v>
      </c>
      <c r="DQ14" s="2" t="str">
        <f t="shared" si="40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1"/>
        <v>synthetic_control_42=synthetic_control_42'</v>
      </c>
      <c r="EQ14" s="2" t="str">
        <f t="shared" si="42"/>
        <v>synthetic_control_sp_42=synthetic_control_sp_42'</v>
      </c>
      <c r="EV14" s="2" t="str">
        <f t="shared" si="43"/>
        <v>tratado_42=tratado_42'</v>
      </c>
      <c r="EZ14" s="2" t="str">
        <f t="shared" si="7"/>
        <v>xlswrite('G:\Mi unidad\1. PROYECTOS TELLO 2022\SCM SPILL OVERS\outputs\PEAO\distancia_centro_salud\1%\simulacion_2\synthetic_control_outputs.xlsx',synthetic_control_42,42)</v>
      </c>
      <c r="FN14" s="2" t="str">
        <f t="shared" si="8"/>
        <v>xlswrite('G:\Mi unidad\1. PROYECTOS TELLO 2022\SCM SPILL OVERS\outputs\PEAO\distancia_centro_salud\1%\simulacion_2\synthetic_control_spillover_outputs.xlsx',synthetic_control_sp_42,42)</v>
      </c>
      <c r="GD14" s="2" t="str">
        <f t="shared" si="9"/>
        <v>xlswrite('G:\Mi unidad\1. PROYECTOS TELLO 2022\SCM SPILL OVERS\outputs\PEAO\distancia_centro_salud\1%\simulacion_2\observado_outputs.xlsx',tratado_42,42)</v>
      </c>
      <c r="GR14" s="2" t="str">
        <f t="shared" si="10"/>
        <v>xlswrite('G:\Mi unidad\1. PROYECTOS TELLO 2022\SCM SPILL OVERS\outputs\PEAO\informalidad\1%\simulacion_2\synthetic_control_outputs.xlsx',synthetic_control_42,42)</v>
      </c>
      <c r="HF14" s="2" t="str">
        <f t="shared" si="11"/>
        <v>xlswrite('G:\Mi unidad\1. PROYECTOS TELLO 2022\SCM SPILL OVERS\outputs\PEAO\informalidad\1%\simulacion_2\synthetic_control_spillover_outputs.xlsx',synthetic_control_sp_42,42)</v>
      </c>
      <c r="HV14" s="2" t="str">
        <f t="shared" si="12"/>
        <v>xlswrite('G:\Mi unidad\1. PROYECTOS TELLO 2022\SCM SPILL OVERS\outputs\PEAO\informalidad\1%\simulacion_2\observado_outputs.xlsx',tratado_42,42)</v>
      </c>
      <c r="IJ14" s="2" t="str">
        <f t="shared" si="13"/>
        <v>xlswrite('G:\Mi unidad\1. PROYECTOS TELLO 2022\SCM SPILL OVERS\outputs\PEAO\densidad\1%\simulacion_2\synthetic_control_outputs.xlsx',synthetic_control_42,42)</v>
      </c>
      <c r="IX14" s="2" t="str">
        <f t="shared" si="14"/>
        <v>xlswrite('G:\Mi unidad\1. PROYECTOS TELLO 2022\SCM SPILL OVERS\outputs\PEAO\densidad\1%\simulacion_2\synthetic_control_spillover_outputs.xlsx',synthetic_control_sp_42,42)</v>
      </c>
      <c r="JN14" s="2" t="str">
        <f t="shared" si="15"/>
        <v>xlswrite('G:\Mi unidad\1. PROYECTOS TELLO 2022\SCM SPILL OVERS\outputs\PEAO\densidad\1%\simulacion_2\observado_outputs.xlsx',tratado_42,42)</v>
      </c>
      <c r="KA14" s="2" t="str">
        <f t="shared" si="16"/>
        <v>xlswrite('G:\Mi unidad\1. PROYECTOS TELLO 2022\SCM SPILL OVERS\outputs\PEAO\bajo_niv_educ\1%\simulacion_2\synthetic_control_outputs.xlsx',synthetic_control_42,42)</v>
      </c>
      <c r="KO14" s="2" t="str">
        <f t="shared" si="17"/>
        <v>xlswrite('G:\Mi unidad\1. PROYECTOS TELLO 2022\SCM SPILL OVERS\outputs\PEAO\bajo_niv_educ\1%\simulacion_2\synthetic_control_spillover_outputs.xlsx',synthetic_control_sp_42,42)</v>
      </c>
      <c r="LE14" s="2" t="str">
        <f t="shared" si="18"/>
        <v>xlswrite('G:\Mi unidad\1. PROYECTOS TELLO 2022\SCM SPILL OVERS\outputs\PEAO\bajo_niv_educ\1%\simulacion_2\observado_outputs.xlsx',tratado_42,42)</v>
      </c>
      <c r="LS14" s="2" t="str">
        <f t="shared" si="19"/>
        <v>xlswrite('G:\Mi unidad\1. PROYECTOS TELLO 2022\SCM SPILL OVERS\outputs\PEAO\bajo_ingreso\1%\simulacion_2\synthetic_control_outputs.xlsx',synthetic_control_42,42)</v>
      </c>
      <c r="MH14" s="2" t="str">
        <f t="shared" si="20"/>
        <v>xlswrite('G:\Mi unidad\1. PROYECTOS TELLO 2022\SCM SPILL OVERS\outputs\PEAO\bajo_ingreso\1%\simulacion_2\synthetic_control_spillover_outputs.xlsx',synthetic_control_sp_42,42)</v>
      </c>
      <c r="MX14" s="2" t="str">
        <f t="shared" si="21"/>
        <v>xlswrite('G:\Mi unidad\1. PROYECTOS TELLO 2022\SCM SPILL OVERS\outputs\PEAO\bajo_ingreso\1%\simulacion_2\observado_outputs.xlsx',tratado_42,42)</v>
      </c>
      <c r="NR14" s="2" t="str">
        <f t="shared" si="22"/>
        <v>xlswrite('G:\Mi unidad\1. PROYECTOS TELLO 2022\SCM SPILL OVERS\outputs\PEAO\densidad_g\1%\simulacion_2\synthetic_control_outputs.xlsx',synthetic_control_42,42)</v>
      </c>
      <c r="OF14" s="2" t="str">
        <f t="shared" si="23"/>
        <v>xlswrite('G:\Mi unidad\1. PROYECTOS TELLO 2022\SCM SPILL OVERS\outputs\PEAO\densidad_g\1%\simulacion_2\synthetic_control_spillover_outputs.xlsx',synthetic_control_sp_42,42)</v>
      </c>
      <c r="OV14" s="2" t="str">
        <f t="shared" si="24"/>
        <v>xlswrite('G:\Mi unidad\1. PROYECTOS TELLO 2022\SCM SPILL OVERS\outputs\PEAO\densidad_g\1%\simulacion_2\observado_outputs.xlsx',tratado_42,42)</v>
      </c>
      <c r="PI14" s="2" t="str">
        <f t="shared" si="25"/>
        <v>xlswrite('G:\Mi unidad\1. PROYECTOS TELLO 2022\SCM SPILL OVERS\outputs\PEAO\alimentos\1%\simulacion_2\synthetic_control_outputs.xlsx',synthetic_control_42,42);</v>
      </c>
      <c r="PJ14" s="2" t="str">
        <f t="shared" si="26"/>
        <v>xlswrite('G:\Mi unidad\1. PROYECTOS TELLO 2022\SCM SPILL OVERS\outputs\PEAO\alimentos\1%\simulacion_2\synthetic_control_spillover_outputs.xlsx',synthetic_control_sp_42,42);</v>
      </c>
      <c r="PK14" s="2" t="str">
        <f t="shared" si="27"/>
        <v>xlswrite('G:\Mi unidad\1. PROYECTOS TELLO 2022\SCM SPILL OVERS\outputs\PEAO\alimentos\1%\simulacion_2\observado_outputs.xlsx',tratado_42,42);</v>
      </c>
      <c r="PP14" s="2" t="str">
        <f t="shared" si="28"/>
        <v>xlswrite('G:\Mi unidad\1. PROYECTOS TELLO 2022\SCM SPILL OVERS\outputs\PEAO\jefe_hogar\1%\simulacion_2\synthetic_control_outputs.xlsx',synthetic_control_42,42);</v>
      </c>
      <c r="PQ14" s="2" t="str">
        <f t="shared" si="29"/>
        <v>xlswrite('G:\Mi unidad\1. PROYECTOS TELLO 2022\SCM SPILL OVERS\outputs\PEAO\jefe_hogar\1%\simulacion_2\synthetic_control_spillover_outputs.xlsx',synthetic_control_sp_42,42);</v>
      </c>
      <c r="PR14" s="2" t="str">
        <f t="shared" si="30"/>
        <v>xlswrite('G:\Mi unidad\1. PROYECTOS TELLO 2022\SCM SPILL OVERS\outputs\PEAO\jefe_hogar\1%\simulacion_2\observado_outputs.xlsx',tratado_42,42);</v>
      </c>
      <c r="PV14" s="2" t="str">
        <f t="shared" si="31"/>
        <v>xlswrite('G:\Mi unidad\1. PROYECTOS TELLO 2022\SCM SPILL OVERS\outputs\PEAO\mujeres\1%\simulacion_2\synthetic_control_outputs.xlsx',synthetic_control_42,42);</v>
      </c>
      <c r="PW14" s="2" t="str">
        <f t="shared" si="32"/>
        <v>xlswrite('G:\Mi unidad\1. PROYECTOS TELLO 2022\SCM SPILL OVERS\outputs\PEAO\mujeres\1%\simulacion_2\synthetic_control_spillover_outputs.xlsx',synthetic_control_sp_42,42);</v>
      </c>
      <c r="PX14" s="2" t="str">
        <f t="shared" si="33"/>
        <v>xlswrite('G:\Mi unidad\1. PROYECTOS TELLO 2022\SCM SPILL OVERS\outputs\PEAO\mujeres\1%\simulacion_2\observado_outputs.xlsx',tratado_42,42);</v>
      </c>
      <c r="QB14" s="2" t="str">
        <f t="shared" si="34"/>
        <v>xlswrite('G:\Mi unidad\1. PROYECTOS TELLO 2022\SCM SPILL OVERS\outputs\PEAO\criminalidad\1%\simulacion_2\synthetic_control_outputs.xlsx',synthetic_control_42,42);</v>
      </c>
      <c r="QC14" s="2" t="str">
        <f t="shared" si="35"/>
        <v>xlswrite('G:\Mi unidad\1. PROYECTOS TELLO 2022\SCM SPILL OVERS\outputs\PEAO\criminalidad\1%\simulacion_2\synthetic_control_spillover_outputs.xlsx',synthetic_control_sp_42,42);</v>
      </c>
      <c r="QD14" s="2" t="str">
        <f t="shared" si="36"/>
        <v>xlswrite('G:\Mi unidad\1. PROYECTOS TELLO 2022\SCM SPILL OVERS\outputs\PEAO\criminalidad\1%\simulacion_2\observado_outputs.xlsx',tratado_42,42);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OVERS\outputs\PEAO\bajo_niv_educ\1%\simulacion_2\output_tests.xlsx',p_value_vec_"&amp;QW14&amp;"','p_value_vec_"&amp;QW14&amp;"');"</f>
        <v>xlswrite('G:\Mi unidad\1. PROYECTOS TELLO 2022\SCM SPILL OVERS\outputs\PEAO\bajo_niv_educ\1%\simulacion_2\output_tests.xlsx',p_value_vec_10','p_value_vec_10');</v>
      </c>
      <c r="RK14">
        <v>10</v>
      </c>
      <c r="RL14" t="str">
        <f>"xlswrite('G:\Mi unidad\1. PROYECTOS TELLO 2022\SCM SPILL OVERS\outputs\PEAO\bajo_ingreso\1%\simulacion_2\output_tests.xlsx',p_value_vec_"&amp;RK14&amp;"','p_value_vec_"&amp;RK14&amp;"');"</f>
        <v>xlswrite('G:\Mi unidad\1. PROYECTOS TELLO 2022\SCM SPILL OVERS\outputs\PEAO\bajo_ingreso\1%\simulacion_2\output_tests.xlsx',p_value_vec_10','p_value_vec_10');</v>
      </c>
      <c r="RW14">
        <v>10</v>
      </c>
      <c r="RX14" t="str">
        <f>"xlswrite('G:\Mi unidad\1. PROYECTOS TELLO 2022\SCM SPILL OVERS\outputs\PEAO\densidad\1%\simulacion_2\output_tests.xlsx',p_value_vec_"&amp;RW14&amp;"','p_value_vec_"&amp;RW14&amp;"');"</f>
        <v>xlswrite('G:\Mi unidad\1. PROYECTOS TELLO 2022\SCM SPILL OVERS\outputs\PEAO\densidad\1%\simulacion_2\output_tests.xlsx',p_value_vec_10','p_value_vec_10');</v>
      </c>
      <c r="SI14">
        <v>10</v>
      </c>
      <c r="SJ14" t="str">
        <f>"xlswrite('G:\Mi unidad\1. PROYECTOS TELLO 2022\SCM SPILL OVERS\outputs\PEAO\densidad_g\1%\simulacion_2\output_tests.xlsx',p_value_vec_"&amp;SI14&amp;"','p_value_vec_"&amp;SI14&amp;"');"</f>
        <v>xlswrite('G:\Mi unidad\1. PROYECTOS TELLO 2022\SCM SPILL OVERS\outputs\PEAO\densidad_g\1%\simulacion_2\output_tests.xlsx',p_value_vec_10','p_value_vec_10');</v>
      </c>
      <c r="SU14">
        <v>10</v>
      </c>
      <c r="SV14" t="str">
        <f>"xlswrite('G:\Mi unidad\1. PROYECTOS TELLO 2022\SCM SPILL OVERS\outputs\PEAO\distancia_centro_salud\1%\simulacion_2\output_tests.xlsx',p_value_vec_"&amp;SU14&amp;"','p_value_vec_"&amp;SU14&amp;"');"</f>
        <v>xlswrite('G:\Mi unidad\1. PROYECTOS TELLO 2022\SCM SPILL OVERS\outputs\PEAO\distancia_centro_salud\1%\simulacion_2\output_tests.xlsx',p_value_vec_10','p_value_vec_10');</v>
      </c>
      <c r="TH14">
        <v>10</v>
      </c>
      <c r="TI14" t="str">
        <f>"xlswrite('G:\Mi unidad\1. PROYECTOS TELLO 2022\SCM SPILL OVERS\outputs\PEAO\informalidad\1%\simulacion_2\output_tests.xlsx',p_value_vec_"&amp;TH14&amp;"','p_value_vec_"&amp;TH14&amp;"');"</f>
        <v>xlswrite('G:\Mi unidad\1. PROYECTOS TELLO 2022\SCM SPILL OVERS\outputs\PEAO\informalidad\1%\simulacion_2\output_tests.xlsx',p_value_vec_10','p_value_vec_10');</v>
      </c>
      <c r="TU14">
        <v>10</v>
      </c>
      <c r="TV14" t="str">
        <f>"xlswrite('G:\Mi unidad\1. PROYECTOS TELLO 2022\SCM SPILL OVERS\outputs\PEAO\alimentos\1%\simulacion_2\output_tests.xlsx',p_value_vec_"&amp;TU14&amp;"','p_value_vec_"&amp;TU14&amp;"');"</f>
        <v>xlswrite('G:\Mi unidad\1. PROYECTOS TELLO 2022\SCM SPILL OVERS\outputs\PEAO\alimentos\1%\simulacion_2\output_tests.xlsx',p_value_vec_10','p_value_vec_10');</v>
      </c>
      <c r="UB14">
        <v>10</v>
      </c>
      <c r="UC14" t="str">
        <f>"xlswrite('G:\Mi unidad\1. PROYECTOS TELLO 2022\SCM SPILL OVERS\outputs\PEAO\jefe_hogar\1%\simulacion_2\output_tests.xlsx',p_value_vec_"&amp;UB14&amp;"','p_value_vec_"&amp;UB14&amp;"');"</f>
        <v>xlswrite('G:\Mi unidad\1. PROYECTOS TELLO 2022\SCM SPILL OVERS\outputs\PEAO\jefe_hogar\1%\simulacion_2\output_tests.xlsx',p_value_vec_10','p_value_vec_10');</v>
      </c>
      <c r="UI14">
        <v>10</v>
      </c>
      <c r="UJ14" t="str">
        <f>"xlswrite('G:\Mi unidad\1. PROYECTOS TELLO 2022\SCM SPILL OVERS\outputs\PEAO\mujeres\1%\simulacion_2\output_tests.xlsx',p_value_vec_"&amp;UI14&amp;"','p_value_vec_"&amp;UI14&amp;"');"</f>
        <v>xlswrite('G:\Mi unidad\1. PROYECTOS TELLO 2022\SCM SPILL OVERS\outputs\PEAO\mujeres\1%\simulacion_2\output_tests.xlsx',p_value_vec_10','p_value_vec_10');</v>
      </c>
      <c r="UU14">
        <v>10</v>
      </c>
      <c r="UV14" t="str">
        <f>"xlswrite('G:\Mi unidad\1. PROYECTOS TELLO 2022\SCM SPILL OVERS\outputs\PEAO\criminalidad\1%\simulacion_2\output_tests.xlsx',p_value_vec_"&amp;UU14&amp;"','p_value_vec_"&amp;UU14&amp;"');"</f>
        <v>xlswrite('G:\Mi unidad\1. PROYECTOS TELLO 2022\SCM SPILL OVERS\outputs\PEAO\criminalidad\1%\simulacion_2\output_tests.xlsx',p_value_vec_10','p_value_vec_10');</v>
      </c>
    </row>
    <row r="15" spans="1:568" x14ac:dyDescent="0.3">
      <c r="A15">
        <v>44</v>
      </c>
      <c r="B15" s="2" t="str">
        <f t="shared" si="0"/>
        <v>[data_44,provincias_44,~] = xlsread('BD_PEAO_est_1_provincia_44.xlsx');</v>
      </c>
      <c r="E15" s="2" t="str">
        <f t="shared" si="37"/>
        <v>provincia_44 = unique(provincias_44(2:end,1));</v>
      </c>
      <c r="O15" s="2" t="str">
        <f t="shared" si="1"/>
        <v>PEAO_44 = reshape(data_44(:,2),T+S,N);</v>
      </c>
      <c r="T15" s="2" t="str">
        <f t="shared" si="2"/>
        <v xml:space="preserve">PEAO_44 = PEAO_44'; </v>
      </c>
      <c r="X15" s="2" t="str">
        <f t="shared" si="3"/>
        <v>tratado_44 = PEAO_44(1,:);</v>
      </c>
      <c r="AC15" s="2" t="str">
        <f t="shared" si="4"/>
        <v>PEAO_44(1,:) = [];</v>
      </c>
      <c r="AI15" s="2" t="str">
        <f t="shared" si="5"/>
        <v>PEAO_44 = [tratado_44;PEAO_44];</v>
      </c>
      <c r="AN15" s="2" t="str">
        <f t="shared" si="6"/>
        <v>Y_44 = PEAO_44; % outcome matrix</v>
      </c>
      <c r="AS15" s="2" t="str">
        <f t="shared" si="44"/>
        <v>Y_pre_44 = Y_44(:,1:T);</v>
      </c>
      <c r="AW15" s="2" t="str">
        <f t="shared" si="45"/>
        <v>Y_post_44 = Y_44(:,T+1:end);</v>
      </c>
      <c r="BA15" s="2" t="str">
        <f t="shared" si="46"/>
        <v>[a_hat_44,B_hat_44] = scm_batch(Y_pre_44);</v>
      </c>
      <c r="BF15" s="2" t="str">
        <f t="shared" si="38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39"/>
        <v>M_hat_44 = (eye(N)-B_hat_44)'*(eye(N)-B_hat_44);</v>
      </c>
      <c r="DQ15" s="2" t="str">
        <f t="shared" si="40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1"/>
        <v>synthetic_control_44=synthetic_control_44'</v>
      </c>
      <c r="EQ15" s="2" t="str">
        <f t="shared" si="42"/>
        <v>synthetic_control_sp_44=synthetic_control_sp_44'</v>
      </c>
      <c r="EV15" s="2" t="str">
        <f t="shared" si="43"/>
        <v>tratado_44=tratado_44'</v>
      </c>
      <c r="EZ15" s="2" t="str">
        <f t="shared" si="7"/>
        <v>xlswrite('G:\Mi unidad\1. PROYECTOS TELLO 2022\SCM SPILL OVERS\outputs\PEAO\distancia_centro_salud\1%\simulacion_2\synthetic_control_outputs.xlsx',synthetic_control_44,44)</v>
      </c>
      <c r="FN15" s="2" t="str">
        <f t="shared" si="8"/>
        <v>xlswrite('G:\Mi unidad\1. PROYECTOS TELLO 2022\SCM SPILL OVERS\outputs\PEAO\distancia_centro_salud\1%\simulacion_2\synthetic_control_spillover_outputs.xlsx',synthetic_control_sp_44,44)</v>
      </c>
      <c r="GD15" s="2" t="str">
        <f t="shared" si="9"/>
        <v>xlswrite('G:\Mi unidad\1. PROYECTOS TELLO 2022\SCM SPILL OVERS\outputs\PEAO\distancia_centro_salud\1%\simulacion_2\observado_outputs.xlsx',tratado_44,44)</v>
      </c>
      <c r="GR15" s="2" t="str">
        <f t="shared" si="10"/>
        <v>xlswrite('G:\Mi unidad\1. PROYECTOS TELLO 2022\SCM SPILL OVERS\outputs\PEAO\informalidad\1%\simulacion_2\synthetic_control_outputs.xlsx',synthetic_control_44,44)</v>
      </c>
      <c r="HF15" s="2" t="str">
        <f t="shared" si="11"/>
        <v>xlswrite('G:\Mi unidad\1. PROYECTOS TELLO 2022\SCM SPILL OVERS\outputs\PEAO\informalidad\1%\simulacion_2\synthetic_control_spillover_outputs.xlsx',synthetic_control_sp_44,44)</v>
      </c>
      <c r="HV15" s="2" t="str">
        <f t="shared" si="12"/>
        <v>xlswrite('G:\Mi unidad\1. PROYECTOS TELLO 2022\SCM SPILL OVERS\outputs\PEAO\informalidad\1%\simulacion_2\observado_outputs.xlsx',tratado_44,44)</v>
      </c>
      <c r="IJ15" s="2" t="str">
        <f t="shared" si="13"/>
        <v>xlswrite('G:\Mi unidad\1. PROYECTOS TELLO 2022\SCM SPILL OVERS\outputs\PEAO\densidad\1%\simulacion_2\synthetic_control_outputs.xlsx',synthetic_control_44,44)</v>
      </c>
      <c r="IX15" s="2" t="str">
        <f t="shared" si="14"/>
        <v>xlswrite('G:\Mi unidad\1. PROYECTOS TELLO 2022\SCM SPILL OVERS\outputs\PEAO\densidad\1%\simulacion_2\synthetic_control_spillover_outputs.xlsx',synthetic_control_sp_44,44)</v>
      </c>
      <c r="JN15" s="2" t="str">
        <f t="shared" si="15"/>
        <v>xlswrite('G:\Mi unidad\1. PROYECTOS TELLO 2022\SCM SPILL OVERS\outputs\PEAO\densidad\1%\simulacion_2\observado_outputs.xlsx',tratado_44,44)</v>
      </c>
      <c r="KA15" s="2" t="str">
        <f t="shared" si="16"/>
        <v>xlswrite('G:\Mi unidad\1. PROYECTOS TELLO 2022\SCM SPILL OVERS\outputs\PEAO\bajo_niv_educ\1%\simulacion_2\synthetic_control_outputs.xlsx',synthetic_control_44,44)</v>
      </c>
      <c r="KO15" s="2" t="str">
        <f t="shared" si="17"/>
        <v>xlswrite('G:\Mi unidad\1. PROYECTOS TELLO 2022\SCM SPILL OVERS\outputs\PEAO\bajo_niv_educ\1%\simulacion_2\synthetic_control_spillover_outputs.xlsx',synthetic_control_sp_44,44)</v>
      </c>
      <c r="LE15" s="2" t="str">
        <f t="shared" si="18"/>
        <v>xlswrite('G:\Mi unidad\1. PROYECTOS TELLO 2022\SCM SPILL OVERS\outputs\PEAO\bajo_niv_educ\1%\simulacion_2\observado_outputs.xlsx',tratado_44,44)</v>
      </c>
      <c r="LS15" s="2" t="str">
        <f t="shared" si="19"/>
        <v>xlswrite('G:\Mi unidad\1. PROYECTOS TELLO 2022\SCM SPILL OVERS\outputs\PEAO\bajo_ingreso\1%\simulacion_2\synthetic_control_outputs.xlsx',synthetic_control_44,44)</v>
      </c>
      <c r="MH15" s="2" t="str">
        <f t="shared" si="20"/>
        <v>xlswrite('G:\Mi unidad\1. PROYECTOS TELLO 2022\SCM SPILL OVERS\outputs\PEAO\bajo_ingreso\1%\simulacion_2\synthetic_control_spillover_outputs.xlsx',synthetic_control_sp_44,44)</v>
      </c>
      <c r="MX15" s="2" t="str">
        <f t="shared" si="21"/>
        <v>xlswrite('G:\Mi unidad\1. PROYECTOS TELLO 2022\SCM SPILL OVERS\outputs\PEAO\bajo_ingreso\1%\simulacion_2\observado_outputs.xlsx',tratado_44,44)</v>
      </c>
      <c r="NR15" s="2" t="str">
        <f t="shared" si="22"/>
        <v>xlswrite('G:\Mi unidad\1. PROYECTOS TELLO 2022\SCM SPILL OVERS\outputs\PEAO\densidad_g\1%\simulacion_2\synthetic_control_outputs.xlsx',synthetic_control_44,44)</v>
      </c>
      <c r="OF15" s="2" t="str">
        <f t="shared" si="23"/>
        <v>xlswrite('G:\Mi unidad\1. PROYECTOS TELLO 2022\SCM SPILL OVERS\outputs\PEAO\densidad_g\1%\simulacion_2\synthetic_control_spillover_outputs.xlsx',synthetic_control_sp_44,44)</v>
      </c>
      <c r="OV15" s="2" t="str">
        <f t="shared" si="24"/>
        <v>xlswrite('G:\Mi unidad\1. PROYECTOS TELLO 2022\SCM SPILL OVERS\outputs\PEAO\densidad_g\1%\simulacion_2\observado_outputs.xlsx',tratado_44,44)</v>
      </c>
      <c r="PI15" s="2" t="str">
        <f t="shared" si="25"/>
        <v>xlswrite('G:\Mi unidad\1. PROYECTOS TELLO 2022\SCM SPILL OVERS\outputs\PEAO\alimentos\1%\simulacion_2\synthetic_control_outputs.xlsx',synthetic_control_44,44);</v>
      </c>
      <c r="PJ15" s="2" t="str">
        <f t="shared" si="26"/>
        <v>xlswrite('G:\Mi unidad\1. PROYECTOS TELLO 2022\SCM SPILL OVERS\outputs\PEAO\alimentos\1%\simulacion_2\synthetic_control_spillover_outputs.xlsx',synthetic_control_sp_44,44);</v>
      </c>
      <c r="PK15" s="2" t="str">
        <f t="shared" si="27"/>
        <v>xlswrite('G:\Mi unidad\1. PROYECTOS TELLO 2022\SCM SPILL OVERS\outputs\PEAO\alimentos\1%\simulacion_2\observado_outputs.xlsx',tratado_44,44);</v>
      </c>
      <c r="PP15" s="2" t="str">
        <f t="shared" si="28"/>
        <v>xlswrite('G:\Mi unidad\1. PROYECTOS TELLO 2022\SCM SPILL OVERS\outputs\PEAO\jefe_hogar\1%\simulacion_2\synthetic_control_outputs.xlsx',synthetic_control_44,44);</v>
      </c>
      <c r="PQ15" s="2" t="str">
        <f t="shared" si="29"/>
        <v>xlswrite('G:\Mi unidad\1. PROYECTOS TELLO 2022\SCM SPILL OVERS\outputs\PEAO\jefe_hogar\1%\simulacion_2\synthetic_control_spillover_outputs.xlsx',synthetic_control_sp_44,44);</v>
      </c>
      <c r="PR15" s="2" t="str">
        <f t="shared" si="30"/>
        <v>xlswrite('G:\Mi unidad\1. PROYECTOS TELLO 2022\SCM SPILL OVERS\outputs\PEAO\jefe_hogar\1%\simulacion_2\observado_outputs.xlsx',tratado_44,44);</v>
      </c>
      <c r="PV15" s="2" t="str">
        <f t="shared" si="31"/>
        <v>xlswrite('G:\Mi unidad\1. PROYECTOS TELLO 2022\SCM SPILL OVERS\outputs\PEAO\mujeres\1%\simulacion_2\synthetic_control_outputs.xlsx',synthetic_control_44,44);</v>
      </c>
      <c r="PW15" s="2" t="str">
        <f t="shared" si="32"/>
        <v>xlswrite('G:\Mi unidad\1. PROYECTOS TELLO 2022\SCM SPILL OVERS\outputs\PEAO\mujeres\1%\simulacion_2\synthetic_control_spillover_outputs.xlsx',synthetic_control_sp_44,44);</v>
      </c>
      <c r="PX15" s="2" t="str">
        <f t="shared" si="33"/>
        <v>xlswrite('G:\Mi unidad\1. PROYECTOS TELLO 2022\SCM SPILL OVERS\outputs\PEAO\mujeres\1%\simulacion_2\observado_outputs.xlsx',tratado_44,44);</v>
      </c>
      <c r="QB15" s="2" t="str">
        <f t="shared" si="34"/>
        <v>xlswrite('G:\Mi unidad\1. PROYECTOS TELLO 2022\SCM SPILL OVERS\outputs\PEAO\criminalidad\1%\simulacion_2\synthetic_control_outputs.xlsx',synthetic_control_44,44);</v>
      </c>
      <c r="QC15" s="2" t="str">
        <f t="shared" si="35"/>
        <v>xlswrite('G:\Mi unidad\1. PROYECTOS TELLO 2022\SCM SPILL OVERS\outputs\PEAO\criminalidad\1%\simulacion_2\synthetic_control_spillover_outputs.xlsx',synthetic_control_sp_44,44);</v>
      </c>
      <c r="QD15" s="2" t="str">
        <f t="shared" si="36"/>
        <v>xlswrite('G:\Mi unidad\1. PROYECTOS TELLO 2022\SCM SPILL OVERS\outputs\PEAO\criminalidad\1%\simulacion_2\observado_outputs.xlsx',tratado_44,44);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OVERS\outputs\PEAO\bajo_niv_educ\1%\simulacion_2\output_tests.xlsx',alpha1_hat_vec_"&amp;QW15&amp;"','alpha1_hat_vec_"&amp;QW15&amp;"');"</f>
        <v>xlswrite('G:\Mi unidad\1. PROYECTOS TELLO 2022\SCM SPILL OVERS\outputs\PEAO\bajo_niv_educ\1%\simulacion_2\output_tests.xlsx',alpha1_hat_vec_10','alpha1_hat_vec_10');</v>
      </c>
      <c r="RK15">
        <v>10</v>
      </c>
      <c r="RL15" t="str">
        <f>"xlswrite('G:\Mi unidad\1. PROYECTOS TELLO 2022\SCM SPILL OVERS\outputs\PEAO\bajo_ingreso\1%\simulacion_2\output_tests.xlsx',alpha1_hat_vec_"&amp;RK15&amp;"','alpha1_hat_vec_"&amp;RK15&amp;"');"</f>
        <v>xlswrite('G:\Mi unidad\1. PROYECTOS TELLO 2022\SCM SPILL OVERS\outputs\PEAO\bajo_ingreso\1%\simulacion_2\output_tests.xlsx',alpha1_hat_vec_10','alpha1_hat_vec_10');</v>
      </c>
      <c r="RW15">
        <v>10</v>
      </c>
      <c r="RX15" t="str">
        <f>"xlswrite('G:\Mi unidad\1. PROYECTOS TELLO 2022\SCM SPILL OVERS\outputs\PEAO\densidad\1%\simulacion_2\output_tests.xlsx',alpha1_hat_vec_"&amp;RW15&amp;"','alpha1_hat_vec_"&amp;RW15&amp;"');"</f>
        <v>xlswrite('G:\Mi unidad\1. PROYECTOS TELLO 2022\SCM SPILL OVERS\outputs\PEAO\densidad\1%\simulacion_2\output_tests.xlsx',alpha1_hat_vec_10','alpha1_hat_vec_10');</v>
      </c>
      <c r="SI15">
        <v>10</v>
      </c>
      <c r="SJ15" t="str">
        <f>"xlswrite('G:\Mi unidad\1. PROYECTOS TELLO 2022\SCM SPILL OVERS\outputs\PEAO\densidad_g\1%\simulacion_2\output_tests.xlsx',alpha1_hat_vec_"&amp;SI15&amp;"','alpha1_hat_vec_"&amp;SI15&amp;"');"</f>
        <v>xlswrite('G:\Mi unidad\1. PROYECTOS TELLO 2022\SCM SPILL OVERS\outputs\PEAO\densidad_g\1%\simulacion_2\output_tests.xlsx',alpha1_hat_vec_10','alpha1_hat_vec_10');</v>
      </c>
      <c r="SU15">
        <v>10</v>
      </c>
      <c r="SV15" t="str">
        <f>"xlswrite('G:\Mi unidad\1. PROYECTOS TELLO 2022\SCM SPILL OVERS\outputs\PEAO\distancia_centro_salud\1%\simulacion_2\output_tests.xlsx',alpha1_hat_vec_"&amp;SU15&amp;"','alpha1_hat_vec_"&amp;SU15&amp;"');"</f>
        <v>xlswrite('G:\Mi unidad\1. PROYECTOS TELLO 2022\SCM SPILL OVERS\outputs\PEAO\distancia_centro_salud\1%\simulacion_2\output_tests.xlsx',alpha1_hat_vec_10','alpha1_hat_vec_10');</v>
      </c>
      <c r="TH15">
        <v>10</v>
      </c>
      <c r="TI15" t="str">
        <f>"xlswrite('G:\Mi unidad\1. PROYECTOS TELLO 2022\SCM SPILL OVERS\outputs\PEAO\informalidad\1%\simulacion_2\output_tests.xlsx',alpha1_hat_vec_"&amp;TH15&amp;"','alpha1_hat_vec_"&amp;TH15&amp;"');"</f>
        <v>xlswrite('G:\Mi unidad\1. PROYECTOS TELLO 2022\SCM SPILL OVERS\outputs\PEAO\informalidad\1%\simulacion_2\output_tests.xlsx',alpha1_hat_vec_10','alpha1_hat_vec_10');</v>
      </c>
      <c r="TU15">
        <v>10</v>
      </c>
      <c r="TV15" t="str">
        <f>"xlswrite('G:\Mi unidad\1. PROYECTOS TELLO 2022\SCM SPILL OVERS\outputs\PEAO\alimentos\1%\simulacion_2\output_tests.xlsx',alpha1_hat_vec_"&amp;TU15&amp;"','alpha1_hat_vec_"&amp;TU15&amp;"');"</f>
        <v>xlswrite('G:\Mi unidad\1. PROYECTOS TELLO 2022\SCM SPILL OVERS\outputs\PEAO\alimentos\1%\simulacion_2\output_tests.xlsx',alpha1_hat_vec_10','alpha1_hat_vec_10');</v>
      </c>
      <c r="UB15">
        <v>10</v>
      </c>
      <c r="UC15" t="str">
        <f>"xlswrite('G:\Mi unidad\1. PROYECTOS TELLO 2022\SCM SPILL OVERS\outputs\PEAO\jefe_hogar\1%\simulacion_2\output_tests.xlsx',alpha1_hat_vec_"&amp;UB15&amp;"','alpha1_hat_vec_"&amp;UB15&amp;"');"</f>
        <v>xlswrite('G:\Mi unidad\1. PROYECTOS TELLO 2022\SCM SPILL OVERS\outputs\PEAO\jefe_hogar\1%\simulacion_2\output_tests.xlsx',alpha1_hat_vec_10','alpha1_hat_vec_10');</v>
      </c>
      <c r="UI15">
        <v>10</v>
      </c>
      <c r="UJ15" t="str">
        <f>"xlswrite('G:\Mi unidad\1. PROYECTOS TELLO 2022\SCM SPILL OVERS\outputs\PEAO\mujeres\1%\simulacion_2\output_tests.xlsx',alpha1_hat_vec_"&amp;UI15&amp;"','alpha1_hat_vec_"&amp;UI15&amp;"');"</f>
        <v>xlswrite('G:\Mi unidad\1. PROYECTOS TELLO 2022\SCM SPILL OVERS\outputs\PEAO\mujeres\1%\simulacion_2\output_tests.xlsx',alpha1_hat_vec_10','alpha1_hat_vec_10');</v>
      </c>
      <c r="UU15">
        <v>10</v>
      </c>
      <c r="UV15" t="str">
        <f>"xlswrite('G:\Mi unidad\1. PROYECTOS TELLO 2022\SCM SPILL OVERS\outputs\PEAO\criminalidad\1%\simulacion_2\output_tests.xlsx',alpha1_hat_vec_"&amp;UU15&amp;"','alpha1_hat_vec_"&amp;UU15&amp;"');"</f>
        <v>xlswrite('G:\Mi unidad\1. PROYECTOS TELLO 2022\SCM SPILL OVERS\outputs\PEAO\criminalidad\1%\simulacion_2\output_tests.xlsx',alpha1_hat_vec_10','alpha1_hat_vec_10');</v>
      </c>
    </row>
    <row r="16" spans="1:568" x14ac:dyDescent="0.3">
      <c r="A16">
        <v>45</v>
      </c>
      <c r="B16" s="2" t="str">
        <f t="shared" si="0"/>
        <v>[data_45,provincias_45,~] = xlsread('BD_PEAO_est_1_provincia_45.xlsx');</v>
      </c>
      <c r="E16" s="2" t="str">
        <f t="shared" si="37"/>
        <v>provincia_45 = unique(provincias_45(2:end,1));</v>
      </c>
      <c r="O16" s="2" t="str">
        <f t="shared" si="1"/>
        <v>PEAO_45 = reshape(data_45(:,2),T+S,N);</v>
      </c>
      <c r="T16" s="2" t="str">
        <f t="shared" si="2"/>
        <v xml:space="preserve">PEAO_45 = PEAO_45'; </v>
      </c>
      <c r="X16" s="2" t="str">
        <f t="shared" si="3"/>
        <v>tratado_45 = PEAO_45(1,:);</v>
      </c>
      <c r="AC16" s="2" t="str">
        <f t="shared" si="4"/>
        <v>PEAO_45(1,:) = [];</v>
      </c>
      <c r="AI16" s="2" t="str">
        <f t="shared" si="5"/>
        <v>PEAO_45 = [tratado_45;PEAO_45];</v>
      </c>
      <c r="AN16" s="2" t="str">
        <f t="shared" si="6"/>
        <v>Y_45 = PEAO_45; % outcome matrix</v>
      </c>
      <c r="AS16" s="2" t="str">
        <f t="shared" si="44"/>
        <v>Y_pre_45 = Y_45(:,1:T);</v>
      </c>
      <c r="AW16" s="2" t="str">
        <f t="shared" si="45"/>
        <v>Y_post_45 = Y_45(:,T+1:end);</v>
      </c>
      <c r="BA16" s="2" t="str">
        <f t="shared" si="46"/>
        <v>[a_hat_45,B_hat_45] = scm_batch(Y_pre_45);</v>
      </c>
      <c r="BF16" s="2" t="str">
        <f t="shared" si="38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39"/>
        <v>M_hat_45 = (eye(N)-B_hat_45)'*(eye(N)-B_hat_45);</v>
      </c>
      <c r="DQ16" s="2" t="str">
        <f t="shared" si="40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1"/>
        <v>synthetic_control_45=synthetic_control_45'</v>
      </c>
      <c r="EQ16" s="2" t="str">
        <f t="shared" si="42"/>
        <v>synthetic_control_sp_45=synthetic_control_sp_45'</v>
      </c>
      <c r="EV16" s="2" t="str">
        <f t="shared" si="43"/>
        <v>tratado_45=tratado_45'</v>
      </c>
      <c r="EZ16" s="2" t="str">
        <f t="shared" si="7"/>
        <v>xlswrite('G:\Mi unidad\1. PROYECTOS TELLO 2022\SCM SPILL OVERS\outputs\PEAO\distancia_centro_salud\1%\simulacion_2\synthetic_control_outputs.xlsx',synthetic_control_45,45)</v>
      </c>
      <c r="FN16" s="2" t="str">
        <f t="shared" si="8"/>
        <v>xlswrite('G:\Mi unidad\1. PROYECTOS TELLO 2022\SCM SPILL OVERS\outputs\PEAO\distancia_centro_salud\1%\simulacion_2\synthetic_control_spillover_outputs.xlsx',synthetic_control_sp_45,45)</v>
      </c>
      <c r="GD16" s="2" t="str">
        <f t="shared" si="9"/>
        <v>xlswrite('G:\Mi unidad\1. PROYECTOS TELLO 2022\SCM SPILL OVERS\outputs\PEAO\distancia_centro_salud\1%\simulacion_2\observado_outputs.xlsx',tratado_45,45)</v>
      </c>
      <c r="GR16" s="2" t="str">
        <f t="shared" si="10"/>
        <v>xlswrite('G:\Mi unidad\1. PROYECTOS TELLO 2022\SCM SPILL OVERS\outputs\PEAO\informalidad\1%\simulacion_2\synthetic_control_outputs.xlsx',synthetic_control_45,45)</v>
      </c>
      <c r="HF16" s="2" t="str">
        <f t="shared" si="11"/>
        <v>xlswrite('G:\Mi unidad\1. PROYECTOS TELLO 2022\SCM SPILL OVERS\outputs\PEAO\informalidad\1%\simulacion_2\synthetic_control_spillover_outputs.xlsx',synthetic_control_sp_45,45)</v>
      </c>
      <c r="HV16" s="2" t="str">
        <f t="shared" si="12"/>
        <v>xlswrite('G:\Mi unidad\1. PROYECTOS TELLO 2022\SCM SPILL OVERS\outputs\PEAO\informalidad\1%\simulacion_2\observado_outputs.xlsx',tratado_45,45)</v>
      </c>
      <c r="IJ16" s="2" t="str">
        <f t="shared" si="13"/>
        <v>xlswrite('G:\Mi unidad\1. PROYECTOS TELLO 2022\SCM SPILL OVERS\outputs\PEAO\densidad\1%\simulacion_2\synthetic_control_outputs.xlsx',synthetic_control_45,45)</v>
      </c>
      <c r="IX16" s="2" t="str">
        <f t="shared" si="14"/>
        <v>xlswrite('G:\Mi unidad\1. PROYECTOS TELLO 2022\SCM SPILL OVERS\outputs\PEAO\densidad\1%\simulacion_2\synthetic_control_spillover_outputs.xlsx',synthetic_control_sp_45,45)</v>
      </c>
      <c r="JN16" s="2" t="str">
        <f t="shared" si="15"/>
        <v>xlswrite('G:\Mi unidad\1. PROYECTOS TELLO 2022\SCM SPILL OVERS\outputs\PEAO\densidad\1%\simulacion_2\observado_outputs.xlsx',tratado_45,45)</v>
      </c>
      <c r="KA16" s="2" t="str">
        <f t="shared" si="16"/>
        <v>xlswrite('G:\Mi unidad\1. PROYECTOS TELLO 2022\SCM SPILL OVERS\outputs\PEAO\bajo_niv_educ\1%\simulacion_2\synthetic_control_outputs.xlsx',synthetic_control_45,45)</v>
      </c>
      <c r="KO16" s="2" t="str">
        <f t="shared" si="17"/>
        <v>xlswrite('G:\Mi unidad\1. PROYECTOS TELLO 2022\SCM SPILL OVERS\outputs\PEAO\bajo_niv_educ\1%\simulacion_2\synthetic_control_spillover_outputs.xlsx',synthetic_control_sp_45,45)</v>
      </c>
      <c r="LE16" s="2" t="str">
        <f t="shared" si="18"/>
        <v>xlswrite('G:\Mi unidad\1. PROYECTOS TELLO 2022\SCM SPILL OVERS\outputs\PEAO\bajo_niv_educ\1%\simulacion_2\observado_outputs.xlsx',tratado_45,45)</v>
      </c>
      <c r="LS16" s="2" t="str">
        <f t="shared" si="19"/>
        <v>xlswrite('G:\Mi unidad\1. PROYECTOS TELLO 2022\SCM SPILL OVERS\outputs\PEAO\bajo_ingreso\1%\simulacion_2\synthetic_control_outputs.xlsx',synthetic_control_45,45)</v>
      </c>
      <c r="MH16" s="2" t="str">
        <f t="shared" si="20"/>
        <v>xlswrite('G:\Mi unidad\1. PROYECTOS TELLO 2022\SCM SPILL OVERS\outputs\PEAO\bajo_ingreso\1%\simulacion_2\synthetic_control_spillover_outputs.xlsx',synthetic_control_sp_45,45)</v>
      </c>
      <c r="MX16" s="2" t="str">
        <f t="shared" si="21"/>
        <v>xlswrite('G:\Mi unidad\1. PROYECTOS TELLO 2022\SCM SPILL OVERS\outputs\PEAO\bajo_ingreso\1%\simulacion_2\observado_outputs.xlsx',tratado_45,45)</v>
      </c>
      <c r="NR16" s="2" t="str">
        <f t="shared" si="22"/>
        <v>xlswrite('G:\Mi unidad\1. PROYECTOS TELLO 2022\SCM SPILL OVERS\outputs\PEAO\densidad_g\1%\simulacion_2\synthetic_control_outputs.xlsx',synthetic_control_45,45)</v>
      </c>
      <c r="OF16" s="2" t="str">
        <f t="shared" si="23"/>
        <v>xlswrite('G:\Mi unidad\1. PROYECTOS TELLO 2022\SCM SPILL OVERS\outputs\PEAO\densidad_g\1%\simulacion_2\synthetic_control_spillover_outputs.xlsx',synthetic_control_sp_45,45)</v>
      </c>
      <c r="OV16" s="2" t="str">
        <f t="shared" si="24"/>
        <v>xlswrite('G:\Mi unidad\1. PROYECTOS TELLO 2022\SCM SPILL OVERS\outputs\PEAO\densidad_g\1%\simulacion_2\observado_outputs.xlsx',tratado_45,45)</v>
      </c>
      <c r="PI16" s="2" t="str">
        <f t="shared" si="25"/>
        <v>xlswrite('G:\Mi unidad\1. PROYECTOS TELLO 2022\SCM SPILL OVERS\outputs\PEAO\alimentos\1%\simulacion_2\synthetic_control_outputs.xlsx',synthetic_control_45,45);</v>
      </c>
      <c r="PJ16" s="2" t="str">
        <f t="shared" si="26"/>
        <v>xlswrite('G:\Mi unidad\1. PROYECTOS TELLO 2022\SCM SPILL OVERS\outputs\PEAO\alimentos\1%\simulacion_2\synthetic_control_spillover_outputs.xlsx',synthetic_control_sp_45,45);</v>
      </c>
      <c r="PK16" s="2" t="str">
        <f t="shared" si="27"/>
        <v>xlswrite('G:\Mi unidad\1. PROYECTOS TELLO 2022\SCM SPILL OVERS\outputs\PEAO\alimentos\1%\simulacion_2\observado_outputs.xlsx',tratado_45,45);</v>
      </c>
      <c r="PP16" s="2" t="str">
        <f t="shared" si="28"/>
        <v>xlswrite('G:\Mi unidad\1. PROYECTOS TELLO 2022\SCM SPILL OVERS\outputs\PEAO\jefe_hogar\1%\simulacion_2\synthetic_control_outputs.xlsx',synthetic_control_45,45);</v>
      </c>
      <c r="PQ16" s="2" t="str">
        <f t="shared" si="29"/>
        <v>xlswrite('G:\Mi unidad\1. PROYECTOS TELLO 2022\SCM SPILL OVERS\outputs\PEAO\jefe_hogar\1%\simulacion_2\synthetic_control_spillover_outputs.xlsx',synthetic_control_sp_45,45);</v>
      </c>
      <c r="PR16" s="2" t="str">
        <f t="shared" si="30"/>
        <v>xlswrite('G:\Mi unidad\1. PROYECTOS TELLO 2022\SCM SPILL OVERS\outputs\PEAO\jefe_hogar\1%\simulacion_2\observado_outputs.xlsx',tratado_45,45);</v>
      </c>
      <c r="PV16" s="2" t="str">
        <f t="shared" si="31"/>
        <v>xlswrite('G:\Mi unidad\1. PROYECTOS TELLO 2022\SCM SPILL OVERS\outputs\PEAO\mujeres\1%\simulacion_2\synthetic_control_outputs.xlsx',synthetic_control_45,45);</v>
      </c>
      <c r="PW16" s="2" t="str">
        <f t="shared" si="32"/>
        <v>xlswrite('G:\Mi unidad\1. PROYECTOS TELLO 2022\SCM SPILL OVERS\outputs\PEAO\mujeres\1%\simulacion_2\synthetic_control_spillover_outputs.xlsx',synthetic_control_sp_45,45);</v>
      </c>
      <c r="PX16" s="2" t="str">
        <f t="shared" si="33"/>
        <v>xlswrite('G:\Mi unidad\1. PROYECTOS TELLO 2022\SCM SPILL OVERS\outputs\PEAO\mujeres\1%\simulacion_2\observado_outputs.xlsx',tratado_45,45);</v>
      </c>
      <c r="QB16" s="2" t="str">
        <f t="shared" si="34"/>
        <v>xlswrite('G:\Mi unidad\1. PROYECTOS TELLO 2022\SCM SPILL OVERS\outputs\PEAO\criminalidad\1%\simulacion_2\synthetic_control_outputs.xlsx',synthetic_control_45,45);</v>
      </c>
      <c r="QC16" s="2" t="str">
        <f t="shared" si="35"/>
        <v>xlswrite('G:\Mi unidad\1. PROYECTOS TELLO 2022\SCM SPILL OVERS\outputs\PEAO\criminalidad\1%\simulacion_2\synthetic_control_spillover_outputs.xlsx',synthetic_control_sp_45,45);</v>
      </c>
      <c r="QD16" s="2" t="str">
        <f t="shared" si="36"/>
        <v>xlswrite('G:\Mi unidad\1. PROYECTOS TELLO 2022\SCM SPILL OVERS\outputs\PEAO\criminalidad\1%\simulacion_2\observado_outputs.xlsx',tratado_45,45);</v>
      </c>
      <c r="QI16">
        <v>7</v>
      </c>
      <c r="QJ16" t="str">
        <f>"    [p_value_"&amp;QI16&amp; ",lb_"&amp;QI16&amp;",ub_"&amp;QI16&amp;"] = sp_andrews_te(Y_pre_"&amp;QI16&amp;",PEAO_"&amp;QI16&amp;"(:,T+s),A_"&amp;QI16&amp;",C,.05);"</f>
        <v xml:space="preserve">    [p_value_7,lb_7,ub_7] = sp_andrews_te(Y_pre_7,PEAO_7(:,T+s),A_7,C,.05);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OVERS\outputs\PEAO\bajo_niv_educ\1%\simulacion_2\output_tests.xlsx',spillover_test_"&amp;QW16&amp;"','sp_test_"&amp;QW16&amp;"');"</f>
        <v>xlswrite('G:\Mi unidad\1. PROYECTOS TELLO 2022\SCM SPILL OVERS\outputs\PEAO\bajo_niv_educ\1%\simulacion_2\output_tests.xlsx',spillover_test_10','sp_test_10');</v>
      </c>
      <c r="RK16">
        <v>10</v>
      </c>
      <c r="RL16" t="str">
        <f>"xlswrite('G:\Mi unidad\1. PROYECTOS TELLO 2022\SCM SPILL OVERS\outputs\PEAO\bajo_ingreso\1%\simulacion_2\output_tests.xlsx',spillover_test_"&amp;RK16&amp;"','sp_test_"&amp;RK16&amp;"');"</f>
        <v>xlswrite('G:\Mi unidad\1. PROYECTOS TELLO 2022\SCM SPILL OVERS\outputs\PEAO\bajo_ingreso\1%\simulacion_2\output_tests.xlsx',spillover_test_10','sp_test_10');</v>
      </c>
      <c r="RW16">
        <v>10</v>
      </c>
      <c r="RX16" t="str">
        <f>"xlswrite('G:\Mi unidad\1. PROYECTOS TELLO 2022\SCM SPILL OVERS\outputs\PEAO\densidad\1%\simulacion_2\output_tests.xlsx',spillover_test_"&amp;RW16&amp;"','sp_test_"&amp;RW16&amp;"');"</f>
        <v>xlswrite('G:\Mi unidad\1. PROYECTOS TELLO 2022\SCM SPILL OVERS\outputs\PEAO\densidad\1%\simulacion_2\output_tests.xlsx',spillover_test_10','sp_test_10');</v>
      </c>
      <c r="SI16">
        <v>10</v>
      </c>
      <c r="SJ16" t="str">
        <f>"xlswrite('G:\Mi unidad\1. PROYECTOS TELLO 2022\SCM SPILL OVERS\outputs\PEAO\densidad_g\1%\simulacion_2\output_tests.xlsx',spillover_test_"&amp;SI16&amp;"','sp_test_"&amp;SI16&amp;"');"</f>
        <v>xlswrite('G:\Mi unidad\1. PROYECTOS TELLO 2022\SCM SPILL OVERS\outputs\PEAO\densidad_g\1%\simulacion_2\output_tests.xlsx',spillover_test_10','sp_test_10');</v>
      </c>
      <c r="SU16">
        <v>10</v>
      </c>
      <c r="SV16" t="str">
        <f>"xlswrite('G:\Mi unidad\1. PROYECTOS TELLO 2022\SCM SPILL OVERS\outputs\PEAO\distancia_centro_salud\1%\simulacion_2\output_tests.xlsx',spillover_test_"&amp;SU16&amp;"','sp_test_"&amp;SU16&amp;"');"</f>
        <v>xlswrite('G:\Mi unidad\1. PROYECTOS TELLO 2022\SCM SPILL OVERS\outputs\PEAO\distancia_centro_salud\1%\simulacion_2\output_tests.xlsx',spillover_test_10','sp_test_10');</v>
      </c>
      <c r="TH16">
        <v>10</v>
      </c>
      <c r="TI16" t="str">
        <f>"xlswrite('G:\Mi unidad\1. PROYECTOS TELLO 2022\SCM SPILL OVERS\outputs\PEAO\informalidad\1%\simulacion_2\output_tests.xlsx',spillover_test_"&amp;TH16&amp;"','sp_test_"&amp;TH16&amp;"');"</f>
        <v>xlswrite('G:\Mi unidad\1. PROYECTOS TELLO 2022\SCM SPILL OVERS\outputs\PEAO\informalidad\1%\simulacion_2\output_tests.xlsx',spillover_test_10','sp_test_10');</v>
      </c>
      <c r="TU16">
        <v>10</v>
      </c>
      <c r="TV16" t="str">
        <f>"xlswrite('G:\Mi unidad\1. PROYECTOS TELLO 2022\SCM SPILL OVERS\outputs\PEAO\alimentos\1%\simulacion_2\output_tests.xlsx',spillover_test_"&amp;TU16&amp;"','sp_test_"&amp;TU16&amp;"');"</f>
        <v>xlswrite('G:\Mi unidad\1. PROYECTOS TELLO 2022\SCM SPILL OVERS\outputs\PEAO\alimentos\1%\simulacion_2\output_tests.xlsx',spillover_test_10','sp_test_10');</v>
      </c>
      <c r="UB16">
        <v>10</v>
      </c>
      <c r="UC16" t="str">
        <f>"xlswrite('G:\Mi unidad\1. PROYECTOS TELLO 2022\SCM SPILL OVERS\outputs\PEAO\jefe_hogar\1%\simulacion_2\output_tests.xlsx',spillover_test_"&amp;UB16&amp;"','sp_test_"&amp;UB16&amp;"');"</f>
        <v>xlswrite('G:\Mi unidad\1. PROYECTOS TELLO 2022\SCM SPILL OVERS\outputs\PEAO\jefe_hogar\1%\simulacion_2\output_tests.xlsx',spillover_test_10','sp_test_10');</v>
      </c>
      <c r="UI16">
        <v>10</v>
      </c>
      <c r="UJ16" t="str">
        <f>"xlswrite('G:\Mi unidad\1. PROYECTOS TELLO 2022\SCM SPILL OVERS\outputs\PEAO\mujeres\1%\simulacion_2\output_tests.xlsx',spillover_test_"&amp;UI16&amp;"','sp_test_"&amp;UI16&amp;"');"</f>
        <v>xlswrite('G:\Mi unidad\1. PROYECTOS TELLO 2022\SCM SPILL OVERS\outputs\PEAO\mujeres\1%\simulacion_2\output_tests.xlsx',spillover_test_10','sp_test_10');</v>
      </c>
      <c r="UU16">
        <v>10</v>
      </c>
      <c r="UV16" t="str">
        <f>"xlswrite('G:\Mi unidad\1. PROYECTOS TELLO 2022\SCM SPILL OVERS\outputs\PEAO\criminalidad\1%\simulacion_2\output_tests.xlsx',spillover_test_"&amp;UU16&amp;"','sp_test_"&amp;UU16&amp;"');"</f>
        <v>xlswrite('G:\Mi unidad\1. PROYECTOS TELLO 2022\SCM SPILL OVERS\outputs\PEAO\criminalidad\1%\simulacion_2\output_tests.xlsx',spillover_test_10','sp_test_10');</v>
      </c>
    </row>
    <row r="17" spans="1:568" x14ac:dyDescent="0.3">
      <c r="A17">
        <v>55</v>
      </c>
      <c r="B17" s="2" t="str">
        <f t="shared" si="0"/>
        <v>[data_55,provincias_55,~] = xlsread('BD_PEAO_est_1_provincia_55.xlsx');</v>
      </c>
      <c r="E17" s="2" t="str">
        <f t="shared" si="37"/>
        <v>provincia_55 = unique(provincias_55(2:end,1));</v>
      </c>
      <c r="O17" s="2" t="str">
        <f t="shared" si="1"/>
        <v>PEAO_55 = reshape(data_55(:,2),T+S,N);</v>
      </c>
      <c r="T17" s="2" t="str">
        <f t="shared" si="2"/>
        <v xml:space="preserve">PEAO_55 = PEAO_55'; </v>
      </c>
      <c r="X17" s="2" t="str">
        <f t="shared" si="3"/>
        <v>tratado_55 = PEAO_55(1,:);</v>
      </c>
      <c r="AC17" s="2" t="str">
        <f t="shared" si="4"/>
        <v>PEAO_55(1,:) = [];</v>
      </c>
      <c r="AI17" s="2" t="str">
        <f t="shared" si="5"/>
        <v>PEAO_55 = [tratado_55;PEAO_55];</v>
      </c>
      <c r="AN17" s="2" t="str">
        <f t="shared" si="6"/>
        <v>Y_55 = PEAO_55; % outcome matrix</v>
      </c>
      <c r="AS17" s="2" t="str">
        <f t="shared" si="44"/>
        <v>Y_pre_55 = Y_55(:,1:T);</v>
      </c>
      <c r="AW17" s="2" t="str">
        <f t="shared" si="45"/>
        <v>Y_post_55 = Y_55(:,T+1:end);</v>
      </c>
      <c r="BA17" s="2" t="str">
        <f t="shared" si="46"/>
        <v>[a_hat_55,B_hat_55] = scm_batch(Y_pre_55);</v>
      </c>
      <c r="BF17" s="2" t="str">
        <f t="shared" si="38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39"/>
        <v>M_hat_55 = (eye(N)-B_hat_55)'*(eye(N)-B_hat_55);</v>
      </c>
      <c r="DQ17" s="2" t="str">
        <f t="shared" si="40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1"/>
        <v>synthetic_control_55=synthetic_control_55'</v>
      </c>
      <c r="EQ17" s="2" t="str">
        <f t="shared" si="42"/>
        <v>synthetic_control_sp_55=synthetic_control_sp_55'</v>
      </c>
      <c r="EV17" s="2" t="str">
        <f t="shared" si="43"/>
        <v>tratado_55=tratado_55'</v>
      </c>
      <c r="EZ17" s="2" t="str">
        <f t="shared" si="7"/>
        <v>xlswrite('G:\Mi unidad\1. PROYECTOS TELLO 2022\SCM SPILL OVERS\outputs\PEAO\distancia_centro_salud\1%\simulacion_2\synthetic_control_outputs.xlsx',synthetic_control_55,55)</v>
      </c>
      <c r="FN17" s="2" t="str">
        <f t="shared" si="8"/>
        <v>xlswrite('G:\Mi unidad\1. PROYECTOS TELLO 2022\SCM SPILL OVERS\outputs\PEAO\distancia_centro_salud\1%\simulacion_2\synthetic_control_spillover_outputs.xlsx',synthetic_control_sp_55,55)</v>
      </c>
      <c r="GD17" s="2" t="str">
        <f t="shared" si="9"/>
        <v>xlswrite('G:\Mi unidad\1. PROYECTOS TELLO 2022\SCM SPILL OVERS\outputs\PEAO\distancia_centro_salud\1%\simulacion_2\observado_outputs.xlsx',tratado_55,55)</v>
      </c>
      <c r="GR17" s="2" t="str">
        <f t="shared" si="10"/>
        <v>xlswrite('G:\Mi unidad\1. PROYECTOS TELLO 2022\SCM SPILL OVERS\outputs\PEAO\informalidad\1%\simulacion_2\synthetic_control_outputs.xlsx',synthetic_control_55,55)</v>
      </c>
      <c r="HF17" s="2" t="str">
        <f t="shared" si="11"/>
        <v>xlswrite('G:\Mi unidad\1. PROYECTOS TELLO 2022\SCM SPILL OVERS\outputs\PEAO\informalidad\1%\simulacion_2\synthetic_control_spillover_outputs.xlsx',synthetic_control_sp_55,55)</v>
      </c>
      <c r="HV17" s="2" t="str">
        <f t="shared" si="12"/>
        <v>xlswrite('G:\Mi unidad\1. PROYECTOS TELLO 2022\SCM SPILL OVERS\outputs\PEAO\informalidad\1%\simulacion_2\observado_outputs.xlsx',tratado_55,55)</v>
      </c>
      <c r="IJ17" s="2" t="str">
        <f t="shared" si="13"/>
        <v>xlswrite('G:\Mi unidad\1. PROYECTOS TELLO 2022\SCM SPILL OVERS\outputs\PEAO\densidad\1%\simulacion_2\synthetic_control_outputs.xlsx',synthetic_control_55,55)</v>
      </c>
      <c r="IX17" s="2" t="str">
        <f t="shared" si="14"/>
        <v>xlswrite('G:\Mi unidad\1. PROYECTOS TELLO 2022\SCM SPILL OVERS\outputs\PEAO\densidad\1%\simulacion_2\synthetic_control_spillover_outputs.xlsx',synthetic_control_sp_55,55)</v>
      </c>
      <c r="JN17" s="2" t="str">
        <f t="shared" si="15"/>
        <v>xlswrite('G:\Mi unidad\1. PROYECTOS TELLO 2022\SCM SPILL OVERS\outputs\PEAO\densidad\1%\simulacion_2\observado_outputs.xlsx',tratado_55,55)</v>
      </c>
      <c r="KA17" s="2" t="str">
        <f t="shared" si="16"/>
        <v>xlswrite('G:\Mi unidad\1. PROYECTOS TELLO 2022\SCM SPILL OVERS\outputs\PEAO\bajo_niv_educ\1%\simulacion_2\synthetic_control_outputs.xlsx',synthetic_control_55,55)</v>
      </c>
      <c r="KO17" s="2" t="str">
        <f t="shared" si="17"/>
        <v>xlswrite('G:\Mi unidad\1. PROYECTOS TELLO 2022\SCM SPILL OVERS\outputs\PEAO\bajo_niv_educ\1%\simulacion_2\synthetic_control_spillover_outputs.xlsx',synthetic_control_sp_55,55)</v>
      </c>
      <c r="LE17" s="2" t="str">
        <f t="shared" si="18"/>
        <v>xlswrite('G:\Mi unidad\1. PROYECTOS TELLO 2022\SCM SPILL OVERS\outputs\PEAO\bajo_niv_educ\1%\simulacion_2\observado_outputs.xlsx',tratado_55,55)</v>
      </c>
      <c r="LS17" s="2" t="str">
        <f t="shared" si="19"/>
        <v>xlswrite('G:\Mi unidad\1. PROYECTOS TELLO 2022\SCM SPILL OVERS\outputs\PEAO\bajo_ingreso\1%\simulacion_2\synthetic_control_outputs.xlsx',synthetic_control_55,55)</v>
      </c>
      <c r="MH17" s="2" t="str">
        <f t="shared" si="20"/>
        <v>xlswrite('G:\Mi unidad\1. PROYECTOS TELLO 2022\SCM SPILL OVERS\outputs\PEAO\bajo_ingreso\1%\simulacion_2\synthetic_control_spillover_outputs.xlsx',synthetic_control_sp_55,55)</v>
      </c>
      <c r="MX17" s="2" t="str">
        <f t="shared" si="21"/>
        <v>xlswrite('G:\Mi unidad\1. PROYECTOS TELLO 2022\SCM SPILL OVERS\outputs\PEAO\bajo_ingreso\1%\simulacion_2\observado_outputs.xlsx',tratado_55,55)</v>
      </c>
      <c r="NR17" s="2" t="str">
        <f t="shared" si="22"/>
        <v>xlswrite('G:\Mi unidad\1. PROYECTOS TELLO 2022\SCM SPILL OVERS\outputs\PEAO\densidad_g\1%\simulacion_2\synthetic_control_outputs.xlsx',synthetic_control_55,55)</v>
      </c>
      <c r="OF17" s="2" t="str">
        <f t="shared" si="23"/>
        <v>xlswrite('G:\Mi unidad\1. PROYECTOS TELLO 2022\SCM SPILL OVERS\outputs\PEAO\densidad_g\1%\simulacion_2\synthetic_control_spillover_outputs.xlsx',synthetic_control_sp_55,55)</v>
      </c>
      <c r="OV17" s="2" t="str">
        <f t="shared" si="24"/>
        <v>xlswrite('G:\Mi unidad\1. PROYECTOS TELLO 2022\SCM SPILL OVERS\outputs\PEAO\densidad_g\1%\simulacion_2\observado_outputs.xlsx',tratado_55,55)</v>
      </c>
      <c r="PI17" s="2" t="str">
        <f t="shared" si="25"/>
        <v>xlswrite('G:\Mi unidad\1. PROYECTOS TELLO 2022\SCM SPILL OVERS\outputs\PEAO\alimentos\1%\simulacion_2\synthetic_control_outputs.xlsx',synthetic_control_55,55);</v>
      </c>
      <c r="PJ17" s="2" t="str">
        <f t="shared" si="26"/>
        <v>xlswrite('G:\Mi unidad\1. PROYECTOS TELLO 2022\SCM SPILL OVERS\outputs\PEAO\alimentos\1%\simulacion_2\synthetic_control_spillover_outputs.xlsx',synthetic_control_sp_55,55);</v>
      </c>
      <c r="PK17" s="2" t="str">
        <f t="shared" si="27"/>
        <v>xlswrite('G:\Mi unidad\1. PROYECTOS TELLO 2022\SCM SPILL OVERS\outputs\PEAO\alimentos\1%\simulacion_2\observado_outputs.xlsx',tratado_55,55);</v>
      </c>
      <c r="PP17" s="2" t="str">
        <f t="shared" si="28"/>
        <v>xlswrite('G:\Mi unidad\1. PROYECTOS TELLO 2022\SCM SPILL OVERS\outputs\PEAO\jefe_hogar\1%\simulacion_2\synthetic_control_outputs.xlsx',synthetic_control_55,55);</v>
      </c>
      <c r="PQ17" s="2" t="str">
        <f t="shared" si="29"/>
        <v>xlswrite('G:\Mi unidad\1. PROYECTOS TELLO 2022\SCM SPILL OVERS\outputs\PEAO\jefe_hogar\1%\simulacion_2\synthetic_control_spillover_outputs.xlsx',synthetic_control_sp_55,55);</v>
      </c>
      <c r="PR17" s="2" t="str">
        <f t="shared" si="30"/>
        <v>xlswrite('G:\Mi unidad\1. PROYECTOS TELLO 2022\SCM SPILL OVERS\outputs\PEAO\jefe_hogar\1%\simulacion_2\observado_outputs.xlsx',tratado_55,55);</v>
      </c>
      <c r="PV17" s="2" t="str">
        <f t="shared" si="31"/>
        <v>xlswrite('G:\Mi unidad\1. PROYECTOS TELLO 2022\SCM SPILL OVERS\outputs\PEAO\mujeres\1%\simulacion_2\synthetic_control_outputs.xlsx',synthetic_control_55,55);</v>
      </c>
      <c r="PW17" s="2" t="str">
        <f t="shared" si="32"/>
        <v>xlswrite('G:\Mi unidad\1. PROYECTOS TELLO 2022\SCM SPILL OVERS\outputs\PEAO\mujeres\1%\simulacion_2\synthetic_control_spillover_outputs.xlsx',synthetic_control_sp_55,55);</v>
      </c>
      <c r="PX17" s="2" t="str">
        <f t="shared" si="33"/>
        <v>xlswrite('G:\Mi unidad\1. PROYECTOS TELLO 2022\SCM SPILL OVERS\outputs\PEAO\mujeres\1%\simulacion_2\observado_outputs.xlsx',tratado_55,55);</v>
      </c>
      <c r="QB17" s="2" t="str">
        <f t="shared" si="34"/>
        <v>xlswrite('G:\Mi unidad\1. PROYECTOS TELLO 2022\SCM SPILL OVERS\outputs\PEAO\criminalidad\1%\simulacion_2\synthetic_control_outputs.xlsx',synthetic_control_55,55);</v>
      </c>
      <c r="QC17" s="2" t="str">
        <f t="shared" si="35"/>
        <v>xlswrite('G:\Mi unidad\1. PROYECTOS TELLO 2022\SCM SPILL OVERS\outputs\PEAO\criminalidad\1%\simulacion_2\synthetic_control_spillover_outputs.xlsx',synthetic_control_sp_55,55);</v>
      </c>
      <c r="QD17" s="2" t="str">
        <f t="shared" si="36"/>
        <v>xlswrite('G:\Mi unidad\1. PROYECTOS TELLO 2022\SCM SPILL OVERS\outputs\PEAO\criminalidad\1%\simulacion_2\observado_outputs.xlsx',tratado_55,55);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OVERS\outputs\PEAO\bajo_niv_educ\1%\simulacion_2\output_tests.xlsx',lb_vec_"&amp;QW17&amp;"','lb_vec_"&amp;QW17&amp;"');"</f>
        <v>xlswrite('G:\Mi unidad\1. PROYECTOS TELLO 2022\SCM SPILL OVERS\outputs\PEAO\bajo_niv_educ\1%\simulacion_2\output_tests.xlsx',lb_vec_16','lb_vec_16');</v>
      </c>
      <c r="RK17">
        <v>16</v>
      </c>
      <c r="RL17" t="str">
        <f>"xlswrite('G:\Mi unidad\1. PROYECTOS TELLO 2022\SCM SPILL OVERS\outputs\PEAO\bajo_ingreso\1%\simulacion_2\output_tests.xlsx',lb_vec_"&amp;RK17&amp;"','lb_vec_"&amp;RK17&amp;"');"</f>
        <v>xlswrite('G:\Mi unidad\1. PROYECTOS TELLO 2022\SCM SPILL OVERS\outputs\PEAO\bajo_ingreso\1%\simulacion_2\output_tests.xlsx',lb_vec_16','lb_vec_16');</v>
      </c>
      <c r="RW17">
        <v>16</v>
      </c>
      <c r="RX17" t="str">
        <f>"xlswrite('G:\Mi unidad\1. PROYECTOS TELLO 2022\SCM SPILL OVERS\outputs\PEAO\densidad\1%\simulacion_2\output_tests.xlsx',lb_vec_"&amp;RW17&amp;"','lb_vec_"&amp;RW17&amp;"');"</f>
        <v>xlswrite('G:\Mi unidad\1. PROYECTOS TELLO 2022\SCM SPILL OVERS\outputs\PEAO\densidad\1%\simulacion_2\output_tests.xlsx',lb_vec_16','lb_vec_16');</v>
      </c>
      <c r="SI17">
        <v>16</v>
      </c>
      <c r="SJ17" t="str">
        <f>"xlswrite('G:\Mi unidad\1. PROYECTOS TELLO 2022\SCM SPILL OVERS\outputs\PEAO\densidad_g\1%\simulacion_2\output_tests.xlsx',lb_vec_"&amp;SI17&amp;"','lb_vec_"&amp;SI17&amp;"');"</f>
        <v>xlswrite('G:\Mi unidad\1. PROYECTOS TELLO 2022\SCM SPILL OVERS\outputs\PEAO\densidad_g\1%\simulacion_2\output_tests.xlsx',lb_vec_16','lb_vec_16');</v>
      </c>
      <c r="SU17">
        <v>16</v>
      </c>
      <c r="SV17" t="str">
        <f>"xlswrite('G:\Mi unidad\1. PROYECTOS TELLO 2022\SCM SPILL OVERS\outputs\PEAO\distancia_centro_salud\1%\simulacion_2\output_tests.xlsx',lb_vec_"&amp;SU17&amp;"','lb_vec_"&amp;SU17&amp;"');"</f>
        <v>xlswrite('G:\Mi unidad\1. PROYECTOS TELLO 2022\SCM SPILL OVERS\outputs\PEAO\distancia_centro_salud\1%\simulacion_2\output_tests.xlsx',lb_vec_16','lb_vec_16');</v>
      </c>
      <c r="TH17">
        <v>16</v>
      </c>
      <c r="TI17" t="str">
        <f>"xlswrite('G:\Mi unidad\1. PROYECTOS TELLO 2022\SCM SPILL OVERS\outputs\PEAO\informalidad\1%\simulacion_2\output_tests.xlsx',lb_vec_"&amp;TH17&amp;"','lb_vec_"&amp;TH17&amp;"');"</f>
        <v>xlswrite('G:\Mi unidad\1. PROYECTOS TELLO 2022\SCM SPILL OVERS\outputs\PEAO\informalidad\1%\simulacion_2\output_tests.xlsx',lb_vec_16','lb_vec_16');</v>
      </c>
      <c r="TU17">
        <v>16</v>
      </c>
      <c r="TV17" t="str">
        <f>"xlswrite('G:\Mi unidad\1. PROYECTOS TELLO 2022\SCM SPILL OVERS\outputs\PEAO\alimentos\1%\simulacion_2\output_tests.xlsx',lb_vec_"&amp;TU17&amp;"','lb_vec_"&amp;TU17&amp;"');"</f>
        <v>xlswrite('G:\Mi unidad\1. PROYECTOS TELLO 2022\SCM SPILL OVERS\outputs\PEAO\alimentos\1%\simulacion_2\output_tests.xlsx',lb_vec_16','lb_vec_16');</v>
      </c>
      <c r="UB17">
        <v>16</v>
      </c>
      <c r="UC17" t="str">
        <f>"xlswrite('G:\Mi unidad\1. PROYECTOS TELLO 2022\SCM SPILL OVERS\outputs\PEAO\jefe_hogar\1%\simulacion_2\output_tests.xlsx',lb_vec_"&amp;UB17&amp;"','lb_vec_"&amp;UB17&amp;"');"</f>
        <v>xlswrite('G:\Mi unidad\1. PROYECTOS TELLO 2022\SCM SPILL OVERS\outputs\PEAO\jefe_hogar\1%\simulacion_2\output_tests.xlsx',lb_vec_16','lb_vec_16');</v>
      </c>
      <c r="UI17">
        <v>16</v>
      </c>
      <c r="UJ17" t="str">
        <f>"xlswrite('G:\Mi unidad\1. PROYECTOS TELLO 2022\SCM SPILL OVERS\outputs\PEAO\mujeres\1%\simulacion_2\output_tests.xlsx',lb_vec_"&amp;UI17&amp;"','lb_vec_"&amp;UI17&amp;"');"</f>
        <v>xlswrite('G:\Mi unidad\1. PROYECTOS TELLO 2022\SCM SPILL OVERS\outputs\PEAO\mujeres\1%\simulacion_2\output_tests.xlsx',lb_vec_16','lb_vec_16');</v>
      </c>
      <c r="UU17">
        <v>16</v>
      </c>
      <c r="UV17" t="str">
        <f>"xlswrite('G:\Mi unidad\1. PROYECTOS TELLO 2022\SCM SPILL OVERS\outputs\PEAO\criminalidad\1%\simulacion_2\output_tests.xlsx',lb_vec_"&amp;UU17&amp;"','lb_vec_"&amp;UU17&amp;"');"</f>
        <v>xlswrite('G:\Mi unidad\1. PROYECTOS TELLO 2022\SCM SPILL OVERS\outputs\PEAO\criminalidad\1%\simulacion_2\output_tests.xlsx',lb_vec_16','lb_vec_16');</v>
      </c>
    </row>
    <row r="18" spans="1:568" x14ac:dyDescent="0.3">
      <c r="A18">
        <v>57</v>
      </c>
      <c r="B18" s="2" t="str">
        <f t="shared" si="0"/>
        <v>[data_57,provincias_57,~] = xlsread('BD_PEAO_est_1_provincia_57.xlsx');</v>
      </c>
      <c r="E18" s="2" t="str">
        <f t="shared" si="37"/>
        <v>provincia_57 = unique(provincias_57(2:end,1));</v>
      </c>
      <c r="O18" s="2" t="str">
        <f t="shared" si="1"/>
        <v>PEAO_57 = reshape(data_57(:,2),T+S,N);</v>
      </c>
      <c r="T18" s="2" t="str">
        <f t="shared" si="2"/>
        <v xml:space="preserve">PEAO_57 = PEAO_57'; </v>
      </c>
      <c r="X18" s="2" t="str">
        <f t="shared" si="3"/>
        <v>tratado_57 = PEAO_57(1,:);</v>
      </c>
      <c r="AC18" s="2" t="str">
        <f t="shared" si="4"/>
        <v>PEAO_57(1,:) = [];</v>
      </c>
      <c r="AI18" s="2" t="str">
        <f t="shared" si="5"/>
        <v>PEAO_57 = [tratado_57;PEAO_57];</v>
      </c>
      <c r="AN18" s="2" t="str">
        <f t="shared" si="6"/>
        <v>Y_57 = PEAO_57; % outcome matrix</v>
      </c>
      <c r="AS18" s="2" t="str">
        <f t="shared" si="44"/>
        <v>Y_pre_57 = Y_57(:,1:T);</v>
      </c>
      <c r="AW18" s="2" t="str">
        <f t="shared" si="45"/>
        <v>Y_post_57 = Y_57(:,T+1:end);</v>
      </c>
      <c r="BA18" s="2" t="str">
        <f t="shared" si="46"/>
        <v>[a_hat_57,B_hat_57] = scm_batch(Y_pre_57);</v>
      </c>
      <c r="BF18" s="2" t="str">
        <f t="shared" si="38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39"/>
        <v>M_hat_57 = (eye(N)-B_hat_57)'*(eye(N)-B_hat_57);</v>
      </c>
      <c r="DQ18" s="2" t="str">
        <f t="shared" si="40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1"/>
        <v>synthetic_control_57=synthetic_control_57'</v>
      </c>
      <c r="EQ18" s="2" t="str">
        <f t="shared" si="42"/>
        <v>synthetic_control_sp_57=synthetic_control_sp_57'</v>
      </c>
      <c r="EV18" s="2" t="str">
        <f t="shared" si="43"/>
        <v>tratado_57=tratado_57'</v>
      </c>
      <c r="EZ18" s="2" t="str">
        <f t="shared" si="7"/>
        <v>xlswrite('G:\Mi unidad\1. PROYECTOS TELLO 2022\SCM SPILL OVERS\outputs\PEAO\distancia_centro_salud\1%\simulacion_2\synthetic_control_outputs.xlsx',synthetic_control_57,57)</v>
      </c>
      <c r="FN18" s="2" t="str">
        <f t="shared" si="8"/>
        <v>xlswrite('G:\Mi unidad\1. PROYECTOS TELLO 2022\SCM SPILL OVERS\outputs\PEAO\distancia_centro_salud\1%\simulacion_2\synthetic_control_spillover_outputs.xlsx',synthetic_control_sp_57,57)</v>
      </c>
      <c r="GD18" s="2" t="str">
        <f t="shared" si="9"/>
        <v>xlswrite('G:\Mi unidad\1. PROYECTOS TELLO 2022\SCM SPILL OVERS\outputs\PEAO\distancia_centro_salud\1%\simulacion_2\observado_outputs.xlsx',tratado_57,57)</v>
      </c>
      <c r="GR18" s="2" t="str">
        <f t="shared" si="10"/>
        <v>xlswrite('G:\Mi unidad\1. PROYECTOS TELLO 2022\SCM SPILL OVERS\outputs\PEAO\informalidad\1%\simulacion_2\synthetic_control_outputs.xlsx',synthetic_control_57,57)</v>
      </c>
      <c r="HF18" s="2" t="str">
        <f t="shared" si="11"/>
        <v>xlswrite('G:\Mi unidad\1. PROYECTOS TELLO 2022\SCM SPILL OVERS\outputs\PEAO\informalidad\1%\simulacion_2\synthetic_control_spillover_outputs.xlsx',synthetic_control_sp_57,57)</v>
      </c>
      <c r="HV18" s="2" t="str">
        <f t="shared" si="12"/>
        <v>xlswrite('G:\Mi unidad\1. PROYECTOS TELLO 2022\SCM SPILL OVERS\outputs\PEAO\informalidad\1%\simulacion_2\observado_outputs.xlsx',tratado_57,57)</v>
      </c>
      <c r="IJ18" s="2" t="str">
        <f t="shared" si="13"/>
        <v>xlswrite('G:\Mi unidad\1. PROYECTOS TELLO 2022\SCM SPILL OVERS\outputs\PEAO\densidad\1%\simulacion_2\synthetic_control_outputs.xlsx',synthetic_control_57,57)</v>
      </c>
      <c r="IX18" s="2" t="str">
        <f t="shared" si="14"/>
        <v>xlswrite('G:\Mi unidad\1. PROYECTOS TELLO 2022\SCM SPILL OVERS\outputs\PEAO\densidad\1%\simulacion_2\synthetic_control_spillover_outputs.xlsx',synthetic_control_sp_57,57)</v>
      </c>
      <c r="JN18" s="2" t="str">
        <f t="shared" si="15"/>
        <v>xlswrite('G:\Mi unidad\1. PROYECTOS TELLO 2022\SCM SPILL OVERS\outputs\PEAO\densidad\1%\simulacion_2\observado_outputs.xlsx',tratado_57,57)</v>
      </c>
      <c r="KA18" s="2" t="str">
        <f t="shared" si="16"/>
        <v>xlswrite('G:\Mi unidad\1. PROYECTOS TELLO 2022\SCM SPILL OVERS\outputs\PEAO\bajo_niv_educ\1%\simulacion_2\synthetic_control_outputs.xlsx',synthetic_control_57,57)</v>
      </c>
      <c r="KO18" s="2" t="str">
        <f t="shared" si="17"/>
        <v>xlswrite('G:\Mi unidad\1. PROYECTOS TELLO 2022\SCM SPILL OVERS\outputs\PEAO\bajo_niv_educ\1%\simulacion_2\synthetic_control_spillover_outputs.xlsx',synthetic_control_sp_57,57)</v>
      </c>
      <c r="LE18" s="2" t="str">
        <f t="shared" si="18"/>
        <v>xlswrite('G:\Mi unidad\1. PROYECTOS TELLO 2022\SCM SPILL OVERS\outputs\PEAO\bajo_niv_educ\1%\simulacion_2\observado_outputs.xlsx',tratado_57,57)</v>
      </c>
      <c r="LS18" s="2" t="str">
        <f t="shared" si="19"/>
        <v>xlswrite('G:\Mi unidad\1. PROYECTOS TELLO 2022\SCM SPILL OVERS\outputs\PEAO\bajo_ingreso\1%\simulacion_2\synthetic_control_outputs.xlsx',synthetic_control_57,57)</v>
      </c>
      <c r="MH18" s="2" t="str">
        <f t="shared" si="20"/>
        <v>xlswrite('G:\Mi unidad\1. PROYECTOS TELLO 2022\SCM SPILL OVERS\outputs\PEAO\bajo_ingreso\1%\simulacion_2\synthetic_control_spillover_outputs.xlsx',synthetic_control_sp_57,57)</v>
      </c>
      <c r="MX18" s="2" t="str">
        <f t="shared" si="21"/>
        <v>xlswrite('G:\Mi unidad\1. PROYECTOS TELLO 2022\SCM SPILL OVERS\outputs\PEAO\bajo_ingreso\1%\simulacion_2\observado_outputs.xlsx',tratado_57,57)</v>
      </c>
      <c r="NR18" s="2" t="str">
        <f t="shared" si="22"/>
        <v>xlswrite('G:\Mi unidad\1. PROYECTOS TELLO 2022\SCM SPILL OVERS\outputs\PEAO\densidad_g\1%\simulacion_2\synthetic_control_outputs.xlsx',synthetic_control_57,57)</v>
      </c>
      <c r="OF18" s="2" t="str">
        <f t="shared" si="23"/>
        <v>xlswrite('G:\Mi unidad\1. PROYECTOS TELLO 2022\SCM SPILL OVERS\outputs\PEAO\densidad_g\1%\simulacion_2\synthetic_control_spillover_outputs.xlsx',synthetic_control_sp_57,57)</v>
      </c>
      <c r="OV18" s="2" t="str">
        <f t="shared" si="24"/>
        <v>xlswrite('G:\Mi unidad\1. PROYECTOS TELLO 2022\SCM SPILL OVERS\outputs\PEAO\densidad_g\1%\simulacion_2\observado_outputs.xlsx',tratado_57,57)</v>
      </c>
      <c r="PI18" s="2" t="str">
        <f t="shared" si="25"/>
        <v>xlswrite('G:\Mi unidad\1. PROYECTOS TELLO 2022\SCM SPILL OVERS\outputs\PEAO\alimentos\1%\simulacion_2\synthetic_control_outputs.xlsx',synthetic_control_57,57);</v>
      </c>
      <c r="PJ18" s="2" t="str">
        <f t="shared" si="26"/>
        <v>xlswrite('G:\Mi unidad\1. PROYECTOS TELLO 2022\SCM SPILL OVERS\outputs\PEAO\alimentos\1%\simulacion_2\synthetic_control_spillover_outputs.xlsx',synthetic_control_sp_57,57);</v>
      </c>
      <c r="PK18" s="2" t="str">
        <f t="shared" si="27"/>
        <v>xlswrite('G:\Mi unidad\1. PROYECTOS TELLO 2022\SCM SPILL OVERS\outputs\PEAO\alimentos\1%\simulacion_2\observado_outputs.xlsx',tratado_57,57);</v>
      </c>
      <c r="PP18" s="2" t="str">
        <f t="shared" si="28"/>
        <v>xlswrite('G:\Mi unidad\1. PROYECTOS TELLO 2022\SCM SPILL OVERS\outputs\PEAO\jefe_hogar\1%\simulacion_2\synthetic_control_outputs.xlsx',synthetic_control_57,57);</v>
      </c>
      <c r="PQ18" s="2" t="str">
        <f t="shared" si="29"/>
        <v>xlswrite('G:\Mi unidad\1. PROYECTOS TELLO 2022\SCM SPILL OVERS\outputs\PEAO\jefe_hogar\1%\simulacion_2\synthetic_control_spillover_outputs.xlsx',synthetic_control_sp_57,57);</v>
      </c>
      <c r="PR18" s="2" t="str">
        <f t="shared" si="30"/>
        <v>xlswrite('G:\Mi unidad\1. PROYECTOS TELLO 2022\SCM SPILL OVERS\outputs\PEAO\jefe_hogar\1%\simulacion_2\observado_outputs.xlsx',tratado_57,57);</v>
      </c>
      <c r="PV18" s="2" t="str">
        <f t="shared" si="31"/>
        <v>xlswrite('G:\Mi unidad\1. PROYECTOS TELLO 2022\SCM SPILL OVERS\outputs\PEAO\mujeres\1%\simulacion_2\synthetic_control_outputs.xlsx',synthetic_control_57,57);</v>
      </c>
      <c r="PW18" s="2" t="str">
        <f t="shared" si="32"/>
        <v>xlswrite('G:\Mi unidad\1. PROYECTOS TELLO 2022\SCM SPILL OVERS\outputs\PEAO\mujeres\1%\simulacion_2\synthetic_control_spillover_outputs.xlsx',synthetic_control_sp_57,57);</v>
      </c>
      <c r="PX18" s="2" t="str">
        <f t="shared" si="33"/>
        <v>xlswrite('G:\Mi unidad\1. PROYECTOS TELLO 2022\SCM SPILL OVERS\outputs\PEAO\mujeres\1%\simulacion_2\observado_outputs.xlsx',tratado_57,57);</v>
      </c>
      <c r="QB18" s="2" t="str">
        <f t="shared" si="34"/>
        <v>xlswrite('G:\Mi unidad\1. PROYECTOS TELLO 2022\SCM SPILL OVERS\outputs\PEAO\criminalidad\1%\simulacion_2\synthetic_control_outputs.xlsx',synthetic_control_57,57);</v>
      </c>
      <c r="QC18" s="2" t="str">
        <f t="shared" si="35"/>
        <v>xlswrite('G:\Mi unidad\1. PROYECTOS TELLO 2022\SCM SPILL OVERS\outputs\PEAO\criminalidad\1%\simulacion_2\synthetic_control_spillover_outputs.xlsx',synthetic_control_sp_57,57);</v>
      </c>
      <c r="QD18" s="2" t="str">
        <f t="shared" si="36"/>
        <v>xlswrite('G:\Mi unidad\1. PROYECTOS TELLO 2022\SCM SPILL OVERS\outputs\PEAO\criminalidad\1%\simulacion_2\observado_outputs.xlsx',tratado_57,57);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OVERS\outputs\PEAO\bajo_niv_educ\1%\simulacion_2\output_tests.xlsx',ub_vec_"&amp;QW18&amp;"','ub_vec_"&amp;QW18&amp;"');"</f>
        <v>xlswrite('G:\Mi unidad\1. PROYECTOS TELLO 2022\SCM SPILL OVERS\outputs\PEAO\bajo_niv_educ\1%\simulacion_2\output_tests.xlsx',ub_vec_16','ub_vec_16');</v>
      </c>
      <c r="RK18">
        <v>16</v>
      </c>
      <c r="RL18" t="str">
        <f>"xlswrite('G:\Mi unidad\1. PROYECTOS TELLO 2022\SCM SPILL OVERS\outputs\PEAO\bajo_ingreso\1%\simulacion_2\output_tests.xlsx',ub_vec_"&amp;RK18&amp;"','ub_vec_"&amp;RK18&amp;"');"</f>
        <v>xlswrite('G:\Mi unidad\1. PROYECTOS TELLO 2022\SCM SPILL OVERS\outputs\PEAO\bajo_ingreso\1%\simulacion_2\output_tests.xlsx',ub_vec_16','ub_vec_16');</v>
      </c>
      <c r="RW18">
        <v>16</v>
      </c>
      <c r="RX18" t="str">
        <f>"xlswrite('G:\Mi unidad\1. PROYECTOS TELLO 2022\SCM SPILL OVERS\outputs\PEAO\densidad\1%\simulacion_2\output_tests.xlsx',ub_vec_"&amp;RW18&amp;"','ub_vec_"&amp;RW18&amp;"');"</f>
        <v>xlswrite('G:\Mi unidad\1. PROYECTOS TELLO 2022\SCM SPILL OVERS\outputs\PEAO\densidad\1%\simulacion_2\output_tests.xlsx',ub_vec_16','ub_vec_16');</v>
      </c>
      <c r="SI18">
        <v>16</v>
      </c>
      <c r="SJ18" t="str">
        <f>"xlswrite('G:\Mi unidad\1. PROYECTOS TELLO 2022\SCM SPILL OVERS\outputs\PEAO\densidad_g\1%\simulacion_2\output_tests.xlsx',ub_vec_"&amp;SI18&amp;"','ub_vec_"&amp;SI18&amp;"');"</f>
        <v>xlswrite('G:\Mi unidad\1. PROYECTOS TELLO 2022\SCM SPILL OVERS\outputs\PEAO\densidad_g\1%\simulacion_2\output_tests.xlsx',ub_vec_16','ub_vec_16');</v>
      </c>
      <c r="SU18">
        <v>16</v>
      </c>
      <c r="SV18" t="str">
        <f>"xlswrite('G:\Mi unidad\1. PROYECTOS TELLO 2022\SCM SPILL OVERS\outputs\PEAO\distancia_centro_salud\1%\simulacion_2\output_tests.xlsx',ub_vec_"&amp;SU18&amp;"','ub_vec_"&amp;SU18&amp;"');"</f>
        <v>xlswrite('G:\Mi unidad\1. PROYECTOS TELLO 2022\SCM SPILL OVERS\outputs\PEAO\distancia_centro_salud\1%\simulacion_2\output_tests.xlsx',ub_vec_16','ub_vec_16');</v>
      </c>
      <c r="TH18">
        <v>16</v>
      </c>
      <c r="TI18" t="str">
        <f>"xlswrite('G:\Mi unidad\1. PROYECTOS TELLO 2022\SCM SPILL OVERS\outputs\PEAO\informalidad\1%\simulacion_2\output_tests.xlsx',ub_vec_"&amp;TH18&amp;"','ub_vec_"&amp;TH18&amp;"');"</f>
        <v>xlswrite('G:\Mi unidad\1. PROYECTOS TELLO 2022\SCM SPILL OVERS\outputs\PEAO\informalidad\1%\simulacion_2\output_tests.xlsx',ub_vec_16','ub_vec_16');</v>
      </c>
      <c r="TU18">
        <v>16</v>
      </c>
      <c r="TV18" t="str">
        <f>"xlswrite('G:\Mi unidad\1. PROYECTOS TELLO 2022\SCM SPILL OVERS\outputs\PEAO\alimentos\1%\simulacion_2\output_tests.xlsx',ub_vec_"&amp;TU18&amp;"','ub_vec_"&amp;TU18&amp;"');"</f>
        <v>xlswrite('G:\Mi unidad\1. PROYECTOS TELLO 2022\SCM SPILL OVERS\outputs\PEAO\alimentos\1%\simulacion_2\output_tests.xlsx',ub_vec_16','ub_vec_16');</v>
      </c>
      <c r="UB18">
        <v>16</v>
      </c>
      <c r="UC18" t="str">
        <f>"xlswrite('G:\Mi unidad\1. PROYECTOS TELLO 2022\SCM SPILL OVERS\outputs\PEAO\jefe_hogar\1%\simulacion_2\output_tests.xlsx',ub_vec_"&amp;UB18&amp;"','ub_vec_"&amp;UB18&amp;"');"</f>
        <v>xlswrite('G:\Mi unidad\1. PROYECTOS TELLO 2022\SCM SPILL OVERS\outputs\PEAO\jefe_hogar\1%\simulacion_2\output_tests.xlsx',ub_vec_16','ub_vec_16');</v>
      </c>
      <c r="UI18">
        <v>16</v>
      </c>
      <c r="UJ18" t="str">
        <f>"xlswrite('G:\Mi unidad\1. PROYECTOS TELLO 2022\SCM SPILL OVERS\outputs\PEAO\mujeres\1%\simulacion_2\output_tests.xlsx',ub_vec_"&amp;UI18&amp;"','ub_vec_"&amp;UI18&amp;"');"</f>
        <v>xlswrite('G:\Mi unidad\1. PROYECTOS TELLO 2022\SCM SPILL OVERS\outputs\PEAO\mujeres\1%\simulacion_2\output_tests.xlsx',ub_vec_16','ub_vec_16');</v>
      </c>
      <c r="UU18">
        <v>16</v>
      </c>
      <c r="UV18" t="str">
        <f>"xlswrite('G:\Mi unidad\1. PROYECTOS TELLO 2022\SCM SPILL OVERS\outputs\PEAO\criminalidad\1%\simulacion_2\output_tests.xlsx',ub_vec_"&amp;UU18&amp;"','ub_vec_"&amp;UU18&amp;"');"</f>
        <v>xlswrite('G:\Mi unidad\1. PROYECTOS TELLO 2022\SCM SPILL OVERS\outputs\PEAO\criminalidad\1%\simulacion_2\output_tests.xlsx',ub_vec_16','ub_vec_16');</v>
      </c>
    </row>
    <row r="19" spans="1:568" x14ac:dyDescent="0.3">
      <c r="A19">
        <v>65</v>
      </c>
      <c r="B19" s="2" t="str">
        <f t="shared" si="0"/>
        <v>[data_65,provincias_65,~] = xlsread('BD_PEAO_est_1_provincia_65.xlsx');</v>
      </c>
      <c r="E19" s="2" t="str">
        <f t="shared" si="37"/>
        <v>provincia_65 = unique(provincias_65(2:end,1));</v>
      </c>
      <c r="O19" s="2" t="str">
        <f t="shared" si="1"/>
        <v>PEAO_65 = reshape(data_65(:,2),T+S,N);</v>
      </c>
      <c r="T19" s="2" t="str">
        <f t="shared" si="2"/>
        <v xml:space="preserve">PEAO_65 = PEAO_65'; </v>
      </c>
      <c r="X19" s="2" t="str">
        <f t="shared" si="3"/>
        <v>tratado_65 = PEAO_65(1,:);</v>
      </c>
      <c r="AC19" s="2" t="str">
        <f t="shared" si="4"/>
        <v>PEAO_65(1,:) = [];</v>
      </c>
      <c r="AI19" s="2" t="str">
        <f t="shared" si="5"/>
        <v>PEAO_65 = [tratado_65;PEAO_65];</v>
      </c>
      <c r="AN19" s="2" t="str">
        <f t="shared" si="6"/>
        <v>Y_65 = PEAO_65; % outcome matrix</v>
      </c>
      <c r="AS19" s="2" t="str">
        <f t="shared" si="44"/>
        <v>Y_pre_65 = Y_65(:,1:T);</v>
      </c>
      <c r="AW19" s="2" t="str">
        <f t="shared" si="45"/>
        <v>Y_post_65 = Y_65(:,T+1:end);</v>
      </c>
      <c r="BA19" s="2" t="str">
        <f t="shared" si="46"/>
        <v>[a_hat_65,B_hat_65] = scm_batch(Y_pre_65);</v>
      </c>
      <c r="BF19" s="2" t="str">
        <f t="shared" si="38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39"/>
        <v>M_hat_65 = (eye(N)-B_hat_65)'*(eye(N)-B_hat_65);</v>
      </c>
      <c r="DQ19" s="2" t="str">
        <f t="shared" si="40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1"/>
        <v>synthetic_control_65=synthetic_control_65'</v>
      </c>
      <c r="EQ19" s="2" t="str">
        <f t="shared" si="42"/>
        <v>synthetic_control_sp_65=synthetic_control_sp_65'</v>
      </c>
      <c r="EV19" s="2" t="str">
        <f t="shared" si="43"/>
        <v>tratado_65=tratado_65'</v>
      </c>
      <c r="EZ19" s="2" t="str">
        <f t="shared" si="7"/>
        <v>xlswrite('G:\Mi unidad\1. PROYECTOS TELLO 2022\SCM SPILL OVERS\outputs\PEAO\distancia_centro_salud\1%\simulacion_2\synthetic_control_outputs.xlsx',synthetic_control_65,65)</v>
      </c>
      <c r="FN19" s="2" t="str">
        <f t="shared" si="8"/>
        <v>xlswrite('G:\Mi unidad\1. PROYECTOS TELLO 2022\SCM SPILL OVERS\outputs\PEAO\distancia_centro_salud\1%\simulacion_2\synthetic_control_spillover_outputs.xlsx',synthetic_control_sp_65,65)</v>
      </c>
      <c r="GD19" s="2" t="str">
        <f t="shared" si="9"/>
        <v>xlswrite('G:\Mi unidad\1. PROYECTOS TELLO 2022\SCM SPILL OVERS\outputs\PEAO\distancia_centro_salud\1%\simulacion_2\observado_outputs.xlsx',tratado_65,65)</v>
      </c>
      <c r="GR19" s="2" t="str">
        <f t="shared" si="10"/>
        <v>xlswrite('G:\Mi unidad\1. PROYECTOS TELLO 2022\SCM SPILL OVERS\outputs\PEAO\informalidad\1%\simulacion_2\synthetic_control_outputs.xlsx',synthetic_control_65,65)</v>
      </c>
      <c r="HF19" s="2" t="str">
        <f t="shared" si="11"/>
        <v>xlswrite('G:\Mi unidad\1. PROYECTOS TELLO 2022\SCM SPILL OVERS\outputs\PEAO\informalidad\1%\simulacion_2\synthetic_control_spillover_outputs.xlsx',synthetic_control_sp_65,65)</v>
      </c>
      <c r="HV19" s="2" t="str">
        <f t="shared" si="12"/>
        <v>xlswrite('G:\Mi unidad\1. PROYECTOS TELLO 2022\SCM SPILL OVERS\outputs\PEAO\informalidad\1%\simulacion_2\observado_outputs.xlsx',tratado_65,65)</v>
      </c>
      <c r="IJ19" s="2" t="str">
        <f t="shared" si="13"/>
        <v>xlswrite('G:\Mi unidad\1. PROYECTOS TELLO 2022\SCM SPILL OVERS\outputs\PEAO\densidad\1%\simulacion_2\synthetic_control_outputs.xlsx',synthetic_control_65,65)</v>
      </c>
      <c r="IX19" s="2" t="str">
        <f t="shared" si="14"/>
        <v>xlswrite('G:\Mi unidad\1. PROYECTOS TELLO 2022\SCM SPILL OVERS\outputs\PEAO\densidad\1%\simulacion_2\synthetic_control_spillover_outputs.xlsx',synthetic_control_sp_65,65)</v>
      </c>
      <c r="JN19" s="2" t="str">
        <f t="shared" si="15"/>
        <v>xlswrite('G:\Mi unidad\1. PROYECTOS TELLO 2022\SCM SPILL OVERS\outputs\PEAO\densidad\1%\simulacion_2\observado_outputs.xlsx',tratado_65,65)</v>
      </c>
      <c r="KA19" s="2" t="str">
        <f t="shared" si="16"/>
        <v>xlswrite('G:\Mi unidad\1. PROYECTOS TELLO 2022\SCM SPILL OVERS\outputs\PEAO\bajo_niv_educ\1%\simulacion_2\synthetic_control_outputs.xlsx',synthetic_control_65,65)</v>
      </c>
      <c r="KO19" s="2" t="str">
        <f t="shared" si="17"/>
        <v>xlswrite('G:\Mi unidad\1. PROYECTOS TELLO 2022\SCM SPILL OVERS\outputs\PEAO\bajo_niv_educ\1%\simulacion_2\synthetic_control_spillover_outputs.xlsx',synthetic_control_sp_65,65)</v>
      </c>
      <c r="LE19" s="2" t="str">
        <f t="shared" si="18"/>
        <v>xlswrite('G:\Mi unidad\1. PROYECTOS TELLO 2022\SCM SPILL OVERS\outputs\PEAO\bajo_niv_educ\1%\simulacion_2\observado_outputs.xlsx',tratado_65,65)</v>
      </c>
      <c r="LS19" s="2" t="str">
        <f t="shared" si="19"/>
        <v>xlswrite('G:\Mi unidad\1. PROYECTOS TELLO 2022\SCM SPILL OVERS\outputs\PEAO\bajo_ingreso\1%\simulacion_2\synthetic_control_outputs.xlsx',synthetic_control_65,65)</v>
      </c>
      <c r="MH19" s="2" t="str">
        <f t="shared" si="20"/>
        <v>xlswrite('G:\Mi unidad\1. PROYECTOS TELLO 2022\SCM SPILL OVERS\outputs\PEAO\bajo_ingreso\1%\simulacion_2\synthetic_control_spillover_outputs.xlsx',synthetic_control_sp_65,65)</v>
      </c>
      <c r="MX19" s="2" t="str">
        <f t="shared" si="21"/>
        <v>xlswrite('G:\Mi unidad\1. PROYECTOS TELLO 2022\SCM SPILL OVERS\outputs\PEAO\bajo_ingreso\1%\simulacion_2\observado_outputs.xlsx',tratado_65,65)</v>
      </c>
      <c r="NR19" s="2" t="str">
        <f t="shared" si="22"/>
        <v>xlswrite('G:\Mi unidad\1. PROYECTOS TELLO 2022\SCM SPILL OVERS\outputs\PEAO\densidad_g\1%\simulacion_2\synthetic_control_outputs.xlsx',synthetic_control_65,65)</v>
      </c>
      <c r="OF19" s="2" t="str">
        <f t="shared" si="23"/>
        <v>xlswrite('G:\Mi unidad\1. PROYECTOS TELLO 2022\SCM SPILL OVERS\outputs\PEAO\densidad_g\1%\simulacion_2\synthetic_control_spillover_outputs.xlsx',synthetic_control_sp_65,65)</v>
      </c>
      <c r="OV19" s="2" t="str">
        <f t="shared" si="24"/>
        <v>xlswrite('G:\Mi unidad\1. PROYECTOS TELLO 2022\SCM SPILL OVERS\outputs\PEAO\densidad_g\1%\simulacion_2\observado_outputs.xlsx',tratado_65,65)</v>
      </c>
      <c r="PI19" s="2" t="str">
        <f t="shared" si="25"/>
        <v>xlswrite('G:\Mi unidad\1. PROYECTOS TELLO 2022\SCM SPILL OVERS\outputs\PEAO\alimentos\1%\simulacion_2\synthetic_control_outputs.xlsx',synthetic_control_65,65);</v>
      </c>
      <c r="PJ19" s="2" t="str">
        <f t="shared" si="26"/>
        <v>xlswrite('G:\Mi unidad\1. PROYECTOS TELLO 2022\SCM SPILL OVERS\outputs\PEAO\alimentos\1%\simulacion_2\synthetic_control_spillover_outputs.xlsx',synthetic_control_sp_65,65);</v>
      </c>
      <c r="PK19" s="2" t="str">
        <f t="shared" si="27"/>
        <v>xlswrite('G:\Mi unidad\1. PROYECTOS TELLO 2022\SCM SPILL OVERS\outputs\PEAO\alimentos\1%\simulacion_2\observado_outputs.xlsx',tratado_65,65);</v>
      </c>
      <c r="PP19" s="2" t="str">
        <f t="shared" si="28"/>
        <v>xlswrite('G:\Mi unidad\1. PROYECTOS TELLO 2022\SCM SPILL OVERS\outputs\PEAO\jefe_hogar\1%\simulacion_2\synthetic_control_outputs.xlsx',synthetic_control_65,65);</v>
      </c>
      <c r="PQ19" s="2" t="str">
        <f t="shared" si="29"/>
        <v>xlswrite('G:\Mi unidad\1. PROYECTOS TELLO 2022\SCM SPILL OVERS\outputs\PEAO\jefe_hogar\1%\simulacion_2\synthetic_control_spillover_outputs.xlsx',synthetic_control_sp_65,65);</v>
      </c>
      <c r="PR19" s="2" t="str">
        <f t="shared" si="30"/>
        <v>xlswrite('G:\Mi unidad\1. PROYECTOS TELLO 2022\SCM SPILL OVERS\outputs\PEAO\jefe_hogar\1%\simulacion_2\observado_outputs.xlsx',tratado_65,65);</v>
      </c>
      <c r="PV19" s="2" t="str">
        <f t="shared" si="31"/>
        <v>xlswrite('G:\Mi unidad\1. PROYECTOS TELLO 2022\SCM SPILL OVERS\outputs\PEAO\mujeres\1%\simulacion_2\synthetic_control_outputs.xlsx',synthetic_control_65,65);</v>
      </c>
      <c r="PW19" s="2" t="str">
        <f t="shared" si="32"/>
        <v>xlswrite('G:\Mi unidad\1. PROYECTOS TELLO 2022\SCM SPILL OVERS\outputs\PEAO\mujeres\1%\simulacion_2\synthetic_control_spillover_outputs.xlsx',synthetic_control_sp_65,65);</v>
      </c>
      <c r="PX19" s="2" t="str">
        <f t="shared" si="33"/>
        <v>xlswrite('G:\Mi unidad\1. PROYECTOS TELLO 2022\SCM SPILL OVERS\outputs\PEAO\mujeres\1%\simulacion_2\observado_outputs.xlsx',tratado_65,65);</v>
      </c>
      <c r="QB19" s="2" t="str">
        <f t="shared" si="34"/>
        <v>xlswrite('G:\Mi unidad\1. PROYECTOS TELLO 2022\SCM SPILL OVERS\outputs\PEAO\criminalidad\1%\simulacion_2\synthetic_control_outputs.xlsx',synthetic_control_65,65);</v>
      </c>
      <c r="QC19" s="2" t="str">
        <f t="shared" si="35"/>
        <v>xlswrite('G:\Mi unidad\1. PROYECTOS TELLO 2022\SCM SPILL OVERS\outputs\PEAO\criminalidad\1%\simulacion_2\synthetic_control_spillover_outputs.xlsx',synthetic_control_sp_65,65);</v>
      </c>
      <c r="QD19" s="2" t="str">
        <f t="shared" si="36"/>
        <v>xlswrite('G:\Mi unidad\1. PROYECTOS TELLO 2022\SCM SPILL OVERS\outputs\PEAO\criminalidad\1%\simulacion_2\observado_outputs.xlsx',tratado_65,65);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sp_andrews(Y_pre_"&amp;QP19&amp;",PEAO_"&amp;QP19&amp;"(:,T+s),A_"&amp;QP19&amp;",C,d,alpha_sig);"</f>
        <v xml:space="preserve">    spillover_test_10(s) = sp_andrews(Y_pre_10,PEAO_10(:,T+s),A_10,C,d,alpha_sig);</v>
      </c>
      <c r="QW19">
        <v>16</v>
      </c>
      <c r="QX19" t="str">
        <f>"xlswrite('G:\Mi unidad\1. PROYECTOS TELLO 2022\SCM SPILL OVERS\outputs\PEAO\bajo_niv_educ\1%\simulacion_2\output_tests.xlsx',p_value_vec_"&amp;QW19&amp;"','p_value_vec_"&amp;QW19&amp;"');"</f>
        <v>xlswrite('G:\Mi unidad\1. PROYECTOS TELLO 2022\SCM SPILL OVERS\outputs\PEAO\bajo_niv_educ\1%\simulacion_2\output_tests.xlsx',p_value_vec_16','p_value_vec_16');</v>
      </c>
      <c r="RK19">
        <v>16</v>
      </c>
      <c r="RL19" t="str">
        <f>"xlswrite('G:\Mi unidad\1. PROYECTOS TELLO 2022\SCM SPILL OVERS\outputs\PEAO\bajo_ingreso\1%\simulacion_2\output_tests.xlsx',p_value_vec_"&amp;RK19&amp;"','p_value_vec_"&amp;RK19&amp;"');"</f>
        <v>xlswrite('G:\Mi unidad\1. PROYECTOS TELLO 2022\SCM SPILL OVERS\outputs\PEAO\bajo_ingreso\1%\simulacion_2\output_tests.xlsx',p_value_vec_16','p_value_vec_16');</v>
      </c>
      <c r="RW19">
        <v>16</v>
      </c>
      <c r="RX19" t="str">
        <f>"xlswrite('G:\Mi unidad\1. PROYECTOS TELLO 2022\SCM SPILL OVERS\outputs\PEAO\densidad\1%\simulacion_2\output_tests.xlsx',p_value_vec_"&amp;RW19&amp;"','p_value_vec_"&amp;RW19&amp;"');"</f>
        <v>xlswrite('G:\Mi unidad\1. PROYECTOS TELLO 2022\SCM SPILL OVERS\outputs\PEAO\densidad\1%\simulacion_2\output_tests.xlsx',p_value_vec_16','p_value_vec_16');</v>
      </c>
      <c r="SI19">
        <v>16</v>
      </c>
      <c r="SJ19" t="str">
        <f>"xlswrite('G:\Mi unidad\1. PROYECTOS TELLO 2022\SCM SPILL OVERS\outputs\PEAO\densidad_g\1%\simulacion_2\output_tests.xlsx',p_value_vec_"&amp;SI19&amp;"','p_value_vec_"&amp;SI19&amp;"');"</f>
        <v>xlswrite('G:\Mi unidad\1. PROYECTOS TELLO 2022\SCM SPILL OVERS\outputs\PEAO\densidad_g\1%\simulacion_2\output_tests.xlsx',p_value_vec_16','p_value_vec_16');</v>
      </c>
      <c r="SU19">
        <v>16</v>
      </c>
      <c r="SV19" t="str">
        <f>"xlswrite('G:\Mi unidad\1. PROYECTOS TELLO 2022\SCM SPILL OVERS\outputs\PEAO\distancia_centro_salud\1%\simulacion_2\output_tests.xlsx',p_value_vec_"&amp;SU19&amp;"','p_value_vec_"&amp;SU19&amp;"');"</f>
        <v>xlswrite('G:\Mi unidad\1. PROYECTOS TELLO 2022\SCM SPILL OVERS\outputs\PEAO\distancia_centro_salud\1%\simulacion_2\output_tests.xlsx',p_value_vec_16','p_value_vec_16');</v>
      </c>
      <c r="TH19">
        <v>16</v>
      </c>
      <c r="TI19" t="str">
        <f>"xlswrite('G:\Mi unidad\1. PROYECTOS TELLO 2022\SCM SPILL OVERS\outputs\PEAO\informalidad\1%\simulacion_2\output_tests.xlsx',p_value_vec_"&amp;TH19&amp;"','p_value_vec_"&amp;TH19&amp;"');"</f>
        <v>xlswrite('G:\Mi unidad\1. PROYECTOS TELLO 2022\SCM SPILL OVERS\outputs\PEAO\informalidad\1%\simulacion_2\output_tests.xlsx',p_value_vec_16','p_value_vec_16');</v>
      </c>
      <c r="TU19">
        <v>16</v>
      </c>
      <c r="TV19" t="str">
        <f>"xlswrite('G:\Mi unidad\1. PROYECTOS TELLO 2022\SCM SPILL OVERS\outputs\PEAO\alimentos\1%\simulacion_2\output_tests.xlsx',p_value_vec_"&amp;TU19&amp;"','p_value_vec_"&amp;TU19&amp;"');"</f>
        <v>xlswrite('G:\Mi unidad\1. PROYECTOS TELLO 2022\SCM SPILL OVERS\outputs\PEAO\alimentos\1%\simulacion_2\output_tests.xlsx',p_value_vec_16','p_value_vec_16');</v>
      </c>
      <c r="UB19">
        <v>16</v>
      </c>
      <c r="UC19" t="str">
        <f>"xlswrite('G:\Mi unidad\1. PROYECTOS TELLO 2022\SCM SPILL OVERS\outputs\PEAO\jefe_hogar\1%\simulacion_2\output_tests.xlsx',p_value_vec_"&amp;UB19&amp;"','p_value_vec_"&amp;UB19&amp;"');"</f>
        <v>xlswrite('G:\Mi unidad\1. PROYECTOS TELLO 2022\SCM SPILL OVERS\outputs\PEAO\jefe_hogar\1%\simulacion_2\output_tests.xlsx',p_value_vec_16','p_value_vec_16');</v>
      </c>
      <c r="UI19">
        <v>16</v>
      </c>
      <c r="UJ19" t="str">
        <f>"xlswrite('G:\Mi unidad\1. PROYECTOS TELLO 2022\SCM SPILL OVERS\outputs\PEAO\mujeres\1%\simulacion_2\output_tests.xlsx',p_value_vec_"&amp;UI19&amp;"','p_value_vec_"&amp;UI19&amp;"');"</f>
        <v>xlswrite('G:\Mi unidad\1. PROYECTOS TELLO 2022\SCM SPILL OVERS\outputs\PEAO\mujeres\1%\simulacion_2\output_tests.xlsx',p_value_vec_16','p_value_vec_16');</v>
      </c>
      <c r="UU19">
        <v>16</v>
      </c>
      <c r="UV19" t="str">
        <f>"xlswrite('G:\Mi unidad\1. PROYECTOS TELLO 2022\SCM SPILL OVERS\outputs\PEAO\criminalidad\1%\simulacion_2\output_tests.xlsx',p_value_vec_"&amp;UU19&amp;"','p_value_vec_"&amp;UU19&amp;"');"</f>
        <v>xlswrite('G:\Mi unidad\1. PROYECTOS TELLO 2022\SCM SPILL OVERS\outputs\PEAO\criminalidad\1%\simulacion_2\output_tests.xlsx',p_value_vec_16','p_value_vec_16');</v>
      </c>
    </row>
    <row r="20" spans="1:568" x14ac:dyDescent="0.3">
      <c r="A20">
        <v>66</v>
      </c>
      <c r="B20" s="2" t="str">
        <f t="shared" si="0"/>
        <v>[data_66,provincias_66,~] = xlsread('BD_PEAO_est_1_provincia_66.xlsx');</v>
      </c>
      <c r="E20" s="2" t="str">
        <f t="shared" si="37"/>
        <v>provincia_66 = unique(provincias_66(2:end,1));</v>
      </c>
      <c r="O20" s="2" t="str">
        <f t="shared" si="1"/>
        <v>PEAO_66 = reshape(data_66(:,2),T+S,N);</v>
      </c>
      <c r="T20" s="2" t="str">
        <f t="shared" si="2"/>
        <v xml:space="preserve">PEAO_66 = PEAO_66'; </v>
      </c>
      <c r="X20" s="2" t="str">
        <f t="shared" si="3"/>
        <v>tratado_66 = PEAO_66(1,:);</v>
      </c>
      <c r="AC20" s="2" t="str">
        <f t="shared" si="4"/>
        <v>PEAO_66(1,:) = [];</v>
      </c>
      <c r="AI20" s="2" t="str">
        <f t="shared" si="5"/>
        <v>PEAO_66 = [tratado_66;PEAO_66];</v>
      </c>
      <c r="AN20" s="2" t="str">
        <f t="shared" si="6"/>
        <v>Y_66 = PEAO_66; % outcome matrix</v>
      </c>
      <c r="AS20" s="2" t="str">
        <f t="shared" si="44"/>
        <v>Y_pre_66 = Y_66(:,1:T);</v>
      </c>
      <c r="AW20" s="2" t="str">
        <f t="shared" si="45"/>
        <v>Y_post_66 = Y_66(:,T+1:end);</v>
      </c>
      <c r="BA20" s="2" t="str">
        <f t="shared" si="46"/>
        <v>[a_hat_66,B_hat_66] = scm_batch(Y_pre_66);</v>
      </c>
      <c r="BF20" s="2" t="str">
        <f t="shared" si="38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39"/>
        <v>M_hat_66 = (eye(N)-B_hat_66)'*(eye(N)-B_hat_66);</v>
      </c>
      <c r="DQ20" s="2" t="str">
        <f t="shared" si="40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1"/>
        <v>synthetic_control_66=synthetic_control_66'</v>
      </c>
      <c r="EQ20" s="2" t="str">
        <f t="shared" si="42"/>
        <v>synthetic_control_sp_66=synthetic_control_sp_66'</v>
      </c>
      <c r="EV20" s="2" t="str">
        <f t="shared" si="43"/>
        <v>tratado_66=tratado_66'</v>
      </c>
      <c r="EZ20" s="2" t="str">
        <f t="shared" si="7"/>
        <v>xlswrite('G:\Mi unidad\1. PROYECTOS TELLO 2022\SCM SPILL OVERS\outputs\PEAO\distancia_centro_salud\1%\simulacion_2\synthetic_control_outputs.xlsx',synthetic_control_66,66)</v>
      </c>
      <c r="FN20" s="2" t="str">
        <f t="shared" si="8"/>
        <v>xlswrite('G:\Mi unidad\1. PROYECTOS TELLO 2022\SCM SPILL OVERS\outputs\PEAO\distancia_centro_salud\1%\simulacion_2\synthetic_control_spillover_outputs.xlsx',synthetic_control_sp_66,66)</v>
      </c>
      <c r="GD20" s="2" t="str">
        <f t="shared" si="9"/>
        <v>xlswrite('G:\Mi unidad\1. PROYECTOS TELLO 2022\SCM SPILL OVERS\outputs\PEAO\distancia_centro_salud\1%\simulacion_2\observado_outputs.xlsx',tratado_66,66)</v>
      </c>
      <c r="GR20" s="2" t="str">
        <f t="shared" si="10"/>
        <v>xlswrite('G:\Mi unidad\1. PROYECTOS TELLO 2022\SCM SPILL OVERS\outputs\PEAO\informalidad\1%\simulacion_2\synthetic_control_outputs.xlsx',synthetic_control_66,66)</v>
      </c>
      <c r="HF20" s="2" t="str">
        <f t="shared" si="11"/>
        <v>xlswrite('G:\Mi unidad\1. PROYECTOS TELLO 2022\SCM SPILL OVERS\outputs\PEAO\informalidad\1%\simulacion_2\synthetic_control_spillover_outputs.xlsx',synthetic_control_sp_66,66)</v>
      </c>
      <c r="HV20" s="2" t="str">
        <f t="shared" si="12"/>
        <v>xlswrite('G:\Mi unidad\1. PROYECTOS TELLO 2022\SCM SPILL OVERS\outputs\PEAO\informalidad\1%\simulacion_2\observado_outputs.xlsx',tratado_66,66)</v>
      </c>
      <c r="IJ20" s="2" t="str">
        <f t="shared" si="13"/>
        <v>xlswrite('G:\Mi unidad\1. PROYECTOS TELLO 2022\SCM SPILL OVERS\outputs\PEAO\densidad\1%\simulacion_2\synthetic_control_outputs.xlsx',synthetic_control_66,66)</v>
      </c>
      <c r="IX20" s="2" t="str">
        <f t="shared" si="14"/>
        <v>xlswrite('G:\Mi unidad\1. PROYECTOS TELLO 2022\SCM SPILL OVERS\outputs\PEAO\densidad\1%\simulacion_2\synthetic_control_spillover_outputs.xlsx',synthetic_control_sp_66,66)</v>
      </c>
      <c r="JN20" s="2" t="str">
        <f t="shared" si="15"/>
        <v>xlswrite('G:\Mi unidad\1. PROYECTOS TELLO 2022\SCM SPILL OVERS\outputs\PEAO\densidad\1%\simulacion_2\observado_outputs.xlsx',tratado_66,66)</v>
      </c>
      <c r="KA20" s="2" t="str">
        <f t="shared" si="16"/>
        <v>xlswrite('G:\Mi unidad\1. PROYECTOS TELLO 2022\SCM SPILL OVERS\outputs\PEAO\bajo_niv_educ\1%\simulacion_2\synthetic_control_outputs.xlsx',synthetic_control_66,66)</v>
      </c>
      <c r="KO20" s="2" t="str">
        <f t="shared" si="17"/>
        <v>xlswrite('G:\Mi unidad\1. PROYECTOS TELLO 2022\SCM SPILL OVERS\outputs\PEAO\bajo_niv_educ\1%\simulacion_2\synthetic_control_spillover_outputs.xlsx',synthetic_control_sp_66,66)</v>
      </c>
      <c r="LE20" s="2" t="str">
        <f t="shared" si="18"/>
        <v>xlswrite('G:\Mi unidad\1. PROYECTOS TELLO 2022\SCM SPILL OVERS\outputs\PEAO\bajo_niv_educ\1%\simulacion_2\observado_outputs.xlsx',tratado_66,66)</v>
      </c>
      <c r="LS20" s="2" t="str">
        <f t="shared" si="19"/>
        <v>xlswrite('G:\Mi unidad\1. PROYECTOS TELLO 2022\SCM SPILL OVERS\outputs\PEAO\bajo_ingreso\1%\simulacion_2\synthetic_control_outputs.xlsx',synthetic_control_66,66)</v>
      </c>
      <c r="MH20" s="2" t="str">
        <f t="shared" si="20"/>
        <v>xlswrite('G:\Mi unidad\1. PROYECTOS TELLO 2022\SCM SPILL OVERS\outputs\PEAO\bajo_ingreso\1%\simulacion_2\synthetic_control_spillover_outputs.xlsx',synthetic_control_sp_66,66)</v>
      </c>
      <c r="MX20" s="2" t="str">
        <f t="shared" si="21"/>
        <v>xlswrite('G:\Mi unidad\1. PROYECTOS TELLO 2022\SCM SPILL OVERS\outputs\PEAO\bajo_ingreso\1%\simulacion_2\observado_outputs.xlsx',tratado_66,66)</v>
      </c>
      <c r="NR20" s="2" t="str">
        <f t="shared" si="22"/>
        <v>xlswrite('G:\Mi unidad\1. PROYECTOS TELLO 2022\SCM SPILL OVERS\outputs\PEAO\densidad_g\1%\simulacion_2\synthetic_control_outputs.xlsx',synthetic_control_66,66)</v>
      </c>
      <c r="OF20" s="2" t="str">
        <f t="shared" si="23"/>
        <v>xlswrite('G:\Mi unidad\1. PROYECTOS TELLO 2022\SCM SPILL OVERS\outputs\PEAO\densidad_g\1%\simulacion_2\synthetic_control_spillover_outputs.xlsx',synthetic_control_sp_66,66)</v>
      </c>
      <c r="OV20" s="2" t="str">
        <f t="shared" si="24"/>
        <v>xlswrite('G:\Mi unidad\1. PROYECTOS TELLO 2022\SCM SPILL OVERS\outputs\PEAO\densidad_g\1%\simulacion_2\observado_outputs.xlsx',tratado_66,66)</v>
      </c>
      <c r="PI20" s="2" t="str">
        <f t="shared" si="25"/>
        <v>xlswrite('G:\Mi unidad\1. PROYECTOS TELLO 2022\SCM SPILL OVERS\outputs\PEAO\alimentos\1%\simulacion_2\synthetic_control_outputs.xlsx',synthetic_control_66,66);</v>
      </c>
      <c r="PJ20" s="2" t="str">
        <f t="shared" si="26"/>
        <v>xlswrite('G:\Mi unidad\1. PROYECTOS TELLO 2022\SCM SPILL OVERS\outputs\PEAO\alimentos\1%\simulacion_2\synthetic_control_spillover_outputs.xlsx',synthetic_control_sp_66,66);</v>
      </c>
      <c r="PK20" s="2" t="str">
        <f t="shared" si="27"/>
        <v>xlswrite('G:\Mi unidad\1. PROYECTOS TELLO 2022\SCM SPILL OVERS\outputs\PEAO\alimentos\1%\simulacion_2\observado_outputs.xlsx',tratado_66,66);</v>
      </c>
      <c r="PP20" s="2" t="str">
        <f t="shared" si="28"/>
        <v>xlswrite('G:\Mi unidad\1. PROYECTOS TELLO 2022\SCM SPILL OVERS\outputs\PEAO\jefe_hogar\1%\simulacion_2\synthetic_control_outputs.xlsx',synthetic_control_66,66);</v>
      </c>
      <c r="PQ20" s="2" t="str">
        <f t="shared" si="29"/>
        <v>xlswrite('G:\Mi unidad\1. PROYECTOS TELLO 2022\SCM SPILL OVERS\outputs\PEAO\jefe_hogar\1%\simulacion_2\synthetic_control_spillover_outputs.xlsx',synthetic_control_sp_66,66);</v>
      </c>
      <c r="PR20" s="2" t="str">
        <f t="shared" si="30"/>
        <v>xlswrite('G:\Mi unidad\1. PROYECTOS TELLO 2022\SCM SPILL OVERS\outputs\PEAO\jefe_hogar\1%\simulacion_2\observado_outputs.xlsx',tratado_66,66);</v>
      </c>
      <c r="PV20" s="2" t="str">
        <f t="shared" si="31"/>
        <v>xlswrite('G:\Mi unidad\1. PROYECTOS TELLO 2022\SCM SPILL OVERS\outputs\PEAO\mujeres\1%\simulacion_2\synthetic_control_outputs.xlsx',synthetic_control_66,66);</v>
      </c>
      <c r="PW20" s="2" t="str">
        <f t="shared" si="32"/>
        <v>xlswrite('G:\Mi unidad\1. PROYECTOS TELLO 2022\SCM SPILL OVERS\outputs\PEAO\mujeres\1%\simulacion_2\synthetic_control_spillover_outputs.xlsx',synthetic_control_sp_66,66);</v>
      </c>
      <c r="PX20" s="2" t="str">
        <f t="shared" si="33"/>
        <v>xlswrite('G:\Mi unidad\1. PROYECTOS TELLO 2022\SCM SPILL OVERS\outputs\PEAO\mujeres\1%\simulacion_2\observado_outputs.xlsx',tratado_66,66);</v>
      </c>
      <c r="QB20" s="2" t="str">
        <f t="shared" si="34"/>
        <v>xlswrite('G:\Mi unidad\1. PROYECTOS TELLO 2022\SCM SPILL OVERS\outputs\PEAO\criminalidad\1%\simulacion_2\synthetic_control_outputs.xlsx',synthetic_control_66,66);</v>
      </c>
      <c r="QC20" s="2" t="str">
        <f t="shared" si="35"/>
        <v>xlswrite('G:\Mi unidad\1. PROYECTOS TELLO 2022\SCM SPILL OVERS\outputs\PEAO\criminalidad\1%\simulacion_2\synthetic_control_spillover_outputs.xlsx',synthetic_control_sp_66,66);</v>
      </c>
      <c r="QD20" s="2" t="str">
        <f t="shared" si="36"/>
        <v>xlswrite('G:\Mi unidad\1. PROYECTOS TELLO 2022\SCM SPILL OVERS\outputs\PEAO\criminalidad\1%\simulacion_2\observado_outputs.xlsx',tratado_66,66);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OVERS\outputs\PEAO\bajo_niv_educ\1%\simulacion_2\output_tests.xlsx',alpha1_hat_vec_"&amp;QW20&amp;"','alpha1_hat_vec_"&amp;QW20&amp;"');"</f>
        <v>xlswrite('G:\Mi unidad\1. PROYECTOS TELLO 2022\SCM SPILL OVERS\outputs\PEAO\bajo_niv_educ\1%\simulacion_2\output_tests.xlsx',alpha1_hat_vec_16','alpha1_hat_vec_16');</v>
      </c>
      <c r="RK20">
        <v>16</v>
      </c>
      <c r="RL20" t="str">
        <f>"xlswrite('G:\Mi unidad\1. PROYECTOS TELLO 2022\SCM SPILL OVERS\outputs\PEAO\bajo_ingreso\1%\simulacion_2\output_tests.xlsx',alpha1_hat_vec_"&amp;RK20&amp;"','alpha1_hat_vec_"&amp;RK20&amp;"');"</f>
        <v>xlswrite('G:\Mi unidad\1. PROYECTOS TELLO 2022\SCM SPILL OVERS\outputs\PEAO\bajo_ingreso\1%\simulacion_2\output_tests.xlsx',alpha1_hat_vec_16','alpha1_hat_vec_16');</v>
      </c>
      <c r="RW20">
        <v>16</v>
      </c>
      <c r="RX20" t="str">
        <f>"xlswrite('G:\Mi unidad\1. PROYECTOS TELLO 2022\SCM SPILL OVERS\outputs\PEAO\densidad\1%\simulacion_2\output_tests.xlsx',alpha1_hat_vec_"&amp;RW20&amp;"','alpha1_hat_vec_"&amp;RW20&amp;"');"</f>
        <v>xlswrite('G:\Mi unidad\1. PROYECTOS TELLO 2022\SCM SPILL OVERS\outputs\PEAO\densidad\1%\simulacion_2\output_tests.xlsx',alpha1_hat_vec_16','alpha1_hat_vec_16');</v>
      </c>
      <c r="SI20">
        <v>16</v>
      </c>
      <c r="SJ20" t="str">
        <f>"xlswrite('G:\Mi unidad\1. PROYECTOS TELLO 2022\SCM SPILL OVERS\outputs\PEAO\densidad_g\1%\simulacion_2\output_tests.xlsx',alpha1_hat_vec_"&amp;SI20&amp;"','alpha1_hat_vec_"&amp;SI20&amp;"');"</f>
        <v>xlswrite('G:\Mi unidad\1. PROYECTOS TELLO 2022\SCM SPILL OVERS\outputs\PEAO\densidad_g\1%\simulacion_2\output_tests.xlsx',alpha1_hat_vec_16','alpha1_hat_vec_16');</v>
      </c>
      <c r="SU20">
        <v>16</v>
      </c>
      <c r="SV20" t="str">
        <f>"xlswrite('G:\Mi unidad\1. PROYECTOS TELLO 2022\SCM SPILL OVERS\outputs\PEAO\distancia_centro_salud\1%\simulacion_2\output_tests.xlsx',alpha1_hat_vec_"&amp;SU20&amp;"','alpha1_hat_vec_"&amp;SU20&amp;"');"</f>
        <v>xlswrite('G:\Mi unidad\1. PROYECTOS TELLO 2022\SCM SPILL OVERS\outputs\PEAO\distancia_centro_salud\1%\simulacion_2\output_tests.xlsx',alpha1_hat_vec_16','alpha1_hat_vec_16');</v>
      </c>
      <c r="TH20">
        <v>16</v>
      </c>
      <c r="TI20" t="str">
        <f>"xlswrite('G:\Mi unidad\1. PROYECTOS TELLO 2022\SCM SPILL OVERS\outputs\PEAO\informalidad\1%\simulacion_2\output_tests.xlsx',alpha1_hat_vec_"&amp;TH20&amp;"','alpha1_hat_vec_"&amp;TH20&amp;"');"</f>
        <v>xlswrite('G:\Mi unidad\1. PROYECTOS TELLO 2022\SCM SPILL OVERS\outputs\PEAO\informalidad\1%\simulacion_2\output_tests.xlsx',alpha1_hat_vec_16','alpha1_hat_vec_16');</v>
      </c>
      <c r="TU20">
        <v>16</v>
      </c>
      <c r="TV20" t="str">
        <f>"xlswrite('G:\Mi unidad\1. PROYECTOS TELLO 2022\SCM SPILL OVERS\outputs\PEAO\alimentos\1%\simulacion_2\output_tests.xlsx',alpha1_hat_vec_"&amp;TU20&amp;"','alpha1_hat_vec_"&amp;TU20&amp;"');"</f>
        <v>xlswrite('G:\Mi unidad\1. PROYECTOS TELLO 2022\SCM SPILL OVERS\outputs\PEAO\alimentos\1%\simulacion_2\output_tests.xlsx',alpha1_hat_vec_16','alpha1_hat_vec_16');</v>
      </c>
      <c r="UB20">
        <v>16</v>
      </c>
      <c r="UC20" t="str">
        <f>"xlswrite('G:\Mi unidad\1. PROYECTOS TELLO 2022\SCM SPILL OVERS\outputs\PEAO\jefe_hogar\1%\simulacion_2\output_tests.xlsx',alpha1_hat_vec_"&amp;UB20&amp;"','alpha1_hat_vec_"&amp;UB20&amp;"');"</f>
        <v>xlswrite('G:\Mi unidad\1. PROYECTOS TELLO 2022\SCM SPILL OVERS\outputs\PEAO\jefe_hogar\1%\simulacion_2\output_tests.xlsx',alpha1_hat_vec_16','alpha1_hat_vec_16');</v>
      </c>
      <c r="UI20">
        <v>16</v>
      </c>
      <c r="UJ20" t="str">
        <f>"xlswrite('G:\Mi unidad\1. PROYECTOS TELLO 2022\SCM SPILL OVERS\outputs\PEAO\mujeres\1%\simulacion_2\output_tests.xlsx',alpha1_hat_vec_"&amp;UI20&amp;"','alpha1_hat_vec_"&amp;UI20&amp;"');"</f>
        <v>xlswrite('G:\Mi unidad\1. PROYECTOS TELLO 2022\SCM SPILL OVERS\outputs\PEAO\mujeres\1%\simulacion_2\output_tests.xlsx',alpha1_hat_vec_16','alpha1_hat_vec_16');</v>
      </c>
      <c r="UU20">
        <v>16</v>
      </c>
      <c r="UV20" t="str">
        <f>"xlswrite('G:\Mi unidad\1. PROYECTOS TELLO 2022\SCM SPILL OVERS\outputs\PEAO\criminalidad\1%\simulacion_2\output_tests.xlsx',alpha1_hat_vec_"&amp;UU20&amp;"','alpha1_hat_vec_"&amp;UU20&amp;"');"</f>
        <v>xlswrite('G:\Mi unidad\1. PROYECTOS TELLO 2022\SCM SPILL OVERS\outputs\PEAO\criminalidad\1%\simulacion_2\output_tests.xlsx',alpha1_hat_vec_16','alpha1_hat_vec_16');</v>
      </c>
    </row>
    <row r="21" spans="1:568" x14ac:dyDescent="0.3">
      <c r="A21">
        <v>71</v>
      </c>
      <c r="B21" s="2" t="str">
        <f t="shared" si="0"/>
        <v>[data_71,provincias_71,~] = xlsread('BD_PEAO_est_1_provincia_71.xlsx');</v>
      </c>
      <c r="E21" s="2" t="str">
        <f t="shared" si="37"/>
        <v>provincia_71 = unique(provincias_71(2:end,1));</v>
      </c>
      <c r="O21" s="2" t="str">
        <f t="shared" si="1"/>
        <v>PEAO_71 = reshape(data_71(:,2),T+S,N);</v>
      </c>
      <c r="T21" s="2" t="str">
        <f t="shared" si="2"/>
        <v xml:space="preserve">PEAO_71 = PEAO_71'; </v>
      </c>
      <c r="X21" s="2" t="str">
        <f t="shared" si="3"/>
        <v>tratado_71 = PEAO_71(1,:);</v>
      </c>
      <c r="AC21" s="2" t="str">
        <f t="shared" si="4"/>
        <v>PEAO_71(1,:) = [];</v>
      </c>
      <c r="AI21" s="2" t="str">
        <f t="shared" si="5"/>
        <v>PEAO_71 = [tratado_71;PEAO_71];</v>
      </c>
      <c r="AN21" s="2" t="str">
        <f t="shared" si="6"/>
        <v>Y_71 = PEAO_71; % outcome matrix</v>
      </c>
      <c r="AS21" s="2" t="str">
        <f t="shared" si="44"/>
        <v>Y_pre_71 = Y_71(:,1:T);</v>
      </c>
      <c r="AW21" s="2" t="str">
        <f t="shared" si="45"/>
        <v>Y_post_71 = Y_71(:,T+1:end);</v>
      </c>
      <c r="BA21" s="2" t="str">
        <f t="shared" si="46"/>
        <v>[a_hat_71,B_hat_71] = scm_batch(Y_pre_71);</v>
      </c>
      <c r="BF21" s="2" t="str">
        <f t="shared" si="38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39"/>
        <v>M_hat_71 = (eye(N)-B_hat_71)'*(eye(N)-B_hat_71);</v>
      </c>
      <c r="DQ21" s="2" t="str">
        <f t="shared" si="40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1"/>
        <v>synthetic_control_71=synthetic_control_71'</v>
      </c>
      <c r="EQ21" s="2" t="str">
        <f t="shared" si="42"/>
        <v>synthetic_control_sp_71=synthetic_control_sp_71'</v>
      </c>
      <c r="EV21" s="2" t="str">
        <f t="shared" si="43"/>
        <v>tratado_71=tratado_71'</v>
      </c>
      <c r="EZ21" s="2" t="str">
        <f t="shared" si="7"/>
        <v>xlswrite('G:\Mi unidad\1. PROYECTOS TELLO 2022\SCM SPILL OVERS\outputs\PEAO\distancia_centro_salud\1%\simulacion_2\synthetic_control_outputs.xlsx',synthetic_control_71,71)</v>
      </c>
      <c r="FN21" s="2" t="str">
        <f t="shared" si="8"/>
        <v>xlswrite('G:\Mi unidad\1. PROYECTOS TELLO 2022\SCM SPILL OVERS\outputs\PEAO\distancia_centro_salud\1%\simulacion_2\synthetic_control_spillover_outputs.xlsx',synthetic_control_sp_71,71)</v>
      </c>
      <c r="GD21" s="2" t="str">
        <f t="shared" si="9"/>
        <v>xlswrite('G:\Mi unidad\1. PROYECTOS TELLO 2022\SCM SPILL OVERS\outputs\PEAO\distancia_centro_salud\1%\simulacion_2\observado_outputs.xlsx',tratado_71,71)</v>
      </c>
      <c r="GR21" s="2" t="str">
        <f t="shared" si="10"/>
        <v>xlswrite('G:\Mi unidad\1. PROYECTOS TELLO 2022\SCM SPILL OVERS\outputs\PEAO\informalidad\1%\simulacion_2\synthetic_control_outputs.xlsx',synthetic_control_71,71)</v>
      </c>
      <c r="HF21" s="2" t="str">
        <f t="shared" si="11"/>
        <v>xlswrite('G:\Mi unidad\1. PROYECTOS TELLO 2022\SCM SPILL OVERS\outputs\PEAO\informalidad\1%\simulacion_2\synthetic_control_spillover_outputs.xlsx',synthetic_control_sp_71,71)</v>
      </c>
      <c r="HV21" s="2" t="str">
        <f t="shared" si="12"/>
        <v>xlswrite('G:\Mi unidad\1. PROYECTOS TELLO 2022\SCM SPILL OVERS\outputs\PEAO\informalidad\1%\simulacion_2\observado_outputs.xlsx',tratado_71,71)</v>
      </c>
      <c r="IJ21" s="2" t="str">
        <f t="shared" si="13"/>
        <v>xlswrite('G:\Mi unidad\1. PROYECTOS TELLO 2022\SCM SPILL OVERS\outputs\PEAO\densidad\1%\simulacion_2\synthetic_control_outputs.xlsx',synthetic_control_71,71)</v>
      </c>
      <c r="IX21" s="2" t="str">
        <f t="shared" si="14"/>
        <v>xlswrite('G:\Mi unidad\1. PROYECTOS TELLO 2022\SCM SPILL OVERS\outputs\PEAO\densidad\1%\simulacion_2\synthetic_control_spillover_outputs.xlsx',synthetic_control_sp_71,71)</v>
      </c>
      <c r="JN21" s="2" t="str">
        <f t="shared" si="15"/>
        <v>xlswrite('G:\Mi unidad\1. PROYECTOS TELLO 2022\SCM SPILL OVERS\outputs\PEAO\densidad\1%\simulacion_2\observado_outputs.xlsx',tratado_71,71)</v>
      </c>
      <c r="KA21" s="2" t="str">
        <f t="shared" si="16"/>
        <v>xlswrite('G:\Mi unidad\1. PROYECTOS TELLO 2022\SCM SPILL OVERS\outputs\PEAO\bajo_niv_educ\1%\simulacion_2\synthetic_control_outputs.xlsx',synthetic_control_71,71)</v>
      </c>
      <c r="KO21" s="2" t="str">
        <f t="shared" si="17"/>
        <v>xlswrite('G:\Mi unidad\1. PROYECTOS TELLO 2022\SCM SPILL OVERS\outputs\PEAO\bajo_niv_educ\1%\simulacion_2\synthetic_control_spillover_outputs.xlsx',synthetic_control_sp_71,71)</v>
      </c>
      <c r="LE21" s="2" t="str">
        <f t="shared" si="18"/>
        <v>xlswrite('G:\Mi unidad\1. PROYECTOS TELLO 2022\SCM SPILL OVERS\outputs\PEAO\bajo_niv_educ\1%\simulacion_2\observado_outputs.xlsx',tratado_71,71)</v>
      </c>
      <c r="LS21" s="2" t="str">
        <f t="shared" si="19"/>
        <v>xlswrite('G:\Mi unidad\1. PROYECTOS TELLO 2022\SCM SPILL OVERS\outputs\PEAO\bajo_ingreso\1%\simulacion_2\synthetic_control_outputs.xlsx',synthetic_control_71,71)</v>
      </c>
      <c r="MH21" s="2" t="str">
        <f t="shared" si="20"/>
        <v>xlswrite('G:\Mi unidad\1. PROYECTOS TELLO 2022\SCM SPILL OVERS\outputs\PEAO\bajo_ingreso\1%\simulacion_2\synthetic_control_spillover_outputs.xlsx',synthetic_control_sp_71,71)</v>
      </c>
      <c r="MX21" s="2" t="str">
        <f t="shared" si="21"/>
        <v>xlswrite('G:\Mi unidad\1. PROYECTOS TELLO 2022\SCM SPILL OVERS\outputs\PEAO\bajo_ingreso\1%\simulacion_2\observado_outputs.xlsx',tratado_71,71)</v>
      </c>
      <c r="NR21" s="2" t="str">
        <f t="shared" si="22"/>
        <v>xlswrite('G:\Mi unidad\1. PROYECTOS TELLO 2022\SCM SPILL OVERS\outputs\PEAO\densidad_g\1%\simulacion_2\synthetic_control_outputs.xlsx',synthetic_control_71,71)</v>
      </c>
      <c r="OF21" s="2" t="str">
        <f t="shared" si="23"/>
        <v>xlswrite('G:\Mi unidad\1. PROYECTOS TELLO 2022\SCM SPILL OVERS\outputs\PEAO\densidad_g\1%\simulacion_2\synthetic_control_spillover_outputs.xlsx',synthetic_control_sp_71,71)</v>
      </c>
      <c r="OV21" s="2" t="str">
        <f t="shared" si="24"/>
        <v>xlswrite('G:\Mi unidad\1. PROYECTOS TELLO 2022\SCM SPILL OVERS\outputs\PEAO\densidad_g\1%\simulacion_2\observado_outputs.xlsx',tratado_71,71)</v>
      </c>
      <c r="PI21" s="2" t="str">
        <f t="shared" si="25"/>
        <v>xlswrite('G:\Mi unidad\1. PROYECTOS TELLO 2022\SCM SPILL OVERS\outputs\PEAO\alimentos\1%\simulacion_2\synthetic_control_outputs.xlsx',synthetic_control_71,71);</v>
      </c>
      <c r="PJ21" s="2" t="str">
        <f t="shared" si="26"/>
        <v>xlswrite('G:\Mi unidad\1. PROYECTOS TELLO 2022\SCM SPILL OVERS\outputs\PEAO\alimentos\1%\simulacion_2\synthetic_control_spillover_outputs.xlsx',synthetic_control_sp_71,71);</v>
      </c>
      <c r="PK21" s="2" t="str">
        <f t="shared" si="27"/>
        <v>xlswrite('G:\Mi unidad\1. PROYECTOS TELLO 2022\SCM SPILL OVERS\outputs\PEAO\alimentos\1%\simulacion_2\observado_outputs.xlsx',tratado_71,71);</v>
      </c>
      <c r="PP21" s="2" t="str">
        <f t="shared" si="28"/>
        <v>xlswrite('G:\Mi unidad\1. PROYECTOS TELLO 2022\SCM SPILL OVERS\outputs\PEAO\jefe_hogar\1%\simulacion_2\synthetic_control_outputs.xlsx',synthetic_control_71,71);</v>
      </c>
      <c r="PQ21" s="2" t="str">
        <f t="shared" si="29"/>
        <v>xlswrite('G:\Mi unidad\1. PROYECTOS TELLO 2022\SCM SPILL OVERS\outputs\PEAO\jefe_hogar\1%\simulacion_2\synthetic_control_spillover_outputs.xlsx',synthetic_control_sp_71,71);</v>
      </c>
      <c r="PR21" s="2" t="str">
        <f t="shared" si="30"/>
        <v>xlswrite('G:\Mi unidad\1. PROYECTOS TELLO 2022\SCM SPILL OVERS\outputs\PEAO\jefe_hogar\1%\simulacion_2\observado_outputs.xlsx',tratado_71,71);</v>
      </c>
      <c r="PV21" s="2" t="str">
        <f t="shared" si="31"/>
        <v>xlswrite('G:\Mi unidad\1. PROYECTOS TELLO 2022\SCM SPILL OVERS\outputs\PEAO\mujeres\1%\simulacion_2\synthetic_control_outputs.xlsx',synthetic_control_71,71);</v>
      </c>
      <c r="PW21" s="2" t="str">
        <f t="shared" si="32"/>
        <v>xlswrite('G:\Mi unidad\1. PROYECTOS TELLO 2022\SCM SPILL OVERS\outputs\PEAO\mujeres\1%\simulacion_2\synthetic_control_spillover_outputs.xlsx',synthetic_control_sp_71,71);</v>
      </c>
      <c r="PX21" s="2" t="str">
        <f t="shared" si="33"/>
        <v>xlswrite('G:\Mi unidad\1. PROYECTOS TELLO 2022\SCM SPILL OVERS\outputs\PEAO\mujeres\1%\simulacion_2\observado_outputs.xlsx',tratado_71,71);</v>
      </c>
      <c r="QB21" s="2" t="str">
        <f t="shared" si="34"/>
        <v>xlswrite('G:\Mi unidad\1. PROYECTOS TELLO 2022\SCM SPILL OVERS\outputs\PEAO\criminalidad\1%\simulacion_2\synthetic_control_outputs.xlsx',synthetic_control_71,71);</v>
      </c>
      <c r="QC21" s="2" t="str">
        <f t="shared" si="35"/>
        <v>xlswrite('G:\Mi unidad\1. PROYECTOS TELLO 2022\SCM SPILL OVERS\outputs\PEAO\criminalidad\1%\simulacion_2\synthetic_control_spillover_outputs.xlsx',synthetic_control_sp_71,71);</v>
      </c>
      <c r="QD21" s="2" t="str">
        <f t="shared" si="36"/>
        <v>xlswrite('G:\Mi unidad\1. PROYECTOS TELLO 2022\SCM SPILL OVERS\outputs\PEAO\criminalidad\1%\simulacion_2\observado_outputs.xlsx',tratado_71,71);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OVERS\outputs\PEAO\bajo_niv_educ\1%\simulacion_2\output_tests.xlsx',spillover_test_"&amp;QW21&amp;"','sp_test_"&amp;QW21&amp;"');"</f>
        <v>xlswrite('G:\Mi unidad\1. PROYECTOS TELLO 2022\SCM SPILL OVERS\outputs\PEAO\bajo_niv_educ\1%\simulacion_2\output_tests.xlsx',spillover_test_16','sp_test_16');</v>
      </c>
      <c r="RK21">
        <v>16</v>
      </c>
      <c r="RL21" t="str">
        <f>"xlswrite('G:\Mi unidad\1. PROYECTOS TELLO 2022\SCM SPILL OVERS\outputs\PEAO\bajo_ingreso\1%\simulacion_2\output_tests.xlsx',spillover_test_"&amp;RK21&amp;"','sp_test_"&amp;RK21&amp;"');"</f>
        <v>xlswrite('G:\Mi unidad\1. PROYECTOS TELLO 2022\SCM SPILL OVERS\outputs\PEAO\bajo_ingreso\1%\simulacion_2\output_tests.xlsx',spillover_test_16','sp_test_16');</v>
      </c>
      <c r="RW21">
        <v>16</v>
      </c>
      <c r="RX21" t="str">
        <f>"xlswrite('G:\Mi unidad\1. PROYECTOS TELLO 2022\SCM SPILL OVERS\outputs\PEAO\densidad\1%\simulacion_2\output_tests.xlsx',spillover_test_"&amp;RW21&amp;"','sp_test_"&amp;RW21&amp;"');"</f>
        <v>xlswrite('G:\Mi unidad\1. PROYECTOS TELLO 2022\SCM SPILL OVERS\outputs\PEAO\densidad\1%\simulacion_2\output_tests.xlsx',spillover_test_16','sp_test_16');</v>
      </c>
      <c r="SI21">
        <v>16</v>
      </c>
      <c r="SJ21" t="str">
        <f>"xlswrite('G:\Mi unidad\1. PROYECTOS TELLO 2022\SCM SPILL OVERS\outputs\PEAO\densidad_g\1%\simulacion_2\output_tests.xlsx',spillover_test_"&amp;SI21&amp;"','sp_test_"&amp;SI21&amp;"');"</f>
        <v>xlswrite('G:\Mi unidad\1. PROYECTOS TELLO 2022\SCM SPILL OVERS\outputs\PEAO\densidad_g\1%\simulacion_2\output_tests.xlsx',spillover_test_16','sp_test_16');</v>
      </c>
      <c r="SU21">
        <v>16</v>
      </c>
      <c r="SV21" t="str">
        <f>"xlswrite('G:\Mi unidad\1. PROYECTOS TELLO 2022\SCM SPILL OVERS\outputs\PEAO\distancia_centro_salud\1%\simulacion_2\output_tests.xlsx',spillover_test_"&amp;SU21&amp;"','sp_test_"&amp;SU21&amp;"');"</f>
        <v>xlswrite('G:\Mi unidad\1. PROYECTOS TELLO 2022\SCM SPILL OVERS\outputs\PEAO\distancia_centro_salud\1%\simulacion_2\output_tests.xlsx',spillover_test_16','sp_test_16');</v>
      </c>
      <c r="TH21">
        <v>16</v>
      </c>
      <c r="TI21" t="str">
        <f>"xlswrite('G:\Mi unidad\1. PROYECTOS TELLO 2022\SCM SPILL OVERS\outputs\PEAO\informalidad\1%\simulacion_2\output_tests.xlsx',spillover_test_"&amp;TH21&amp;"','sp_test_"&amp;TH21&amp;"');"</f>
        <v>xlswrite('G:\Mi unidad\1. PROYECTOS TELLO 2022\SCM SPILL OVERS\outputs\PEAO\informalidad\1%\simulacion_2\output_tests.xlsx',spillover_test_16','sp_test_16');</v>
      </c>
      <c r="TU21">
        <v>16</v>
      </c>
      <c r="TV21" t="str">
        <f>"xlswrite('G:\Mi unidad\1. PROYECTOS TELLO 2022\SCM SPILL OVERS\outputs\PEAO\alimentos\1%\simulacion_2\output_tests.xlsx',spillover_test_"&amp;TU21&amp;"','sp_test_"&amp;TU21&amp;"');"</f>
        <v>xlswrite('G:\Mi unidad\1. PROYECTOS TELLO 2022\SCM SPILL OVERS\outputs\PEAO\alimentos\1%\simulacion_2\output_tests.xlsx',spillover_test_16','sp_test_16');</v>
      </c>
      <c r="UB21">
        <v>16</v>
      </c>
      <c r="UC21" t="str">
        <f>"xlswrite('G:\Mi unidad\1. PROYECTOS TELLO 2022\SCM SPILL OVERS\outputs\PEAO\jefe_hogar\1%\simulacion_2\output_tests.xlsx',spillover_test_"&amp;UB21&amp;"','sp_test_"&amp;UB21&amp;"');"</f>
        <v>xlswrite('G:\Mi unidad\1. PROYECTOS TELLO 2022\SCM SPILL OVERS\outputs\PEAO\jefe_hogar\1%\simulacion_2\output_tests.xlsx',spillover_test_16','sp_test_16');</v>
      </c>
      <c r="UI21">
        <v>16</v>
      </c>
      <c r="UJ21" t="str">
        <f>"xlswrite('G:\Mi unidad\1. PROYECTOS TELLO 2022\SCM SPILL OVERS\outputs\PEAO\mujeres\1%\simulacion_2\output_tests.xlsx',spillover_test_"&amp;UI21&amp;"','sp_test_"&amp;UI21&amp;"');"</f>
        <v>xlswrite('G:\Mi unidad\1. PROYECTOS TELLO 2022\SCM SPILL OVERS\outputs\PEAO\mujeres\1%\simulacion_2\output_tests.xlsx',spillover_test_16','sp_test_16');</v>
      </c>
      <c r="UU21">
        <v>16</v>
      </c>
      <c r="UV21" t="str">
        <f>"xlswrite('G:\Mi unidad\1. PROYECTOS TELLO 2022\SCM SPILL OVERS\outputs\PEAO\criminalidad\1%\simulacion_2\output_tests.xlsx',spillover_test_"&amp;UU21&amp;"','sp_test_"&amp;UU21&amp;"');"</f>
        <v>xlswrite('G:\Mi unidad\1. PROYECTOS TELLO 2022\SCM SPILL OVERS\outputs\PEAO\criminalidad\1%\simulacion_2\output_tests.xlsx',spillover_test_16','sp_test_16');</v>
      </c>
    </row>
    <row r="22" spans="1:568" x14ac:dyDescent="0.3">
      <c r="A22">
        <v>75</v>
      </c>
      <c r="B22" s="2" t="str">
        <f t="shared" si="0"/>
        <v>[data_75,provincias_75,~] = xlsread('BD_PEAO_est_1_provincia_75.xlsx');</v>
      </c>
      <c r="E22" s="2" t="str">
        <f t="shared" si="37"/>
        <v>provincia_75 = unique(provincias_75(2:end,1));</v>
      </c>
      <c r="O22" s="2" t="str">
        <f t="shared" si="1"/>
        <v>PEAO_75 = reshape(data_75(:,2),T+S,N);</v>
      </c>
      <c r="T22" s="2" t="str">
        <f t="shared" si="2"/>
        <v xml:space="preserve">PEAO_75 = PEAO_75'; </v>
      </c>
      <c r="X22" s="2" t="str">
        <f t="shared" si="3"/>
        <v>tratado_75 = PEAO_75(1,:);</v>
      </c>
      <c r="AC22" s="2" t="str">
        <f t="shared" si="4"/>
        <v>PEAO_75(1,:) = [];</v>
      </c>
      <c r="AI22" s="2" t="str">
        <f t="shared" si="5"/>
        <v>PEAO_75 = [tratado_75;PEAO_75];</v>
      </c>
      <c r="AN22" s="2" t="str">
        <f t="shared" si="6"/>
        <v>Y_75 = PEAO_75; % outcome matrix</v>
      </c>
      <c r="AS22" s="2" t="str">
        <f t="shared" si="44"/>
        <v>Y_pre_75 = Y_75(:,1:T);</v>
      </c>
      <c r="AW22" s="2" t="str">
        <f t="shared" si="45"/>
        <v>Y_post_75 = Y_75(:,T+1:end);</v>
      </c>
      <c r="BA22" s="2" t="str">
        <f t="shared" si="46"/>
        <v>[a_hat_75,B_hat_75] = scm_batch(Y_pre_75);</v>
      </c>
      <c r="BF22" s="2" t="str">
        <f t="shared" si="38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39"/>
        <v>M_hat_75 = (eye(N)-B_hat_75)'*(eye(N)-B_hat_75);</v>
      </c>
      <c r="DQ22" s="2" t="str">
        <f t="shared" si="40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1"/>
        <v>synthetic_control_75=synthetic_control_75'</v>
      </c>
      <c r="EQ22" s="2" t="str">
        <f t="shared" si="42"/>
        <v>synthetic_control_sp_75=synthetic_control_sp_75'</v>
      </c>
      <c r="EV22" s="2" t="str">
        <f t="shared" si="43"/>
        <v>tratado_75=tratado_75'</v>
      </c>
      <c r="EZ22" s="2" t="str">
        <f t="shared" si="7"/>
        <v>xlswrite('G:\Mi unidad\1. PROYECTOS TELLO 2022\SCM SPILL OVERS\outputs\PEAO\distancia_centro_salud\1%\simulacion_2\synthetic_control_outputs.xlsx',synthetic_control_75,75)</v>
      </c>
      <c r="FN22" s="2" t="str">
        <f t="shared" si="8"/>
        <v>xlswrite('G:\Mi unidad\1. PROYECTOS TELLO 2022\SCM SPILL OVERS\outputs\PEAO\distancia_centro_salud\1%\simulacion_2\synthetic_control_spillover_outputs.xlsx',synthetic_control_sp_75,75)</v>
      </c>
      <c r="GD22" s="2" t="str">
        <f t="shared" si="9"/>
        <v>xlswrite('G:\Mi unidad\1. PROYECTOS TELLO 2022\SCM SPILL OVERS\outputs\PEAO\distancia_centro_salud\1%\simulacion_2\observado_outputs.xlsx',tratado_75,75)</v>
      </c>
      <c r="GR22" s="2" t="str">
        <f t="shared" si="10"/>
        <v>xlswrite('G:\Mi unidad\1. PROYECTOS TELLO 2022\SCM SPILL OVERS\outputs\PEAO\informalidad\1%\simulacion_2\synthetic_control_outputs.xlsx',synthetic_control_75,75)</v>
      </c>
      <c r="HF22" s="2" t="str">
        <f t="shared" si="11"/>
        <v>xlswrite('G:\Mi unidad\1. PROYECTOS TELLO 2022\SCM SPILL OVERS\outputs\PEAO\informalidad\1%\simulacion_2\synthetic_control_spillover_outputs.xlsx',synthetic_control_sp_75,75)</v>
      </c>
      <c r="HV22" s="2" t="str">
        <f t="shared" si="12"/>
        <v>xlswrite('G:\Mi unidad\1. PROYECTOS TELLO 2022\SCM SPILL OVERS\outputs\PEAO\informalidad\1%\simulacion_2\observado_outputs.xlsx',tratado_75,75)</v>
      </c>
      <c r="IJ22" s="2" t="str">
        <f t="shared" si="13"/>
        <v>xlswrite('G:\Mi unidad\1. PROYECTOS TELLO 2022\SCM SPILL OVERS\outputs\PEAO\densidad\1%\simulacion_2\synthetic_control_outputs.xlsx',synthetic_control_75,75)</v>
      </c>
      <c r="IX22" s="2" t="str">
        <f t="shared" si="14"/>
        <v>xlswrite('G:\Mi unidad\1. PROYECTOS TELLO 2022\SCM SPILL OVERS\outputs\PEAO\densidad\1%\simulacion_2\synthetic_control_spillover_outputs.xlsx',synthetic_control_sp_75,75)</v>
      </c>
      <c r="JN22" s="2" t="str">
        <f t="shared" si="15"/>
        <v>xlswrite('G:\Mi unidad\1. PROYECTOS TELLO 2022\SCM SPILL OVERS\outputs\PEAO\densidad\1%\simulacion_2\observado_outputs.xlsx',tratado_75,75)</v>
      </c>
      <c r="KA22" s="2" t="str">
        <f t="shared" si="16"/>
        <v>xlswrite('G:\Mi unidad\1. PROYECTOS TELLO 2022\SCM SPILL OVERS\outputs\PEAO\bajo_niv_educ\1%\simulacion_2\synthetic_control_outputs.xlsx',synthetic_control_75,75)</v>
      </c>
      <c r="KO22" s="2" t="str">
        <f t="shared" si="17"/>
        <v>xlswrite('G:\Mi unidad\1. PROYECTOS TELLO 2022\SCM SPILL OVERS\outputs\PEAO\bajo_niv_educ\1%\simulacion_2\synthetic_control_spillover_outputs.xlsx',synthetic_control_sp_75,75)</v>
      </c>
      <c r="LE22" s="2" t="str">
        <f t="shared" si="18"/>
        <v>xlswrite('G:\Mi unidad\1. PROYECTOS TELLO 2022\SCM SPILL OVERS\outputs\PEAO\bajo_niv_educ\1%\simulacion_2\observado_outputs.xlsx',tratado_75,75)</v>
      </c>
      <c r="LS22" s="2" t="str">
        <f t="shared" si="19"/>
        <v>xlswrite('G:\Mi unidad\1. PROYECTOS TELLO 2022\SCM SPILL OVERS\outputs\PEAO\bajo_ingreso\1%\simulacion_2\synthetic_control_outputs.xlsx',synthetic_control_75,75)</v>
      </c>
      <c r="MH22" s="2" t="str">
        <f t="shared" si="20"/>
        <v>xlswrite('G:\Mi unidad\1. PROYECTOS TELLO 2022\SCM SPILL OVERS\outputs\PEAO\bajo_ingreso\1%\simulacion_2\synthetic_control_spillover_outputs.xlsx',synthetic_control_sp_75,75)</v>
      </c>
      <c r="MX22" s="2" t="str">
        <f t="shared" si="21"/>
        <v>xlswrite('G:\Mi unidad\1. PROYECTOS TELLO 2022\SCM SPILL OVERS\outputs\PEAO\bajo_ingreso\1%\simulacion_2\observado_outputs.xlsx',tratado_75,75)</v>
      </c>
      <c r="NR22" s="2" t="str">
        <f t="shared" si="22"/>
        <v>xlswrite('G:\Mi unidad\1. PROYECTOS TELLO 2022\SCM SPILL OVERS\outputs\PEAO\densidad_g\1%\simulacion_2\synthetic_control_outputs.xlsx',synthetic_control_75,75)</v>
      </c>
      <c r="OF22" s="2" t="str">
        <f t="shared" si="23"/>
        <v>xlswrite('G:\Mi unidad\1. PROYECTOS TELLO 2022\SCM SPILL OVERS\outputs\PEAO\densidad_g\1%\simulacion_2\synthetic_control_spillover_outputs.xlsx',synthetic_control_sp_75,75)</v>
      </c>
      <c r="OV22" s="2" t="str">
        <f t="shared" si="24"/>
        <v>xlswrite('G:\Mi unidad\1. PROYECTOS TELLO 2022\SCM SPILL OVERS\outputs\PEAO\densidad_g\1%\simulacion_2\observado_outputs.xlsx',tratado_75,75)</v>
      </c>
      <c r="PI22" s="2" t="str">
        <f t="shared" si="25"/>
        <v>xlswrite('G:\Mi unidad\1. PROYECTOS TELLO 2022\SCM SPILL OVERS\outputs\PEAO\alimentos\1%\simulacion_2\synthetic_control_outputs.xlsx',synthetic_control_75,75);</v>
      </c>
      <c r="PJ22" s="2" t="str">
        <f t="shared" si="26"/>
        <v>xlswrite('G:\Mi unidad\1. PROYECTOS TELLO 2022\SCM SPILL OVERS\outputs\PEAO\alimentos\1%\simulacion_2\synthetic_control_spillover_outputs.xlsx',synthetic_control_sp_75,75);</v>
      </c>
      <c r="PK22" s="2" t="str">
        <f t="shared" si="27"/>
        <v>xlswrite('G:\Mi unidad\1. PROYECTOS TELLO 2022\SCM SPILL OVERS\outputs\PEAO\alimentos\1%\simulacion_2\observado_outputs.xlsx',tratado_75,75);</v>
      </c>
      <c r="PP22" s="2" t="str">
        <f t="shared" si="28"/>
        <v>xlswrite('G:\Mi unidad\1. PROYECTOS TELLO 2022\SCM SPILL OVERS\outputs\PEAO\jefe_hogar\1%\simulacion_2\synthetic_control_outputs.xlsx',synthetic_control_75,75);</v>
      </c>
      <c r="PQ22" s="2" t="str">
        <f t="shared" si="29"/>
        <v>xlswrite('G:\Mi unidad\1. PROYECTOS TELLO 2022\SCM SPILL OVERS\outputs\PEAO\jefe_hogar\1%\simulacion_2\synthetic_control_spillover_outputs.xlsx',synthetic_control_sp_75,75);</v>
      </c>
      <c r="PR22" s="2" t="str">
        <f t="shared" si="30"/>
        <v>xlswrite('G:\Mi unidad\1. PROYECTOS TELLO 2022\SCM SPILL OVERS\outputs\PEAO\jefe_hogar\1%\simulacion_2\observado_outputs.xlsx',tratado_75,75);</v>
      </c>
      <c r="PV22" s="2" t="str">
        <f t="shared" si="31"/>
        <v>xlswrite('G:\Mi unidad\1. PROYECTOS TELLO 2022\SCM SPILL OVERS\outputs\PEAO\mujeres\1%\simulacion_2\synthetic_control_outputs.xlsx',synthetic_control_75,75);</v>
      </c>
      <c r="PW22" s="2" t="str">
        <f t="shared" si="32"/>
        <v>xlswrite('G:\Mi unidad\1. PROYECTOS TELLO 2022\SCM SPILL OVERS\outputs\PEAO\mujeres\1%\simulacion_2\synthetic_control_spillover_outputs.xlsx',synthetic_control_sp_75,75);</v>
      </c>
      <c r="PX22" s="2" t="str">
        <f t="shared" si="33"/>
        <v>xlswrite('G:\Mi unidad\1. PROYECTOS TELLO 2022\SCM SPILL OVERS\outputs\PEAO\mujeres\1%\simulacion_2\observado_outputs.xlsx',tratado_75,75);</v>
      </c>
      <c r="QB22" s="2" t="str">
        <f t="shared" si="34"/>
        <v>xlswrite('G:\Mi unidad\1. PROYECTOS TELLO 2022\SCM SPILL OVERS\outputs\PEAO\criminalidad\1%\simulacion_2\synthetic_control_outputs.xlsx',synthetic_control_75,75);</v>
      </c>
      <c r="QC22" s="2" t="str">
        <f t="shared" si="35"/>
        <v>xlswrite('G:\Mi unidad\1. PROYECTOS TELLO 2022\SCM SPILL OVERS\outputs\PEAO\criminalidad\1%\simulacion_2\synthetic_control_spillover_outputs.xlsx',synthetic_control_sp_75,75);</v>
      </c>
      <c r="QD22" s="2" t="str">
        <f t="shared" si="36"/>
        <v>xlswrite('G:\Mi unidad\1. PROYECTOS TELLO 2022\SCM SPILL OVERS\outputs\PEAO\criminalidad\1%\simulacion_2\observado_outputs.xlsx',tratado_75,75);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OVERS\outputs\PEAO\bajo_niv_educ\1%\simulacion_2\output_tests.xlsx',lb_vec_"&amp;QW22&amp;"','lb_vec_"&amp;QW22&amp;"');"</f>
        <v>xlswrite('G:\Mi unidad\1. PROYECTOS TELLO 2022\SCM SPILL OVERS\outputs\PEAO\bajo_niv_educ\1%\simulacion_2\output_tests.xlsx',lb_vec_17','lb_vec_17');</v>
      </c>
      <c r="RK22">
        <v>17</v>
      </c>
      <c r="RL22" t="str">
        <f>"xlswrite('G:\Mi unidad\1. PROYECTOS TELLO 2022\SCM SPILL OVERS\outputs\PEAO\bajo_ingreso\1%\simulacion_2\output_tests.xlsx',lb_vec_"&amp;RK22&amp;"','lb_vec_"&amp;RK22&amp;"');"</f>
        <v>xlswrite('G:\Mi unidad\1. PROYECTOS TELLO 2022\SCM SPILL OVERS\outputs\PEAO\bajo_ingreso\1%\simulacion_2\output_tests.xlsx',lb_vec_17','lb_vec_17');</v>
      </c>
      <c r="RW22">
        <v>17</v>
      </c>
      <c r="RX22" t="str">
        <f>"xlswrite('G:\Mi unidad\1. PROYECTOS TELLO 2022\SCM SPILL OVERS\outputs\PEAO\densidad\1%\simulacion_2\output_tests.xlsx',lb_vec_"&amp;RW22&amp;"','lb_vec_"&amp;RW22&amp;"');"</f>
        <v>xlswrite('G:\Mi unidad\1. PROYECTOS TELLO 2022\SCM SPILL OVERS\outputs\PEAO\densidad\1%\simulacion_2\output_tests.xlsx',lb_vec_17','lb_vec_17');</v>
      </c>
      <c r="SI22">
        <v>17</v>
      </c>
      <c r="SJ22" t="str">
        <f>"xlswrite('G:\Mi unidad\1. PROYECTOS TELLO 2022\SCM SPILL OVERS\outputs\PEAO\densidad_g\1%\simulacion_2\output_tests.xlsx',lb_vec_"&amp;SI22&amp;"','lb_vec_"&amp;SI22&amp;"');"</f>
        <v>xlswrite('G:\Mi unidad\1. PROYECTOS TELLO 2022\SCM SPILL OVERS\outputs\PEAO\densidad_g\1%\simulacion_2\output_tests.xlsx',lb_vec_17','lb_vec_17');</v>
      </c>
      <c r="SU22">
        <v>17</v>
      </c>
      <c r="SV22" t="str">
        <f>"xlswrite('G:\Mi unidad\1. PROYECTOS TELLO 2022\SCM SPILL OVERS\outputs\PEAO\distancia_centro_salud\1%\simulacion_2\output_tests.xlsx',lb_vec_"&amp;SU22&amp;"','lb_vec_"&amp;SU22&amp;"');"</f>
        <v>xlswrite('G:\Mi unidad\1. PROYECTOS TELLO 2022\SCM SPILL OVERS\outputs\PEAO\distancia_centro_salud\1%\simulacion_2\output_tests.xlsx',lb_vec_17','lb_vec_17');</v>
      </c>
      <c r="TH22">
        <v>17</v>
      </c>
      <c r="TI22" t="str">
        <f>"xlswrite('G:\Mi unidad\1. PROYECTOS TELLO 2022\SCM SPILL OVERS\outputs\PEAO\informalidad\1%\simulacion_2\output_tests.xlsx',lb_vec_"&amp;TH22&amp;"','lb_vec_"&amp;TH22&amp;"');"</f>
        <v>xlswrite('G:\Mi unidad\1. PROYECTOS TELLO 2022\SCM SPILL OVERS\outputs\PEAO\informalidad\1%\simulacion_2\output_tests.xlsx',lb_vec_17','lb_vec_17');</v>
      </c>
      <c r="TU22">
        <v>17</v>
      </c>
      <c r="TV22" t="str">
        <f>"xlswrite('G:\Mi unidad\1. PROYECTOS TELLO 2022\SCM SPILL OVERS\outputs\PEAO\alimentos\1%\simulacion_2\output_tests.xlsx',lb_vec_"&amp;TU22&amp;"','lb_vec_"&amp;TU22&amp;"');"</f>
        <v>xlswrite('G:\Mi unidad\1. PROYECTOS TELLO 2022\SCM SPILL OVERS\outputs\PEAO\alimentos\1%\simulacion_2\output_tests.xlsx',lb_vec_17','lb_vec_17');</v>
      </c>
      <c r="UB22">
        <v>17</v>
      </c>
      <c r="UC22" t="str">
        <f>"xlswrite('G:\Mi unidad\1. PROYECTOS TELLO 2022\SCM SPILL OVERS\outputs\PEAO\jefe_hogar\1%\simulacion_2\output_tests.xlsx',lb_vec_"&amp;UB22&amp;"','lb_vec_"&amp;UB22&amp;"');"</f>
        <v>xlswrite('G:\Mi unidad\1. PROYECTOS TELLO 2022\SCM SPILL OVERS\outputs\PEAO\jefe_hogar\1%\simulacion_2\output_tests.xlsx',lb_vec_17','lb_vec_17');</v>
      </c>
      <c r="UI22">
        <v>17</v>
      </c>
      <c r="UJ22" t="str">
        <f>"xlswrite('G:\Mi unidad\1. PROYECTOS TELLO 2022\SCM SPILL OVERS\outputs\PEAO\mujeres\1%\simulacion_2\output_tests.xlsx',lb_vec_"&amp;UI22&amp;"','lb_vec_"&amp;UI22&amp;"');"</f>
        <v>xlswrite('G:\Mi unidad\1. PROYECTOS TELLO 2022\SCM SPILL OVERS\outputs\PEAO\mujeres\1%\simulacion_2\output_tests.xlsx',lb_vec_17','lb_vec_17');</v>
      </c>
      <c r="UU22">
        <v>17</v>
      </c>
      <c r="UV22" t="str">
        <f>"xlswrite('G:\Mi unidad\1. PROYECTOS TELLO 2022\SCM SPILL OVERS\outputs\PEAO\criminalidad\1%\simulacion_2\output_tests.xlsx',lb_vec_"&amp;UU22&amp;"','lb_vec_"&amp;UU22&amp;"');"</f>
        <v>xlswrite('G:\Mi unidad\1. PROYECTOS TELLO 2022\SCM SPILL OVERS\outputs\PEAO\criminalidad\1%\simulacion_2\output_tests.xlsx',lb_vec_17','lb_vec_17');</v>
      </c>
    </row>
    <row r="23" spans="1:568" x14ac:dyDescent="0.3">
      <c r="A23">
        <v>76</v>
      </c>
      <c r="B23" s="2" t="str">
        <f t="shared" si="0"/>
        <v>[data_76,provincias_76,~] = xlsread('BD_PEAO_est_1_provincia_76.xlsx');</v>
      </c>
      <c r="E23" s="2" t="str">
        <f t="shared" si="37"/>
        <v>provincia_76 = unique(provincias_76(2:end,1));</v>
      </c>
      <c r="O23" s="2" t="str">
        <f t="shared" si="1"/>
        <v>PEAO_76 = reshape(data_76(:,2),T+S,N);</v>
      </c>
      <c r="T23" s="2" t="str">
        <f t="shared" si="2"/>
        <v xml:space="preserve">PEAO_76 = PEAO_76'; </v>
      </c>
      <c r="X23" s="2" t="str">
        <f t="shared" si="3"/>
        <v>tratado_76 = PEAO_76(1,:);</v>
      </c>
      <c r="AC23" s="2" t="str">
        <f t="shared" si="4"/>
        <v>PEAO_76(1,:) = [];</v>
      </c>
      <c r="AI23" s="2" t="str">
        <f t="shared" si="5"/>
        <v>PEAO_76 = [tratado_76;PEAO_76];</v>
      </c>
      <c r="AN23" s="2" t="str">
        <f t="shared" si="6"/>
        <v>Y_76 = PEAO_76; % outcome matrix</v>
      </c>
      <c r="AS23" s="2" t="str">
        <f t="shared" si="44"/>
        <v>Y_pre_76 = Y_76(:,1:T);</v>
      </c>
      <c r="AW23" s="2" t="str">
        <f t="shared" si="45"/>
        <v>Y_post_76 = Y_76(:,T+1:end);</v>
      </c>
      <c r="BA23" s="2" t="str">
        <f t="shared" si="46"/>
        <v>[a_hat_76,B_hat_76] = scm_batch(Y_pre_76);</v>
      </c>
      <c r="BF23" s="2" t="str">
        <f t="shared" si="38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39"/>
        <v>M_hat_76 = (eye(N)-B_hat_76)'*(eye(N)-B_hat_76);</v>
      </c>
      <c r="DQ23" s="2" t="str">
        <f t="shared" si="40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1"/>
        <v>synthetic_control_76=synthetic_control_76'</v>
      </c>
      <c r="EQ23" s="2" t="str">
        <f t="shared" si="42"/>
        <v>synthetic_control_sp_76=synthetic_control_sp_76'</v>
      </c>
      <c r="EV23" s="2" t="str">
        <f t="shared" si="43"/>
        <v>tratado_76=tratado_76'</v>
      </c>
      <c r="EZ23" s="2" t="str">
        <f t="shared" si="7"/>
        <v>xlswrite('G:\Mi unidad\1. PROYECTOS TELLO 2022\SCM SPILL OVERS\outputs\PEAO\distancia_centro_salud\1%\simulacion_2\synthetic_control_outputs.xlsx',synthetic_control_76,76)</v>
      </c>
      <c r="FN23" s="2" t="str">
        <f t="shared" si="8"/>
        <v>xlswrite('G:\Mi unidad\1. PROYECTOS TELLO 2022\SCM SPILL OVERS\outputs\PEAO\distancia_centro_salud\1%\simulacion_2\synthetic_control_spillover_outputs.xlsx',synthetic_control_sp_76,76)</v>
      </c>
      <c r="GD23" s="2" t="str">
        <f t="shared" si="9"/>
        <v>xlswrite('G:\Mi unidad\1. PROYECTOS TELLO 2022\SCM SPILL OVERS\outputs\PEAO\distancia_centro_salud\1%\simulacion_2\observado_outputs.xlsx',tratado_76,76)</v>
      </c>
      <c r="GR23" s="2" t="str">
        <f t="shared" si="10"/>
        <v>xlswrite('G:\Mi unidad\1. PROYECTOS TELLO 2022\SCM SPILL OVERS\outputs\PEAO\informalidad\1%\simulacion_2\synthetic_control_outputs.xlsx',synthetic_control_76,76)</v>
      </c>
      <c r="HF23" s="2" t="str">
        <f t="shared" si="11"/>
        <v>xlswrite('G:\Mi unidad\1. PROYECTOS TELLO 2022\SCM SPILL OVERS\outputs\PEAO\informalidad\1%\simulacion_2\synthetic_control_spillover_outputs.xlsx',synthetic_control_sp_76,76)</v>
      </c>
      <c r="HV23" s="2" t="str">
        <f t="shared" si="12"/>
        <v>xlswrite('G:\Mi unidad\1. PROYECTOS TELLO 2022\SCM SPILL OVERS\outputs\PEAO\informalidad\1%\simulacion_2\observado_outputs.xlsx',tratado_76,76)</v>
      </c>
      <c r="IJ23" s="2" t="str">
        <f t="shared" si="13"/>
        <v>xlswrite('G:\Mi unidad\1. PROYECTOS TELLO 2022\SCM SPILL OVERS\outputs\PEAO\densidad\1%\simulacion_2\synthetic_control_outputs.xlsx',synthetic_control_76,76)</v>
      </c>
      <c r="IX23" s="2" t="str">
        <f t="shared" si="14"/>
        <v>xlswrite('G:\Mi unidad\1. PROYECTOS TELLO 2022\SCM SPILL OVERS\outputs\PEAO\densidad\1%\simulacion_2\synthetic_control_spillover_outputs.xlsx',synthetic_control_sp_76,76)</v>
      </c>
      <c r="JN23" s="2" t="str">
        <f t="shared" si="15"/>
        <v>xlswrite('G:\Mi unidad\1. PROYECTOS TELLO 2022\SCM SPILL OVERS\outputs\PEAO\densidad\1%\simulacion_2\observado_outputs.xlsx',tratado_76,76)</v>
      </c>
      <c r="KA23" s="2" t="str">
        <f t="shared" si="16"/>
        <v>xlswrite('G:\Mi unidad\1. PROYECTOS TELLO 2022\SCM SPILL OVERS\outputs\PEAO\bajo_niv_educ\1%\simulacion_2\synthetic_control_outputs.xlsx',synthetic_control_76,76)</v>
      </c>
      <c r="KO23" s="2" t="str">
        <f t="shared" si="17"/>
        <v>xlswrite('G:\Mi unidad\1. PROYECTOS TELLO 2022\SCM SPILL OVERS\outputs\PEAO\bajo_niv_educ\1%\simulacion_2\synthetic_control_spillover_outputs.xlsx',synthetic_control_sp_76,76)</v>
      </c>
      <c r="LE23" s="2" t="str">
        <f t="shared" si="18"/>
        <v>xlswrite('G:\Mi unidad\1. PROYECTOS TELLO 2022\SCM SPILL OVERS\outputs\PEAO\bajo_niv_educ\1%\simulacion_2\observado_outputs.xlsx',tratado_76,76)</v>
      </c>
      <c r="LS23" s="2" t="str">
        <f t="shared" si="19"/>
        <v>xlswrite('G:\Mi unidad\1. PROYECTOS TELLO 2022\SCM SPILL OVERS\outputs\PEAO\bajo_ingreso\1%\simulacion_2\synthetic_control_outputs.xlsx',synthetic_control_76,76)</v>
      </c>
      <c r="MH23" s="2" t="str">
        <f t="shared" si="20"/>
        <v>xlswrite('G:\Mi unidad\1. PROYECTOS TELLO 2022\SCM SPILL OVERS\outputs\PEAO\bajo_ingreso\1%\simulacion_2\synthetic_control_spillover_outputs.xlsx',synthetic_control_sp_76,76)</v>
      </c>
      <c r="MX23" s="2" t="str">
        <f t="shared" si="21"/>
        <v>xlswrite('G:\Mi unidad\1. PROYECTOS TELLO 2022\SCM SPILL OVERS\outputs\PEAO\bajo_ingreso\1%\simulacion_2\observado_outputs.xlsx',tratado_76,76)</v>
      </c>
      <c r="NR23" s="2" t="str">
        <f t="shared" si="22"/>
        <v>xlswrite('G:\Mi unidad\1. PROYECTOS TELLO 2022\SCM SPILL OVERS\outputs\PEAO\densidad_g\1%\simulacion_2\synthetic_control_outputs.xlsx',synthetic_control_76,76)</v>
      </c>
      <c r="OF23" s="2" t="str">
        <f t="shared" si="23"/>
        <v>xlswrite('G:\Mi unidad\1. PROYECTOS TELLO 2022\SCM SPILL OVERS\outputs\PEAO\densidad_g\1%\simulacion_2\synthetic_control_spillover_outputs.xlsx',synthetic_control_sp_76,76)</v>
      </c>
      <c r="OV23" s="2" t="str">
        <f t="shared" si="24"/>
        <v>xlswrite('G:\Mi unidad\1. PROYECTOS TELLO 2022\SCM SPILL OVERS\outputs\PEAO\densidad_g\1%\simulacion_2\observado_outputs.xlsx',tratado_76,76)</v>
      </c>
      <c r="PI23" s="2" t="str">
        <f t="shared" si="25"/>
        <v>xlswrite('G:\Mi unidad\1. PROYECTOS TELLO 2022\SCM SPILL OVERS\outputs\PEAO\alimentos\1%\simulacion_2\synthetic_control_outputs.xlsx',synthetic_control_76,76);</v>
      </c>
      <c r="PJ23" s="2" t="str">
        <f t="shared" si="26"/>
        <v>xlswrite('G:\Mi unidad\1. PROYECTOS TELLO 2022\SCM SPILL OVERS\outputs\PEAO\alimentos\1%\simulacion_2\synthetic_control_spillover_outputs.xlsx',synthetic_control_sp_76,76);</v>
      </c>
      <c r="PK23" s="2" t="str">
        <f t="shared" si="27"/>
        <v>xlswrite('G:\Mi unidad\1. PROYECTOS TELLO 2022\SCM SPILL OVERS\outputs\PEAO\alimentos\1%\simulacion_2\observado_outputs.xlsx',tratado_76,76);</v>
      </c>
      <c r="PP23" s="2" t="str">
        <f t="shared" si="28"/>
        <v>xlswrite('G:\Mi unidad\1. PROYECTOS TELLO 2022\SCM SPILL OVERS\outputs\PEAO\jefe_hogar\1%\simulacion_2\synthetic_control_outputs.xlsx',synthetic_control_76,76);</v>
      </c>
      <c r="PQ23" s="2" t="str">
        <f t="shared" si="29"/>
        <v>xlswrite('G:\Mi unidad\1. PROYECTOS TELLO 2022\SCM SPILL OVERS\outputs\PEAO\jefe_hogar\1%\simulacion_2\synthetic_control_spillover_outputs.xlsx',synthetic_control_sp_76,76);</v>
      </c>
      <c r="PR23" s="2" t="str">
        <f t="shared" si="30"/>
        <v>xlswrite('G:\Mi unidad\1. PROYECTOS TELLO 2022\SCM SPILL OVERS\outputs\PEAO\jefe_hogar\1%\simulacion_2\observado_outputs.xlsx',tratado_76,76);</v>
      </c>
      <c r="PV23" s="2" t="str">
        <f t="shared" si="31"/>
        <v>xlswrite('G:\Mi unidad\1. PROYECTOS TELLO 2022\SCM SPILL OVERS\outputs\PEAO\mujeres\1%\simulacion_2\synthetic_control_outputs.xlsx',synthetic_control_76,76);</v>
      </c>
      <c r="PW23" s="2" t="str">
        <f t="shared" si="32"/>
        <v>xlswrite('G:\Mi unidad\1. PROYECTOS TELLO 2022\SCM SPILL OVERS\outputs\PEAO\mujeres\1%\simulacion_2\synthetic_control_spillover_outputs.xlsx',synthetic_control_sp_76,76);</v>
      </c>
      <c r="PX23" s="2" t="str">
        <f t="shared" si="33"/>
        <v>xlswrite('G:\Mi unidad\1. PROYECTOS TELLO 2022\SCM SPILL OVERS\outputs\PEAO\mujeres\1%\simulacion_2\observado_outputs.xlsx',tratado_76,76);</v>
      </c>
      <c r="QB23" s="2" t="str">
        <f t="shared" si="34"/>
        <v>xlswrite('G:\Mi unidad\1. PROYECTOS TELLO 2022\SCM SPILL OVERS\outputs\PEAO\criminalidad\1%\simulacion_2\synthetic_control_outputs.xlsx',synthetic_control_76,76);</v>
      </c>
      <c r="QC23" s="2" t="str">
        <f t="shared" si="35"/>
        <v>xlswrite('G:\Mi unidad\1. PROYECTOS TELLO 2022\SCM SPILL OVERS\outputs\PEAO\criminalidad\1%\simulacion_2\synthetic_control_spillover_outputs.xlsx',synthetic_control_sp_76,76);</v>
      </c>
      <c r="QD23" s="2" t="str">
        <f t="shared" si="36"/>
        <v>xlswrite('G:\Mi unidad\1. PROYECTOS TELLO 2022\SCM SPILL OVERS\outputs\PEAO\criminalidad\1%\simulacion_2\observado_outputs.xlsx',tratado_76,76);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OVERS\outputs\PEAO\bajo_niv_educ\1%\simulacion_2\output_tests.xlsx',ub_vec_"&amp;QW23&amp;"','ub_vec_"&amp;QW23&amp;"');"</f>
        <v>xlswrite('G:\Mi unidad\1. PROYECTOS TELLO 2022\SCM SPILL OVERS\outputs\PEAO\bajo_niv_educ\1%\simulacion_2\output_tests.xlsx',ub_vec_17','ub_vec_17');</v>
      </c>
      <c r="RK23">
        <v>17</v>
      </c>
      <c r="RL23" t="str">
        <f>"xlswrite('G:\Mi unidad\1. PROYECTOS TELLO 2022\SCM SPILL OVERS\outputs\PEAO\bajo_ingreso\1%\simulacion_2\output_tests.xlsx',ub_vec_"&amp;RK23&amp;"','ub_vec_"&amp;RK23&amp;"');"</f>
        <v>xlswrite('G:\Mi unidad\1. PROYECTOS TELLO 2022\SCM SPILL OVERS\outputs\PEAO\bajo_ingreso\1%\simulacion_2\output_tests.xlsx',ub_vec_17','ub_vec_17');</v>
      </c>
      <c r="RW23">
        <v>17</v>
      </c>
      <c r="RX23" t="str">
        <f>"xlswrite('G:\Mi unidad\1. PROYECTOS TELLO 2022\SCM SPILL OVERS\outputs\PEAO\densidad\1%\simulacion_2\output_tests.xlsx',ub_vec_"&amp;RW23&amp;"','ub_vec_"&amp;RW23&amp;"');"</f>
        <v>xlswrite('G:\Mi unidad\1. PROYECTOS TELLO 2022\SCM SPILL OVERS\outputs\PEAO\densidad\1%\simulacion_2\output_tests.xlsx',ub_vec_17','ub_vec_17');</v>
      </c>
      <c r="SI23">
        <v>17</v>
      </c>
      <c r="SJ23" t="str">
        <f>"xlswrite('G:\Mi unidad\1. PROYECTOS TELLO 2022\SCM SPILL OVERS\outputs\PEAO\densidad_g\1%\simulacion_2\output_tests.xlsx',ub_vec_"&amp;SI23&amp;"','ub_vec_"&amp;SI23&amp;"');"</f>
        <v>xlswrite('G:\Mi unidad\1. PROYECTOS TELLO 2022\SCM SPILL OVERS\outputs\PEAO\densidad_g\1%\simulacion_2\output_tests.xlsx',ub_vec_17','ub_vec_17');</v>
      </c>
      <c r="SU23">
        <v>17</v>
      </c>
      <c r="SV23" t="str">
        <f>"xlswrite('G:\Mi unidad\1. PROYECTOS TELLO 2022\SCM SPILL OVERS\outputs\PEAO\distancia_centro_salud\1%\simulacion_2\output_tests.xlsx',ub_vec_"&amp;SU23&amp;"','ub_vec_"&amp;SU23&amp;"');"</f>
        <v>xlswrite('G:\Mi unidad\1. PROYECTOS TELLO 2022\SCM SPILL OVERS\outputs\PEAO\distancia_centro_salud\1%\simulacion_2\output_tests.xlsx',ub_vec_17','ub_vec_17');</v>
      </c>
      <c r="TH23">
        <v>17</v>
      </c>
      <c r="TI23" t="str">
        <f>"xlswrite('G:\Mi unidad\1. PROYECTOS TELLO 2022\SCM SPILL OVERS\outputs\PEAO\informalidad\1%\simulacion_2\output_tests.xlsx',ub_vec_"&amp;TH23&amp;"','ub_vec_"&amp;TH23&amp;"');"</f>
        <v>xlswrite('G:\Mi unidad\1. PROYECTOS TELLO 2022\SCM SPILL OVERS\outputs\PEAO\informalidad\1%\simulacion_2\output_tests.xlsx',ub_vec_17','ub_vec_17');</v>
      </c>
      <c r="TU23">
        <v>17</v>
      </c>
      <c r="TV23" t="str">
        <f>"xlswrite('G:\Mi unidad\1. PROYECTOS TELLO 2022\SCM SPILL OVERS\outputs\PEAO\alimentos\1%\simulacion_2\output_tests.xlsx',ub_vec_"&amp;TU23&amp;"','ub_vec_"&amp;TU23&amp;"');"</f>
        <v>xlswrite('G:\Mi unidad\1. PROYECTOS TELLO 2022\SCM SPILL OVERS\outputs\PEAO\alimentos\1%\simulacion_2\output_tests.xlsx',ub_vec_17','ub_vec_17');</v>
      </c>
      <c r="UB23">
        <v>17</v>
      </c>
      <c r="UC23" t="str">
        <f>"xlswrite('G:\Mi unidad\1. PROYECTOS TELLO 2022\SCM SPILL OVERS\outputs\PEAO\jefe_hogar\1%\simulacion_2\output_tests.xlsx',ub_vec_"&amp;UB23&amp;"','ub_vec_"&amp;UB23&amp;"');"</f>
        <v>xlswrite('G:\Mi unidad\1. PROYECTOS TELLO 2022\SCM SPILL OVERS\outputs\PEAO\jefe_hogar\1%\simulacion_2\output_tests.xlsx',ub_vec_17','ub_vec_17');</v>
      </c>
      <c r="UI23">
        <v>17</v>
      </c>
      <c r="UJ23" t="str">
        <f>"xlswrite('G:\Mi unidad\1. PROYECTOS TELLO 2022\SCM SPILL OVERS\outputs\PEAO\mujeres\1%\simulacion_2\output_tests.xlsx',ub_vec_"&amp;UI23&amp;"','ub_vec_"&amp;UI23&amp;"');"</f>
        <v>xlswrite('G:\Mi unidad\1. PROYECTOS TELLO 2022\SCM SPILL OVERS\outputs\PEAO\mujeres\1%\simulacion_2\output_tests.xlsx',ub_vec_17','ub_vec_17');</v>
      </c>
      <c r="UU23">
        <v>17</v>
      </c>
      <c r="UV23" t="str">
        <f>"xlswrite('G:\Mi unidad\1. PROYECTOS TELLO 2022\SCM SPILL OVERS\outputs\PEAO\criminalidad\1%\simulacion_2\output_tests.xlsx',ub_vec_"&amp;UU23&amp;"','ub_vec_"&amp;UU23&amp;"');"</f>
        <v>xlswrite('G:\Mi unidad\1. PROYECTOS TELLO 2022\SCM SPILL OVERS\outputs\PEAO\criminalidad\1%\simulacion_2\output_tests.xlsx',ub_vec_17','ub_vec_17');</v>
      </c>
    </row>
    <row r="24" spans="1:568" x14ac:dyDescent="0.3">
      <c r="A24">
        <v>77</v>
      </c>
      <c r="B24" s="2" t="str">
        <f t="shared" si="0"/>
        <v>[data_77,provincias_77,~] = xlsread('BD_PEAO_est_1_provincia_77.xlsx');</v>
      </c>
      <c r="E24" s="2" t="str">
        <f t="shared" si="37"/>
        <v>provincia_77 = unique(provincias_77(2:end,1));</v>
      </c>
      <c r="O24" s="2" t="str">
        <f t="shared" si="1"/>
        <v>PEAO_77 = reshape(data_77(:,2),T+S,N);</v>
      </c>
      <c r="T24" s="2" t="str">
        <f t="shared" si="2"/>
        <v xml:space="preserve">PEAO_77 = PEAO_77'; </v>
      </c>
      <c r="X24" s="2" t="str">
        <f t="shared" si="3"/>
        <v>tratado_77 = PEAO_77(1,:);</v>
      </c>
      <c r="AC24" s="2" t="str">
        <f t="shared" si="4"/>
        <v>PEAO_77(1,:) = [];</v>
      </c>
      <c r="AI24" s="2" t="str">
        <f t="shared" si="5"/>
        <v>PEAO_77 = [tratado_77;PEAO_77];</v>
      </c>
      <c r="AN24" s="2" t="str">
        <f t="shared" si="6"/>
        <v>Y_77 = PEAO_77; % outcome matrix</v>
      </c>
      <c r="AS24" s="2" t="str">
        <f t="shared" si="44"/>
        <v>Y_pre_77 = Y_77(:,1:T);</v>
      </c>
      <c r="AW24" s="2" t="str">
        <f t="shared" si="45"/>
        <v>Y_post_77 = Y_77(:,T+1:end);</v>
      </c>
      <c r="BA24" s="2" t="str">
        <f t="shared" si="46"/>
        <v>[a_hat_77,B_hat_77] = scm_batch(Y_pre_77);</v>
      </c>
      <c r="BF24" s="2" t="str">
        <f t="shared" si="38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39"/>
        <v>M_hat_77 = (eye(N)-B_hat_77)'*(eye(N)-B_hat_77);</v>
      </c>
      <c r="DQ24" s="2" t="str">
        <f t="shared" si="40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1"/>
        <v>synthetic_control_77=synthetic_control_77'</v>
      </c>
      <c r="EQ24" s="2" t="str">
        <f t="shared" si="42"/>
        <v>synthetic_control_sp_77=synthetic_control_sp_77'</v>
      </c>
      <c r="EV24" s="2" t="str">
        <f t="shared" si="43"/>
        <v>tratado_77=tratado_77'</v>
      </c>
      <c r="EZ24" s="2" t="str">
        <f t="shared" si="7"/>
        <v>xlswrite('G:\Mi unidad\1. PROYECTOS TELLO 2022\SCM SPILL OVERS\outputs\PEAO\distancia_centro_salud\1%\simulacion_2\synthetic_control_outputs.xlsx',synthetic_control_77,77)</v>
      </c>
      <c r="FN24" s="2" t="str">
        <f t="shared" si="8"/>
        <v>xlswrite('G:\Mi unidad\1. PROYECTOS TELLO 2022\SCM SPILL OVERS\outputs\PEAO\distancia_centro_salud\1%\simulacion_2\synthetic_control_spillover_outputs.xlsx',synthetic_control_sp_77,77)</v>
      </c>
      <c r="GD24" s="2" t="str">
        <f t="shared" si="9"/>
        <v>xlswrite('G:\Mi unidad\1. PROYECTOS TELLO 2022\SCM SPILL OVERS\outputs\PEAO\distancia_centro_salud\1%\simulacion_2\observado_outputs.xlsx',tratado_77,77)</v>
      </c>
      <c r="GR24" s="2" t="str">
        <f t="shared" si="10"/>
        <v>xlswrite('G:\Mi unidad\1. PROYECTOS TELLO 2022\SCM SPILL OVERS\outputs\PEAO\informalidad\1%\simulacion_2\synthetic_control_outputs.xlsx',synthetic_control_77,77)</v>
      </c>
      <c r="HF24" s="2" t="str">
        <f t="shared" si="11"/>
        <v>xlswrite('G:\Mi unidad\1. PROYECTOS TELLO 2022\SCM SPILL OVERS\outputs\PEAO\informalidad\1%\simulacion_2\synthetic_control_spillover_outputs.xlsx',synthetic_control_sp_77,77)</v>
      </c>
      <c r="HV24" s="2" t="str">
        <f t="shared" si="12"/>
        <v>xlswrite('G:\Mi unidad\1. PROYECTOS TELLO 2022\SCM SPILL OVERS\outputs\PEAO\informalidad\1%\simulacion_2\observado_outputs.xlsx',tratado_77,77)</v>
      </c>
      <c r="IJ24" s="2" t="str">
        <f t="shared" si="13"/>
        <v>xlswrite('G:\Mi unidad\1. PROYECTOS TELLO 2022\SCM SPILL OVERS\outputs\PEAO\densidad\1%\simulacion_2\synthetic_control_outputs.xlsx',synthetic_control_77,77)</v>
      </c>
      <c r="IX24" s="2" t="str">
        <f t="shared" si="14"/>
        <v>xlswrite('G:\Mi unidad\1. PROYECTOS TELLO 2022\SCM SPILL OVERS\outputs\PEAO\densidad\1%\simulacion_2\synthetic_control_spillover_outputs.xlsx',synthetic_control_sp_77,77)</v>
      </c>
      <c r="JN24" s="2" t="str">
        <f t="shared" si="15"/>
        <v>xlswrite('G:\Mi unidad\1. PROYECTOS TELLO 2022\SCM SPILL OVERS\outputs\PEAO\densidad\1%\simulacion_2\observado_outputs.xlsx',tratado_77,77)</v>
      </c>
      <c r="KA24" s="2" t="str">
        <f t="shared" si="16"/>
        <v>xlswrite('G:\Mi unidad\1. PROYECTOS TELLO 2022\SCM SPILL OVERS\outputs\PEAO\bajo_niv_educ\1%\simulacion_2\synthetic_control_outputs.xlsx',synthetic_control_77,77)</v>
      </c>
      <c r="KO24" s="2" t="str">
        <f t="shared" si="17"/>
        <v>xlswrite('G:\Mi unidad\1. PROYECTOS TELLO 2022\SCM SPILL OVERS\outputs\PEAO\bajo_niv_educ\1%\simulacion_2\synthetic_control_spillover_outputs.xlsx',synthetic_control_sp_77,77)</v>
      </c>
      <c r="LE24" s="2" t="str">
        <f t="shared" si="18"/>
        <v>xlswrite('G:\Mi unidad\1. PROYECTOS TELLO 2022\SCM SPILL OVERS\outputs\PEAO\bajo_niv_educ\1%\simulacion_2\observado_outputs.xlsx',tratado_77,77)</v>
      </c>
      <c r="LS24" s="2" t="str">
        <f t="shared" si="19"/>
        <v>xlswrite('G:\Mi unidad\1. PROYECTOS TELLO 2022\SCM SPILL OVERS\outputs\PEAO\bajo_ingreso\1%\simulacion_2\synthetic_control_outputs.xlsx',synthetic_control_77,77)</v>
      </c>
      <c r="MH24" s="2" t="str">
        <f t="shared" si="20"/>
        <v>xlswrite('G:\Mi unidad\1. PROYECTOS TELLO 2022\SCM SPILL OVERS\outputs\PEAO\bajo_ingreso\1%\simulacion_2\synthetic_control_spillover_outputs.xlsx',synthetic_control_sp_77,77)</v>
      </c>
      <c r="MX24" s="2" t="str">
        <f t="shared" si="21"/>
        <v>xlswrite('G:\Mi unidad\1. PROYECTOS TELLO 2022\SCM SPILL OVERS\outputs\PEAO\bajo_ingreso\1%\simulacion_2\observado_outputs.xlsx',tratado_77,77)</v>
      </c>
      <c r="NR24" s="2" t="str">
        <f t="shared" si="22"/>
        <v>xlswrite('G:\Mi unidad\1. PROYECTOS TELLO 2022\SCM SPILL OVERS\outputs\PEAO\densidad_g\1%\simulacion_2\synthetic_control_outputs.xlsx',synthetic_control_77,77)</v>
      </c>
      <c r="OF24" s="2" t="str">
        <f t="shared" si="23"/>
        <v>xlswrite('G:\Mi unidad\1. PROYECTOS TELLO 2022\SCM SPILL OVERS\outputs\PEAO\densidad_g\1%\simulacion_2\synthetic_control_spillover_outputs.xlsx',synthetic_control_sp_77,77)</v>
      </c>
      <c r="OV24" s="2" t="str">
        <f t="shared" si="24"/>
        <v>xlswrite('G:\Mi unidad\1. PROYECTOS TELLO 2022\SCM SPILL OVERS\outputs\PEAO\densidad_g\1%\simulacion_2\observado_outputs.xlsx',tratado_77,77)</v>
      </c>
      <c r="PI24" s="2" t="str">
        <f t="shared" si="25"/>
        <v>xlswrite('G:\Mi unidad\1. PROYECTOS TELLO 2022\SCM SPILL OVERS\outputs\PEAO\alimentos\1%\simulacion_2\synthetic_control_outputs.xlsx',synthetic_control_77,77);</v>
      </c>
      <c r="PJ24" s="2" t="str">
        <f t="shared" si="26"/>
        <v>xlswrite('G:\Mi unidad\1. PROYECTOS TELLO 2022\SCM SPILL OVERS\outputs\PEAO\alimentos\1%\simulacion_2\synthetic_control_spillover_outputs.xlsx',synthetic_control_sp_77,77);</v>
      </c>
      <c r="PK24" s="2" t="str">
        <f t="shared" si="27"/>
        <v>xlswrite('G:\Mi unidad\1. PROYECTOS TELLO 2022\SCM SPILL OVERS\outputs\PEAO\alimentos\1%\simulacion_2\observado_outputs.xlsx',tratado_77,77);</v>
      </c>
      <c r="PP24" s="2" t="str">
        <f t="shared" si="28"/>
        <v>xlswrite('G:\Mi unidad\1. PROYECTOS TELLO 2022\SCM SPILL OVERS\outputs\PEAO\jefe_hogar\1%\simulacion_2\synthetic_control_outputs.xlsx',synthetic_control_77,77);</v>
      </c>
      <c r="PQ24" s="2" t="str">
        <f t="shared" si="29"/>
        <v>xlswrite('G:\Mi unidad\1. PROYECTOS TELLO 2022\SCM SPILL OVERS\outputs\PEAO\jefe_hogar\1%\simulacion_2\synthetic_control_spillover_outputs.xlsx',synthetic_control_sp_77,77);</v>
      </c>
      <c r="PR24" s="2" t="str">
        <f t="shared" si="30"/>
        <v>xlswrite('G:\Mi unidad\1. PROYECTOS TELLO 2022\SCM SPILL OVERS\outputs\PEAO\jefe_hogar\1%\simulacion_2\observado_outputs.xlsx',tratado_77,77);</v>
      </c>
      <c r="PV24" s="2" t="str">
        <f t="shared" si="31"/>
        <v>xlswrite('G:\Mi unidad\1. PROYECTOS TELLO 2022\SCM SPILL OVERS\outputs\PEAO\mujeres\1%\simulacion_2\synthetic_control_outputs.xlsx',synthetic_control_77,77);</v>
      </c>
      <c r="PW24" s="2" t="str">
        <f t="shared" si="32"/>
        <v>xlswrite('G:\Mi unidad\1. PROYECTOS TELLO 2022\SCM SPILL OVERS\outputs\PEAO\mujeres\1%\simulacion_2\synthetic_control_spillover_outputs.xlsx',synthetic_control_sp_77,77);</v>
      </c>
      <c r="PX24" s="2" t="str">
        <f t="shared" si="33"/>
        <v>xlswrite('G:\Mi unidad\1. PROYECTOS TELLO 2022\SCM SPILL OVERS\outputs\PEAO\mujeres\1%\simulacion_2\observado_outputs.xlsx',tratado_77,77);</v>
      </c>
      <c r="QB24" s="2" t="str">
        <f t="shared" si="34"/>
        <v>xlswrite('G:\Mi unidad\1. PROYECTOS TELLO 2022\SCM SPILL OVERS\outputs\PEAO\criminalidad\1%\simulacion_2\synthetic_control_outputs.xlsx',synthetic_control_77,77);</v>
      </c>
      <c r="QC24" s="2" t="str">
        <f t="shared" si="35"/>
        <v>xlswrite('G:\Mi unidad\1. PROYECTOS TELLO 2022\SCM SPILL OVERS\outputs\PEAO\criminalidad\1%\simulacion_2\synthetic_control_spillover_outputs.xlsx',synthetic_control_sp_77,77);</v>
      </c>
      <c r="QD24" s="2" t="str">
        <f t="shared" si="36"/>
        <v>xlswrite('G:\Mi unidad\1. PROYECTOS TELLO 2022\SCM SPILL OVERS\outputs\PEAO\criminalidad\1%\simulacion_2\observado_outputs.xlsx',tratado_77,77);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OVERS\outputs\PEAO\bajo_niv_educ\1%\simulacion_2\output_tests.xlsx',p_value_vec_"&amp;QW24&amp;"','p_value_vec_"&amp;QW24&amp;"');"</f>
        <v>xlswrite('G:\Mi unidad\1. PROYECTOS TELLO 2022\SCM SPILL OVERS\outputs\PEAO\bajo_niv_educ\1%\simulacion_2\output_tests.xlsx',p_value_vec_17','p_value_vec_17');</v>
      </c>
      <c r="RK24">
        <v>17</v>
      </c>
      <c r="RL24" t="str">
        <f>"xlswrite('G:\Mi unidad\1. PROYECTOS TELLO 2022\SCM SPILL OVERS\outputs\PEAO\bajo_ingreso\1%\simulacion_2\output_tests.xlsx',p_value_vec_"&amp;RK24&amp;"','p_value_vec_"&amp;RK24&amp;"');"</f>
        <v>xlswrite('G:\Mi unidad\1. PROYECTOS TELLO 2022\SCM SPILL OVERS\outputs\PEAO\bajo_ingreso\1%\simulacion_2\output_tests.xlsx',p_value_vec_17','p_value_vec_17');</v>
      </c>
      <c r="RW24">
        <v>17</v>
      </c>
      <c r="RX24" t="str">
        <f>"xlswrite('G:\Mi unidad\1. PROYECTOS TELLO 2022\SCM SPILL OVERS\outputs\PEAO\densidad\1%\simulacion_2\output_tests.xlsx',p_value_vec_"&amp;RW24&amp;"','p_value_vec_"&amp;RW24&amp;"');"</f>
        <v>xlswrite('G:\Mi unidad\1. PROYECTOS TELLO 2022\SCM SPILL OVERS\outputs\PEAO\densidad\1%\simulacion_2\output_tests.xlsx',p_value_vec_17','p_value_vec_17');</v>
      </c>
      <c r="SI24">
        <v>17</v>
      </c>
      <c r="SJ24" t="str">
        <f>"xlswrite('G:\Mi unidad\1. PROYECTOS TELLO 2022\SCM SPILL OVERS\outputs\PEAO\densidad_g\1%\simulacion_2\output_tests.xlsx',p_value_vec_"&amp;SI24&amp;"','p_value_vec_"&amp;SI24&amp;"');"</f>
        <v>xlswrite('G:\Mi unidad\1. PROYECTOS TELLO 2022\SCM SPILL OVERS\outputs\PEAO\densidad_g\1%\simulacion_2\output_tests.xlsx',p_value_vec_17','p_value_vec_17');</v>
      </c>
      <c r="SU24">
        <v>17</v>
      </c>
      <c r="SV24" t="str">
        <f>"xlswrite('G:\Mi unidad\1. PROYECTOS TELLO 2022\SCM SPILL OVERS\outputs\PEAO\distancia_centro_salud\1%\simulacion_2\output_tests.xlsx',p_value_vec_"&amp;SU24&amp;"','p_value_vec_"&amp;SU24&amp;"');"</f>
        <v>xlswrite('G:\Mi unidad\1. PROYECTOS TELLO 2022\SCM SPILL OVERS\outputs\PEAO\distancia_centro_salud\1%\simulacion_2\output_tests.xlsx',p_value_vec_17','p_value_vec_17');</v>
      </c>
      <c r="TH24">
        <v>17</v>
      </c>
      <c r="TI24" t="str">
        <f>"xlswrite('G:\Mi unidad\1. PROYECTOS TELLO 2022\SCM SPILL OVERS\outputs\PEAO\informalidad\1%\simulacion_2\output_tests.xlsx',p_value_vec_"&amp;TH24&amp;"','p_value_vec_"&amp;TH24&amp;"');"</f>
        <v>xlswrite('G:\Mi unidad\1. PROYECTOS TELLO 2022\SCM SPILL OVERS\outputs\PEAO\informalidad\1%\simulacion_2\output_tests.xlsx',p_value_vec_17','p_value_vec_17');</v>
      </c>
      <c r="TU24">
        <v>17</v>
      </c>
      <c r="TV24" t="str">
        <f>"xlswrite('G:\Mi unidad\1. PROYECTOS TELLO 2022\SCM SPILL OVERS\outputs\PEAO\alimentos\1%\simulacion_2\output_tests.xlsx',p_value_vec_"&amp;TU24&amp;"','p_value_vec_"&amp;TU24&amp;"');"</f>
        <v>xlswrite('G:\Mi unidad\1. PROYECTOS TELLO 2022\SCM SPILL OVERS\outputs\PEAO\alimentos\1%\simulacion_2\output_tests.xlsx',p_value_vec_17','p_value_vec_17');</v>
      </c>
      <c r="UB24">
        <v>17</v>
      </c>
      <c r="UC24" t="str">
        <f>"xlswrite('G:\Mi unidad\1. PROYECTOS TELLO 2022\SCM SPILL OVERS\outputs\PEAO\jefe_hogar\1%\simulacion_2\output_tests.xlsx',p_value_vec_"&amp;UB24&amp;"','p_value_vec_"&amp;UB24&amp;"');"</f>
        <v>xlswrite('G:\Mi unidad\1. PROYECTOS TELLO 2022\SCM SPILL OVERS\outputs\PEAO\jefe_hogar\1%\simulacion_2\output_tests.xlsx',p_value_vec_17','p_value_vec_17');</v>
      </c>
      <c r="UI24">
        <v>17</v>
      </c>
      <c r="UJ24" t="str">
        <f>"xlswrite('G:\Mi unidad\1. PROYECTOS TELLO 2022\SCM SPILL OVERS\outputs\PEAO\mujeres\1%\simulacion_2\output_tests.xlsx',p_value_vec_"&amp;UI24&amp;"','p_value_vec_"&amp;UI24&amp;"');"</f>
        <v>xlswrite('G:\Mi unidad\1. PROYECTOS TELLO 2022\SCM SPILL OVERS\outputs\PEAO\mujeres\1%\simulacion_2\output_tests.xlsx',p_value_vec_17','p_value_vec_17');</v>
      </c>
      <c r="UU24">
        <v>17</v>
      </c>
      <c r="UV24" t="str">
        <f>"xlswrite('G:\Mi unidad\1. PROYECTOS TELLO 2022\SCM SPILL OVERS\outputs\PEAO\criminalidad\1%\simulacion_2\output_tests.xlsx',p_value_vec_"&amp;UU24&amp;"','p_value_vec_"&amp;UU24&amp;"');"</f>
        <v>xlswrite('G:\Mi unidad\1. PROYECTOS TELLO 2022\SCM SPILL OVERS\outputs\PEAO\criminalidad\1%\simulacion_2\output_tests.xlsx',p_value_vec_17','p_value_vec_17');</v>
      </c>
    </row>
    <row r="25" spans="1:568" x14ac:dyDescent="0.3">
      <c r="A25">
        <v>78</v>
      </c>
      <c r="B25" s="2" t="str">
        <f t="shared" si="0"/>
        <v>[data_78,provincias_78,~] = xlsread('BD_PEAO_est_1_provincia_78.xlsx');</v>
      </c>
      <c r="E25" s="2" t="str">
        <f t="shared" si="37"/>
        <v>provincia_78 = unique(provincias_78(2:end,1));</v>
      </c>
      <c r="O25" s="2" t="str">
        <f t="shared" si="1"/>
        <v>PEAO_78 = reshape(data_78(:,2),T+S,N);</v>
      </c>
      <c r="T25" s="2" t="str">
        <f t="shared" si="2"/>
        <v xml:space="preserve">PEAO_78 = PEAO_78'; </v>
      </c>
      <c r="X25" s="2" t="str">
        <f t="shared" si="3"/>
        <v>tratado_78 = PEAO_78(1,:);</v>
      </c>
      <c r="AC25" s="2" t="str">
        <f t="shared" si="4"/>
        <v>PEAO_78(1,:) = [];</v>
      </c>
      <c r="AI25" s="2" t="str">
        <f t="shared" si="5"/>
        <v>PEAO_78 = [tratado_78;PEAO_78];</v>
      </c>
      <c r="AN25" s="2" t="str">
        <f t="shared" si="6"/>
        <v>Y_78 = PEAO_78; % outcome matrix</v>
      </c>
      <c r="AS25" s="2" t="str">
        <f t="shared" si="44"/>
        <v>Y_pre_78 = Y_78(:,1:T);</v>
      </c>
      <c r="AW25" s="2" t="str">
        <f t="shared" si="45"/>
        <v>Y_post_78 = Y_78(:,T+1:end);</v>
      </c>
      <c r="BA25" s="2" t="str">
        <f t="shared" si="46"/>
        <v>[a_hat_78,B_hat_78] = scm_batch(Y_pre_78);</v>
      </c>
      <c r="BF25" s="2" t="str">
        <f t="shared" si="38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39"/>
        <v>M_hat_78 = (eye(N)-B_hat_78)'*(eye(N)-B_hat_78);</v>
      </c>
      <c r="DQ25" s="2" t="str">
        <f t="shared" si="40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1"/>
        <v>synthetic_control_78=synthetic_control_78'</v>
      </c>
      <c r="EQ25" s="2" t="str">
        <f t="shared" si="42"/>
        <v>synthetic_control_sp_78=synthetic_control_sp_78'</v>
      </c>
      <c r="EV25" s="2" t="str">
        <f t="shared" si="43"/>
        <v>tratado_78=tratado_78'</v>
      </c>
      <c r="EZ25" s="2" t="str">
        <f t="shared" si="7"/>
        <v>xlswrite('G:\Mi unidad\1. PROYECTOS TELLO 2022\SCM SPILL OVERS\outputs\PEAO\distancia_centro_salud\1%\simulacion_2\synthetic_control_outputs.xlsx',synthetic_control_78,78)</v>
      </c>
      <c r="FN25" s="2" t="str">
        <f t="shared" si="8"/>
        <v>xlswrite('G:\Mi unidad\1. PROYECTOS TELLO 2022\SCM SPILL OVERS\outputs\PEAO\distancia_centro_salud\1%\simulacion_2\synthetic_control_spillover_outputs.xlsx',synthetic_control_sp_78,78)</v>
      </c>
      <c r="GD25" s="2" t="str">
        <f t="shared" si="9"/>
        <v>xlswrite('G:\Mi unidad\1. PROYECTOS TELLO 2022\SCM SPILL OVERS\outputs\PEAO\distancia_centro_salud\1%\simulacion_2\observado_outputs.xlsx',tratado_78,78)</v>
      </c>
      <c r="GR25" s="2" t="str">
        <f t="shared" si="10"/>
        <v>xlswrite('G:\Mi unidad\1. PROYECTOS TELLO 2022\SCM SPILL OVERS\outputs\PEAO\informalidad\1%\simulacion_2\synthetic_control_outputs.xlsx',synthetic_control_78,78)</v>
      </c>
      <c r="HF25" s="2" t="str">
        <f t="shared" si="11"/>
        <v>xlswrite('G:\Mi unidad\1. PROYECTOS TELLO 2022\SCM SPILL OVERS\outputs\PEAO\informalidad\1%\simulacion_2\synthetic_control_spillover_outputs.xlsx',synthetic_control_sp_78,78)</v>
      </c>
      <c r="HV25" s="2" t="str">
        <f t="shared" si="12"/>
        <v>xlswrite('G:\Mi unidad\1. PROYECTOS TELLO 2022\SCM SPILL OVERS\outputs\PEAO\informalidad\1%\simulacion_2\observado_outputs.xlsx',tratado_78,78)</v>
      </c>
      <c r="IJ25" s="2" t="str">
        <f t="shared" si="13"/>
        <v>xlswrite('G:\Mi unidad\1. PROYECTOS TELLO 2022\SCM SPILL OVERS\outputs\PEAO\densidad\1%\simulacion_2\synthetic_control_outputs.xlsx',synthetic_control_78,78)</v>
      </c>
      <c r="IX25" s="2" t="str">
        <f t="shared" si="14"/>
        <v>xlswrite('G:\Mi unidad\1. PROYECTOS TELLO 2022\SCM SPILL OVERS\outputs\PEAO\densidad\1%\simulacion_2\synthetic_control_spillover_outputs.xlsx',synthetic_control_sp_78,78)</v>
      </c>
      <c r="JN25" s="2" t="str">
        <f t="shared" si="15"/>
        <v>xlswrite('G:\Mi unidad\1. PROYECTOS TELLO 2022\SCM SPILL OVERS\outputs\PEAO\densidad\1%\simulacion_2\observado_outputs.xlsx',tratado_78,78)</v>
      </c>
      <c r="KA25" s="2" t="str">
        <f t="shared" si="16"/>
        <v>xlswrite('G:\Mi unidad\1. PROYECTOS TELLO 2022\SCM SPILL OVERS\outputs\PEAO\bajo_niv_educ\1%\simulacion_2\synthetic_control_outputs.xlsx',synthetic_control_78,78)</v>
      </c>
      <c r="KO25" s="2" t="str">
        <f t="shared" si="17"/>
        <v>xlswrite('G:\Mi unidad\1. PROYECTOS TELLO 2022\SCM SPILL OVERS\outputs\PEAO\bajo_niv_educ\1%\simulacion_2\synthetic_control_spillover_outputs.xlsx',synthetic_control_sp_78,78)</v>
      </c>
      <c r="LE25" s="2" t="str">
        <f t="shared" si="18"/>
        <v>xlswrite('G:\Mi unidad\1. PROYECTOS TELLO 2022\SCM SPILL OVERS\outputs\PEAO\bajo_niv_educ\1%\simulacion_2\observado_outputs.xlsx',tratado_78,78)</v>
      </c>
      <c r="LS25" s="2" t="str">
        <f t="shared" si="19"/>
        <v>xlswrite('G:\Mi unidad\1. PROYECTOS TELLO 2022\SCM SPILL OVERS\outputs\PEAO\bajo_ingreso\1%\simulacion_2\synthetic_control_outputs.xlsx',synthetic_control_78,78)</v>
      </c>
      <c r="MH25" s="2" t="str">
        <f t="shared" si="20"/>
        <v>xlswrite('G:\Mi unidad\1. PROYECTOS TELLO 2022\SCM SPILL OVERS\outputs\PEAO\bajo_ingreso\1%\simulacion_2\synthetic_control_spillover_outputs.xlsx',synthetic_control_sp_78,78)</v>
      </c>
      <c r="MX25" s="2" t="str">
        <f t="shared" si="21"/>
        <v>xlswrite('G:\Mi unidad\1. PROYECTOS TELLO 2022\SCM SPILL OVERS\outputs\PEAO\bajo_ingreso\1%\simulacion_2\observado_outputs.xlsx',tratado_78,78)</v>
      </c>
      <c r="NR25" s="2" t="str">
        <f t="shared" si="22"/>
        <v>xlswrite('G:\Mi unidad\1. PROYECTOS TELLO 2022\SCM SPILL OVERS\outputs\PEAO\densidad_g\1%\simulacion_2\synthetic_control_outputs.xlsx',synthetic_control_78,78)</v>
      </c>
      <c r="OF25" s="2" t="str">
        <f t="shared" si="23"/>
        <v>xlswrite('G:\Mi unidad\1. PROYECTOS TELLO 2022\SCM SPILL OVERS\outputs\PEAO\densidad_g\1%\simulacion_2\synthetic_control_spillover_outputs.xlsx',synthetic_control_sp_78,78)</v>
      </c>
      <c r="OV25" s="2" t="str">
        <f t="shared" si="24"/>
        <v>xlswrite('G:\Mi unidad\1. PROYECTOS TELLO 2022\SCM SPILL OVERS\outputs\PEAO\densidad_g\1%\simulacion_2\observado_outputs.xlsx',tratado_78,78)</v>
      </c>
      <c r="PI25" s="2" t="str">
        <f t="shared" si="25"/>
        <v>xlswrite('G:\Mi unidad\1. PROYECTOS TELLO 2022\SCM SPILL OVERS\outputs\PEAO\alimentos\1%\simulacion_2\synthetic_control_outputs.xlsx',synthetic_control_78,78);</v>
      </c>
      <c r="PJ25" s="2" t="str">
        <f t="shared" si="26"/>
        <v>xlswrite('G:\Mi unidad\1. PROYECTOS TELLO 2022\SCM SPILL OVERS\outputs\PEAO\alimentos\1%\simulacion_2\synthetic_control_spillover_outputs.xlsx',synthetic_control_sp_78,78);</v>
      </c>
      <c r="PK25" s="2" t="str">
        <f t="shared" si="27"/>
        <v>xlswrite('G:\Mi unidad\1. PROYECTOS TELLO 2022\SCM SPILL OVERS\outputs\PEAO\alimentos\1%\simulacion_2\observado_outputs.xlsx',tratado_78,78);</v>
      </c>
      <c r="PP25" s="2" t="str">
        <f t="shared" si="28"/>
        <v>xlswrite('G:\Mi unidad\1. PROYECTOS TELLO 2022\SCM SPILL OVERS\outputs\PEAO\jefe_hogar\1%\simulacion_2\synthetic_control_outputs.xlsx',synthetic_control_78,78);</v>
      </c>
      <c r="PQ25" s="2" t="str">
        <f t="shared" si="29"/>
        <v>xlswrite('G:\Mi unidad\1. PROYECTOS TELLO 2022\SCM SPILL OVERS\outputs\PEAO\jefe_hogar\1%\simulacion_2\synthetic_control_spillover_outputs.xlsx',synthetic_control_sp_78,78);</v>
      </c>
      <c r="PR25" s="2" t="str">
        <f t="shared" si="30"/>
        <v>xlswrite('G:\Mi unidad\1. PROYECTOS TELLO 2022\SCM SPILL OVERS\outputs\PEAO\jefe_hogar\1%\simulacion_2\observado_outputs.xlsx',tratado_78,78);</v>
      </c>
      <c r="PV25" s="2" t="str">
        <f t="shared" si="31"/>
        <v>xlswrite('G:\Mi unidad\1. PROYECTOS TELLO 2022\SCM SPILL OVERS\outputs\PEAO\mujeres\1%\simulacion_2\synthetic_control_outputs.xlsx',synthetic_control_78,78);</v>
      </c>
      <c r="PW25" s="2" t="str">
        <f t="shared" si="32"/>
        <v>xlswrite('G:\Mi unidad\1. PROYECTOS TELLO 2022\SCM SPILL OVERS\outputs\PEAO\mujeres\1%\simulacion_2\synthetic_control_spillover_outputs.xlsx',synthetic_control_sp_78,78);</v>
      </c>
      <c r="PX25" s="2" t="str">
        <f t="shared" si="33"/>
        <v>xlswrite('G:\Mi unidad\1. PROYECTOS TELLO 2022\SCM SPILL OVERS\outputs\PEAO\mujeres\1%\simulacion_2\observado_outputs.xlsx',tratado_78,78);</v>
      </c>
      <c r="QB25" s="2" t="str">
        <f t="shared" si="34"/>
        <v>xlswrite('G:\Mi unidad\1. PROYECTOS TELLO 2022\SCM SPILL OVERS\outputs\PEAO\criminalidad\1%\simulacion_2\synthetic_control_outputs.xlsx',synthetic_control_78,78);</v>
      </c>
      <c r="QC25" s="2" t="str">
        <f t="shared" si="35"/>
        <v>xlswrite('G:\Mi unidad\1. PROYECTOS TELLO 2022\SCM SPILL OVERS\outputs\PEAO\criminalidad\1%\simulacion_2\synthetic_control_spillover_outputs.xlsx',synthetic_control_sp_78,78);</v>
      </c>
      <c r="QD25" s="2" t="str">
        <f t="shared" si="36"/>
        <v>xlswrite('G:\Mi unidad\1. PROYECTOS TELLO 2022\SCM SPILL OVERS\outputs\PEAO\criminalidad\1%\simulacion_2\observado_outputs.xlsx',tratado_78,78);</v>
      </c>
      <c r="QI25">
        <v>10</v>
      </c>
      <c r="QJ25" t="str">
        <f>"    [p_value_"&amp;QI25&amp; ",lb_"&amp;QI25&amp;",ub_"&amp;QI25&amp;"] = sp_andrews_te(Y_pre_"&amp;QI25&amp;",PEAO_"&amp;QI25&amp;"(:,T+s),A_"&amp;QI25&amp;",C,.05);"</f>
        <v xml:space="preserve">    [p_value_10,lb_10,ub_10] = sp_andrews_te(Y_pre_10,PEAO_10(:,T+s),A_10,C,.05);</v>
      </c>
      <c r="QP25">
        <v>16</v>
      </c>
      <c r="QQ25" t="str">
        <f>"    spillover_test_"&amp;QP25&amp;"(s) = sp_andrews(Y_pre_"&amp;QP25&amp;",PEAO_"&amp;QP25&amp;"(:,T+s),A_"&amp;QP25&amp;",C,d,alpha_sig);"</f>
        <v xml:space="preserve">    spillover_test_16(s) = sp_andrews(Y_pre_16,PEAO_16(:,T+s),A_16,C,d,alpha_sig);</v>
      </c>
      <c r="QW25">
        <v>17</v>
      </c>
      <c r="QX25" t="str">
        <f>"xlswrite('G:\Mi unidad\1. PROYECTOS TELLO 2022\SCM SPILL OVERS\outputs\PEAO\bajo_niv_educ\1%\simulacion_2\output_tests.xlsx',alpha1_hat_vec_"&amp;QW25&amp;"','alpha1_hat_vec_"&amp;QW25&amp;"');"</f>
        <v>xlswrite('G:\Mi unidad\1. PROYECTOS TELLO 2022\SCM SPILL OVERS\outputs\PEAO\bajo_niv_educ\1%\simulacion_2\output_tests.xlsx',alpha1_hat_vec_17','alpha1_hat_vec_17');</v>
      </c>
      <c r="RK25">
        <v>17</v>
      </c>
      <c r="RL25" t="str">
        <f>"xlswrite('G:\Mi unidad\1. PROYECTOS TELLO 2022\SCM SPILL OVERS\outputs\PEAO\bajo_ingreso\1%\simulacion_2\output_tests.xlsx',alpha1_hat_vec_"&amp;RK25&amp;"','alpha1_hat_vec_"&amp;RK25&amp;"');"</f>
        <v>xlswrite('G:\Mi unidad\1. PROYECTOS TELLO 2022\SCM SPILL OVERS\outputs\PEAO\bajo_ingreso\1%\simulacion_2\output_tests.xlsx',alpha1_hat_vec_17','alpha1_hat_vec_17');</v>
      </c>
      <c r="RW25">
        <v>17</v>
      </c>
      <c r="RX25" t="str">
        <f>"xlswrite('G:\Mi unidad\1. PROYECTOS TELLO 2022\SCM SPILL OVERS\outputs\PEAO\densidad\1%\simulacion_2\output_tests.xlsx',alpha1_hat_vec_"&amp;RW25&amp;"','alpha1_hat_vec_"&amp;RW25&amp;"');"</f>
        <v>xlswrite('G:\Mi unidad\1. PROYECTOS TELLO 2022\SCM SPILL OVERS\outputs\PEAO\densidad\1%\simulacion_2\output_tests.xlsx',alpha1_hat_vec_17','alpha1_hat_vec_17');</v>
      </c>
      <c r="SI25">
        <v>17</v>
      </c>
      <c r="SJ25" t="str">
        <f>"xlswrite('G:\Mi unidad\1. PROYECTOS TELLO 2022\SCM SPILL OVERS\outputs\PEAO\densidad_g\1%\simulacion_2\output_tests.xlsx',alpha1_hat_vec_"&amp;SI25&amp;"','alpha1_hat_vec_"&amp;SI25&amp;"');"</f>
        <v>xlswrite('G:\Mi unidad\1. PROYECTOS TELLO 2022\SCM SPILL OVERS\outputs\PEAO\densidad_g\1%\simulacion_2\output_tests.xlsx',alpha1_hat_vec_17','alpha1_hat_vec_17');</v>
      </c>
      <c r="SU25">
        <v>17</v>
      </c>
      <c r="SV25" t="str">
        <f>"xlswrite('G:\Mi unidad\1. PROYECTOS TELLO 2022\SCM SPILL OVERS\outputs\PEAO\distancia_centro_salud\1%\simulacion_2\output_tests.xlsx',alpha1_hat_vec_"&amp;SU25&amp;"','alpha1_hat_vec_"&amp;SU25&amp;"');"</f>
        <v>xlswrite('G:\Mi unidad\1. PROYECTOS TELLO 2022\SCM SPILL OVERS\outputs\PEAO\distancia_centro_salud\1%\simulacion_2\output_tests.xlsx',alpha1_hat_vec_17','alpha1_hat_vec_17');</v>
      </c>
      <c r="TH25">
        <v>17</v>
      </c>
      <c r="TI25" t="str">
        <f>"xlswrite('G:\Mi unidad\1. PROYECTOS TELLO 2022\SCM SPILL OVERS\outputs\PEAO\informalidad\1%\simulacion_2\output_tests.xlsx',alpha1_hat_vec_"&amp;TH25&amp;"','alpha1_hat_vec_"&amp;TH25&amp;"');"</f>
        <v>xlswrite('G:\Mi unidad\1. PROYECTOS TELLO 2022\SCM SPILL OVERS\outputs\PEAO\informalidad\1%\simulacion_2\output_tests.xlsx',alpha1_hat_vec_17','alpha1_hat_vec_17');</v>
      </c>
      <c r="TU25">
        <v>17</v>
      </c>
      <c r="TV25" t="str">
        <f>"xlswrite('G:\Mi unidad\1. PROYECTOS TELLO 2022\SCM SPILL OVERS\outputs\PEAO\alimentos\1%\simulacion_2\output_tests.xlsx',alpha1_hat_vec_"&amp;TU25&amp;"','alpha1_hat_vec_"&amp;TU25&amp;"');"</f>
        <v>xlswrite('G:\Mi unidad\1. PROYECTOS TELLO 2022\SCM SPILL OVERS\outputs\PEAO\alimentos\1%\simulacion_2\output_tests.xlsx',alpha1_hat_vec_17','alpha1_hat_vec_17');</v>
      </c>
      <c r="UB25">
        <v>17</v>
      </c>
      <c r="UC25" t="str">
        <f>"xlswrite('G:\Mi unidad\1. PROYECTOS TELLO 2022\SCM SPILL OVERS\outputs\PEAO\jefe_hogar\1%\simulacion_2\output_tests.xlsx',alpha1_hat_vec_"&amp;UB25&amp;"','alpha1_hat_vec_"&amp;UB25&amp;"');"</f>
        <v>xlswrite('G:\Mi unidad\1. PROYECTOS TELLO 2022\SCM SPILL OVERS\outputs\PEAO\jefe_hogar\1%\simulacion_2\output_tests.xlsx',alpha1_hat_vec_17','alpha1_hat_vec_17');</v>
      </c>
      <c r="UI25">
        <v>17</v>
      </c>
      <c r="UJ25" t="str">
        <f>"xlswrite('G:\Mi unidad\1. PROYECTOS TELLO 2022\SCM SPILL OVERS\outputs\PEAO\mujeres\1%\simulacion_2\output_tests.xlsx',alpha1_hat_vec_"&amp;UI25&amp;"','alpha1_hat_vec_"&amp;UI25&amp;"');"</f>
        <v>xlswrite('G:\Mi unidad\1. PROYECTOS TELLO 2022\SCM SPILL OVERS\outputs\PEAO\mujeres\1%\simulacion_2\output_tests.xlsx',alpha1_hat_vec_17','alpha1_hat_vec_17');</v>
      </c>
      <c r="UU25">
        <v>17</v>
      </c>
      <c r="UV25" t="str">
        <f>"xlswrite('G:\Mi unidad\1. PROYECTOS TELLO 2022\SCM SPILL OVERS\outputs\PEAO\criminalidad\1%\simulacion_2\output_tests.xlsx',alpha1_hat_vec_"&amp;UU25&amp;"','alpha1_hat_vec_"&amp;UU25&amp;"');"</f>
        <v>xlswrite('G:\Mi unidad\1. PROYECTOS TELLO 2022\SCM SPILL OVERS\outputs\PEAO\criminalidad\1%\simulacion_2\output_tests.xlsx',alpha1_hat_vec_17','alpha1_hat_vec_17');</v>
      </c>
    </row>
    <row r="26" spans="1:568" x14ac:dyDescent="0.3">
      <c r="A26">
        <v>79</v>
      </c>
      <c r="B26" s="2" t="str">
        <f t="shared" si="0"/>
        <v>[data_79,provincias_79,~] = xlsread('BD_PEAO_est_1_provincia_79.xlsx');</v>
      </c>
      <c r="E26" s="2" t="str">
        <f t="shared" si="37"/>
        <v>provincia_79 = unique(provincias_79(2:end,1));</v>
      </c>
      <c r="O26" s="2" t="str">
        <f t="shared" si="1"/>
        <v>PEAO_79 = reshape(data_79(:,2),T+S,N);</v>
      </c>
      <c r="T26" s="2" t="str">
        <f t="shared" si="2"/>
        <v xml:space="preserve">PEAO_79 = PEAO_79'; </v>
      </c>
      <c r="X26" s="2" t="str">
        <f t="shared" si="3"/>
        <v>tratado_79 = PEAO_79(1,:);</v>
      </c>
      <c r="AC26" s="2" t="str">
        <f t="shared" si="4"/>
        <v>PEAO_79(1,:) = [];</v>
      </c>
      <c r="AI26" s="2" t="str">
        <f t="shared" si="5"/>
        <v>PEAO_79 = [tratado_79;PEAO_79];</v>
      </c>
      <c r="AN26" s="2" t="str">
        <f t="shared" si="6"/>
        <v>Y_79 = PEAO_79; % outcome matrix</v>
      </c>
      <c r="AS26" s="2" t="str">
        <f t="shared" si="44"/>
        <v>Y_pre_79 = Y_79(:,1:T);</v>
      </c>
      <c r="AW26" s="2" t="str">
        <f t="shared" si="45"/>
        <v>Y_post_79 = Y_79(:,T+1:end);</v>
      </c>
      <c r="BA26" s="2" t="str">
        <f t="shared" si="46"/>
        <v>[a_hat_79,B_hat_79] = scm_batch(Y_pre_79);</v>
      </c>
      <c r="BF26" s="2" t="str">
        <f t="shared" si="38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39"/>
        <v>M_hat_79 = (eye(N)-B_hat_79)'*(eye(N)-B_hat_79);</v>
      </c>
      <c r="DQ26" s="2" t="str">
        <f t="shared" si="40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1"/>
        <v>synthetic_control_79=synthetic_control_79'</v>
      </c>
      <c r="EQ26" s="2" t="str">
        <f t="shared" si="42"/>
        <v>synthetic_control_sp_79=synthetic_control_sp_79'</v>
      </c>
      <c r="EV26" s="2" t="str">
        <f t="shared" si="43"/>
        <v>tratado_79=tratado_79'</v>
      </c>
      <c r="EZ26" s="2" t="str">
        <f t="shared" si="7"/>
        <v>xlswrite('G:\Mi unidad\1. PROYECTOS TELLO 2022\SCM SPILL OVERS\outputs\PEAO\distancia_centro_salud\1%\simulacion_2\synthetic_control_outputs.xlsx',synthetic_control_79,79)</v>
      </c>
      <c r="FN26" s="2" t="str">
        <f t="shared" si="8"/>
        <v>xlswrite('G:\Mi unidad\1. PROYECTOS TELLO 2022\SCM SPILL OVERS\outputs\PEAO\distancia_centro_salud\1%\simulacion_2\synthetic_control_spillover_outputs.xlsx',synthetic_control_sp_79,79)</v>
      </c>
      <c r="GD26" s="2" t="str">
        <f t="shared" si="9"/>
        <v>xlswrite('G:\Mi unidad\1. PROYECTOS TELLO 2022\SCM SPILL OVERS\outputs\PEAO\distancia_centro_salud\1%\simulacion_2\observado_outputs.xlsx',tratado_79,79)</v>
      </c>
      <c r="GR26" s="2" t="str">
        <f t="shared" si="10"/>
        <v>xlswrite('G:\Mi unidad\1. PROYECTOS TELLO 2022\SCM SPILL OVERS\outputs\PEAO\informalidad\1%\simulacion_2\synthetic_control_outputs.xlsx',synthetic_control_79,79)</v>
      </c>
      <c r="HF26" s="2" t="str">
        <f t="shared" si="11"/>
        <v>xlswrite('G:\Mi unidad\1. PROYECTOS TELLO 2022\SCM SPILL OVERS\outputs\PEAO\informalidad\1%\simulacion_2\synthetic_control_spillover_outputs.xlsx',synthetic_control_sp_79,79)</v>
      </c>
      <c r="HV26" s="2" t="str">
        <f t="shared" si="12"/>
        <v>xlswrite('G:\Mi unidad\1. PROYECTOS TELLO 2022\SCM SPILL OVERS\outputs\PEAO\informalidad\1%\simulacion_2\observado_outputs.xlsx',tratado_79,79)</v>
      </c>
      <c r="IJ26" s="2" t="str">
        <f t="shared" si="13"/>
        <v>xlswrite('G:\Mi unidad\1. PROYECTOS TELLO 2022\SCM SPILL OVERS\outputs\PEAO\densidad\1%\simulacion_2\synthetic_control_outputs.xlsx',synthetic_control_79,79)</v>
      </c>
      <c r="IX26" s="2" t="str">
        <f t="shared" si="14"/>
        <v>xlswrite('G:\Mi unidad\1. PROYECTOS TELLO 2022\SCM SPILL OVERS\outputs\PEAO\densidad\1%\simulacion_2\synthetic_control_spillover_outputs.xlsx',synthetic_control_sp_79,79)</v>
      </c>
      <c r="JN26" s="2" t="str">
        <f t="shared" si="15"/>
        <v>xlswrite('G:\Mi unidad\1. PROYECTOS TELLO 2022\SCM SPILL OVERS\outputs\PEAO\densidad\1%\simulacion_2\observado_outputs.xlsx',tratado_79,79)</v>
      </c>
      <c r="KA26" s="2" t="str">
        <f t="shared" si="16"/>
        <v>xlswrite('G:\Mi unidad\1. PROYECTOS TELLO 2022\SCM SPILL OVERS\outputs\PEAO\bajo_niv_educ\1%\simulacion_2\synthetic_control_outputs.xlsx',synthetic_control_79,79)</v>
      </c>
      <c r="KO26" s="2" t="str">
        <f t="shared" si="17"/>
        <v>xlswrite('G:\Mi unidad\1. PROYECTOS TELLO 2022\SCM SPILL OVERS\outputs\PEAO\bajo_niv_educ\1%\simulacion_2\synthetic_control_spillover_outputs.xlsx',synthetic_control_sp_79,79)</v>
      </c>
      <c r="LE26" s="2" t="str">
        <f t="shared" si="18"/>
        <v>xlswrite('G:\Mi unidad\1. PROYECTOS TELLO 2022\SCM SPILL OVERS\outputs\PEAO\bajo_niv_educ\1%\simulacion_2\observado_outputs.xlsx',tratado_79,79)</v>
      </c>
      <c r="LS26" s="2" t="str">
        <f t="shared" si="19"/>
        <v>xlswrite('G:\Mi unidad\1. PROYECTOS TELLO 2022\SCM SPILL OVERS\outputs\PEAO\bajo_ingreso\1%\simulacion_2\synthetic_control_outputs.xlsx',synthetic_control_79,79)</v>
      </c>
      <c r="MH26" s="2" t="str">
        <f t="shared" si="20"/>
        <v>xlswrite('G:\Mi unidad\1. PROYECTOS TELLO 2022\SCM SPILL OVERS\outputs\PEAO\bajo_ingreso\1%\simulacion_2\synthetic_control_spillover_outputs.xlsx',synthetic_control_sp_79,79)</v>
      </c>
      <c r="MX26" s="2" t="str">
        <f t="shared" si="21"/>
        <v>xlswrite('G:\Mi unidad\1. PROYECTOS TELLO 2022\SCM SPILL OVERS\outputs\PEAO\bajo_ingreso\1%\simulacion_2\observado_outputs.xlsx',tratado_79,79)</v>
      </c>
      <c r="NR26" s="2" t="str">
        <f t="shared" si="22"/>
        <v>xlswrite('G:\Mi unidad\1. PROYECTOS TELLO 2022\SCM SPILL OVERS\outputs\PEAO\densidad_g\1%\simulacion_2\synthetic_control_outputs.xlsx',synthetic_control_79,79)</v>
      </c>
      <c r="OF26" s="2" t="str">
        <f t="shared" si="23"/>
        <v>xlswrite('G:\Mi unidad\1. PROYECTOS TELLO 2022\SCM SPILL OVERS\outputs\PEAO\densidad_g\1%\simulacion_2\synthetic_control_spillover_outputs.xlsx',synthetic_control_sp_79,79)</v>
      </c>
      <c r="OV26" s="2" t="str">
        <f t="shared" si="24"/>
        <v>xlswrite('G:\Mi unidad\1. PROYECTOS TELLO 2022\SCM SPILL OVERS\outputs\PEAO\densidad_g\1%\simulacion_2\observado_outputs.xlsx',tratado_79,79)</v>
      </c>
      <c r="PI26" s="2" t="str">
        <f t="shared" si="25"/>
        <v>xlswrite('G:\Mi unidad\1. PROYECTOS TELLO 2022\SCM SPILL OVERS\outputs\PEAO\alimentos\1%\simulacion_2\synthetic_control_outputs.xlsx',synthetic_control_79,79);</v>
      </c>
      <c r="PJ26" s="2" t="str">
        <f t="shared" si="26"/>
        <v>xlswrite('G:\Mi unidad\1. PROYECTOS TELLO 2022\SCM SPILL OVERS\outputs\PEAO\alimentos\1%\simulacion_2\synthetic_control_spillover_outputs.xlsx',synthetic_control_sp_79,79);</v>
      </c>
      <c r="PK26" s="2" t="str">
        <f t="shared" si="27"/>
        <v>xlswrite('G:\Mi unidad\1. PROYECTOS TELLO 2022\SCM SPILL OVERS\outputs\PEAO\alimentos\1%\simulacion_2\observado_outputs.xlsx',tratado_79,79);</v>
      </c>
      <c r="PP26" s="2" t="str">
        <f t="shared" si="28"/>
        <v>xlswrite('G:\Mi unidad\1. PROYECTOS TELLO 2022\SCM SPILL OVERS\outputs\PEAO\jefe_hogar\1%\simulacion_2\synthetic_control_outputs.xlsx',synthetic_control_79,79);</v>
      </c>
      <c r="PQ26" s="2" t="str">
        <f t="shared" si="29"/>
        <v>xlswrite('G:\Mi unidad\1. PROYECTOS TELLO 2022\SCM SPILL OVERS\outputs\PEAO\jefe_hogar\1%\simulacion_2\synthetic_control_spillover_outputs.xlsx',synthetic_control_sp_79,79);</v>
      </c>
      <c r="PR26" s="2" t="str">
        <f t="shared" si="30"/>
        <v>xlswrite('G:\Mi unidad\1. PROYECTOS TELLO 2022\SCM SPILL OVERS\outputs\PEAO\jefe_hogar\1%\simulacion_2\observado_outputs.xlsx',tratado_79,79);</v>
      </c>
      <c r="PV26" s="2" t="str">
        <f t="shared" si="31"/>
        <v>xlswrite('G:\Mi unidad\1. PROYECTOS TELLO 2022\SCM SPILL OVERS\outputs\PEAO\mujeres\1%\simulacion_2\synthetic_control_outputs.xlsx',synthetic_control_79,79);</v>
      </c>
      <c r="PW26" s="2" t="str">
        <f t="shared" si="32"/>
        <v>xlswrite('G:\Mi unidad\1. PROYECTOS TELLO 2022\SCM SPILL OVERS\outputs\PEAO\mujeres\1%\simulacion_2\synthetic_control_spillover_outputs.xlsx',synthetic_control_sp_79,79);</v>
      </c>
      <c r="PX26" s="2" t="str">
        <f t="shared" si="33"/>
        <v>xlswrite('G:\Mi unidad\1. PROYECTOS TELLO 2022\SCM SPILL OVERS\outputs\PEAO\mujeres\1%\simulacion_2\observado_outputs.xlsx',tratado_79,79);</v>
      </c>
      <c r="QB26" s="2" t="str">
        <f t="shared" si="34"/>
        <v>xlswrite('G:\Mi unidad\1. PROYECTOS TELLO 2022\SCM SPILL OVERS\outputs\PEAO\criminalidad\1%\simulacion_2\synthetic_control_outputs.xlsx',synthetic_control_79,79);</v>
      </c>
      <c r="QC26" s="2" t="str">
        <f t="shared" si="35"/>
        <v>xlswrite('G:\Mi unidad\1. PROYECTOS TELLO 2022\SCM SPILL OVERS\outputs\PEAO\criminalidad\1%\simulacion_2\synthetic_control_spillover_outputs.xlsx',synthetic_control_sp_79,79);</v>
      </c>
      <c r="QD26" s="2" t="str">
        <f t="shared" si="36"/>
        <v>xlswrite('G:\Mi unidad\1. PROYECTOS TELLO 2022\SCM SPILL OVERS\outputs\PEAO\criminalidad\1%\simulacion_2\observado_outputs.xlsx',tratado_79,79);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OVERS\outputs\PEAO\bajo_niv_educ\1%\simulacion_2\output_tests.xlsx',spillover_test_"&amp;QW26&amp;"','sp_test_"&amp;QW26&amp;"');"</f>
        <v>xlswrite('G:\Mi unidad\1. PROYECTOS TELLO 2022\SCM SPILL OVERS\outputs\PEAO\bajo_niv_educ\1%\simulacion_2\output_tests.xlsx',spillover_test_17','sp_test_17');</v>
      </c>
      <c r="RK26">
        <v>17</v>
      </c>
      <c r="RL26" t="str">
        <f>"xlswrite('G:\Mi unidad\1. PROYECTOS TELLO 2022\SCM SPILL OVERS\outputs\PEAO\bajo_ingreso\1%\simulacion_2\output_tests.xlsx',spillover_test_"&amp;RK26&amp;"','sp_test_"&amp;RK26&amp;"');"</f>
        <v>xlswrite('G:\Mi unidad\1. PROYECTOS TELLO 2022\SCM SPILL OVERS\outputs\PEAO\bajo_ingreso\1%\simulacion_2\output_tests.xlsx',spillover_test_17','sp_test_17');</v>
      </c>
      <c r="RW26">
        <v>17</v>
      </c>
      <c r="RX26" t="str">
        <f>"xlswrite('G:\Mi unidad\1. PROYECTOS TELLO 2022\SCM SPILL OVERS\outputs\PEAO\densidad\1%\simulacion_2\output_tests.xlsx',spillover_test_"&amp;RW26&amp;"','sp_test_"&amp;RW26&amp;"');"</f>
        <v>xlswrite('G:\Mi unidad\1. PROYECTOS TELLO 2022\SCM SPILL OVERS\outputs\PEAO\densidad\1%\simulacion_2\output_tests.xlsx',spillover_test_17','sp_test_17');</v>
      </c>
      <c r="SI26">
        <v>17</v>
      </c>
      <c r="SJ26" t="str">
        <f>"xlswrite('G:\Mi unidad\1. PROYECTOS TELLO 2022\SCM SPILL OVERS\outputs\PEAO\densidad_g\1%\simulacion_2\output_tests.xlsx',spillover_test_"&amp;SI26&amp;"','sp_test_"&amp;SI26&amp;"');"</f>
        <v>xlswrite('G:\Mi unidad\1. PROYECTOS TELLO 2022\SCM SPILL OVERS\outputs\PEAO\densidad_g\1%\simulacion_2\output_tests.xlsx',spillover_test_17','sp_test_17');</v>
      </c>
      <c r="SU26">
        <v>17</v>
      </c>
      <c r="SV26" t="str">
        <f>"xlswrite('G:\Mi unidad\1. PROYECTOS TELLO 2022\SCM SPILL OVERS\outputs\PEAO\distancia_centro_salud\1%\simulacion_2\output_tests.xlsx',spillover_test_"&amp;SU26&amp;"','sp_test_"&amp;SU26&amp;"');"</f>
        <v>xlswrite('G:\Mi unidad\1. PROYECTOS TELLO 2022\SCM SPILL OVERS\outputs\PEAO\distancia_centro_salud\1%\simulacion_2\output_tests.xlsx',spillover_test_17','sp_test_17');</v>
      </c>
      <c r="TH26">
        <v>17</v>
      </c>
      <c r="TI26" t="str">
        <f>"xlswrite('G:\Mi unidad\1. PROYECTOS TELLO 2022\SCM SPILL OVERS\outputs\PEAO\informalidad\1%\simulacion_2\output_tests.xlsx',spillover_test_"&amp;TH26&amp;"','sp_test_"&amp;TH26&amp;"');"</f>
        <v>xlswrite('G:\Mi unidad\1. PROYECTOS TELLO 2022\SCM SPILL OVERS\outputs\PEAO\informalidad\1%\simulacion_2\output_tests.xlsx',spillover_test_17','sp_test_17');</v>
      </c>
      <c r="TU26">
        <v>17</v>
      </c>
      <c r="TV26" t="str">
        <f>"xlswrite('G:\Mi unidad\1. PROYECTOS TELLO 2022\SCM SPILL OVERS\outputs\PEAO\alimentos\1%\simulacion_2\output_tests.xlsx',spillover_test_"&amp;TU26&amp;"','sp_test_"&amp;TU26&amp;"');"</f>
        <v>xlswrite('G:\Mi unidad\1. PROYECTOS TELLO 2022\SCM SPILL OVERS\outputs\PEAO\alimentos\1%\simulacion_2\output_tests.xlsx',spillover_test_17','sp_test_17');</v>
      </c>
      <c r="UB26">
        <v>17</v>
      </c>
      <c r="UC26" t="str">
        <f>"xlswrite('G:\Mi unidad\1. PROYECTOS TELLO 2022\SCM SPILL OVERS\outputs\PEAO\jefe_hogar\1%\simulacion_2\output_tests.xlsx',spillover_test_"&amp;UB26&amp;"','sp_test_"&amp;UB26&amp;"');"</f>
        <v>xlswrite('G:\Mi unidad\1. PROYECTOS TELLO 2022\SCM SPILL OVERS\outputs\PEAO\jefe_hogar\1%\simulacion_2\output_tests.xlsx',spillover_test_17','sp_test_17');</v>
      </c>
      <c r="UI26">
        <v>17</v>
      </c>
      <c r="UJ26" t="str">
        <f>"xlswrite('G:\Mi unidad\1. PROYECTOS TELLO 2022\SCM SPILL OVERS\outputs\PEAO\mujeres\1%\simulacion_2\output_tests.xlsx',spillover_test_"&amp;UI26&amp;"','sp_test_"&amp;UI26&amp;"');"</f>
        <v>xlswrite('G:\Mi unidad\1. PROYECTOS TELLO 2022\SCM SPILL OVERS\outputs\PEAO\mujeres\1%\simulacion_2\output_tests.xlsx',spillover_test_17','sp_test_17');</v>
      </c>
      <c r="UU26">
        <v>17</v>
      </c>
      <c r="UV26" t="str">
        <f>"xlswrite('G:\Mi unidad\1. PROYECTOS TELLO 2022\SCM SPILL OVERS\outputs\PEAO\criminalidad\1%\simulacion_2\output_tests.xlsx',spillover_test_"&amp;UU26&amp;"','sp_test_"&amp;UU26&amp;"');"</f>
        <v>xlswrite('G:\Mi unidad\1. PROYECTOS TELLO 2022\SCM SPILL OVERS\outputs\PEAO\criminalidad\1%\simulacion_2\output_tests.xlsx',spillover_test_17','sp_test_17');</v>
      </c>
    </row>
    <row r="27" spans="1:568" x14ac:dyDescent="0.3">
      <c r="A27">
        <v>80</v>
      </c>
      <c r="B27" s="2" t="str">
        <f t="shared" si="0"/>
        <v>[data_80,provincias_80,~] = xlsread('BD_PEAO_est_1_provincia_80.xlsx');</v>
      </c>
      <c r="E27" s="2" t="str">
        <f t="shared" si="37"/>
        <v>provincia_80 = unique(provincias_80(2:end,1));</v>
      </c>
      <c r="O27" s="2" t="str">
        <f t="shared" si="1"/>
        <v>PEAO_80 = reshape(data_80(:,2),T+S,N);</v>
      </c>
      <c r="T27" s="2" t="str">
        <f t="shared" si="2"/>
        <v xml:space="preserve">PEAO_80 = PEAO_80'; </v>
      </c>
      <c r="X27" s="2" t="str">
        <f t="shared" si="3"/>
        <v>tratado_80 = PEAO_80(1,:);</v>
      </c>
      <c r="AC27" s="2" t="str">
        <f t="shared" si="4"/>
        <v>PEAO_80(1,:) = [];</v>
      </c>
      <c r="AI27" s="2" t="str">
        <f t="shared" si="5"/>
        <v>PEAO_80 = [tratado_80;PEAO_80];</v>
      </c>
      <c r="AN27" s="2" t="str">
        <f t="shared" si="6"/>
        <v>Y_80 = PEAO_80; % outcome matrix</v>
      </c>
      <c r="AS27" s="2" t="str">
        <f t="shared" si="44"/>
        <v>Y_pre_80 = Y_80(:,1:T);</v>
      </c>
      <c r="AW27" s="2" t="str">
        <f t="shared" si="45"/>
        <v>Y_post_80 = Y_80(:,T+1:end);</v>
      </c>
      <c r="BA27" s="2" t="str">
        <f t="shared" si="46"/>
        <v>[a_hat_80,B_hat_80] = scm_batch(Y_pre_80);</v>
      </c>
      <c r="BF27" s="2" t="str">
        <f t="shared" si="38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39"/>
        <v>M_hat_80 = (eye(N)-B_hat_80)'*(eye(N)-B_hat_80);</v>
      </c>
      <c r="DQ27" s="2" t="str">
        <f t="shared" si="40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1"/>
        <v>synthetic_control_80=synthetic_control_80'</v>
      </c>
      <c r="EQ27" s="2" t="str">
        <f t="shared" si="42"/>
        <v>synthetic_control_sp_80=synthetic_control_sp_80'</v>
      </c>
      <c r="EV27" s="2" t="str">
        <f t="shared" si="43"/>
        <v>tratado_80=tratado_80'</v>
      </c>
      <c r="EZ27" s="2" t="str">
        <f t="shared" si="7"/>
        <v>xlswrite('G:\Mi unidad\1. PROYECTOS TELLO 2022\SCM SPILL OVERS\outputs\PEAO\distancia_centro_salud\1%\simulacion_2\synthetic_control_outputs.xlsx',synthetic_control_80,80)</v>
      </c>
      <c r="FN27" s="2" t="str">
        <f t="shared" si="8"/>
        <v>xlswrite('G:\Mi unidad\1. PROYECTOS TELLO 2022\SCM SPILL OVERS\outputs\PEAO\distancia_centro_salud\1%\simulacion_2\synthetic_control_spillover_outputs.xlsx',synthetic_control_sp_80,80)</v>
      </c>
      <c r="GD27" s="2" t="str">
        <f t="shared" si="9"/>
        <v>xlswrite('G:\Mi unidad\1. PROYECTOS TELLO 2022\SCM SPILL OVERS\outputs\PEAO\distancia_centro_salud\1%\simulacion_2\observado_outputs.xlsx',tratado_80,80)</v>
      </c>
      <c r="GR27" s="2" t="str">
        <f t="shared" si="10"/>
        <v>xlswrite('G:\Mi unidad\1. PROYECTOS TELLO 2022\SCM SPILL OVERS\outputs\PEAO\informalidad\1%\simulacion_2\synthetic_control_outputs.xlsx',synthetic_control_80,80)</v>
      </c>
      <c r="HF27" s="2" t="str">
        <f t="shared" si="11"/>
        <v>xlswrite('G:\Mi unidad\1. PROYECTOS TELLO 2022\SCM SPILL OVERS\outputs\PEAO\informalidad\1%\simulacion_2\synthetic_control_spillover_outputs.xlsx',synthetic_control_sp_80,80)</v>
      </c>
      <c r="HV27" s="2" t="str">
        <f t="shared" si="12"/>
        <v>xlswrite('G:\Mi unidad\1. PROYECTOS TELLO 2022\SCM SPILL OVERS\outputs\PEAO\informalidad\1%\simulacion_2\observado_outputs.xlsx',tratado_80,80)</v>
      </c>
      <c r="IJ27" s="2" t="str">
        <f t="shared" si="13"/>
        <v>xlswrite('G:\Mi unidad\1. PROYECTOS TELLO 2022\SCM SPILL OVERS\outputs\PEAO\densidad\1%\simulacion_2\synthetic_control_outputs.xlsx',synthetic_control_80,80)</v>
      </c>
      <c r="IX27" s="2" t="str">
        <f t="shared" si="14"/>
        <v>xlswrite('G:\Mi unidad\1. PROYECTOS TELLO 2022\SCM SPILL OVERS\outputs\PEAO\densidad\1%\simulacion_2\synthetic_control_spillover_outputs.xlsx',synthetic_control_sp_80,80)</v>
      </c>
      <c r="JN27" s="2" t="str">
        <f t="shared" si="15"/>
        <v>xlswrite('G:\Mi unidad\1. PROYECTOS TELLO 2022\SCM SPILL OVERS\outputs\PEAO\densidad\1%\simulacion_2\observado_outputs.xlsx',tratado_80,80)</v>
      </c>
      <c r="KA27" s="2" t="str">
        <f t="shared" si="16"/>
        <v>xlswrite('G:\Mi unidad\1. PROYECTOS TELLO 2022\SCM SPILL OVERS\outputs\PEAO\bajo_niv_educ\1%\simulacion_2\synthetic_control_outputs.xlsx',synthetic_control_80,80)</v>
      </c>
      <c r="KO27" s="2" t="str">
        <f t="shared" si="17"/>
        <v>xlswrite('G:\Mi unidad\1. PROYECTOS TELLO 2022\SCM SPILL OVERS\outputs\PEAO\bajo_niv_educ\1%\simulacion_2\synthetic_control_spillover_outputs.xlsx',synthetic_control_sp_80,80)</v>
      </c>
      <c r="LE27" s="2" t="str">
        <f t="shared" si="18"/>
        <v>xlswrite('G:\Mi unidad\1. PROYECTOS TELLO 2022\SCM SPILL OVERS\outputs\PEAO\bajo_niv_educ\1%\simulacion_2\observado_outputs.xlsx',tratado_80,80)</v>
      </c>
      <c r="LS27" s="2" t="str">
        <f t="shared" si="19"/>
        <v>xlswrite('G:\Mi unidad\1. PROYECTOS TELLO 2022\SCM SPILL OVERS\outputs\PEAO\bajo_ingreso\1%\simulacion_2\synthetic_control_outputs.xlsx',synthetic_control_80,80)</v>
      </c>
      <c r="MH27" s="2" t="str">
        <f t="shared" si="20"/>
        <v>xlswrite('G:\Mi unidad\1. PROYECTOS TELLO 2022\SCM SPILL OVERS\outputs\PEAO\bajo_ingreso\1%\simulacion_2\synthetic_control_spillover_outputs.xlsx',synthetic_control_sp_80,80)</v>
      </c>
      <c r="MX27" s="2" t="str">
        <f t="shared" si="21"/>
        <v>xlswrite('G:\Mi unidad\1. PROYECTOS TELLO 2022\SCM SPILL OVERS\outputs\PEAO\bajo_ingreso\1%\simulacion_2\observado_outputs.xlsx',tratado_80,80)</v>
      </c>
      <c r="NR27" s="2" t="str">
        <f t="shared" si="22"/>
        <v>xlswrite('G:\Mi unidad\1. PROYECTOS TELLO 2022\SCM SPILL OVERS\outputs\PEAO\densidad_g\1%\simulacion_2\synthetic_control_outputs.xlsx',synthetic_control_80,80)</v>
      </c>
      <c r="OF27" s="2" t="str">
        <f t="shared" si="23"/>
        <v>xlswrite('G:\Mi unidad\1. PROYECTOS TELLO 2022\SCM SPILL OVERS\outputs\PEAO\densidad_g\1%\simulacion_2\synthetic_control_spillover_outputs.xlsx',synthetic_control_sp_80,80)</v>
      </c>
      <c r="OV27" s="2" t="str">
        <f t="shared" si="24"/>
        <v>xlswrite('G:\Mi unidad\1. PROYECTOS TELLO 2022\SCM SPILL OVERS\outputs\PEAO\densidad_g\1%\simulacion_2\observado_outputs.xlsx',tratado_80,80)</v>
      </c>
      <c r="PI27" s="2" t="str">
        <f t="shared" si="25"/>
        <v>xlswrite('G:\Mi unidad\1. PROYECTOS TELLO 2022\SCM SPILL OVERS\outputs\PEAO\alimentos\1%\simulacion_2\synthetic_control_outputs.xlsx',synthetic_control_80,80);</v>
      </c>
      <c r="PJ27" s="2" t="str">
        <f t="shared" si="26"/>
        <v>xlswrite('G:\Mi unidad\1. PROYECTOS TELLO 2022\SCM SPILL OVERS\outputs\PEAO\alimentos\1%\simulacion_2\synthetic_control_spillover_outputs.xlsx',synthetic_control_sp_80,80);</v>
      </c>
      <c r="PK27" s="2" t="str">
        <f t="shared" si="27"/>
        <v>xlswrite('G:\Mi unidad\1. PROYECTOS TELLO 2022\SCM SPILL OVERS\outputs\PEAO\alimentos\1%\simulacion_2\observado_outputs.xlsx',tratado_80,80);</v>
      </c>
      <c r="PP27" s="2" t="str">
        <f t="shared" si="28"/>
        <v>xlswrite('G:\Mi unidad\1. PROYECTOS TELLO 2022\SCM SPILL OVERS\outputs\PEAO\jefe_hogar\1%\simulacion_2\synthetic_control_outputs.xlsx',synthetic_control_80,80);</v>
      </c>
      <c r="PQ27" s="2" t="str">
        <f t="shared" si="29"/>
        <v>xlswrite('G:\Mi unidad\1. PROYECTOS TELLO 2022\SCM SPILL OVERS\outputs\PEAO\jefe_hogar\1%\simulacion_2\synthetic_control_spillover_outputs.xlsx',synthetic_control_sp_80,80);</v>
      </c>
      <c r="PR27" s="2" t="str">
        <f t="shared" si="30"/>
        <v>xlswrite('G:\Mi unidad\1. PROYECTOS TELLO 2022\SCM SPILL OVERS\outputs\PEAO\jefe_hogar\1%\simulacion_2\observado_outputs.xlsx',tratado_80,80);</v>
      </c>
      <c r="PV27" s="2" t="str">
        <f t="shared" si="31"/>
        <v>xlswrite('G:\Mi unidad\1. PROYECTOS TELLO 2022\SCM SPILL OVERS\outputs\PEAO\mujeres\1%\simulacion_2\synthetic_control_outputs.xlsx',synthetic_control_80,80);</v>
      </c>
      <c r="PW27" s="2" t="str">
        <f t="shared" si="32"/>
        <v>xlswrite('G:\Mi unidad\1. PROYECTOS TELLO 2022\SCM SPILL OVERS\outputs\PEAO\mujeres\1%\simulacion_2\synthetic_control_spillover_outputs.xlsx',synthetic_control_sp_80,80);</v>
      </c>
      <c r="PX27" s="2" t="str">
        <f t="shared" si="33"/>
        <v>xlswrite('G:\Mi unidad\1. PROYECTOS TELLO 2022\SCM SPILL OVERS\outputs\PEAO\mujeres\1%\simulacion_2\observado_outputs.xlsx',tratado_80,80);</v>
      </c>
      <c r="QB27" s="2" t="str">
        <f t="shared" si="34"/>
        <v>xlswrite('G:\Mi unidad\1. PROYECTOS TELLO 2022\SCM SPILL OVERS\outputs\PEAO\criminalidad\1%\simulacion_2\synthetic_control_outputs.xlsx',synthetic_control_80,80);</v>
      </c>
      <c r="QC27" s="2" t="str">
        <f t="shared" si="35"/>
        <v>xlswrite('G:\Mi unidad\1. PROYECTOS TELLO 2022\SCM SPILL OVERS\outputs\PEAO\criminalidad\1%\simulacion_2\synthetic_control_spillover_outputs.xlsx',synthetic_control_sp_80,80);</v>
      </c>
      <c r="QD27" s="2" t="str">
        <f t="shared" si="36"/>
        <v>xlswrite('G:\Mi unidad\1. PROYECTOS TELLO 2022\SCM SPILL OVERS\outputs\PEAO\criminalidad\1%\simulacion_2\observado_outputs.xlsx',tratado_80,80);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OVERS\outputs\PEAO\bajo_niv_educ\1%\simulacion_2\output_tests.xlsx',lb_vec_"&amp;QW27&amp;"','lb_vec_"&amp;QW27&amp;"');"</f>
        <v>xlswrite('G:\Mi unidad\1. PROYECTOS TELLO 2022\SCM SPILL OVERS\outputs\PEAO\bajo_niv_educ\1%\simulacion_2\output_tests.xlsx',lb_vec_18','lb_vec_18');</v>
      </c>
      <c r="RK27">
        <v>18</v>
      </c>
      <c r="RL27" t="str">
        <f>"xlswrite('G:\Mi unidad\1. PROYECTOS TELLO 2022\SCM SPILL OVERS\outputs\PEAO\bajo_ingreso\1%\simulacion_2\output_tests.xlsx',lb_vec_"&amp;RK27&amp;"','lb_vec_"&amp;RK27&amp;"');"</f>
        <v>xlswrite('G:\Mi unidad\1. PROYECTOS TELLO 2022\SCM SPILL OVERS\outputs\PEAO\bajo_ingreso\1%\simulacion_2\output_tests.xlsx',lb_vec_18','lb_vec_18');</v>
      </c>
      <c r="RW27">
        <v>18</v>
      </c>
      <c r="RX27" t="str">
        <f>"xlswrite('G:\Mi unidad\1. PROYECTOS TELLO 2022\SCM SPILL OVERS\outputs\PEAO\densidad\1%\simulacion_2\output_tests.xlsx',lb_vec_"&amp;RW27&amp;"','lb_vec_"&amp;RW27&amp;"');"</f>
        <v>xlswrite('G:\Mi unidad\1. PROYECTOS TELLO 2022\SCM SPILL OVERS\outputs\PEAO\densidad\1%\simulacion_2\output_tests.xlsx',lb_vec_18','lb_vec_18');</v>
      </c>
      <c r="SI27">
        <v>18</v>
      </c>
      <c r="SJ27" t="str">
        <f>"xlswrite('G:\Mi unidad\1. PROYECTOS TELLO 2022\SCM SPILL OVERS\outputs\PEAO\densidad_g\1%\simulacion_2\output_tests.xlsx',lb_vec_"&amp;SI27&amp;"','lb_vec_"&amp;SI27&amp;"');"</f>
        <v>xlswrite('G:\Mi unidad\1. PROYECTOS TELLO 2022\SCM SPILL OVERS\outputs\PEAO\densidad_g\1%\simulacion_2\output_tests.xlsx',lb_vec_18','lb_vec_18');</v>
      </c>
      <c r="SU27">
        <v>18</v>
      </c>
      <c r="SV27" t="str">
        <f>"xlswrite('G:\Mi unidad\1. PROYECTOS TELLO 2022\SCM SPILL OVERS\outputs\PEAO\distancia_centro_salud\1%\simulacion_2\output_tests.xlsx',lb_vec_"&amp;SU27&amp;"','lb_vec_"&amp;SU27&amp;"');"</f>
        <v>xlswrite('G:\Mi unidad\1. PROYECTOS TELLO 2022\SCM SPILL OVERS\outputs\PEAO\distancia_centro_salud\1%\simulacion_2\output_tests.xlsx',lb_vec_18','lb_vec_18');</v>
      </c>
      <c r="TH27">
        <v>18</v>
      </c>
      <c r="TI27" t="str">
        <f>"xlswrite('G:\Mi unidad\1. PROYECTOS TELLO 2022\SCM SPILL OVERS\outputs\PEAO\informalidad\1%\simulacion_2\output_tests.xlsx',lb_vec_"&amp;TH27&amp;"','lb_vec_"&amp;TH27&amp;"');"</f>
        <v>xlswrite('G:\Mi unidad\1. PROYECTOS TELLO 2022\SCM SPILL OVERS\outputs\PEAO\informalidad\1%\simulacion_2\output_tests.xlsx',lb_vec_18','lb_vec_18');</v>
      </c>
      <c r="TU27">
        <v>18</v>
      </c>
      <c r="TV27" t="str">
        <f>"xlswrite('G:\Mi unidad\1. PROYECTOS TELLO 2022\SCM SPILL OVERS\outputs\PEAO\alimentos\1%\simulacion_2\output_tests.xlsx',lb_vec_"&amp;TU27&amp;"','lb_vec_"&amp;TU27&amp;"');"</f>
        <v>xlswrite('G:\Mi unidad\1. PROYECTOS TELLO 2022\SCM SPILL OVERS\outputs\PEAO\alimentos\1%\simulacion_2\output_tests.xlsx',lb_vec_18','lb_vec_18');</v>
      </c>
      <c r="UB27">
        <v>18</v>
      </c>
      <c r="UC27" t="str">
        <f>"xlswrite('G:\Mi unidad\1. PROYECTOS TELLO 2022\SCM SPILL OVERS\outputs\PEAO\jefe_hogar\1%\simulacion_2\output_tests.xlsx',lb_vec_"&amp;UB27&amp;"','lb_vec_"&amp;UB27&amp;"');"</f>
        <v>xlswrite('G:\Mi unidad\1. PROYECTOS TELLO 2022\SCM SPILL OVERS\outputs\PEAO\jefe_hogar\1%\simulacion_2\output_tests.xlsx',lb_vec_18','lb_vec_18');</v>
      </c>
      <c r="UI27">
        <v>18</v>
      </c>
      <c r="UJ27" t="str">
        <f>"xlswrite('G:\Mi unidad\1. PROYECTOS TELLO 2022\SCM SPILL OVERS\outputs\PEAO\mujeres\1%\simulacion_2\output_tests.xlsx',lb_vec_"&amp;UI27&amp;"','lb_vec_"&amp;UI27&amp;"');"</f>
        <v>xlswrite('G:\Mi unidad\1. PROYECTOS TELLO 2022\SCM SPILL OVERS\outputs\PEAO\mujeres\1%\simulacion_2\output_tests.xlsx',lb_vec_18','lb_vec_18');</v>
      </c>
      <c r="UU27">
        <v>18</v>
      </c>
      <c r="UV27" t="str">
        <f>"xlswrite('G:\Mi unidad\1. PROYECTOS TELLO 2022\SCM SPILL OVERS\outputs\PEAO\criminalidad\1%\simulacion_2\output_tests.xlsx',lb_vec_"&amp;UU27&amp;"','lb_vec_"&amp;UU27&amp;"');"</f>
        <v>xlswrite('G:\Mi unidad\1. PROYECTOS TELLO 2022\SCM SPILL OVERS\outputs\PEAO\criminalidad\1%\simulacion_2\output_tests.xlsx',lb_vec_18','lb_vec_18');</v>
      </c>
    </row>
    <row r="28" spans="1:568" x14ac:dyDescent="0.3">
      <c r="A28">
        <v>84</v>
      </c>
      <c r="B28" s="2" t="str">
        <f t="shared" si="0"/>
        <v>[data_84,provincias_84,~] = xlsread('BD_PEAO_est_1_provincia_84.xlsx');</v>
      </c>
      <c r="E28" s="2" t="str">
        <f t="shared" si="37"/>
        <v>provincia_84 = unique(provincias_84(2:end,1));</v>
      </c>
      <c r="O28" s="2" t="str">
        <f t="shared" si="1"/>
        <v>PEAO_84 = reshape(data_84(:,2),T+S,N);</v>
      </c>
      <c r="T28" s="2" t="str">
        <f t="shared" si="2"/>
        <v xml:space="preserve">PEAO_84 = PEAO_84'; </v>
      </c>
      <c r="X28" s="2" t="str">
        <f t="shared" si="3"/>
        <v>tratado_84 = PEAO_84(1,:);</v>
      </c>
      <c r="AC28" s="2" t="str">
        <f t="shared" si="4"/>
        <v>PEAO_84(1,:) = [];</v>
      </c>
      <c r="AI28" s="2" t="str">
        <f t="shared" si="5"/>
        <v>PEAO_84 = [tratado_84;PEAO_84];</v>
      </c>
      <c r="AN28" s="2" t="str">
        <f t="shared" si="6"/>
        <v>Y_84 = PEAO_84; % outcome matrix</v>
      </c>
      <c r="AS28" s="2" t="str">
        <f t="shared" si="44"/>
        <v>Y_pre_84 = Y_84(:,1:T);</v>
      </c>
      <c r="AW28" s="2" t="str">
        <f t="shared" si="45"/>
        <v>Y_post_84 = Y_84(:,T+1:end);</v>
      </c>
      <c r="BA28" s="2" t="str">
        <f t="shared" si="46"/>
        <v>[a_hat_84,B_hat_84] = scm_batch(Y_pre_84);</v>
      </c>
      <c r="BF28" s="2" t="str">
        <f t="shared" si="38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39"/>
        <v>M_hat_84 = (eye(N)-B_hat_84)'*(eye(N)-B_hat_84);</v>
      </c>
      <c r="DQ28" s="2" t="str">
        <f t="shared" si="40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1"/>
        <v>synthetic_control_84=synthetic_control_84'</v>
      </c>
      <c r="EQ28" s="2" t="str">
        <f t="shared" si="42"/>
        <v>synthetic_control_sp_84=synthetic_control_sp_84'</v>
      </c>
      <c r="EV28" s="2" t="str">
        <f t="shared" si="43"/>
        <v>tratado_84=tratado_84'</v>
      </c>
      <c r="EZ28" s="2" t="str">
        <f t="shared" si="7"/>
        <v>xlswrite('G:\Mi unidad\1. PROYECTOS TELLO 2022\SCM SPILL OVERS\outputs\PEAO\distancia_centro_salud\1%\simulacion_2\synthetic_control_outputs.xlsx',synthetic_control_84,84)</v>
      </c>
      <c r="FN28" s="2" t="str">
        <f t="shared" si="8"/>
        <v>xlswrite('G:\Mi unidad\1. PROYECTOS TELLO 2022\SCM SPILL OVERS\outputs\PEAO\distancia_centro_salud\1%\simulacion_2\synthetic_control_spillover_outputs.xlsx',synthetic_control_sp_84,84)</v>
      </c>
      <c r="GD28" s="2" t="str">
        <f t="shared" si="9"/>
        <v>xlswrite('G:\Mi unidad\1. PROYECTOS TELLO 2022\SCM SPILL OVERS\outputs\PEAO\distancia_centro_salud\1%\simulacion_2\observado_outputs.xlsx',tratado_84,84)</v>
      </c>
      <c r="GR28" s="2" t="str">
        <f t="shared" si="10"/>
        <v>xlswrite('G:\Mi unidad\1. PROYECTOS TELLO 2022\SCM SPILL OVERS\outputs\PEAO\informalidad\1%\simulacion_2\synthetic_control_outputs.xlsx',synthetic_control_84,84)</v>
      </c>
      <c r="HF28" s="2" t="str">
        <f t="shared" si="11"/>
        <v>xlswrite('G:\Mi unidad\1. PROYECTOS TELLO 2022\SCM SPILL OVERS\outputs\PEAO\informalidad\1%\simulacion_2\synthetic_control_spillover_outputs.xlsx',synthetic_control_sp_84,84)</v>
      </c>
      <c r="HV28" s="2" t="str">
        <f t="shared" si="12"/>
        <v>xlswrite('G:\Mi unidad\1. PROYECTOS TELLO 2022\SCM SPILL OVERS\outputs\PEAO\informalidad\1%\simulacion_2\observado_outputs.xlsx',tratado_84,84)</v>
      </c>
      <c r="IJ28" s="2" t="str">
        <f t="shared" si="13"/>
        <v>xlswrite('G:\Mi unidad\1. PROYECTOS TELLO 2022\SCM SPILL OVERS\outputs\PEAO\densidad\1%\simulacion_2\synthetic_control_outputs.xlsx',synthetic_control_84,84)</v>
      </c>
      <c r="IX28" s="2" t="str">
        <f t="shared" si="14"/>
        <v>xlswrite('G:\Mi unidad\1. PROYECTOS TELLO 2022\SCM SPILL OVERS\outputs\PEAO\densidad\1%\simulacion_2\synthetic_control_spillover_outputs.xlsx',synthetic_control_sp_84,84)</v>
      </c>
      <c r="JN28" s="2" t="str">
        <f t="shared" si="15"/>
        <v>xlswrite('G:\Mi unidad\1. PROYECTOS TELLO 2022\SCM SPILL OVERS\outputs\PEAO\densidad\1%\simulacion_2\observado_outputs.xlsx',tratado_84,84)</v>
      </c>
      <c r="KA28" s="2" t="str">
        <f t="shared" si="16"/>
        <v>xlswrite('G:\Mi unidad\1. PROYECTOS TELLO 2022\SCM SPILL OVERS\outputs\PEAO\bajo_niv_educ\1%\simulacion_2\synthetic_control_outputs.xlsx',synthetic_control_84,84)</v>
      </c>
      <c r="KO28" s="2" t="str">
        <f t="shared" si="17"/>
        <v>xlswrite('G:\Mi unidad\1. PROYECTOS TELLO 2022\SCM SPILL OVERS\outputs\PEAO\bajo_niv_educ\1%\simulacion_2\synthetic_control_spillover_outputs.xlsx',synthetic_control_sp_84,84)</v>
      </c>
      <c r="LE28" s="2" t="str">
        <f t="shared" si="18"/>
        <v>xlswrite('G:\Mi unidad\1. PROYECTOS TELLO 2022\SCM SPILL OVERS\outputs\PEAO\bajo_niv_educ\1%\simulacion_2\observado_outputs.xlsx',tratado_84,84)</v>
      </c>
      <c r="LS28" s="2" t="str">
        <f t="shared" si="19"/>
        <v>xlswrite('G:\Mi unidad\1. PROYECTOS TELLO 2022\SCM SPILL OVERS\outputs\PEAO\bajo_ingreso\1%\simulacion_2\synthetic_control_outputs.xlsx',synthetic_control_84,84)</v>
      </c>
      <c r="MH28" s="2" t="str">
        <f t="shared" si="20"/>
        <v>xlswrite('G:\Mi unidad\1. PROYECTOS TELLO 2022\SCM SPILL OVERS\outputs\PEAO\bajo_ingreso\1%\simulacion_2\synthetic_control_spillover_outputs.xlsx',synthetic_control_sp_84,84)</v>
      </c>
      <c r="MX28" s="2" t="str">
        <f t="shared" si="21"/>
        <v>xlswrite('G:\Mi unidad\1. PROYECTOS TELLO 2022\SCM SPILL OVERS\outputs\PEAO\bajo_ingreso\1%\simulacion_2\observado_outputs.xlsx',tratado_84,84)</v>
      </c>
      <c r="NR28" s="2" t="str">
        <f t="shared" si="22"/>
        <v>xlswrite('G:\Mi unidad\1. PROYECTOS TELLO 2022\SCM SPILL OVERS\outputs\PEAO\densidad_g\1%\simulacion_2\synthetic_control_outputs.xlsx',synthetic_control_84,84)</v>
      </c>
      <c r="OF28" s="2" t="str">
        <f t="shared" si="23"/>
        <v>xlswrite('G:\Mi unidad\1. PROYECTOS TELLO 2022\SCM SPILL OVERS\outputs\PEAO\densidad_g\1%\simulacion_2\synthetic_control_spillover_outputs.xlsx',synthetic_control_sp_84,84)</v>
      </c>
      <c r="OV28" s="2" t="str">
        <f t="shared" si="24"/>
        <v>xlswrite('G:\Mi unidad\1. PROYECTOS TELLO 2022\SCM SPILL OVERS\outputs\PEAO\densidad_g\1%\simulacion_2\observado_outputs.xlsx',tratado_84,84)</v>
      </c>
      <c r="PI28" s="2" t="str">
        <f t="shared" si="25"/>
        <v>xlswrite('G:\Mi unidad\1. PROYECTOS TELLO 2022\SCM SPILL OVERS\outputs\PEAO\alimentos\1%\simulacion_2\synthetic_control_outputs.xlsx',synthetic_control_84,84);</v>
      </c>
      <c r="PJ28" s="2" t="str">
        <f t="shared" si="26"/>
        <v>xlswrite('G:\Mi unidad\1. PROYECTOS TELLO 2022\SCM SPILL OVERS\outputs\PEAO\alimentos\1%\simulacion_2\synthetic_control_spillover_outputs.xlsx',synthetic_control_sp_84,84);</v>
      </c>
      <c r="PK28" s="2" t="str">
        <f t="shared" si="27"/>
        <v>xlswrite('G:\Mi unidad\1. PROYECTOS TELLO 2022\SCM SPILL OVERS\outputs\PEAO\alimentos\1%\simulacion_2\observado_outputs.xlsx',tratado_84,84);</v>
      </c>
      <c r="PP28" s="2" t="str">
        <f t="shared" si="28"/>
        <v>xlswrite('G:\Mi unidad\1. PROYECTOS TELLO 2022\SCM SPILL OVERS\outputs\PEAO\jefe_hogar\1%\simulacion_2\synthetic_control_outputs.xlsx',synthetic_control_84,84);</v>
      </c>
      <c r="PQ28" s="2" t="str">
        <f t="shared" si="29"/>
        <v>xlswrite('G:\Mi unidad\1. PROYECTOS TELLO 2022\SCM SPILL OVERS\outputs\PEAO\jefe_hogar\1%\simulacion_2\synthetic_control_spillover_outputs.xlsx',synthetic_control_sp_84,84);</v>
      </c>
      <c r="PR28" s="2" t="str">
        <f t="shared" si="30"/>
        <v>xlswrite('G:\Mi unidad\1. PROYECTOS TELLO 2022\SCM SPILL OVERS\outputs\PEAO\jefe_hogar\1%\simulacion_2\observado_outputs.xlsx',tratado_84,84);</v>
      </c>
      <c r="PV28" s="2" t="str">
        <f t="shared" si="31"/>
        <v>xlswrite('G:\Mi unidad\1. PROYECTOS TELLO 2022\SCM SPILL OVERS\outputs\PEAO\mujeres\1%\simulacion_2\synthetic_control_outputs.xlsx',synthetic_control_84,84);</v>
      </c>
      <c r="PW28" s="2" t="str">
        <f t="shared" si="32"/>
        <v>xlswrite('G:\Mi unidad\1. PROYECTOS TELLO 2022\SCM SPILL OVERS\outputs\PEAO\mujeres\1%\simulacion_2\synthetic_control_spillover_outputs.xlsx',synthetic_control_sp_84,84);</v>
      </c>
      <c r="PX28" s="2" t="str">
        <f t="shared" si="33"/>
        <v>xlswrite('G:\Mi unidad\1. PROYECTOS TELLO 2022\SCM SPILL OVERS\outputs\PEAO\mujeres\1%\simulacion_2\observado_outputs.xlsx',tratado_84,84);</v>
      </c>
      <c r="QB28" s="2" t="str">
        <f t="shared" si="34"/>
        <v>xlswrite('G:\Mi unidad\1. PROYECTOS TELLO 2022\SCM SPILL OVERS\outputs\PEAO\criminalidad\1%\simulacion_2\synthetic_control_outputs.xlsx',synthetic_control_84,84);</v>
      </c>
      <c r="QC28" s="2" t="str">
        <f t="shared" si="35"/>
        <v>xlswrite('G:\Mi unidad\1. PROYECTOS TELLO 2022\SCM SPILL OVERS\outputs\PEAO\criminalidad\1%\simulacion_2\synthetic_control_spillover_outputs.xlsx',synthetic_control_sp_84,84);</v>
      </c>
      <c r="QD28" s="2" t="str">
        <f t="shared" si="36"/>
        <v>xlswrite('G:\Mi unidad\1. PROYECTOS TELLO 2022\SCM SPILL OVERS\outputs\PEAO\criminalidad\1%\simulacion_2\observado_outputs.xlsx',tratado_84,84);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OVERS\outputs\PEAO\bajo_niv_educ\1%\simulacion_2\output_tests.xlsx',ub_vec_"&amp;QW28&amp;"','ub_vec_"&amp;QW28&amp;"');"</f>
        <v>xlswrite('G:\Mi unidad\1. PROYECTOS TELLO 2022\SCM SPILL OVERS\outputs\PEAO\bajo_niv_educ\1%\simulacion_2\output_tests.xlsx',ub_vec_18','ub_vec_18');</v>
      </c>
      <c r="RK28">
        <v>18</v>
      </c>
      <c r="RL28" t="str">
        <f>"xlswrite('G:\Mi unidad\1. PROYECTOS TELLO 2022\SCM SPILL OVERS\outputs\PEAO\bajo_ingreso\1%\simulacion_2\output_tests.xlsx',ub_vec_"&amp;RK28&amp;"','ub_vec_"&amp;RK28&amp;"');"</f>
        <v>xlswrite('G:\Mi unidad\1. PROYECTOS TELLO 2022\SCM SPILL OVERS\outputs\PEAO\bajo_ingreso\1%\simulacion_2\output_tests.xlsx',ub_vec_18','ub_vec_18');</v>
      </c>
      <c r="RW28">
        <v>18</v>
      </c>
      <c r="RX28" t="str">
        <f>"xlswrite('G:\Mi unidad\1. PROYECTOS TELLO 2022\SCM SPILL OVERS\outputs\PEAO\densidad\1%\simulacion_2\output_tests.xlsx',ub_vec_"&amp;RW28&amp;"','ub_vec_"&amp;RW28&amp;"');"</f>
        <v>xlswrite('G:\Mi unidad\1. PROYECTOS TELLO 2022\SCM SPILL OVERS\outputs\PEAO\densidad\1%\simulacion_2\output_tests.xlsx',ub_vec_18','ub_vec_18');</v>
      </c>
      <c r="SI28">
        <v>18</v>
      </c>
      <c r="SJ28" t="str">
        <f>"xlswrite('G:\Mi unidad\1. PROYECTOS TELLO 2022\SCM SPILL OVERS\outputs\PEAO\densidad_g\1%\simulacion_2\output_tests.xlsx',ub_vec_"&amp;SI28&amp;"','ub_vec_"&amp;SI28&amp;"');"</f>
        <v>xlswrite('G:\Mi unidad\1. PROYECTOS TELLO 2022\SCM SPILL OVERS\outputs\PEAO\densidad_g\1%\simulacion_2\output_tests.xlsx',ub_vec_18','ub_vec_18');</v>
      </c>
      <c r="SU28">
        <v>18</v>
      </c>
      <c r="SV28" t="str">
        <f>"xlswrite('G:\Mi unidad\1. PROYECTOS TELLO 2022\SCM SPILL OVERS\outputs\PEAO\distancia_centro_salud\1%\simulacion_2\output_tests.xlsx',ub_vec_"&amp;SU28&amp;"','ub_vec_"&amp;SU28&amp;"');"</f>
        <v>xlswrite('G:\Mi unidad\1. PROYECTOS TELLO 2022\SCM SPILL OVERS\outputs\PEAO\distancia_centro_salud\1%\simulacion_2\output_tests.xlsx',ub_vec_18','ub_vec_18');</v>
      </c>
      <c r="TH28">
        <v>18</v>
      </c>
      <c r="TI28" t="str">
        <f>"xlswrite('G:\Mi unidad\1. PROYECTOS TELLO 2022\SCM SPILL OVERS\outputs\PEAO\informalidad\1%\simulacion_2\output_tests.xlsx',ub_vec_"&amp;TH28&amp;"','ub_vec_"&amp;TH28&amp;"');"</f>
        <v>xlswrite('G:\Mi unidad\1. PROYECTOS TELLO 2022\SCM SPILL OVERS\outputs\PEAO\informalidad\1%\simulacion_2\output_tests.xlsx',ub_vec_18','ub_vec_18');</v>
      </c>
      <c r="TU28">
        <v>18</v>
      </c>
      <c r="TV28" t="str">
        <f>"xlswrite('G:\Mi unidad\1. PROYECTOS TELLO 2022\SCM SPILL OVERS\outputs\PEAO\alimentos\1%\simulacion_2\output_tests.xlsx',ub_vec_"&amp;TU28&amp;"','ub_vec_"&amp;TU28&amp;"');"</f>
        <v>xlswrite('G:\Mi unidad\1. PROYECTOS TELLO 2022\SCM SPILL OVERS\outputs\PEAO\alimentos\1%\simulacion_2\output_tests.xlsx',ub_vec_18','ub_vec_18');</v>
      </c>
      <c r="UB28">
        <v>18</v>
      </c>
      <c r="UC28" t="str">
        <f>"xlswrite('G:\Mi unidad\1. PROYECTOS TELLO 2022\SCM SPILL OVERS\outputs\PEAO\jefe_hogar\1%\simulacion_2\output_tests.xlsx',ub_vec_"&amp;UB28&amp;"','ub_vec_"&amp;UB28&amp;"');"</f>
        <v>xlswrite('G:\Mi unidad\1. PROYECTOS TELLO 2022\SCM SPILL OVERS\outputs\PEAO\jefe_hogar\1%\simulacion_2\output_tests.xlsx',ub_vec_18','ub_vec_18');</v>
      </c>
      <c r="UI28">
        <v>18</v>
      </c>
      <c r="UJ28" t="str">
        <f>"xlswrite('G:\Mi unidad\1. PROYECTOS TELLO 2022\SCM SPILL OVERS\outputs\PEAO\mujeres\1%\simulacion_2\output_tests.xlsx',ub_vec_"&amp;UI28&amp;"','ub_vec_"&amp;UI28&amp;"');"</f>
        <v>xlswrite('G:\Mi unidad\1. PROYECTOS TELLO 2022\SCM SPILL OVERS\outputs\PEAO\mujeres\1%\simulacion_2\output_tests.xlsx',ub_vec_18','ub_vec_18');</v>
      </c>
      <c r="UU28">
        <v>18</v>
      </c>
      <c r="UV28" t="str">
        <f>"xlswrite('G:\Mi unidad\1. PROYECTOS TELLO 2022\SCM SPILL OVERS\outputs\PEAO\criminalidad\1%\simulacion_2\output_tests.xlsx',ub_vec_"&amp;UU28&amp;"','ub_vec_"&amp;UU28&amp;"');"</f>
        <v>xlswrite('G:\Mi unidad\1. PROYECTOS TELLO 2022\SCM SPILL OVERS\outputs\PEAO\criminalidad\1%\simulacion_2\output_tests.xlsx',ub_vec_18','ub_vec_18');</v>
      </c>
    </row>
    <row r="29" spans="1:568" x14ac:dyDescent="0.3">
      <c r="A29">
        <v>86</v>
      </c>
      <c r="B29" s="2" t="str">
        <f t="shared" si="0"/>
        <v>[data_86,provincias_86,~] = xlsread('BD_PEAO_est_1_provincia_86.xlsx');</v>
      </c>
      <c r="E29" s="2" t="str">
        <f t="shared" si="37"/>
        <v>provincia_86 = unique(provincias_86(2:end,1));</v>
      </c>
      <c r="O29" s="2" t="str">
        <f t="shared" si="1"/>
        <v>PEAO_86 = reshape(data_86(:,2),T+S,N);</v>
      </c>
      <c r="T29" s="2" t="str">
        <f t="shared" si="2"/>
        <v xml:space="preserve">PEAO_86 = PEAO_86'; </v>
      </c>
      <c r="X29" s="2" t="str">
        <f t="shared" si="3"/>
        <v>tratado_86 = PEAO_86(1,:);</v>
      </c>
      <c r="AC29" s="2" t="str">
        <f t="shared" si="4"/>
        <v>PEAO_86(1,:) = [];</v>
      </c>
      <c r="AI29" s="2" t="str">
        <f t="shared" si="5"/>
        <v>PEAO_86 = [tratado_86;PEAO_86];</v>
      </c>
      <c r="AN29" s="2" t="str">
        <f t="shared" si="6"/>
        <v>Y_86 = PEAO_86; % outcome matrix</v>
      </c>
      <c r="AS29" s="2" t="str">
        <f t="shared" si="44"/>
        <v>Y_pre_86 = Y_86(:,1:T);</v>
      </c>
      <c r="AW29" s="2" t="str">
        <f t="shared" si="45"/>
        <v>Y_post_86 = Y_86(:,T+1:end);</v>
      </c>
      <c r="BA29" s="2" t="str">
        <f t="shared" si="46"/>
        <v>[a_hat_86,B_hat_86] = scm_batch(Y_pre_86);</v>
      </c>
      <c r="BF29" s="2" t="str">
        <f t="shared" si="38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39"/>
        <v>M_hat_86 = (eye(N)-B_hat_86)'*(eye(N)-B_hat_86);</v>
      </c>
      <c r="DQ29" s="2" t="str">
        <f t="shared" si="40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1"/>
        <v>synthetic_control_86=synthetic_control_86'</v>
      </c>
      <c r="EQ29" s="2" t="str">
        <f t="shared" si="42"/>
        <v>synthetic_control_sp_86=synthetic_control_sp_86'</v>
      </c>
      <c r="EV29" s="2" t="str">
        <f t="shared" si="43"/>
        <v>tratado_86=tratado_86'</v>
      </c>
      <c r="EZ29" s="2" t="str">
        <f t="shared" si="7"/>
        <v>xlswrite('G:\Mi unidad\1. PROYECTOS TELLO 2022\SCM SPILL OVERS\outputs\PEAO\distancia_centro_salud\1%\simulacion_2\synthetic_control_outputs.xlsx',synthetic_control_86,86)</v>
      </c>
      <c r="FN29" s="2" t="str">
        <f t="shared" si="8"/>
        <v>xlswrite('G:\Mi unidad\1. PROYECTOS TELLO 2022\SCM SPILL OVERS\outputs\PEAO\distancia_centro_salud\1%\simulacion_2\synthetic_control_spillover_outputs.xlsx',synthetic_control_sp_86,86)</v>
      </c>
      <c r="GD29" s="2" t="str">
        <f t="shared" si="9"/>
        <v>xlswrite('G:\Mi unidad\1. PROYECTOS TELLO 2022\SCM SPILL OVERS\outputs\PEAO\distancia_centro_salud\1%\simulacion_2\observado_outputs.xlsx',tratado_86,86)</v>
      </c>
      <c r="GR29" s="2" t="str">
        <f t="shared" si="10"/>
        <v>xlswrite('G:\Mi unidad\1. PROYECTOS TELLO 2022\SCM SPILL OVERS\outputs\PEAO\informalidad\1%\simulacion_2\synthetic_control_outputs.xlsx',synthetic_control_86,86)</v>
      </c>
      <c r="HF29" s="2" t="str">
        <f t="shared" si="11"/>
        <v>xlswrite('G:\Mi unidad\1. PROYECTOS TELLO 2022\SCM SPILL OVERS\outputs\PEAO\informalidad\1%\simulacion_2\synthetic_control_spillover_outputs.xlsx',synthetic_control_sp_86,86)</v>
      </c>
      <c r="HV29" s="2" t="str">
        <f t="shared" si="12"/>
        <v>xlswrite('G:\Mi unidad\1. PROYECTOS TELLO 2022\SCM SPILL OVERS\outputs\PEAO\informalidad\1%\simulacion_2\observado_outputs.xlsx',tratado_86,86)</v>
      </c>
      <c r="IJ29" s="2" t="str">
        <f t="shared" si="13"/>
        <v>xlswrite('G:\Mi unidad\1. PROYECTOS TELLO 2022\SCM SPILL OVERS\outputs\PEAO\densidad\1%\simulacion_2\synthetic_control_outputs.xlsx',synthetic_control_86,86)</v>
      </c>
      <c r="IX29" s="2" t="str">
        <f t="shared" si="14"/>
        <v>xlswrite('G:\Mi unidad\1. PROYECTOS TELLO 2022\SCM SPILL OVERS\outputs\PEAO\densidad\1%\simulacion_2\synthetic_control_spillover_outputs.xlsx',synthetic_control_sp_86,86)</v>
      </c>
      <c r="JN29" s="2" t="str">
        <f t="shared" si="15"/>
        <v>xlswrite('G:\Mi unidad\1. PROYECTOS TELLO 2022\SCM SPILL OVERS\outputs\PEAO\densidad\1%\simulacion_2\observado_outputs.xlsx',tratado_86,86)</v>
      </c>
      <c r="KA29" s="2" t="str">
        <f t="shared" si="16"/>
        <v>xlswrite('G:\Mi unidad\1. PROYECTOS TELLO 2022\SCM SPILL OVERS\outputs\PEAO\bajo_niv_educ\1%\simulacion_2\synthetic_control_outputs.xlsx',synthetic_control_86,86)</v>
      </c>
      <c r="KO29" s="2" t="str">
        <f t="shared" si="17"/>
        <v>xlswrite('G:\Mi unidad\1. PROYECTOS TELLO 2022\SCM SPILL OVERS\outputs\PEAO\bajo_niv_educ\1%\simulacion_2\synthetic_control_spillover_outputs.xlsx',synthetic_control_sp_86,86)</v>
      </c>
      <c r="LE29" s="2" t="str">
        <f t="shared" si="18"/>
        <v>xlswrite('G:\Mi unidad\1. PROYECTOS TELLO 2022\SCM SPILL OVERS\outputs\PEAO\bajo_niv_educ\1%\simulacion_2\observado_outputs.xlsx',tratado_86,86)</v>
      </c>
      <c r="LS29" s="2" t="str">
        <f t="shared" si="19"/>
        <v>xlswrite('G:\Mi unidad\1. PROYECTOS TELLO 2022\SCM SPILL OVERS\outputs\PEAO\bajo_ingreso\1%\simulacion_2\synthetic_control_outputs.xlsx',synthetic_control_86,86)</v>
      </c>
      <c r="MH29" s="2" t="str">
        <f t="shared" si="20"/>
        <v>xlswrite('G:\Mi unidad\1. PROYECTOS TELLO 2022\SCM SPILL OVERS\outputs\PEAO\bajo_ingreso\1%\simulacion_2\synthetic_control_spillover_outputs.xlsx',synthetic_control_sp_86,86)</v>
      </c>
      <c r="MX29" s="2" t="str">
        <f t="shared" si="21"/>
        <v>xlswrite('G:\Mi unidad\1. PROYECTOS TELLO 2022\SCM SPILL OVERS\outputs\PEAO\bajo_ingreso\1%\simulacion_2\observado_outputs.xlsx',tratado_86,86)</v>
      </c>
      <c r="NR29" s="2" t="str">
        <f t="shared" si="22"/>
        <v>xlswrite('G:\Mi unidad\1. PROYECTOS TELLO 2022\SCM SPILL OVERS\outputs\PEAO\densidad_g\1%\simulacion_2\synthetic_control_outputs.xlsx',synthetic_control_86,86)</v>
      </c>
      <c r="OF29" s="2" t="str">
        <f t="shared" si="23"/>
        <v>xlswrite('G:\Mi unidad\1. PROYECTOS TELLO 2022\SCM SPILL OVERS\outputs\PEAO\densidad_g\1%\simulacion_2\synthetic_control_spillover_outputs.xlsx',synthetic_control_sp_86,86)</v>
      </c>
      <c r="OV29" s="2" t="str">
        <f t="shared" si="24"/>
        <v>xlswrite('G:\Mi unidad\1. PROYECTOS TELLO 2022\SCM SPILL OVERS\outputs\PEAO\densidad_g\1%\simulacion_2\observado_outputs.xlsx',tratado_86,86)</v>
      </c>
      <c r="PI29" s="2" t="str">
        <f t="shared" si="25"/>
        <v>xlswrite('G:\Mi unidad\1. PROYECTOS TELLO 2022\SCM SPILL OVERS\outputs\PEAO\alimentos\1%\simulacion_2\synthetic_control_outputs.xlsx',synthetic_control_86,86);</v>
      </c>
      <c r="PJ29" s="2" t="str">
        <f t="shared" si="26"/>
        <v>xlswrite('G:\Mi unidad\1. PROYECTOS TELLO 2022\SCM SPILL OVERS\outputs\PEAO\alimentos\1%\simulacion_2\synthetic_control_spillover_outputs.xlsx',synthetic_control_sp_86,86);</v>
      </c>
      <c r="PK29" s="2" t="str">
        <f t="shared" si="27"/>
        <v>xlswrite('G:\Mi unidad\1. PROYECTOS TELLO 2022\SCM SPILL OVERS\outputs\PEAO\alimentos\1%\simulacion_2\observado_outputs.xlsx',tratado_86,86);</v>
      </c>
      <c r="PP29" s="2" t="str">
        <f t="shared" si="28"/>
        <v>xlswrite('G:\Mi unidad\1. PROYECTOS TELLO 2022\SCM SPILL OVERS\outputs\PEAO\jefe_hogar\1%\simulacion_2\synthetic_control_outputs.xlsx',synthetic_control_86,86);</v>
      </c>
      <c r="PQ29" s="2" t="str">
        <f t="shared" si="29"/>
        <v>xlswrite('G:\Mi unidad\1. PROYECTOS TELLO 2022\SCM SPILL OVERS\outputs\PEAO\jefe_hogar\1%\simulacion_2\synthetic_control_spillover_outputs.xlsx',synthetic_control_sp_86,86);</v>
      </c>
      <c r="PR29" s="2" t="str">
        <f t="shared" si="30"/>
        <v>xlswrite('G:\Mi unidad\1. PROYECTOS TELLO 2022\SCM SPILL OVERS\outputs\PEAO\jefe_hogar\1%\simulacion_2\observado_outputs.xlsx',tratado_86,86);</v>
      </c>
      <c r="PV29" s="2" t="str">
        <f t="shared" si="31"/>
        <v>xlswrite('G:\Mi unidad\1. PROYECTOS TELLO 2022\SCM SPILL OVERS\outputs\PEAO\mujeres\1%\simulacion_2\synthetic_control_outputs.xlsx',synthetic_control_86,86);</v>
      </c>
      <c r="PW29" s="2" t="str">
        <f t="shared" si="32"/>
        <v>xlswrite('G:\Mi unidad\1. PROYECTOS TELLO 2022\SCM SPILL OVERS\outputs\PEAO\mujeres\1%\simulacion_2\synthetic_control_spillover_outputs.xlsx',synthetic_control_sp_86,86);</v>
      </c>
      <c r="PX29" s="2" t="str">
        <f t="shared" si="33"/>
        <v>xlswrite('G:\Mi unidad\1. PROYECTOS TELLO 2022\SCM SPILL OVERS\outputs\PEAO\mujeres\1%\simulacion_2\observado_outputs.xlsx',tratado_86,86);</v>
      </c>
      <c r="QB29" s="2" t="str">
        <f t="shared" si="34"/>
        <v>xlswrite('G:\Mi unidad\1. PROYECTOS TELLO 2022\SCM SPILL OVERS\outputs\PEAO\criminalidad\1%\simulacion_2\synthetic_control_outputs.xlsx',synthetic_control_86,86);</v>
      </c>
      <c r="QC29" s="2" t="str">
        <f t="shared" si="35"/>
        <v>xlswrite('G:\Mi unidad\1. PROYECTOS TELLO 2022\SCM SPILL OVERS\outputs\PEAO\criminalidad\1%\simulacion_2\synthetic_control_spillover_outputs.xlsx',synthetic_control_sp_86,86);</v>
      </c>
      <c r="QD29" s="2" t="str">
        <f t="shared" si="36"/>
        <v>xlswrite('G:\Mi unidad\1. PROYECTOS TELLO 2022\SCM SPILL OVERS\outputs\PEAO\criminalidad\1%\simulacion_2\observado_outputs.xlsx',tratado_86,86);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OVERS\outputs\PEAO\bajo_niv_educ\1%\simulacion_2\output_tests.xlsx',p_value_vec_"&amp;QW29&amp;"','p_value_vec_"&amp;QW29&amp;"');"</f>
        <v>xlswrite('G:\Mi unidad\1. PROYECTOS TELLO 2022\SCM SPILL OVERS\outputs\PEAO\bajo_niv_educ\1%\simulacion_2\output_tests.xlsx',p_value_vec_18','p_value_vec_18');</v>
      </c>
      <c r="RK29">
        <v>18</v>
      </c>
      <c r="RL29" t="str">
        <f>"xlswrite('G:\Mi unidad\1. PROYECTOS TELLO 2022\SCM SPILL OVERS\outputs\PEAO\bajo_ingreso\1%\simulacion_2\output_tests.xlsx',p_value_vec_"&amp;RK29&amp;"','p_value_vec_"&amp;RK29&amp;"');"</f>
        <v>xlswrite('G:\Mi unidad\1. PROYECTOS TELLO 2022\SCM SPILL OVERS\outputs\PEAO\bajo_ingreso\1%\simulacion_2\output_tests.xlsx',p_value_vec_18','p_value_vec_18');</v>
      </c>
      <c r="RW29">
        <v>18</v>
      </c>
      <c r="RX29" t="str">
        <f>"xlswrite('G:\Mi unidad\1. PROYECTOS TELLO 2022\SCM SPILL OVERS\outputs\PEAO\densidad\1%\simulacion_2\output_tests.xlsx',p_value_vec_"&amp;RW29&amp;"','p_value_vec_"&amp;RW29&amp;"');"</f>
        <v>xlswrite('G:\Mi unidad\1. PROYECTOS TELLO 2022\SCM SPILL OVERS\outputs\PEAO\densidad\1%\simulacion_2\output_tests.xlsx',p_value_vec_18','p_value_vec_18');</v>
      </c>
      <c r="SI29">
        <v>18</v>
      </c>
      <c r="SJ29" t="str">
        <f>"xlswrite('G:\Mi unidad\1. PROYECTOS TELLO 2022\SCM SPILL OVERS\outputs\PEAO\densidad_g\1%\simulacion_2\output_tests.xlsx',p_value_vec_"&amp;SI29&amp;"','p_value_vec_"&amp;SI29&amp;"');"</f>
        <v>xlswrite('G:\Mi unidad\1. PROYECTOS TELLO 2022\SCM SPILL OVERS\outputs\PEAO\densidad_g\1%\simulacion_2\output_tests.xlsx',p_value_vec_18','p_value_vec_18');</v>
      </c>
      <c r="SU29">
        <v>18</v>
      </c>
      <c r="SV29" t="str">
        <f>"xlswrite('G:\Mi unidad\1. PROYECTOS TELLO 2022\SCM SPILL OVERS\outputs\PEAO\distancia_centro_salud\1%\simulacion_2\output_tests.xlsx',p_value_vec_"&amp;SU29&amp;"','p_value_vec_"&amp;SU29&amp;"');"</f>
        <v>xlswrite('G:\Mi unidad\1. PROYECTOS TELLO 2022\SCM SPILL OVERS\outputs\PEAO\distancia_centro_salud\1%\simulacion_2\output_tests.xlsx',p_value_vec_18','p_value_vec_18');</v>
      </c>
      <c r="TH29">
        <v>18</v>
      </c>
      <c r="TI29" t="str">
        <f>"xlswrite('G:\Mi unidad\1. PROYECTOS TELLO 2022\SCM SPILL OVERS\outputs\PEAO\informalidad\1%\simulacion_2\output_tests.xlsx',p_value_vec_"&amp;TH29&amp;"','p_value_vec_"&amp;TH29&amp;"');"</f>
        <v>xlswrite('G:\Mi unidad\1. PROYECTOS TELLO 2022\SCM SPILL OVERS\outputs\PEAO\informalidad\1%\simulacion_2\output_tests.xlsx',p_value_vec_18','p_value_vec_18');</v>
      </c>
      <c r="TU29">
        <v>18</v>
      </c>
      <c r="TV29" t="str">
        <f>"xlswrite('G:\Mi unidad\1. PROYECTOS TELLO 2022\SCM SPILL OVERS\outputs\PEAO\alimentos\1%\simulacion_2\output_tests.xlsx',p_value_vec_"&amp;TU29&amp;"','p_value_vec_"&amp;TU29&amp;"');"</f>
        <v>xlswrite('G:\Mi unidad\1. PROYECTOS TELLO 2022\SCM SPILL OVERS\outputs\PEAO\alimentos\1%\simulacion_2\output_tests.xlsx',p_value_vec_18','p_value_vec_18');</v>
      </c>
      <c r="UB29">
        <v>18</v>
      </c>
      <c r="UC29" t="str">
        <f>"xlswrite('G:\Mi unidad\1. PROYECTOS TELLO 2022\SCM SPILL OVERS\outputs\PEAO\jefe_hogar\1%\simulacion_2\output_tests.xlsx',p_value_vec_"&amp;UB29&amp;"','p_value_vec_"&amp;UB29&amp;"');"</f>
        <v>xlswrite('G:\Mi unidad\1. PROYECTOS TELLO 2022\SCM SPILL OVERS\outputs\PEAO\jefe_hogar\1%\simulacion_2\output_tests.xlsx',p_value_vec_18','p_value_vec_18');</v>
      </c>
      <c r="UI29">
        <v>18</v>
      </c>
      <c r="UJ29" t="str">
        <f>"xlswrite('G:\Mi unidad\1. PROYECTOS TELLO 2022\SCM SPILL OVERS\outputs\PEAO\mujeres\1%\simulacion_2\output_tests.xlsx',p_value_vec_"&amp;UI29&amp;"','p_value_vec_"&amp;UI29&amp;"');"</f>
        <v>xlswrite('G:\Mi unidad\1. PROYECTOS TELLO 2022\SCM SPILL OVERS\outputs\PEAO\mujeres\1%\simulacion_2\output_tests.xlsx',p_value_vec_18','p_value_vec_18');</v>
      </c>
      <c r="UU29">
        <v>18</v>
      </c>
      <c r="UV29" t="str">
        <f>"xlswrite('G:\Mi unidad\1. PROYECTOS TELLO 2022\SCM SPILL OVERS\outputs\PEAO\criminalidad\1%\simulacion_2\output_tests.xlsx',p_value_vec_"&amp;UU29&amp;"','p_value_vec_"&amp;UU29&amp;"');"</f>
        <v>xlswrite('G:\Mi unidad\1. PROYECTOS TELLO 2022\SCM SPILL OVERS\outputs\PEAO\criminalidad\1%\simulacion_2\output_tests.xlsx',p_value_vec_18','p_value_vec_18');</v>
      </c>
    </row>
    <row r="30" spans="1:568" x14ac:dyDescent="0.3">
      <c r="A30">
        <v>87</v>
      </c>
      <c r="B30" s="2" t="str">
        <f t="shared" si="0"/>
        <v>[data_87,provincias_87,~] = xlsread('BD_PEAO_est_1_provincia_87.xlsx');</v>
      </c>
      <c r="E30" s="2" t="str">
        <f t="shared" si="37"/>
        <v>provincia_87 = unique(provincias_87(2:end,1));</v>
      </c>
      <c r="O30" s="2" t="str">
        <f t="shared" si="1"/>
        <v>PEAO_87 = reshape(data_87(:,2),T+S,N);</v>
      </c>
      <c r="T30" s="2" t="str">
        <f t="shared" si="2"/>
        <v xml:space="preserve">PEAO_87 = PEAO_87'; </v>
      </c>
      <c r="X30" s="2" t="str">
        <f t="shared" si="3"/>
        <v>tratado_87 = PEAO_87(1,:);</v>
      </c>
      <c r="AC30" s="2" t="str">
        <f t="shared" si="4"/>
        <v>PEAO_87(1,:) = [];</v>
      </c>
      <c r="AI30" s="2" t="str">
        <f t="shared" si="5"/>
        <v>PEAO_87 = [tratado_87;PEAO_87];</v>
      </c>
      <c r="AN30" s="2" t="str">
        <f t="shared" si="6"/>
        <v>Y_87 = PEAO_87; % outcome matrix</v>
      </c>
      <c r="AS30" s="2" t="str">
        <f t="shared" si="44"/>
        <v>Y_pre_87 = Y_87(:,1:T);</v>
      </c>
      <c r="AW30" s="2" t="str">
        <f t="shared" si="45"/>
        <v>Y_post_87 = Y_87(:,T+1:end);</v>
      </c>
      <c r="BA30" s="2" t="str">
        <f t="shared" si="46"/>
        <v>[a_hat_87,B_hat_87] = scm_batch(Y_pre_87);</v>
      </c>
      <c r="BF30" s="2" t="str">
        <f t="shared" si="38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39"/>
        <v>M_hat_87 = (eye(N)-B_hat_87)'*(eye(N)-B_hat_87);</v>
      </c>
      <c r="DQ30" s="2" t="str">
        <f t="shared" si="40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1"/>
        <v>synthetic_control_87=synthetic_control_87'</v>
      </c>
      <c r="EQ30" s="2" t="str">
        <f t="shared" si="42"/>
        <v>synthetic_control_sp_87=synthetic_control_sp_87'</v>
      </c>
      <c r="EV30" s="2" t="str">
        <f t="shared" si="43"/>
        <v>tratado_87=tratado_87'</v>
      </c>
      <c r="EZ30" s="2" t="str">
        <f t="shared" si="7"/>
        <v>xlswrite('G:\Mi unidad\1. PROYECTOS TELLO 2022\SCM SPILL OVERS\outputs\PEAO\distancia_centro_salud\1%\simulacion_2\synthetic_control_outputs.xlsx',synthetic_control_87,87)</v>
      </c>
      <c r="FN30" s="2" t="str">
        <f t="shared" si="8"/>
        <v>xlswrite('G:\Mi unidad\1. PROYECTOS TELLO 2022\SCM SPILL OVERS\outputs\PEAO\distancia_centro_salud\1%\simulacion_2\synthetic_control_spillover_outputs.xlsx',synthetic_control_sp_87,87)</v>
      </c>
      <c r="GD30" s="2" t="str">
        <f t="shared" si="9"/>
        <v>xlswrite('G:\Mi unidad\1. PROYECTOS TELLO 2022\SCM SPILL OVERS\outputs\PEAO\distancia_centro_salud\1%\simulacion_2\observado_outputs.xlsx',tratado_87,87)</v>
      </c>
      <c r="GR30" s="2" t="str">
        <f t="shared" si="10"/>
        <v>xlswrite('G:\Mi unidad\1. PROYECTOS TELLO 2022\SCM SPILL OVERS\outputs\PEAO\informalidad\1%\simulacion_2\synthetic_control_outputs.xlsx',synthetic_control_87,87)</v>
      </c>
      <c r="HF30" s="2" t="str">
        <f t="shared" si="11"/>
        <v>xlswrite('G:\Mi unidad\1. PROYECTOS TELLO 2022\SCM SPILL OVERS\outputs\PEAO\informalidad\1%\simulacion_2\synthetic_control_spillover_outputs.xlsx',synthetic_control_sp_87,87)</v>
      </c>
      <c r="HV30" s="2" t="str">
        <f t="shared" si="12"/>
        <v>xlswrite('G:\Mi unidad\1. PROYECTOS TELLO 2022\SCM SPILL OVERS\outputs\PEAO\informalidad\1%\simulacion_2\observado_outputs.xlsx',tratado_87,87)</v>
      </c>
      <c r="IJ30" s="2" t="str">
        <f t="shared" si="13"/>
        <v>xlswrite('G:\Mi unidad\1. PROYECTOS TELLO 2022\SCM SPILL OVERS\outputs\PEAO\densidad\1%\simulacion_2\synthetic_control_outputs.xlsx',synthetic_control_87,87)</v>
      </c>
      <c r="IX30" s="2" t="str">
        <f t="shared" si="14"/>
        <v>xlswrite('G:\Mi unidad\1. PROYECTOS TELLO 2022\SCM SPILL OVERS\outputs\PEAO\densidad\1%\simulacion_2\synthetic_control_spillover_outputs.xlsx',synthetic_control_sp_87,87)</v>
      </c>
      <c r="JN30" s="2" t="str">
        <f t="shared" si="15"/>
        <v>xlswrite('G:\Mi unidad\1. PROYECTOS TELLO 2022\SCM SPILL OVERS\outputs\PEAO\densidad\1%\simulacion_2\observado_outputs.xlsx',tratado_87,87)</v>
      </c>
      <c r="KA30" s="2" t="str">
        <f t="shared" si="16"/>
        <v>xlswrite('G:\Mi unidad\1. PROYECTOS TELLO 2022\SCM SPILL OVERS\outputs\PEAO\bajo_niv_educ\1%\simulacion_2\synthetic_control_outputs.xlsx',synthetic_control_87,87)</v>
      </c>
      <c r="KO30" s="2" t="str">
        <f t="shared" si="17"/>
        <v>xlswrite('G:\Mi unidad\1. PROYECTOS TELLO 2022\SCM SPILL OVERS\outputs\PEAO\bajo_niv_educ\1%\simulacion_2\synthetic_control_spillover_outputs.xlsx',synthetic_control_sp_87,87)</v>
      </c>
      <c r="LE30" s="2" t="str">
        <f t="shared" si="18"/>
        <v>xlswrite('G:\Mi unidad\1. PROYECTOS TELLO 2022\SCM SPILL OVERS\outputs\PEAO\bajo_niv_educ\1%\simulacion_2\observado_outputs.xlsx',tratado_87,87)</v>
      </c>
      <c r="LS30" s="2" t="str">
        <f t="shared" si="19"/>
        <v>xlswrite('G:\Mi unidad\1. PROYECTOS TELLO 2022\SCM SPILL OVERS\outputs\PEAO\bajo_ingreso\1%\simulacion_2\synthetic_control_outputs.xlsx',synthetic_control_87,87)</v>
      </c>
      <c r="MH30" s="2" t="str">
        <f t="shared" si="20"/>
        <v>xlswrite('G:\Mi unidad\1. PROYECTOS TELLO 2022\SCM SPILL OVERS\outputs\PEAO\bajo_ingreso\1%\simulacion_2\synthetic_control_spillover_outputs.xlsx',synthetic_control_sp_87,87)</v>
      </c>
      <c r="MX30" s="2" t="str">
        <f t="shared" si="21"/>
        <v>xlswrite('G:\Mi unidad\1. PROYECTOS TELLO 2022\SCM SPILL OVERS\outputs\PEAO\bajo_ingreso\1%\simulacion_2\observado_outputs.xlsx',tratado_87,87)</v>
      </c>
      <c r="NR30" s="2" t="str">
        <f t="shared" si="22"/>
        <v>xlswrite('G:\Mi unidad\1. PROYECTOS TELLO 2022\SCM SPILL OVERS\outputs\PEAO\densidad_g\1%\simulacion_2\synthetic_control_outputs.xlsx',synthetic_control_87,87)</v>
      </c>
      <c r="OF30" s="2" t="str">
        <f t="shared" si="23"/>
        <v>xlswrite('G:\Mi unidad\1. PROYECTOS TELLO 2022\SCM SPILL OVERS\outputs\PEAO\densidad_g\1%\simulacion_2\synthetic_control_spillover_outputs.xlsx',synthetic_control_sp_87,87)</v>
      </c>
      <c r="OV30" s="2" t="str">
        <f t="shared" si="24"/>
        <v>xlswrite('G:\Mi unidad\1. PROYECTOS TELLO 2022\SCM SPILL OVERS\outputs\PEAO\densidad_g\1%\simulacion_2\observado_outputs.xlsx',tratado_87,87)</v>
      </c>
      <c r="PI30" s="2" t="str">
        <f t="shared" si="25"/>
        <v>xlswrite('G:\Mi unidad\1. PROYECTOS TELLO 2022\SCM SPILL OVERS\outputs\PEAO\alimentos\1%\simulacion_2\synthetic_control_outputs.xlsx',synthetic_control_87,87);</v>
      </c>
      <c r="PJ30" s="2" t="str">
        <f t="shared" si="26"/>
        <v>xlswrite('G:\Mi unidad\1. PROYECTOS TELLO 2022\SCM SPILL OVERS\outputs\PEAO\alimentos\1%\simulacion_2\synthetic_control_spillover_outputs.xlsx',synthetic_control_sp_87,87);</v>
      </c>
      <c r="PK30" s="2" t="str">
        <f t="shared" si="27"/>
        <v>xlswrite('G:\Mi unidad\1. PROYECTOS TELLO 2022\SCM SPILL OVERS\outputs\PEAO\alimentos\1%\simulacion_2\observado_outputs.xlsx',tratado_87,87);</v>
      </c>
      <c r="PP30" s="2" t="str">
        <f t="shared" si="28"/>
        <v>xlswrite('G:\Mi unidad\1. PROYECTOS TELLO 2022\SCM SPILL OVERS\outputs\PEAO\jefe_hogar\1%\simulacion_2\synthetic_control_outputs.xlsx',synthetic_control_87,87);</v>
      </c>
      <c r="PQ30" s="2" t="str">
        <f t="shared" si="29"/>
        <v>xlswrite('G:\Mi unidad\1. PROYECTOS TELLO 2022\SCM SPILL OVERS\outputs\PEAO\jefe_hogar\1%\simulacion_2\synthetic_control_spillover_outputs.xlsx',synthetic_control_sp_87,87);</v>
      </c>
      <c r="PR30" s="2" t="str">
        <f t="shared" si="30"/>
        <v>xlswrite('G:\Mi unidad\1. PROYECTOS TELLO 2022\SCM SPILL OVERS\outputs\PEAO\jefe_hogar\1%\simulacion_2\observado_outputs.xlsx',tratado_87,87);</v>
      </c>
      <c r="PV30" s="2" t="str">
        <f t="shared" si="31"/>
        <v>xlswrite('G:\Mi unidad\1. PROYECTOS TELLO 2022\SCM SPILL OVERS\outputs\PEAO\mujeres\1%\simulacion_2\synthetic_control_outputs.xlsx',synthetic_control_87,87);</v>
      </c>
      <c r="PW30" s="2" t="str">
        <f t="shared" si="32"/>
        <v>xlswrite('G:\Mi unidad\1. PROYECTOS TELLO 2022\SCM SPILL OVERS\outputs\PEAO\mujeres\1%\simulacion_2\synthetic_control_spillover_outputs.xlsx',synthetic_control_sp_87,87);</v>
      </c>
      <c r="PX30" s="2" t="str">
        <f t="shared" si="33"/>
        <v>xlswrite('G:\Mi unidad\1. PROYECTOS TELLO 2022\SCM SPILL OVERS\outputs\PEAO\mujeres\1%\simulacion_2\observado_outputs.xlsx',tratado_87,87);</v>
      </c>
      <c r="QB30" s="2" t="str">
        <f t="shared" si="34"/>
        <v>xlswrite('G:\Mi unidad\1. PROYECTOS TELLO 2022\SCM SPILL OVERS\outputs\PEAO\criminalidad\1%\simulacion_2\synthetic_control_outputs.xlsx',synthetic_control_87,87);</v>
      </c>
      <c r="QC30" s="2" t="str">
        <f t="shared" si="35"/>
        <v>xlswrite('G:\Mi unidad\1. PROYECTOS TELLO 2022\SCM SPILL OVERS\outputs\PEAO\criminalidad\1%\simulacion_2\synthetic_control_spillover_outputs.xlsx',synthetic_control_sp_87,87);</v>
      </c>
      <c r="QD30" s="2" t="str">
        <f t="shared" si="36"/>
        <v>xlswrite('G:\Mi unidad\1. PROYECTOS TELLO 2022\SCM SPILL OVERS\outputs\PEAO\criminalidad\1%\simulacion_2\observado_outputs.xlsx',tratado_87,87);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OVERS\outputs\PEAO\bajo_niv_educ\1%\simulacion_2\output_tests.xlsx',alpha1_hat_vec_"&amp;QW30&amp;"','alpha1_hat_vec_"&amp;QW30&amp;"');"</f>
        <v>xlswrite('G:\Mi unidad\1. PROYECTOS TELLO 2022\SCM SPILL OVERS\outputs\PEAO\bajo_niv_educ\1%\simulacion_2\output_tests.xlsx',alpha1_hat_vec_18','alpha1_hat_vec_18');</v>
      </c>
      <c r="RK30">
        <v>18</v>
      </c>
      <c r="RL30" t="str">
        <f>"xlswrite('G:\Mi unidad\1. PROYECTOS TELLO 2022\SCM SPILL OVERS\outputs\PEAO\bajo_ingreso\1%\simulacion_2\output_tests.xlsx',alpha1_hat_vec_"&amp;RK30&amp;"','alpha1_hat_vec_"&amp;RK30&amp;"');"</f>
        <v>xlswrite('G:\Mi unidad\1. PROYECTOS TELLO 2022\SCM SPILL OVERS\outputs\PEAO\bajo_ingreso\1%\simulacion_2\output_tests.xlsx',alpha1_hat_vec_18','alpha1_hat_vec_18');</v>
      </c>
      <c r="RW30">
        <v>18</v>
      </c>
      <c r="RX30" t="str">
        <f>"xlswrite('G:\Mi unidad\1. PROYECTOS TELLO 2022\SCM SPILL OVERS\outputs\PEAO\densidad\1%\simulacion_2\output_tests.xlsx',alpha1_hat_vec_"&amp;RW30&amp;"','alpha1_hat_vec_"&amp;RW30&amp;"');"</f>
        <v>xlswrite('G:\Mi unidad\1. PROYECTOS TELLO 2022\SCM SPILL OVERS\outputs\PEAO\densidad\1%\simulacion_2\output_tests.xlsx',alpha1_hat_vec_18','alpha1_hat_vec_18');</v>
      </c>
      <c r="SI30">
        <v>18</v>
      </c>
      <c r="SJ30" t="str">
        <f>"xlswrite('G:\Mi unidad\1. PROYECTOS TELLO 2022\SCM SPILL OVERS\outputs\PEAO\densidad_g\1%\simulacion_2\output_tests.xlsx',alpha1_hat_vec_"&amp;SI30&amp;"','alpha1_hat_vec_"&amp;SI30&amp;"');"</f>
        <v>xlswrite('G:\Mi unidad\1. PROYECTOS TELLO 2022\SCM SPILL OVERS\outputs\PEAO\densidad_g\1%\simulacion_2\output_tests.xlsx',alpha1_hat_vec_18','alpha1_hat_vec_18');</v>
      </c>
      <c r="SU30">
        <v>18</v>
      </c>
      <c r="SV30" t="str">
        <f>"xlswrite('G:\Mi unidad\1. PROYECTOS TELLO 2022\SCM SPILL OVERS\outputs\PEAO\distancia_centro_salud\1%\simulacion_2\output_tests.xlsx',alpha1_hat_vec_"&amp;SU30&amp;"','alpha1_hat_vec_"&amp;SU30&amp;"');"</f>
        <v>xlswrite('G:\Mi unidad\1. PROYECTOS TELLO 2022\SCM SPILL OVERS\outputs\PEAO\distancia_centro_salud\1%\simulacion_2\output_tests.xlsx',alpha1_hat_vec_18','alpha1_hat_vec_18');</v>
      </c>
      <c r="TH30">
        <v>18</v>
      </c>
      <c r="TI30" t="str">
        <f>"xlswrite('G:\Mi unidad\1. PROYECTOS TELLO 2022\SCM SPILL OVERS\outputs\PEAO\informalidad\1%\simulacion_2\output_tests.xlsx',alpha1_hat_vec_"&amp;TH30&amp;"','alpha1_hat_vec_"&amp;TH30&amp;"');"</f>
        <v>xlswrite('G:\Mi unidad\1. PROYECTOS TELLO 2022\SCM SPILL OVERS\outputs\PEAO\informalidad\1%\simulacion_2\output_tests.xlsx',alpha1_hat_vec_18','alpha1_hat_vec_18');</v>
      </c>
      <c r="TU30">
        <v>18</v>
      </c>
      <c r="TV30" t="str">
        <f>"xlswrite('G:\Mi unidad\1. PROYECTOS TELLO 2022\SCM SPILL OVERS\outputs\PEAO\alimentos\1%\simulacion_2\output_tests.xlsx',alpha1_hat_vec_"&amp;TU30&amp;"','alpha1_hat_vec_"&amp;TU30&amp;"');"</f>
        <v>xlswrite('G:\Mi unidad\1. PROYECTOS TELLO 2022\SCM SPILL OVERS\outputs\PEAO\alimentos\1%\simulacion_2\output_tests.xlsx',alpha1_hat_vec_18','alpha1_hat_vec_18');</v>
      </c>
      <c r="UB30">
        <v>18</v>
      </c>
      <c r="UC30" t="str">
        <f>"xlswrite('G:\Mi unidad\1. PROYECTOS TELLO 2022\SCM SPILL OVERS\outputs\PEAO\jefe_hogar\1%\simulacion_2\output_tests.xlsx',alpha1_hat_vec_"&amp;UB30&amp;"','alpha1_hat_vec_"&amp;UB30&amp;"');"</f>
        <v>xlswrite('G:\Mi unidad\1. PROYECTOS TELLO 2022\SCM SPILL OVERS\outputs\PEAO\jefe_hogar\1%\simulacion_2\output_tests.xlsx',alpha1_hat_vec_18','alpha1_hat_vec_18');</v>
      </c>
      <c r="UI30">
        <v>18</v>
      </c>
      <c r="UJ30" t="str">
        <f>"xlswrite('G:\Mi unidad\1. PROYECTOS TELLO 2022\SCM SPILL OVERS\outputs\PEAO\mujeres\1%\simulacion_2\output_tests.xlsx',alpha1_hat_vec_"&amp;UI30&amp;"','alpha1_hat_vec_"&amp;UI30&amp;"');"</f>
        <v>xlswrite('G:\Mi unidad\1. PROYECTOS TELLO 2022\SCM SPILL OVERS\outputs\PEAO\mujeres\1%\simulacion_2\output_tests.xlsx',alpha1_hat_vec_18','alpha1_hat_vec_18');</v>
      </c>
      <c r="UU30">
        <v>18</v>
      </c>
      <c r="UV30" t="str">
        <f>"xlswrite('G:\Mi unidad\1. PROYECTOS TELLO 2022\SCM SPILL OVERS\outputs\PEAO\criminalidad\1%\simulacion_2\output_tests.xlsx',alpha1_hat_vec_"&amp;UU30&amp;"','alpha1_hat_vec_"&amp;UU30&amp;"');"</f>
        <v>xlswrite('G:\Mi unidad\1. PROYECTOS TELLO 2022\SCM SPILL OVERS\outputs\PEAO\criminalidad\1%\simulacion_2\output_tests.xlsx',alpha1_hat_vec_18','alpha1_hat_vec_18');</v>
      </c>
    </row>
    <row r="31" spans="1:568" x14ac:dyDescent="0.3">
      <c r="A31">
        <v>88</v>
      </c>
      <c r="B31" s="2" t="str">
        <f t="shared" si="0"/>
        <v>[data_88,provincias_88,~] = xlsread('BD_PEAO_est_1_provincia_88.xlsx');</v>
      </c>
      <c r="E31" s="2" t="str">
        <f t="shared" si="37"/>
        <v>provincia_88 = unique(provincias_88(2:end,1));</v>
      </c>
      <c r="O31" s="2" t="str">
        <f t="shared" si="1"/>
        <v>PEAO_88 = reshape(data_88(:,2),T+S,N);</v>
      </c>
      <c r="T31" s="2" t="str">
        <f t="shared" si="2"/>
        <v xml:space="preserve">PEAO_88 = PEAO_88'; </v>
      </c>
      <c r="X31" s="2" t="str">
        <f t="shared" si="3"/>
        <v>tratado_88 = PEAO_88(1,:);</v>
      </c>
      <c r="AC31" s="2" t="str">
        <f t="shared" si="4"/>
        <v>PEAO_88(1,:) = [];</v>
      </c>
      <c r="AI31" s="2" t="str">
        <f t="shared" si="5"/>
        <v>PEAO_88 = [tratado_88;PEAO_88];</v>
      </c>
      <c r="AN31" s="2" t="str">
        <f t="shared" si="6"/>
        <v>Y_88 = PEAO_88; % outcome matrix</v>
      </c>
      <c r="AS31" s="2" t="str">
        <f t="shared" si="44"/>
        <v>Y_pre_88 = Y_88(:,1:T);</v>
      </c>
      <c r="AW31" s="2" t="str">
        <f t="shared" si="45"/>
        <v>Y_post_88 = Y_88(:,T+1:end);</v>
      </c>
      <c r="BA31" s="2" t="str">
        <f t="shared" si="46"/>
        <v>[a_hat_88,B_hat_88] = scm_batch(Y_pre_88);</v>
      </c>
      <c r="BF31" s="2" t="str">
        <f t="shared" si="38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39"/>
        <v>M_hat_88 = (eye(N)-B_hat_88)'*(eye(N)-B_hat_88);</v>
      </c>
      <c r="DQ31" s="2" t="str">
        <f t="shared" si="40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1"/>
        <v>synthetic_control_88=synthetic_control_88'</v>
      </c>
      <c r="EQ31" s="2" t="str">
        <f t="shared" si="42"/>
        <v>synthetic_control_sp_88=synthetic_control_sp_88'</v>
      </c>
      <c r="EV31" s="2" t="str">
        <f t="shared" si="43"/>
        <v>tratado_88=tratado_88'</v>
      </c>
      <c r="EZ31" s="2" t="str">
        <f t="shared" si="7"/>
        <v>xlswrite('G:\Mi unidad\1. PROYECTOS TELLO 2022\SCM SPILL OVERS\outputs\PEAO\distancia_centro_salud\1%\simulacion_2\synthetic_control_outputs.xlsx',synthetic_control_88,88)</v>
      </c>
      <c r="FN31" s="2" t="str">
        <f t="shared" si="8"/>
        <v>xlswrite('G:\Mi unidad\1. PROYECTOS TELLO 2022\SCM SPILL OVERS\outputs\PEAO\distancia_centro_salud\1%\simulacion_2\synthetic_control_spillover_outputs.xlsx',synthetic_control_sp_88,88)</v>
      </c>
      <c r="GD31" s="2" t="str">
        <f t="shared" si="9"/>
        <v>xlswrite('G:\Mi unidad\1. PROYECTOS TELLO 2022\SCM SPILL OVERS\outputs\PEAO\distancia_centro_salud\1%\simulacion_2\observado_outputs.xlsx',tratado_88,88)</v>
      </c>
      <c r="GR31" s="2" t="str">
        <f t="shared" si="10"/>
        <v>xlswrite('G:\Mi unidad\1. PROYECTOS TELLO 2022\SCM SPILL OVERS\outputs\PEAO\informalidad\1%\simulacion_2\synthetic_control_outputs.xlsx',synthetic_control_88,88)</v>
      </c>
      <c r="HF31" s="2" t="str">
        <f t="shared" si="11"/>
        <v>xlswrite('G:\Mi unidad\1. PROYECTOS TELLO 2022\SCM SPILL OVERS\outputs\PEAO\informalidad\1%\simulacion_2\synthetic_control_spillover_outputs.xlsx',synthetic_control_sp_88,88)</v>
      </c>
      <c r="HV31" s="2" t="str">
        <f t="shared" si="12"/>
        <v>xlswrite('G:\Mi unidad\1. PROYECTOS TELLO 2022\SCM SPILL OVERS\outputs\PEAO\informalidad\1%\simulacion_2\observado_outputs.xlsx',tratado_88,88)</v>
      </c>
      <c r="IJ31" s="2" t="str">
        <f t="shared" si="13"/>
        <v>xlswrite('G:\Mi unidad\1. PROYECTOS TELLO 2022\SCM SPILL OVERS\outputs\PEAO\densidad\1%\simulacion_2\synthetic_control_outputs.xlsx',synthetic_control_88,88)</v>
      </c>
      <c r="IX31" s="2" t="str">
        <f t="shared" si="14"/>
        <v>xlswrite('G:\Mi unidad\1. PROYECTOS TELLO 2022\SCM SPILL OVERS\outputs\PEAO\densidad\1%\simulacion_2\synthetic_control_spillover_outputs.xlsx',synthetic_control_sp_88,88)</v>
      </c>
      <c r="JN31" s="2" t="str">
        <f t="shared" si="15"/>
        <v>xlswrite('G:\Mi unidad\1. PROYECTOS TELLO 2022\SCM SPILL OVERS\outputs\PEAO\densidad\1%\simulacion_2\observado_outputs.xlsx',tratado_88,88)</v>
      </c>
      <c r="KA31" s="2" t="str">
        <f t="shared" si="16"/>
        <v>xlswrite('G:\Mi unidad\1. PROYECTOS TELLO 2022\SCM SPILL OVERS\outputs\PEAO\bajo_niv_educ\1%\simulacion_2\synthetic_control_outputs.xlsx',synthetic_control_88,88)</v>
      </c>
      <c r="KO31" s="2" t="str">
        <f t="shared" si="17"/>
        <v>xlswrite('G:\Mi unidad\1. PROYECTOS TELLO 2022\SCM SPILL OVERS\outputs\PEAO\bajo_niv_educ\1%\simulacion_2\synthetic_control_spillover_outputs.xlsx',synthetic_control_sp_88,88)</v>
      </c>
      <c r="LE31" s="2" t="str">
        <f t="shared" si="18"/>
        <v>xlswrite('G:\Mi unidad\1. PROYECTOS TELLO 2022\SCM SPILL OVERS\outputs\PEAO\bajo_niv_educ\1%\simulacion_2\observado_outputs.xlsx',tratado_88,88)</v>
      </c>
      <c r="LS31" s="2" t="str">
        <f t="shared" si="19"/>
        <v>xlswrite('G:\Mi unidad\1. PROYECTOS TELLO 2022\SCM SPILL OVERS\outputs\PEAO\bajo_ingreso\1%\simulacion_2\synthetic_control_outputs.xlsx',synthetic_control_88,88)</v>
      </c>
      <c r="MH31" s="2" t="str">
        <f t="shared" si="20"/>
        <v>xlswrite('G:\Mi unidad\1. PROYECTOS TELLO 2022\SCM SPILL OVERS\outputs\PEAO\bajo_ingreso\1%\simulacion_2\synthetic_control_spillover_outputs.xlsx',synthetic_control_sp_88,88)</v>
      </c>
      <c r="MX31" s="2" t="str">
        <f t="shared" si="21"/>
        <v>xlswrite('G:\Mi unidad\1. PROYECTOS TELLO 2022\SCM SPILL OVERS\outputs\PEAO\bajo_ingreso\1%\simulacion_2\observado_outputs.xlsx',tratado_88,88)</v>
      </c>
      <c r="NR31" s="2" t="str">
        <f t="shared" si="22"/>
        <v>xlswrite('G:\Mi unidad\1. PROYECTOS TELLO 2022\SCM SPILL OVERS\outputs\PEAO\densidad_g\1%\simulacion_2\synthetic_control_outputs.xlsx',synthetic_control_88,88)</v>
      </c>
      <c r="OF31" s="2" t="str">
        <f t="shared" si="23"/>
        <v>xlswrite('G:\Mi unidad\1. PROYECTOS TELLO 2022\SCM SPILL OVERS\outputs\PEAO\densidad_g\1%\simulacion_2\synthetic_control_spillover_outputs.xlsx',synthetic_control_sp_88,88)</v>
      </c>
      <c r="OV31" s="2" t="str">
        <f t="shared" si="24"/>
        <v>xlswrite('G:\Mi unidad\1. PROYECTOS TELLO 2022\SCM SPILL OVERS\outputs\PEAO\densidad_g\1%\simulacion_2\observado_outputs.xlsx',tratado_88,88)</v>
      </c>
      <c r="PI31" s="2" t="str">
        <f t="shared" si="25"/>
        <v>xlswrite('G:\Mi unidad\1. PROYECTOS TELLO 2022\SCM SPILL OVERS\outputs\PEAO\alimentos\1%\simulacion_2\synthetic_control_outputs.xlsx',synthetic_control_88,88);</v>
      </c>
      <c r="PJ31" s="2" t="str">
        <f t="shared" si="26"/>
        <v>xlswrite('G:\Mi unidad\1. PROYECTOS TELLO 2022\SCM SPILL OVERS\outputs\PEAO\alimentos\1%\simulacion_2\synthetic_control_spillover_outputs.xlsx',synthetic_control_sp_88,88);</v>
      </c>
      <c r="PK31" s="2" t="str">
        <f t="shared" si="27"/>
        <v>xlswrite('G:\Mi unidad\1. PROYECTOS TELLO 2022\SCM SPILL OVERS\outputs\PEAO\alimentos\1%\simulacion_2\observado_outputs.xlsx',tratado_88,88);</v>
      </c>
      <c r="PP31" s="2" t="str">
        <f t="shared" si="28"/>
        <v>xlswrite('G:\Mi unidad\1. PROYECTOS TELLO 2022\SCM SPILL OVERS\outputs\PEAO\jefe_hogar\1%\simulacion_2\synthetic_control_outputs.xlsx',synthetic_control_88,88);</v>
      </c>
      <c r="PQ31" s="2" t="str">
        <f t="shared" si="29"/>
        <v>xlswrite('G:\Mi unidad\1. PROYECTOS TELLO 2022\SCM SPILL OVERS\outputs\PEAO\jefe_hogar\1%\simulacion_2\synthetic_control_spillover_outputs.xlsx',synthetic_control_sp_88,88);</v>
      </c>
      <c r="PR31" s="2" t="str">
        <f t="shared" si="30"/>
        <v>xlswrite('G:\Mi unidad\1. PROYECTOS TELLO 2022\SCM SPILL OVERS\outputs\PEAO\jefe_hogar\1%\simulacion_2\observado_outputs.xlsx',tratado_88,88);</v>
      </c>
      <c r="PV31" s="2" t="str">
        <f t="shared" si="31"/>
        <v>xlswrite('G:\Mi unidad\1. PROYECTOS TELLO 2022\SCM SPILL OVERS\outputs\PEAO\mujeres\1%\simulacion_2\synthetic_control_outputs.xlsx',synthetic_control_88,88);</v>
      </c>
      <c r="PW31" s="2" t="str">
        <f t="shared" si="32"/>
        <v>xlswrite('G:\Mi unidad\1. PROYECTOS TELLO 2022\SCM SPILL OVERS\outputs\PEAO\mujeres\1%\simulacion_2\synthetic_control_spillover_outputs.xlsx',synthetic_control_sp_88,88);</v>
      </c>
      <c r="PX31" s="2" t="str">
        <f t="shared" si="33"/>
        <v>xlswrite('G:\Mi unidad\1. PROYECTOS TELLO 2022\SCM SPILL OVERS\outputs\PEAO\mujeres\1%\simulacion_2\observado_outputs.xlsx',tratado_88,88);</v>
      </c>
      <c r="QB31" s="2" t="str">
        <f t="shared" si="34"/>
        <v>xlswrite('G:\Mi unidad\1. PROYECTOS TELLO 2022\SCM SPILL OVERS\outputs\PEAO\criminalidad\1%\simulacion_2\synthetic_control_outputs.xlsx',synthetic_control_88,88);</v>
      </c>
      <c r="QC31" s="2" t="str">
        <f t="shared" si="35"/>
        <v>xlswrite('G:\Mi unidad\1. PROYECTOS TELLO 2022\SCM SPILL OVERS\outputs\PEAO\criminalidad\1%\simulacion_2\synthetic_control_spillover_outputs.xlsx',synthetic_control_sp_88,88);</v>
      </c>
      <c r="QD31" s="2" t="str">
        <f t="shared" si="36"/>
        <v>xlswrite('G:\Mi unidad\1. PROYECTOS TELLO 2022\SCM SPILL OVERS\outputs\PEAO\criminalidad\1%\simulacion_2\observado_outputs.xlsx',tratado_88,88);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sp_andrews(Y_pre_"&amp;QP31&amp;",PEAO_"&amp;QP31&amp;"(:,T+s),A_"&amp;QP31&amp;",C,d,alpha_sig);"</f>
        <v xml:space="preserve">    spillover_test_17(s) = sp_andrews(Y_pre_17,PEAO_17(:,T+s),A_17,C,d,alpha_sig);</v>
      </c>
      <c r="QW31">
        <v>18</v>
      </c>
      <c r="QX31" t="str">
        <f>"xlswrite('G:\Mi unidad\1. PROYECTOS TELLO 2022\SCM SPILL OVERS\outputs\PEAO\bajo_niv_educ\1%\simulacion_2\output_tests.xlsx',spillover_test_"&amp;QW31&amp;"','sp_test_"&amp;QW31&amp;"');"</f>
        <v>xlswrite('G:\Mi unidad\1. PROYECTOS TELLO 2022\SCM SPILL OVERS\outputs\PEAO\bajo_niv_educ\1%\simulacion_2\output_tests.xlsx',spillover_test_18','sp_test_18');</v>
      </c>
      <c r="RK31">
        <v>18</v>
      </c>
      <c r="RL31" t="str">
        <f>"xlswrite('G:\Mi unidad\1. PROYECTOS TELLO 2022\SCM SPILL OVERS\outputs\PEAO\bajo_ingreso\1%\simulacion_2\output_tests.xlsx',spillover_test_"&amp;RK31&amp;"','sp_test_"&amp;RK31&amp;"');"</f>
        <v>xlswrite('G:\Mi unidad\1. PROYECTOS TELLO 2022\SCM SPILL OVERS\outputs\PEAO\bajo_ingreso\1%\simulacion_2\output_tests.xlsx',spillover_test_18','sp_test_18');</v>
      </c>
      <c r="RW31">
        <v>18</v>
      </c>
      <c r="RX31" t="str">
        <f>"xlswrite('G:\Mi unidad\1. PROYECTOS TELLO 2022\SCM SPILL OVERS\outputs\PEAO\densidad\1%\simulacion_2\output_tests.xlsx',spillover_test_"&amp;RW31&amp;"','sp_test_"&amp;RW31&amp;"');"</f>
        <v>xlswrite('G:\Mi unidad\1. PROYECTOS TELLO 2022\SCM SPILL OVERS\outputs\PEAO\densidad\1%\simulacion_2\output_tests.xlsx',spillover_test_18','sp_test_18');</v>
      </c>
      <c r="SI31">
        <v>18</v>
      </c>
      <c r="SJ31" t="str">
        <f>"xlswrite('G:\Mi unidad\1. PROYECTOS TELLO 2022\SCM SPILL OVERS\outputs\PEAO\densidad_g\1%\simulacion_2\output_tests.xlsx',spillover_test_"&amp;SI31&amp;"','sp_test_"&amp;SI31&amp;"');"</f>
        <v>xlswrite('G:\Mi unidad\1. PROYECTOS TELLO 2022\SCM SPILL OVERS\outputs\PEAO\densidad_g\1%\simulacion_2\output_tests.xlsx',spillover_test_18','sp_test_18');</v>
      </c>
      <c r="SU31">
        <v>18</v>
      </c>
      <c r="SV31" t="str">
        <f>"xlswrite('G:\Mi unidad\1. PROYECTOS TELLO 2022\SCM SPILL OVERS\outputs\PEAO\distancia_centro_salud\1%\simulacion_2\output_tests.xlsx',spillover_test_"&amp;SU31&amp;"','sp_test_"&amp;SU31&amp;"');"</f>
        <v>xlswrite('G:\Mi unidad\1. PROYECTOS TELLO 2022\SCM SPILL OVERS\outputs\PEAO\distancia_centro_salud\1%\simulacion_2\output_tests.xlsx',spillover_test_18','sp_test_18');</v>
      </c>
      <c r="TH31">
        <v>18</v>
      </c>
      <c r="TI31" t="str">
        <f>"xlswrite('G:\Mi unidad\1. PROYECTOS TELLO 2022\SCM SPILL OVERS\outputs\PEAO\informalidad\1%\simulacion_2\output_tests.xlsx',spillover_test_"&amp;TH31&amp;"','sp_test_"&amp;TH31&amp;"');"</f>
        <v>xlswrite('G:\Mi unidad\1. PROYECTOS TELLO 2022\SCM SPILL OVERS\outputs\PEAO\informalidad\1%\simulacion_2\output_tests.xlsx',spillover_test_18','sp_test_18');</v>
      </c>
      <c r="TU31">
        <v>18</v>
      </c>
      <c r="TV31" t="str">
        <f>"xlswrite('G:\Mi unidad\1. PROYECTOS TELLO 2022\SCM SPILL OVERS\outputs\PEAO\alimentos\1%\simulacion_2\output_tests.xlsx',spillover_test_"&amp;TU31&amp;"','sp_test_"&amp;TU31&amp;"');"</f>
        <v>xlswrite('G:\Mi unidad\1. PROYECTOS TELLO 2022\SCM SPILL OVERS\outputs\PEAO\alimentos\1%\simulacion_2\output_tests.xlsx',spillover_test_18','sp_test_18');</v>
      </c>
      <c r="UB31">
        <v>18</v>
      </c>
      <c r="UC31" t="str">
        <f>"xlswrite('G:\Mi unidad\1. PROYECTOS TELLO 2022\SCM SPILL OVERS\outputs\PEAO\jefe_hogar\1%\simulacion_2\output_tests.xlsx',spillover_test_"&amp;UB31&amp;"','sp_test_"&amp;UB31&amp;"');"</f>
        <v>xlswrite('G:\Mi unidad\1. PROYECTOS TELLO 2022\SCM SPILL OVERS\outputs\PEAO\jefe_hogar\1%\simulacion_2\output_tests.xlsx',spillover_test_18','sp_test_18');</v>
      </c>
      <c r="UI31">
        <v>18</v>
      </c>
      <c r="UJ31" t="str">
        <f>"xlswrite('G:\Mi unidad\1. PROYECTOS TELLO 2022\SCM SPILL OVERS\outputs\PEAO\mujeres\1%\simulacion_2\output_tests.xlsx',spillover_test_"&amp;UI31&amp;"','sp_test_"&amp;UI31&amp;"');"</f>
        <v>xlswrite('G:\Mi unidad\1. PROYECTOS TELLO 2022\SCM SPILL OVERS\outputs\PEAO\mujeres\1%\simulacion_2\output_tests.xlsx',spillover_test_18','sp_test_18');</v>
      </c>
      <c r="UU31">
        <v>18</v>
      </c>
      <c r="UV31" t="str">
        <f>"xlswrite('G:\Mi unidad\1. PROYECTOS TELLO 2022\SCM SPILL OVERS\outputs\PEAO\criminalidad\1%\simulacion_2\output_tests.xlsx',spillover_test_"&amp;UU31&amp;"','sp_test_"&amp;UU31&amp;"');"</f>
        <v>xlswrite('G:\Mi unidad\1. PROYECTOS TELLO 2022\SCM SPILL OVERS\outputs\PEAO\criminalidad\1%\simulacion_2\output_tests.xlsx',spillover_test_18','sp_test_18');</v>
      </c>
    </row>
    <row r="32" spans="1:568" x14ac:dyDescent="0.3">
      <c r="A32">
        <v>89</v>
      </c>
      <c r="B32" s="2" t="str">
        <f t="shared" si="0"/>
        <v>[data_89,provincias_89,~] = xlsread('BD_PEAO_est_1_provincia_89.xlsx');</v>
      </c>
      <c r="E32" s="2" t="str">
        <f t="shared" si="37"/>
        <v>provincia_89 = unique(provincias_89(2:end,1));</v>
      </c>
      <c r="O32" s="2" t="str">
        <f t="shared" si="1"/>
        <v>PEAO_89 = reshape(data_89(:,2),T+S,N);</v>
      </c>
      <c r="T32" s="2" t="str">
        <f t="shared" si="2"/>
        <v xml:space="preserve">PEAO_89 = PEAO_89'; </v>
      </c>
      <c r="X32" s="2" t="str">
        <f t="shared" si="3"/>
        <v>tratado_89 = PEAO_89(1,:);</v>
      </c>
      <c r="AC32" s="2" t="str">
        <f t="shared" si="4"/>
        <v>PEAO_89(1,:) = [];</v>
      </c>
      <c r="AI32" s="2" t="str">
        <f t="shared" si="5"/>
        <v>PEAO_89 = [tratado_89;PEAO_89];</v>
      </c>
      <c r="AN32" s="2" t="str">
        <f t="shared" si="6"/>
        <v>Y_89 = PEAO_89; % outcome matrix</v>
      </c>
      <c r="AS32" s="2" t="str">
        <f t="shared" si="44"/>
        <v>Y_pre_89 = Y_89(:,1:T);</v>
      </c>
      <c r="AW32" s="2" t="str">
        <f t="shared" si="45"/>
        <v>Y_post_89 = Y_89(:,T+1:end);</v>
      </c>
      <c r="BA32" s="2" t="str">
        <f t="shared" si="46"/>
        <v>[a_hat_89,B_hat_89] = scm_batch(Y_pre_89);</v>
      </c>
      <c r="BF32" s="2" t="str">
        <f t="shared" si="38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39"/>
        <v>M_hat_89 = (eye(N)-B_hat_89)'*(eye(N)-B_hat_89);</v>
      </c>
      <c r="DQ32" s="2" t="str">
        <f t="shared" si="40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1"/>
        <v>synthetic_control_89=synthetic_control_89'</v>
      </c>
      <c r="EQ32" s="2" t="str">
        <f t="shared" si="42"/>
        <v>synthetic_control_sp_89=synthetic_control_sp_89'</v>
      </c>
      <c r="EV32" s="2" t="str">
        <f t="shared" si="43"/>
        <v>tratado_89=tratado_89'</v>
      </c>
      <c r="EZ32" s="2" t="str">
        <f t="shared" si="7"/>
        <v>xlswrite('G:\Mi unidad\1. PROYECTOS TELLO 2022\SCM SPILL OVERS\outputs\PEAO\distancia_centro_salud\1%\simulacion_2\synthetic_control_outputs.xlsx',synthetic_control_89,89)</v>
      </c>
      <c r="FN32" s="2" t="str">
        <f t="shared" si="8"/>
        <v>xlswrite('G:\Mi unidad\1. PROYECTOS TELLO 2022\SCM SPILL OVERS\outputs\PEAO\distancia_centro_salud\1%\simulacion_2\synthetic_control_spillover_outputs.xlsx',synthetic_control_sp_89,89)</v>
      </c>
      <c r="GD32" s="2" t="str">
        <f t="shared" si="9"/>
        <v>xlswrite('G:\Mi unidad\1. PROYECTOS TELLO 2022\SCM SPILL OVERS\outputs\PEAO\distancia_centro_salud\1%\simulacion_2\observado_outputs.xlsx',tratado_89,89)</v>
      </c>
      <c r="GR32" s="2" t="str">
        <f t="shared" si="10"/>
        <v>xlswrite('G:\Mi unidad\1. PROYECTOS TELLO 2022\SCM SPILL OVERS\outputs\PEAO\informalidad\1%\simulacion_2\synthetic_control_outputs.xlsx',synthetic_control_89,89)</v>
      </c>
      <c r="HF32" s="2" t="str">
        <f t="shared" si="11"/>
        <v>xlswrite('G:\Mi unidad\1. PROYECTOS TELLO 2022\SCM SPILL OVERS\outputs\PEAO\informalidad\1%\simulacion_2\synthetic_control_spillover_outputs.xlsx',synthetic_control_sp_89,89)</v>
      </c>
      <c r="HV32" s="2" t="str">
        <f t="shared" si="12"/>
        <v>xlswrite('G:\Mi unidad\1. PROYECTOS TELLO 2022\SCM SPILL OVERS\outputs\PEAO\informalidad\1%\simulacion_2\observado_outputs.xlsx',tratado_89,89)</v>
      </c>
      <c r="IJ32" s="2" t="str">
        <f t="shared" si="13"/>
        <v>xlswrite('G:\Mi unidad\1. PROYECTOS TELLO 2022\SCM SPILL OVERS\outputs\PEAO\densidad\1%\simulacion_2\synthetic_control_outputs.xlsx',synthetic_control_89,89)</v>
      </c>
      <c r="IX32" s="2" t="str">
        <f t="shared" si="14"/>
        <v>xlswrite('G:\Mi unidad\1. PROYECTOS TELLO 2022\SCM SPILL OVERS\outputs\PEAO\densidad\1%\simulacion_2\synthetic_control_spillover_outputs.xlsx',synthetic_control_sp_89,89)</v>
      </c>
      <c r="JN32" s="2" t="str">
        <f t="shared" si="15"/>
        <v>xlswrite('G:\Mi unidad\1. PROYECTOS TELLO 2022\SCM SPILL OVERS\outputs\PEAO\densidad\1%\simulacion_2\observado_outputs.xlsx',tratado_89,89)</v>
      </c>
      <c r="KA32" s="2" t="str">
        <f t="shared" si="16"/>
        <v>xlswrite('G:\Mi unidad\1. PROYECTOS TELLO 2022\SCM SPILL OVERS\outputs\PEAO\bajo_niv_educ\1%\simulacion_2\synthetic_control_outputs.xlsx',synthetic_control_89,89)</v>
      </c>
      <c r="KO32" s="2" t="str">
        <f t="shared" si="17"/>
        <v>xlswrite('G:\Mi unidad\1. PROYECTOS TELLO 2022\SCM SPILL OVERS\outputs\PEAO\bajo_niv_educ\1%\simulacion_2\synthetic_control_spillover_outputs.xlsx',synthetic_control_sp_89,89)</v>
      </c>
      <c r="LE32" s="2" t="str">
        <f t="shared" si="18"/>
        <v>xlswrite('G:\Mi unidad\1. PROYECTOS TELLO 2022\SCM SPILL OVERS\outputs\PEAO\bajo_niv_educ\1%\simulacion_2\observado_outputs.xlsx',tratado_89,89)</v>
      </c>
      <c r="LS32" s="2" t="str">
        <f t="shared" si="19"/>
        <v>xlswrite('G:\Mi unidad\1. PROYECTOS TELLO 2022\SCM SPILL OVERS\outputs\PEAO\bajo_ingreso\1%\simulacion_2\synthetic_control_outputs.xlsx',synthetic_control_89,89)</v>
      </c>
      <c r="MH32" s="2" t="str">
        <f t="shared" si="20"/>
        <v>xlswrite('G:\Mi unidad\1. PROYECTOS TELLO 2022\SCM SPILL OVERS\outputs\PEAO\bajo_ingreso\1%\simulacion_2\synthetic_control_spillover_outputs.xlsx',synthetic_control_sp_89,89)</v>
      </c>
      <c r="MX32" s="2" t="str">
        <f t="shared" si="21"/>
        <v>xlswrite('G:\Mi unidad\1. PROYECTOS TELLO 2022\SCM SPILL OVERS\outputs\PEAO\bajo_ingreso\1%\simulacion_2\observado_outputs.xlsx',tratado_89,89)</v>
      </c>
      <c r="NR32" s="2" t="str">
        <f t="shared" si="22"/>
        <v>xlswrite('G:\Mi unidad\1. PROYECTOS TELLO 2022\SCM SPILL OVERS\outputs\PEAO\densidad_g\1%\simulacion_2\synthetic_control_outputs.xlsx',synthetic_control_89,89)</v>
      </c>
      <c r="OF32" s="2" t="str">
        <f t="shared" si="23"/>
        <v>xlswrite('G:\Mi unidad\1. PROYECTOS TELLO 2022\SCM SPILL OVERS\outputs\PEAO\densidad_g\1%\simulacion_2\synthetic_control_spillover_outputs.xlsx',synthetic_control_sp_89,89)</v>
      </c>
      <c r="OV32" s="2" t="str">
        <f t="shared" si="24"/>
        <v>xlswrite('G:\Mi unidad\1. PROYECTOS TELLO 2022\SCM SPILL OVERS\outputs\PEAO\densidad_g\1%\simulacion_2\observado_outputs.xlsx',tratado_89,89)</v>
      </c>
      <c r="PI32" s="2" t="str">
        <f t="shared" si="25"/>
        <v>xlswrite('G:\Mi unidad\1. PROYECTOS TELLO 2022\SCM SPILL OVERS\outputs\PEAO\alimentos\1%\simulacion_2\synthetic_control_outputs.xlsx',synthetic_control_89,89);</v>
      </c>
      <c r="PJ32" s="2" t="str">
        <f t="shared" si="26"/>
        <v>xlswrite('G:\Mi unidad\1. PROYECTOS TELLO 2022\SCM SPILL OVERS\outputs\PEAO\alimentos\1%\simulacion_2\synthetic_control_spillover_outputs.xlsx',synthetic_control_sp_89,89);</v>
      </c>
      <c r="PK32" s="2" t="str">
        <f t="shared" si="27"/>
        <v>xlswrite('G:\Mi unidad\1. PROYECTOS TELLO 2022\SCM SPILL OVERS\outputs\PEAO\alimentos\1%\simulacion_2\observado_outputs.xlsx',tratado_89,89);</v>
      </c>
      <c r="PP32" s="2" t="str">
        <f t="shared" si="28"/>
        <v>xlswrite('G:\Mi unidad\1. PROYECTOS TELLO 2022\SCM SPILL OVERS\outputs\PEAO\jefe_hogar\1%\simulacion_2\synthetic_control_outputs.xlsx',synthetic_control_89,89);</v>
      </c>
      <c r="PQ32" s="2" t="str">
        <f t="shared" si="29"/>
        <v>xlswrite('G:\Mi unidad\1. PROYECTOS TELLO 2022\SCM SPILL OVERS\outputs\PEAO\jefe_hogar\1%\simulacion_2\synthetic_control_spillover_outputs.xlsx',synthetic_control_sp_89,89);</v>
      </c>
      <c r="PR32" s="2" t="str">
        <f t="shared" si="30"/>
        <v>xlswrite('G:\Mi unidad\1. PROYECTOS TELLO 2022\SCM SPILL OVERS\outputs\PEAO\jefe_hogar\1%\simulacion_2\observado_outputs.xlsx',tratado_89,89);</v>
      </c>
      <c r="PV32" s="2" t="str">
        <f t="shared" si="31"/>
        <v>xlswrite('G:\Mi unidad\1. PROYECTOS TELLO 2022\SCM SPILL OVERS\outputs\PEAO\mujeres\1%\simulacion_2\synthetic_control_outputs.xlsx',synthetic_control_89,89);</v>
      </c>
      <c r="PW32" s="2" t="str">
        <f t="shared" si="32"/>
        <v>xlswrite('G:\Mi unidad\1. PROYECTOS TELLO 2022\SCM SPILL OVERS\outputs\PEAO\mujeres\1%\simulacion_2\synthetic_control_spillover_outputs.xlsx',synthetic_control_sp_89,89);</v>
      </c>
      <c r="PX32" s="2" t="str">
        <f t="shared" si="33"/>
        <v>xlswrite('G:\Mi unidad\1. PROYECTOS TELLO 2022\SCM SPILL OVERS\outputs\PEAO\mujeres\1%\simulacion_2\observado_outputs.xlsx',tratado_89,89);</v>
      </c>
      <c r="QB32" s="2" t="str">
        <f t="shared" si="34"/>
        <v>xlswrite('G:\Mi unidad\1. PROYECTOS TELLO 2022\SCM SPILL OVERS\outputs\PEAO\criminalidad\1%\simulacion_2\synthetic_control_outputs.xlsx',synthetic_control_89,89);</v>
      </c>
      <c r="QC32" s="2" t="str">
        <f t="shared" si="35"/>
        <v>xlswrite('G:\Mi unidad\1. PROYECTOS TELLO 2022\SCM SPILL OVERS\outputs\PEAO\criminalidad\1%\simulacion_2\synthetic_control_spillover_outputs.xlsx',synthetic_control_sp_89,89);</v>
      </c>
      <c r="QD32" s="2" t="str">
        <f t="shared" si="36"/>
        <v>xlswrite('G:\Mi unidad\1. PROYECTOS TELLO 2022\SCM SPILL OVERS\outputs\PEAO\criminalidad\1%\simulacion_2\observado_outputs.xlsx',tratado_89,89);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OVERS\outputs\PEAO\bajo_niv_educ\1%\simulacion_2\output_tests.xlsx',lb_vec_"&amp;QW32&amp;"','lb_vec_"&amp;QW32&amp;"');"</f>
        <v>xlswrite('G:\Mi unidad\1. PROYECTOS TELLO 2022\SCM SPILL OVERS\outputs\PEAO\bajo_niv_educ\1%\simulacion_2\output_tests.xlsx',lb_vec_23','lb_vec_23');</v>
      </c>
      <c r="RK32">
        <v>23</v>
      </c>
      <c r="RL32" t="str">
        <f>"xlswrite('G:\Mi unidad\1. PROYECTOS TELLO 2022\SCM SPILL OVERS\outputs\PEAO\bajo_ingreso\1%\simulacion_2\output_tests.xlsx',lb_vec_"&amp;RK32&amp;"','lb_vec_"&amp;RK32&amp;"');"</f>
        <v>xlswrite('G:\Mi unidad\1. PROYECTOS TELLO 2022\SCM SPILL OVERS\outputs\PEAO\bajo_ingreso\1%\simulacion_2\output_tests.xlsx',lb_vec_23','lb_vec_23');</v>
      </c>
      <c r="RW32">
        <v>23</v>
      </c>
      <c r="RX32" t="str">
        <f>"xlswrite('G:\Mi unidad\1. PROYECTOS TELLO 2022\SCM SPILL OVERS\outputs\PEAO\densidad\1%\simulacion_2\output_tests.xlsx',lb_vec_"&amp;RW32&amp;"','lb_vec_"&amp;RW32&amp;"');"</f>
        <v>xlswrite('G:\Mi unidad\1. PROYECTOS TELLO 2022\SCM SPILL OVERS\outputs\PEAO\densidad\1%\simulacion_2\output_tests.xlsx',lb_vec_23','lb_vec_23');</v>
      </c>
      <c r="SI32">
        <v>23</v>
      </c>
      <c r="SJ32" t="str">
        <f>"xlswrite('G:\Mi unidad\1. PROYECTOS TELLO 2022\SCM SPILL OVERS\outputs\PEAO\densidad_g\1%\simulacion_2\output_tests.xlsx',lb_vec_"&amp;SI32&amp;"','lb_vec_"&amp;SI32&amp;"');"</f>
        <v>xlswrite('G:\Mi unidad\1. PROYECTOS TELLO 2022\SCM SPILL OVERS\outputs\PEAO\densidad_g\1%\simulacion_2\output_tests.xlsx',lb_vec_23','lb_vec_23');</v>
      </c>
      <c r="SU32">
        <v>23</v>
      </c>
      <c r="SV32" t="str">
        <f>"xlswrite('G:\Mi unidad\1. PROYECTOS TELLO 2022\SCM SPILL OVERS\outputs\PEAO\distancia_centro_salud\1%\simulacion_2\output_tests.xlsx',lb_vec_"&amp;SU32&amp;"','lb_vec_"&amp;SU32&amp;"');"</f>
        <v>xlswrite('G:\Mi unidad\1. PROYECTOS TELLO 2022\SCM SPILL OVERS\outputs\PEAO\distancia_centro_salud\1%\simulacion_2\output_tests.xlsx',lb_vec_23','lb_vec_23');</v>
      </c>
      <c r="TH32">
        <v>23</v>
      </c>
      <c r="TI32" t="str">
        <f>"xlswrite('G:\Mi unidad\1. PROYECTOS TELLO 2022\SCM SPILL OVERS\outputs\PEAO\informalidad\1%\simulacion_2\output_tests.xlsx',lb_vec_"&amp;TH32&amp;"','lb_vec_"&amp;TH32&amp;"');"</f>
        <v>xlswrite('G:\Mi unidad\1. PROYECTOS TELLO 2022\SCM SPILL OVERS\outputs\PEAO\informalidad\1%\simulacion_2\output_tests.xlsx',lb_vec_23','lb_vec_23');</v>
      </c>
      <c r="TU32">
        <v>23</v>
      </c>
      <c r="TV32" t="str">
        <f>"xlswrite('G:\Mi unidad\1. PROYECTOS TELLO 2022\SCM SPILL OVERS\outputs\PEAO\alimentos\1%\simulacion_2\output_tests.xlsx',lb_vec_"&amp;TU32&amp;"','lb_vec_"&amp;TU32&amp;"');"</f>
        <v>xlswrite('G:\Mi unidad\1. PROYECTOS TELLO 2022\SCM SPILL OVERS\outputs\PEAO\alimentos\1%\simulacion_2\output_tests.xlsx',lb_vec_23','lb_vec_23');</v>
      </c>
      <c r="UB32">
        <v>23</v>
      </c>
      <c r="UC32" t="str">
        <f>"xlswrite('G:\Mi unidad\1. PROYECTOS TELLO 2022\SCM SPILL OVERS\outputs\PEAO\jefe_hogar\1%\simulacion_2\output_tests.xlsx',lb_vec_"&amp;UB32&amp;"','lb_vec_"&amp;UB32&amp;"');"</f>
        <v>xlswrite('G:\Mi unidad\1. PROYECTOS TELLO 2022\SCM SPILL OVERS\outputs\PEAO\jefe_hogar\1%\simulacion_2\output_tests.xlsx',lb_vec_23','lb_vec_23');</v>
      </c>
      <c r="UI32">
        <v>23</v>
      </c>
      <c r="UJ32" t="str">
        <f>"xlswrite('G:\Mi unidad\1. PROYECTOS TELLO 2022\SCM SPILL OVERS\outputs\PEAO\mujeres\1%\simulacion_2\output_tests.xlsx',lb_vec_"&amp;UI32&amp;"','lb_vec_"&amp;UI32&amp;"');"</f>
        <v>xlswrite('G:\Mi unidad\1. PROYECTOS TELLO 2022\SCM SPILL OVERS\outputs\PEAO\mujeres\1%\simulacion_2\output_tests.xlsx',lb_vec_23','lb_vec_23');</v>
      </c>
      <c r="UU32">
        <v>23</v>
      </c>
      <c r="UV32" t="str">
        <f>"xlswrite('G:\Mi unidad\1. PROYECTOS TELLO 2022\SCM SPILL OVERS\outputs\PEAO\criminalidad\1%\simulacion_2\output_tests.xlsx',lb_vec_"&amp;UU32&amp;"','lb_vec_"&amp;UU32&amp;"');"</f>
        <v>xlswrite('G:\Mi unidad\1. PROYECTOS TELLO 2022\SCM SPILL OVERS\outputs\PEAO\criminalidad\1%\simulacion_2\output_tests.xlsx',lb_vec_23','lb_vec_23');</v>
      </c>
    </row>
    <row r="33" spans="1:568" x14ac:dyDescent="0.3">
      <c r="A33">
        <v>91</v>
      </c>
      <c r="B33" s="2" t="str">
        <f t="shared" si="0"/>
        <v>[data_91,provincias_91,~] = xlsread('BD_PEAO_est_1_provincia_91.xlsx');</v>
      </c>
      <c r="E33" s="2" t="str">
        <f t="shared" si="37"/>
        <v>provincia_91 = unique(provincias_91(2:end,1));</v>
      </c>
      <c r="O33" s="2" t="str">
        <f t="shared" si="1"/>
        <v>PEAO_91 = reshape(data_91(:,2),T+S,N);</v>
      </c>
      <c r="T33" s="2" t="str">
        <f t="shared" si="2"/>
        <v xml:space="preserve">PEAO_91 = PEAO_91'; </v>
      </c>
      <c r="X33" s="2" t="str">
        <f t="shared" si="3"/>
        <v>tratado_91 = PEAO_91(1,:);</v>
      </c>
      <c r="AC33" s="2" t="str">
        <f t="shared" si="4"/>
        <v>PEAO_91(1,:) = [];</v>
      </c>
      <c r="AI33" s="2" t="str">
        <f t="shared" si="5"/>
        <v>PEAO_91 = [tratado_91;PEAO_91];</v>
      </c>
      <c r="AN33" s="2" t="str">
        <f t="shared" si="6"/>
        <v>Y_91 = PEAO_91; % outcome matrix</v>
      </c>
      <c r="AS33" s="2" t="str">
        <f t="shared" si="44"/>
        <v>Y_pre_91 = Y_91(:,1:T);</v>
      </c>
      <c r="AW33" s="2" t="str">
        <f t="shared" si="45"/>
        <v>Y_post_91 = Y_91(:,T+1:end);</v>
      </c>
      <c r="BA33" s="2" t="str">
        <f t="shared" si="46"/>
        <v>[a_hat_91,B_hat_91] = scm_batch(Y_pre_91);</v>
      </c>
      <c r="BF33" s="2" t="str">
        <f t="shared" si="38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39"/>
        <v>M_hat_91 = (eye(N)-B_hat_91)'*(eye(N)-B_hat_91);</v>
      </c>
      <c r="DQ33" s="2" t="str">
        <f t="shared" si="40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1"/>
        <v>synthetic_control_91=synthetic_control_91'</v>
      </c>
      <c r="EQ33" s="2" t="str">
        <f t="shared" si="42"/>
        <v>synthetic_control_sp_91=synthetic_control_sp_91'</v>
      </c>
      <c r="EV33" s="2" t="str">
        <f t="shared" si="43"/>
        <v>tratado_91=tratado_91'</v>
      </c>
      <c r="EZ33" s="2" t="str">
        <f t="shared" si="7"/>
        <v>xlswrite('G:\Mi unidad\1. PROYECTOS TELLO 2022\SCM SPILL OVERS\outputs\PEAO\distancia_centro_salud\1%\simulacion_2\synthetic_control_outputs.xlsx',synthetic_control_91,91)</v>
      </c>
      <c r="FN33" s="2" t="str">
        <f t="shared" si="8"/>
        <v>xlswrite('G:\Mi unidad\1. PROYECTOS TELLO 2022\SCM SPILL OVERS\outputs\PEAO\distancia_centro_salud\1%\simulacion_2\synthetic_control_spillover_outputs.xlsx',synthetic_control_sp_91,91)</v>
      </c>
      <c r="GD33" s="2" t="str">
        <f t="shared" si="9"/>
        <v>xlswrite('G:\Mi unidad\1. PROYECTOS TELLO 2022\SCM SPILL OVERS\outputs\PEAO\distancia_centro_salud\1%\simulacion_2\observado_outputs.xlsx',tratado_91,91)</v>
      </c>
      <c r="GR33" s="2" t="str">
        <f t="shared" si="10"/>
        <v>xlswrite('G:\Mi unidad\1. PROYECTOS TELLO 2022\SCM SPILL OVERS\outputs\PEAO\informalidad\1%\simulacion_2\synthetic_control_outputs.xlsx',synthetic_control_91,91)</v>
      </c>
      <c r="HF33" s="2" t="str">
        <f t="shared" si="11"/>
        <v>xlswrite('G:\Mi unidad\1. PROYECTOS TELLO 2022\SCM SPILL OVERS\outputs\PEAO\informalidad\1%\simulacion_2\synthetic_control_spillover_outputs.xlsx',synthetic_control_sp_91,91)</v>
      </c>
      <c r="HV33" s="2" t="str">
        <f t="shared" si="12"/>
        <v>xlswrite('G:\Mi unidad\1. PROYECTOS TELLO 2022\SCM SPILL OVERS\outputs\PEAO\informalidad\1%\simulacion_2\observado_outputs.xlsx',tratado_91,91)</v>
      </c>
      <c r="IJ33" s="2" t="str">
        <f t="shared" si="13"/>
        <v>xlswrite('G:\Mi unidad\1. PROYECTOS TELLO 2022\SCM SPILL OVERS\outputs\PEAO\densidad\1%\simulacion_2\synthetic_control_outputs.xlsx',synthetic_control_91,91)</v>
      </c>
      <c r="IX33" s="2" t="str">
        <f t="shared" si="14"/>
        <v>xlswrite('G:\Mi unidad\1. PROYECTOS TELLO 2022\SCM SPILL OVERS\outputs\PEAO\densidad\1%\simulacion_2\synthetic_control_spillover_outputs.xlsx',synthetic_control_sp_91,91)</v>
      </c>
      <c r="JN33" s="2" t="str">
        <f t="shared" si="15"/>
        <v>xlswrite('G:\Mi unidad\1. PROYECTOS TELLO 2022\SCM SPILL OVERS\outputs\PEAO\densidad\1%\simulacion_2\observado_outputs.xlsx',tratado_91,91)</v>
      </c>
      <c r="KA33" s="2" t="str">
        <f t="shared" si="16"/>
        <v>xlswrite('G:\Mi unidad\1. PROYECTOS TELLO 2022\SCM SPILL OVERS\outputs\PEAO\bajo_niv_educ\1%\simulacion_2\synthetic_control_outputs.xlsx',synthetic_control_91,91)</v>
      </c>
      <c r="KO33" s="2" t="str">
        <f t="shared" si="17"/>
        <v>xlswrite('G:\Mi unidad\1. PROYECTOS TELLO 2022\SCM SPILL OVERS\outputs\PEAO\bajo_niv_educ\1%\simulacion_2\synthetic_control_spillover_outputs.xlsx',synthetic_control_sp_91,91)</v>
      </c>
      <c r="LE33" s="2" t="str">
        <f t="shared" si="18"/>
        <v>xlswrite('G:\Mi unidad\1. PROYECTOS TELLO 2022\SCM SPILL OVERS\outputs\PEAO\bajo_niv_educ\1%\simulacion_2\observado_outputs.xlsx',tratado_91,91)</v>
      </c>
      <c r="LS33" s="2" t="str">
        <f t="shared" si="19"/>
        <v>xlswrite('G:\Mi unidad\1. PROYECTOS TELLO 2022\SCM SPILL OVERS\outputs\PEAO\bajo_ingreso\1%\simulacion_2\synthetic_control_outputs.xlsx',synthetic_control_91,91)</v>
      </c>
      <c r="MH33" s="2" t="str">
        <f t="shared" si="20"/>
        <v>xlswrite('G:\Mi unidad\1. PROYECTOS TELLO 2022\SCM SPILL OVERS\outputs\PEAO\bajo_ingreso\1%\simulacion_2\synthetic_control_spillover_outputs.xlsx',synthetic_control_sp_91,91)</v>
      </c>
      <c r="MX33" s="2" t="str">
        <f t="shared" si="21"/>
        <v>xlswrite('G:\Mi unidad\1. PROYECTOS TELLO 2022\SCM SPILL OVERS\outputs\PEAO\bajo_ingreso\1%\simulacion_2\observado_outputs.xlsx',tratado_91,91)</v>
      </c>
      <c r="NR33" s="2" t="str">
        <f t="shared" si="22"/>
        <v>xlswrite('G:\Mi unidad\1. PROYECTOS TELLO 2022\SCM SPILL OVERS\outputs\PEAO\densidad_g\1%\simulacion_2\synthetic_control_outputs.xlsx',synthetic_control_91,91)</v>
      </c>
      <c r="OF33" s="2" t="str">
        <f t="shared" si="23"/>
        <v>xlswrite('G:\Mi unidad\1. PROYECTOS TELLO 2022\SCM SPILL OVERS\outputs\PEAO\densidad_g\1%\simulacion_2\synthetic_control_spillover_outputs.xlsx',synthetic_control_sp_91,91)</v>
      </c>
      <c r="OV33" s="2" t="str">
        <f t="shared" si="24"/>
        <v>xlswrite('G:\Mi unidad\1. PROYECTOS TELLO 2022\SCM SPILL OVERS\outputs\PEAO\densidad_g\1%\simulacion_2\observado_outputs.xlsx',tratado_91,91)</v>
      </c>
      <c r="PI33" s="2" t="str">
        <f t="shared" si="25"/>
        <v>xlswrite('G:\Mi unidad\1. PROYECTOS TELLO 2022\SCM SPILL OVERS\outputs\PEAO\alimentos\1%\simulacion_2\synthetic_control_outputs.xlsx',synthetic_control_91,91);</v>
      </c>
      <c r="PJ33" s="2" t="str">
        <f t="shared" si="26"/>
        <v>xlswrite('G:\Mi unidad\1. PROYECTOS TELLO 2022\SCM SPILL OVERS\outputs\PEAO\alimentos\1%\simulacion_2\synthetic_control_spillover_outputs.xlsx',synthetic_control_sp_91,91);</v>
      </c>
      <c r="PK33" s="2" t="str">
        <f t="shared" si="27"/>
        <v>xlswrite('G:\Mi unidad\1. PROYECTOS TELLO 2022\SCM SPILL OVERS\outputs\PEAO\alimentos\1%\simulacion_2\observado_outputs.xlsx',tratado_91,91);</v>
      </c>
      <c r="PP33" s="2" t="str">
        <f t="shared" si="28"/>
        <v>xlswrite('G:\Mi unidad\1. PROYECTOS TELLO 2022\SCM SPILL OVERS\outputs\PEAO\jefe_hogar\1%\simulacion_2\synthetic_control_outputs.xlsx',synthetic_control_91,91);</v>
      </c>
      <c r="PQ33" s="2" t="str">
        <f t="shared" si="29"/>
        <v>xlswrite('G:\Mi unidad\1. PROYECTOS TELLO 2022\SCM SPILL OVERS\outputs\PEAO\jefe_hogar\1%\simulacion_2\synthetic_control_spillover_outputs.xlsx',synthetic_control_sp_91,91);</v>
      </c>
      <c r="PR33" s="2" t="str">
        <f t="shared" si="30"/>
        <v>xlswrite('G:\Mi unidad\1. PROYECTOS TELLO 2022\SCM SPILL OVERS\outputs\PEAO\jefe_hogar\1%\simulacion_2\observado_outputs.xlsx',tratado_91,91);</v>
      </c>
      <c r="PV33" s="2" t="str">
        <f t="shared" si="31"/>
        <v>xlswrite('G:\Mi unidad\1. PROYECTOS TELLO 2022\SCM SPILL OVERS\outputs\PEAO\mujeres\1%\simulacion_2\synthetic_control_outputs.xlsx',synthetic_control_91,91);</v>
      </c>
      <c r="PW33" s="2" t="str">
        <f t="shared" si="32"/>
        <v>xlswrite('G:\Mi unidad\1. PROYECTOS TELLO 2022\SCM SPILL OVERS\outputs\PEAO\mujeres\1%\simulacion_2\synthetic_control_spillover_outputs.xlsx',synthetic_control_sp_91,91);</v>
      </c>
      <c r="PX33" s="2" t="str">
        <f t="shared" si="33"/>
        <v>xlswrite('G:\Mi unidad\1. PROYECTOS TELLO 2022\SCM SPILL OVERS\outputs\PEAO\mujeres\1%\simulacion_2\observado_outputs.xlsx',tratado_91,91);</v>
      </c>
      <c r="QB33" s="2" t="str">
        <f t="shared" si="34"/>
        <v>xlswrite('G:\Mi unidad\1. PROYECTOS TELLO 2022\SCM SPILL OVERS\outputs\PEAO\criminalidad\1%\simulacion_2\synthetic_control_outputs.xlsx',synthetic_control_91,91);</v>
      </c>
      <c r="QC33" s="2" t="str">
        <f t="shared" si="35"/>
        <v>xlswrite('G:\Mi unidad\1. PROYECTOS TELLO 2022\SCM SPILL OVERS\outputs\PEAO\criminalidad\1%\simulacion_2\synthetic_control_spillover_outputs.xlsx',synthetic_control_sp_91,91);</v>
      </c>
      <c r="QD33" s="2" t="str">
        <f t="shared" si="36"/>
        <v>xlswrite('G:\Mi unidad\1. PROYECTOS TELLO 2022\SCM SPILL OVERS\outputs\PEAO\criminalidad\1%\simulacion_2\observado_outputs.xlsx',tratado_91,91);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OVERS\outputs\PEAO\bajo_niv_educ\1%\simulacion_2\output_tests.xlsx',ub_vec_"&amp;QW33&amp;"','ub_vec_"&amp;QW33&amp;"');"</f>
        <v>xlswrite('G:\Mi unidad\1. PROYECTOS TELLO 2022\SCM SPILL OVERS\outputs\PEAO\bajo_niv_educ\1%\simulacion_2\output_tests.xlsx',ub_vec_23','ub_vec_23');</v>
      </c>
      <c r="RK33">
        <v>23</v>
      </c>
      <c r="RL33" t="str">
        <f>"xlswrite('G:\Mi unidad\1. PROYECTOS TELLO 2022\SCM SPILL OVERS\outputs\PEAO\bajo_ingreso\1%\simulacion_2\output_tests.xlsx',ub_vec_"&amp;RK33&amp;"','ub_vec_"&amp;RK33&amp;"');"</f>
        <v>xlswrite('G:\Mi unidad\1. PROYECTOS TELLO 2022\SCM SPILL OVERS\outputs\PEAO\bajo_ingreso\1%\simulacion_2\output_tests.xlsx',ub_vec_23','ub_vec_23');</v>
      </c>
      <c r="RW33">
        <v>23</v>
      </c>
      <c r="RX33" t="str">
        <f>"xlswrite('G:\Mi unidad\1. PROYECTOS TELLO 2022\SCM SPILL OVERS\outputs\PEAO\densidad\1%\simulacion_2\output_tests.xlsx',ub_vec_"&amp;RW33&amp;"','ub_vec_"&amp;RW33&amp;"');"</f>
        <v>xlswrite('G:\Mi unidad\1. PROYECTOS TELLO 2022\SCM SPILL OVERS\outputs\PEAO\densidad\1%\simulacion_2\output_tests.xlsx',ub_vec_23','ub_vec_23');</v>
      </c>
      <c r="SI33">
        <v>23</v>
      </c>
      <c r="SJ33" t="str">
        <f>"xlswrite('G:\Mi unidad\1. PROYECTOS TELLO 2022\SCM SPILL OVERS\outputs\PEAO\densidad_g\1%\simulacion_2\output_tests.xlsx',ub_vec_"&amp;SI33&amp;"','ub_vec_"&amp;SI33&amp;"');"</f>
        <v>xlswrite('G:\Mi unidad\1. PROYECTOS TELLO 2022\SCM SPILL OVERS\outputs\PEAO\densidad_g\1%\simulacion_2\output_tests.xlsx',ub_vec_23','ub_vec_23');</v>
      </c>
      <c r="SU33">
        <v>23</v>
      </c>
      <c r="SV33" t="str">
        <f>"xlswrite('G:\Mi unidad\1. PROYECTOS TELLO 2022\SCM SPILL OVERS\outputs\PEAO\distancia_centro_salud\1%\simulacion_2\output_tests.xlsx',ub_vec_"&amp;SU33&amp;"','ub_vec_"&amp;SU33&amp;"');"</f>
        <v>xlswrite('G:\Mi unidad\1. PROYECTOS TELLO 2022\SCM SPILL OVERS\outputs\PEAO\distancia_centro_salud\1%\simulacion_2\output_tests.xlsx',ub_vec_23','ub_vec_23');</v>
      </c>
      <c r="TH33">
        <v>23</v>
      </c>
      <c r="TI33" t="str">
        <f>"xlswrite('G:\Mi unidad\1. PROYECTOS TELLO 2022\SCM SPILL OVERS\outputs\PEAO\informalidad\1%\simulacion_2\output_tests.xlsx',ub_vec_"&amp;TH33&amp;"','ub_vec_"&amp;TH33&amp;"');"</f>
        <v>xlswrite('G:\Mi unidad\1. PROYECTOS TELLO 2022\SCM SPILL OVERS\outputs\PEAO\informalidad\1%\simulacion_2\output_tests.xlsx',ub_vec_23','ub_vec_23');</v>
      </c>
      <c r="TU33">
        <v>23</v>
      </c>
      <c r="TV33" t="str">
        <f>"xlswrite('G:\Mi unidad\1. PROYECTOS TELLO 2022\SCM SPILL OVERS\outputs\PEAO\alimentos\1%\simulacion_2\output_tests.xlsx',ub_vec_"&amp;TU33&amp;"','ub_vec_"&amp;TU33&amp;"');"</f>
        <v>xlswrite('G:\Mi unidad\1. PROYECTOS TELLO 2022\SCM SPILL OVERS\outputs\PEAO\alimentos\1%\simulacion_2\output_tests.xlsx',ub_vec_23','ub_vec_23');</v>
      </c>
      <c r="UB33">
        <v>23</v>
      </c>
      <c r="UC33" t="str">
        <f>"xlswrite('G:\Mi unidad\1. PROYECTOS TELLO 2022\SCM SPILL OVERS\outputs\PEAO\jefe_hogar\1%\simulacion_2\output_tests.xlsx',ub_vec_"&amp;UB33&amp;"','ub_vec_"&amp;UB33&amp;"');"</f>
        <v>xlswrite('G:\Mi unidad\1. PROYECTOS TELLO 2022\SCM SPILL OVERS\outputs\PEAO\jefe_hogar\1%\simulacion_2\output_tests.xlsx',ub_vec_23','ub_vec_23');</v>
      </c>
      <c r="UI33">
        <v>23</v>
      </c>
      <c r="UJ33" t="str">
        <f>"xlswrite('G:\Mi unidad\1. PROYECTOS TELLO 2022\SCM SPILL OVERS\outputs\PEAO\mujeres\1%\simulacion_2\output_tests.xlsx',ub_vec_"&amp;UI33&amp;"','ub_vec_"&amp;UI33&amp;"');"</f>
        <v>xlswrite('G:\Mi unidad\1. PROYECTOS TELLO 2022\SCM SPILL OVERS\outputs\PEAO\mujeres\1%\simulacion_2\output_tests.xlsx',ub_vec_23','ub_vec_23');</v>
      </c>
      <c r="UU33">
        <v>23</v>
      </c>
      <c r="UV33" t="str">
        <f>"xlswrite('G:\Mi unidad\1. PROYECTOS TELLO 2022\SCM SPILL OVERS\outputs\PEAO\criminalidad\1%\simulacion_2\output_tests.xlsx',ub_vec_"&amp;UU33&amp;"','ub_vec_"&amp;UU33&amp;"');"</f>
        <v>xlswrite('G:\Mi unidad\1. PROYECTOS TELLO 2022\SCM SPILL OVERS\outputs\PEAO\criminalidad\1%\simulacion_2\output_tests.xlsx',ub_vec_23','ub_vec_23');</v>
      </c>
    </row>
    <row r="34" spans="1:568" x14ac:dyDescent="0.3">
      <c r="A34">
        <v>92</v>
      </c>
      <c r="B34" s="2" t="str">
        <f t="shared" ref="B34:B65" si="47">"[data_"&amp;A34&amp;",provincias_"&amp;A34&amp;",~] = xlsread('BD_PEAO_est_1_provincia_"&amp;A34&amp;".xlsx');"</f>
        <v>[data_92,provincias_92,~] = xlsread('BD_PEAO_est_1_provincia_92.xlsx');</v>
      </c>
      <c r="E34" s="2" t="str">
        <f t="shared" si="37"/>
        <v>provincia_92 = unique(provincias_92(2:end,1));</v>
      </c>
      <c r="O34" s="2" t="str">
        <f t="shared" ref="O34:O60" si="48">"PEAO_"&amp;A34&amp;" = reshape(data_"&amp;A34&amp;"(:,2),T+S,N);"</f>
        <v>PEAO_92 = reshape(data_92(:,2),T+S,N);</v>
      </c>
      <c r="T34" s="2" t="str">
        <f t="shared" ref="T34:T60" si="49">"PEAO_"&amp;A34&amp;" = PEAO_"&amp;A34&amp;"'; "</f>
        <v xml:space="preserve">PEAO_92 = PEAO_92'; </v>
      </c>
      <c r="X34" s="2" t="str">
        <f t="shared" ref="X34:X60" si="50">"tratado_"&amp;A34&amp;" = PEAO_"&amp;A34&amp;"(1,:);"</f>
        <v>tratado_92 = PEAO_92(1,:);</v>
      </c>
      <c r="AC34" s="2" t="str">
        <f t="shared" ref="AC34:AC60" si="51">"PEAO_"&amp;A34&amp;"(1,:) = [];"</f>
        <v>PEAO_92(1,:) = [];</v>
      </c>
      <c r="AI34" s="2" t="str">
        <f t="shared" ref="AI34:AI60" si="52">"PEAO_"&amp;A34&amp;" = [tratado_"&amp;A34&amp;";PEAO_"&amp;A34&amp;"];"</f>
        <v>PEAO_92 = [tratado_92;PEAO_92];</v>
      </c>
      <c r="AN34" s="2" t="str">
        <f t="shared" ref="AN34:AN60" si="53">"Y_"&amp;A34&amp;" = PEAO_"&amp;A34&amp;"; % outcome matrix"</f>
        <v>Y_92 = PEAO_92; % outcome matrix</v>
      </c>
      <c r="AS34" s="2" t="str">
        <f t="shared" si="44"/>
        <v>Y_pre_92 = Y_92(:,1:T);</v>
      </c>
      <c r="AW34" s="2" t="str">
        <f t="shared" si="45"/>
        <v>Y_post_92 = Y_92(:,T+1:end);</v>
      </c>
      <c r="BA34" s="2" t="str">
        <f t="shared" si="46"/>
        <v>[a_hat_92,B_hat_92] = scm_batch(Y_pre_92);</v>
      </c>
      <c r="BF34" s="2" t="str">
        <f t="shared" si="38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39"/>
        <v>M_hat_92 = (eye(N)-B_hat_92)'*(eye(N)-B_hat_92);</v>
      </c>
      <c r="DQ34" s="2" t="str">
        <f t="shared" si="40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1"/>
        <v>synthetic_control_92=synthetic_control_92'</v>
      </c>
      <c r="EQ34" s="2" t="str">
        <f t="shared" si="42"/>
        <v>synthetic_control_sp_92=synthetic_control_sp_92'</v>
      </c>
      <c r="EV34" s="2" t="str">
        <f t="shared" si="43"/>
        <v>tratado_92=tratado_92'</v>
      </c>
      <c r="EZ34" s="2" t="str">
        <f t="shared" ref="EZ34:EZ60" si="54">"xlswrite('G:\Mi unidad\1. PROYECTOS TELLO 2022\SCM SPILL OVERS\outputs\PEAO\distancia_centro_salud\1%\simulacion_2\synthetic_control_outputs.xlsx',synthetic_control_"&amp;$A34&amp;","&amp;$A34&amp;")"</f>
        <v>xlswrite('G:\Mi unidad\1. PROYECTOS TELLO 2022\SCM SPILL OVERS\outputs\PEAO\distancia_centro_salud\1%\simulacion_2\synthetic_control_outputs.xlsx',synthetic_control_92,92)</v>
      </c>
      <c r="FN34" s="2" t="str">
        <f t="shared" ref="FN34:FN60" si="55">"xlswrite('G:\Mi unidad\1. PROYECTOS TELLO 2022\SCM SPILL OVERS\outputs\PEAO\distancia_centro_salud\1%\simulacion_2\synthetic_control_spillover_outputs.xlsx',synthetic_control_sp_"&amp;$A34&amp;","&amp;$A34&amp;")"</f>
        <v>xlswrite('G:\Mi unidad\1. PROYECTOS TELLO 2022\SCM SPILL OVERS\outputs\PEAO\distancia_centro_salud\1%\simulacion_2\synthetic_control_spillover_outputs.xlsx',synthetic_control_sp_92,92)</v>
      </c>
      <c r="GD34" s="2" t="str">
        <f t="shared" ref="GD34:GD60" si="56">"xlswrite('G:\Mi unidad\1. PROYECTOS TELLO 2022\SCM SPILL OVERS\outputs\PEAO\distancia_centro_salud\1%\simulacion_2\observado_outputs.xlsx',tratado_"&amp;$A34&amp;","&amp;$A34&amp;")"</f>
        <v>xlswrite('G:\Mi unidad\1. PROYECTOS TELLO 2022\SCM SPILL OVERS\outputs\PEAO\distancia_centro_salud\1%\simulacion_2\observado_outputs.xlsx',tratado_92,92)</v>
      </c>
      <c r="GR34" s="2" t="str">
        <f t="shared" ref="GR34:GR60" si="57">"xlswrite('G:\Mi unidad\1. PROYECTOS TELLO 2022\SCM SPILL OVERS\outputs\PEAO\informalidad\1%\simulacion_2\synthetic_control_outputs.xlsx',synthetic_control_"&amp;$A34&amp;","&amp;$A34&amp;")"</f>
        <v>xlswrite('G:\Mi unidad\1. PROYECTOS TELLO 2022\SCM SPILL OVERS\outputs\PEAO\informalidad\1%\simulacion_2\synthetic_control_outputs.xlsx',synthetic_control_92,92)</v>
      </c>
      <c r="HF34" s="2" t="str">
        <f t="shared" ref="HF34:HF60" si="58">"xlswrite('G:\Mi unidad\1. PROYECTOS TELLO 2022\SCM SPILL OVERS\outputs\PEAO\informalidad\1%\simulacion_2\synthetic_control_spillover_outputs.xlsx',synthetic_control_sp_"&amp;$A34&amp;","&amp;$A34&amp;")"</f>
        <v>xlswrite('G:\Mi unidad\1. PROYECTOS TELLO 2022\SCM SPILL OVERS\outputs\PEAO\informalidad\1%\simulacion_2\synthetic_control_spillover_outputs.xlsx',synthetic_control_sp_92,92)</v>
      </c>
      <c r="HV34" s="2" t="str">
        <f t="shared" ref="HV34:HV60" si="59">"xlswrite('G:\Mi unidad\1. PROYECTOS TELLO 2022\SCM SPILL OVERS\outputs\PEAO\informalidad\1%\simulacion_2\observado_outputs.xlsx',tratado_"&amp;$A34&amp;","&amp;$A34&amp;")"</f>
        <v>xlswrite('G:\Mi unidad\1. PROYECTOS TELLO 2022\SCM SPILL OVERS\outputs\PEAO\informalidad\1%\simulacion_2\observado_outputs.xlsx',tratado_92,92)</v>
      </c>
      <c r="IJ34" s="2" t="str">
        <f t="shared" ref="IJ34:IJ60" si="60">"xlswrite('G:\Mi unidad\1. PROYECTOS TELLO 2022\SCM SPILL OVERS\outputs\PEAO\densidad\1%\simulacion_2\synthetic_control_outputs.xlsx',synthetic_control_"&amp;$A34&amp;","&amp;$A34&amp;")"</f>
        <v>xlswrite('G:\Mi unidad\1. PROYECTOS TELLO 2022\SCM SPILL OVERS\outputs\PEAO\densidad\1%\simulacion_2\synthetic_control_outputs.xlsx',synthetic_control_92,92)</v>
      </c>
      <c r="IX34" s="2" t="str">
        <f t="shared" ref="IX34:IX60" si="61">"xlswrite('G:\Mi unidad\1. PROYECTOS TELLO 2022\SCM SPILL OVERS\outputs\PEAO\densidad\1%\simulacion_2\synthetic_control_spillover_outputs.xlsx',synthetic_control_sp_"&amp;$A34&amp;","&amp;$A34&amp;")"</f>
        <v>xlswrite('G:\Mi unidad\1. PROYECTOS TELLO 2022\SCM SPILL OVERS\outputs\PEAO\densidad\1%\simulacion_2\synthetic_control_spillover_outputs.xlsx',synthetic_control_sp_92,92)</v>
      </c>
      <c r="JN34" s="2" t="str">
        <f t="shared" ref="JN34:JN60" si="62">"xlswrite('G:\Mi unidad\1. PROYECTOS TELLO 2022\SCM SPILL OVERS\outputs\PEAO\densidad\1%\simulacion_2\observado_outputs.xlsx',tratado_"&amp;$A34&amp;","&amp;$A34&amp;")"</f>
        <v>xlswrite('G:\Mi unidad\1. PROYECTOS TELLO 2022\SCM SPILL OVERS\outputs\PEAO\densidad\1%\simulacion_2\observado_outputs.xlsx',tratado_92,92)</v>
      </c>
      <c r="KA34" s="2" t="str">
        <f t="shared" ref="KA34:KA60" si="63">"xlswrite('G:\Mi unidad\1. PROYECTOS TELLO 2022\SCM SPILL OVERS\outputs\PEAO\bajo_niv_educ\1%\simulacion_2\synthetic_control_outputs.xlsx',synthetic_control_"&amp;$A34&amp;","&amp;$A34&amp;")"</f>
        <v>xlswrite('G:\Mi unidad\1. PROYECTOS TELLO 2022\SCM SPILL OVERS\outputs\PEAO\bajo_niv_educ\1%\simulacion_2\synthetic_control_outputs.xlsx',synthetic_control_92,92)</v>
      </c>
      <c r="KO34" s="2" t="str">
        <f t="shared" ref="KO34:KO60" si="64">"xlswrite('G:\Mi unidad\1. PROYECTOS TELLO 2022\SCM SPILL OVERS\outputs\PEAO\bajo_niv_educ\1%\simulacion_2\synthetic_control_spillover_outputs.xlsx',synthetic_control_sp_"&amp;$A34&amp;","&amp;$A34&amp;")"</f>
        <v>xlswrite('G:\Mi unidad\1. PROYECTOS TELLO 2022\SCM SPILL OVERS\outputs\PEAO\bajo_niv_educ\1%\simulacion_2\synthetic_control_spillover_outputs.xlsx',synthetic_control_sp_92,92)</v>
      </c>
      <c r="LE34" s="2" t="str">
        <f t="shared" ref="LE34:LE60" si="65">"xlswrite('G:\Mi unidad\1. PROYECTOS TELLO 2022\SCM SPILL OVERS\outputs\PEAO\bajo_niv_educ\1%\simulacion_2\observado_outputs.xlsx',tratado_"&amp;$A34&amp;","&amp;$A34&amp;")"</f>
        <v>xlswrite('G:\Mi unidad\1. PROYECTOS TELLO 2022\SCM SPILL OVERS\outputs\PEAO\bajo_niv_educ\1%\simulacion_2\observado_outputs.xlsx',tratado_92,92)</v>
      </c>
      <c r="LS34" s="2" t="str">
        <f t="shared" ref="LS34:LS60" si="66">"xlswrite('G:\Mi unidad\1. PROYECTOS TELLO 2022\SCM SPILL OVERS\outputs\PEAO\bajo_ingreso\1%\simulacion_2\synthetic_control_outputs.xlsx',synthetic_control_"&amp;$A34&amp;","&amp;$A34&amp;")"</f>
        <v>xlswrite('G:\Mi unidad\1. PROYECTOS TELLO 2022\SCM SPILL OVERS\outputs\PEAO\bajo_ingreso\1%\simulacion_2\synthetic_control_outputs.xlsx',synthetic_control_92,92)</v>
      </c>
      <c r="MH34" s="2" t="str">
        <f t="shared" ref="MH34:MH60" si="67">"xlswrite('G:\Mi unidad\1. PROYECTOS TELLO 2022\SCM SPILL OVERS\outputs\PEAO\bajo_ingreso\1%\simulacion_2\synthetic_control_spillover_outputs.xlsx',synthetic_control_sp_"&amp;$A34&amp;","&amp;$A34&amp;")"</f>
        <v>xlswrite('G:\Mi unidad\1. PROYECTOS TELLO 2022\SCM SPILL OVERS\outputs\PEAO\bajo_ingreso\1%\simulacion_2\synthetic_control_spillover_outputs.xlsx',synthetic_control_sp_92,92)</v>
      </c>
      <c r="MX34" s="2" t="str">
        <f t="shared" ref="MX34:MX60" si="68">"xlswrite('G:\Mi unidad\1. PROYECTOS TELLO 2022\SCM SPILL OVERS\outputs\PEAO\bajo_ingreso\1%\simulacion_2\observado_outputs.xlsx',tratado_"&amp;$A34&amp;","&amp;$A34&amp;")"</f>
        <v>xlswrite('G:\Mi unidad\1. PROYECTOS TELLO 2022\SCM SPILL OVERS\outputs\PEAO\bajo_ingreso\1%\simulacion_2\observado_outputs.xlsx',tratado_92,92)</v>
      </c>
      <c r="NR34" s="2" t="str">
        <f t="shared" ref="NR34:NR60" si="69">"xlswrite('G:\Mi unidad\1. PROYECTOS TELLO 2022\SCM SPILL OVERS\outputs\PEAO\densidad_g\1%\simulacion_2\synthetic_control_outputs.xlsx',synthetic_control_"&amp;$A34&amp;","&amp;$A34&amp;")"</f>
        <v>xlswrite('G:\Mi unidad\1. PROYECTOS TELLO 2022\SCM SPILL OVERS\outputs\PEAO\densidad_g\1%\simulacion_2\synthetic_control_outputs.xlsx',synthetic_control_92,92)</v>
      </c>
      <c r="OF34" s="2" t="str">
        <f t="shared" ref="OF34:OF60" si="70">"xlswrite('G:\Mi unidad\1. PROYECTOS TELLO 2022\SCM SPILL OVERS\outputs\PEAO\densidad_g\1%\simulacion_2\synthetic_control_spillover_outputs.xlsx',synthetic_control_sp_"&amp;$A34&amp;","&amp;$A34&amp;")"</f>
        <v>xlswrite('G:\Mi unidad\1. PROYECTOS TELLO 2022\SCM SPILL OVERS\outputs\PEAO\densidad_g\1%\simulacion_2\synthetic_control_spillover_outputs.xlsx',synthetic_control_sp_92,92)</v>
      </c>
      <c r="OV34" s="2" t="str">
        <f t="shared" ref="OV34:OV60" si="71">"xlswrite('G:\Mi unidad\1. PROYECTOS TELLO 2022\SCM SPILL OVERS\outputs\PEAO\densidad_g\1%\simulacion_2\observado_outputs.xlsx',tratado_"&amp;$A34&amp;","&amp;$A34&amp;")"</f>
        <v>xlswrite('G:\Mi unidad\1. PROYECTOS TELLO 2022\SCM SPILL OVERS\outputs\PEAO\densidad_g\1%\simulacion_2\observado_outputs.xlsx',tratado_92,92)</v>
      </c>
      <c r="PI34" s="2" t="str">
        <f t="shared" ref="PI34:PI60" si="72">"xlswrite('G:\Mi unidad\1. PROYECTOS TELLO 2022\SCM SPILL OVERS\outputs\PEAO\alimentos\1%\simulacion_2\synthetic_control_outputs.xlsx',synthetic_control_"&amp;$A34&amp;","&amp;$A34&amp;");"</f>
        <v>xlswrite('G:\Mi unidad\1. PROYECTOS TELLO 2022\SCM SPILL OVERS\outputs\PEAO\alimentos\1%\simulacion_2\synthetic_control_outputs.xlsx',synthetic_control_92,92);</v>
      </c>
      <c r="PJ34" s="2" t="str">
        <f t="shared" ref="PJ34:PJ60" si="73">"xlswrite('G:\Mi unidad\1. PROYECTOS TELLO 2022\SCM SPILL OVERS\outputs\PEAO\alimentos\1%\simulacion_2\synthetic_control_spillover_outputs.xlsx',synthetic_control_sp_"&amp;$A34&amp;","&amp;$A34&amp;");"</f>
        <v>xlswrite('G:\Mi unidad\1. PROYECTOS TELLO 2022\SCM SPILL OVERS\outputs\PEAO\alimentos\1%\simulacion_2\synthetic_control_spillover_outputs.xlsx',synthetic_control_sp_92,92);</v>
      </c>
      <c r="PK34" s="2" t="str">
        <f t="shared" ref="PK34:PK60" si="74">"xlswrite('G:\Mi unidad\1. PROYECTOS TELLO 2022\SCM SPILL OVERS\outputs\PEAO\alimentos\1%\simulacion_2\observado_outputs.xlsx',tratado_"&amp;$A34&amp;","&amp;$A34&amp;");"</f>
        <v>xlswrite('G:\Mi unidad\1. PROYECTOS TELLO 2022\SCM SPILL OVERS\outputs\PEAO\alimentos\1%\simulacion_2\observado_outputs.xlsx',tratado_92,92);</v>
      </c>
      <c r="PP34" s="2" t="str">
        <f t="shared" ref="PP34:PP60" si="75">"xlswrite('G:\Mi unidad\1. PROYECTOS TELLO 2022\SCM SPILL OVERS\outputs\PEAO\jefe_hogar\1%\simulacion_2\synthetic_control_outputs.xlsx',synthetic_control_"&amp;$A34&amp;","&amp;$A34&amp;");"</f>
        <v>xlswrite('G:\Mi unidad\1. PROYECTOS TELLO 2022\SCM SPILL OVERS\outputs\PEAO\jefe_hogar\1%\simulacion_2\synthetic_control_outputs.xlsx',synthetic_control_92,92);</v>
      </c>
      <c r="PQ34" s="2" t="str">
        <f t="shared" ref="PQ34:PQ60" si="76">"xlswrite('G:\Mi unidad\1. PROYECTOS TELLO 2022\SCM SPILL OVERS\outputs\PEAO\jefe_hogar\1%\simulacion_2\synthetic_control_spillover_outputs.xlsx',synthetic_control_sp_"&amp;$A34&amp;","&amp;$A34&amp;");"</f>
        <v>xlswrite('G:\Mi unidad\1. PROYECTOS TELLO 2022\SCM SPILL OVERS\outputs\PEAO\jefe_hogar\1%\simulacion_2\synthetic_control_spillover_outputs.xlsx',synthetic_control_sp_92,92);</v>
      </c>
      <c r="PR34" s="2" t="str">
        <f t="shared" ref="PR34:PR60" si="77">"xlswrite('G:\Mi unidad\1. PROYECTOS TELLO 2022\SCM SPILL OVERS\outputs\PEAO\jefe_hogar\1%\simulacion_2\observado_outputs.xlsx',tratado_"&amp;$A34&amp;","&amp;$A34&amp;");"</f>
        <v>xlswrite('G:\Mi unidad\1. PROYECTOS TELLO 2022\SCM SPILL OVERS\outputs\PEAO\jefe_hogar\1%\simulacion_2\observado_outputs.xlsx',tratado_92,92);</v>
      </c>
      <c r="PV34" s="2" t="str">
        <f t="shared" ref="PV34:PV60" si="78">"xlswrite('G:\Mi unidad\1. PROYECTOS TELLO 2022\SCM SPILL OVERS\outputs\PEAO\mujeres\1%\simulacion_2\synthetic_control_outputs.xlsx',synthetic_control_"&amp;$A34&amp;","&amp;$A34&amp;");"</f>
        <v>xlswrite('G:\Mi unidad\1. PROYECTOS TELLO 2022\SCM SPILL OVERS\outputs\PEAO\mujeres\1%\simulacion_2\synthetic_control_outputs.xlsx',synthetic_control_92,92);</v>
      </c>
      <c r="PW34" s="2" t="str">
        <f t="shared" ref="PW34:PW60" si="79">"xlswrite('G:\Mi unidad\1. PROYECTOS TELLO 2022\SCM SPILL OVERS\outputs\PEAO\mujeres\1%\simulacion_2\synthetic_control_spillover_outputs.xlsx',synthetic_control_sp_"&amp;$A34&amp;","&amp;$A34&amp;");"</f>
        <v>xlswrite('G:\Mi unidad\1. PROYECTOS TELLO 2022\SCM SPILL OVERS\outputs\PEAO\mujeres\1%\simulacion_2\synthetic_control_spillover_outputs.xlsx',synthetic_control_sp_92,92);</v>
      </c>
      <c r="PX34" s="2" t="str">
        <f t="shared" ref="PX34:PX60" si="80">"xlswrite('G:\Mi unidad\1. PROYECTOS TELLO 2022\SCM SPILL OVERS\outputs\PEAO\mujeres\1%\simulacion_2\observado_outputs.xlsx',tratado_"&amp;$A34&amp;","&amp;$A34&amp;");"</f>
        <v>xlswrite('G:\Mi unidad\1. PROYECTOS TELLO 2022\SCM SPILL OVERS\outputs\PEAO\mujeres\1%\simulacion_2\observado_outputs.xlsx',tratado_92,92);</v>
      </c>
      <c r="QB34" s="2" t="str">
        <f t="shared" ref="QB34:QB60" si="81">"xlswrite('G:\Mi unidad\1. PROYECTOS TELLO 2022\SCM SPILL OVERS\outputs\PEAO\criminalidad\1%\simulacion_2\synthetic_control_outputs.xlsx',synthetic_control_"&amp;$A34&amp;","&amp;$A34&amp;");"</f>
        <v>xlswrite('G:\Mi unidad\1. PROYECTOS TELLO 2022\SCM SPILL OVERS\outputs\PEAO\criminalidad\1%\simulacion_2\synthetic_control_outputs.xlsx',synthetic_control_92,92);</v>
      </c>
      <c r="QC34" s="2" t="str">
        <f t="shared" ref="QC34:QC60" si="82">"xlswrite('G:\Mi unidad\1. PROYECTOS TELLO 2022\SCM SPILL OVERS\outputs\PEAO\criminalidad\1%\simulacion_2\synthetic_control_spillover_outputs.xlsx',synthetic_control_sp_"&amp;$A34&amp;","&amp;$A34&amp;");"</f>
        <v>xlswrite('G:\Mi unidad\1. PROYECTOS TELLO 2022\SCM SPILL OVERS\outputs\PEAO\criminalidad\1%\simulacion_2\synthetic_control_spillover_outputs.xlsx',synthetic_control_sp_92,92);</v>
      </c>
      <c r="QD34" s="2" t="str">
        <f t="shared" ref="QD34:QD60" si="83">"xlswrite('G:\Mi unidad\1. PROYECTOS TELLO 2022\SCM SPILL OVERS\outputs\PEAO\criminalidad\1%\simulacion_2\observado_outputs.xlsx',tratado_"&amp;$A34&amp;","&amp;$A34&amp;");"</f>
        <v>xlswrite('G:\Mi unidad\1. PROYECTOS TELLO 2022\SCM SPILL OVERS\outputs\PEAO\criminalidad\1%\simulacion_2\observado_outputs.xlsx',tratado_92,92);</v>
      </c>
      <c r="QI34">
        <v>16</v>
      </c>
      <c r="QJ34" t="str">
        <f>"    [p_value_"&amp;QI34&amp; ",lb_"&amp;QI34&amp;",ub_"&amp;QI34&amp;"] = sp_andrews_te(Y_pre_"&amp;QI34&amp;",PEAO_"&amp;QI34&amp;"(:,T+s),A_"&amp;QI34&amp;",C,.05);"</f>
        <v xml:space="preserve">    [p_value_16,lb_16,ub_16] = sp_andrews_te(Y_pre_16,PEAO_16(:,T+s),A_16,C,.05);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OVERS\outputs\PEAO\bajo_niv_educ\1%\simulacion_2\output_tests.xlsx',p_value_vec_"&amp;QW34&amp;"','p_value_vec_"&amp;QW34&amp;"');"</f>
        <v>xlswrite('G:\Mi unidad\1. PROYECTOS TELLO 2022\SCM SPILL OVERS\outputs\PEAO\bajo_niv_educ\1%\simulacion_2\output_tests.xlsx',p_value_vec_23','p_value_vec_23');</v>
      </c>
      <c r="RK34">
        <v>23</v>
      </c>
      <c r="RL34" t="str">
        <f>"xlswrite('G:\Mi unidad\1. PROYECTOS TELLO 2022\SCM SPILL OVERS\outputs\PEAO\bajo_ingreso\1%\simulacion_2\output_tests.xlsx',p_value_vec_"&amp;RK34&amp;"','p_value_vec_"&amp;RK34&amp;"');"</f>
        <v>xlswrite('G:\Mi unidad\1. PROYECTOS TELLO 2022\SCM SPILL OVERS\outputs\PEAO\bajo_ingreso\1%\simulacion_2\output_tests.xlsx',p_value_vec_23','p_value_vec_23');</v>
      </c>
      <c r="RW34">
        <v>23</v>
      </c>
      <c r="RX34" t="str">
        <f>"xlswrite('G:\Mi unidad\1. PROYECTOS TELLO 2022\SCM SPILL OVERS\outputs\PEAO\densidad\1%\simulacion_2\output_tests.xlsx',p_value_vec_"&amp;RW34&amp;"','p_value_vec_"&amp;RW34&amp;"');"</f>
        <v>xlswrite('G:\Mi unidad\1. PROYECTOS TELLO 2022\SCM SPILL OVERS\outputs\PEAO\densidad\1%\simulacion_2\output_tests.xlsx',p_value_vec_23','p_value_vec_23');</v>
      </c>
      <c r="SI34">
        <v>23</v>
      </c>
      <c r="SJ34" t="str">
        <f>"xlswrite('G:\Mi unidad\1. PROYECTOS TELLO 2022\SCM SPILL OVERS\outputs\PEAO\densidad_g\1%\simulacion_2\output_tests.xlsx',p_value_vec_"&amp;SI34&amp;"','p_value_vec_"&amp;SI34&amp;"');"</f>
        <v>xlswrite('G:\Mi unidad\1. PROYECTOS TELLO 2022\SCM SPILL OVERS\outputs\PEAO\densidad_g\1%\simulacion_2\output_tests.xlsx',p_value_vec_23','p_value_vec_23');</v>
      </c>
      <c r="SU34">
        <v>23</v>
      </c>
      <c r="SV34" t="str">
        <f>"xlswrite('G:\Mi unidad\1. PROYECTOS TELLO 2022\SCM SPILL OVERS\outputs\PEAO\distancia_centro_salud\1%\simulacion_2\output_tests.xlsx',p_value_vec_"&amp;SU34&amp;"','p_value_vec_"&amp;SU34&amp;"');"</f>
        <v>xlswrite('G:\Mi unidad\1. PROYECTOS TELLO 2022\SCM SPILL OVERS\outputs\PEAO\distancia_centro_salud\1%\simulacion_2\output_tests.xlsx',p_value_vec_23','p_value_vec_23');</v>
      </c>
      <c r="TH34">
        <v>23</v>
      </c>
      <c r="TI34" t="str">
        <f>"xlswrite('G:\Mi unidad\1. PROYECTOS TELLO 2022\SCM SPILL OVERS\outputs\PEAO\informalidad\1%\simulacion_2\output_tests.xlsx',p_value_vec_"&amp;TH34&amp;"','p_value_vec_"&amp;TH34&amp;"');"</f>
        <v>xlswrite('G:\Mi unidad\1. PROYECTOS TELLO 2022\SCM SPILL OVERS\outputs\PEAO\informalidad\1%\simulacion_2\output_tests.xlsx',p_value_vec_23','p_value_vec_23');</v>
      </c>
      <c r="TU34">
        <v>23</v>
      </c>
      <c r="TV34" t="str">
        <f>"xlswrite('G:\Mi unidad\1. PROYECTOS TELLO 2022\SCM SPILL OVERS\outputs\PEAO\alimentos\1%\simulacion_2\output_tests.xlsx',p_value_vec_"&amp;TU34&amp;"','p_value_vec_"&amp;TU34&amp;"');"</f>
        <v>xlswrite('G:\Mi unidad\1. PROYECTOS TELLO 2022\SCM SPILL OVERS\outputs\PEAO\alimentos\1%\simulacion_2\output_tests.xlsx',p_value_vec_23','p_value_vec_23');</v>
      </c>
      <c r="UB34">
        <v>23</v>
      </c>
      <c r="UC34" t="str">
        <f>"xlswrite('G:\Mi unidad\1. PROYECTOS TELLO 2022\SCM SPILL OVERS\outputs\PEAO\jefe_hogar\1%\simulacion_2\output_tests.xlsx',p_value_vec_"&amp;UB34&amp;"','p_value_vec_"&amp;UB34&amp;"');"</f>
        <v>xlswrite('G:\Mi unidad\1. PROYECTOS TELLO 2022\SCM SPILL OVERS\outputs\PEAO\jefe_hogar\1%\simulacion_2\output_tests.xlsx',p_value_vec_23','p_value_vec_23');</v>
      </c>
      <c r="UI34">
        <v>23</v>
      </c>
      <c r="UJ34" t="str">
        <f>"xlswrite('G:\Mi unidad\1. PROYECTOS TELLO 2022\SCM SPILL OVERS\outputs\PEAO\mujeres\1%\simulacion_2\output_tests.xlsx',p_value_vec_"&amp;UI34&amp;"','p_value_vec_"&amp;UI34&amp;"');"</f>
        <v>xlswrite('G:\Mi unidad\1. PROYECTOS TELLO 2022\SCM SPILL OVERS\outputs\PEAO\mujeres\1%\simulacion_2\output_tests.xlsx',p_value_vec_23','p_value_vec_23');</v>
      </c>
      <c r="UU34">
        <v>23</v>
      </c>
      <c r="UV34" t="str">
        <f>"xlswrite('G:\Mi unidad\1. PROYECTOS TELLO 2022\SCM SPILL OVERS\outputs\PEAO\criminalidad\1%\simulacion_2\output_tests.xlsx',p_value_vec_"&amp;UU34&amp;"','p_value_vec_"&amp;UU34&amp;"');"</f>
        <v>xlswrite('G:\Mi unidad\1. PROYECTOS TELLO 2022\SCM SPILL OVERS\outputs\PEAO\criminalidad\1%\simulacion_2\output_tests.xlsx',p_value_vec_23','p_value_vec_23');</v>
      </c>
    </row>
    <row r="35" spans="1:568" x14ac:dyDescent="0.3">
      <c r="A35">
        <v>95</v>
      </c>
      <c r="B35" s="2" t="str">
        <f t="shared" si="47"/>
        <v>[data_95,provincias_95,~] = xlsread('BD_PEAO_est_1_provincia_95.xlsx');</v>
      </c>
      <c r="E35" s="2" t="str">
        <f t="shared" si="37"/>
        <v>provincia_95 = unique(provincias_95(2:end,1));</v>
      </c>
      <c r="O35" s="2" t="str">
        <f t="shared" si="48"/>
        <v>PEAO_95 = reshape(data_95(:,2),T+S,N);</v>
      </c>
      <c r="T35" s="2" t="str">
        <f t="shared" si="49"/>
        <v xml:space="preserve">PEAO_95 = PEAO_95'; </v>
      </c>
      <c r="X35" s="2" t="str">
        <f t="shared" si="50"/>
        <v>tratado_95 = PEAO_95(1,:);</v>
      </c>
      <c r="AC35" s="2" t="str">
        <f t="shared" si="51"/>
        <v>PEAO_95(1,:) = [];</v>
      </c>
      <c r="AI35" s="2" t="str">
        <f t="shared" si="52"/>
        <v>PEAO_95 = [tratado_95;PEAO_95];</v>
      </c>
      <c r="AN35" s="2" t="str">
        <f t="shared" si="53"/>
        <v>Y_95 = PEAO_95; % outcome matrix</v>
      </c>
      <c r="AS35" s="2" t="str">
        <f t="shared" si="44"/>
        <v>Y_pre_95 = Y_95(:,1:T);</v>
      </c>
      <c r="AW35" s="2" t="str">
        <f t="shared" si="45"/>
        <v>Y_post_95 = Y_95(:,T+1:end);</v>
      </c>
      <c r="BA35" s="2" t="str">
        <f t="shared" si="46"/>
        <v>[a_hat_95,B_hat_95] = scm_batch(Y_pre_95);</v>
      </c>
      <c r="BF35" s="2" t="str">
        <f t="shared" si="38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39"/>
        <v>M_hat_95 = (eye(N)-B_hat_95)'*(eye(N)-B_hat_95);</v>
      </c>
      <c r="DQ35" s="2" t="str">
        <f t="shared" si="40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1"/>
        <v>synthetic_control_95=synthetic_control_95'</v>
      </c>
      <c r="EQ35" s="2" t="str">
        <f t="shared" si="42"/>
        <v>synthetic_control_sp_95=synthetic_control_sp_95'</v>
      </c>
      <c r="EV35" s="2" t="str">
        <f t="shared" si="43"/>
        <v>tratado_95=tratado_95'</v>
      </c>
      <c r="EZ35" s="2" t="str">
        <f t="shared" si="54"/>
        <v>xlswrite('G:\Mi unidad\1. PROYECTOS TELLO 2022\SCM SPILL OVERS\outputs\PEAO\distancia_centro_salud\1%\simulacion_2\synthetic_control_outputs.xlsx',synthetic_control_95,95)</v>
      </c>
      <c r="FN35" s="2" t="str">
        <f t="shared" si="55"/>
        <v>xlswrite('G:\Mi unidad\1. PROYECTOS TELLO 2022\SCM SPILL OVERS\outputs\PEAO\distancia_centro_salud\1%\simulacion_2\synthetic_control_spillover_outputs.xlsx',synthetic_control_sp_95,95)</v>
      </c>
      <c r="GD35" s="2" t="str">
        <f t="shared" si="56"/>
        <v>xlswrite('G:\Mi unidad\1. PROYECTOS TELLO 2022\SCM SPILL OVERS\outputs\PEAO\distancia_centro_salud\1%\simulacion_2\observado_outputs.xlsx',tratado_95,95)</v>
      </c>
      <c r="GR35" s="2" t="str">
        <f t="shared" si="57"/>
        <v>xlswrite('G:\Mi unidad\1. PROYECTOS TELLO 2022\SCM SPILL OVERS\outputs\PEAO\informalidad\1%\simulacion_2\synthetic_control_outputs.xlsx',synthetic_control_95,95)</v>
      </c>
      <c r="HF35" s="2" t="str">
        <f t="shared" si="58"/>
        <v>xlswrite('G:\Mi unidad\1. PROYECTOS TELLO 2022\SCM SPILL OVERS\outputs\PEAO\informalidad\1%\simulacion_2\synthetic_control_spillover_outputs.xlsx',synthetic_control_sp_95,95)</v>
      </c>
      <c r="HV35" s="2" t="str">
        <f t="shared" si="59"/>
        <v>xlswrite('G:\Mi unidad\1. PROYECTOS TELLO 2022\SCM SPILL OVERS\outputs\PEAO\informalidad\1%\simulacion_2\observado_outputs.xlsx',tratado_95,95)</v>
      </c>
      <c r="IJ35" s="2" t="str">
        <f t="shared" si="60"/>
        <v>xlswrite('G:\Mi unidad\1. PROYECTOS TELLO 2022\SCM SPILL OVERS\outputs\PEAO\densidad\1%\simulacion_2\synthetic_control_outputs.xlsx',synthetic_control_95,95)</v>
      </c>
      <c r="IX35" s="2" t="str">
        <f t="shared" si="61"/>
        <v>xlswrite('G:\Mi unidad\1. PROYECTOS TELLO 2022\SCM SPILL OVERS\outputs\PEAO\densidad\1%\simulacion_2\synthetic_control_spillover_outputs.xlsx',synthetic_control_sp_95,95)</v>
      </c>
      <c r="JN35" s="2" t="str">
        <f t="shared" si="62"/>
        <v>xlswrite('G:\Mi unidad\1. PROYECTOS TELLO 2022\SCM SPILL OVERS\outputs\PEAO\densidad\1%\simulacion_2\observado_outputs.xlsx',tratado_95,95)</v>
      </c>
      <c r="KA35" s="2" t="str">
        <f t="shared" si="63"/>
        <v>xlswrite('G:\Mi unidad\1. PROYECTOS TELLO 2022\SCM SPILL OVERS\outputs\PEAO\bajo_niv_educ\1%\simulacion_2\synthetic_control_outputs.xlsx',synthetic_control_95,95)</v>
      </c>
      <c r="KO35" s="2" t="str">
        <f t="shared" si="64"/>
        <v>xlswrite('G:\Mi unidad\1. PROYECTOS TELLO 2022\SCM SPILL OVERS\outputs\PEAO\bajo_niv_educ\1%\simulacion_2\synthetic_control_spillover_outputs.xlsx',synthetic_control_sp_95,95)</v>
      </c>
      <c r="LE35" s="2" t="str">
        <f t="shared" si="65"/>
        <v>xlswrite('G:\Mi unidad\1. PROYECTOS TELLO 2022\SCM SPILL OVERS\outputs\PEAO\bajo_niv_educ\1%\simulacion_2\observado_outputs.xlsx',tratado_95,95)</v>
      </c>
      <c r="LS35" s="2" t="str">
        <f t="shared" si="66"/>
        <v>xlswrite('G:\Mi unidad\1. PROYECTOS TELLO 2022\SCM SPILL OVERS\outputs\PEAO\bajo_ingreso\1%\simulacion_2\synthetic_control_outputs.xlsx',synthetic_control_95,95)</v>
      </c>
      <c r="MH35" s="2" t="str">
        <f t="shared" si="67"/>
        <v>xlswrite('G:\Mi unidad\1. PROYECTOS TELLO 2022\SCM SPILL OVERS\outputs\PEAO\bajo_ingreso\1%\simulacion_2\synthetic_control_spillover_outputs.xlsx',synthetic_control_sp_95,95)</v>
      </c>
      <c r="MX35" s="2" t="str">
        <f t="shared" si="68"/>
        <v>xlswrite('G:\Mi unidad\1. PROYECTOS TELLO 2022\SCM SPILL OVERS\outputs\PEAO\bajo_ingreso\1%\simulacion_2\observado_outputs.xlsx',tratado_95,95)</v>
      </c>
      <c r="NR35" s="2" t="str">
        <f t="shared" si="69"/>
        <v>xlswrite('G:\Mi unidad\1. PROYECTOS TELLO 2022\SCM SPILL OVERS\outputs\PEAO\densidad_g\1%\simulacion_2\synthetic_control_outputs.xlsx',synthetic_control_95,95)</v>
      </c>
      <c r="OF35" s="2" t="str">
        <f t="shared" si="70"/>
        <v>xlswrite('G:\Mi unidad\1. PROYECTOS TELLO 2022\SCM SPILL OVERS\outputs\PEAO\densidad_g\1%\simulacion_2\synthetic_control_spillover_outputs.xlsx',synthetic_control_sp_95,95)</v>
      </c>
      <c r="OV35" s="2" t="str">
        <f t="shared" si="71"/>
        <v>xlswrite('G:\Mi unidad\1. PROYECTOS TELLO 2022\SCM SPILL OVERS\outputs\PEAO\densidad_g\1%\simulacion_2\observado_outputs.xlsx',tratado_95,95)</v>
      </c>
      <c r="PI35" s="2" t="str">
        <f t="shared" si="72"/>
        <v>xlswrite('G:\Mi unidad\1. PROYECTOS TELLO 2022\SCM SPILL OVERS\outputs\PEAO\alimentos\1%\simulacion_2\synthetic_control_outputs.xlsx',synthetic_control_95,95);</v>
      </c>
      <c r="PJ35" s="2" t="str">
        <f t="shared" si="73"/>
        <v>xlswrite('G:\Mi unidad\1. PROYECTOS TELLO 2022\SCM SPILL OVERS\outputs\PEAO\alimentos\1%\simulacion_2\synthetic_control_spillover_outputs.xlsx',synthetic_control_sp_95,95);</v>
      </c>
      <c r="PK35" s="2" t="str">
        <f t="shared" si="74"/>
        <v>xlswrite('G:\Mi unidad\1. PROYECTOS TELLO 2022\SCM SPILL OVERS\outputs\PEAO\alimentos\1%\simulacion_2\observado_outputs.xlsx',tratado_95,95);</v>
      </c>
      <c r="PP35" s="2" t="str">
        <f t="shared" si="75"/>
        <v>xlswrite('G:\Mi unidad\1. PROYECTOS TELLO 2022\SCM SPILL OVERS\outputs\PEAO\jefe_hogar\1%\simulacion_2\synthetic_control_outputs.xlsx',synthetic_control_95,95);</v>
      </c>
      <c r="PQ35" s="2" t="str">
        <f t="shared" si="76"/>
        <v>xlswrite('G:\Mi unidad\1. PROYECTOS TELLO 2022\SCM SPILL OVERS\outputs\PEAO\jefe_hogar\1%\simulacion_2\synthetic_control_spillover_outputs.xlsx',synthetic_control_sp_95,95);</v>
      </c>
      <c r="PR35" s="2" t="str">
        <f t="shared" si="77"/>
        <v>xlswrite('G:\Mi unidad\1. PROYECTOS TELLO 2022\SCM SPILL OVERS\outputs\PEAO\jefe_hogar\1%\simulacion_2\observado_outputs.xlsx',tratado_95,95);</v>
      </c>
      <c r="PV35" s="2" t="str">
        <f t="shared" si="78"/>
        <v>xlswrite('G:\Mi unidad\1. PROYECTOS TELLO 2022\SCM SPILL OVERS\outputs\PEAO\mujeres\1%\simulacion_2\synthetic_control_outputs.xlsx',synthetic_control_95,95);</v>
      </c>
      <c r="PW35" s="2" t="str">
        <f t="shared" si="79"/>
        <v>xlswrite('G:\Mi unidad\1. PROYECTOS TELLO 2022\SCM SPILL OVERS\outputs\PEAO\mujeres\1%\simulacion_2\synthetic_control_spillover_outputs.xlsx',synthetic_control_sp_95,95);</v>
      </c>
      <c r="PX35" s="2" t="str">
        <f t="shared" si="80"/>
        <v>xlswrite('G:\Mi unidad\1. PROYECTOS TELLO 2022\SCM SPILL OVERS\outputs\PEAO\mujeres\1%\simulacion_2\observado_outputs.xlsx',tratado_95,95);</v>
      </c>
      <c r="QB35" s="2" t="str">
        <f t="shared" si="81"/>
        <v>xlswrite('G:\Mi unidad\1. PROYECTOS TELLO 2022\SCM SPILL OVERS\outputs\PEAO\criminalidad\1%\simulacion_2\synthetic_control_outputs.xlsx',synthetic_control_95,95);</v>
      </c>
      <c r="QC35" s="2" t="str">
        <f t="shared" si="82"/>
        <v>xlswrite('G:\Mi unidad\1. PROYECTOS TELLO 2022\SCM SPILL OVERS\outputs\PEAO\criminalidad\1%\simulacion_2\synthetic_control_spillover_outputs.xlsx',synthetic_control_sp_95,95);</v>
      </c>
      <c r="QD35" s="2" t="str">
        <f t="shared" si="83"/>
        <v>xlswrite('G:\Mi unidad\1. PROYECTOS TELLO 2022\SCM SPILL OVERS\outputs\PEAO\criminalidad\1%\simulacion_2\observado_outputs.xlsx',tratado_95,95);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OVERS\outputs\PEAO\bajo_niv_educ\1%\simulacion_2\output_tests.xlsx',alpha1_hat_vec_"&amp;QW35&amp;"','alpha1_hat_vec_"&amp;QW35&amp;"');"</f>
        <v>xlswrite('G:\Mi unidad\1. PROYECTOS TELLO 2022\SCM SPILL OVERS\outputs\PEAO\bajo_niv_educ\1%\simulacion_2\output_tests.xlsx',alpha1_hat_vec_23','alpha1_hat_vec_23');</v>
      </c>
      <c r="RK35">
        <v>23</v>
      </c>
      <c r="RL35" t="str">
        <f>"xlswrite('G:\Mi unidad\1. PROYECTOS TELLO 2022\SCM SPILL OVERS\outputs\PEAO\bajo_ingreso\1%\simulacion_2\output_tests.xlsx',alpha1_hat_vec_"&amp;RK35&amp;"','alpha1_hat_vec_"&amp;RK35&amp;"');"</f>
        <v>xlswrite('G:\Mi unidad\1. PROYECTOS TELLO 2022\SCM SPILL OVERS\outputs\PEAO\bajo_ingreso\1%\simulacion_2\output_tests.xlsx',alpha1_hat_vec_23','alpha1_hat_vec_23');</v>
      </c>
      <c r="RW35">
        <v>23</v>
      </c>
      <c r="RX35" t="str">
        <f>"xlswrite('G:\Mi unidad\1. PROYECTOS TELLO 2022\SCM SPILL OVERS\outputs\PEAO\densidad\1%\simulacion_2\output_tests.xlsx',alpha1_hat_vec_"&amp;RW35&amp;"','alpha1_hat_vec_"&amp;RW35&amp;"');"</f>
        <v>xlswrite('G:\Mi unidad\1. PROYECTOS TELLO 2022\SCM SPILL OVERS\outputs\PEAO\densidad\1%\simulacion_2\output_tests.xlsx',alpha1_hat_vec_23','alpha1_hat_vec_23');</v>
      </c>
      <c r="SI35">
        <v>23</v>
      </c>
      <c r="SJ35" t="str">
        <f>"xlswrite('G:\Mi unidad\1. PROYECTOS TELLO 2022\SCM SPILL OVERS\outputs\PEAO\densidad_g\1%\simulacion_2\output_tests.xlsx',alpha1_hat_vec_"&amp;SI35&amp;"','alpha1_hat_vec_"&amp;SI35&amp;"');"</f>
        <v>xlswrite('G:\Mi unidad\1. PROYECTOS TELLO 2022\SCM SPILL OVERS\outputs\PEAO\densidad_g\1%\simulacion_2\output_tests.xlsx',alpha1_hat_vec_23','alpha1_hat_vec_23');</v>
      </c>
      <c r="SU35">
        <v>23</v>
      </c>
      <c r="SV35" t="str">
        <f>"xlswrite('G:\Mi unidad\1. PROYECTOS TELLO 2022\SCM SPILL OVERS\outputs\PEAO\distancia_centro_salud\1%\simulacion_2\output_tests.xlsx',alpha1_hat_vec_"&amp;SU35&amp;"','alpha1_hat_vec_"&amp;SU35&amp;"');"</f>
        <v>xlswrite('G:\Mi unidad\1. PROYECTOS TELLO 2022\SCM SPILL OVERS\outputs\PEAO\distancia_centro_salud\1%\simulacion_2\output_tests.xlsx',alpha1_hat_vec_23','alpha1_hat_vec_23');</v>
      </c>
      <c r="TH35">
        <v>23</v>
      </c>
      <c r="TI35" t="str">
        <f>"xlswrite('G:\Mi unidad\1. PROYECTOS TELLO 2022\SCM SPILL OVERS\outputs\PEAO\informalidad\1%\simulacion_2\output_tests.xlsx',alpha1_hat_vec_"&amp;TH35&amp;"','alpha1_hat_vec_"&amp;TH35&amp;"');"</f>
        <v>xlswrite('G:\Mi unidad\1. PROYECTOS TELLO 2022\SCM SPILL OVERS\outputs\PEAO\informalidad\1%\simulacion_2\output_tests.xlsx',alpha1_hat_vec_23','alpha1_hat_vec_23');</v>
      </c>
      <c r="TU35">
        <v>23</v>
      </c>
      <c r="TV35" t="str">
        <f>"xlswrite('G:\Mi unidad\1. PROYECTOS TELLO 2022\SCM SPILL OVERS\outputs\PEAO\alimentos\1%\simulacion_2\output_tests.xlsx',alpha1_hat_vec_"&amp;TU35&amp;"','alpha1_hat_vec_"&amp;TU35&amp;"');"</f>
        <v>xlswrite('G:\Mi unidad\1. PROYECTOS TELLO 2022\SCM SPILL OVERS\outputs\PEAO\alimentos\1%\simulacion_2\output_tests.xlsx',alpha1_hat_vec_23','alpha1_hat_vec_23');</v>
      </c>
      <c r="UB35">
        <v>23</v>
      </c>
      <c r="UC35" t="str">
        <f>"xlswrite('G:\Mi unidad\1. PROYECTOS TELLO 2022\SCM SPILL OVERS\outputs\PEAO\jefe_hogar\1%\simulacion_2\output_tests.xlsx',alpha1_hat_vec_"&amp;UB35&amp;"','alpha1_hat_vec_"&amp;UB35&amp;"');"</f>
        <v>xlswrite('G:\Mi unidad\1. PROYECTOS TELLO 2022\SCM SPILL OVERS\outputs\PEAO\jefe_hogar\1%\simulacion_2\output_tests.xlsx',alpha1_hat_vec_23','alpha1_hat_vec_23');</v>
      </c>
      <c r="UI35">
        <v>23</v>
      </c>
      <c r="UJ35" t="str">
        <f>"xlswrite('G:\Mi unidad\1. PROYECTOS TELLO 2022\SCM SPILL OVERS\outputs\PEAO\mujeres\1%\simulacion_2\output_tests.xlsx',alpha1_hat_vec_"&amp;UI35&amp;"','alpha1_hat_vec_"&amp;UI35&amp;"');"</f>
        <v>xlswrite('G:\Mi unidad\1. PROYECTOS TELLO 2022\SCM SPILL OVERS\outputs\PEAO\mujeres\1%\simulacion_2\output_tests.xlsx',alpha1_hat_vec_23','alpha1_hat_vec_23');</v>
      </c>
      <c r="UU35">
        <v>23</v>
      </c>
      <c r="UV35" t="str">
        <f>"xlswrite('G:\Mi unidad\1. PROYECTOS TELLO 2022\SCM SPILL OVERS\outputs\PEAO\criminalidad\1%\simulacion_2\output_tests.xlsx',alpha1_hat_vec_"&amp;UU35&amp;"','alpha1_hat_vec_"&amp;UU35&amp;"');"</f>
        <v>xlswrite('G:\Mi unidad\1. PROYECTOS TELLO 2022\SCM SPILL OVERS\outputs\PEAO\criminalidad\1%\simulacion_2\output_tests.xlsx',alpha1_hat_vec_23','alpha1_hat_vec_23');</v>
      </c>
    </row>
    <row r="36" spans="1:568" x14ac:dyDescent="0.3">
      <c r="A36">
        <v>100</v>
      </c>
      <c r="B36" s="2" t="str">
        <f t="shared" si="47"/>
        <v>[data_100,provincias_100,~] = xlsread('BD_PEAO_est_1_provincia_100.xlsx');</v>
      </c>
      <c r="E36" s="2" t="str">
        <f t="shared" si="37"/>
        <v>provincia_100 = unique(provincias_100(2:end,1));</v>
      </c>
      <c r="O36" s="2" t="str">
        <f t="shared" si="48"/>
        <v>PEAO_100 = reshape(data_100(:,2),T+S,N);</v>
      </c>
      <c r="T36" s="2" t="str">
        <f t="shared" si="49"/>
        <v xml:space="preserve">PEAO_100 = PEAO_100'; </v>
      </c>
      <c r="X36" s="2" t="str">
        <f t="shared" si="50"/>
        <v>tratado_100 = PEAO_100(1,:);</v>
      </c>
      <c r="AC36" s="2" t="str">
        <f t="shared" si="51"/>
        <v>PEAO_100(1,:) = [];</v>
      </c>
      <c r="AI36" s="2" t="str">
        <f t="shared" si="52"/>
        <v>PEAO_100 = [tratado_100;PEAO_100];</v>
      </c>
      <c r="AN36" s="2" t="str">
        <f t="shared" si="53"/>
        <v>Y_100 = PEAO_100; % outcome matrix</v>
      </c>
      <c r="AS36" s="2" t="str">
        <f t="shared" si="44"/>
        <v>Y_pre_100 = Y_100(:,1:T);</v>
      </c>
      <c r="AW36" s="2" t="str">
        <f t="shared" si="45"/>
        <v>Y_post_100 = Y_100(:,T+1:end);</v>
      </c>
      <c r="BA36" s="2" t="str">
        <f t="shared" si="46"/>
        <v>[a_hat_100,B_hat_100] = scm_batch(Y_pre_100);</v>
      </c>
      <c r="BF36" s="2" t="str">
        <f t="shared" si="38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39"/>
        <v>M_hat_100 = (eye(N)-B_hat_100)'*(eye(N)-B_hat_100);</v>
      </c>
      <c r="DQ36" s="2" t="str">
        <f t="shared" si="40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1"/>
        <v>synthetic_control_100=synthetic_control_100'</v>
      </c>
      <c r="EQ36" s="2" t="str">
        <f t="shared" si="42"/>
        <v>synthetic_control_sp_100=synthetic_control_sp_100'</v>
      </c>
      <c r="EV36" s="2" t="str">
        <f t="shared" si="43"/>
        <v>tratado_100=tratado_100'</v>
      </c>
      <c r="EZ36" s="2" t="str">
        <f t="shared" si="54"/>
        <v>xlswrite('G:\Mi unidad\1. PROYECTOS TELLO 2022\SCM SPILL OVERS\outputs\PEAO\distancia_centro_salud\1%\simulacion_2\synthetic_control_outputs.xlsx',synthetic_control_100,100)</v>
      </c>
      <c r="FN36" s="2" t="str">
        <f t="shared" si="55"/>
        <v>xlswrite('G:\Mi unidad\1. PROYECTOS TELLO 2022\SCM SPILL OVERS\outputs\PEAO\distancia_centro_salud\1%\simulacion_2\synthetic_control_spillover_outputs.xlsx',synthetic_control_sp_100,100)</v>
      </c>
      <c r="GD36" s="2" t="str">
        <f t="shared" si="56"/>
        <v>xlswrite('G:\Mi unidad\1. PROYECTOS TELLO 2022\SCM SPILL OVERS\outputs\PEAO\distancia_centro_salud\1%\simulacion_2\observado_outputs.xlsx',tratado_100,100)</v>
      </c>
      <c r="GR36" s="2" t="str">
        <f t="shared" si="57"/>
        <v>xlswrite('G:\Mi unidad\1. PROYECTOS TELLO 2022\SCM SPILL OVERS\outputs\PEAO\informalidad\1%\simulacion_2\synthetic_control_outputs.xlsx',synthetic_control_100,100)</v>
      </c>
      <c r="HF36" s="2" t="str">
        <f t="shared" si="58"/>
        <v>xlswrite('G:\Mi unidad\1. PROYECTOS TELLO 2022\SCM SPILL OVERS\outputs\PEAO\informalidad\1%\simulacion_2\synthetic_control_spillover_outputs.xlsx',synthetic_control_sp_100,100)</v>
      </c>
      <c r="HV36" s="2" t="str">
        <f t="shared" si="59"/>
        <v>xlswrite('G:\Mi unidad\1. PROYECTOS TELLO 2022\SCM SPILL OVERS\outputs\PEAO\informalidad\1%\simulacion_2\observado_outputs.xlsx',tratado_100,100)</v>
      </c>
      <c r="IJ36" s="2" t="str">
        <f t="shared" si="60"/>
        <v>xlswrite('G:\Mi unidad\1. PROYECTOS TELLO 2022\SCM SPILL OVERS\outputs\PEAO\densidad\1%\simulacion_2\synthetic_control_outputs.xlsx',synthetic_control_100,100)</v>
      </c>
      <c r="IX36" s="2" t="str">
        <f t="shared" si="61"/>
        <v>xlswrite('G:\Mi unidad\1. PROYECTOS TELLO 2022\SCM SPILL OVERS\outputs\PEAO\densidad\1%\simulacion_2\synthetic_control_spillover_outputs.xlsx',synthetic_control_sp_100,100)</v>
      </c>
      <c r="JN36" s="2" t="str">
        <f t="shared" si="62"/>
        <v>xlswrite('G:\Mi unidad\1. PROYECTOS TELLO 2022\SCM SPILL OVERS\outputs\PEAO\densidad\1%\simulacion_2\observado_outputs.xlsx',tratado_100,100)</v>
      </c>
      <c r="KA36" s="2" t="str">
        <f t="shared" si="63"/>
        <v>xlswrite('G:\Mi unidad\1. PROYECTOS TELLO 2022\SCM SPILL OVERS\outputs\PEAO\bajo_niv_educ\1%\simulacion_2\synthetic_control_outputs.xlsx',synthetic_control_100,100)</v>
      </c>
      <c r="KO36" s="2" t="str">
        <f t="shared" si="64"/>
        <v>xlswrite('G:\Mi unidad\1. PROYECTOS TELLO 2022\SCM SPILL OVERS\outputs\PEAO\bajo_niv_educ\1%\simulacion_2\synthetic_control_spillover_outputs.xlsx',synthetic_control_sp_100,100)</v>
      </c>
      <c r="LE36" s="2" t="str">
        <f t="shared" si="65"/>
        <v>xlswrite('G:\Mi unidad\1. PROYECTOS TELLO 2022\SCM SPILL OVERS\outputs\PEAO\bajo_niv_educ\1%\simulacion_2\observado_outputs.xlsx',tratado_100,100)</v>
      </c>
      <c r="LS36" s="2" t="str">
        <f t="shared" si="66"/>
        <v>xlswrite('G:\Mi unidad\1. PROYECTOS TELLO 2022\SCM SPILL OVERS\outputs\PEAO\bajo_ingreso\1%\simulacion_2\synthetic_control_outputs.xlsx',synthetic_control_100,100)</v>
      </c>
      <c r="MH36" s="2" t="str">
        <f t="shared" si="67"/>
        <v>xlswrite('G:\Mi unidad\1. PROYECTOS TELLO 2022\SCM SPILL OVERS\outputs\PEAO\bajo_ingreso\1%\simulacion_2\synthetic_control_spillover_outputs.xlsx',synthetic_control_sp_100,100)</v>
      </c>
      <c r="MX36" s="2" t="str">
        <f t="shared" si="68"/>
        <v>xlswrite('G:\Mi unidad\1. PROYECTOS TELLO 2022\SCM SPILL OVERS\outputs\PEAO\bajo_ingreso\1%\simulacion_2\observado_outputs.xlsx',tratado_100,100)</v>
      </c>
      <c r="NR36" s="2" t="str">
        <f t="shared" si="69"/>
        <v>xlswrite('G:\Mi unidad\1. PROYECTOS TELLO 2022\SCM SPILL OVERS\outputs\PEAO\densidad_g\1%\simulacion_2\synthetic_control_outputs.xlsx',synthetic_control_100,100)</v>
      </c>
      <c r="OF36" s="2" t="str">
        <f t="shared" si="70"/>
        <v>xlswrite('G:\Mi unidad\1. PROYECTOS TELLO 2022\SCM SPILL OVERS\outputs\PEAO\densidad_g\1%\simulacion_2\synthetic_control_spillover_outputs.xlsx',synthetic_control_sp_100,100)</v>
      </c>
      <c r="OV36" s="2" t="str">
        <f t="shared" si="71"/>
        <v>xlswrite('G:\Mi unidad\1. PROYECTOS TELLO 2022\SCM SPILL OVERS\outputs\PEAO\densidad_g\1%\simulacion_2\observado_outputs.xlsx',tratado_100,100)</v>
      </c>
      <c r="PI36" s="2" t="str">
        <f t="shared" si="72"/>
        <v>xlswrite('G:\Mi unidad\1. PROYECTOS TELLO 2022\SCM SPILL OVERS\outputs\PEAO\alimentos\1%\simulacion_2\synthetic_control_outputs.xlsx',synthetic_control_100,100);</v>
      </c>
      <c r="PJ36" s="2" t="str">
        <f t="shared" si="73"/>
        <v>xlswrite('G:\Mi unidad\1. PROYECTOS TELLO 2022\SCM SPILL OVERS\outputs\PEAO\alimentos\1%\simulacion_2\synthetic_control_spillover_outputs.xlsx',synthetic_control_sp_100,100);</v>
      </c>
      <c r="PK36" s="2" t="str">
        <f t="shared" si="74"/>
        <v>xlswrite('G:\Mi unidad\1. PROYECTOS TELLO 2022\SCM SPILL OVERS\outputs\PEAO\alimentos\1%\simulacion_2\observado_outputs.xlsx',tratado_100,100);</v>
      </c>
      <c r="PP36" s="2" t="str">
        <f t="shared" si="75"/>
        <v>xlswrite('G:\Mi unidad\1. PROYECTOS TELLO 2022\SCM SPILL OVERS\outputs\PEAO\jefe_hogar\1%\simulacion_2\synthetic_control_outputs.xlsx',synthetic_control_100,100);</v>
      </c>
      <c r="PQ36" s="2" t="str">
        <f t="shared" si="76"/>
        <v>xlswrite('G:\Mi unidad\1. PROYECTOS TELLO 2022\SCM SPILL OVERS\outputs\PEAO\jefe_hogar\1%\simulacion_2\synthetic_control_spillover_outputs.xlsx',synthetic_control_sp_100,100);</v>
      </c>
      <c r="PR36" s="2" t="str">
        <f t="shared" si="77"/>
        <v>xlswrite('G:\Mi unidad\1. PROYECTOS TELLO 2022\SCM SPILL OVERS\outputs\PEAO\jefe_hogar\1%\simulacion_2\observado_outputs.xlsx',tratado_100,100);</v>
      </c>
      <c r="PV36" s="2" t="str">
        <f t="shared" si="78"/>
        <v>xlswrite('G:\Mi unidad\1. PROYECTOS TELLO 2022\SCM SPILL OVERS\outputs\PEAO\mujeres\1%\simulacion_2\synthetic_control_outputs.xlsx',synthetic_control_100,100);</v>
      </c>
      <c r="PW36" s="2" t="str">
        <f t="shared" si="79"/>
        <v>xlswrite('G:\Mi unidad\1. PROYECTOS TELLO 2022\SCM SPILL OVERS\outputs\PEAO\mujeres\1%\simulacion_2\synthetic_control_spillover_outputs.xlsx',synthetic_control_sp_100,100);</v>
      </c>
      <c r="PX36" s="2" t="str">
        <f t="shared" si="80"/>
        <v>xlswrite('G:\Mi unidad\1. PROYECTOS TELLO 2022\SCM SPILL OVERS\outputs\PEAO\mujeres\1%\simulacion_2\observado_outputs.xlsx',tratado_100,100);</v>
      </c>
      <c r="QB36" s="2" t="str">
        <f t="shared" si="81"/>
        <v>xlswrite('G:\Mi unidad\1. PROYECTOS TELLO 2022\SCM SPILL OVERS\outputs\PEAO\criminalidad\1%\simulacion_2\synthetic_control_outputs.xlsx',synthetic_control_100,100);</v>
      </c>
      <c r="QC36" s="2" t="str">
        <f t="shared" si="82"/>
        <v>xlswrite('G:\Mi unidad\1. PROYECTOS TELLO 2022\SCM SPILL OVERS\outputs\PEAO\criminalidad\1%\simulacion_2\synthetic_control_spillover_outputs.xlsx',synthetic_control_sp_100,100);</v>
      </c>
      <c r="QD36" s="2" t="str">
        <f t="shared" si="83"/>
        <v>xlswrite('G:\Mi unidad\1. PROYECTOS TELLO 2022\SCM SPILL OVERS\outputs\PEAO\criminalidad\1%\simulacion_2\observado_outputs.xlsx',tratado_100,100);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OVERS\outputs\PEAO\bajo_niv_educ\1%\simulacion_2\output_tests.xlsx',spillover_test_"&amp;QW36&amp;"','sp_test_"&amp;QW36&amp;"');"</f>
        <v>xlswrite('G:\Mi unidad\1. PROYECTOS TELLO 2022\SCM SPILL OVERS\outputs\PEAO\bajo_niv_educ\1%\simulacion_2\output_tests.xlsx',spillover_test_23','sp_test_23');</v>
      </c>
      <c r="RK36">
        <v>23</v>
      </c>
      <c r="RL36" t="str">
        <f>"xlswrite('G:\Mi unidad\1. PROYECTOS TELLO 2022\SCM SPILL OVERS\outputs\PEAO\bajo_ingreso\1%\simulacion_2\output_tests.xlsx',spillover_test_"&amp;RK36&amp;"','sp_test_"&amp;RK36&amp;"');"</f>
        <v>xlswrite('G:\Mi unidad\1. PROYECTOS TELLO 2022\SCM SPILL OVERS\outputs\PEAO\bajo_ingreso\1%\simulacion_2\output_tests.xlsx',spillover_test_23','sp_test_23');</v>
      </c>
      <c r="RW36">
        <v>23</v>
      </c>
      <c r="RX36" t="str">
        <f>"xlswrite('G:\Mi unidad\1. PROYECTOS TELLO 2022\SCM SPILL OVERS\outputs\PEAO\densidad\1%\simulacion_2\output_tests.xlsx',spillover_test_"&amp;RW36&amp;"','sp_test_"&amp;RW36&amp;"');"</f>
        <v>xlswrite('G:\Mi unidad\1. PROYECTOS TELLO 2022\SCM SPILL OVERS\outputs\PEAO\densidad\1%\simulacion_2\output_tests.xlsx',spillover_test_23','sp_test_23');</v>
      </c>
      <c r="SI36">
        <v>23</v>
      </c>
      <c r="SJ36" t="str">
        <f>"xlswrite('G:\Mi unidad\1. PROYECTOS TELLO 2022\SCM SPILL OVERS\outputs\PEAO\densidad_g\1%\simulacion_2\output_tests.xlsx',spillover_test_"&amp;SI36&amp;"','sp_test_"&amp;SI36&amp;"');"</f>
        <v>xlswrite('G:\Mi unidad\1. PROYECTOS TELLO 2022\SCM SPILL OVERS\outputs\PEAO\densidad_g\1%\simulacion_2\output_tests.xlsx',spillover_test_23','sp_test_23');</v>
      </c>
      <c r="SU36">
        <v>23</v>
      </c>
      <c r="SV36" t="str">
        <f>"xlswrite('G:\Mi unidad\1. PROYECTOS TELLO 2022\SCM SPILL OVERS\outputs\PEAO\distancia_centro_salud\1%\simulacion_2\output_tests.xlsx',spillover_test_"&amp;SU36&amp;"','sp_test_"&amp;SU36&amp;"');"</f>
        <v>xlswrite('G:\Mi unidad\1. PROYECTOS TELLO 2022\SCM SPILL OVERS\outputs\PEAO\distancia_centro_salud\1%\simulacion_2\output_tests.xlsx',spillover_test_23','sp_test_23');</v>
      </c>
      <c r="TH36">
        <v>23</v>
      </c>
      <c r="TI36" t="str">
        <f>"xlswrite('G:\Mi unidad\1. PROYECTOS TELLO 2022\SCM SPILL OVERS\outputs\PEAO\informalidad\1%\simulacion_2\output_tests.xlsx',spillover_test_"&amp;TH36&amp;"','sp_test_"&amp;TH36&amp;"');"</f>
        <v>xlswrite('G:\Mi unidad\1. PROYECTOS TELLO 2022\SCM SPILL OVERS\outputs\PEAO\informalidad\1%\simulacion_2\output_tests.xlsx',spillover_test_23','sp_test_23');</v>
      </c>
      <c r="TU36">
        <v>23</v>
      </c>
      <c r="TV36" t="str">
        <f>"xlswrite('G:\Mi unidad\1. PROYECTOS TELLO 2022\SCM SPILL OVERS\outputs\PEAO\alimentos\1%\simulacion_2\output_tests.xlsx',spillover_test_"&amp;TU36&amp;"','sp_test_"&amp;TU36&amp;"');"</f>
        <v>xlswrite('G:\Mi unidad\1. PROYECTOS TELLO 2022\SCM SPILL OVERS\outputs\PEAO\alimentos\1%\simulacion_2\output_tests.xlsx',spillover_test_23','sp_test_23');</v>
      </c>
      <c r="UB36">
        <v>23</v>
      </c>
      <c r="UC36" t="str">
        <f>"xlswrite('G:\Mi unidad\1. PROYECTOS TELLO 2022\SCM SPILL OVERS\outputs\PEAO\jefe_hogar\1%\simulacion_2\output_tests.xlsx',spillover_test_"&amp;UB36&amp;"','sp_test_"&amp;UB36&amp;"');"</f>
        <v>xlswrite('G:\Mi unidad\1. PROYECTOS TELLO 2022\SCM SPILL OVERS\outputs\PEAO\jefe_hogar\1%\simulacion_2\output_tests.xlsx',spillover_test_23','sp_test_23');</v>
      </c>
      <c r="UI36">
        <v>23</v>
      </c>
      <c r="UJ36" t="str">
        <f>"xlswrite('G:\Mi unidad\1. PROYECTOS TELLO 2022\SCM SPILL OVERS\outputs\PEAO\mujeres\1%\simulacion_2\output_tests.xlsx',spillover_test_"&amp;UI36&amp;"','sp_test_"&amp;UI36&amp;"');"</f>
        <v>xlswrite('G:\Mi unidad\1. PROYECTOS TELLO 2022\SCM SPILL OVERS\outputs\PEAO\mujeres\1%\simulacion_2\output_tests.xlsx',spillover_test_23','sp_test_23');</v>
      </c>
      <c r="UU36">
        <v>23</v>
      </c>
      <c r="UV36" t="str">
        <f>"xlswrite('G:\Mi unidad\1. PROYECTOS TELLO 2022\SCM SPILL OVERS\outputs\PEAO\criminalidad\1%\simulacion_2\output_tests.xlsx',spillover_test_"&amp;UU36&amp;"','sp_test_"&amp;UU36&amp;"');"</f>
        <v>xlswrite('G:\Mi unidad\1. PROYECTOS TELLO 2022\SCM SPILL OVERS\outputs\PEAO\criminalidad\1%\simulacion_2\output_tests.xlsx',spillover_test_23','sp_test_23');</v>
      </c>
    </row>
    <row r="37" spans="1:568" x14ac:dyDescent="0.3">
      <c r="A37">
        <v>104</v>
      </c>
      <c r="B37" s="2" t="str">
        <f t="shared" si="47"/>
        <v>[data_104,provincias_104,~] = xlsread('BD_PEAO_est_1_provincia_104.xlsx');</v>
      </c>
      <c r="E37" s="2" t="str">
        <f t="shared" si="37"/>
        <v>provincia_104 = unique(provincias_104(2:end,1));</v>
      </c>
      <c r="O37" s="2" t="str">
        <f t="shared" si="48"/>
        <v>PEAO_104 = reshape(data_104(:,2),T+S,N);</v>
      </c>
      <c r="T37" s="2" t="str">
        <f t="shared" si="49"/>
        <v xml:space="preserve">PEAO_104 = PEAO_104'; </v>
      </c>
      <c r="X37" s="2" t="str">
        <f t="shared" si="50"/>
        <v>tratado_104 = PEAO_104(1,:);</v>
      </c>
      <c r="AC37" s="2" t="str">
        <f t="shared" si="51"/>
        <v>PEAO_104(1,:) = [];</v>
      </c>
      <c r="AI37" s="2" t="str">
        <f t="shared" si="52"/>
        <v>PEAO_104 = [tratado_104;PEAO_104];</v>
      </c>
      <c r="AN37" s="2" t="str">
        <f t="shared" si="53"/>
        <v>Y_104 = PEAO_104; % outcome matrix</v>
      </c>
      <c r="AS37" s="2" t="str">
        <f t="shared" si="44"/>
        <v>Y_pre_104 = Y_104(:,1:T);</v>
      </c>
      <c r="AW37" s="2" t="str">
        <f t="shared" si="45"/>
        <v>Y_post_104 = Y_104(:,T+1:end);</v>
      </c>
      <c r="BA37" s="2" t="str">
        <f t="shared" si="46"/>
        <v>[a_hat_104,B_hat_104] = scm_batch(Y_pre_104);</v>
      </c>
      <c r="BF37" s="2" t="str">
        <f t="shared" si="38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39"/>
        <v>M_hat_104 = (eye(N)-B_hat_104)'*(eye(N)-B_hat_104);</v>
      </c>
      <c r="DQ37" s="2" t="str">
        <f t="shared" si="40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1"/>
        <v>synthetic_control_104=synthetic_control_104'</v>
      </c>
      <c r="EQ37" s="2" t="str">
        <f t="shared" si="42"/>
        <v>synthetic_control_sp_104=synthetic_control_sp_104'</v>
      </c>
      <c r="EV37" s="2" t="str">
        <f t="shared" si="43"/>
        <v>tratado_104=tratado_104'</v>
      </c>
      <c r="EZ37" s="2" t="str">
        <f t="shared" si="54"/>
        <v>xlswrite('G:\Mi unidad\1. PROYECTOS TELLO 2022\SCM SPILL OVERS\outputs\PEAO\distancia_centro_salud\1%\simulacion_2\synthetic_control_outputs.xlsx',synthetic_control_104,104)</v>
      </c>
      <c r="FN37" s="2" t="str">
        <f t="shared" si="55"/>
        <v>xlswrite('G:\Mi unidad\1. PROYECTOS TELLO 2022\SCM SPILL OVERS\outputs\PEAO\distancia_centro_salud\1%\simulacion_2\synthetic_control_spillover_outputs.xlsx',synthetic_control_sp_104,104)</v>
      </c>
      <c r="GD37" s="2" t="str">
        <f t="shared" si="56"/>
        <v>xlswrite('G:\Mi unidad\1. PROYECTOS TELLO 2022\SCM SPILL OVERS\outputs\PEAO\distancia_centro_salud\1%\simulacion_2\observado_outputs.xlsx',tratado_104,104)</v>
      </c>
      <c r="GR37" s="2" t="str">
        <f t="shared" si="57"/>
        <v>xlswrite('G:\Mi unidad\1. PROYECTOS TELLO 2022\SCM SPILL OVERS\outputs\PEAO\informalidad\1%\simulacion_2\synthetic_control_outputs.xlsx',synthetic_control_104,104)</v>
      </c>
      <c r="HF37" s="2" t="str">
        <f t="shared" si="58"/>
        <v>xlswrite('G:\Mi unidad\1. PROYECTOS TELLO 2022\SCM SPILL OVERS\outputs\PEAO\informalidad\1%\simulacion_2\synthetic_control_spillover_outputs.xlsx',synthetic_control_sp_104,104)</v>
      </c>
      <c r="HV37" s="2" t="str">
        <f t="shared" si="59"/>
        <v>xlswrite('G:\Mi unidad\1. PROYECTOS TELLO 2022\SCM SPILL OVERS\outputs\PEAO\informalidad\1%\simulacion_2\observado_outputs.xlsx',tratado_104,104)</v>
      </c>
      <c r="IJ37" s="2" t="str">
        <f t="shared" si="60"/>
        <v>xlswrite('G:\Mi unidad\1. PROYECTOS TELLO 2022\SCM SPILL OVERS\outputs\PEAO\densidad\1%\simulacion_2\synthetic_control_outputs.xlsx',synthetic_control_104,104)</v>
      </c>
      <c r="IX37" s="2" t="str">
        <f t="shared" si="61"/>
        <v>xlswrite('G:\Mi unidad\1. PROYECTOS TELLO 2022\SCM SPILL OVERS\outputs\PEAO\densidad\1%\simulacion_2\synthetic_control_spillover_outputs.xlsx',synthetic_control_sp_104,104)</v>
      </c>
      <c r="JN37" s="2" t="str">
        <f t="shared" si="62"/>
        <v>xlswrite('G:\Mi unidad\1. PROYECTOS TELLO 2022\SCM SPILL OVERS\outputs\PEAO\densidad\1%\simulacion_2\observado_outputs.xlsx',tratado_104,104)</v>
      </c>
      <c r="KA37" s="2" t="str">
        <f t="shared" si="63"/>
        <v>xlswrite('G:\Mi unidad\1. PROYECTOS TELLO 2022\SCM SPILL OVERS\outputs\PEAO\bajo_niv_educ\1%\simulacion_2\synthetic_control_outputs.xlsx',synthetic_control_104,104)</v>
      </c>
      <c r="KO37" s="2" t="str">
        <f t="shared" si="64"/>
        <v>xlswrite('G:\Mi unidad\1. PROYECTOS TELLO 2022\SCM SPILL OVERS\outputs\PEAO\bajo_niv_educ\1%\simulacion_2\synthetic_control_spillover_outputs.xlsx',synthetic_control_sp_104,104)</v>
      </c>
      <c r="LE37" s="2" t="str">
        <f t="shared" si="65"/>
        <v>xlswrite('G:\Mi unidad\1. PROYECTOS TELLO 2022\SCM SPILL OVERS\outputs\PEAO\bajo_niv_educ\1%\simulacion_2\observado_outputs.xlsx',tratado_104,104)</v>
      </c>
      <c r="LS37" s="2" t="str">
        <f t="shared" si="66"/>
        <v>xlswrite('G:\Mi unidad\1. PROYECTOS TELLO 2022\SCM SPILL OVERS\outputs\PEAO\bajo_ingreso\1%\simulacion_2\synthetic_control_outputs.xlsx',synthetic_control_104,104)</v>
      </c>
      <c r="MH37" s="2" t="str">
        <f t="shared" si="67"/>
        <v>xlswrite('G:\Mi unidad\1. PROYECTOS TELLO 2022\SCM SPILL OVERS\outputs\PEAO\bajo_ingreso\1%\simulacion_2\synthetic_control_spillover_outputs.xlsx',synthetic_control_sp_104,104)</v>
      </c>
      <c r="MX37" s="2" t="str">
        <f t="shared" si="68"/>
        <v>xlswrite('G:\Mi unidad\1. PROYECTOS TELLO 2022\SCM SPILL OVERS\outputs\PEAO\bajo_ingreso\1%\simulacion_2\observado_outputs.xlsx',tratado_104,104)</v>
      </c>
      <c r="NR37" s="2" t="str">
        <f t="shared" si="69"/>
        <v>xlswrite('G:\Mi unidad\1. PROYECTOS TELLO 2022\SCM SPILL OVERS\outputs\PEAO\densidad_g\1%\simulacion_2\synthetic_control_outputs.xlsx',synthetic_control_104,104)</v>
      </c>
      <c r="OF37" s="2" t="str">
        <f t="shared" si="70"/>
        <v>xlswrite('G:\Mi unidad\1. PROYECTOS TELLO 2022\SCM SPILL OVERS\outputs\PEAO\densidad_g\1%\simulacion_2\synthetic_control_spillover_outputs.xlsx',synthetic_control_sp_104,104)</v>
      </c>
      <c r="OV37" s="2" t="str">
        <f t="shared" si="71"/>
        <v>xlswrite('G:\Mi unidad\1. PROYECTOS TELLO 2022\SCM SPILL OVERS\outputs\PEAO\densidad_g\1%\simulacion_2\observado_outputs.xlsx',tratado_104,104)</v>
      </c>
      <c r="PI37" s="2" t="str">
        <f t="shared" si="72"/>
        <v>xlswrite('G:\Mi unidad\1. PROYECTOS TELLO 2022\SCM SPILL OVERS\outputs\PEAO\alimentos\1%\simulacion_2\synthetic_control_outputs.xlsx',synthetic_control_104,104);</v>
      </c>
      <c r="PJ37" s="2" t="str">
        <f t="shared" si="73"/>
        <v>xlswrite('G:\Mi unidad\1. PROYECTOS TELLO 2022\SCM SPILL OVERS\outputs\PEAO\alimentos\1%\simulacion_2\synthetic_control_spillover_outputs.xlsx',synthetic_control_sp_104,104);</v>
      </c>
      <c r="PK37" s="2" t="str">
        <f t="shared" si="74"/>
        <v>xlswrite('G:\Mi unidad\1. PROYECTOS TELLO 2022\SCM SPILL OVERS\outputs\PEAO\alimentos\1%\simulacion_2\observado_outputs.xlsx',tratado_104,104);</v>
      </c>
      <c r="PP37" s="2" t="str">
        <f t="shared" si="75"/>
        <v>xlswrite('G:\Mi unidad\1. PROYECTOS TELLO 2022\SCM SPILL OVERS\outputs\PEAO\jefe_hogar\1%\simulacion_2\synthetic_control_outputs.xlsx',synthetic_control_104,104);</v>
      </c>
      <c r="PQ37" s="2" t="str">
        <f t="shared" si="76"/>
        <v>xlswrite('G:\Mi unidad\1. PROYECTOS TELLO 2022\SCM SPILL OVERS\outputs\PEAO\jefe_hogar\1%\simulacion_2\synthetic_control_spillover_outputs.xlsx',synthetic_control_sp_104,104);</v>
      </c>
      <c r="PR37" s="2" t="str">
        <f t="shared" si="77"/>
        <v>xlswrite('G:\Mi unidad\1. PROYECTOS TELLO 2022\SCM SPILL OVERS\outputs\PEAO\jefe_hogar\1%\simulacion_2\observado_outputs.xlsx',tratado_104,104);</v>
      </c>
      <c r="PV37" s="2" t="str">
        <f t="shared" si="78"/>
        <v>xlswrite('G:\Mi unidad\1. PROYECTOS TELLO 2022\SCM SPILL OVERS\outputs\PEAO\mujeres\1%\simulacion_2\synthetic_control_outputs.xlsx',synthetic_control_104,104);</v>
      </c>
      <c r="PW37" s="2" t="str">
        <f t="shared" si="79"/>
        <v>xlswrite('G:\Mi unidad\1. PROYECTOS TELLO 2022\SCM SPILL OVERS\outputs\PEAO\mujeres\1%\simulacion_2\synthetic_control_spillover_outputs.xlsx',synthetic_control_sp_104,104);</v>
      </c>
      <c r="PX37" s="2" t="str">
        <f t="shared" si="80"/>
        <v>xlswrite('G:\Mi unidad\1. PROYECTOS TELLO 2022\SCM SPILL OVERS\outputs\PEAO\mujeres\1%\simulacion_2\observado_outputs.xlsx',tratado_104,104);</v>
      </c>
      <c r="QB37" s="2" t="str">
        <f t="shared" si="81"/>
        <v>xlswrite('G:\Mi unidad\1. PROYECTOS TELLO 2022\SCM SPILL OVERS\outputs\PEAO\criminalidad\1%\simulacion_2\synthetic_control_outputs.xlsx',synthetic_control_104,104);</v>
      </c>
      <c r="QC37" s="2" t="str">
        <f t="shared" si="82"/>
        <v>xlswrite('G:\Mi unidad\1. PROYECTOS TELLO 2022\SCM SPILL OVERS\outputs\PEAO\criminalidad\1%\simulacion_2\synthetic_control_spillover_outputs.xlsx',synthetic_control_sp_104,104);</v>
      </c>
      <c r="QD37" s="2" t="str">
        <f t="shared" si="83"/>
        <v>xlswrite('G:\Mi unidad\1. PROYECTOS TELLO 2022\SCM SPILL OVERS\outputs\PEAO\criminalidad\1%\simulacion_2\observado_outputs.xlsx',tratado_104,104);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sp_andrews(Y_pre_"&amp;QP37&amp;",PEAO_"&amp;QP37&amp;"(:,T+s),A_"&amp;QP37&amp;",C,d,alpha_sig);"</f>
        <v xml:space="preserve">    spillover_test_18(s) = sp_andrews(Y_pre_18,PEAO_18(:,T+s),A_18,C,d,alpha_sig);</v>
      </c>
      <c r="QW37">
        <v>26</v>
      </c>
      <c r="QX37" t="str">
        <f>"xlswrite('G:\Mi unidad\1. PROYECTOS TELLO 2022\SCM SPILL OVERS\outputs\PEAO\bajo_niv_educ\1%\simulacion_2\output_tests.xlsx',lb_vec_"&amp;QW37&amp;"','lb_vec_"&amp;QW37&amp;"');"</f>
        <v>xlswrite('G:\Mi unidad\1. PROYECTOS TELLO 2022\SCM SPILL OVERS\outputs\PEAO\bajo_niv_educ\1%\simulacion_2\output_tests.xlsx',lb_vec_26','lb_vec_26');</v>
      </c>
      <c r="RK37">
        <v>26</v>
      </c>
      <c r="RL37" t="str">
        <f>"xlswrite('G:\Mi unidad\1. PROYECTOS TELLO 2022\SCM SPILL OVERS\outputs\PEAO\bajo_ingreso\1%\simulacion_2\output_tests.xlsx',lb_vec_"&amp;RK37&amp;"','lb_vec_"&amp;RK37&amp;"');"</f>
        <v>xlswrite('G:\Mi unidad\1. PROYECTOS TELLO 2022\SCM SPILL OVERS\outputs\PEAO\bajo_ingreso\1%\simulacion_2\output_tests.xlsx',lb_vec_26','lb_vec_26');</v>
      </c>
      <c r="RW37">
        <v>26</v>
      </c>
      <c r="RX37" t="str">
        <f>"xlswrite('G:\Mi unidad\1. PROYECTOS TELLO 2022\SCM SPILL OVERS\outputs\PEAO\densidad\1%\simulacion_2\output_tests.xlsx',lb_vec_"&amp;RW37&amp;"','lb_vec_"&amp;RW37&amp;"');"</f>
        <v>xlswrite('G:\Mi unidad\1. PROYECTOS TELLO 2022\SCM SPILL OVERS\outputs\PEAO\densidad\1%\simulacion_2\output_tests.xlsx',lb_vec_26','lb_vec_26');</v>
      </c>
      <c r="SI37">
        <v>26</v>
      </c>
      <c r="SJ37" t="str">
        <f>"xlswrite('G:\Mi unidad\1. PROYECTOS TELLO 2022\SCM SPILL OVERS\outputs\PEAO\densidad_g\1%\simulacion_2\output_tests.xlsx',lb_vec_"&amp;SI37&amp;"','lb_vec_"&amp;SI37&amp;"');"</f>
        <v>xlswrite('G:\Mi unidad\1. PROYECTOS TELLO 2022\SCM SPILL OVERS\outputs\PEAO\densidad_g\1%\simulacion_2\output_tests.xlsx',lb_vec_26','lb_vec_26');</v>
      </c>
      <c r="SU37">
        <v>26</v>
      </c>
      <c r="SV37" t="str">
        <f>"xlswrite('G:\Mi unidad\1. PROYECTOS TELLO 2022\SCM SPILL OVERS\outputs\PEAO\distancia_centro_salud\1%\simulacion_2\output_tests.xlsx',lb_vec_"&amp;SU37&amp;"','lb_vec_"&amp;SU37&amp;"');"</f>
        <v>xlswrite('G:\Mi unidad\1. PROYECTOS TELLO 2022\SCM SPILL OVERS\outputs\PEAO\distancia_centro_salud\1%\simulacion_2\output_tests.xlsx',lb_vec_26','lb_vec_26');</v>
      </c>
      <c r="TH37">
        <v>26</v>
      </c>
      <c r="TI37" t="str">
        <f>"xlswrite('G:\Mi unidad\1. PROYECTOS TELLO 2022\SCM SPILL OVERS\outputs\PEAO\informalidad\1%\simulacion_2\output_tests.xlsx',lb_vec_"&amp;TH37&amp;"','lb_vec_"&amp;TH37&amp;"');"</f>
        <v>xlswrite('G:\Mi unidad\1. PROYECTOS TELLO 2022\SCM SPILL OVERS\outputs\PEAO\informalidad\1%\simulacion_2\output_tests.xlsx',lb_vec_26','lb_vec_26');</v>
      </c>
      <c r="TU37">
        <v>26</v>
      </c>
      <c r="TV37" t="str">
        <f>"xlswrite('G:\Mi unidad\1. PROYECTOS TELLO 2022\SCM SPILL OVERS\outputs\PEAO\alimentos\1%\simulacion_2\output_tests.xlsx',lb_vec_"&amp;TU37&amp;"','lb_vec_"&amp;TU37&amp;"');"</f>
        <v>xlswrite('G:\Mi unidad\1. PROYECTOS TELLO 2022\SCM SPILL OVERS\outputs\PEAO\alimentos\1%\simulacion_2\output_tests.xlsx',lb_vec_26','lb_vec_26');</v>
      </c>
      <c r="UB37">
        <v>26</v>
      </c>
      <c r="UC37" t="str">
        <f>"xlswrite('G:\Mi unidad\1. PROYECTOS TELLO 2022\SCM SPILL OVERS\outputs\PEAO\jefe_hogar\1%\simulacion_2\output_tests.xlsx',lb_vec_"&amp;UB37&amp;"','lb_vec_"&amp;UB37&amp;"');"</f>
        <v>xlswrite('G:\Mi unidad\1. PROYECTOS TELLO 2022\SCM SPILL OVERS\outputs\PEAO\jefe_hogar\1%\simulacion_2\output_tests.xlsx',lb_vec_26','lb_vec_26');</v>
      </c>
      <c r="UI37">
        <v>26</v>
      </c>
      <c r="UJ37" t="str">
        <f>"xlswrite('G:\Mi unidad\1. PROYECTOS TELLO 2022\SCM SPILL OVERS\outputs\PEAO\mujeres\1%\simulacion_2\output_tests.xlsx',lb_vec_"&amp;UI37&amp;"','lb_vec_"&amp;UI37&amp;"');"</f>
        <v>xlswrite('G:\Mi unidad\1. PROYECTOS TELLO 2022\SCM SPILL OVERS\outputs\PEAO\mujeres\1%\simulacion_2\output_tests.xlsx',lb_vec_26','lb_vec_26');</v>
      </c>
      <c r="UU37">
        <v>26</v>
      </c>
      <c r="UV37" t="str">
        <f>"xlswrite('G:\Mi unidad\1. PROYECTOS TELLO 2022\SCM SPILL OVERS\outputs\PEAO\criminalidad\1%\simulacion_2\output_tests.xlsx',lb_vec_"&amp;UU37&amp;"','lb_vec_"&amp;UU37&amp;"');"</f>
        <v>xlswrite('G:\Mi unidad\1. PROYECTOS TELLO 2022\SCM SPILL OVERS\outputs\PEAO\criminalidad\1%\simulacion_2\output_tests.xlsx',lb_vec_26','lb_vec_26');</v>
      </c>
    </row>
    <row r="38" spans="1:568" x14ac:dyDescent="0.3">
      <c r="A38">
        <v>105</v>
      </c>
      <c r="B38" s="2" t="str">
        <f t="shared" si="47"/>
        <v>[data_105,provincias_105,~] = xlsread('BD_PEAO_est_1_provincia_105.xlsx');</v>
      </c>
      <c r="E38" s="2" t="str">
        <f t="shared" si="37"/>
        <v>provincia_105 = unique(provincias_105(2:end,1));</v>
      </c>
      <c r="O38" s="2" t="str">
        <f t="shared" si="48"/>
        <v>PEAO_105 = reshape(data_105(:,2),T+S,N);</v>
      </c>
      <c r="T38" s="2" t="str">
        <f t="shared" si="49"/>
        <v xml:space="preserve">PEAO_105 = PEAO_105'; </v>
      </c>
      <c r="X38" s="2" t="str">
        <f t="shared" si="50"/>
        <v>tratado_105 = PEAO_105(1,:);</v>
      </c>
      <c r="AC38" s="2" t="str">
        <f t="shared" si="51"/>
        <v>PEAO_105(1,:) = [];</v>
      </c>
      <c r="AI38" s="2" t="str">
        <f t="shared" si="52"/>
        <v>PEAO_105 = [tratado_105;PEAO_105];</v>
      </c>
      <c r="AN38" s="2" t="str">
        <f t="shared" si="53"/>
        <v>Y_105 = PEAO_105; % outcome matrix</v>
      </c>
      <c r="AS38" s="2" t="str">
        <f t="shared" si="44"/>
        <v>Y_pre_105 = Y_105(:,1:T);</v>
      </c>
      <c r="AW38" s="2" t="str">
        <f t="shared" si="45"/>
        <v>Y_post_105 = Y_105(:,T+1:end);</v>
      </c>
      <c r="BA38" s="2" t="str">
        <f t="shared" si="46"/>
        <v>[a_hat_105,B_hat_105] = scm_batch(Y_pre_105);</v>
      </c>
      <c r="BF38" s="2" t="str">
        <f t="shared" si="38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39"/>
        <v>M_hat_105 = (eye(N)-B_hat_105)'*(eye(N)-B_hat_105);</v>
      </c>
      <c r="DQ38" s="2" t="str">
        <f t="shared" si="40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1"/>
        <v>synthetic_control_105=synthetic_control_105'</v>
      </c>
      <c r="EQ38" s="2" t="str">
        <f t="shared" si="42"/>
        <v>synthetic_control_sp_105=synthetic_control_sp_105'</v>
      </c>
      <c r="EV38" s="2" t="str">
        <f t="shared" si="43"/>
        <v>tratado_105=tratado_105'</v>
      </c>
      <c r="EZ38" s="2" t="str">
        <f t="shared" si="54"/>
        <v>xlswrite('G:\Mi unidad\1. PROYECTOS TELLO 2022\SCM SPILL OVERS\outputs\PEAO\distancia_centro_salud\1%\simulacion_2\synthetic_control_outputs.xlsx',synthetic_control_105,105)</v>
      </c>
      <c r="FN38" s="2" t="str">
        <f t="shared" si="55"/>
        <v>xlswrite('G:\Mi unidad\1. PROYECTOS TELLO 2022\SCM SPILL OVERS\outputs\PEAO\distancia_centro_salud\1%\simulacion_2\synthetic_control_spillover_outputs.xlsx',synthetic_control_sp_105,105)</v>
      </c>
      <c r="GD38" s="2" t="str">
        <f t="shared" si="56"/>
        <v>xlswrite('G:\Mi unidad\1. PROYECTOS TELLO 2022\SCM SPILL OVERS\outputs\PEAO\distancia_centro_salud\1%\simulacion_2\observado_outputs.xlsx',tratado_105,105)</v>
      </c>
      <c r="GR38" s="2" t="str">
        <f t="shared" si="57"/>
        <v>xlswrite('G:\Mi unidad\1. PROYECTOS TELLO 2022\SCM SPILL OVERS\outputs\PEAO\informalidad\1%\simulacion_2\synthetic_control_outputs.xlsx',synthetic_control_105,105)</v>
      </c>
      <c r="HF38" s="2" t="str">
        <f t="shared" si="58"/>
        <v>xlswrite('G:\Mi unidad\1. PROYECTOS TELLO 2022\SCM SPILL OVERS\outputs\PEAO\informalidad\1%\simulacion_2\synthetic_control_spillover_outputs.xlsx',synthetic_control_sp_105,105)</v>
      </c>
      <c r="HV38" s="2" t="str">
        <f t="shared" si="59"/>
        <v>xlswrite('G:\Mi unidad\1. PROYECTOS TELLO 2022\SCM SPILL OVERS\outputs\PEAO\informalidad\1%\simulacion_2\observado_outputs.xlsx',tratado_105,105)</v>
      </c>
      <c r="IJ38" s="2" t="str">
        <f t="shared" si="60"/>
        <v>xlswrite('G:\Mi unidad\1. PROYECTOS TELLO 2022\SCM SPILL OVERS\outputs\PEAO\densidad\1%\simulacion_2\synthetic_control_outputs.xlsx',synthetic_control_105,105)</v>
      </c>
      <c r="IX38" s="2" t="str">
        <f t="shared" si="61"/>
        <v>xlswrite('G:\Mi unidad\1. PROYECTOS TELLO 2022\SCM SPILL OVERS\outputs\PEAO\densidad\1%\simulacion_2\synthetic_control_spillover_outputs.xlsx',synthetic_control_sp_105,105)</v>
      </c>
      <c r="JN38" s="2" t="str">
        <f t="shared" si="62"/>
        <v>xlswrite('G:\Mi unidad\1. PROYECTOS TELLO 2022\SCM SPILL OVERS\outputs\PEAO\densidad\1%\simulacion_2\observado_outputs.xlsx',tratado_105,105)</v>
      </c>
      <c r="KA38" s="2" t="str">
        <f t="shared" si="63"/>
        <v>xlswrite('G:\Mi unidad\1. PROYECTOS TELLO 2022\SCM SPILL OVERS\outputs\PEAO\bajo_niv_educ\1%\simulacion_2\synthetic_control_outputs.xlsx',synthetic_control_105,105)</v>
      </c>
      <c r="KO38" s="2" t="str">
        <f t="shared" si="64"/>
        <v>xlswrite('G:\Mi unidad\1. PROYECTOS TELLO 2022\SCM SPILL OVERS\outputs\PEAO\bajo_niv_educ\1%\simulacion_2\synthetic_control_spillover_outputs.xlsx',synthetic_control_sp_105,105)</v>
      </c>
      <c r="LE38" s="2" t="str">
        <f t="shared" si="65"/>
        <v>xlswrite('G:\Mi unidad\1. PROYECTOS TELLO 2022\SCM SPILL OVERS\outputs\PEAO\bajo_niv_educ\1%\simulacion_2\observado_outputs.xlsx',tratado_105,105)</v>
      </c>
      <c r="LS38" s="2" t="str">
        <f t="shared" si="66"/>
        <v>xlswrite('G:\Mi unidad\1. PROYECTOS TELLO 2022\SCM SPILL OVERS\outputs\PEAO\bajo_ingreso\1%\simulacion_2\synthetic_control_outputs.xlsx',synthetic_control_105,105)</v>
      </c>
      <c r="MH38" s="2" t="str">
        <f t="shared" si="67"/>
        <v>xlswrite('G:\Mi unidad\1. PROYECTOS TELLO 2022\SCM SPILL OVERS\outputs\PEAO\bajo_ingreso\1%\simulacion_2\synthetic_control_spillover_outputs.xlsx',synthetic_control_sp_105,105)</v>
      </c>
      <c r="MX38" s="2" t="str">
        <f t="shared" si="68"/>
        <v>xlswrite('G:\Mi unidad\1. PROYECTOS TELLO 2022\SCM SPILL OVERS\outputs\PEAO\bajo_ingreso\1%\simulacion_2\observado_outputs.xlsx',tratado_105,105)</v>
      </c>
      <c r="NR38" s="2" t="str">
        <f t="shared" si="69"/>
        <v>xlswrite('G:\Mi unidad\1. PROYECTOS TELLO 2022\SCM SPILL OVERS\outputs\PEAO\densidad_g\1%\simulacion_2\synthetic_control_outputs.xlsx',synthetic_control_105,105)</v>
      </c>
      <c r="OF38" s="2" t="str">
        <f t="shared" si="70"/>
        <v>xlswrite('G:\Mi unidad\1. PROYECTOS TELLO 2022\SCM SPILL OVERS\outputs\PEAO\densidad_g\1%\simulacion_2\synthetic_control_spillover_outputs.xlsx',synthetic_control_sp_105,105)</v>
      </c>
      <c r="OV38" s="2" t="str">
        <f t="shared" si="71"/>
        <v>xlswrite('G:\Mi unidad\1. PROYECTOS TELLO 2022\SCM SPILL OVERS\outputs\PEAO\densidad_g\1%\simulacion_2\observado_outputs.xlsx',tratado_105,105)</v>
      </c>
      <c r="PI38" s="2" t="str">
        <f t="shared" si="72"/>
        <v>xlswrite('G:\Mi unidad\1. PROYECTOS TELLO 2022\SCM SPILL OVERS\outputs\PEAO\alimentos\1%\simulacion_2\synthetic_control_outputs.xlsx',synthetic_control_105,105);</v>
      </c>
      <c r="PJ38" s="2" t="str">
        <f t="shared" si="73"/>
        <v>xlswrite('G:\Mi unidad\1. PROYECTOS TELLO 2022\SCM SPILL OVERS\outputs\PEAO\alimentos\1%\simulacion_2\synthetic_control_spillover_outputs.xlsx',synthetic_control_sp_105,105);</v>
      </c>
      <c r="PK38" s="2" t="str">
        <f t="shared" si="74"/>
        <v>xlswrite('G:\Mi unidad\1. PROYECTOS TELLO 2022\SCM SPILL OVERS\outputs\PEAO\alimentos\1%\simulacion_2\observado_outputs.xlsx',tratado_105,105);</v>
      </c>
      <c r="PP38" s="2" t="str">
        <f t="shared" si="75"/>
        <v>xlswrite('G:\Mi unidad\1. PROYECTOS TELLO 2022\SCM SPILL OVERS\outputs\PEAO\jefe_hogar\1%\simulacion_2\synthetic_control_outputs.xlsx',synthetic_control_105,105);</v>
      </c>
      <c r="PQ38" s="2" t="str">
        <f t="shared" si="76"/>
        <v>xlswrite('G:\Mi unidad\1. PROYECTOS TELLO 2022\SCM SPILL OVERS\outputs\PEAO\jefe_hogar\1%\simulacion_2\synthetic_control_spillover_outputs.xlsx',synthetic_control_sp_105,105);</v>
      </c>
      <c r="PR38" s="2" t="str">
        <f t="shared" si="77"/>
        <v>xlswrite('G:\Mi unidad\1. PROYECTOS TELLO 2022\SCM SPILL OVERS\outputs\PEAO\jefe_hogar\1%\simulacion_2\observado_outputs.xlsx',tratado_105,105);</v>
      </c>
      <c r="PV38" s="2" t="str">
        <f t="shared" si="78"/>
        <v>xlswrite('G:\Mi unidad\1. PROYECTOS TELLO 2022\SCM SPILL OVERS\outputs\PEAO\mujeres\1%\simulacion_2\synthetic_control_outputs.xlsx',synthetic_control_105,105);</v>
      </c>
      <c r="PW38" s="2" t="str">
        <f t="shared" si="79"/>
        <v>xlswrite('G:\Mi unidad\1. PROYECTOS TELLO 2022\SCM SPILL OVERS\outputs\PEAO\mujeres\1%\simulacion_2\synthetic_control_spillover_outputs.xlsx',synthetic_control_sp_105,105);</v>
      </c>
      <c r="PX38" s="2" t="str">
        <f t="shared" si="80"/>
        <v>xlswrite('G:\Mi unidad\1. PROYECTOS TELLO 2022\SCM SPILL OVERS\outputs\PEAO\mujeres\1%\simulacion_2\observado_outputs.xlsx',tratado_105,105);</v>
      </c>
      <c r="QB38" s="2" t="str">
        <f t="shared" si="81"/>
        <v>xlswrite('G:\Mi unidad\1. PROYECTOS TELLO 2022\SCM SPILL OVERS\outputs\PEAO\criminalidad\1%\simulacion_2\synthetic_control_outputs.xlsx',synthetic_control_105,105);</v>
      </c>
      <c r="QC38" s="2" t="str">
        <f t="shared" si="82"/>
        <v>xlswrite('G:\Mi unidad\1. PROYECTOS TELLO 2022\SCM SPILL OVERS\outputs\PEAO\criminalidad\1%\simulacion_2\synthetic_control_spillover_outputs.xlsx',synthetic_control_sp_105,105);</v>
      </c>
      <c r="QD38" s="2" t="str">
        <f t="shared" si="83"/>
        <v>xlswrite('G:\Mi unidad\1. PROYECTOS TELLO 2022\SCM SPILL OVERS\outputs\PEAO\criminalidad\1%\simulacion_2\observado_outputs.xlsx',tratado_105,105);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OVERS\outputs\PEAO\bajo_niv_educ\1%\simulacion_2\output_tests.xlsx',ub_vec_"&amp;QW38&amp;"','ub_vec_"&amp;QW38&amp;"');"</f>
        <v>xlswrite('G:\Mi unidad\1. PROYECTOS TELLO 2022\SCM SPILL OVERS\outputs\PEAO\bajo_niv_educ\1%\simulacion_2\output_tests.xlsx',ub_vec_26','ub_vec_26');</v>
      </c>
      <c r="RK38">
        <v>26</v>
      </c>
      <c r="RL38" t="str">
        <f>"xlswrite('G:\Mi unidad\1. PROYECTOS TELLO 2022\SCM SPILL OVERS\outputs\PEAO\bajo_ingreso\1%\simulacion_2\output_tests.xlsx',ub_vec_"&amp;RK38&amp;"','ub_vec_"&amp;RK38&amp;"');"</f>
        <v>xlswrite('G:\Mi unidad\1. PROYECTOS TELLO 2022\SCM SPILL OVERS\outputs\PEAO\bajo_ingreso\1%\simulacion_2\output_tests.xlsx',ub_vec_26','ub_vec_26');</v>
      </c>
      <c r="RW38">
        <v>26</v>
      </c>
      <c r="RX38" t="str">
        <f>"xlswrite('G:\Mi unidad\1. PROYECTOS TELLO 2022\SCM SPILL OVERS\outputs\PEAO\densidad\1%\simulacion_2\output_tests.xlsx',ub_vec_"&amp;RW38&amp;"','ub_vec_"&amp;RW38&amp;"');"</f>
        <v>xlswrite('G:\Mi unidad\1. PROYECTOS TELLO 2022\SCM SPILL OVERS\outputs\PEAO\densidad\1%\simulacion_2\output_tests.xlsx',ub_vec_26','ub_vec_26');</v>
      </c>
      <c r="SI38">
        <v>26</v>
      </c>
      <c r="SJ38" t="str">
        <f>"xlswrite('G:\Mi unidad\1. PROYECTOS TELLO 2022\SCM SPILL OVERS\outputs\PEAO\densidad_g\1%\simulacion_2\output_tests.xlsx',ub_vec_"&amp;SI38&amp;"','ub_vec_"&amp;SI38&amp;"');"</f>
        <v>xlswrite('G:\Mi unidad\1. PROYECTOS TELLO 2022\SCM SPILL OVERS\outputs\PEAO\densidad_g\1%\simulacion_2\output_tests.xlsx',ub_vec_26','ub_vec_26');</v>
      </c>
      <c r="SU38">
        <v>26</v>
      </c>
      <c r="SV38" t="str">
        <f>"xlswrite('G:\Mi unidad\1. PROYECTOS TELLO 2022\SCM SPILL OVERS\outputs\PEAO\distancia_centro_salud\1%\simulacion_2\output_tests.xlsx',ub_vec_"&amp;SU38&amp;"','ub_vec_"&amp;SU38&amp;"');"</f>
        <v>xlswrite('G:\Mi unidad\1. PROYECTOS TELLO 2022\SCM SPILL OVERS\outputs\PEAO\distancia_centro_salud\1%\simulacion_2\output_tests.xlsx',ub_vec_26','ub_vec_26');</v>
      </c>
      <c r="TH38">
        <v>26</v>
      </c>
      <c r="TI38" t="str">
        <f>"xlswrite('G:\Mi unidad\1. PROYECTOS TELLO 2022\SCM SPILL OVERS\outputs\PEAO\informalidad\1%\simulacion_2\output_tests.xlsx',ub_vec_"&amp;TH38&amp;"','ub_vec_"&amp;TH38&amp;"');"</f>
        <v>xlswrite('G:\Mi unidad\1. PROYECTOS TELLO 2022\SCM SPILL OVERS\outputs\PEAO\informalidad\1%\simulacion_2\output_tests.xlsx',ub_vec_26','ub_vec_26');</v>
      </c>
      <c r="TU38">
        <v>26</v>
      </c>
      <c r="TV38" t="str">
        <f>"xlswrite('G:\Mi unidad\1. PROYECTOS TELLO 2022\SCM SPILL OVERS\outputs\PEAO\alimentos\1%\simulacion_2\output_tests.xlsx',ub_vec_"&amp;TU38&amp;"','ub_vec_"&amp;TU38&amp;"');"</f>
        <v>xlswrite('G:\Mi unidad\1. PROYECTOS TELLO 2022\SCM SPILL OVERS\outputs\PEAO\alimentos\1%\simulacion_2\output_tests.xlsx',ub_vec_26','ub_vec_26');</v>
      </c>
      <c r="UB38">
        <v>26</v>
      </c>
      <c r="UC38" t="str">
        <f>"xlswrite('G:\Mi unidad\1. PROYECTOS TELLO 2022\SCM SPILL OVERS\outputs\PEAO\jefe_hogar\1%\simulacion_2\output_tests.xlsx',ub_vec_"&amp;UB38&amp;"','ub_vec_"&amp;UB38&amp;"');"</f>
        <v>xlswrite('G:\Mi unidad\1. PROYECTOS TELLO 2022\SCM SPILL OVERS\outputs\PEAO\jefe_hogar\1%\simulacion_2\output_tests.xlsx',ub_vec_26','ub_vec_26');</v>
      </c>
      <c r="UI38">
        <v>26</v>
      </c>
      <c r="UJ38" t="str">
        <f>"xlswrite('G:\Mi unidad\1. PROYECTOS TELLO 2022\SCM SPILL OVERS\outputs\PEAO\mujeres\1%\simulacion_2\output_tests.xlsx',ub_vec_"&amp;UI38&amp;"','ub_vec_"&amp;UI38&amp;"');"</f>
        <v>xlswrite('G:\Mi unidad\1. PROYECTOS TELLO 2022\SCM SPILL OVERS\outputs\PEAO\mujeres\1%\simulacion_2\output_tests.xlsx',ub_vec_26','ub_vec_26');</v>
      </c>
      <c r="UU38">
        <v>26</v>
      </c>
      <c r="UV38" t="str">
        <f>"xlswrite('G:\Mi unidad\1. PROYECTOS TELLO 2022\SCM SPILL OVERS\outputs\PEAO\criminalidad\1%\simulacion_2\output_tests.xlsx',ub_vec_"&amp;UU38&amp;"','ub_vec_"&amp;UU38&amp;"');"</f>
        <v>xlswrite('G:\Mi unidad\1. PROYECTOS TELLO 2022\SCM SPILL OVERS\outputs\PEAO\criminalidad\1%\simulacion_2\output_tests.xlsx',ub_vec_26','ub_vec_26');</v>
      </c>
    </row>
    <row r="39" spans="1:568" x14ac:dyDescent="0.3">
      <c r="A39">
        <v>106</v>
      </c>
      <c r="B39" s="2" t="str">
        <f t="shared" si="47"/>
        <v>[data_106,provincias_106,~] = xlsread('BD_PEAO_est_1_provincia_106.xlsx');</v>
      </c>
      <c r="E39" s="2" t="str">
        <f t="shared" si="37"/>
        <v>provincia_106 = unique(provincias_106(2:end,1));</v>
      </c>
      <c r="O39" s="2" t="str">
        <f t="shared" si="48"/>
        <v>PEAO_106 = reshape(data_106(:,2),T+S,N);</v>
      </c>
      <c r="T39" s="2" t="str">
        <f t="shared" si="49"/>
        <v xml:space="preserve">PEAO_106 = PEAO_106'; </v>
      </c>
      <c r="X39" s="2" t="str">
        <f t="shared" si="50"/>
        <v>tratado_106 = PEAO_106(1,:);</v>
      </c>
      <c r="AC39" s="2" t="str">
        <f t="shared" si="51"/>
        <v>PEAO_106(1,:) = [];</v>
      </c>
      <c r="AI39" s="2" t="str">
        <f t="shared" si="52"/>
        <v>PEAO_106 = [tratado_106;PEAO_106];</v>
      </c>
      <c r="AN39" s="2" t="str">
        <f t="shared" si="53"/>
        <v>Y_106 = PEAO_106; % outcome matrix</v>
      </c>
      <c r="AS39" s="2" t="str">
        <f t="shared" si="44"/>
        <v>Y_pre_106 = Y_106(:,1:T);</v>
      </c>
      <c r="AW39" s="2" t="str">
        <f t="shared" si="45"/>
        <v>Y_post_106 = Y_106(:,T+1:end);</v>
      </c>
      <c r="BA39" s="2" t="str">
        <f t="shared" si="46"/>
        <v>[a_hat_106,B_hat_106] = scm_batch(Y_pre_106);</v>
      </c>
      <c r="BF39" s="2" t="str">
        <f t="shared" si="38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39"/>
        <v>M_hat_106 = (eye(N)-B_hat_106)'*(eye(N)-B_hat_106);</v>
      </c>
      <c r="DQ39" s="2" t="str">
        <f t="shared" si="40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1"/>
        <v>synthetic_control_106=synthetic_control_106'</v>
      </c>
      <c r="EQ39" s="2" t="str">
        <f t="shared" si="42"/>
        <v>synthetic_control_sp_106=synthetic_control_sp_106'</v>
      </c>
      <c r="EV39" s="2" t="str">
        <f t="shared" si="43"/>
        <v>tratado_106=tratado_106'</v>
      </c>
      <c r="EZ39" s="2" t="str">
        <f t="shared" si="54"/>
        <v>xlswrite('G:\Mi unidad\1. PROYECTOS TELLO 2022\SCM SPILL OVERS\outputs\PEAO\distancia_centro_salud\1%\simulacion_2\synthetic_control_outputs.xlsx',synthetic_control_106,106)</v>
      </c>
      <c r="FN39" s="2" t="str">
        <f t="shared" si="55"/>
        <v>xlswrite('G:\Mi unidad\1. PROYECTOS TELLO 2022\SCM SPILL OVERS\outputs\PEAO\distancia_centro_salud\1%\simulacion_2\synthetic_control_spillover_outputs.xlsx',synthetic_control_sp_106,106)</v>
      </c>
      <c r="GD39" s="2" t="str">
        <f t="shared" si="56"/>
        <v>xlswrite('G:\Mi unidad\1. PROYECTOS TELLO 2022\SCM SPILL OVERS\outputs\PEAO\distancia_centro_salud\1%\simulacion_2\observado_outputs.xlsx',tratado_106,106)</v>
      </c>
      <c r="GR39" s="2" t="str">
        <f t="shared" si="57"/>
        <v>xlswrite('G:\Mi unidad\1. PROYECTOS TELLO 2022\SCM SPILL OVERS\outputs\PEAO\informalidad\1%\simulacion_2\synthetic_control_outputs.xlsx',synthetic_control_106,106)</v>
      </c>
      <c r="HF39" s="2" t="str">
        <f t="shared" si="58"/>
        <v>xlswrite('G:\Mi unidad\1. PROYECTOS TELLO 2022\SCM SPILL OVERS\outputs\PEAO\informalidad\1%\simulacion_2\synthetic_control_spillover_outputs.xlsx',synthetic_control_sp_106,106)</v>
      </c>
      <c r="HV39" s="2" t="str">
        <f t="shared" si="59"/>
        <v>xlswrite('G:\Mi unidad\1. PROYECTOS TELLO 2022\SCM SPILL OVERS\outputs\PEAO\informalidad\1%\simulacion_2\observado_outputs.xlsx',tratado_106,106)</v>
      </c>
      <c r="IJ39" s="2" t="str">
        <f t="shared" si="60"/>
        <v>xlswrite('G:\Mi unidad\1. PROYECTOS TELLO 2022\SCM SPILL OVERS\outputs\PEAO\densidad\1%\simulacion_2\synthetic_control_outputs.xlsx',synthetic_control_106,106)</v>
      </c>
      <c r="IX39" s="2" t="str">
        <f t="shared" si="61"/>
        <v>xlswrite('G:\Mi unidad\1. PROYECTOS TELLO 2022\SCM SPILL OVERS\outputs\PEAO\densidad\1%\simulacion_2\synthetic_control_spillover_outputs.xlsx',synthetic_control_sp_106,106)</v>
      </c>
      <c r="JN39" s="2" t="str">
        <f t="shared" si="62"/>
        <v>xlswrite('G:\Mi unidad\1. PROYECTOS TELLO 2022\SCM SPILL OVERS\outputs\PEAO\densidad\1%\simulacion_2\observado_outputs.xlsx',tratado_106,106)</v>
      </c>
      <c r="KA39" s="2" t="str">
        <f t="shared" si="63"/>
        <v>xlswrite('G:\Mi unidad\1. PROYECTOS TELLO 2022\SCM SPILL OVERS\outputs\PEAO\bajo_niv_educ\1%\simulacion_2\synthetic_control_outputs.xlsx',synthetic_control_106,106)</v>
      </c>
      <c r="KO39" s="2" t="str">
        <f t="shared" si="64"/>
        <v>xlswrite('G:\Mi unidad\1. PROYECTOS TELLO 2022\SCM SPILL OVERS\outputs\PEAO\bajo_niv_educ\1%\simulacion_2\synthetic_control_spillover_outputs.xlsx',synthetic_control_sp_106,106)</v>
      </c>
      <c r="LE39" s="2" t="str">
        <f t="shared" si="65"/>
        <v>xlswrite('G:\Mi unidad\1. PROYECTOS TELLO 2022\SCM SPILL OVERS\outputs\PEAO\bajo_niv_educ\1%\simulacion_2\observado_outputs.xlsx',tratado_106,106)</v>
      </c>
      <c r="LS39" s="2" t="str">
        <f t="shared" si="66"/>
        <v>xlswrite('G:\Mi unidad\1. PROYECTOS TELLO 2022\SCM SPILL OVERS\outputs\PEAO\bajo_ingreso\1%\simulacion_2\synthetic_control_outputs.xlsx',synthetic_control_106,106)</v>
      </c>
      <c r="MH39" s="2" t="str">
        <f t="shared" si="67"/>
        <v>xlswrite('G:\Mi unidad\1. PROYECTOS TELLO 2022\SCM SPILL OVERS\outputs\PEAO\bajo_ingreso\1%\simulacion_2\synthetic_control_spillover_outputs.xlsx',synthetic_control_sp_106,106)</v>
      </c>
      <c r="MX39" s="2" t="str">
        <f t="shared" si="68"/>
        <v>xlswrite('G:\Mi unidad\1. PROYECTOS TELLO 2022\SCM SPILL OVERS\outputs\PEAO\bajo_ingreso\1%\simulacion_2\observado_outputs.xlsx',tratado_106,106)</v>
      </c>
      <c r="NR39" s="2" t="str">
        <f t="shared" si="69"/>
        <v>xlswrite('G:\Mi unidad\1. PROYECTOS TELLO 2022\SCM SPILL OVERS\outputs\PEAO\densidad_g\1%\simulacion_2\synthetic_control_outputs.xlsx',synthetic_control_106,106)</v>
      </c>
      <c r="OF39" s="2" t="str">
        <f t="shared" si="70"/>
        <v>xlswrite('G:\Mi unidad\1. PROYECTOS TELLO 2022\SCM SPILL OVERS\outputs\PEAO\densidad_g\1%\simulacion_2\synthetic_control_spillover_outputs.xlsx',synthetic_control_sp_106,106)</v>
      </c>
      <c r="OV39" s="2" t="str">
        <f t="shared" si="71"/>
        <v>xlswrite('G:\Mi unidad\1. PROYECTOS TELLO 2022\SCM SPILL OVERS\outputs\PEAO\densidad_g\1%\simulacion_2\observado_outputs.xlsx',tratado_106,106)</v>
      </c>
      <c r="PI39" s="2" t="str">
        <f t="shared" si="72"/>
        <v>xlswrite('G:\Mi unidad\1. PROYECTOS TELLO 2022\SCM SPILL OVERS\outputs\PEAO\alimentos\1%\simulacion_2\synthetic_control_outputs.xlsx',synthetic_control_106,106);</v>
      </c>
      <c r="PJ39" s="2" t="str">
        <f t="shared" si="73"/>
        <v>xlswrite('G:\Mi unidad\1. PROYECTOS TELLO 2022\SCM SPILL OVERS\outputs\PEAO\alimentos\1%\simulacion_2\synthetic_control_spillover_outputs.xlsx',synthetic_control_sp_106,106);</v>
      </c>
      <c r="PK39" s="2" t="str">
        <f t="shared" si="74"/>
        <v>xlswrite('G:\Mi unidad\1. PROYECTOS TELLO 2022\SCM SPILL OVERS\outputs\PEAO\alimentos\1%\simulacion_2\observado_outputs.xlsx',tratado_106,106);</v>
      </c>
      <c r="PP39" s="2" t="str">
        <f t="shared" si="75"/>
        <v>xlswrite('G:\Mi unidad\1. PROYECTOS TELLO 2022\SCM SPILL OVERS\outputs\PEAO\jefe_hogar\1%\simulacion_2\synthetic_control_outputs.xlsx',synthetic_control_106,106);</v>
      </c>
      <c r="PQ39" s="2" t="str">
        <f t="shared" si="76"/>
        <v>xlswrite('G:\Mi unidad\1. PROYECTOS TELLO 2022\SCM SPILL OVERS\outputs\PEAO\jefe_hogar\1%\simulacion_2\synthetic_control_spillover_outputs.xlsx',synthetic_control_sp_106,106);</v>
      </c>
      <c r="PR39" s="2" t="str">
        <f t="shared" si="77"/>
        <v>xlswrite('G:\Mi unidad\1. PROYECTOS TELLO 2022\SCM SPILL OVERS\outputs\PEAO\jefe_hogar\1%\simulacion_2\observado_outputs.xlsx',tratado_106,106);</v>
      </c>
      <c r="PV39" s="2" t="str">
        <f t="shared" si="78"/>
        <v>xlswrite('G:\Mi unidad\1. PROYECTOS TELLO 2022\SCM SPILL OVERS\outputs\PEAO\mujeres\1%\simulacion_2\synthetic_control_outputs.xlsx',synthetic_control_106,106);</v>
      </c>
      <c r="PW39" s="2" t="str">
        <f t="shared" si="79"/>
        <v>xlswrite('G:\Mi unidad\1. PROYECTOS TELLO 2022\SCM SPILL OVERS\outputs\PEAO\mujeres\1%\simulacion_2\synthetic_control_spillover_outputs.xlsx',synthetic_control_sp_106,106);</v>
      </c>
      <c r="PX39" s="2" t="str">
        <f t="shared" si="80"/>
        <v>xlswrite('G:\Mi unidad\1. PROYECTOS TELLO 2022\SCM SPILL OVERS\outputs\PEAO\mujeres\1%\simulacion_2\observado_outputs.xlsx',tratado_106,106);</v>
      </c>
      <c r="QB39" s="2" t="str">
        <f t="shared" si="81"/>
        <v>xlswrite('G:\Mi unidad\1. PROYECTOS TELLO 2022\SCM SPILL OVERS\outputs\PEAO\criminalidad\1%\simulacion_2\synthetic_control_outputs.xlsx',synthetic_control_106,106);</v>
      </c>
      <c r="QC39" s="2" t="str">
        <f t="shared" si="82"/>
        <v>xlswrite('G:\Mi unidad\1. PROYECTOS TELLO 2022\SCM SPILL OVERS\outputs\PEAO\criminalidad\1%\simulacion_2\synthetic_control_spillover_outputs.xlsx',synthetic_control_sp_106,106);</v>
      </c>
      <c r="QD39" s="2" t="str">
        <f t="shared" si="83"/>
        <v>xlswrite('G:\Mi unidad\1. PROYECTOS TELLO 2022\SCM SPILL OVERS\outputs\PEAO\criminalidad\1%\simulacion_2\observado_outputs.xlsx',tratado_106,106);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OVERS\outputs\PEAO\bajo_niv_educ\1%\simulacion_2\output_tests.xlsx',p_value_vec_"&amp;QW39&amp;"','p_value_vec_"&amp;QW39&amp;"');"</f>
        <v>xlswrite('G:\Mi unidad\1. PROYECTOS TELLO 2022\SCM SPILL OVERS\outputs\PEAO\bajo_niv_educ\1%\simulacion_2\output_tests.xlsx',p_value_vec_26','p_value_vec_26');</v>
      </c>
      <c r="RK39">
        <v>26</v>
      </c>
      <c r="RL39" t="str">
        <f>"xlswrite('G:\Mi unidad\1. PROYECTOS TELLO 2022\SCM SPILL OVERS\outputs\PEAO\bajo_ingreso\1%\simulacion_2\output_tests.xlsx',p_value_vec_"&amp;RK39&amp;"','p_value_vec_"&amp;RK39&amp;"');"</f>
        <v>xlswrite('G:\Mi unidad\1. PROYECTOS TELLO 2022\SCM SPILL OVERS\outputs\PEAO\bajo_ingreso\1%\simulacion_2\output_tests.xlsx',p_value_vec_26','p_value_vec_26');</v>
      </c>
      <c r="RW39">
        <v>26</v>
      </c>
      <c r="RX39" t="str">
        <f>"xlswrite('G:\Mi unidad\1. PROYECTOS TELLO 2022\SCM SPILL OVERS\outputs\PEAO\densidad\1%\simulacion_2\output_tests.xlsx',p_value_vec_"&amp;RW39&amp;"','p_value_vec_"&amp;RW39&amp;"');"</f>
        <v>xlswrite('G:\Mi unidad\1. PROYECTOS TELLO 2022\SCM SPILL OVERS\outputs\PEAO\densidad\1%\simulacion_2\output_tests.xlsx',p_value_vec_26','p_value_vec_26');</v>
      </c>
      <c r="SI39">
        <v>26</v>
      </c>
      <c r="SJ39" t="str">
        <f>"xlswrite('G:\Mi unidad\1. PROYECTOS TELLO 2022\SCM SPILL OVERS\outputs\PEAO\densidad_g\1%\simulacion_2\output_tests.xlsx',p_value_vec_"&amp;SI39&amp;"','p_value_vec_"&amp;SI39&amp;"');"</f>
        <v>xlswrite('G:\Mi unidad\1. PROYECTOS TELLO 2022\SCM SPILL OVERS\outputs\PEAO\densidad_g\1%\simulacion_2\output_tests.xlsx',p_value_vec_26','p_value_vec_26');</v>
      </c>
      <c r="SU39">
        <v>26</v>
      </c>
      <c r="SV39" t="str">
        <f>"xlswrite('G:\Mi unidad\1. PROYECTOS TELLO 2022\SCM SPILL OVERS\outputs\PEAO\distancia_centro_salud\1%\simulacion_2\output_tests.xlsx',p_value_vec_"&amp;SU39&amp;"','p_value_vec_"&amp;SU39&amp;"');"</f>
        <v>xlswrite('G:\Mi unidad\1. PROYECTOS TELLO 2022\SCM SPILL OVERS\outputs\PEAO\distancia_centro_salud\1%\simulacion_2\output_tests.xlsx',p_value_vec_26','p_value_vec_26');</v>
      </c>
      <c r="TH39">
        <v>26</v>
      </c>
      <c r="TI39" t="str">
        <f>"xlswrite('G:\Mi unidad\1. PROYECTOS TELLO 2022\SCM SPILL OVERS\outputs\PEAO\informalidad\1%\simulacion_2\output_tests.xlsx',p_value_vec_"&amp;TH39&amp;"','p_value_vec_"&amp;TH39&amp;"');"</f>
        <v>xlswrite('G:\Mi unidad\1. PROYECTOS TELLO 2022\SCM SPILL OVERS\outputs\PEAO\informalidad\1%\simulacion_2\output_tests.xlsx',p_value_vec_26','p_value_vec_26');</v>
      </c>
      <c r="TU39">
        <v>26</v>
      </c>
      <c r="TV39" t="str">
        <f>"xlswrite('G:\Mi unidad\1. PROYECTOS TELLO 2022\SCM SPILL OVERS\outputs\PEAO\alimentos\1%\simulacion_2\output_tests.xlsx',p_value_vec_"&amp;TU39&amp;"','p_value_vec_"&amp;TU39&amp;"');"</f>
        <v>xlswrite('G:\Mi unidad\1. PROYECTOS TELLO 2022\SCM SPILL OVERS\outputs\PEAO\alimentos\1%\simulacion_2\output_tests.xlsx',p_value_vec_26','p_value_vec_26');</v>
      </c>
      <c r="UB39">
        <v>26</v>
      </c>
      <c r="UC39" t="str">
        <f>"xlswrite('G:\Mi unidad\1. PROYECTOS TELLO 2022\SCM SPILL OVERS\outputs\PEAO\jefe_hogar\1%\simulacion_2\output_tests.xlsx',p_value_vec_"&amp;UB39&amp;"','p_value_vec_"&amp;UB39&amp;"');"</f>
        <v>xlswrite('G:\Mi unidad\1. PROYECTOS TELLO 2022\SCM SPILL OVERS\outputs\PEAO\jefe_hogar\1%\simulacion_2\output_tests.xlsx',p_value_vec_26','p_value_vec_26');</v>
      </c>
      <c r="UI39">
        <v>26</v>
      </c>
      <c r="UJ39" t="str">
        <f>"xlswrite('G:\Mi unidad\1. PROYECTOS TELLO 2022\SCM SPILL OVERS\outputs\PEAO\mujeres\1%\simulacion_2\output_tests.xlsx',p_value_vec_"&amp;UI39&amp;"','p_value_vec_"&amp;UI39&amp;"');"</f>
        <v>xlswrite('G:\Mi unidad\1. PROYECTOS TELLO 2022\SCM SPILL OVERS\outputs\PEAO\mujeres\1%\simulacion_2\output_tests.xlsx',p_value_vec_26','p_value_vec_26');</v>
      </c>
      <c r="UU39">
        <v>26</v>
      </c>
      <c r="UV39" t="str">
        <f>"xlswrite('G:\Mi unidad\1. PROYECTOS TELLO 2022\SCM SPILL OVERS\outputs\PEAO\criminalidad\1%\simulacion_2\output_tests.xlsx',p_value_vec_"&amp;UU39&amp;"','p_value_vec_"&amp;UU39&amp;"');"</f>
        <v>xlswrite('G:\Mi unidad\1. PROYECTOS TELLO 2022\SCM SPILL OVERS\outputs\PEAO\criminalidad\1%\simulacion_2\output_tests.xlsx',p_value_vec_26','p_value_vec_26');</v>
      </c>
    </row>
    <row r="40" spans="1:568" x14ac:dyDescent="0.3">
      <c r="A40">
        <v>107</v>
      </c>
      <c r="B40" s="2" t="str">
        <f t="shared" si="47"/>
        <v>[data_107,provincias_107,~] = xlsread('BD_PEAO_est_1_provincia_107.xlsx');</v>
      </c>
      <c r="E40" s="2" t="str">
        <f t="shared" si="37"/>
        <v>provincia_107 = unique(provincias_107(2:end,1));</v>
      </c>
      <c r="O40" s="2" t="str">
        <f t="shared" si="48"/>
        <v>PEAO_107 = reshape(data_107(:,2),T+S,N);</v>
      </c>
      <c r="T40" s="2" t="str">
        <f t="shared" si="49"/>
        <v xml:space="preserve">PEAO_107 = PEAO_107'; </v>
      </c>
      <c r="X40" s="2" t="str">
        <f t="shared" si="50"/>
        <v>tratado_107 = PEAO_107(1,:);</v>
      </c>
      <c r="AC40" s="2" t="str">
        <f t="shared" si="51"/>
        <v>PEAO_107(1,:) = [];</v>
      </c>
      <c r="AI40" s="2" t="str">
        <f t="shared" si="52"/>
        <v>PEAO_107 = [tratado_107;PEAO_107];</v>
      </c>
      <c r="AN40" s="2" t="str">
        <f t="shared" si="53"/>
        <v>Y_107 = PEAO_107; % outcome matrix</v>
      </c>
      <c r="AS40" s="2" t="str">
        <f t="shared" si="44"/>
        <v>Y_pre_107 = Y_107(:,1:T);</v>
      </c>
      <c r="AW40" s="2" t="str">
        <f t="shared" si="45"/>
        <v>Y_post_107 = Y_107(:,T+1:end);</v>
      </c>
      <c r="BA40" s="2" t="str">
        <f t="shared" si="46"/>
        <v>[a_hat_107,B_hat_107] = scm_batch(Y_pre_107);</v>
      </c>
      <c r="BF40" s="2" t="str">
        <f t="shared" si="38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39"/>
        <v>M_hat_107 = (eye(N)-B_hat_107)'*(eye(N)-B_hat_107);</v>
      </c>
      <c r="DQ40" s="2" t="str">
        <f t="shared" si="40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1"/>
        <v>synthetic_control_107=synthetic_control_107'</v>
      </c>
      <c r="EQ40" s="2" t="str">
        <f t="shared" si="42"/>
        <v>synthetic_control_sp_107=synthetic_control_sp_107'</v>
      </c>
      <c r="EV40" s="2" t="str">
        <f t="shared" si="43"/>
        <v>tratado_107=tratado_107'</v>
      </c>
      <c r="EZ40" s="2" t="str">
        <f t="shared" si="54"/>
        <v>xlswrite('G:\Mi unidad\1. PROYECTOS TELLO 2022\SCM SPILL OVERS\outputs\PEAO\distancia_centro_salud\1%\simulacion_2\synthetic_control_outputs.xlsx',synthetic_control_107,107)</v>
      </c>
      <c r="FN40" s="2" t="str">
        <f t="shared" si="55"/>
        <v>xlswrite('G:\Mi unidad\1. PROYECTOS TELLO 2022\SCM SPILL OVERS\outputs\PEAO\distancia_centro_salud\1%\simulacion_2\synthetic_control_spillover_outputs.xlsx',synthetic_control_sp_107,107)</v>
      </c>
      <c r="GD40" s="2" t="str">
        <f t="shared" si="56"/>
        <v>xlswrite('G:\Mi unidad\1. PROYECTOS TELLO 2022\SCM SPILL OVERS\outputs\PEAO\distancia_centro_salud\1%\simulacion_2\observado_outputs.xlsx',tratado_107,107)</v>
      </c>
      <c r="GR40" s="2" t="str">
        <f t="shared" si="57"/>
        <v>xlswrite('G:\Mi unidad\1. PROYECTOS TELLO 2022\SCM SPILL OVERS\outputs\PEAO\informalidad\1%\simulacion_2\synthetic_control_outputs.xlsx',synthetic_control_107,107)</v>
      </c>
      <c r="HF40" s="2" t="str">
        <f t="shared" si="58"/>
        <v>xlswrite('G:\Mi unidad\1. PROYECTOS TELLO 2022\SCM SPILL OVERS\outputs\PEAO\informalidad\1%\simulacion_2\synthetic_control_spillover_outputs.xlsx',synthetic_control_sp_107,107)</v>
      </c>
      <c r="HV40" s="2" t="str">
        <f t="shared" si="59"/>
        <v>xlswrite('G:\Mi unidad\1. PROYECTOS TELLO 2022\SCM SPILL OVERS\outputs\PEAO\informalidad\1%\simulacion_2\observado_outputs.xlsx',tratado_107,107)</v>
      </c>
      <c r="IJ40" s="2" t="str">
        <f t="shared" si="60"/>
        <v>xlswrite('G:\Mi unidad\1. PROYECTOS TELLO 2022\SCM SPILL OVERS\outputs\PEAO\densidad\1%\simulacion_2\synthetic_control_outputs.xlsx',synthetic_control_107,107)</v>
      </c>
      <c r="IX40" s="2" t="str">
        <f t="shared" si="61"/>
        <v>xlswrite('G:\Mi unidad\1. PROYECTOS TELLO 2022\SCM SPILL OVERS\outputs\PEAO\densidad\1%\simulacion_2\synthetic_control_spillover_outputs.xlsx',synthetic_control_sp_107,107)</v>
      </c>
      <c r="JN40" s="2" t="str">
        <f t="shared" si="62"/>
        <v>xlswrite('G:\Mi unidad\1. PROYECTOS TELLO 2022\SCM SPILL OVERS\outputs\PEAO\densidad\1%\simulacion_2\observado_outputs.xlsx',tratado_107,107)</v>
      </c>
      <c r="KA40" s="2" t="str">
        <f t="shared" si="63"/>
        <v>xlswrite('G:\Mi unidad\1. PROYECTOS TELLO 2022\SCM SPILL OVERS\outputs\PEAO\bajo_niv_educ\1%\simulacion_2\synthetic_control_outputs.xlsx',synthetic_control_107,107)</v>
      </c>
      <c r="KO40" s="2" t="str">
        <f t="shared" si="64"/>
        <v>xlswrite('G:\Mi unidad\1. PROYECTOS TELLO 2022\SCM SPILL OVERS\outputs\PEAO\bajo_niv_educ\1%\simulacion_2\synthetic_control_spillover_outputs.xlsx',synthetic_control_sp_107,107)</v>
      </c>
      <c r="LE40" s="2" t="str">
        <f t="shared" si="65"/>
        <v>xlswrite('G:\Mi unidad\1. PROYECTOS TELLO 2022\SCM SPILL OVERS\outputs\PEAO\bajo_niv_educ\1%\simulacion_2\observado_outputs.xlsx',tratado_107,107)</v>
      </c>
      <c r="LS40" s="2" t="str">
        <f t="shared" si="66"/>
        <v>xlswrite('G:\Mi unidad\1. PROYECTOS TELLO 2022\SCM SPILL OVERS\outputs\PEAO\bajo_ingreso\1%\simulacion_2\synthetic_control_outputs.xlsx',synthetic_control_107,107)</v>
      </c>
      <c r="MH40" s="2" t="str">
        <f t="shared" si="67"/>
        <v>xlswrite('G:\Mi unidad\1. PROYECTOS TELLO 2022\SCM SPILL OVERS\outputs\PEAO\bajo_ingreso\1%\simulacion_2\synthetic_control_spillover_outputs.xlsx',synthetic_control_sp_107,107)</v>
      </c>
      <c r="MX40" s="2" t="str">
        <f t="shared" si="68"/>
        <v>xlswrite('G:\Mi unidad\1. PROYECTOS TELLO 2022\SCM SPILL OVERS\outputs\PEAO\bajo_ingreso\1%\simulacion_2\observado_outputs.xlsx',tratado_107,107)</v>
      </c>
      <c r="NR40" s="2" t="str">
        <f t="shared" si="69"/>
        <v>xlswrite('G:\Mi unidad\1. PROYECTOS TELLO 2022\SCM SPILL OVERS\outputs\PEAO\densidad_g\1%\simulacion_2\synthetic_control_outputs.xlsx',synthetic_control_107,107)</v>
      </c>
      <c r="OF40" s="2" t="str">
        <f t="shared" si="70"/>
        <v>xlswrite('G:\Mi unidad\1. PROYECTOS TELLO 2022\SCM SPILL OVERS\outputs\PEAO\densidad_g\1%\simulacion_2\synthetic_control_spillover_outputs.xlsx',synthetic_control_sp_107,107)</v>
      </c>
      <c r="OV40" s="2" t="str">
        <f t="shared" si="71"/>
        <v>xlswrite('G:\Mi unidad\1. PROYECTOS TELLO 2022\SCM SPILL OVERS\outputs\PEAO\densidad_g\1%\simulacion_2\observado_outputs.xlsx',tratado_107,107)</v>
      </c>
      <c r="PI40" s="2" t="str">
        <f t="shared" si="72"/>
        <v>xlswrite('G:\Mi unidad\1. PROYECTOS TELLO 2022\SCM SPILL OVERS\outputs\PEAO\alimentos\1%\simulacion_2\synthetic_control_outputs.xlsx',synthetic_control_107,107);</v>
      </c>
      <c r="PJ40" s="2" t="str">
        <f t="shared" si="73"/>
        <v>xlswrite('G:\Mi unidad\1. PROYECTOS TELLO 2022\SCM SPILL OVERS\outputs\PEAO\alimentos\1%\simulacion_2\synthetic_control_spillover_outputs.xlsx',synthetic_control_sp_107,107);</v>
      </c>
      <c r="PK40" s="2" t="str">
        <f t="shared" si="74"/>
        <v>xlswrite('G:\Mi unidad\1. PROYECTOS TELLO 2022\SCM SPILL OVERS\outputs\PEAO\alimentos\1%\simulacion_2\observado_outputs.xlsx',tratado_107,107);</v>
      </c>
      <c r="PP40" s="2" t="str">
        <f t="shared" si="75"/>
        <v>xlswrite('G:\Mi unidad\1. PROYECTOS TELLO 2022\SCM SPILL OVERS\outputs\PEAO\jefe_hogar\1%\simulacion_2\synthetic_control_outputs.xlsx',synthetic_control_107,107);</v>
      </c>
      <c r="PQ40" s="2" t="str">
        <f t="shared" si="76"/>
        <v>xlswrite('G:\Mi unidad\1. PROYECTOS TELLO 2022\SCM SPILL OVERS\outputs\PEAO\jefe_hogar\1%\simulacion_2\synthetic_control_spillover_outputs.xlsx',synthetic_control_sp_107,107);</v>
      </c>
      <c r="PR40" s="2" t="str">
        <f t="shared" si="77"/>
        <v>xlswrite('G:\Mi unidad\1. PROYECTOS TELLO 2022\SCM SPILL OVERS\outputs\PEAO\jefe_hogar\1%\simulacion_2\observado_outputs.xlsx',tratado_107,107);</v>
      </c>
      <c r="PV40" s="2" t="str">
        <f t="shared" si="78"/>
        <v>xlswrite('G:\Mi unidad\1. PROYECTOS TELLO 2022\SCM SPILL OVERS\outputs\PEAO\mujeres\1%\simulacion_2\synthetic_control_outputs.xlsx',synthetic_control_107,107);</v>
      </c>
      <c r="PW40" s="2" t="str">
        <f t="shared" si="79"/>
        <v>xlswrite('G:\Mi unidad\1. PROYECTOS TELLO 2022\SCM SPILL OVERS\outputs\PEAO\mujeres\1%\simulacion_2\synthetic_control_spillover_outputs.xlsx',synthetic_control_sp_107,107);</v>
      </c>
      <c r="PX40" s="2" t="str">
        <f t="shared" si="80"/>
        <v>xlswrite('G:\Mi unidad\1. PROYECTOS TELLO 2022\SCM SPILL OVERS\outputs\PEAO\mujeres\1%\simulacion_2\observado_outputs.xlsx',tratado_107,107);</v>
      </c>
      <c r="QB40" s="2" t="str">
        <f t="shared" si="81"/>
        <v>xlswrite('G:\Mi unidad\1. PROYECTOS TELLO 2022\SCM SPILL OVERS\outputs\PEAO\criminalidad\1%\simulacion_2\synthetic_control_outputs.xlsx',synthetic_control_107,107);</v>
      </c>
      <c r="QC40" s="2" t="str">
        <f t="shared" si="82"/>
        <v>xlswrite('G:\Mi unidad\1. PROYECTOS TELLO 2022\SCM SPILL OVERS\outputs\PEAO\criminalidad\1%\simulacion_2\synthetic_control_spillover_outputs.xlsx',synthetic_control_sp_107,107);</v>
      </c>
      <c r="QD40" s="2" t="str">
        <f t="shared" si="83"/>
        <v>xlswrite('G:\Mi unidad\1. PROYECTOS TELLO 2022\SCM SPILL OVERS\outputs\PEAO\criminalidad\1%\simulacion_2\observado_outputs.xlsx',tratado_107,107);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OVERS\outputs\PEAO\bajo_niv_educ\1%\simulacion_2\output_tests.xlsx',alpha1_hat_vec_"&amp;QW40&amp;"','alpha1_hat_vec_"&amp;QW40&amp;"');"</f>
        <v>xlswrite('G:\Mi unidad\1. PROYECTOS TELLO 2022\SCM SPILL OVERS\outputs\PEAO\bajo_niv_educ\1%\simulacion_2\output_tests.xlsx',alpha1_hat_vec_26','alpha1_hat_vec_26');</v>
      </c>
      <c r="RK40">
        <v>26</v>
      </c>
      <c r="RL40" t="str">
        <f>"xlswrite('G:\Mi unidad\1. PROYECTOS TELLO 2022\SCM SPILL OVERS\outputs\PEAO\bajo_ingreso\1%\simulacion_2\output_tests.xlsx',alpha1_hat_vec_"&amp;RK40&amp;"','alpha1_hat_vec_"&amp;RK40&amp;"');"</f>
        <v>xlswrite('G:\Mi unidad\1. PROYECTOS TELLO 2022\SCM SPILL OVERS\outputs\PEAO\bajo_ingreso\1%\simulacion_2\output_tests.xlsx',alpha1_hat_vec_26','alpha1_hat_vec_26');</v>
      </c>
      <c r="RW40">
        <v>26</v>
      </c>
      <c r="RX40" t="str">
        <f>"xlswrite('G:\Mi unidad\1. PROYECTOS TELLO 2022\SCM SPILL OVERS\outputs\PEAO\densidad\1%\simulacion_2\output_tests.xlsx',alpha1_hat_vec_"&amp;RW40&amp;"','alpha1_hat_vec_"&amp;RW40&amp;"');"</f>
        <v>xlswrite('G:\Mi unidad\1. PROYECTOS TELLO 2022\SCM SPILL OVERS\outputs\PEAO\densidad\1%\simulacion_2\output_tests.xlsx',alpha1_hat_vec_26','alpha1_hat_vec_26');</v>
      </c>
      <c r="SI40">
        <v>26</v>
      </c>
      <c r="SJ40" t="str">
        <f>"xlswrite('G:\Mi unidad\1. PROYECTOS TELLO 2022\SCM SPILL OVERS\outputs\PEAO\densidad_g\1%\simulacion_2\output_tests.xlsx',alpha1_hat_vec_"&amp;SI40&amp;"','alpha1_hat_vec_"&amp;SI40&amp;"');"</f>
        <v>xlswrite('G:\Mi unidad\1. PROYECTOS TELLO 2022\SCM SPILL OVERS\outputs\PEAO\densidad_g\1%\simulacion_2\output_tests.xlsx',alpha1_hat_vec_26','alpha1_hat_vec_26');</v>
      </c>
      <c r="SU40">
        <v>26</v>
      </c>
      <c r="SV40" t="str">
        <f>"xlswrite('G:\Mi unidad\1. PROYECTOS TELLO 2022\SCM SPILL OVERS\outputs\PEAO\distancia_centro_salud\1%\simulacion_2\output_tests.xlsx',alpha1_hat_vec_"&amp;SU40&amp;"','alpha1_hat_vec_"&amp;SU40&amp;"');"</f>
        <v>xlswrite('G:\Mi unidad\1. PROYECTOS TELLO 2022\SCM SPILL OVERS\outputs\PEAO\distancia_centro_salud\1%\simulacion_2\output_tests.xlsx',alpha1_hat_vec_26','alpha1_hat_vec_26');</v>
      </c>
      <c r="TH40">
        <v>26</v>
      </c>
      <c r="TI40" t="str">
        <f>"xlswrite('G:\Mi unidad\1. PROYECTOS TELLO 2022\SCM SPILL OVERS\outputs\PEAO\informalidad\1%\simulacion_2\output_tests.xlsx',alpha1_hat_vec_"&amp;TH40&amp;"','alpha1_hat_vec_"&amp;TH40&amp;"');"</f>
        <v>xlswrite('G:\Mi unidad\1. PROYECTOS TELLO 2022\SCM SPILL OVERS\outputs\PEAO\informalidad\1%\simulacion_2\output_tests.xlsx',alpha1_hat_vec_26','alpha1_hat_vec_26');</v>
      </c>
      <c r="TU40">
        <v>26</v>
      </c>
      <c r="TV40" t="str">
        <f>"xlswrite('G:\Mi unidad\1. PROYECTOS TELLO 2022\SCM SPILL OVERS\outputs\PEAO\alimentos\1%\simulacion_2\output_tests.xlsx',alpha1_hat_vec_"&amp;TU40&amp;"','alpha1_hat_vec_"&amp;TU40&amp;"');"</f>
        <v>xlswrite('G:\Mi unidad\1. PROYECTOS TELLO 2022\SCM SPILL OVERS\outputs\PEAO\alimentos\1%\simulacion_2\output_tests.xlsx',alpha1_hat_vec_26','alpha1_hat_vec_26');</v>
      </c>
      <c r="UB40">
        <v>26</v>
      </c>
      <c r="UC40" t="str">
        <f>"xlswrite('G:\Mi unidad\1. PROYECTOS TELLO 2022\SCM SPILL OVERS\outputs\PEAO\jefe_hogar\1%\simulacion_2\output_tests.xlsx',alpha1_hat_vec_"&amp;UB40&amp;"','alpha1_hat_vec_"&amp;UB40&amp;"');"</f>
        <v>xlswrite('G:\Mi unidad\1. PROYECTOS TELLO 2022\SCM SPILL OVERS\outputs\PEAO\jefe_hogar\1%\simulacion_2\output_tests.xlsx',alpha1_hat_vec_26','alpha1_hat_vec_26');</v>
      </c>
      <c r="UI40">
        <v>26</v>
      </c>
      <c r="UJ40" t="str">
        <f>"xlswrite('G:\Mi unidad\1. PROYECTOS TELLO 2022\SCM SPILL OVERS\outputs\PEAO\mujeres\1%\simulacion_2\output_tests.xlsx',alpha1_hat_vec_"&amp;UI40&amp;"','alpha1_hat_vec_"&amp;UI40&amp;"');"</f>
        <v>xlswrite('G:\Mi unidad\1. PROYECTOS TELLO 2022\SCM SPILL OVERS\outputs\PEAO\mujeres\1%\simulacion_2\output_tests.xlsx',alpha1_hat_vec_26','alpha1_hat_vec_26');</v>
      </c>
      <c r="UU40">
        <v>26</v>
      </c>
      <c r="UV40" t="str">
        <f>"xlswrite('G:\Mi unidad\1. PROYECTOS TELLO 2022\SCM SPILL OVERS\outputs\PEAO\criminalidad\1%\simulacion_2\output_tests.xlsx',alpha1_hat_vec_"&amp;UU40&amp;"','alpha1_hat_vec_"&amp;UU40&amp;"');"</f>
        <v>xlswrite('G:\Mi unidad\1. PROYECTOS TELLO 2022\SCM SPILL OVERS\outputs\PEAO\criminalidad\1%\simulacion_2\output_tests.xlsx',alpha1_hat_vec_26','alpha1_hat_vec_26');</v>
      </c>
    </row>
    <row r="41" spans="1:568" x14ac:dyDescent="0.3">
      <c r="A41">
        <v>108</v>
      </c>
      <c r="B41" s="2" t="str">
        <f t="shared" si="47"/>
        <v>[data_108,provincias_108,~] = xlsread('BD_PEAO_est_1_provincia_108.xlsx');</v>
      </c>
      <c r="E41" s="2" t="str">
        <f t="shared" si="37"/>
        <v>provincia_108 = unique(provincias_108(2:end,1));</v>
      </c>
      <c r="O41" s="2" t="str">
        <f t="shared" si="48"/>
        <v>PEAO_108 = reshape(data_108(:,2),T+S,N);</v>
      </c>
      <c r="T41" s="2" t="str">
        <f t="shared" si="49"/>
        <v xml:space="preserve">PEAO_108 = PEAO_108'; </v>
      </c>
      <c r="X41" s="2" t="str">
        <f t="shared" si="50"/>
        <v>tratado_108 = PEAO_108(1,:);</v>
      </c>
      <c r="AC41" s="2" t="str">
        <f t="shared" si="51"/>
        <v>PEAO_108(1,:) = [];</v>
      </c>
      <c r="AI41" s="2" t="str">
        <f t="shared" si="52"/>
        <v>PEAO_108 = [tratado_108;PEAO_108];</v>
      </c>
      <c r="AN41" s="2" t="str">
        <f t="shared" si="53"/>
        <v>Y_108 = PEAO_108; % outcome matrix</v>
      </c>
      <c r="AS41" s="2" t="str">
        <f t="shared" si="44"/>
        <v>Y_pre_108 = Y_108(:,1:T);</v>
      </c>
      <c r="AW41" s="2" t="str">
        <f t="shared" si="45"/>
        <v>Y_post_108 = Y_108(:,T+1:end);</v>
      </c>
      <c r="BA41" s="2" t="str">
        <f t="shared" si="46"/>
        <v>[a_hat_108,B_hat_108] = scm_batch(Y_pre_108);</v>
      </c>
      <c r="BF41" s="2" t="str">
        <f t="shared" si="38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39"/>
        <v>M_hat_108 = (eye(N)-B_hat_108)'*(eye(N)-B_hat_108);</v>
      </c>
      <c r="DQ41" s="2" t="str">
        <f t="shared" si="40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1"/>
        <v>synthetic_control_108=synthetic_control_108'</v>
      </c>
      <c r="EQ41" s="2" t="str">
        <f t="shared" si="42"/>
        <v>synthetic_control_sp_108=synthetic_control_sp_108'</v>
      </c>
      <c r="EV41" s="2" t="str">
        <f t="shared" si="43"/>
        <v>tratado_108=tratado_108'</v>
      </c>
      <c r="EZ41" s="2" t="str">
        <f t="shared" si="54"/>
        <v>xlswrite('G:\Mi unidad\1. PROYECTOS TELLO 2022\SCM SPILL OVERS\outputs\PEAO\distancia_centro_salud\1%\simulacion_2\synthetic_control_outputs.xlsx',synthetic_control_108,108)</v>
      </c>
      <c r="FN41" s="2" t="str">
        <f t="shared" si="55"/>
        <v>xlswrite('G:\Mi unidad\1. PROYECTOS TELLO 2022\SCM SPILL OVERS\outputs\PEAO\distancia_centro_salud\1%\simulacion_2\synthetic_control_spillover_outputs.xlsx',synthetic_control_sp_108,108)</v>
      </c>
      <c r="GD41" s="2" t="str">
        <f t="shared" si="56"/>
        <v>xlswrite('G:\Mi unidad\1. PROYECTOS TELLO 2022\SCM SPILL OVERS\outputs\PEAO\distancia_centro_salud\1%\simulacion_2\observado_outputs.xlsx',tratado_108,108)</v>
      </c>
      <c r="GR41" s="2" t="str">
        <f t="shared" si="57"/>
        <v>xlswrite('G:\Mi unidad\1. PROYECTOS TELLO 2022\SCM SPILL OVERS\outputs\PEAO\informalidad\1%\simulacion_2\synthetic_control_outputs.xlsx',synthetic_control_108,108)</v>
      </c>
      <c r="HF41" s="2" t="str">
        <f t="shared" si="58"/>
        <v>xlswrite('G:\Mi unidad\1. PROYECTOS TELLO 2022\SCM SPILL OVERS\outputs\PEAO\informalidad\1%\simulacion_2\synthetic_control_spillover_outputs.xlsx',synthetic_control_sp_108,108)</v>
      </c>
      <c r="HV41" s="2" t="str">
        <f t="shared" si="59"/>
        <v>xlswrite('G:\Mi unidad\1. PROYECTOS TELLO 2022\SCM SPILL OVERS\outputs\PEAO\informalidad\1%\simulacion_2\observado_outputs.xlsx',tratado_108,108)</v>
      </c>
      <c r="IJ41" s="2" t="str">
        <f t="shared" si="60"/>
        <v>xlswrite('G:\Mi unidad\1. PROYECTOS TELLO 2022\SCM SPILL OVERS\outputs\PEAO\densidad\1%\simulacion_2\synthetic_control_outputs.xlsx',synthetic_control_108,108)</v>
      </c>
      <c r="IX41" s="2" t="str">
        <f t="shared" si="61"/>
        <v>xlswrite('G:\Mi unidad\1. PROYECTOS TELLO 2022\SCM SPILL OVERS\outputs\PEAO\densidad\1%\simulacion_2\synthetic_control_spillover_outputs.xlsx',synthetic_control_sp_108,108)</v>
      </c>
      <c r="JN41" s="2" t="str">
        <f t="shared" si="62"/>
        <v>xlswrite('G:\Mi unidad\1. PROYECTOS TELLO 2022\SCM SPILL OVERS\outputs\PEAO\densidad\1%\simulacion_2\observado_outputs.xlsx',tratado_108,108)</v>
      </c>
      <c r="KA41" s="2" t="str">
        <f t="shared" si="63"/>
        <v>xlswrite('G:\Mi unidad\1. PROYECTOS TELLO 2022\SCM SPILL OVERS\outputs\PEAO\bajo_niv_educ\1%\simulacion_2\synthetic_control_outputs.xlsx',synthetic_control_108,108)</v>
      </c>
      <c r="KO41" s="2" t="str">
        <f t="shared" si="64"/>
        <v>xlswrite('G:\Mi unidad\1. PROYECTOS TELLO 2022\SCM SPILL OVERS\outputs\PEAO\bajo_niv_educ\1%\simulacion_2\synthetic_control_spillover_outputs.xlsx',synthetic_control_sp_108,108)</v>
      </c>
      <c r="LE41" s="2" t="str">
        <f t="shared" si="65"/>
        <v>xlswrite('G:\Mi unidad\1. PROYECTOS TELLO 2022\SCM SPILL OVERS\outputs\PEAO\bajo_niv_educ\1%\simulacion_2\observado_outputs.xlsx',tratado_108,108)</v>
      </c>
      <c r="LS41" s="2" t="str">
        <f t="shared" si="66"/>
        <v>xlswrite('G:\Mi unidad\1. PROYECTOS TELLO 2022\SCM SPILL OVERS\outputs\PEAO\bajo_ingreso\1%\simulacion_2\synthetic_control_outputs.xlsx',synthetic_control_108,108)</v>
      </c>
      <c r="MH41" s="2" t="str">
        <f t="shared" si="67"/>
        <v>xlswrite('G:\Mi unidad\1. PROYECTOS TELLO 2022\SCM SPILL OVERS\outputs\PEAO\bajo_ingreso\1%\simulacion_2\synthetic_control_spillover_outputs.xlsx',synthetic_control_sp_108,108)</v>
      </c>
      <c r="MX41" s="2" t="str">
        <f t="shared" si="68"/>
        <v>xlswrite('G:\Mi unidad\1. PROYECTOS TELLO 2022\SCM SPILL OVERS\outputs\PEAO\bajo_ingreso\1%\simulacion_2\observado_outputs.xlsx',tratado_108,108)</v>
      </c>
      <c r="NR41" s="2" t="str">
        <f t="shared" si="69"/>
        <v>xlswrite('G:\Mi unidad\1. PROYECTOS TELLO 2022\SCM SPILL OVERS\outputs\PEAO\densidad_g\1%\simulacion_2\synthetic_control_outputs.xlsx',synthetic_control_108,108)</v>
      </c>
      <c r="OF41" s="2" t="str">
        <f t="shared" si="70"/>
        <v>xlswrite('G:\Mi unidad\1. PROYECTOS TELLO 2022\SCM SPILL OVERS\outputs\PEAO\densidad_g\1%\simulacion_2\synthetic_control_spillover_outputs.xlsx',synthetic_control_sp_108,108)</v>
      </c>
      <c r="OV41" s="2" t="str">
        <f t="shared" si="71"/>
        <v>xlswrite('G:\Mi unidad\1. PROYECTOS TELLO 2022\SCM SPILL OVERS\outputs\PEAO\densidad_g\1%\simulacion_2\observado_outputs.xlsx',tratado_108,108)</v>
      </c>
      <c r="PI41" s="2" t="str">
        <f t="shared" si="72"/>
        <v>xlswrite('G:\Mi unidad\1. PROYECTOS TELLO 2022\SCM SPILL OVERS\outputs\PEAO\alimentos\1%\simulacion_2\synthetic_control_outputs.xlsx',synthetic_control_108,108);</v>
      </c>
      <c r="PJ41" s="2" t="str">
        <f t="shared" si="73"/>
        <v>xlswrite('G:\Mi unidad\1. PROYECTOS TELLO 2022\SCM SPILL OVERS\outputs\PEAO\alimentos\1%\simulacion_2\synthetic_control_spillover_outputs.xlsx',synthetic_control_sp_108,108);</v>
      </c>
      <c r="PK41" s="2" t="str">
        <f t="shared" si="74"/>
        <v>xlswrite('G:\Mi unidad\1. PROYECTOS TELLO 2022\SCM SPILL OVERS\outputs\PEAO\alimentos\1%\simulacion_2\observado_outputs.xlsx',tratado_108,108);</v>
      </c>
      <c r="PP41" s="2" t="str">
        <f t="shared" si="75"/>
        <v>xlswrite('G:\Mi unidad\1. PROYECTOS TELLO 2022\SCM SPILL OVERS\outputs\PEAO\jefe_hogar\1%\simulacion_2\synthetic_control_outputs.xlsx',synthetic_control_108,108);</v>
      </c>
      <c r="PQ41" s="2" t="str">
        <f t="shared" si="76"/>
        <v>xlswrite('G:\Mi unidad\1. PROYECTOS TELLO 2022\SCM SPILL OVERS\outputs\PEAO\jefe_hogar\1%\simulacion_2\synthetic_control_spillover_outputs.xlsx',synthetic_control_sp_108,108);</v>
      </c>
      <c r="PR41" s="2" t="str">
        <f t="shared" si="77"/>
        <v>xlswrite('G:\Mi unidad\1. PROYECTOS TELLO 2022\SCM SPILL OVERS\outputs\PEAO\jefe_hogar\1%\simulacion_2\observado_outputs.xlsx',tratado_108,108);</v>
      </c>
      <c r="PV41" s="2" t="str">
        <f t="shared" si="78"/>
        <v>xlswrite('G:\Mi unidad\1. PROYECTOS TELLO 2022\SCM SPILL OVERS\outputs\PEAO\mujeres\1%\simulacion_2\synthetic_control_outputs.xlsx',synthetic_control_108,108);</v>
      </c>
      <c r="PW41" s="2" t="str">
        <f t="shared" si="79"/>
        <v>xlswrite('G:\Mi unidad\1. PROYECTOS TELLO 2022\SCM SPILL OVERS\outputs\PEAO\mujeres\1%\simulacion_2\synthetic_control_spillover_outputs.xlsx',synthetic_control_sp_108,108);</v>
      </c>
      <c r="PX41" s="2" t="str">
        <f t="shared" si="80"/>
        <v>xlswrite('G:\Mi unidad\1. PROYECTOS TELLO 2022\SCM SPILL OVERS\outputs\PEAO\mujeres\1%\simulacion_2\observado_outputs.xlsx',tratado_108,108);</v>
      </c>
      <c r="QB41" s="2" t="str">
        <f t="shared" si="81"/>
        <v>xlswrite('G:\Mi unidad\1. PROYECTOS TELLO 2022\SCM SPILL OVERS\outputs\PEAO\criminalidad\1%\simulacion_2\synthetic_control_outputs.xlsx',synthetic_control_108,108);</v>
      </c>
      <c r="QC41" s="2" t="str">
        <f t="shared" si="82"/>
        <v>xlswrite('G:\Mi unidad\1. PROYECTOS TELLO 2022\SCM SPILL OVERS\outputs\PEAO\criminalidad\1%\simulacion_2\synthetic_control_spillover_outputs.xlsx',synthetic_control_sp_108,108);</v>
      </c>
      <c r="QD41" s="2" t="str">
        <f t="shared" si="83"/>
        <v>xlswrite('G:\Mi unidad\1. PROYECTOS TELLO 2022\SCM SPILL OVERS\outputs\PEAO\criminalidad\1%\simulacion_2\observado_outputs.xlsx',tratado_108,108);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OVERS\outputs\PEAO\bajo_niv_educ\1%\simulacion_2\output_tests.xlsx',spillover_test_"&amp;QW41&amp;"','sp_test_"&amp;QW41&amp;"');"</f>
        <v>xlswrite('G:\Mi unidad\1. PROYECTOS TELLO 2022\SCM SPILL OVERS\outputs\PEAO\bajo_niv_educ\1%\simulacion_2\output_tests.xlsx',spillover_test_26','sp_test_26');</v>
      </c>
      <c r="RK41">
        <v>26</v>
      </c>
      <c r="RL41" t="str">
        <f>"xlswrite('G:\Mi unidad\1. PROYECTOS TELLO 2022\SCM SPILL OVERS\outputs\PEAO\bajo_ingreso\1%\simulacion_2\output_tests.xlsx',spillover_test_"&amp;RK41&amp;"','sp_test_"&amp;RK41&amp;"');"</f>
        <v>xlswrite('G:\Mi unidad\1. PROYECTOS TELLO 2022\SCM SPILL OVERS\outputs\PEAO\bajo_ingreso\1%\simulacion_2\output_tests.xlsx',spillover_test_26','sp_test_26');</v>
      </c>
      <c r="RW41">
        <v>26</v>
      </c>
      <c r="RX41" t="str">
        <f>"xlswrite('G:\Mi unidad\1. PROYECTOS TELLO 2022\SCM SPILL OVERS\outputs\PEAO\densidad\1%\simulacion_2\output_tests.xlsx',spillover_test_"&amp;RW41&amp;"','sp_test_"&amp;RW41&amp;"');"</f>
        <v>xlswrite('G:\Mi unidad\1. PROYECTOS TELLO 2022\SCM SPILL OVERS\outputs\PEAO\densidad\1%\simulacion_2\output_tests.xlsx',spillover_test_26','sp_test_26');</v>
      </c>
      <c r="SI41">
        <v>26</v>
      </c>
      <c r="SJ41" t="str">
        <f>"xlswrite('G:\Mi unidad\1. PROYECTOS TELLO 2022\SCM SPILL OVERS\outputs\PEAO\densidad_g\1%\simulacion_2\output_tests.xlsx',spillover_test_"&amp;SI41&amp;"','sp_test_"&amp;SI41&amp;"');"</f>
        <v>xlswrite('G:\Mi unidad\1. PROYECTOS TELLO 2022\SCM SPILL OVERS\outputs\PEAO\densidad_g\1%\simulacion_2\output_tests.xlsx',spillover_test_26','sp_test_26');</v>
      </c>
      <c r="SU41">
        <v>26</v>
      </c>
      <c r="SV41" t="str">
        <f>"xlswrite('G:\Mi unidad\1. PROYECTOS TELLO 2022\SCM SPILL OVERS\outputs\PEAO\distancia_centro_salud\1%\simulacion_2\output_tests.xlsx',spillover_test_"&amp;SU41&amp;"','sp_test_"&amp;SU41&amp;"');"</f>
        <v>xlswrite('G:\Mi unidad\1. PROYECTOS TELLO 2022\SCM SPILL OVERS\outputs\PEAO\distancia_centro_salud\1%\simulacion_2\output_tests.xlsx',spillover_test_26','sp_test_26');</v>
      </c>
      <c r="TH41">
        <v>26</v>
      </c>
      <c r="TI41" t="str">
        <f>"xlswrite('G:\Mi unidad\1. PROYECTOS TELLO 2022\SCM SPILL OVERS\outputs\PEAO\informalidad\1%\simulacion_2\output_tests.xlsx',spillover_test_"&amp;TH41&amp;"','sp_test_"&amp;TH41&amp;"');"</f>
        <v>xlswrite('G:\Mi unidad\1. PROYECTOS TELLO 2022\SCM SPILL OVERS\outputs\PEAO\informalidad\1%\simulacion_2\output_tests.xlsx',spillover_test_26','sp_test_26');</v>
      </c>
      <c r="TU41">
        <v>26</v>
      </c>
      <c r="TV41" t="str">
        <f>"xlswrite('G:\Mi unidad\1. PROYECTOS TELLO 2022\SCM SPILL OVERS\outputs\PEAO\alimentos\1%\simulacion_2\output_tests.xlsx',spillover_test_"&amp;TU41&amp;"','sp_test_"&amp;TU41&amp;"');"</f>
        <v>xlswrite('G:\Mi unidad\1. PROYECTOS TELLO 2022\SCM SPILL OVERS\outputs\PEAO\alimentos\1%\simulacion_2\output_tests.xlsx',spillover_test_26','sp_test_26');</v>
      </c>
      <c r="UB41">
        <v>26</v>
      </c>
      <c r="UC41" t="str">
        <f>"xlswrite('G:\Mi unidad\1. PROYECTOS TELLO 2022\SCM SPILL OVERS\outputs\PEAO\jefe_hogar\1%\simulacion_2\output_tests.xlsx',spillover_test_"&amp;UB41&amp;"','sp_test_"&amp;UB41&amp;"');"</f>
        <v>xlswrite('G:\Mi unidad\1. PROYECTOS TELLO 2022\SCM SPILL OVERS\outputs\PEAO\jefe_hogar\1%\simulacion_2\output_tests.xlsx',spillover_test_26','sp_test_26');</v>
      </c>
      <c r="UI41">
        <v>26</v>
      </c>
      <c r="UJ41" t="str">
        <f>"xlswrite('G:\Mi unidad\1. PROYECTOS TELLO 2022\SCM SPILL OVERS\outputs\PEAO\mujeres\1%\simulacion_2\output_tests.xlsx',spillover_test_"&amp;UI41&amp;"','sp_test_"&amp;UI41&amp;"');"</f>
        <v>xlswrite('G:\Mi unidad\1. PROYECTOS TELLO 2022\SCM SPILL OVERS\outputs\PEAO\mujeres\1%\simulacion_2\output_tests.xlsx',spillover_test_26','sp_test_26');</v>
      </c>
      <c r="UU41">
        <v>26</v>
      </c>
      <c r="UV41" t="str">
        <f>"xlswrite('G:\Mi unidad\1. PROYECTOS TELLO 2022\SCM SPILL OVERS\outputs\PEAO\criminalidad\1%\simulacion_2\output_tests.xlsx',spillover_test_"&amp;UU41&amp;"','sp_test_"&amp;UU41&amp;"');"</f>
        <v>xlswrite('G:\Mi unidad\1. PROYECTOS TELLO 2022\SCM SPILL OVERS\outputs\PEAO\criminalidad\1%\simulacion_2\output_tests.xlsx',spillover_test_26','sp_test_26');</v>
      </c>
    </row>
    <row r="42" spans="1:568" x14ac:dyDescent="0.3">
      <c r="A42">
        <v>112</v>
      </c>
      <c r="B42" s="2" t="str">
        <f t="shared" si="47"/>
        <v>[data_112,provincias_112,~] = xlsread('BD_PEAO_est_1_provincia_112.xlsx');</v>
      </c>
      <c r="E42" s="2" t="str">
        <f t="shared" si="37"/>
        <v>provincia_112 = unique(provincias_112(2:end,1));</v>
      </c>
      <c r="O42" s="2" t="str">
        <f t="shared" si="48"/>
        <v>PEAO_112 = reshape(data_112(:,2),T+S,N);</v>
      </c>
      <c r="T42" s="2" t="str">
        <f t="shared" si="49"/>
        <v xml:space="preserve">PEAO_112 = PEAO_112'; </v>
      </c>
      <c r="X42" s="2" t="str">
        <f t="shared" si="50"/>
        <v>tratado_112 = PEAO_112(1,:);</v>
      </c>
      <c r="AC42" s="2" t="str">
        <f t="shared" si="51"/>
        <v>PEAO_112(1,:) = [];</v>
      </c>
      <c r="AI42" s="2" t="str">
        <f t="shared" si="52"/>
        <v>PEAO_112 = [tratado_112;PEAO_112];</v>
      </c>
      <c r="AN42" s="2" t="str">
        <f t="shared" si="53"/>
        <v>Y_112 = PEAO_112; % outcome matrix</v>
      </c>
      <c r="AS42" s="2" t="str">
        <f t="shared" si="44"/>
        <v>Y_pre_112 = Y_112(:,1:T);</v>
      </c>
      <c r="AW42" s="2" t="str">
        <f t="shared" si="45"/>
        <v>Y_post_112 = Y_112(:,T+1:end);</v>
      </c>
      <c r="BA42" s="2" t="str">
        <f t="shared" si="46"/>
        <v>[a_hat_112,B_hat_112] = scm_batch(Y_pre_112);</v>
      </c>
      <c r="BF42" s="2" t="str">
        <f t="shared" si="38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39"/>
        <v>M_hat_112 = (eye(N)-B_hat_112)'*(eye(N)-B_hat_112);</v>
      </c>
      <c r="DQ42" s="2" t="str">
        <f t="shared" si="40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1"/>
        <v>synthetic_control_112=synthetic_control_112'</v>
      </c>
      <c r="EQ42" s="2" t="str">
        <f t="shared" si="42"/>
        <v>synthetic_control_sp_112=synthetic_control_sp_112'</v>
      </c>
      <c r="EV42" s="2" t="str">
        <f t="shared" si="43"/>
        <v>tratado_112=tratado_112'</v>
      </c>
      <c r="EZ42" s="2" t="str">
        <f t="shared" si="54"/>
        <v>xlswrite('G:\Mi unidad\1. PROYECTOS TELLO 2022\SCM SPILL OVERS\outputs\PEAO\distancia_centro_salud\1%\simulacion_2\synthetic_control_outputs.xlsx',synthetic_control_112,112)</v>
      </c>
      <c r="FN42" s="2" t="str">
        <f t="shared" si="55"/>
        <v>xlswrite('G:\Mi unidad\1. PROYECTOS TELLO 2022\SCM SPILL OVERS\outputs\PEAO\distancia_centro_salud\1%\simulacion_2\synthetic_control_spillover_outputs.xlsx',synthetic_control_sp_112,112)</v>
      </c>
      <c r="GD42" s="2" t="str">
        <f t="shared" si="56"/>
        <v>xlswrite('G:\Mi unidad\1. PROYECTOS TELLO 2022\SCM SPILL OVERS\outputs\PEAO\distancia_centro_salud\1%\simulacion_2\observado_outputs.xlsx',tratado_112,112)</v>
      </c>
      <c r="GR42" s="2" t="str">
        <f t="shared" si="57"/>
        <v>xlswrite('G:\Mi unidad\1. PROYECTOS TELLO 2022\SCM SPILL OVERS\outputs\PEAO\informalidad\1%\simulacion_2\synthetic_control_outputs.xlsx',synthetic_control_112,112)</v>
      </c>
      <c r="HF42" s="2" t="str">
        <f t="shared" si="58"/>
        <v>xlswrite('G:\Mi unidad\1. PROYECTOS TELLO 2022\SCM SPILL OVERS\outputs\PEAO\informalidad\1%\simulacion_2\synthetic_control_spillover_outputs.xlsx',synthetic_control_sp_112,112)</v>
      </c>
      <c r="HV42" s="2" t="str">
        <f t="shared" si="59"/>
        <v>xlswrite('G:\Mi unidad\1. PROYECTOS TELLO 2022\SCM SPILL OVERS\outputs\PEAO\informalidad\1%\simulacion_2\observado_outputs.xlsx',tratado_112,112)</v>
      </c>
      <c r="IJ42" s="2" t="str">
        <f t="shared" si="60"/>
        <v>xlswrite('G:\Mi unidad\1. PROYECTOS TELLO 2022\SCM SPILL OVERS\outputs\PEAO\densidad\1%\simulacion_2\synthetic_control_outputs.xlsx',synthetic_control_112,112)</v>
      </c>
      <c r="IX42" s="2" t="str">
        <f t="shared" si="61"/>
        <v>xlswrite('G:\Mi unidad\1. PROYECTOS TELLO 2022\SCM SPILL OVERS\outputs\PEAO\densidad\1%\simulacion_2\synthetic_control_spillover_outputs.xlsx',synthetic_control_sp_112,112)</v>
      </c>
      <c r="JN42" s="2" t="str">
        <f t="shared" si="62"/>
        <v>xlswrite('G:\Mi unidad\1. PROYECTOS TELLO 2022\SCM SPILL OVERS\outputs\PEAO\densidad\1%\simulacion_2\observado_outputs.xlsx',tratado_112,112)</v>
      </c>
      <c r="KA42" s="2" t="str">
        <f t="shared" si="63"/>
        <v>xlswrite('G:\Mi unidad\1. PROYECTOS TELLO 2022\SCM SPILL OVERS\outputs\PEAO\bajo_niv_educ\1%\simulacion_2\synthetic_control_outputs.xlsx',synthetic_control_112,112)</v>
      </c>
      <c r="KO42" s="2" t="str">
        <f t="shared" si="64"/>
        <v>xlswrite('G:\Mi unidad\1. PROYECTOS TELLO 2022\SCM SPILL OVERS\outputs\PEAO\bajo_niv_educ\1%\simulacion_2\synthetic_control_spillover_outputs.xlsx',synthetic_control_sp_112,112)</v>
      </c>
      <c r="LE42" s="2" t="str">
        <f t="shared" si="65"/>
        <v>xlswrite('G:\Mi unidad\1. PROYECTOS TELLO 2022\SCM SPILL OVERS\outputs\PEAO\bajo_niv_educ\1%\simulacion_2\observado_outputs.xlsx',tratado_112,112)</v>
      </c>
      <c r="LS42" s="2" t="str">
        <f t="shared" si="66"/>
        <v>xlswrite('G:\Mi unidad\1. PROYECTOS TELLO 2022\SCM SPILL OVERS\outputs\PEAO\bajo_ingreso\1%\simulacion_2\synthetic_control_outputs.xlsx',synthetic_control_112,112)</v>
      </c>
      <c r="MH42" s="2" t="str">
        <f t="shared" si="67"/>
        <v>xlswrite('G:\Mi unidad\1. PROYECTOS TELLO 2022\SCM SPILL OVERS\outputs\PEAO\bajo_ingreso\1%\simulacion_2\synthetic_control_spillover_outputs.xlsx',synthetic_control_sp_112,112)</v>
      </c>
      <c r="MX42" s="2" t="str">
        <f t="shared" si="68"/>
        <v>xlswrite('G:\Mi unidad\1. PROYECTOS TELLO 2022\SCM SPILL OVERS\outputs\PEAO\bajo_ingreso\1%\simulacion_2\observado_outputs.xlsx',tratado_112,112)</v>
      </c>
      <c r="NR42" s="2" t="str">
        <f t="shared" si="69"/>
        <v>xlswrite('G:\Mi unidad\1. PROYECTOS TELLO 2022\SCM SPILL OVERS\outputs\PEAO\densidad_g\1%\simulacion_2\synthetic_control_outputs.xlsx',synthetic_control_112,112)</v>
      </c>
      <c r="OF42" s="2" t="str">
        <f t="shared" si="70"/>
        <v>xlswrite('G:\Mi unidad\1. PROYECTOS TELLO 2022\SCM SPILL OVERS\outputs\PEAO\densidad_g\1%\simulacion_2\synthetic_control_spillover_outputs.xlsx',synthetic_control_sp_112,112)</v>
      </c>
      <c r="OV42" s="2" t="str">
        <f t="shared" si="71"/>
        <v>xlswrite('G:\Mi unidad\1. PROYECTOS TELLO 2022\SCM SPILL OVERS\outputs\PEAO\densidad_g\1%\simulacion_2\observado_outputs.xlsx',tratado_112,112)</v>
      </c>
      <c r="PI42" s="2" t="str">
        <f t="shared" si="72"/>
        <v>xlswrite('G:\Mi unidad\1. PROYECTOS TELLO 2022\SCM SPILL OVERS\outputs\PEAO\alimentos\1%\simulacion_2\synthetic_control_outputs.xlsx',synthetic_control_112,112);</v>
      </c>
      <c r="PJ42" s="2" t="str">
        <f t="shared" si="73"/>
        <v>xlswrite('G:\Mi unidad\1. PROYECTOS TELLO 2022\SCM SPILL OVERS\outputs\PEAO\alimentos\1%\simulacion_2\synthetic_control_spillover_outputs.xlsx',synthetic_control_sp_112,112);</v>
      </c>
      <c r="PK42" s="2" t="str">
        <f t="shared" si="74"/>
        <v>xlswrite('G:\Mi unidad\1. PROYECTOS TELLO 2022\SCM SPILL OVERS\outputs\PEAO\alimentos\1%\simulacion_2\observado_outputs.xlsx',tratado_112,112);</v>
      </c>
      <c r="PP42" s="2" t="str">
        <f t="shared" si="75"/>
        <v>xlswrite('G:\Mi unidad\1. PROYECTOS TELLO 2022\SCM SPILL OVERS\outputs\PEAO\jefe_hogar\1%\simulacion_2\synthetic_control_outputs.xlsx',synthetic_control_112,112);</v>
      </c>
      <c r="PQ42" s="2" t="str">
        <f t="shared" si="76"/>
        <v>xlswrite('G:\Mi unidad\1. PROYECTOS TELLO 2022\SCM SPILL OVERS\outputs\PEAO\jefe_hogar\1%\simulacion_2\synthetic_control_spillover_outputs.xlsx',synthetic_control_sp_112,112);</v>
      </c>
      <c r="PR42" s="2" t="str">
        <f t="shared" si="77"/>
        <v>xlswrite('G:\Mi unidad\1. PROYECTOS TELLO 2022\SCM SPILL OVERS\outputs\PEAO\jefe_hogar\1%\simulacion_2\observado_outputs.xlsx',tratado_112,112);</v>
      </c>
      <c r="PV42" s="2" t="str">
        <f t="shared" si="78"/>
        <v>xlswrite('G:\Mi unidad\1. PROYECTOS TELLO 2022\SCM SPILL OVERS\outputs\PEAO\mujeres\1%\simulacion_2\synthetic_control_outputs.xlsx',synthetic_control_112,112);</v>
      </c>
      <c r="PW42" s="2" t="str">
        <f t="shared" si="79"/>
        <v>xlswrite('G:\Mi unidad\1. PROYECTOS TELLO 2022\SCM SPILL OVERS\outputs\PEAO\mujeres\1%\simulacion_2\synthetic_control_spillover_outputs.xlsx',synthetic_control_sp_112,112);</v>
      </c>
      <c r="PX42" s="2" t="str">
        <f t="shared" si="80"/>
        <v>xlswrite('G:\Mi unidad\1. PROYECTOS TELLO 2022\SCM SPILL OVERS\outputs\PEAO\mujeres\1%\simulacion_2\observado_outputs.xlsx',tratado_112,112);</v>
      </c>
      <c r="QB42" s="2" t="str">
        <f t="shared" si="81"/>
        <v>xlswrite('G:\Mi unidad\1. PROYECTOS TELLO 2022\SCM SPILL OVERS\outputs\PEAO\criminalidad\1%\simulacion_2\synthetic_control_outputs.xlsx',synthetic_control_112,112);</v>
      </c>
      <c r="QC42" s="2" t="str">
        <f t="shared" si="82"/>
        <v>xlswrite('G:\Mi unidad\1. PROYECTOS TELLO 2022\SCM SPILL OVERS\outputs\PEAO\criminalidad\1%\simulacion_2\synthetic_control_spillover_outputs.xlsx',synthetic_control_sp_112,112);</v>
      </c>
      <c r="QD42" s="2" t="str">
        <f t="shared" si="83"/>
        <v>xlswrite('G:\Mi unidad\1. PROYECTOS TELLO 2022\SCM SPILL OVERS\outputs\PEAO\criminalidad\1%\simulacion_2\observado_outputs.xlsx',tratado_112,112);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OVERS\outputs\PEAO\bajo_niv_educ\1%\simulacion_2\output_tests.xlsx',lb_vec_"&amp;QW42&amp;"','lb_vec_"&amp;QW42&amp;"');"</f>
        <v>xlswrite('G:\Mi unidad\1. PROYECTOS TELLO 2022\SCM SPILL OVERS\outputs\PEAO\bajo_niv_educ\1%\simulacion_2\output_tests.xlsx',lb_vec_27','lb_vec_27');</v>
      </c>
      <c r="RK42">
        <v>27</v>
      </c>
      <c r="RL42" t="str">
        <f>"xlswrite('G:\Mi unidad\1. PROYECTOS TELLO 2022\SCM SPILL OVERS\outputs\PEAO\bajo_ingreso\1%\simulacion_2\output_tests.xlsx',lb_vec_"&amp;RK42&amp;"','lb_vec_"&amp;RK42&amp;"');"</f>
        <v>xlswrite('G:\Mi unidad\1. PROYECTOS TELLO 2022\SCM SPILL OVERS\outputs\PEAO\bajo_ingreso\1%\simulacion_2\output_tests.xlsx',lb_vec_27','lb_vec_27');</v>
      </c>
      <c r="RW42">
        <v>27</v>
      </c>
      <c r="RX42" t="str">
        <f>"xlswrite('G:\Mi unidad\1. PROYECTOS TELLO 2022\SCM SPILL OVERS\outputs\PEAO\densidad\1%\simulacion_2\output_tests.xlsx',lb_vec_"&amp;RW42&amp;"','lb_vec_"&amp;RW42&amp;"');"</f>
        <v>xlswrite('G:\Mi unidad\1. PROYECTOS TELLO 2022\SCM SPILL OVERS\outputs\PEAO\densidad\1%\simulacion_2\output_tests.xlsx',lb_vec_27','lb_vec_27');</v>
      </c>
      <c r="SI42">
        <v>27</v>
      </c>
      <c r="SJ42" t="str">
        <f>"xlswrite('G:\Mi unidad\1. PROYECTOS TELLO 2022\SCM SPILL OVERS\outputs\PEAO\densidad_g\1%\simulacion_2\output_tests.xlsx',lb_vec_"&amp;SI42&amp;"','lb_vec_"&amp;SI42&amp;"');"</f>
        <v>xlswrite('G:\Mi unidad\1. PROYECTOS TELLO 2022\SCM SPILL OVERS\outputs\PEAO\densidad_g\1%\simulacion_2\output_tests.xlsx',lb_vec_27','lb_vec_27');</v>
      </c>
      <c r="SU42">
        <v>27</v>
      </c>
      <c r="SV42" t="str">
        <f>"xlswrite('G:\Mi unidad\1. PROYECTOS TELLO 2022\SCM SPILL OVERS\outputs\PEAO\distancia_centro_salud\1%\simulacion_2\output_tests.xlsx',lb_vec_"&amp;SU42&amp;"','lb_vec_"&amp;SU42&amp;"');"</f>
        <v>xlswrite('G:\Mi unidad\1. PROYECTOS TELLO 2022\SCM SPILL OVERS\outputs\PEAO\distancia_centro_salud\1%\simulacion_2\output_tests.xlsx',lb_vec_27','lb_vec_27');</v>
      </c>
      <c r="TH42">
        <v>27</v>
      </c>
      <c r="TI42" t="str">
        <f>"xlswrite('G:\Mi unidad\1. PROYECTOS TELLO 2022\SCM SPILL OVERS\outputs\PEAO\informalidad\1%\simulacion_2\output_tests.xlsx',lb_vec_"&amp;TH42&amp;"','lb_vec_"&amp;TH42&amp;"');"</f>
        <v>xlswrite('G:\Mi unidad\1. PROYECTOS TELLO 2022\SCM SPILL OVERS\outputs\PEAO\informalidad\1%\simulacion_2\output_tests.xlsx',lb_vec_27','lb_vec_27');</v>
      </c>
      <c r="TU42">
        <v>27</v>
      </c>
      <c r="TV42" t="str">
        <f>"xlswrite('G:\Mi unidad\1. PROYECTOS TELLO 2022\SCM SPILL OVERS\outputs\PEAO\alimentos\1%\simulacion_2\output_tests.xlsx',lb_vec_"&amp;TU42&amp;"','lb_vec_"&amp;TU42&amp;"');"</f>
        <v>xlswrite('G:\Mi unidad\1. PROYECTOS TELLO 2022\SCM SPILL OVERS\outputs\PEAO\alimentos\1%\simulacion_2\output_tests.xlsx',lb_vec_27','lb_vec_27');</v>
      </c>
      <c r="UB42">
        <v>27</v>
      </c>
      <c r="UC42" t="str">
        <f>"xlswrite('G:\Mi unidad\1. PROYECTOS TELLO 2022\SCM SPILL OVERS\outputs\PEAO\jefe_hogar\1%\simulacion_2\output_tests.xlsx',lb_vec_"&amp;UB42&amp;"','lb_vec_"&amp;UB42&amp;"');"</f>
        <v>xlswrite('G:\Mi unidad\1. PROYECTOS TELLO 2022\SCM SPILL OVERS\outputs\PEAO\jefe_hogar\1%\simulacion_2\output_tests.xlsx',lb_vec_27','lb_vec_27');</v>
      </c>
      <c r="UI42">
        <v>27</v>
      </c>
      <c r="UJ42" t="str">
        <f>"xlswrite('G:\Mi unidad\1. PROYECTOS TELLO 2022\SCM SPILL OVERS\outputs\PEAO\mujeres\1%\simulacion_2\output_tests.xlsx',lb_vec_"&amp;UI42&amp;"','lb_vec_"&amp;UI42&amp;"');"</f>
        <v>xlswrite('G:\Mi unidad\1. PROYECTOS TELLO 2022\SCM SPILL OVERS\outputs\PEAO\mujeres\1%\simulacion_2\output_tests.xlsx',lb_vec_27','lb_vec_27');</v>
      </c>
      <c r="UU42">
        <v>27</v>
      </c>
      <c r="UV42" t="str">
        <f>"xlswrite('G:\Mi unidad\1. PROYECTOS TELLO 2022\SCM SPILL OVERS\outputs\PEAO\criminalidad\1%\simulacion_2\output_tests.xlsx',lb_vec_"&amp;UU42&amp;"','lb_vec_"&amp;UU42&amp;"');"</f>
        <v>xlswrite('G:\Mi unidad\1. PROYECTOS TELLO 2022\SCM SPILL OVERS\outputs\PEAO\criminalidad\1%\simulacion_2\output_tests.xlsx',lb_vec_27','lb_vec_27');</v>
      </c>
    </row>
    <row r="43" spans="1:568" x14ac:dyDescent="0.3">
      <c r="A43">
        <v>119</v>
      </c>
      <c r="B43" s="2" t="str">
        <f t="shared" si="47"/>
        <v>[data_119,provincias_119,~] = xlsread('BD_PEAO_est_1_provincia_119.xlsx');</v>
      </c>
      <c r="E43" s="2" t="str">
        <f t="shared" si="37"/>
        <v>provincia_119 = unique(provincias_119(2:end,1));</v>
      </c>
      <c r="O43" s="2" t="str">
        <f t="shared" si="48"/>
        <v>PEAO_119 = reshape(data_119(:,2),T+S,N);</v>
      </c>
      <c r="T43" s="2" t="str">
        <f t="shared" si="49"/>
        <v xml:space="preserve">PEAO_119 = PEAO_119'; </v>
      </c>
      <c r="X43" s="2" t="str">
        <f t="shared" si="50"/>
        <v>tratado_119 = PEAO_119(1,:);</v>
      </c>
      <c r="AC43" s="2" t="str">
        <f t="shared" si="51"/>
        <v>PEAO_119(1,:) = [];</v>
      </c>
      <c r="AI43" s="2" t="str">
        <f t="shared" si="52"/>
        <v>PEAO_119 = [tratado_119;PEAO_119];</v>
      </c>
      <c r="AN43" s="2" t="str">
        <f t="shared" si="53"/>
        <v>Y_119 = PEAO_119; % outcome matrix</v>
      </c>
      <c r="AS43" s="2" t="str">
        <f t="shared" si="44"/>
        <v>Y_pre_119 = Y_119(:,1:T);</v>
      </c>
      <c r="AW43" s="2" t="str">
        <f t="shared" si="45"/>
        <v>Y_post_119 = Y_119(:,T+1:end);</v>
      </c>
      <c r="BA43" s="2" t="str">
        <f t="shared" si="46"/>
        <v>[a_hat_119,B_hat_119] = scm_batch(Y_pre_119);</v>
      </c>
      <c r="BF43" s="2" t="str">
        <f t="shared" si="38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39"/>
        <v>M_hat_119 = (eye(N)-B_hat_119)'*(eye(N)-B_hat_119);</v>
      </c>
      <c r="DQ43" s="2" t="str">
        <f t="shared" si="40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1"/>
        <v>synthetic_control_119=synthetic_control_119'</v>
      </c>
      <c r="EQ43" s="2" t="str">
        <f t="shared" si="42"/>
        <v>synthetic_control_sp_119=synthetic_control_sp_119'</v>
      </c>
      <c r="EV43" s="2" t="str">
        <f t="shared" si="43"/>
        <v>tratado_119=tratado_119'</v>
      </c>
      <c r="EZ43" s="2" t="str">
        <f t="shared" si="54"/>
        <v>xlswrite('G:\Mi unidad\1. PROYECTOS TELLO 2022\SCM SPILL OVERS\outputs\PEAO\distancia_centro_salud\1%\simulacion_2\synthetic_control_outputs.xlsx',synthetic_control_119,119)</v>
      </c>
      <c r="FN43" s="2" t="str">
        <f t="shared" si="55"/>
        <v>xlswrite('G:\Mi unidad\1. PROYECTOS TELLO 2022\SCM SPILL OVERS\outputs\PEAO\distancia_centro_salud\1%\simulacion_2\synthetic_control_spillover_outputs.xlsx',synthetic_control_sp_119,119)</v>
      </c>
      <c r="GD43" s="2" t="str">
        <f t="shared" si="56"/>
        <v>xlswrite('G:\Mi unidad\1. PROYECTOS TELLO 2022\SCM SPILL OVERS\outputs\PEAO\distancia_centro_salud\1%\simulacion_2\observado_outputs.xlsx',tratado_119,119)</v>
      </c>
      <c r="GR43" s="2" t="str">
        <f t="shared" si="57"/>
        <v>xlswrite('G:\Mi unidad\1. PROYECTOS TELLO 2022\SCM SPILL OVERS\outputs\PEAO\informalidad\1%\simulacion_2\synthetic_control_outputs.xlsx',synthetic_control_119,119)</v>
      </c>
      <c r="HF43" s="2" t="str">
        <f t="shared" si="58"/>
        <v>xlswrite('G:\Mi unidad\1. PROYECTOS TELLO 2022\SCM SPILL OVERS\outputs\PEAO\informalidad\1%\simulacion_2\synthetic_control_spillover_outputs.xlsx',synthetic_control_sp_119,119)</v>
      </c>
      <c r="HV43" s="2" t="str">
        <f t="shared" si="59"/>
        <v>xlswrite('G:\Mi unidad\1. PROYECTOS TELLO 2022\SCM SPILL OVERS\outputs\PEAO\informalidad\1%\simulacion_2\observado_outputs.xlsx',tratado_119,119)</v>
      </c>
      <c r="IJ43" s="2" t="str">
        <f t="shared" si="60"/>
        <v>xlswrite('G:\Mi unidad\1. PROYECTOS TELLO 2022\SCM SPILL OVERS\outputs\PEAO\densidad\1%\simulacion_2\synthetic_control_outputs.xlsx',synthetic_control_119,119)</v>
      </c>
      <c r="IX43" s="2" t="str">
        <f t="shared" si="61"/>
        <v>xlswrite('G:\Mi unidad\1. PROYECTOS TELLO 2022\SCM SPILL OVERS\outputs\PEAO\densidad\1%\simulacion_2\synthetic_control_spillover_outputs.xlsx',synthetic_control_sp_119,119)</v>
      </c>
      <c r="JN43" s="2" t="str">
        <f t="shared" si="62"/>
        <v>xlswrite('G:\Mi unidad\1. PROYECTOS TELLO 2022\SCM SPILL OVERS\outputs\PEAO\densidad\1%\simulacion_2\observado_outputs.xlsx',tratado_119,119)</v>
      </c>
      <c r="KA43" s="2" t="str">
        <f t="shared" si="63"/>
        <v>xlswrite('G:\Mi unidad\1. PROYECTOS TELLO 2022\SCM SPILL OVERS\outputs\PEAO\bajo_niv_educ\1%\simulacion_2\synthetic_control_outputs.xlsx',synthetic_control_119,119)</v>
      </c>
      <c r="KO43" s="2" t="str">
        <f t="shared" si="64"/>
        <v>xlswrite('G:\Mi unidad\1. PROYECTOS TELLO 2022\SCM SPILL OVERS\outputs\PEAO\bajo_niv_educ\1%\simulacion_2\synthetic_control_spillover_outputs.xlsx',synthetic_control_sp_119,119)</v>
      </c>
      <c r="LE43" s="2" t="str">
        <f t="shared" si="65"/>
        <v>xlswrite('G:\Mi unidad\1. PROYECTOS TELLO 2022\SCM SPILL OVERS\outputs\PEAO\bajo_niv_educ\1%\simulacion_2\observado_outputs.xlsx',tratado_119,119)</v>
      </c>
      <c r="LS43" s="2" t="str">
        <f t="shared" si="66"/>
        <v>xlswrite('G:\Mi unidad\1. PROYECTOS TELLO 2022\SCM SPILL OVERS\outputs\PEAO\bajo_ingreso\1%\simulacion_2\synthetic_control_outputs.xlsx',synthetic_control_119,119)</v>
      </c>
      <c r="MH43" s="2" t="str">
        <f t="shared" si="67"/>
        <v>xlswrite('G:\Mi unidad\1. PROYECTOS TELLO 2022\SCM SPILL OVERS\outputs\PEAO\bajo_ingreso\1%\simulacion_2\synthetic_control_spillover_outputs.xlsx',synthetic_control_sp_119,119)</v>
      </c>
      <c r="MX43" s="2" t="str">
        <f t="shared" si="68"/>
        <v>xlswrite('G:\Mi unidad\1. PROYECTOS TELLO 2022\SCM SPILL OVERS\outputs\PEAO\bajo_ingreso\1%\simulacion_2\observado_outputs.xlsx',tratado_119,119)</v>
      </c>
      <c r="NR43" s="2" t="str">
        <f t="shared" si="69"/>
        <v>xlswrite('G:\Mi unidad\1. PROYECTOS TELLO 2022\SCM SPILL OVERS\outputs\PEAO\densidad_g\1%\simulacion_2\synthetic_control_outputs.xlsx',synthetic_control_119,119)</v>
      </c>
      <c r="OF43" s="2" t="str">
        <f t="shared" si="70"/>
        <v>xlswrite('G:\Mi unidad\1. PROYECTOS TELLO 2022\SCM SPILL OVERS\outputs\PEAO\densidad_g\1%\simulacion_2\synthetic_control_spillover_outputs.xlsx',synthetic_control_sp_119,119)</v>
      </c>
      <c r="OV43" s="2" t="str">
        <f t="shared" si="71"/>
        <v>xlswrite('G:\Mi unidad\1. PROYECTOS TELLO 2022\SCM SPILL OVERS\outputs\PEAO\densidad_g\1%\simulacion_2\observado_outputs.xlsx',tratado_119,119)</v>
      </c>
      <c r="PI43" s="2" t="str">
        <f t="shared" si="72"/>
        <v>xlswrite('G:\Mi unidad\1. PROYECTOS TELLO 2022\SCM SPILL OVERS\outputs\PEAO\alimentos\1%\simulacion_2\synthetic_control_outputs.xlsx',synthetic_control_119,119);</v>
      </c>
      <c r="PJ43" s="2" t="str">
        <f t="shared" si="73"/>
        <v>xlswrite('G:\Mi unidad\1. PROYECTOS TELLO 2022\SCM SPILL OVERS\outputs\PEAO\alimentos\1%\simulacion_2\synthetic_control_spillover_outputs.xlsx',synthetic_control_sp_119,119);</v>
      </c>
      <c r="PK43" s="2" t="str">
        <f t="shared" si="74"/>
        <v>xlswrite('G:\Mi unidad\1. PROYECTOS TELLO 2022\SCM SPILL OVERS\outputs\PEAO\alimentos\1%\simulacion_2\observado_outputs.xlsx',tratado_119,119);</v>
      </c>
      <c r="PP43" s="2" t="str">
        <f t="shared" si="75"/>
        <v>xlswrite('G:\Mi unidad\1. PROYECTOS TELLO 2022\SCM SPILL OVERS\outputs\PEAO\jefe_hogar\1%\simulacion_2\synthetic_control_outputs.xlsx',synthetic_control_119,119);</v>
      </c>
      <c r="PQ43" s="2" t="str">
        <f t="shared" si="76"/>
        <v>xlswrite('G:\Mi unidad\1. PROYECTOS TELLO 2022\SCM SPILL OVERS\outputs\PEAO\jefe_hogar\1%\simulacion_2\synthetic_control_spillover_outputs.xlsx',synthetic_control_sp_119,119);</v>
      </c>
      <c r="PR43" s="2" t="str">
        <f t="shared" si="77"/>
        <v>xlswrite('G:\Mi unidad\1. PROYECTOS TELLO 2022\SCM SPILL OVERS\outputs\PEAO\jefe_hogar\1%\simulacion_2\observado_outputs.xlsx',tratado_119,119);</v>
      </c>
      <c r="PV43" s="2" t="str">
        <f t="shared" si="78"/>
        <v>xlswrite('G:\Mi unidad\1. PROYECTOS TELLO 2022\SCM SPILL OVERS\outputs\PEAO\mujeres\1%\simulacion_2\synthetic_control_outputs.xlsx',synthetic_control_119,119);</v>
      </c>
      <c r="PW43" s="2" t="str">
        <f t="shared" si="79"/>
        <v>xlswrite('G:\Mi unidad\1. PROYECTOS TELLO 2022\SCM SPILL OVERS\outputs\PEAO\mujeres\1%\simulacion_2\synthetic_control_spillover_outputs.xlsx',synthetic_control_sp_119,119);</v>
      </c>
      <c r="PX43" s="2" t="str">
        <f t="shared" si="80"/>
        <v>xlswrite('G:\Mi unidad\1. PROYECTOS TELLO 2022\SCM SPILL OVERS\outputs\PEAO\mujeres\1%\simulacion_2\observado_outputs.xlsx',tratado_119,119);</v>
      </c>
      <c r="QB43" s="2" t="str">
        <f t="shared" si="81"/>
        <v>xlswrite('G:\Mi unidad\1. PROYECTOS TELLO 2022\SCM SPILL OVERS\outputs\PEAO\criminalidad\1%\simulacion_2\synthetic_control_outputs.xlsx',synthetic_control_119,119);</v>
      </c>
      <c r="QC43" s="2" t="str">
        <f t="shared" si="82"/>
        <v>xlswrite('G:\Mi unidad\1. PROYECTOS TELLO 2022\SCM SPILL OVERS\outputs\PEAO\criminalidad\1%\simulacion_2\synthetic_control_spillover_outputs.xlsx',synthetic_control_sp_119,119);</v>
      </c>
      <c r="QD43" s="2" t="str">
        <f t="shared" si="83"/>
        <v>xlswrite('G:\Mi unidad\1. PROYECTOS TELLO 2022\SCM SPILL OVERS\outputs\PEAO\criminalidad\1%\simulacion_2\observado_outputs.xlsx',tratado_119,119);</v>
      </c>
      <c r="QI43">
        <v>17</v>
      </c>
      <c r="QJ43" t="str">
        <f>"    [p_value_"&amp;QI43&amp; ",lb_"&amp;QI43&amp;",ub_"&amp;QI43&amp;"] = sp_andrews_te(Y_pre_"&amp;QI43&amp;",PEAO_"&amp;QI43&amp;"(:,T+s),A_"&amp;QI43&amp;",C,.05);"</f>
        <v xml:space="preserve">    [p_value_17,lb_17,ub_17] = sp_andrews_te(Y_pre_17,PEAO_17(:,T+s),A_17,C,.05);</v>
      </c>
      <c r="QP43">
        <v>23</v>
      </c>
      <c r="QQ43" t="str">
        <f>"    spillover_test_"&amp;QP43&amp;"(s) = sp_andrews(Y_pre_"&amp;QP43&amp;",PEAO_"&amp;QP43&amp;"(:,T+s),A_"&amp;QP43&amp;",C,d,alpha_sig);"</f>
        <v xml:space="preserve">    spillover_test_23(s) = sp_andrews(Y_pre_23,PEAO_23(:,T+s),A_23,C,d,alpha_sig);</v>
      </c>
      <c r="QW43">
        <v>27</v>
      </c>
      <c r="QX43" t="str">
        <f>"xlswrite('G:\Mi unidad\1. PROYECTOS TELLO 2022\SCM SPILL OVERS\outputs\PEAO\bajo_niv_educ\1%\simulacion_2\output_tests.xlsx',ub_vec_"&amp;QW43&amp;"','ub_vec_"&amp;QW43&amp;"');"</f>
        <v>xlswrite('G:\Mi unidad\1. PROYECTOS TELLO 2022\SCM SPILL OVERS\outputs\PEAO\bajo_niv_educ\1%\simulacion_2\output_tests.xlsx',ub_vec_27','ub_vec_27');</v>
      </c>
      <c r="RK43">
        <v>27</v>
      </c>
      <c r="RL43" t="str">
        <f>"xlswrite('G:\Mi unidad\1. PROYECTOS TELLO 2022\SCM SPILL OVERS\outputs\PEAO\bajo_ingreso\1%\simulacion_2\output_tests.xlsx',ub_vec_"&amp;RK43&amp;"','ub_vec_"&amp;RK43&amp;"');"</f>
        <v>xlswrite('G:\Mi unidad\1. PROYECTOS TELLO 2022\SCM SPILL OVERS\outputs\PEAO\bajo_ingreso\1%\simulacion_2\output_tests.xlsx',ub_vec_27','ub_vec_27');</v>
      </c>
      <c r="RW43">
        <v>27</v>
      </c>
      <c r="RX43" t="str">
        <f>"xlswrite('G:\Mi unidad\1. PROYECTOS TELLO 2022\SCM SPILL OVERS\outputs\PEAO\densidad\1%\simulacion_2\output_tests.xlsx',ub_vec_"&amp;RW43&amp;"','ub_vec_"&amp;RW43&amp;"');"</f>
        <v>xlswrite('G:\Mi unidad\1. PROYECTOS TELLO 2022\SCM SPILL OVERS\outputs\PEAO\densidad\1%\simulacion_2\output_tests.xlsx',ub_vec_27','ub_vec_27');</v>
      </c>
      <c r="SI43">
        <v>27</v>
      </c>
      <c r="SJ43" t="str">
        <f>"xlswrite('G:\Mi unidad\1. PROYECTOS TELLO 2022\SCM SPILL OVERS\outputs\PEAO\densidad_g\1%\simulacion_2\output_tests.xlsx',ub_vec_"&amp;SI43&amp;"','ub_vec_"&amp;SI43&amp;"');"</f>
        <v>xlswrite('G:\Mi unidad\1. PROYECTOS TELLO 2022\SCM SPILL OVERS\outputs\PEAO\densidad_g\1%\simulacion_2\output_tests.xlsx',ub_vec_27','ub_vec_27');</v>
      </c>
      <c r="SU43">
        <v>27</v>
      </c>
      <c r="SV43" t="str">
        <f>"xlswrite('G:\Mi unidad\1. PROYECTOS TELLO 2022\SCM SPILL OVERS\outputs\PEAO\distancia_centro_salud\1%\simulacion_2\output_tests.xlsx',ub_vec_"&amp;SU43&amp;"','ub_vec_"&amp;SU43&amp;"');"</f>
        <v>xlswrite('G:\Mi unidad\1. PROYECTOS TELLO 2022\SCM SPILL OVERS\outputs\PEAO\distancia_centro_salud\1%\simulacion_2\output_tests.xlsx',ub_vec_27','ub_vec_27');</v>
      </c>
      <c r="TH43">
        <v>27</v>
      </c>
      <c r="TI43" t="str">
        <f>"xlswrite('G:\Mi unidad\1. PROYECTOS TELLO 2022\SCM SPILL OVERS\outputs\PEAO\informalidad\1%\simulacion_2\output_tests.xlsx',ub_vec_"&amp;TH43&amp;"','ub_vec_"&amp;TH43&amp;"');"</f>
        <v>xlswrite('G:\Mi unidad\1. PROYECTOS TELLO 2022\SCM SPILL OVERS\outputs\PEAO\informalidad\1%\simulacion_2\output_tests.xlsx',ub_vec_27','ub_vec_27');</v>
      </c>
      <c r="TU43">
        <v>27</v>
      </c>
      <c r="TV43" t="str">
        <f>"xlswrite('G:\Mi unidad\1. PROYECTOS TELLO 2022\SCM SPILL OVERS\outputs\PEAO\alimentos\1%\simulacion_2\output_tests.xlsx',ub_vec_"&amp;TU43&amp;"','ub_vec_"&amp;TU43&amp;"');"</f>
        <v>xlswrite('G:\Mi unidad\1. PROYECTOS TELLO 2022\SCM SPILL OVERS\outputs\PEAO\alimentos\1%\simulacion_2\output_tests.xlsx',ub_vec_27','ub_vec_27');</v>
      </c>
      <c r="UB43">
        <v>27</v>
      </c>
      <c r="UC43" t="str">
        <f>"xlswrite('G:\Mi unidad\1. PROYECTOS TELLO 2022\SCM SPILL OVERS\outputs\PEAO\jefe_hogar\1%\simulacion_2\output_tests.xlsx',ub_vec_"&amp;UB43&amp;"','ub_vec_"&amp;UB43&amp;"');"</f>
        <v>xlswrite('G:\Mi unidad\1. PROYECTOS TELLO 2022\SCM SPILL OVERS\outputs\PEAO\jefe_hogar\1%\simulacion_2\output_tests.xlsx',ub_vec_27','ub_vec_27');</v>
      </c>
      <c r="UI43">
        <v>27</v>
      </c>
      <c r="UJ43" t="str">
        <f>"xlswrite('G:\Mi unidad\1. PROYECTOS TELLO 2022\SCM SPILL OVERS\outputs\PEAO\mujeres\1%\simulacion_2\output_tests.xlsx',ub_vec_"&amp;UI43&amp;"','ub_vec_"&amp;UI43&amp;"');"</f>
        <v>xlswrite('G:\Mi unidad\1. PROYECTOS TELLO 2022\SCM SPILL OVERS\outputs\PEAO\mujeres\1%\simulacion_2\output_tests.xlsx',ub_vec_27','ub_vec_27');</v>
      </c>
      <c r="UU43">
        <v>27</v>
      </c>
      <c r="UV43" t="str">
        <f>"xlswrite('G:\Mi unidad\1. PROYECTOS TELLO 2022\SCM SPILL OVERS\outputs\PEAO\criminalidad\1%\simulacion_2\output_tests.xlsx',ub_vec_"&amp;UU43&amp;"','ub_vec_"&amp;UU43&amp;"');"</f>
        <v>xlswrite('G:\Mi unidad\1. PROYECTOS TELLO 2022\SCM SPILL OVERS\outputs\PEAO\criminalidad\1%\simulacion_2\output_tests.xlsx',ub_vec_27','ub_vec_27');</v>
      </c>
    </row>
    <row r="44" spans="1:568" x14ac:dyDescent="0.3">
      <c r="A44">
        <v>125</v>
      </c>
      <c r="B44" s="2" t="str">
        <f t="shared" si="47"/>
        <v>[data_125,provincias_125,~] = xlsread('BD_PEAO_est_1_provincia_125.xlsx');</v>
      </c>
      <c r="E44" s="2" t="str">
        <f t="shared" si="37"/>
        <v>provincia_125 = unique(provincias_125(2:end,1));</v>
      </c>
      <c r="O44" s="2" t="str">
        <f t="shared" si="48"/>
        <v>PEAO_125 = reshape(data_125(:,2),T+S,N);</v>
      </c>
      <c r="T44" s="2" t="str">
        <f t="shared" si="49"/>
        <v xml:space="preserve">PEAO_125 = PEAO_125'; </v>
      </c>
      <c r="X44" s="2" t="str">
        <f t="shared" si="50"/>
        <v>tratado_125 = PEAO_125(1,:);</v>
      </c>
      <c r="AC44" s="2" t="str">
        <f t="shared" si="51"/>
        <v>PEAO_125(1,:) = [];</v>
      </c>
      <c r="AI44" s="2" t="str">
        <f t="shared" si="52"/>
        <v>PEAO_125 = [tratado_125;PEAO_125];</v>
      </c>
      <c r="AN44" s="2" t="str">
        <f t="shared" si="53"/>
        <v>Y_125 = PEAO_125; % outcome matrix</v>
      </c>
      <c r="AS44" s="2" t="str">
        <f t="shared" si="44"/>
        <v>Y_pre_125 = Y_125(:,1:T);</v>
      </c>
      <c r="AW44" s="2" t="str">
        <f t="shared" si="45"/>
        <v>Y_post_125 = Y_125(:,T+1:end);</v>
      </c>
      <c r="BA44" s="2" t="str">
        <f t="shared" si="46"/>
        <v>[a_hat_125,B_hat_125] = scm_batch(Y_pre_125);</v>
      </c>
      <c r="BF44" s="2" t="str">
        <f t="shared" si="38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39"/>
        <v>M_hat_125 = (eye(N)-B_hat_125)'*(eye(N)-B_hat_125);</v>
      </c>
      <c r="DQ44" s="2" t="str">
        <f t="shared" si="40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1"/>
        <v>synthetic_control_125=synthetic_control_125'</v>
      </c>
      <c r="EQ44" s="2" t="str">
        <f t="shared" si="42"/>
        <v>synthetic_control_sp_125=synthetic_control_sp_125'</v>
      </c>
      <c r="EV44" s="2" t="str">
        <f t="shared" si="43"/>
        <v>tratado_125=tratado_125'</v>
      </c>
      <c r="EZ44" s="2" t="str">
        <f t="shared" si="54"/>
        <v>xlswrite('G:\Mi unidad\1. PROYECTOS TELLO 2022\SCM SPILL OVERS\outputs\PEAO\distancia_centro_salud\1%\simulacion_2\synthetic_control_outputs.xlsx',synthetic_control_125,125)</v>
      </c>
      <c r="FN44" s="2" t="str">
        <f t="shared" si="55"/>
        <v>xlswrite('G:\Mi unidad\1. PROYECTOS TELLO 2022\SCM SPILL OVERS\outputs\PEAO\distancia_centro_salud\1%\simulacion_2\synthetic_control_spillover_outputs.xlsx',synthetic_control_sp_125,125)</v>
      </c>
      <c r="GD44" s="2" t="str">
        <f t="shared" si="56"/>
        <v>xlswrite('G:\Mi unidad\1. PROYECTOS TELLO 2022\SCM SPILL OVERS\outputs\PEAO\distancia_centro_salud\1%\simulacion_2\observado_outputs.xlsx',tratado_125,125)</v>
      </c>
      <c r="GR44" s="2" t="str">
        <f t="shared" si="57"/>
        <v>xlswrite('G:\Mi unidad\1. PROYECTOS TELLO 2022\SCM SPILL OVERS\outputs\PEAO\informalidad\1%\simulacion_2\synthetic_control_outputs.xlsx',synthetic_control_125,125)</v>
      </c>
      <c r="HF44" s="2" t="str">
        <f t="shared" si="58"/>
        <v>xlswrite('G:\Mi unidad\1. PROYECTOS TELLO 2022\SCM SPILL OVERS\outputs\PEAO\informalidad\1%\simulacion_2\synthetic_control_spillover_outputs.xlsx',synthetic_control_sp_125,125)</v>
      </c>
      <c r="HV44" s="2" t="str">
        <f t="shared" si="59"/>
        <v>xlswrite('G:\Mi unidad\1. PROYECTOS TELLO 2022\SCM SPILL OVERS\outputs\PEAO\informalidad\1%\simulacion_2\observado_outputs.xlsx',tratado_125,125)</v>
      </c>
      <c r="IJ44" s="2" t="str">
        <f t="shared" si="60"/>
        <v>xlswrite('G:\Mi unidad\1. PROYECTOS TELLO 2022\SCM SPILL OVERS\outputs\PEAO\densidad\1%\simulacion_2\synthetic_control_outputs.xlsx',synthetic_control_125,125)</v>
      </c>
      <c r="IX44" s="2" t="str">
        <f t="shared" si="61"/>
        <v>xlswrite('G:\Mi unidad\1. PROYECTOS TELLO 2022\SCM SPILL OVERS\outputs\PEAO\densidad\1%\simulacion_2\synthetic_control_spillover_outputs.xlsx',synthetic_control_sp_125,125)</v>
      </c>
      <c r="JN44" s="2" t="str">
        <f t="shared" si="62"/>
        <v>xlswrite('G:\Mi unidad\1. PROYECTOS TELLO 2022\SCM SPILL OVERS\outputs\PEAO\densidad\1%\simulacion_2\observado_outputs.xlsx',tratado_125,125)</v>
      </c>
      <c r="KA44" s="2" t="str">
        <f t="shared" si="63"/>
        <v>xlswrite('G:\Mi unidad\1. PROYECTOS TELLO 2022\SCM SPILL OVERS\outputs\PEAO\bajo_niv_educ\1%\simulacion_2\synthetic_control_outputs.xlsx',synthetic_control_125,125)</v>
      </c>
      <c r="KO44" s="2" t="str">
        <f t="shared" si="64"/>
        <v>xlswrite('G:\Mi unidad\1. PROYECTOS TELLO 2022\SCM SPILL OVERS\outputs\PEAO\bajo_niv_educ\1%\simulacion_2\synthetic_control_spillover_outputs.xlsx',synthetic_control_sp_125,125)</v>
      </c>
      <c r="LE44" s="2" t="str">
        <f t="shared" si="65"/>
        <v>xlswrite('G:\Mi unidad\1. PROYECTOS TELLO 2022\SCM SPILL OVERS\outputs\PEAO\bajo_niv_educ\1%\simulacion_2\observado_outputs.xlsx',tratado_125,125)</v>
      </c>
      <c r="LS44" s="2" t="str">
        <f t="shared" si="66"/>
        <v>xlswrite('G:\Mi unidad\1. PROYECTOS TELLO 2022\SCM SPILL OVERS\outputs\PEAO\bajo_ingreso\1%\simulacion_2\synthetic_control_outputs.xlsx',synthetic_control_125,125)</v>
      </c>
      <c r="MH44" s="2" t="str">
        <f t="shared" si="67"/>
        <v>xlswrite('G:\Mi unidad\1. PROYECTOS TELLO 2022\SCM SPILL OVERS\outputs\PEAO\bajo_ingreso\1%\simulacion_2\synthetic_control_spillover_outputs.xlsx',synthetic_control_sp_125,125)</v>
      </c>
      <c r="MX44" s="2" t="str">
        <f t="shared" si="68"/>
        <v>xlswrite('G:\Mi unidad\1. PROYECTOS TELLO 2022\SCM SPILL OVERS\outputs\PEAO\bajo_ingreso\1%\simulacion_2\observado_outputs.xlsx',tratado_125,125)</v>
      </c>
      <c r="NR44" s="2" t="str">
        <f t="shared" si="69"/>
        <v>xlswrite('G:\Mi unidad\1. PROYECTOS TELLO 2022\SCM SPILL OVERS\outputs\PEAO\densidad_g\1%\simulacion_2\synthetic_control_outputs.xlsx',synthetic_control_125,125)</v>
      </c>
      <c r="OF44" s="2" t="str">
        <f t="shared" si="70"/>
        <v>xlswrite('G:\Mi unidad\1. PROYECTOS TELLO 2022\SCM SPILL OVERS\outputs\PEAO\densidad_g\1%\simulacion_2\synthetic_control_spillover_outputs.xlsx',synthetic_control_sp_125,125)</v>
      </c>
      <c r="OV44" s="2" t="str">
        <f t="shared" si="71"/>
        <v>xlswrite('G:\Mi unidad\1. PROYECTOS TELLO 2022\SCM SPILL OVERS\outputs\PEAO\densidad_g\1%\simulacion_2\observado_outputs.xlsx',tratado_125,125)</v>
      </c>
      <c r="PI44" s="2" t="str">
        <f t="shared" si="72"/>
        <v>xlswrite('G:\Mi unidad\1. PROYECTOS TELLO 2022\SCM SPILL OVERS\outputs\PEAO\alimentos\1%\simulacion_2\synthetic_control_outputs.xlsx',synthetic_control_125,125);</v>
      </c>
      <c r="PJ44" s="2" t="str">
        <f t="shared" si="73"/>
        <v>xlswrite('G:\Mi unidad\1. PROYECTOS TELLO 2022\SCM SPILL OVERS\outputs\PEAO\alimentos\1%\simulacion_2\synthetic_control_spillover_outputs.xlsx',synthetic_control_sp_125,125);</v>
      </c>
      <c r="PK44" s="2" t="str">
        <f t="shared" si="74"/>
        <v>xlswrite('G:\Mi unidad\1. PROYECTOS TELLO 2022\SCM SPILL OVERS\outputs\PEAO\alimentos\1%\simulacion_2\observado_outputs.xlsx',tratado_125,125);</v>
      </c>
      <c r="PP44" s="2" t="str">
        <f t="shared" si="75"/>
        <v>xlswrite('G:\Mi unidad\1. PROYECTOS TELLO 2022\SCM SPILL OVERS\outputs\PEAO\jefe_hogar\1%\simulacion_2\synthetic_control_outputs.xlsx',synthetic_control_125,125);</v>
      </c>
      <c r="PQ44" s="2" t="str">
        <f t="shared" si="76"/>
        <v>xlswrite('G:\Mi unidad\1. PROYECTOS TELLO 2022\SCM SPILL OVERS\outputs\PEAO\jefe_hogar\1%\simulacion_2\synthetic_control_spillover_outputs.xlsx',synthetic_control_sp_125,125);</v>
      </c>
      <c r="PR44" s="2" t="str">
        <f t="shared" si="77"/>
        <v>xlswrite('G:\Mi unidad\1. PROYECTOS TELLO 2022\SCM SPILL OVERS\outputs\PEAO\jefe_hogar\1%\simulacion_2\observado_outputs.xlsx',tratado_125,125);</v>
      </c>
      <c r="PV44" s="2" t="str">
        <f t="shared" si="78"/>
        <v>xlswrite('G:\Mi unidad\1. PROYECTOS TELLO 2022\SCM SPILL OVERS\outputs\PEAO\mujeres\1%\simulacion_2\synthetic_control_outputs.xlsx',synthetic_control_125,125);</v>
      </c>
      <c r="PW44" s="2" t="str">
        <f t="shared" si="79"/>
        <v>xlswrite('G:\Mi unidad\1. PROYECTOS TELLO 2022\SCM SPILL OVERS\outputs\PEAO\mujeres\1%\simulacion_2\synthetic_control_spillover_outputs.xlsx',synthetic_control_sp_125,125);</v>
      </c>
      <c r="PX44" s="2" t="str">
        <f t="shared" si="80"/>
        <v>xlswrite('G:\Mi unidad\1. PROYECTOS TELLO 2022\SCM SPILL OVERS\outputs\PEAO\mujeres\1%\simulacion_2\observado_outputs.xlsx',tratado_125,125);</v>
      </c>
      <c r="QB44" s="2" t="str">
        <f t="shared" si="81"/>
        <v>xlswrite('G:\Mi unidad\1. PROYECTOS TELLO 2022\SCM SPILL OVERS\outputs\PEAO\criminalidad\1%\simulacion_2\synthetic_control_outputs.xlsx',synthetic_control_125,125);</v>
      </c>
      <c r="QC44" s="2" t="str">
        <f t="shared" si="82"/>
        <v>xlswrite('G:\Mi unidad\1. PROYECTOS TELLO 2022\SCM SPILL OVERS\outputs\PEAO\criminalidad\1%\simulacion_2\synthetic_control_spillover_outputs.xlsx',synthetic_control_sp_125,125);</v>
      </c>
      <c r="QD44" s="2" t="str">
        <f t="shared" si="83"/>
        <v>xlswrite('G:\Mi unidad\1. PROYECTOS TELLO 2022\SCM SPILL OVERS\outputs\PEAO\criminalidad\1%\simulacion_2\observado_outputs.xlsx',tratado_125,125);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OVERS\outputs\PEAO\bajo_niv_educ\1%\simulacion_2\output_tests.xlsx',p_value_vec_"&amp;QW44&amp;"','p_value_vec_"&amp;QW44&amp;"');"</f>
        <v>xlswrite('G:\Mi unidad\1. PROYECTOS TELLO 2022\SCM SPILL OVERS\outputs\PEAO\bajo_niv_educ\1%\simulacion_2\output_tests.xlsx',p_value_vec_27','p_value_vec_27');</v>
      </c>
      <c r="RK44">
        <v>27</v>
      </c>
      <c r="RL44" t="str">
        <f>"xlswrite('G:\Mi unidad\1. PROYECTOS TELLO 2022\SCM SPILL OVERS\outputs\PEAO\bajo_ingreso\1%\simulacion_2\output_tests.xlsx',p_value_vec_"&amp;RK44&amp;"','p_value_vec_"&amp;RK44&amp;"');"</f>
        <v>xlswrite('G:\Mi unidad\1. PROYECTOS TELLO 2022\SCM SPILL OVERS\outputs\PEAO\bajo_ingreso\1%\simulacion_2\output_tests.xlsx',p_value_vec_27','p_value_vec_27');</v>
      </c>
      <c r="RW44">
        <v>27</v>
      </c>
      <c r="RX44" t="str">
        <f>"xlswrite('G:\Mi unidad\1. PROYECTOS TELLO 2022\SCM SPILL OVERS\outputs\PEAO\densidad\1%\simulacion_2\output_tests.xlsx',p_value_vec_"&amp;RW44&amp;"','p_value_vec_"&amp;RW44&amp;"');"</f>
        <v>xlswrite('G:\Mi unidad\1. PROYECTOS TELLO 2022\SCM SPILL OVERS\outputs\PEAO\densidad\1%\simulacion_2\output_tests.xlsx',p_value_vec_27','p_value_vec_27');</v>
      </c>
      <c r="SI44">
        <v>27</v>
      </c>
      <c r="SJ44" t="str">
        <f>"xlswrite('G:\Mi unidad\1. PROYECTOS TELLO 2022\SCM SPILL OVERS\outputs\PEAO\densidad_g\1%\simulacion_2\output_tests.xlsx',p_value_vec_"&amp;SI44&amp;"','p_value_vec_"&amp;SI44&amp;"');"</f>
        <v>xlswrite('G:\Mi unidad\1. PROYECTOS TELLO 2022\SCM SPILL OVERS\outputs\PEAO\densidad_g\1%\simulacion_2\output_tests.xlsx',p_value_vec_27','p_value_vec_27');</v>
      </c>
      <c r="SU44">
        <v>27</v>
      </c>
      <c r="SV44" t="str">
        <f>"xlswrite('G:\Mi unidad\1. PROYECTOS TELLO 2022\SCM SPILL OVERS\outputs\PEAO\distancia_centro_salud\1%\simulacion_2\output_tests.xlsx',p_value_vec_"&amp;SU44&amp;"','p_value_vec_"&amp;SU44&amp;"');"</f>
        <v>xlswrite('G:\Mi unidad\1. PROYECTOS TELLO 2022\SCM SPILL OVERS\outputs\PEAO\distancia_centro_salud\1%\simulacion_2\output_tests.xlsx',p_value_vec_27','p_value_vec_27');</v>
      </c>
      <c r="TH44">
        <v>27</v>
      </c>
      <c r="TI44" t="str">
        <f>"xlswrite('G:\Mi unidad\1. PROYECTOS TELLO 2022\SCM SPILL OVERS\outputs\PEAO\informalidad\1%\simulacion_2\output_tests.xlsx',p_value_vec_"&amp;TH44&amp;"','p_value_vec_"&amp;TH44&amp;"');"</f>
        <v>xlswrite('G:\Mi unidad\1. PROYECTOS TELLO 2022\SCM SPILL OVERS\outputs\PEAO\informalidad\1%\simulacion_2\output_tests.xlsx',p_value_vec_27','p_value_vec_27');</v>
      </c>
      <c r="TU44">
        <v>27</v>
      </c>
      <c r="TV44" t="str">
        <f>"xlswrite('G:\Mi unidad\1. PROYECTOS TELLO 2022\SCM SPILL OVERS\outputs\PEAO\alimentos\1%\simulacion_2\output_tests.xlsx',p_value_vec_"&amp;TU44&amp;"','p_value_vec_"&amp;TU44&amp;"');"</f>
        <v>xlswrite('G:\Mi unidad\1. PROYECTOS TELLO 2022\SCM SPILL OVERS\outputs\PEAO\alimentos\1%\simulacion_2\output_tests.xlsx',p_value_vec_27','p_value_vec_27');</v>
      </c>
      <c r="UB44">
        <v>27</v>
      </c>
      <c r="UC44" t="str">
        <f>"xlswrite('G:\Mi unidad\1. PROYECTOS TELLO 2022\SCM SPILL OVERS\outputs\PEAO\jefe_hogar\1%\simulacion_2\output_tests.xlsx',p_value_vec_"&amp;UB44&amp;"','p_value_vec_"&amp;UB44&amp;"');"</f>
        <v>xlswrite('G:\Mi unidad\1. PROYECTOS TELLO 2022\SCM SPILL OVERS\outputs\PEAO\jefe_hogar\1%\simulacion_2\output_tests.xlsx',p_value_vec_27','p_value_vec_27');</v>
      </c>
      <c r="UI44">
        <v>27</v>
      </c>
      <c r="UJ44" t="str">
        <f>"xlswrite('G:\Mi unidad\1. PROYECTOS TELLO 2022\SCM SPILL OVERS\outputs\PEAO\mujeres\1%\simulacion_2\output_tests.xlsx',p_value_vec_"&amp;UI44&amp;"','p_value_vec_"&amp;UI44&amp;"');"</f>
        <v>xlswrite('G:\Mi unidad\1. PROYECTOS TELLO 2022\SCM SPILL OVERS\outputs\PEAO\mujeres\1%\simulacion_2\output_tests.xlsx',p_value_vec_27','p_value_vec_27');</v>
      </c>
      <c r="UU44">
        <v>27</v>
      </c>
      <c r="UV44" t="str">
        <f>"xlswrite('G:\Mi unidad\1. PROYECTOS TELLO 2022\SCM SPILL OVERS\outputs\PEAO\criminalidad\1%\simulacion_2\output_tests.xlsx',p_value_vec_"&amp;UU44&amp;"','p_value_vec_"&amp;UU44&amp;"');"</f>
        <v>xlswrite('G:\Mi unidad\1. PROYECTOS TELLO 2022\SCM SPILL OVERS\outputs\PEAO\criminalidad\1%\simulacion_2\output_tests.xlsx',p_value_vec_27','p_value_vec_27');</v>
      </c>
    </row>
    <row r="45" spans="1:568" x14ac:dyDescent="0.3">
      <c r="A45">
        <v>129</v>
      </c>
      <c r="B45" s="2" t="str">
        <f t="shared" si="47"/>
        <v>[data_129,provincias_129,~] = xlsread('BD_PEAO_est_1_provincia_129.xlsx');</v>
      </c>
      <c r="E45" s="2" t="str">
        <f t="shared" si="37"/>
        <v>provincia_129 = unique(provincias_129(2:end,1));</v>
      </c>
      <c r="O45" s="2" t="str">
        <f t="shared" si="48"/>
        <v>PEAO_129 = reshape(data_129(:,2),T+S,N);</v>
      </c>
      <c r="T45" s="2" t="str">
        <f t="shared" si="49"/>
        <v xml:space="preserve">PEAO_129 = PEAO_129'; </v>
      </c>
      <c r="X45" s="2" t="str">
        <f t="shared" si="50"/>
        <v>tratado_129 = PEAO_129(1,:);</v>
      </c>
      <c r="AC45" s="2" t="str">
        <f t="shared" si="51"/>
        <v>PEAO_129(1,:) = [];</v>
      </c>
      <c r="AI45" s="2" t="str">
        <f t="shared" si="52"/>
        <v>PEAO_129 = [tratado_129;PEAO_129];</v>
      </c>
      <c r="AN45" s="2" t="str">
        <f t="shared" si="53"/>
        <v>Y_129 = PEAO_129; % outcome matrix</v>
      </c>
      <c r="AS45" s="2" t="str">
        <f t="shared" si="44"/>
        <v>Y_pre_129 = Y_129(:,1:T);</v>
      </c>
      <c r="AW45" s="2" t="str">
        <f t="shared" si="45"/>
        <v>Y_post_129 = Y_129(:,T+1:end);</v>
      </c>
      <c r="BA45" s="2" t="str">
        <f t="shared" si="46"/>
        <v>[a_hat_129,B_hat_129] = scm_batch(Y_pre_129);</v>
      </c>
      <c r="BF45" s="2" t="str">
        <f t="shared" si="38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39"/>
        <v>M_hat_129 = (eye(N)-B_hat_129)'*(eye(N)-B_hat_129);</v>
      </c>
      <c r="DQ45" s="2" t="str">
        <f t="shared" si="40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1"/>
        <v>synthetic_control_129=synthetic_control_129'</v>
      </c>
      <c r="EQ45" s="2" t="str">
        <f t="shared" si="42"/>
        <v>synthetic_control_sp_129=synthetic_control_sp_129'</v>
      </c>
      <c r="EV45" s="2" t="str">
        <f t="shared" si="43"/>
        <v>tratado_129=tratado_129'</v>
      </c>
      <c r="EZ45" s="2" t="str">
        <f t="shared" si="54"/>
        <v>xlswrite('G:\Mi unidad\1. PROYECTOS TELLO 2022\SCM SPILL OVERS\outputs\PEAO\distancia_centro_salud\1%\simulacion_2\synthetic_control_outputs.xlsx',synthetic_control_129,129)</v>
      </c>
      <c r="FN45" s="2" t="str">
        <f t="shared" si="55"/>
        <v>xlswrite('G:\Mi unidad\1. PROYECTOS TELLO 2022\SCM SPILL OVERS\outputs\PEAO\distancia_centro_salud\1%\simulacion_2\synthetic_control_spillover_outputs.xlsx',synthetic_control_sp_129,129)</v>
      </c>
      <c r="GD45" s="2" t="str">
        <f t="shared" si="56"/>
        <v>xlswrite('G:\Mi unidad\1. PROYECTOS TELLO 2022\SCM SPILL OVERS\outputs\PEAO\distancia_centro_salud\1%\simulacion_2\observado_outputs.xlsx',tratado_129,129)</v>
      </c>
      <c r="GR45" s="2" t="str">
        <f t="shared" si="57"/>
        <v>xlswrite('G:\Mi unidad\1. PROYECTOS TELLO 2022\SCM SPILL OVERS\outputs\PEAO\informalidad\1%\simulacion_2\synthetic_control_outputs.xlsx',synthetic_control_129,129)</v>
      </c>
      <c r="HF45" s="2" t="str">
        <f t="shared" si="58"/>
        <v>xlswrite('G:\Mi unidad\1. PROYECTOS TELLO 2022\SCM SPILL OVERS\outputs\PEAO\informalidad\1%\simulacion_2\synthetic_control_spillover_outputs.xlsx',synthetic_control_sp_129,129)</v>
      </c>
      <c r="HV45" s="2" t="str">
        <f t="shared" si="59"/>
        <v>xlswrite('G:\Mi unidad\1. PROYECTOS TELLO 2022\SCM SPILL OVERS\outputs\PEAO\informalidad\1%\simulacion_2\observado_outputs.xlsx',tratado_129,129)</v>
      </c>
      <c r="IJ45" s="2" t="str">
        <f t="shared" si="60"/>
        <v>xlswrite('G:\Mi unidad\1. PROYECTOS TELLO 2022\SCM SPILL OVERS\outputs\PEAO\densidad\1%\simulacion_2\synthetic_control_outputs.xlsx',synthetic_control_129,129)</v>
      </c>
      <c r="IX45" s="2" t="str">
        <f t="shared" si="61"/>
        <v>xlswrite('G:\Mi unidad\1. PROYECTOS TELLO 2022\SCM SPILL OVERS\outputs\PEAO\densidad\1%\simulacion_2\synthetic_control_spillover_outputs.xlsx',synthetic_control_sp_129,129)</v>
      </c>
      <c r="JN45" s="2" t="str">
        <f t="shared" si="62"/>
        <v>xlswrite('G:\Mi unidad\1. PROYECTOS TELLO 2022\SCM SPILL OVERS\outputs\PEAO\densidad\1%\simulacion_2\observado_outputs.xlsx',tratado_129,129)</v>
      </c>
      <c r="KA45" s="2" t="str">
        <f t="shared" si="63"/>
        <v>xlswrite('G:\Mi unidad\1. PROYECTOS TELLO 2022\SCM SPILL OVERS\outputs\PEAO\bajo_niv_educ\1%\simulacion_2\synthetic_control_outputs.xlsx',synthetic_control_129,129)</v>
      </c>
      <c r="KO45" s="2" t="str">
        <f t="shared" si="64"/>
        <v>xlswrite('G:\Mi unidad\1. PROYECTOS TELLO 2022\SCM SPILL OVERS\outputs\PEAO\bajo_niv_educ\1%\simulacion_2\synthetic_control_spillover_outputs.xlsx',synthetic_control_sp_129,129)</v>
      </c>
      <c r="LE45" s="2" t="str">
        <f t="shared" si="65"/>
        <v>xlswrite('G:\Mi unidad\1. PROYECTOS TELLO 2022\SCM SPILL OVERS\outputs\PEAO\bajo_niv_educ\1%\simulacion_2\observado_outputs.xlsx',tratado_129,129)</v>
      </c>
      <c r="LS45" s="2" t="str">
        <f t="shared" si="66"/>
        <v>xlswrite('G:\Mi unidad\1. PROYECTOS TELLO 2022\SCM SPILL OVERS\outputs\PEAO\bajo_ingreso\1%\simulacion_2\synthetic_control_outputs.xlsx',synthetic_control_129,129)</v>
      </c>
      <c r="MH45" s="2" t="str">
        <f t="shared" si="67"/>
        <v>xlswrite('G:\Mi unidad\1. PROYECTOS TELLO 2022\SCM SPILL OVERS\outputs\PEAO\bajo_ingreso\1%\simulacion_2\synthetic_control_spillover_outputs.xlsx',synthetic_control_sp_129,129)</v>
      </c>
      <c r="MX45" s="2" t="str">
        <f t="shared" si="68"/>
        <v>xlswrite('G:\Mi unidad\1. PROYECTOS TELLO 2022\SCM SPILL OVERS\outputs\PEAO\bajo_ingreso\1%\simulacion_2\observado_outputs.xlsx',tratado_129,129)</v>
      </c>
      <c r="NR45" s="2" t="str">
        <f t="shared" si="69"/>
        <v>xlswrite('G:\Mi unidad\1. PROYECTOS TELLO 2022\SCM SPILL OVERS\outputs\PEAO\densidad_g\1%\simulacion_2\synthetic_control_outputs.xlsx',synthetic_control_129,129)</v>
      </c>
      <c r="OF45" s="2" t="str">
        <f t="shared" si="70"/>
        <v>xlswrite('G:\Mi unidad\1. PROYECTOS TELLO 2022\SCM SPILL OVERS\outputs\PEAO\densidad_g\1%\simulacion_2\synthetic_control_spillover_outputs.xlsx',synthetic_control_sp_129,129)</v>
      </c>
      <c r="OV45" s="2" t="str">
        <f t="shared" si="71"/>
        <v>xlswrite('G:\Mi unidad\1. PROYECTOS TELLO 2022\SCM SPILL OVERS\outputs\PEAO\densidad_g\1%\simulacion_2\observado_outputs.xlsx',tratado_129,129)</v>
      </c>
      <c r="PI45" s="2" t="str">
        <f t="shared" si="72"/>
        <v>xlswrite('G:\Mi unidad\1. PROYECTOS TELLO 2022\SCM SPILL OVERS\outputs\PEAO\alimentos\1%\simulacion_2\synthetic_control_outputs.xlsx',synthetic_control_129,129);</v>
      </c>
      <c r="PJ45" s="2" t="str">
        <f t="shared" si="73"/>
        <v>xlswrite('G:\Mi unidad\1. PROYECTOS TELLO 2022\SCM SPILL OVERS\outputs\PEAO\alimentos\1%\simulacion_2\synthetic_control_spillover_outputs.xlsx',synthetic_control_sp_129,129);</v>
      </c>
      <c r="PK45" s="2" t="str">
        <f t="shared" si="74"/>
        <v>xlswrite('G:\Mi unidad\1. PROYECTOS TELLO 2022\SCM SPILL OVERS\outputs\PEAO\alimentos\1%\simulacion_2\observado_outputs.xlsx',tratado_129,129);</v>
      </c>
      <c r="PP45" s="2" t="str">
        <f t="shared" si="75"/>
        <v>xlswrite('G:\Mi unidad\1. PROYECTOS TELLO 2022\SCM SPILL OVERS\outputs\PEAO\jefe_hogar\1%\simulacion_2\synthetic_control_outputs.xlsx',synthetic_control_129,129);</v>
      </c>
      <c r="PQ45" s="2" t="str">
        <f t="shared" si="76"/>
        <v>xlswrite('G:\Mi unidad\1. PROYECTOS TELLO 2022\SCM SPILL OVERS\outputs\PEAO\jefe_hogar\1%\simulacion_2\synthetic_control_spillover_outputs.xlsx',synthetic_control_sp_129,129);</v>
      </c>
      <c r="PR45" s="2" t="str">
        <f t="shared" si="77"/>
        <v>xlswrite('G:\Mi unidad\1. PROYECTOS TELLO 2022\SCM SPILL OVERS\outputs\PEAO\jefe_hogar\1%\simulacion_2\observado_outputs.xlsx',tratado_129,129);</v>
      </c>
      <c r="PV45" s="2" t="str">
        <f t="shared" si="78"/>
        <v>xlswrite('G:\Mi unidad\1. PROYECTOS TELLO 2022\SCM SPILL OVERS\outputs\PEAO\mujeres\1%\simulacion_2\synthetic_control_outputs.xlsx',synthetic_control_129,129);</v>
      </c>
      <c r="PW45" s="2" t="str">
        <f t="shared" si="79"/>
        <v>xlswrite('G:\Mi unidad\1. PROYECTOS TELLO 2022\SCM SPILL OVERS\outputs\PEAO\mujeres\1%\simulacion_2\synthetic_control_spillover_outputs.xlsx',synthetic_control_sp_129,129);</v>
      </c>
      <c r="PX45" s="2" t="str">
        <f t="shared" si="80"/>
        <v>xlswrite('G:\Mi unidad\1. PROYECTOS TELLO 2022\SCM SPILL OVERS\outputs\PEAO\mujeres\1%\simulacion_2\observado_outputs.xlsx',tratado_129,129);</v>
      </c>
      <c r="QB45" s="2" t="str">
        <f t="shared" si="81"/>
        <v>xlswrite('G:\Mi unidad\1. PROYECTOS TELLO 2022\SCM SPILL OVERS\outputs\PEAO\criminalidad\1%\simulacion_2\synthetic_control_outputs.xlsx',synthetic_control_129,129);</v>
      </c>
      <c r="QC45" s="2" t="str">
        <f t="shared" si="82"/>
        <v>xlswrite('G:\Mi unidad\1. PROYECTOS TELLO 2022\SCM SPILL OVERS\outputs\PEAO\criminalidad\1%\simulacion_2\synthetic_control_spillover_outputs.xlsx',synthetic_control_sp_129,129);</v>
      </c>
      <c r="QD45" s="2" t="str">
        <f t="shared" si="83"/>
        <v>xlswrite('G:\Mi unidad\1. PROYECTOS TELLO 2022\SCM SPILL OVERS\outputs\PEAO\criminalidad\1%\simulacion_2\observado_outputs.xlsx',tratado_129,129);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OVERS\outputs\PEAO\bajo_niv_educ\1%\simulacion_2\output_tests.xlsx',alpha1_hat_vec_"&amp;QW45&amp;"','alpha1_hat_vec_"&amp;QW45&amp;"');"</f>
        <v>xlswrite('G:\Mi unidad\1. PROYECTOS TELLO 2022\SCM SPILL OVERS\outputs\PEAO\bajo_niv_educ\1%\simulacion_2\output_tests.xlsx',alpha1_hat_vec_27','alpha1_hat_vec_27');</v>
      </c>
      <c r="RK45">
        <v>27</v>
      </c>
      <c r="RL45" t="str">
        <f>"xlswrite('G:\Mi unidad\1. PROYECTOS TELLO 2022\SCM SPILL OVERS\outputs\PEAO\bajo_ingreso\1%\simulacion_2\output_tests.xlsx',alpha1_hat_vec_"&amp;RK45&amp;"','alpha1_hat_vec_"&amp;RK45&amp;"');"</f>
        <v>xlswrite('G:\Mi unidad\1. PROYECTOS TELLO 2022\SCM SPILL OVERS\outputs\PEAO\bajo_ingreso\1%\simulacion_2\output_tests.xlsx',alpha1_hat_vec_27','alpha1_hat_vec_27');</v>
      </c>
      <c r="RW45">
        <v>27</v>
      </c>
      <c r="RX45" t="str">
        <f>"xlswrite('G:\Mi unidad\1. PROYECTOS TELLO 2022\SCM SPILL OVERS\outputs\PEAO\densidad\1%\simulacion_2\output_tests.xlsx',alpha1_hat_vec_"&amp;RW45&amp;"','alpha1_hat_vec_"&amp;RW45&amp;"');"</f>
        <v>xlswrite('G:\Mi unidad\1. PROYECTOS TELLO 2022\SCM SPILL OVERS\outputs\PEAO\densidad\1%\simulacion_2\output_tests.xlsx',alpha1_hat_vec_27','alpha1_hat_vec_27');</v>
      </c>
      <c r="SI45">
        <v>27</v>
      </c>
      <c r="SJ45" t="str">
        <f>"xlswrite('G:\Mi unidad\1. PROYECTOS TELLO 2022\SCM SPILL OVERS\outputs\PEAO\densidad_g\1%\simulacion_2\output_tests.xlsx',alpha1_hat_vec_"&amp;SI45&amp;"','alpha1_hat_vec_"&amp;SI45&amp;"');"</f>
        <v>xlswrite('G:\Mi unidad\1. PROYECTOS TELLO 2022\SCM SPILL OVERS\outputs\PEAO\densidad_g\1%\simulacion_2\output_tests.xlsx',alpha1_hat_vec_27','alpha1_hat_vec_27');</v>
      </c>
      <c r="SU45">
        <v>27</v>
      </c>
      <c r="SV45" t="str">
        <f>"xlswrite('G:\Mi unidad\1. PROYECTOS TELLO 2022\SCM SPILL OVERS\outputs\PEAO\distancia_centro_salud\1%\simulacion_2\output_tests.xlsx',alpha1_hat_vec_"&amp;SU45&amp;"','alpha1_hat_vec_"&amp;SU45&amp;"');"</f>
        <v>xlswrite('G:\Mi unidad\1. PROYECTOS TELLO 2022\SCM SPILL OVERS\outputs\PEAO\distancia_centro_salud\1%\simulacion_2\output_tests.xlsx',alpha1_hat_vec_27','alpha1_hat_vec_27');</v>
      </c>
      <c r="TH45">
        <v>27</v>
      </c>
      <c r="TI45" t="str">
        <f>"xlswrite('G:\Mi unidad\1. PROYECTOS TELLO 2022\SCM SPILL OVERS\outputs\PEAO\informalidad\1%\simulacion_2\output_tests.xlsx',alpha1_hat_vec_"&amp;TH45&amp;"','alpha1_hat_vec_"&amp;TH45&amp;"');"</f>
        <v>xlswrite('G:\Mi unidad\1. PROYECTOS TELLO 2022\SCM SPILL OVERS\outputs\PEAO\informalidad\1%\simulacion_2\output_tests.xlsx',alpha1_hat_vec_27','alpha1_hat_vec_27');</v>
      </c>
      <c r="TU45">
        <v>27</v>
      </c>
      <c r="TV45" t="str">
        <f>"xlswrite('G:\Mi unidad\1. PROYECTOS TELLO 2022\SCM SPILL OVERS\outputs\PEAO\alimentos\1%\simulacion_2\output_tests.xlsx',alpha1_hat_vec_"&amp;TU45&amp;"','alpha1_hat_vec_"&amp;TU45&amp;"');"</f>
        <v>xlswrite('G:\Mi unidad\1. PROYECTOS TELLO 2022\SCM SPILL OVERS\outputs\PEAO\alimentos\1%\simulacion_2\output_tests.xlsx',alpha1_hat_vec_27','alpha1_hat_vec_27');</v>
      </c>
      <c r="UB45">
        <v>27</v>
      </c>
      <c r="UC45" t="str">
        <f>"xlswrite('G:\Mi unidad\1. PROYECTOS TELLO 2022\SCM SPILL OVERS\outputs\PEAO\jefe_hogar\1%\simulacion_2\output_tests.xlsx',alpha1_hat_vec_"&amp;UB45&amp;"','alpha1_hat_vec_"&amp;UB45&amp;"');"</f>
        <v>xlswrite('G:\Mi unidad\1. PROYECTOS TELLO 2022\SCM SPILL OVERS\outputs\PEAO\jefe_hogar\1%\simulacion_2\output_tests.xlsx',alpha1_hat_vec_27','alpha1_hat_vec_27');</v>
      </c>
      <c r="UI45">
        <v>27</v>
      </c>
      <c r="UJ45" t="str">
        <f>"xlswrite('G:\Mi unidad\1. PROYECTOS TELLO 2022\SCM SPILL OVERS\outputs\PEAO\mujeres\1%\simulacion_2\output_tests.xlsx',alpha1_hat_vec_"&amp;UI45&amp;"','alpha1_hat_vec_"&amp;UI45&amp;"');"</f>
        <v>xlswrite('G:\Mi unidad\1. PROYECTOS TELLO 2022\SCM SPILL OVERS\outputs\PEAO\mujeres\1%\simulacion_2\output_tests.xlsx',alpha1_hat_vec_27','alpha1_hat_vec_27');</v>
      </c>
      <c r="UU45">
        <v>27</v>
      </c>
      <c r="UV45" t="str">
        <f>"xlswrite('G:\Mi unidad\1. PROYECTOS TELLO 2022\SCM SPILL OVERS\outputs\PEAO\criminalidad\1%\simulacion_2\output_tests.xlsx',alpha1_hat_vec_"&amp;UU45&amp;"','alpha1_hat_vec_"&amp;UU45&amp;"');"</f>
        <v>xlswrite('G:\Mi unidad\1. PROYECTOS TELLO 2022\SCM SPILL OVERS\outputs\PEAO\criminalidad\1%\simulacion_2\output_tests.xlsx',alpha1_hat_vec_27','alpha1_hat_vec_27');</v>
      </c>
    </row>
    <row r="46" spans="1:568" x14ac:dyDescent="0.3">
      <c r="A46">
        <v>130</v>
      </c>
      <c r="B46" s="2" t="str">
        <f t="shared" si="47"/>
        <v>[data_130,provincias_130,~] = xlsread('BD_PEAO_est_1_provincia_130.xlsx');</v>
      </c>
      <c r="E46" s="2" t="str">
        <f t="shared" si="37"/>
        <v>provincia_130 = unique(provincias_130(2:end,1));</v>
      </c>
      <c r="O46" s="2" t="str">
        <f t="shared" si="48"/>
        <v>PEAO_130 = reshape(data_130(:,2),T+S,N);</v>
      </c>
      <c r="T46" s="2" t="str">
        <f t="shared" si="49"/>
        <v xml:space="preserve">PEAO_130 = PEAO_130'; </v>
      </c>
      <c r="X46" s="2" t="str">
        <f t="shared" si="50"/>
        <v>tratado_130 = PEAO_130(1,:);</v>
      </c>
      <c r="AC46" s="2" t="str">
        <f t="shared" si="51"/>
        <v>PEAO_130(1,:) = [];</v>
      </c>
      <c r="AI46" s="2" t="str">
        <f t="shared" si="52"/>
        <v>PEAO_130 = [tratado_130;PEAO_130];</v>
      </c>
      <c r="AN46" s="2" t="str">
        <f t="shared" si="53"/>
        <v>Y_130 = PEAO_130; % outcome matrix</v>
      </c>
      <c r="AS46" s="2" t="str">
        <f t="shared" si="44"/>
        <v>Y_pre_130 = Y_130(:,1:T);</v>
      </c>
      <c r="AW46" s="2" t="str">
        <f t="shared" si="45"/>
        <v>Y_post_130 = Y_130(:,T+1:end);</v>
      </c>
      <c r="BA46" s="2" t="str">
        <f t="shared" si="46"/>
        <v>[a_hat_130,B_hat_130] = scm_batch(Y_pre_130);</v>
      </c>
      <c r="BF46" s="2" t="str">
        <f t="shared" si="38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39"/>
        <v>M_hat_130 = (eye(N)-B_hat_130)'*(eye(N)-B_hat_130);</v>
      </c>
      <c r="DQ46" s="2" t="str">
        <f t="shared" si="40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1"/>
        <v>synthetic_control_130=synthetic_control_130'</v>
      </c>
      <c r="EQ46" s="2" t="str">
        <f t="shared" si="42"/>
        <v>synthetic_control_sp_130=synthetic_control_sp_130'</v>
      </c>
      <c r="EV46" s="2" t="str">
        <f t="shared" si="43"/>
        <v>tratado_130=tratado_130'</v>
      </c>
      <c r="EZ46" s="2" t="str">
        <f t="shared" si="54"/>
        <v>xlswrite('G:\Mi unidad\1. PROYECTOS TELLO 2022\SCM SPILL OVERS\outputs\PEAO\distancia_centro_salud\1%\simulacion_2\synthetic_control_outputs.xlsx',synthetic_control_130,130)</v>
      </c>
      <c r="FN46" s="2" t="str">
        <f t="shared" si="55"/>
        <v>xlswrite('G:\Mi unidad\1. PROYECTOS TELLO 2022\SCM SPILL OVERS\outputs\PEAO\distancia_centro_salud\1%\simulacion_2\synthetic_control_spillover_outputs.xlsx',synthetic_control_sp_130,130)</v>
      </c>
      <c r="GD46" s="2" t="str">
        <f t="shared" si="56"/>
        <v>xlswrite('G:\Mi unidad\1. PROYECTOS TELLO 2022\SCM SPILL OVERS\outputs\PEAO\distancia_centro_salud\1%\simulacion_2\observado_outputs.xlsx',tratado_130,130)</v>
      </c>
      <c r="GR46" s="2" t="str">
        <f t="shared" si="57"/>
        <v>xlswrite('G:\Mi unidad\1. PROYECTOS TELLO 2022\SCM SPILL OVERS\outputs\PEAO\informalidad\1%\simulacion_2\synthetic_control_outputs.xlsx',synthetic_control_130,130)</v>
      </c>
      <c r="HF46" s="2" t="str">
        <f t="shared" si="58"/>
        <v>xlswrite('G:\Mi unidad\1. PROYECTOS TELLO 2022\SCM SPILL OVERS\outputs\PEAO\informalidad\1%\simulacion_2\synthetic_control_spillover_outputs.xlsx',synthetic_control_sp_130,130)</v>
      </c>
      <c r="HV46" s="2" t="str">
        <f t="shared" si="59"/>
        <v>xlswrite('G:\Mi unidad\1. PROYECTOS TELLO 2022\SCM SPILL OVERS\outputs\PEAO\informalidad\1%\simulacion_2\observado_outputs.xlsx',tratado_130,130)</v>
      </c>
      <c r="IJ46" s="2" t="str">
        <f t="shared" si="60"/>
        <v>xlswrite('G:\Mi unidad\1. PROYECTOS TELLO 2022\SCM SPILL OVERS\outputs\PEAO\densidad\1%\simulacion_2\synthetic_control_outputs.xlsx',synthetic_control_130,130)</v>
      </c>
      <c r="IX46" s="2" t="str">
        <f t="shared" si="61"/>
        <v>xlswrite('G:\Mi unidad\1. PROYECTOS TELLO 2022\SCM SPILL OVERS\outputs\PEAO\densidad\1%\simulacion_2\synthetic_control_spillover_outputs.xlsx',synthetic_control_sp_130,130)</v>
      </c>
      <c r="JN46" s="2" t="str">
        <f t="shared" si="62"/>
        <v>xlswrite('G:\Mi unidad\1. PROYECTOS TELLO 2022\SCM SPILL OVERS\outputs\PEAO\densidad\1%\simulacion_2\observado_outputs.xlsx',tratado_130,130)</v>
      </c>
      <c r="KA46" s="2" t="str">
        <f t="shared" si="63"/>
        <v>xlswrite('G:\Mi unidad\1. PROYECTOS TELLO 2022\SCM SPILL OVERS\outputs\PEAO\bajo_niv_educ\1%\simulacion_2\synthetic_control_outputs.xlsx',synthetic_control_130,130)</v>
      </c>
      <c r="KO46" s="2" t="str">
        <f t="shared" si="64"/>
        <v>xlswrite('G:\Mi unidad\1. PROYECTOS TELLO 2022\SCM SPILL OVERS\outputs\PEAO\bajo_niv_educ\1%\simulacion_2\synthetic_control_spillover_outputs.xlsx',synthetic_control_sp_130,130)</v>
      </c>
      <c r="LE46" s="2" t="str">
        <f t="shared" si="65"/>
        <v>xlswrite('G:\Mi unidad\1. PROYECTOS TELLO 2022\SCM SPILL OVERS\outputs\PEAO\bajo_niv_educ\1%\simulacion_2\observado_outputs.xlsx',tratado_130,130)</v>
      </c>
      <c r="LS46" s="2" t="str">
        <f t="shared" si="66"/>
        <v>xlswrite('G:\Mi unidad\1. PROYECTOS TELLO 2022\SCM SPILL OVERS\outputs\PEAO\bajo_ingreso\1%\simulacion_2\synthetic_control_outputs.xlsx',synthetic_control_130,130)</v>
      </c>
      <c r="MH46" s="2" t="str">
        <f t="shared" si="67"/>
        <v>xlswrite('G:\Mi unidad\1. PROYECTOS TELLO 2022\SCM SPILL OVERS\outputs\PEAO\bajo_ingreso\1%\simulacion_2\synthetic_control_spillover_outputs.xlsx',synthetic_control_sp_130,130)</v>
      </c>
      <c r="MX46" s="2" t="str">
        <f t="shared" si="68"/>
        <v>xlswrite('G:\Mi unidad\1. PROYECTOS TELLO 2022\SCM SPILL OVERS\outputs\PEAO\bajo_ingreso\1%\simulacion_2\observado_outputs.xlsx',tratado_130,130)</v>
      </c>
      <c r="NR46" s="2" t="str">
        <f t="shared" si="69"/>
        <v>xlswrite('G:\Mi unidad\1. PROYECTOS TELLO 2022\SCM SPILL OVERS\outputs\PEAO\densidad_g\1%\simulacion_2\synthetic_control_outputs.xlsx',synthetic_control_130,130)</v>
      </c>
      <c r="OF46" s="2" t="str">
        <f t="shared" si="70"/>
        <v>xlswrite('G:\Mi unidad\1. PROYECTOS TELLO 2022\SCM SPILL OVERS\outputs\PEAO\densidad_g\1%\simulacion_2\synthetic_control_spillover_outputs.xlsx',synthetic_control_sp_130,130)</v>
      </c>
      <c r="OV46" s="2" t="str">
        <f t="shared" si="71"/>
        <v>xlswrite('G:\Mi unidad\1. PROYECTOS TELLO 2022\SCM SPILL OVERS\outputs\PEAO\densidad_g\1%\simulacion_2\observado_outputs.xlsx',tratado_130,130)</v>
      </c>
      <c r="PI46" s="2" t="str">
        <f t="shared" si="72"/>
        <v>xlswrite('G:\Mi unidad\1. PROYECTOS TELLO 2022\SCM SPILL OVERS\outputs\PEAO\alimentos\1%\simulacion_2\synthetic_control_outputs.xlsx',synthetic_control_130,130);</v>
      </c>
      <c r="PJ46" s="2" t="str">
        <f t="shared" si="73"/>
        <v>xlswrite('G:\Mi unidad\1. PROYECTOS TELLO 2022\SCM SPILL OVERS\outputs\PEAO\alimentos\1%\simulacion_2\synthetic_control_spillover_outputs.xlsx',synthetic_control_sp_130,130);</v>
      </c>
      <c r="PK46" s="2" t="str">
        <f t="shared" si="74"/>
        <v>xlswrite('G:\Mi unidad\1. PROYECTOS TELLO 2022\SCM SPILL OVERS\outputs\PEAO\alimentos\1%\simulacion_2\observado_outputs.xlsx',tratado_130,130);</v>
      </c>
      <c r="PP46" s="2" t="str">
        <f t="shared" si="75"/>
        <v>xlswrite('G:\Mi unidad\1. PROYECTOS TELLO 2022\SCM SPILL OVERS\outputs\PEAO\jefe_hogar\1%\simulacion_2\synthetic_control_outputs.xlsx',synthetic_control_130,130);</v>
      </c>
      <c r="PQ46" s="2" t="str">
        <f t="shared" si="76"/>
        <v>xlswrite('G:\Mi unidad\1. PROYECTOS TELLO 2022\SCM SPILL OVERS\outputs\PEAO\jefe_hogar\1%\simulacion_2\synthetic_control_spillover_outputs.xlsx',synthetic_control_sp_130,130);</v>
      </c>
      <c r="PR46" s="2" t="str">
        <f t="shared" si="77"/>
        <v>xlswrite('G:\Mi unidad\1. PROYECTOS TELLO 2022\SCM SPILL OVERS\outputs\PEAO\jefe_hogar\1%\simulacion_2\observado_outputs.xlsx',tratado_130,130);</v>
      </c>
      <c r="PV46" s="2" t="str">
        <f t="shared" si="78"/>
        <v>xlswrite('G:\Mi unidad\1. PROYECTOS TELLO 2022\SCM SPILL OVERS\outputs\PEAO\mujeres\1%\simulacion_2\synthetic_control_outputs.xlsx',synthetic_control_130,130);</v>
      </c>
      <c r="PW46" s="2" t="str">
        <f t="shared" si="79"/>
        <v>xlswrite('G:\Mi unidad\1. PROYECTOS TELLO 2022\SCM SPILL OVERS\outputs\PEAO\mujeres\1%\simulacion_2\synthetic_control_spillover_outputs.xlsx',synthetic_control_sp_130,130);</v>
      </c>
      <c r="PX46" s="2" t="str">
        <f t="shared" si="80"/>
        <v>xlswrite('G:\Mi unidad\1. PROYECTOS TELLO 2022\SCM SPILL OVERS\outputs\PEAO\mujeres\1%\simulacion_2\observado_outputs.xlsx',tratado_130,130);</v>
      </c>
      <c r="QB46" s="2" t="str">
        <f t="shared" si="81"/>
        <v>xlswrite('G:\Mi unidad\1. PROYECTOS TELLO 2022\SCM SPILL OVERS\outputs\PEAO\criminalidad\1%\simulacion_2\synthetic_control_outputs.xlsx',synthetic_control_130,130);</v>
      </c>
      <c r="QC46" s="2" t="str">
        <f t="shared" si="82"/>
        <v>xlswrite('G:\Mi unidad\1. PROYECTOS TELLO 2022\SCM SPILL OVERS\outputs\PEAO\criminalidad\1%\simulacion_2\synthetic_control_spillover_outputs.xlsx',synthetic_control_sp_130,130);</v>
      </c>
      <c r="QD46" s="2" t="str">
        <f t="shared" si="83"/>
        <v>xlswrite('G:\Mi unidad\1. PROYECTOS TELLO 2022\SCM SPILL OVERS\outputs\PEAO\criminalidad\1%\simulacion_2\observado_outputs.xlsx',tratado_130,130);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OVERS\outputs\PEAO\bajo_niv_educ\1%\simulacion_2\output_tests.xlsx',spillover_test_"&amp;QW46&amp;"','sp_test_"&amp;QW46&amp;"');"</f>
        <v>xlswrite('G:\Mi unidad\1. PROYECTOS TELLO 2022\SCM SPILL OVERS\outputs\PEAO\bajo_niv_educ\1%\simulacion_2\output_tests.xlsx',spillover_test_27','sp_test_27');</v>
      </c>
      <c r="RK46">
        <v>27</v>
      </c>
      <c r="RL46" t="str">
        <f>"xlswrite('G:\Mi unidad\1. PROYECTOS TELLO 2022\SCM SPILL OVERS\outputs\PEAO\bajo_ingreso\1%\simulacion_2\output_tests.xlsx',spillover_test_"&amp;RK46&amp;"','sp_test_"&amp;RK46&amp;"');"</f>
        <v>xlswrite('G:\Mi unidad\1. PROYECTOS TELLO 2022\SCM SPILL OVERS\outputs\PEAO\bajo_ingreso\1%\simulacion_2\output_tests.xlsx',spillover_test_27','sp_test_27');</v>
      </c>
      <c r="RW46">
        <v>27</v>
      </c>
      <c r="RX46" t="str">
        <f>"xlswrite('G:\Mi unidad\1. PROYECTOS TELLO 2022\SCM SPILL OVERS\outputs\PEAO\densidad\1%\simulacion_2\output_tests.xlsx',spillover_test_"&amp;RW46&amp;"','sp_test_"&amp;RW46&amp;"');"</f>
        <v>xlswrite('G:\Mi unidad\1. PROYECTOS TELLO 2022\SCM SPILL OVERS\outputs\PEAO\densidad\1%\simulacion_2\output_tests.xlsx',spillover_test_27','sp_test_27');</v>
      </c>
      <c r="SI46">
        <v>27</v>
      </c>
      <c r="SJ46" t="str">
        <f>"xlswrite('G:\Mi unidad\1. PROYECTOS TELLO 2022\SCM SPILL OVERS\outputs\PEAO\densidad_g\1%\simulacion_2\output_tests.xlsx',spillover_test_"&amp;SI46&amp;"','sp_test_"&amp;SI46&amp;"');"</f>
        <v>xlswrite('G:\Mi unidad\1. PROYECTOS TELLO 2022\SCM SPILL OVERS\outputs\PEAO\densidad_g\1%\simulacion_2\output_tests.xlsx',spillover_test_27','sp_test_27');</v>
      </c>
      <c r="SU46">
        <v>27</v>
      </c>
      <c r="SV46" t="str">
        <f>"xlswrite('G:\Mi unidad\1. PROYECTOS TELLO 2022\SCM SPILL OVERS\outputs\PEAO\distancia_centro_salud\1%\simulacion_2\output_tests.xlsx',spillover_test_"&amp;SU46&amp;"','sp_test_"&amp;SU46&amp;"');"</f>
        <v>xlswrite('G:\Mi unidad\1. PROYECTOS TELLO 2022\SCM SPILL OVERS\outputs\PEAO\distancia_centro_salud\1%\simulacion_2\output_tests.xlsx',spillover_test_27','sp_test_27');</v>
      </c>
      <c r="TH46">
        <v>27</v>
      </c>
      <c r="TI46" t="str">
        <f>"xlswrite('G:\Mi unidad\1. PROYECTOS TELLO 2022\SCM SPILL OVERS\outputs\PEAO\informalidad\1%\simulacion_2\output_tests.xlsx',spillover_test_"&amp;TH46&amp;"','sp_test_"&amp;TH46&amp;"');"</f>
        <v>xlswrite('G:\Mi unidad\1. PROYECTOS TELLO 2022\SCM SPILL OVERS\outputs\PEAO\informalidad\1%\simulacion_2\output_tests.xlsx',spillover_test_27','sp_test_27');</v>
      </c>
      <c r="TU46">
        <v>27</v>
      </c>
      <c r="TV46" t="str">
        <f>"xlswrite('G:\Mi unidad\1. PROYECTOS TELLO 2022\SCM SPILL OVERS\outputs\PEAO\alimentos\1%\simulacion_2\output_tests.xlsx',spillover_test_"&amp;TU46&amp;"','sp_test_"&amp;TU46&amp;"');"</f>
        <v>xlswrite('G:\Mi unidad\1. PROYECTOS TELLO 2022\SCM SPILL OVERS\outputs\PEAO\alimentos\1%\simulacion_2\output_tests.xlsx',spillover_test_27','sp_test_27');</v>
      </c>
      <c r="UB46">
        <v>27</v>
      </c>
      <c r="UC46" t="str">
        <f>"xlswrite('G:\Mi unidad\1. PROYECTOS TELLO 2022\SCM SPILL OVERS\outputs\PEAO\jefe_hogar\1%\simulacion_2\output_tests.xlsx',spillover_test_"&amp;UB46&amp;"','sp_test_"&amp;UB46&amp;"');"</f>
        <v>xlswrite('G:\Mi unidad\1. PROYECTOS TELLO 2022\SCM SPILL OVERS\outputs\PEAO\jefe_hogar\1%\simulacion_2\output_tests.xlsx',spillover_test_27','sp_test_27');</v>
      </c>
      <c r="UI46">
        <v>27</v>
      </c>
      <c r="UJ46" t="str">
        <f>"xlswrite('G:\Mi unidad\1. PROYECTOS TELLO 2022\SCM SPILL OVERS\outputs\PEAO\mujeres\1%\simulacion_2\output_tests.xlsx',spillover_test_"&amp;UI46&amp;"','sp_test_"&amp;UI46&amp;"');"</f>
        <v>xlswrite('G:\Mi unidad\1. PROYECTOS TELLO 2022\SCM SPILL OVERS\outputs\PEAO\mujeres\1%\simulacion_2\output_tests.xlsx',spillover_test_27','sp_test_27');</v>
      </c>
      <c r="UU46">
        <v>27</v>
      </c>
      <c r="UV46" t="str">
        <f>"xlswrite('G:\Mi unidad\1. PROYECTOS TELLO 2022\SCM SPILL OVERS\outputs\PEAO\criminalidad\1%\simulacion_2\output_tests.xlsx',spillover_test_"&amp;UU46&amp;"','sp_test_"&amp;UU46&amp;"');"</f>
        <v>xlswrite('G:\Mi unidad\1. PROYECTOS TELLO 2022\SCM SPILL OVERS\outputs\PEAO\criminalidad\1%\simulacion_2\output_tests.xlsx',spillover_test_27','sp_test_27');</v>
      </c>
    </row>
    <row r="47" spans="1:568" x14ac:dyDescent="0.3">
      <c r="A47">
        <v>133</v>
      </c>
      <c r="B47" s="2" t="str">
        <f t="shared" si="47"/>
        <v>[data_133,provincias_133,~] = xlsread('BD_PEAO_est_1_provincia_133.xlsx');</v>
      </c>
      <c r="E47" s="2" t="str">
        <f t="shared" si="37"/>
        <v>provincia_133 = unique(provincias_133(2:end,1));</v>
      </c>
      <c r="O47" s="2" t="str">
        <f t="shared" si="48"/>
        <v>PEAO_133 = reshape(data_133(:,2),T+S,N);</v>
      </c>
      <c r="T47" s="2" t="str">
        <f t="shared" si="49"/>
        <v xml:space="preserve">PEAO_133 = PEAO_133'; </v>
      </c>
      <c r="X47" s="2" t="str">
        <f t="shared" si="50"/>
        <v>tratado_133 = PEAO_133(1,:);</v>
      </c>
      <c r="AC47" s="2" t="str">
        <f t="shared" si="51"/>
        <v>PEAO_133(1,:) = [];</v>
      </c>
      <c r="AI47" s="2" t="str">
        <f t="shared" si="52"/>
        <v>PEAO_133 = [tratado_133;PEAO_133];</v>
      </c>
      <c r="AN47" s="2" t="str">
        <f t="shared" si="53"/>
        <v>Y_133 = PEAO_133; % outcome matrix</v>
      </c>
      <c r="AS47" s="2" t="str">
        <f t="shared" si="44"/>
        <v>Y_pre_133 = Y_133(:,1:T);</v>
      </c>
      <c r="AW47" s="2" t="str">
        <f t="shared" si="45"/>
        <v>Y_post_133 = Y_133(:,T+1:end);</v>
      </c>
      <c r="BA47" s="2" t="str">
        <f t="shared" si="46"/>
        <v>[a_hat_133,B_hat_133] = scm_batch(Y_pre_133);</v>
      </c>
      <c r="BF47" s="2" t="str">
        <f t="shared" si="38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39"/>
        <v>M_hat_133 = (eye(N)-B_hat_133)'*(eye(N)-B_hat_133);</v>
      </c>
      <c r="DQ47" s="2" t="str">
        <f t="shared" si="40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1"/>
        <v>synthetic_control_133=synthetic_control_133'</v>
      </c>
      <c r="EQ47" s="2" t="str">
        <f t="shared" si="42"/>
        <v>synthetic_control_sp_133=synthetic_control_sp_133'</v>
      </c>
      <c r="EV47" s="2" t="str">
        <f t="shared" si="43"/>
        <v>tratado_133=tratado_133'</v>
      </c>
      <c r="EZ47" s="2" t="str">
        <f t="shared" si="54"/>
        <v>xlswrite('G:\Mi unidad\1. PROYECTOS TELLO 2022\SCM SPILL OVERS\outputs\PEAO\distancia_centro_salud\1%\simulacion_2\synthetic_control_outputs.xlsx',synthetic_control_133,133)</v>
      </c>
      <c r="FN47" s="2" t="str">
        <f t="shared" si="55"/>
        <v>xlswrite('G:\Mi unidad\1. PROYECTOS TELLO 2022\SCM SPILL OVERS\outputs\PEAO\distancia_centro_salud\1%\simulacion_2\synthetic_control_spillover_outputs.xlsx',synthetic_control_sp_133,133)</v>
      </c>
      <c r="GD47" s="2" t="str">
        <f t="shared" si="56"/>
        <v>xlswrite('G:\Mi unidad\1. PROYECTOS TELLO 2022\SCM SPILL OVERS\outputs\PEAO\distancia_centro_salud\1%\simulacion_2\observado_outputs.xlsx',tratado_133,133)</v>
      </c>
      <c r="GR47" s="2" t="str">
        <f t="shared" si="57"/>
        <v>xlswrite('G:\Mi unidad\1. PROYECTOS TELLO 2022\SCM SPILL OVERS\outputs\PEAO\informalidad\1%\simulacion_2\synthetic_control_outputs.xlsx',synthetic_control_133,133)</v>
      </c>
      <c r="HF47" s="2" t="str">
        <f t="shared" si="58"/>
        <v>xlswrite('G:\Mi unidad\1. PROYECTOS TELLO 2022\SCM SPILL OVERS\outputs\PEAO\informalidad\1%\simulacion_2\synthetic_control_spillover_outputs.xlsx',synthetic_control_sp_133,133)</v>
      </c>
      <c r="HV47" s="2" t="str">
        <f t="shared" si="59"/>
        <v>xlswrite('G:\Mi unidad\1. PROYECTOS TELLO 2022\SCM SPILL OVERS\outputs\PEAO\informalidad\1%\simulacion_2\observado_outputs.xlsx',tratado_133,133)</v>
      </c>
      <c r="IJ47" s="2" t="str">
        <f t="shared" si="60"/>
        <v>xlswrite('G:\Mi unidad\1. PROYECTOS TELLO 2022\SCM SPILL OVERS\outputs\PEAO\densidad\1%\simulacion_2\synthetic_control_outputs.xlsx',synthetic_control_133,133)</v>
      </c>
      <c r="IX47" s="2" t="str">
        <f t="shared" si="61"/>
        <v>xlswrite('G:\Mi unidad\1. PROYECTOS TELLO 2022\SCM SPILL OVERS\outputs\PEAO\densidad\1%\simulacion_2\synthetic_control_spillover_outputs.xlsx',synthetic_control_sp_133,133)</v>
      </c>
      <c r="JN47" s="2" t="str">
        <f t="shared" si="62"/>
        <v>xlswrite('G:\Mi unidad\1. PROYECTOS TELLO 2022\SCM SPILL OVERS\outputs\PEAO\densidad\1%\simulacion_2\observado_outputs.xlsx',tratado_133,133)</v>
      </c>
      <c r="KA47" s="2" t="str">
        <f t="shared" si="63"/>
        <v>xlswrite('G:\Mi unidad\1. PROYECTOS TELLO 2022\SCM SPILL OVERS\outputs\PEAO\bajo_niv_educ\1%\simulacion_2\synthetic_control_outputs.xlsx',synthetic_control_133,133)</v>
      </c>
      <c r="KO47" s="2" t="str">
        <f t="shared" si="64"/>
        <v>xlswrite('G:\Mi unidad\1. PROYECTOS TELLO 2022\SCM SPILL OVERS\outputs\PEAO\bajo_niv_educ\1%\simulacion_2\synthetic_control_spillover_outputs.xlsx',synthetic_control_sp_133,133)</v>
      </c>
      <c r="LE47" s="2" t="str">
        <f t="shared" si="65"/>
        <v>xlswrite('G:\Mi unidad\1. PROYECTOS TELLO 2022\SCM SPILL OVERS\outputs\PEAO\bajo_niv_educ\1%\simulacion_2\observado_outputs.xlsx',tratado_133,133)</v>
      </c>
      <c r="LS47" s="2" t="str">
        <f t="shared" si="66"/>
        <v>xlswrite('G:\Mi unidad\1. PROYECTOS TELLO 2022\SCM SPILL OVERS\outputs\PEAO\bajo_ingreso\1%\simulacion_2\synthetic_control_outputs.xlsx',synthetic_control_133,133)</v>
      </c>
      <c r="MH47" s="2" t="str">
        <f t="shared" si="67"/>
        <v>xlswrite('G:\Mi unidad\1. PROYECTOS TELLO 2022\SCM SPILL OVERS\outputs\PEAO\bajo_ingreso\1%\simulacion_2\synthetic_control_spillover_outputs.xlsx',synthetic_control_sp_133,133)</v>
      </c>
      <c r="MX47" s="2" t="str">
        <f t="shared" si="68"/>
        <v>xlswrite('G:\Mi unidad\1. PROYECTOS TELLO 2022\SCM SPILL OVERS\outputs\PEAO\bajo_ingreso\1%\simulacion_2\observado_outputs.xlsx',tratado_133,133)</v>
      </c>
      <c r="NR47" s="2" t="str">
        <f t="shared" si="69"/>
        <v>xlswrite('G:\Mi unidad\1. PROYECTOS TELLO 2022\SCM SPILL OVERS\outputs\PEAO\densidad_g\1%\simulacion_2\synthetic_control_outputs.xlsx',synthetic_control_133,133)</v>
      </c>
      <c r="OF47" s="2" t="str">
        <f t="shared" si="70"/>
        <v>xlswrite('G:\Mi unidad\1. PROYECTOS TELLO 2022\SCM SPILL OVERS\outputs\PEAO\densidad_g\1%\simulacion_2\synthetic_control_spillover_outputs.xlsx',synthetic_control_sp_133,133)</v>
      </c>
      <c r="OV47" s="2" t="str">
        <f t="shared" si="71"/>
        <v>xlswrite('G:\Mi unidad\1. PROYECTOS TELLO 2022\SCM SPILL OVERS\outputs\PEAO\densidad_g\1%\simulacion_2\observado_outputs.xlsx',tratado_133,133)</v>
      </c>
      <c r="PI47" s="2" t="str">
        <f t="shared" si="72"/>
        <v>xlswrite('G:\Mi unidad\1. PROYECTOS TELLO 2022\SCM SPILL OVERS\outputs\PEAO\alimentos\1%\simulacion_2\synthetic_control_outputs.xlsx',synthetic_control_133,133);</v>
      </c>
      <c r="PJ47" s="2" t="str">
        <f t="shared" si="73"/>
        <v>xlswrite('G:\Mi unidad\1. PROYECTOS TELLO 2022\SCM SPILL OVERS\outputs\PEAO\alimentos\1%\simulacion_2\synthetic_control_spillover_outputs.xlsx',synthetic_control_sp_133,133);</v>
      </c>
      <c r="PK47" s="2" t="str">
        <f t="shared" si="74"/>
        <v>xlswrite('G:\Mi unidad\1. PROYECTOS TELLO 2022\SCM SPILL OVERS\outputs\PEAO\alimentos\1%\simulacion_2\observado_outputs.xlsx',tratado_133,133);</v>
      </c>
      <c r="PP47" s="2" t="str">
        <f t="shared" si="75"/>
        <v>xlswrite('G:\Mi unidad\1. PROYECTOS TELLO 2022\SCM SPILL OVERS\outputs\PEAO\jefe_hogar\1%\simulacion_2\synthetic_control_outputs.xlsx',synthetic_control_133,133);</v>
      </c>
      <c r="PQ47" s="2" t="str">
        <f t="shared" si="76"/>
        <v>xlswrite('G:\Mi unidad\1. PROYECTOS TELLO 2022\SCM SPILL OVERS\outputs\PEAO\jefe_hogar\1%\simulacion_2\synthetic_control_spillover_outputs.xlsx',synthetic_control_sp_133,133);</v>
      </c>
      <c r="PR47" s="2" t="str">
        <f t="shared" si="77"/>
        <v>xlswrite('G:\Mi unidad\1. PROYECTOS TELLO 2022\SCM SPILL OVERS\outputs\PEAO\jefe_hogar\1%\simulacion_2\observado_outputs.xlsx',tratado_133,133);</v>
      </c>
      <c r="PV47" s="2" t="str">
        <f t="shared" si="78"/>
        <v>xlswrite('G:\Mi unidad\1. PROYECTOS TELLO 2022\SCM SPILL OVERS\outputs\PEAO\mujeres\1%\simulacion_2\synthetic_control_outputs.xlsx',synthetic_control_133,133);</v>
      </c>
      <c r="PW47" s="2" t="str">
        <f t="shared" si="79"/>
        <v>xlswrite('G:\Mi unidad\1. PROYECTOS TELLO 2022\SCM SPILL OVERS\outputs\PEAO\mujeres\1%\simulacion_2\synthetic_control_spillover_outputs.xlsx',synthetic_control_sp_133,133);</v>
      </c>
      <c r="PX47" s="2" t="str">
        <f t="shared" si="80"/>
        <v>xlswrite('G:\Mi unidad\1. PROYECTOS TELLO 2022\SCM SPILL OVERS\outputs\PEAO\mujeres\1%\simulacion_2\observado_outputs.xlsx',tratado_133,133);</v>
      </c>
      <c r="QB47" s="2" t="str">
        <f t="shared" si="81"/>
        <v>xlswrite('G:\Mi unidad\1. PROYECTOS TELLO 2022\SCM SPILL OVERS\outputs\PEAO\criminalidad\1%\simulacion_2\synthetic_control_outputs.xlsx',synthetic_control_133,133);</v>
      </c>
      <c r="QC47" s="2" t="str">
        <f t="shared" si="82"/>
        <v>xlswrite('G:\Mi unidad\1. PROYECTOS TELLO 2022\SCM SPILL OVERS\outputs\PEAO\criminalidad\1%\simulacion_2\synthetic_control_spillover_outputs.xlsx',synthetic_control_sp_133,133);</v>
      </c>
      <c r="QD47" s="2" t="str">
        <f t="shared" si="83"/>
        <v>xlswrite('G:\Mi unidad\1. PROYECTOS TELLO 2022\SCM SPILL OVERS\outputs\PEAO\criminalidad\1%\simulacion_2\observado_outputs.xlsx',tratado_133,133);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OVERS\outputs\PEAO\bajo_niv_educ\1%\simulacion_2\output_tests.xlsx',lb_vec_"&amp;QW47&amp;"','lb_vec_"&amp;QW47&amp;"');"</f>
        <v>xlswrite('G:\Mi unidad\1. PROYECTOS TELLO 2022\SCM SPILL OVERS\outputs\PEAO\bajo_niv_educ\1%\simulacion_2\output_tests.xlsx',lb_vec_38','lb_vec_38');</v>
      </c>
      <c r="RK47">
        <v>38</v>
      </c>
      <c r="RL47" t="str">
        <f>"xlswrite('G:\Mi unidad\1. PROYECTOS TELLO 2022\SCM SPILL OVERS\outputs\PEAO\bajo_ingreso\1%\simulacion_2\output_tests.xlsx',lb_vec_"&amp;RK47&amp;"','lb_vec_"&amp;RK47&amp;"');"</f>
        <v>xlswrite('G:\Mi unidad\1. PROYECTOS TELLO 2022\SCM SPILL OVERS\outputs\PEAO\bajo_ingreso\1%\simulacion_2\output_tests.xlsx',lb_vec_38','lb_vec_38');</v>
      </c>
      <c r="RW47">
        <v>38</v>
      </c>
      <c r="RX47" t="str">
        <f>"xlswrite('G:\Mi unidad\1. PROYECTOS TELLO 2022\SCM SPILL OVERS\outputs\PEAO\densidad\1%\simulacion_2\output_tests.xlsx',lb_vec_"&amp;RW47&amp;"','lb_vec_"&amp;RW47&amp;"');"</f>
        <v>xlswrite('G:\Mi unidad\1. PROYECTOS TELLO 2022\SCM SPILL OVERS\outputs\PEAO\densidad\1%\simulacion_2\output_tests.xlsx',lb_vec_38','lb_vec_38');</v>
      </c>
      <c r="SI47">
        <v>38</v>
      </c>
      <c r="SJ47" t="str">
        <f>"xlswrite('G:\Mi unidad\1. PROYECTOS TELLO 2022\SCM SPILL OVERS\outputs\PEAO\densidad_g\1%\simulacion_2\output_tests.xlsx',lb_vec_"&amp;SI47&amp;"','lb_vec_"&amp;SI47&amp;"');"</f>
        <v>xlswrite('G:\Mi unidad\1. PROYECTOS TELLO 2022\SCM SPILL OVERS\outputs\PEAO\densidad_g\1%\simulacion_2\output_tests.xlsx',lb_vec_38','lb_vec_38');</v>
      </c>
      <c r="SU47">
        <v>38</v>
      </c>
      <c r="SV47" t="str">
        <f>"xlswrite('G:\Mi unidad\1. PROYECTOS TELLO 2022\SCM SPILL OVERS\outputs\PEAO\distancia_centro_salud\1%\simulacion_2\output_tests.xlsx',lb_vec_"&amp;SU47&amp;"','lb_vec_"&amp;SU47&amp;"');"</f>
        <v>xlswrite('G:\Mi unidad\1. PROYECTOS TELLO 2022\SCM SPILL OVERS\outputs\PEAO\distancia_centro_salud\1%\simulacion_2\output_tests.xlsx',lb_vec_38','lb_vec_38');</v>
      </c>
      <c r="TH47">
        <v>38</v>
      </c>
      <c r="TI47" t="str">
        <f>"xlswrite('G:\Mi unidad\1. PROYECTOS TELLO 2022\SCM SPILL OVERS\outputs\PEAO\informalidad\1%\simulacion_2\output_tests.xlsx',lb_vec_"&amp;TH47&amp;"','lb_vec_"&amp;TH47&amp;"');"</f>
        <v>xlswrite('G:\Mi unidad\1. PROYECTOS TELLO 2022\SCM SPILL OVERS\outputs\PEAO\informalidad\1%\simulacion_2\output_tests.xlsx',lb_vec_38','lb_vec_38');</v>
      </c>
      <c r="TU47">
        <v>38</v>
      </c>
      <c r="TV47" t="str">
        <f>"xlswrite('G:\Mi unidad\1. PROYECTOS TELLO 2022\SCM SPILL OVERS\outputs\PEAO\alimentos\1%\simulacion_2\output_tests.xlsx',lb_vec_"&amp;TU47&amp;"','lb_vec_"&amp;TU47&amp;"');"</f>
        <v>xlswrite('G:\Mi unidad\1. PROYECTOS TELLO 2022\SCM SPILL OVERS\outputs\PEAO\alimentos\1%\simulacion_2\output_tests.xlsx',lb_vec_38','lb_vec_38');</v>
      </c>
      <c r="UB47">
        <v>38</v>
      </c>
      <c r="UC47" t="str">
        <f>"xlswrite('G:\Mi unidad\1. PROYECTOS TELLO 2022\SCM SPILL OVERS\outputs\PEAO\jefe_hogar\1%\simulacion_2\output_tests.xlsx',lb_vec_"&amp;UB47&amp;"','lb_vec_"&amp;UB47&amp;"');"</f>
        <v>xlswrite('G:\Mi unidad\1. PROYECTOS TELLO 2022\SCM SPILL OVERS\outputs\PEAO\jefe_hogar\1%\simulacion_2\output_tests.xlsx',lb_vec_38','lb_vec_38');</v>
      </c>
      <c r="UI47">
        <v>38</v>
      </c>
      <c r="UJ47" t="str">
        <f>"xlswrite('G:\Mi unidad\1. PROYECTOS TELLO 2022\SCM SPILL OVERS\outputs\PEAO\mujeres\1%\simulacion_2\output_tests.xlsx',lb_vec_"&amp;UI47&amp;"','lb_vec_"&amp;UI47&amp;"');"</f>
        <v>xlswrite('G:\Mi unidad\1. PROYECTOS TELLO 2022\SCM SPILL OVERS\outputs\PEAO\mujeres\1%\simulacion_2\output_tests.xlsx',lb_vec_38','lb_vec_38');</v>
      </c>
      <c r="UU47">
        <v>38</v>
      </c>
      <c r="UV47" t="str">
        <f>"xlswrite('G:\Mi unidad\1. PROYECTOS TELLO 2022\SCM SPILL OVERS\outputs\PEAO\criminalidad\1%\simulacion_2\output_tests.xlsx',lb_vec_"&amp;UU47&amp;"','lb_vec_"&amp;UU47&amp;"');"</f>
        <v>xlswrite('G:\Mi unidad\1. PROYECTOS TELLO 2022\SCM SPILL OVERS\outputs\PEAO\criminalidad\1%\simulacion_2\output_tests.xlsx',lb_vec_38','lb_vec_38');</v>
      </c>
    </row>
    <row r="48" spans="1:568" x14ac:dyDescent="0.3">
      <c r="A48">
        <v>139</v>
      </c>
      <c r="B48" s="2" t="str">
        <f t="shared" si="47"/>
        <v>[data_139,provincias_139,~] = xlsread('BD_PEAO_est_1_provincia_139.xlsx');</v>
      </c>
      <c r="E48" s="2" t="str">
        <f t="shared" si="37"/>
        <v>provincia_139 = unique(provincias_139(2:end,1));</v>
      </c>
      <c r="O48" s="2" t="str">
        <f t="shared" si="48"/>
        <v>PEAO_139 = reshape(data_139(:,2),T+S,N);</v>
      </c>
      <c r="T48" s="2" t="str">
        <f t="shared" si="49"/>
        <v xml:space="preserve">PEAO_139 = PEAO_139'; </v>
      </c>
      <c r="X48" s="2" t="str">
        <f t="shared" si="50"/>
        <v>tratado_139 = PEAO_139(1,:);</v>
      </c>
      <c r="AC48" s="2" t="str">
        <f t="shared" si="51"/>
        <v>PEAO_139(1,:) = [];</v>
      </c>
      <c r="AI48" s="2" t="str">
        <f t="shared" si="52"/>
        <v>PEAO_139 = [tratado_139;PEAO_139];</v>
      </c>
      <c r="AN48" s="2" t="str">
        <f t="shared" si="53"/>
        <v>Y_139 = PEAO_139; % outcome matrix</v>
      </c>
      <c r="AS48" s="2" t="str">
        <f t="shared" si="44"/>
        <v>Y_pre_139 = Y_139(:,1:T);</v>
      </c>
      <c r="AW48" s="2" t="str">
        <f t="shared" si="45"/>
        <v>Y_post_139 = Y_139(:,T+1:end);</v>
      </c>
      <c r="BA48" s="2" t="str">
        <f t="shared" si="46"/>
        <v>[a_hat_139,B_hat_139] = scm_batch(Y_pre_139);</v>
      </c>
      <c r="BF48" s="2" t="str">
        <f t="shared" si="38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39"/>
        <v>M_hat_139 = (eye(N)-B_hat_139)'*(eye(N)-B_hat_139);</v>
      </c>
      <c r="DQ48" s="2" t="str">
        <f t="shared" si="40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1"/>
        <v>synthetic_control_139=synthetic_control_139'</v>
      </c>
      <c r="EQ48" s="2" t="str">
        <f t="shared" si="42"/>
        <v>synthetic_control_sp_139=synthetic_control_sp_139'</v>
      </c>
      <c r="EV48" s="2" t="str">
        <f t="shared" si="43"/>
        <v>tratado_139=tratado_139'</v>
      </c>
      <c r="EZ48" s="2" t="str">
        <f t="shared" si="54"/>
        <v>xlswrite('G:\Mi unidad\1. PROYECTOS TELLO 2022\SCM SPILL OVERS\outputs\PEAO\distancia_centro_salud\1%\simulacion_2\synthetic_control_outputs.xlsx',synthetic_control_139,139)</v>
      </c>
      <c r="FN48" s="2" t="str">
        <f t="shared" si="55"/>
        <v>xlswrite('G:\Mi unidad\1. PROYECTOS TELLO 2022\SCM SPILL OVERS\outputs\PEAO\distancia_centro_salud\1%\simulacion_2\synthetic_control_spillover_outputs.xlsx',synthetic_control_sp_139,139)</v>
      </c>
      <c r="GD48" s="2" t="str">
        <f t="shared" si="56"/>
        <v>xlswrite('G:\Mi unidad\1. PROYECTOS TELLO 2022\SCM SPILL OVERS\outputs\PEAO\distancia_centro_salud\1%\simulacion_2\observado_outputs.xlsx',tratado_139,139)</v>
      </c>
      <c r="GR48" s="2" t="str">
        <f t="shared" si="57"/>
        <v>xlswrite('G:\Mi unidad\1. PROYECTOS TELLO 2022\SCM SPILL OVERS\outputs\PEAO\informalidad\1%\simulacion_2\synthetic_control_outputs.xlsx',synthetic_control_139,139)</v>
      </c>
      <c r="HF48" s="2" t="str">
        <f t="shared" si="58"/>
        <v>xlswrite('G:\Mi unidad\1. PROYECTOS TELLO 2022\SCM SPILL OVERS\outputs\PEAO\informalidad\1%\simulacion_2\synthetic_control_spillover_outputs.xlsx',synthetic_control_sp_139,139)</v>
      </c>
      <c r="HV48" s="2" t="str">
        <f t="shared" si="59"/>
        <v>xlswrite('G:\Mi unidad\1. PROYECTOS TELLO 2022\SCM SPILL OVERS\outputs\PEAO\informalidad\1%\simulacion_2\observado_outputs.xlsx',tratado_139,139)</v>
      </c>
      <c r="IJ48" s="2" t="str">
        <f t="shared" si="60"/>
        <v>xlswrite('G:\Mi unidad\1. PROYECTOS TELLO 2022\SCM SPILL OVERS\outputs\PEAO\densidad\1%\simulacion_2\synthetic_control_outputs.xlsx',synthetic_control_139,139)</v>
      </c>
      <c r="IX48" s="2" t="str">
        <f t="shared" si="61"/>
        <v>xlswrite('G:\Mi unidad\1. PROYECTOS TELLO 2022\SCM SPILL OVERS\outputs\PEAO\densidad\1%\simulacion_2\synthetic_control_spillover_outputs.xlsx',synthetic_control_sp_139,139)</v>
      </c>
      <c r="JN48" s="2" t="str">
        <f t="shared" si="62"/>
        <v>xlswrite('G:\Mi unidad\1. PROYECTOS TELLO 2022\SCM SPILL OVERS\outputs\PEAO\densidad\1%\simulacion_2\observado_outputs.xlsx',tratado_139,139)</v>
      </c>
      <c r="KA48" s="2" t="str">
        <f t="shared" si="63"/>
        <v>xlswrite('G:\Mi unidad\1. PROYECTOS TELLO 2022\SCM SPILL OVERS\outputs\PEAO\bajo_niv_educ\1%\simulacion_2\synthetic_control_outputs.xlsx',synthetic_control_139,139)</v>
      </c>
      <c r="KO48" s="2" t="str">
        <f t="shared" si="64"/>
        <v>xlswrite('G:\Mi unidad\1. PROYECTOS TELLO 2022\SCM SPILL OVERS\outputs\PEAO\bajo_niv_educ\1%\simulacion_2\synthetic_control_spillover_outputs.xlsx',synthetic_control_sp_139,139)</v>
      </c>
      <c r="LE48" s="2" t="str">
        <f t="shared" si="65"/>
        <v>xlswrite('G:\Mi unidad\1. PROYECTOS TELLO 2022\SCM SPILL OVERS\outputs\PEAO\bajo_niv_educ\1%\simulacion_2\observado_outputs.xlsx',tratado_139,139)</v>
      </c>
      <c r="LS48" s="2" t="str">
        <f t="shared" si="66"/>
        <v>xlswrite('G:\Mi unidad\1. PROYECTOS TELLO 2022\SCM SPILL OVERS\outputs\PEAO\bajo_ingreso\1%\simulacion_2\synthetic_control_outputs.xlsx',synthetic_control_139,139)</v>
      </c>
      <c r="MH48" s="2" t="str">
        <f t="shared" si="67"/>
        <v>xlswrite('G:\Mi unidad\1. PROYECTOS TELLO 2022\SCM SPILL OVERS\outputs\PEAO\bajo_ingreso\1%\simulacion_2\synthetic_control_spillover_outputs.xlsx',synthetic_control_sp_139,139)</v>
      </c>
      <c r="MX48" s="2" t="str">
        <f t="shared" si="68"/>
        <v>xlswrite('G:\Mi unidad\1. PROYECTOS TELLO 2022\SCM SPILL OVERS\outputs\PEAO\bajo_ingreso\1%\simulacion_2\observado_outputs.xlsx',tratado_139,139)</v>
      </c>
      <c r="NR48" s="2" t="str">
        <f t="shared" si="69"/>
        <v>xlswrite('G:\Mi unidad\1. PROYECTOS TELLO 2022\SCM SPILL OVERS\outputs\PEAO\densidad_g\1%\simulacion_2\synthetic_control_outputs.xlsx',synthetic_control_139,139)</v>
      </c>
      <c r="OF48" s="2" t="str">
        <f t="shared" si="70"/>
        <v>xlswrite('G:\Mi unidad\1. PROYECTOS TELLO 2022\SCM SPILL OVERS\outputs\PEAO\densidad_g\1%\simulacion_2\synthetic_control_spillover_outputs.xlsx',synthetic_control_sp_139,139)</v>
      </c>
      <c r="OV48" s="2" t="str">
        <f t="shared" si="71"/>
        <v>xlswrite('G:\Mi unidad\1. PROYECTOS TELLO 2022\SCM SPILL OVERS\outputs\PEAO\densidad_g\1%\simulacion_2\observado_outputs.xlsx',tratado_139,139)</v>
      </c>
      <c r="PI48" s="2" t="str">
        <f t="shared" si="72"/>
        <v>xlswrite('G:\Mi unidad\1. PROYECTOS TELLO 2022\SCM SPILL OVERS\outputs\PEAO\alimentos\1%\simulacion_2\synthetic_control_outputs.xlsx',synthetic_control_139,139);</v>
      </c>
      <c r="PJ48" s="2" t="str">
        <f t="shared" si="73"/>
        <v>xlswrite('G:\Mi unidad\1. PROYECTOS TELLO 2022\SCM SPILL OVERS\outputs\PEAO\alimentos\1%\simulacion_2\synthetic_control_spillover_outputs.xlsx',synthetic_control_sp_139,139);</v>
      </c>
      <c r="PK48" s="2" t="str">
        <f t="shared" si="74"/>
        <v>xlswrite('G:\Mi unidad\1. PROYECTOS TELLO 2022\SCM SPILL OVERS\outputs\PEAO\alimentos\1%\simulacion_2\observado_outputs.xlsx',tratado_139,139);</v>
      </c>
      <c r="PP48" s="2" t="str">
        <f t="shared" si="75"/>
        <v>xlswrite('G:\Mi unidad\1. PROYECTOS TELLO 2022\SCM SPILL OVERS\outputs\PEAO\jefe_hogar\1%\simulacion_2\synthetic_control_outputs.xlsx',synthetic_control_139,139);</v>
      </c>
      <c r="PQ48" s="2" t="str">
        <f t="shared" si="76"/>
        <v>xlswrite('G:\Mi unidad\1. PROYECTOS TELLO 2022\SCM SPILL OVERS\outputs\PEAO\jefe_hogar\1%\simulacion_2\synthetic_control_spillover_outputs.xlsx',synthetic_control_sp_139,139);</v>
      </c>
      <c r="PR48" s="2" t="str">
        <f t="shared" si="77"/>
        <v>xlswrite('G:\Mi unidad\1. PROYECTOS TELLO 2022\SCM SPILL OVERS\outputs\PEAO\jefe_hogar\1%\simulacion_2\observado_outputs.xlsx',tratado_139,139);</v>
      </c>
      <c r="PV48" s="2" t="str">
        <f t="shared" si="78"/>
        <v>xlswrite('G:\Mi unidad\1. PROYECTOS TELLO 2022\SCM SPILL OVERS\outputs\PEAO\mujeres\1%\simulacion_2\synthetic_control_outputs.xlsx',synthetic_control_139,139);</v>
      </c>
      <c r="PW48" s="2" t="str">
        <f t="shared" si="79"/>
        <v>xlswrite('G:\Mi unidad\1. PROYECTOS TELLO 2022\SCM SPILL OVERS\outputs\PEAO\mujeres\1%\simulacion_2\synthetic_control_spillover_outputs.xlsx',synthetic_control_sp_139,139);</v>
      </c>
      <c r="PX48" s="2" t="str">
        <f t="shared" si="80"/>
        <v>xlswrite('G:\Mi unidad\1. PROYECTOS TELLO 2022\SCM SPILL OVERS\outputs\PEAO\mujeres\1%\simulacion_2\observado_outputs.xlsx',tratado_139,139);</v>
      </c>
      <c r="QB48" s="2" t="str">
        <f t="shared" si="81"/>
        <v>xlswrite('G:\Mi unidad\1. PROYECTOS TELLO 2022\SCM SPILL OVERS\outputs\PEAO\criminalidad\1%\simulacion_2\synthetic_control_outputs.xlsx',synthetic_control_139,139);</v>
      </c>
      <c r="QC48" s="2" t="str">
        <f t="shared" si="82"/>
        <v>xlswrite('G:\Mi unidad\1. PROYECTOS TELLO 2022\SCM SPILL OVERS\outputs\PEAO\criminalidad\1%\simulacion_2\synthetic_control_spillover_outputs.xlsx',synthetic_control_sp_139,139);</v>
      </c>
      <c r="QD48" s="2" t="str">
        <f t="shared" si="83"/>
        <v>xlswrite('G:\Mi unidad\1. PROYECTOS TELLO 2022\SCM SPILL OVERS\outputs\PEAO\criminalidad\1%\simulacion_2\observado_outputs.xlsx',tratado_139,139);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OVERS\outputs\PEAO\bajo_niv_educ\1%\simulacion_2\output_tests.xlsx',ub_vec_"&amp;QW48&amp;"','ub_vec_"&amp;QW48&amp;"');"</f>
        <v>xlswrite('G:\Mi unidad\1. PROYECTOS TELLO 2022\SCM SPILL OVERS\outputs\PEAO\bajo_niv_educ\1%\simulacion_2\output_tests.xlsx',ub_vec_38','ub_vec_38');</v>
      </c>
      <c r="RK48">
        <v>38</v>
      </c>
      <c r="RL48" t="str">
        <f>"xlswrite('G:\Mi unidad\1. PROYECTOS TELLO 2022\SCM SPILL OVERS\outputs\PEAO\bajo_ingreso\1%\simulacion_2\output_tests.xlsx',ub_vec_"&amp;RK48&amp;"','ub_vec_"&amp;RK48&amp;"');"</f>
        <v>xlswrite('G:\Mi unidad\1. PROYECTOS TELLO 2022\SCM SPILL OVERS\outputs\PEAO\bajo_ingreso\1%\simulacion_2\output_tests.xlsx',ub_vec_38','ub_vec_38');</v>
      </c>
      <c r="RW48">
        <v>38</v>
      </c>
      <c r="RX48" t="str">
        <f>"xlswrite('G:\Mi unidad\1. PROYECTOS TELLO 2022\SCM SPILL OVERS\outputs\PEAO\densidad\1%\simulacion_2\output_tests.xlsx',ub_vec_"&amp;RW48&amp;"','ub_vec_"&amp;RW48&amp;"');"</f>
        <v>xlswrite('G:\Mi unidad\1. PROYECTOS TELLO 2022\SCM SPILL OVERS\outputs\PEAO\densidad\1%\simulacion_2\output_tests.xlsx',ub_vec_38','ub_vec_38');</v>
      </c>
      <c r="SI48">
        <v>38</v>
      </c>
      <c r="SJ48" t="str">
        <f>"xlswrite('G:\Mi unidad\1. PROYECTOS TELLO 2022\SCM SPILL OVERS\outputs\PEAO\densidad_g\1%\simulacion_2\output_tests.xlsx',ub_vec_"&amp;SI48&amp;"','ub_vec_"&amp;SI48&amp;"');"</f>
        <v>xlswrite('G:\Mi unidad\1. PROYECTOS TELLO 2022\SCM SPILL OVERS\outputs\PEAO\densidad_g\1%\simulacion_2\output_tests.xlsx',ub_vec_38','ub_vec_38');</v>
      </c>
      <c r="SU48">
        <v>38</v>
      </c>
      <c r="SV48" t="str">
        <f>"xlswrite('G:\Mi unidad\1. PROYECTOS TELLO 2022\SCM SPILL OVERS\outputs\PEAO\distancia_centro_salud\1%\simulacion_2\output_tests.xlsx',ub_vec_"&amp;SU48&amp;"','ub_vec_"&amp;SU48&amp;"');"</f>
        <v>xlswrite('G:\Mi unidad\1. PROYECTOS TELLO 2022\SCM SPILL OVERS\outputs\PEAO\distancia_centro_salud\1%\simulacion_2\output_tests.xlsx',ub_vec_38','ub_vec_38');</v>
      </c>
      <c r="TH48">
        <v>38</v>
      </c>
      <c r="TI48" t="str">
        <f>"xlswrite('G:\Mi unidad\1. PROYECTOS TELLO 2022\SCM SPILL OVERS\outputs\PEAO\informalidad\1%\simulacion_2\output_tests.xlsx',ub_vec_"&amp;TH48&amp;"','ub_vec_"&amp;TH48&amp;"');"</f>
        <v>xlswrite('G:\Mi unidad\1. PROYECTOS TELLO 2022\SCM SPILL OVERS\outputs\PEAO\informalidad\1%\simulacion_2\output_tests.xlsx',ub_vec_38','ub_vec_38');</v>
      </c>
      <c r="TU48">
        <v>38</v>
      </c>
      <c r="TV48" t="str">
        <f>"xlswrite('G:\Mi unidad\1. PROYECTOS TELLO 2022\SCM SPILL OVERS\outputs\PEAO\alimentos\1%\simulacion_2\output_tests.xlsx',ub_vec_"&amp;TU48&amp;"','ub_vec_"&amp;TU48&amp;"');"</f>
        <v>xlswrite('G:\Mi unidad\1. PROYECTOS TELLO 2022\SCM SPILL OVERS\outputs\PEAO\alimentos\1%\simulacion_2\output_tests.xlsx',ub_vec_38','ub_vec_38');</v>
      </c>
      <c r="UB48">
        <v>38</v>
      </c>
      <c r="UC48" t="str">
        <f>"xlswrite('G:\Mi unidad\1. PROYECTOS TELLO 2022\SCM SPILL OVERS\outputs\PEAO\jefe_hogar\1%\simulacion_2\output_tests.xlsx',ub_vec_"&amp;UB48&amp;"','ub_vec_"&amp;UB48&amp;"');"</f>
        <v>xlswrite('G:\Mi unidad\1. PROYECTOS TELLO 2022\SCM SPILL OVERS\outputs\PEAO\jefe_hogar\1%\simulacion_2\output_tests.xlsx',ub_vec_38','ub_vec_38');</v>
      </c>
      <c r="UI48">
        <v>38</v>
      </c>
      <c r="UJ48" t="str">
        <f>"xlswrite('G:\Mi unidad\1. PROYECTOS TELLO 2022\SCM SPILL OVERS\outputs\PEAO\mujeres\1%\simulacion_2\output_tests.xlsx',ub_vec_"&amp;UI48&amp;"','ub_vec_"&amp;UI48&amp;"');"</f>
        <v>xlswrite('G:\Mi unidad\1. PROYECTOS TELLO 2022\SCM SPILL OVERS\outputs\PEAO\mujeres\1%\simulacion_2\output_tests.xlsx',ub_vec_38','ub_vec_38');</v>
      </c>
      <c r="UU48">
        <v>38</v>
      </c>
      <c r="UV48" t="str">
        <f>"xlswrite('G:\Mi unidad\1. PROYECTOS TELLO 2022\SCM SPILL OVERS\outputs\PEAO\criminalidad\1%\simulacion_2\output_tests.xlsx',ub_vec_"&amp;UU48&amp;"','ub_vec_"&amp;UU48&amp;"');"</f>
        <v>xlswrite('G:\Mi unidad\1. PROYECTOS TELLO 2022\SCM SPILL OVERS\outputs\PEAO\criminalidad\1%\simulacion_2\output_tests.xlsx',ub_vec_38','ub_vec_38');</v>
      </c>
    </row>
    <row r="49" spans="1:568" x14ac:dyDescent="0.3">
      <c r="A49">
        <v>140</v>
      </c>
      <c r="B49" s="2" t="str">
        <f t="shared" si="47"/>
        <v>[data_140,provincias_140,~] = xlsread('BD_PEAO_est_1_provincia_140.xlsx');</v>
      </c>
      <c r="E49" s="2" t="str">
        <f t="shared" si="37"/>
        <v>provincia_140 = unique(provincias_140(2:end,1));</v>
      </c>
      <c r="O49" s="2" t="str">
        <f t="shared" si="48"/>
        <v>PEAO_140 = reshape(data_140(:,2),T+S,N);</v>
      </c>
      <c r="T49" s="2" t="str">
        <f t="shared" si="49"/>
        <v xml:space="preserve">PEAO_140 = PEAO_140'; </v>
      </c>
      <c r="X49" s="2" t="str">
        <f t="shared" si="50"/>
        <v>tratado_140 = PEAO_140(1,:);</v>
      </c>
      <c r="AC49" s="2" t="str">
        <f t="shared" si="51"/>
        <v>PEAO_140(1,:) = [];</v>
      </c>
      <c r="AI49" s="2" t="str">
        <f t="shared" si="52"/>
        <v>PEAO_140 = [tratado_140;PEAO_140];</v>
      </c>
      <c r="AN49" s="2" t="str">
        <f t="shared" si="53"/>
        <v>Y_140 = PEAO_140; % outcome matrix</v>
      </c>
      <c r="AS49" s="2" t="str">
        <f t="shared" si="44"/>
        <v>Y_pre_140 = Y_140(:,1:T);</v>
      </c>
      <c r="AW49" s="2" t="str">
        <f t="shared" si="45"/>
        <v>Y_post_140 = Y_140(:,T+1:end);</v>
      </c>
      <c r="BA49" s="2" t="str">
        <f t="shared" si="46"/>
        <v>[a_hat_140,B_hat_140] = scm_batch(Y_pre_140);</v>
      </c>
      <c r="BF49" s="2" t="str">
        <f t="shared" si="38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39"/>
        <v>M_hat_140 = (eye(N)-B_hat_140)'*(eye(N)-B_hat_140);</v>
      </c>
      <c r="DQ49" s="2" t="str">
        <f t="shared" si="40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1"/>
        <v>synthetic_control_140=synthetic_control_140'</v>
      </c>
      <c r="EQ49" s="2" t="str">
        <f t="shared" si="42"/>
        <v>synthetic_control_sp_140=synthetic_control_sp_140'</v>
      </c>
      <c r="EV49" s="2" t="str">
        <f t="shared" si="43"/>
        <v>tratado_140=tratado_140'</v>
      </c>
      <c r="EZ49" s="2" t="str">
        <f t="shared" si="54"/>
        <v>xlswrite('G:\Mi unidad\1. PROYECTOS TELLO 2022\SCM SPILL OVERS\outputs\PEAO\distancia_centro_salud\1%\simulacion_2\synthetic_control_outputs.xlsx',synthetic_control_140,140)</v>
      </c>
      <c r="FN49" s="2" t="str">
        <f t="shared" si="55"/>
        <v>xlswrite('G:\Mi unidad\1. PROYECTOS TELLO 2022\SCM SPILL OVERS\outputs\PEAO\distancia_centro_salud\1%\simulacion_2\synthetic_control_spillover_outputs.xlsx',synthetic_control_sp_140,140)</v>
      </c>
      <c r="GD49" s="2" t="str">
        <f t="shared" si="56"/>
        <v>xlswrite('G:\Mi unidad\1. PROYECTOS TELLO 2022\SCM SPILL OVERS\outputs\PEAO\distancia_centro_salud\1%\simulacion_2\observado_outputs.xlsx',tratado_140,140)</v>
      </c>
      <c r="GR49" s="2" t="str">
        <f t="shared" si="57"/>
        <v>xlswrite('G:\Mi unidad\1. PROYECTOS TELLO 2022\SCM SPILL OVERS\outputs\PEAO\informalidad\1%\simulacion_2\synthetic_control_outputs.xlsx',synthetic_control_140,140)</v>
      </c>
      <c r="HF49" s="2" t="str">
        <f t="shared" si="58"/>
        <v>xlswrite('G:\Mi unidad\1. PROYECTOS TELLO 2022\SCM SPILL OVERS\outputs\PEAO\informalidad\1%\simulacion_2\synthetic_control_spillover_outputs.xlsx',synthetic_control_sp_140,140)</v>
      </c>
      <c r="HV49" s="2" t="str">
        <f t="shared" si="59"/>
        <v>xlswrite('G:\Mi unidad\1. PROYECTOS TELLO 2022\SCM SPILL OVERS\outputs\PEAO\informalidad\1%\simulacion_2\observado_outputs.xlsx',tratado_140,140)</v>
      </c>
      <c r="IJ49" s="2" t="str">
        <f t="shared" si="60"/>
        <v>xlswrite('G:\Mi unidad\1. PROYECTOS TELLO 2022\SCM SPILL OVERS\outputs\PEAO\densidad\1%\simulacion_2\synthetic_control_outputs.xlsx',synthetic_control_140,140)</v>
      </c>
      <c r="IX49" s="2" t="str">
        <f t="shared" si="61"/>
        <v>xlswrite('G:\Mi unidad\1. PROYECTOS TELLO 2022\SCM SPILL OVERS\outputs\PEAO\densidad\1%\simulacion_2\synthetic_control_spillover_outputs.xlsx',synthetic_control_sp_140,140)</v>
      </c>
      <c r="JN49" s="2" t="str">
        <f t="shared" si="62"/>
        <v>xlswrite('G:\Mi unidad\1. PROYECTOS TELLO 2022\SCM SPILL OVERS\outputs\PEAO\densidad\1%\simulacion_2\observado_outputs.xlsx',tratado_140,140)</v>
      </c>
      <c r="KA49" s="2" t="str">
        <f t="shared" si="63"/>
        <v>xlswrite('G:\Mi unidad\1. PROYECTOS TELLO 2022\SCM SPILL OVERS\outputs\PEAO\bajo_niv_educ\1%\simulacion_2\synthetic_control_outputs.xlsx',synthetic_control_140,140)</v>
      </c>
      <c r="KO49" s="2" t="str">
        <f t="shared" si="64"/>
        <v>xlswrite('G:\Mi unidad\1. PROYECTOS TELLO 2022\SCM SPILL OVERS\outputs\PEAO\bajo_niv_educ\1%\simulacion_2\synthetic_control_spillover_outputs.xlsx',synthetic_control_sp_140,140)</v>
      </c>
      <c r="LE49" s="2" t="str">
        <f t="shared" si="65"/>
        <v>xlswrite('G:\Mi unidad\1. PROYECTOS TELLO 2022\SCM SPILL OVERS\outputs\PEAO\bajo_niv_educ\1%\simulacion_2\observado_outputs.xlsx',tratado_140,140)</v>
      </c>
      <c r="LS49" s="2" t="str">
        <f t="shared" si="66"/>
        <v>xlswrite('G:\Mi unidad\1. PROYECTOS TELLO 2022\SCM SPILL OVERS\outputs\PEAO\bajo_ingreso\1%\simulacion_2\synthetic_control_outputs.xlsx',synthetic_control_140,140)</v>
      </c>
      <c r="MH49" s="2" t="str">
        <f t="shared" si="67"/>
        <v>xlswrite('G:\Mi unidad\1. PROYECTOS TELLO 2022\SCM SPILL OVERS\outputs\PEAO\bajo_ingreso\1%\simulacion_2\synthetic_control_spillover_outputs.xlsx',synthetic_control_sp_140,140)</v>
      </c>
      <c r="MX49" s="2" t="str">
        <f t="shared" si="68"/>
        <v>xlswrite('G:\Mi unidad\1. PROYECTOS TELLO 2022\SCM SPILL OVERS\outputs\PEAO\bajo_ingreso\1%\simulacion_2\observado_outputs.xlsx',tratado_140,140)</v>
      </c>
      <c r="NR49" s="2" t="str">
        <f t="shared" si="69"/>
        <v>xlswrite('G:\Mi unidad\1. PROYECTOS TELLO 2022\SCM SPILL OVERS\outputs\PEAO\densidad_g\1%\simulacion_2\synthetic_control_outputs.xlsx',synthetic_control_140,140)</v>
      </c>
      <c r="OF49" s="2" t="str">
        <f t="shared" si="70"/>
        <v>xlswrite('G:\Mi unidad\1. PROYECTOS TELLO 2022\SCM SPILL OVERS\outputs\PEAO\densidad_g\1%\simulacion_2\synthetic_control_spillover_outputs.xlsx',synthetic_control_sp_140,140)</v>
      </c>
      <c r="OV49" s="2" t="str">
        <f t="shared" si="71"/>
        <v>xlswrite('G:\Mi unidad\1. PROYECTOS TELLO 2022\SCM SPILL OVERS\outputs\PEAO\densidad_g\1%\simulacion_2\observado_outputs.xlsx',tratado_140,140)</v>
      </c>
      <c r="PI49" s="2" t="str">
        <f t="shared" si="72"/>
        <v>xlswrite('G:\Mi unidad\1. PROYECTOS TELLO 2022\SCM SPILL OVERS\outputs\PEAO\alimentos\1%\simulacion_2\synthetic_control_outputs.xlsx',synthetic_control_140,140);</v>
      </c>
      <c r="PJ49" s="2" t="str">
        <f t="shared" si="73"/>
        <v>xlswrite('G:\Mi unidad\1. PROYECTOS TELLO 2022\SCM SPILL OVERS\outputs\PEAO\alimentos\1%\simulacion_2\synthetic_control_spillover_outputs.xlsx',synthetic_control_sp_140,140);</v>
      </c>
      <c r="PK49" s="2" t="str">
        <f t="shared" si="74"/>
        <v>xlswrite('G:\Mi unidad\1. PROYECTOS TELLO 2022\SCM SPILL OVERS\outputs\PEAO\alimentos\1%\simulacion_2\observado_outputs.xlsx',tratado_140,140);</v>
      </c>
      <c r="PP49" s="2" t="str">
        <f t="shared" si="75"/>
        <v>xlswrite('G:\Mi unidad\1. PROYECTOS TELLO 2022\SCM SPILL OVERS\outputs\PEAO\jefe_hogar\1%\simulacion_2\synthetic_control_outputs.xlsx',synthetic_control_140,140);</v>
      </c>
      <c r="PQ49" s="2" t="str">
        <f t="shared" si="76"/>
        <v>xlswrite('G:\Mi unidad\1. PROYECTOS TELLO 2022\SCM SPILL OVERS\outputs\PEAO\jefe_hogar\1%\simulacion_2\synthetic_control_spillover_outputs.xlsx',synthetic_control_sp_140,140);</v>
      </c>
      <c r="PR49" s="2" t="str">
        <f t="shared" si="77"/>
        <v>xlswrite('G:\Mi unidad\1. PROYECTOS TELLO 2022\SCM SPILL OVERS\outputs\PEAO\jefe_hogar\1%\simulacion_2\observado_outputs.xlsx',tratado_140,140);</v>
      </c>
      <c r="PV49" s="2" t="str">
        <f t="shared" si="78"/>
        <v>xlswrite('G:\Mi unidad\1. PROYECTOS TELLO 2022\SCM SPILL OVERS\outputs\PEAO\mujeres\1%\simulacion_2\synthetic_control_outputs.xlsx',synthetic_control_140,140);</v>
      </c>
      <c r="PW49" s="2" t="str">
        <f t="shared" si="79"/>
        <v>xlswrite('G:\Mi unidad\1. PROYECTOS TELLO 2022\SCM SPILL OVERS\outputs\PEAO\mujeres\1%\simulacion_2\synthetic_control_spillover_outputs.xlsx',synthetic_control_sp_140,140);</v>
      </c>
      <c r="PX49" s="2" t="str">
        <f t="shared" si="80"/>
        <v>xlswrite('G:\Mi unidad\1. PROYECTOS TELLO 2022\SCM SPILL OVERS\outputs\PEAO\mujeres\1%\simulacion_2\observado_outputs.xlsx',tratado_140,140);</v>
      </c>
      <c r="QB49" s="2" t="str">
        <f t="shared" si="81"/>
        <v>xlswrite('G:\Mi unidad\1. PROYECTOS TELLO 2022\SCM SPILL OVERS\outputs\PEAO\criminalidad\1%\simulacion_2\synthetic_control_outputs.xlsx',synthetic_control_140,140);</v>
      </c>
      <c r="QC49" s="2" t="str">
        <f t="shared" si="82"/>
        <v>xlswrite('G:\Mi unidad\1. PROYECTOS TELLO 2022\SCM SPILL OVERS\outputs\PEAO\criminalidad\1%\simulacion_2\synthetic_control_spillover_outputs.xlsx',synthetic_control_sp_140,140);</v>
      </c>
      <c r="QD49" s="2" t="str">
        <f t="shared" si="83"/>
        <v>xlswrite('G:\Mi unidad\1. PROYECTOS TELLO 2022\SCM SPILL OVERS\outputs\PEAO\criminalidad\1%\simulacion_2\observado_outputs.xlsx',tratado_140,140);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sp_andrews(Y_pre_"&amp;QP49&amp;",PEAO_"&amp;QP49&amp;"(:,T+s),A_"&amp;QP49&amp;",C,d,alpha_sig);"</f>
        <v xml:space="preserve">    spillover_test_26(s) = sp_andrews(Y_pre_26,PEAO_26(:,T+s),A_26,C,d,alpha_sig);</v>
      </c>
      <c r="QW49">
        <v>38</v>
      </c>
      <c r="QX49" t="str">
        <f>"xlswrite('G:\Mi unidad\1. PROYECTOS TELLO 2022\SCM SPILL OVERS\outputs\PEAO\bajo_niv_educ\1%\simulacion_2\output_tests.xlsx',p_value_vec_"&amp;QW49&amp;"','p_value_vec_"&amp;QW49&amp;"');"</f>
        <v>xlswrite('G:\Mi unidad\1. PROYECTOS TELLO 2022\SCM SPILL OVERS\outputs\PEAO\bajo_niv_educ\1%\simulacion_2\output_tests.xlsx',p_value_vec_38','p_value_vec_38');</v>
      </c>
      <c r="RK49">
        <v>38</v>
      </c>
      <c r="RL49" t="str">
        <f>"xlswrite('G:\Mi unidad\1. PROYECTOS TELLO 2022\SCM SPILL OVERS\outputs\PEAO\bajo_ingreso\1%\simulacion_2\output_tests.xlsx',p_value_vec_"&amp;RK49&amp;"','p_value_vec_"&amp;RK49&amp;"');"</f>
        <v>xlswrite('G:\Mi unidad\1. PROYECTOS TELLO 2022\SCM SPILL OVERS\outputs\PEAO\bajo_ingreso\1%\simulacion_2\output_tests.xlsx',p_value_vec_38','p_value_vec_38');</v>
      </c>
      <c r="RW49">
        <v>38</v>
      </c>
      <c r="RX49" t="str">
        <f>"xlswrite('G:\Mi unidad\1. PROYECTOS TELLO 2022\SCM SPILL OVERS\outputs\PEAO\densidad\1%\simulacion_2\output_tests.xlsx',p_value_vec_"&amp;RW49&amp;"','p_value_vec_"&amp;RW49&amp;"');"</f>
        <v>xlswrite('G:\Mi unidad\1. PROYECTOS TELLO 2022\SCM SPILL OVERS\outputs\PEAO\densidad\1%\simulacion_2\output_tests.xlsx',p_value_vec_38','p_value_vec_38');</v>
      </c>
      <c r="SI49">
        <v>38</v>
      </c>
      <c r="SJ49" t="str">
        <f>"xlswrite('G:\Mi unidad\1. PROYECTOS TELLO 2022\SCM SPILL OVERS\outputs\PEAO\densidad_g\1%\simulacion_2\output_tests.xlsx',p_value_vec_"&amp;SI49&amp;"','p_value_vec_"&amp;SI49&amp;"');"</f>
        <v>xlswrite('G:\Mi unidad\1. PROYECTOS TELLO 2022\SCM SPILL OVERS\outputs\PEAO\densidad_g\1%\simulacion_2\output_tests.xlsx',p_value_vec_38','p_value_vec_38');</v>
      </c>
      <c r="SU49">
        <v>38</v>
      </c>
      <c r="SV49" t="str">
        <f>"xlswrite('G:\Mi unidad\1. PROYECTOS TELLO 2022\SCM SPILL OVERS\outputs\PEAO\distancia_centro_salud\1%\simulacion_2\output_tests.xlsx',p_value_vec_"&amp;SU49&amp;"','p_value_vec_"&amp;SU49&amp;"');"</f>
        <v>xlswrite('G:\Mi unidad\1. PROYECTOS TELLO 2022\SCM SPILL OVERS\outputs\PEAO\distancia_centro_salud\1%\simulacion_2\output_tests.xlsx',p_value_vec_38','p_value_vec_38');</v>
      </c>
      <c r="TH49">
        <v>38</v>
      </c>
      <c r="TI49" t="str">
        <f>"xlswrite('G:\Mi unidad\1. PROYECTOS TELLO 2022\SCM SPILL OVERS\outputs\PEAO\informalidad\1%\simulacion_2\output_tests.xlsx',p_value_vec_"&amp;TH49&amp;"','p_value_vec_"&amp;TH49&amp;"');"</f>
        <v>xlswrite('G:\Mi unidad\1. PROYECTOS TELLO 2022\SCM SPILL OVERS\outputs\PEAO\informalidad\1%\simulacion_2\output_tests.xlsx',p_value_vec_38','p_value_vec_38');</v>
      </c>
      <c r="TU49">
        <v>38</v>
      </c>
      <c r="TV49" t="str">
        <f>"xlswrite('G:\Mi unidad\1. PROYECTOS TELLO 2022\SCM SPILL OVERS\outputs\PEAO\alimentos\1%\simulacion_2\output_tests.xlsx',p_value_vec_"&amp;TU49&amp;"','p_value_vec_"&amp;TU49&amp;"');"</f>
        <v>xlswrite('G:\Mi unidad\1. PROYECTOS TELLO 2022\SCM SPILL OVERS\outputs\PEAO\alimentos\1%\simulacion_2\output_tests.xlsx',p_value_vec_38','p_value_vec_38');</v>
      </c>
      <c r="UB49">
        <v>38</v>
      </c>
      <c r="UC49" t="str">
        <f>"xlswrite('G:\Mi unidad\1. PROYECTOS TELLO 2022\SCM SPILL OVERS\outputs\PEAO\jefe_hogar\1%\simulacion_2\output_tests.xlsx',p_value_vec_"&amp;UB49&amp;"','p_value_vec_"&amp;UB49&amp;"');"</f>
        <v>xlswrite('G:\Mi unidad\1. PROYECTOS TELLO 2022\SCM SPILL OVERS\outputs\PEAO\jefe_hogar\1%\simulacion_2\output_tests.xlsx',p_value_vec_38','p_value_vec_38');</v>
      </c>
      <c r="UI49">
        <v>38</v>
      </c>
      <c r="UJ49" t="str">
        <f>"xlswrite('G:\Mi unidad\1. PROYECTOS TELLO 2022\SCM SPILL OVERS\outputs\PEAO\mujeres\1%\simulacion_2\output_tests.xlsx',p_value_vec_"&amp;UI49&amp;"','p_value_vec_"&amp;UI49&amp;"');"</f>
        <v>xlswrite('G:\Mi unidad\1. PROYECTOS TELLO 2022\SCM SPILL OVERS\outputs\PEAO\mujeres\1%\simulacion_2\output_tests.xlsx',p_value_vec_38','p_value_vec_38');</v>
      </c>
      <c r="UU49">
        <v>38</v>
      </c>
      <c r="UV49" t="str">
        <f>"xlswrite('G:\Mi unidad\1. PROYECTOS TELLO 2022\SCM SPILL OVERS\outputs\PEAO\criminalidad\1%\simulacion_2\output_tests.xlsx',p_value_vec_"&amp;UU49&amp;"','p_value_vec_"&amp;UU49&amp;"');"</f>
        <v>xlswrite('G:\Mi unidad\1. PROYECTOS TELLO 2022\SCM SPILL OVERS\outputs\PEAO\criminalidad\1%\simulacion_2\output_tests.xlsx',p_value_vec_38','p_value_vec_38');</v>
      </c>
    </row>
    <row r="50" spans="1:568" x14ac:dyDescent="0.3">
      <c r="A50">
        <v>141</v>
      </c>
      <c r="B50" s="2" t="str">
        <f t="shared" si="47"/>
        <v>[data_141,provincias_141,~] = xlsread('BD_PEAO_est_1_provincia_141.xlsx');</v>
      </c>
      <c r="E50" s="2" t="str">
        <f t="shared" si="37"/>
        <v>provincia_141 = unique(provincias_141(2:end,1));</v>
      </c>
      <c r="O50" s="2" t="str">
        <f t="shared" si="48"/>
        <v>PEAO_141 = reshape(data_141(:,2),T+S,N);</v>
      </c>
      <c r="T50" s="2" t="str">
        <f t="shared" si="49"/>
        <v xml:space="preserve">PEAO_141 = PEAO_141'; </v>
      </c>
      <c r="X50" s="2" t="str">
        <f t="shared" si="50"/>
        <v>tratado_141 = PEAO_141(1,:);</v>
      </c>
      <c r="AC50" s="2" t="str">
        <f t="shared" si="51"/>
        <v>PEAO_141(1,:) = [];</v>
      </c>
      <c r="AI50" s="2" t="str">
        <f t="shared" si="52"/>
        <v>PEAO_141 = [tratado_141;PEAO_141];</v>
      </c>
      <c r="AN50" s="2" t="str">
        <f t="shared" si="53"/>
        <v>Y_141 = PEAO_141; % outcome matrix</v>
      </c>
      <c r="AS50" s="2" t="str">
        <f t="shared" si="44"/>
        <v>Y_pre_141 = Y_141(:,1:T);</v>
      </c>
      <c r="AW50" s="2" t="str">
        <f t="shared" si="45"/>
        <v>Y_post_141 = Y_141(:,T+1:end);</v>
      </c>
      <c r="BA50" s="2" t="str">
        <f t="shared" si="46"/>
        <v>[a_hat_141,B_hat_141] = scm_batch(Y_pre_141);</v>
      </c>
      <c r="BF50" s="2" t="str">
        <f t="shared" si="38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39"/>
        <v>M_hat_141 = (eye(N)-B_hat_141)'*(eye(N)-B_hat_141);</v>
      </c>
      <c r="DQ50" s="2" t="str">
        <f t="shared" si="40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1"/>
        <v>synthetic_control_141=synthetic_control_141'</v>
      </c>
      <c r="EQ50" s="2" t="str">
        <f t="shared" si="42"/>
        <v>synthetic_control_sp_141=synthetic_control_sp_141'</v>
      </c>
      <c r="EV50" s="2" t="str">
        <f t="shared" si="43"/>
        <v>tratado_141=tratado_141'</v>
      </c>
      <c r="EZ50" s="2" t="str">
        <f t="shared" si="54"/>
        <v>xlswrite('G:\Mi unidad\1. PROYECTOS TELLO 2022\SCM SPILL OVERS\outputs\PEAO\distancia_centro_salud\1%\simulacion_2\synthetic_control_outputs.xlsx',synthetic_control_141,141)</v>
      </c>
      <c r="FN50" s="2" t="str">
        <f t="shared" si="55"/>
        <v>xlswrite('G:\Mi unidad\1. PROYECTOS TELLO 2022\SCM SPILL OVERS\outputs\PEAO\distancia_centro_salud\1%\simulacion_2\synthetic_control_spillover_outputs.xlsx',synthetic_control_sp_141,141)</v>
      </c>
      <c r="GD50" s="2" t="str">
        <f t="shared" si="56"/>
        <v>xlswrite('G:\Mi unidad\1. PROYECTOS TELLO 2022\SCM SPILL OVERS\outputs\PEAO\distancia_centro_salud\1%\simulacion_2\observado_outputs.xlsx',tratado_141,141)</v>
      </c>
      <c r="GR50" s="2" t="str">
        <f t="shared" si="57"/>
        <v>xlswrite('G:\Mi unidad\1. PROYECTOS TELLO 2022\SCM SPILL OVERS\outputs\PEAO\informalidad\1%\simulacion_2\synthetic_control_outputs.xlsx',synthetic_control_141,141)</v>
      </c>
      <c r="HF50" s="2" t="str">
        <f t="shared" si="58"/>
        <v>xlswrite('G:\Mi unidad\1. PROYECTOS TELLO 2022\SCM SPILL OVERS\outputs\PEAO\informalidad\1%\simulacion_2\synthetic_control_spillover_outputs.xlsx',synthetic_control_sp_141,141)</v>
      </c>
      <c r="HV50" s="2" t="str">
        <f t="shared" si="59"/>
        <v>xlswrite('G:\Mi unidad\1. PROYECTOS TELLO 2022\SCM SPILL OVERS\outputs\PEAO\informalidad\1%\simulacion_2\observado_outputs.xlsx',tratado_141,141)</v>
      </c>
      <c r="IJ50" s="2" t="str">
        <f t="shared" si="60"/>
        <v>xlswrite('G:\Mi unidad\1. PROYECTOS TELLO 2022\SCM SPILL OVERS\outputs\PEAO\densidad\1%\simulacion_2\synthetic_control_outputs.xlsx',synthetic_control_141,141)</v>
      </c>
      <c r="IX50" s="2" t="str">
        <f t="shared" si="61"/>
        <v>xlswrite('G:\Mi unidad\1. PROYECTOS TELLO 2022\SCM SPILL OVERS\outputs\PEAO\densidad\1%\simulacion_2\synthetic_control_spillover_outputs.xlsx',synthetic_control_sp_141,141)</v>
      </c>
      <c r="JN50" s="2" t="str">
        <f t="shared" si="62"/>
        <v>xlswrite('G:\Mi unidad\1. PROYECTOS TELLO 2022\SCM SPILL OVERS\outputs\PEAO\densidad\1%\simulacion_2\observado_outputs.xlsx',tratado_141,141)</v>
      </c>
      <c r="KA50" s="2" t="str">
        <f t="shared" si="63"/>
        <v>xlswrite('G:\Mi unidad\1. PROYECTOS TELLO 2022\SCM SPILL OVERS\outputs\PEAO\bajo_niv_educ\1%\simulacion_2\synthetic_control_outputs.xlsx',synthetic_control_141,141)</v>
      </c>
      <c r="KO50" s="2" t="str">
        <f t="shared" si="64"/>
        <v>xlswrite('G:\Mi unidad\1. PROYECTOS TELLO 2022\SCM SPILL OVERS\outputs\PEAO\bajo_niv_educ\1%\simulacion_2\synthetic_control_spillover_outputs.xlsx',synthetic_control_sp_141,141)</v>
      </c>
      <c r="LE50" s="2" t="str">
        <f t="shared" si="65"/>
        <v>xlswrite('G:\Mi unidad\1. PROYECTOS TELLO 2022\SCM SPILL OVERS\outputs\PEAO\bajo_niv_educ\1%\simulacion_2\observado_outputs.xlsx',tratado_141,141)</v>
      </c>
      <c r="LS50" s="2" t="str">
        <f t="shared" si="66"/>
        <v>xlswrite('G:\Mi unidad\1. PROYECTOS TELLO 2022\SCM SPILL OVERS\outputs\PEAO\bajo_ingreso\1%\simulacion_2\synthetic_control_outputs.xlsx',synthetic_control_141,141)</v>
      </c>
      <c r="MH50" s="2" t="str">
        <f t="shared" si="67"/>
        <v>xlswrite('G:\Mi unidad\1. PROYECTOS TELLO 2022\SCM SPILL OVERS\outputs\PEAO\bajo_ingreso\1%\simulacion_2\synthetic_control_spillover_outputs.xlsx',synthetic_control_sp_141,141)</v>
      </c>
      <c r="MX50" s="2" t="str">
        <f t="shared" si="68"/>
        <v>xlswrite('G:\Mi unidad\1. PROYECTOS TELLO 2022\SCM SPILL OVERS\outputs\PEAO\bajo_ingreso\1%\simulacion_2\observado_outputs.xlsx',tratado_141,141)</v>
      </c>
      <c r="NR50" s="2" t="str">
        <f t="shared" si="69"/>
        <v>xlswrite('G:\Mi unidad\1. PROYECTOS TELLO 2022\SCM SPILL OVERS\outputs\PEAO\densidad_g\1%\simulacion_2\synthetic_control_outputs.xlsx',synthetic_control_141,141)</v>
      </c>
      <c r="OF50" s="2" t="str">
        <f t="shared" si="70"/>
        <v>xlswrite('G:\Mi unidad\1. PROYECTOS TELLO 2022\SCM SPILL OVERS\outputs\PEAO\densidad_g\1%\simulacion_2\synthetic_control_spillover_outputs.xlsx',synthetic_control_sp_141,141)</v>
      </c>
      <c r="OV50" s="2" t="str">
        <f t="shared" si="71"/>
        <v>xlswrite('G:\Mi unidad\1. PROYECTOS TELLO 2022\SCM SPILL OVERS\outputs\PEAO\densidad_g\1%\simulacion_2\observado_outputs.xlsx',tratado_141,141)</v>
      </c>
      <c r="PI50" s="2" t="str">
        <f t="shared" si="72"/>
        <v>xlswrite('G:\Mi unidad\1. PROYECTOS TELLO 2022\SCM SPILL OVERS\outputs\PEAO\alimentos\1%\simulacion_2\synthetic_control_outputs.xlsx',synthetic_control_141,141);</v>
      </c>
      <c r="PJ50" s="2" t="str">
        <f t="shared" si="73"/>
        <v>xlswrite('G:\Mi unidad\1. PROYECTOS TELLO 2022\SCM SPILL OVERS\outputs\PEAO\alimentos\1%\simulacion_2\synthetic_control_spillover_outputs.xlsx',synthetic_control_sp_141,141);</v>
      </c>
      <c r="PK50" s="2" t="str">
        <f t="shared" si="74"/>
        <v>xlswrite('G:\Mi unidad\1. PROYECTOS TELLO 2022\SCM SPILL OVERS\outputs\PEAO\alimentos\1%\simulacion_2\observado_outputs.xlsx',tratado_141,141);</v>
      </c>
      <c r="PP50" s="2" t="str">
        <f t="shared" si="75"/>
        <v>xlswrite('G:\Mi unidad\1. PROYECTOS TELLO 2022\SCM SPILL OVERS\outputs\PEAO\jefe_hogar\1%\simulacion_2\synthetic_control_outputs.xlsx',synthetic_control_141,141);</v>
      </c>
      <c r="PQ50" s="2" t="str">
        <f t="shared" si="76"/>
        <v>xlswrite('G:\Mi unidad\1. PROYECTOS TELLO 2022\SCM SPILL OVERS\outputs\PEAO\jefe_hogar\1%\simulacion_2\synthetic_control_spillover_outputs.xlsx',synthetic_control_sp_141,141);</v>
      </c>
      <c r="PR50" s="2" t="str">
        <f t="shared" si="77"/>
        <v>xlswrite('G:\Mi unidad\1. PROYECTOS TELLO 2022\SCM SPILL OVERS\outputs\PEAO\jefe_hogar\1%\simulacion_2\observado_outputs.xlsx',tratado_141,141);</v>
      </c>
      <c r="PV50" s="2" t="str">
        <f t="shared" si="78"/>
        <v>xlswrite('G:\Mi unidad\1. PROYECTOS TELLO 2022\SCM SPILL OVERS\outputs\PEAO\mujeres\1%\simulacion_2\synthetic_control_outputs.xlsx',synthetic_control_141,141);</v>
      </c>
      <c r="PW50" s="2" t="str">
        <f t="shared" si="79"/>
        <v>xlswrite('G:\Mi unidad\1. PROYECTOS TELLO 2022\SCM SPILL OVERS\outputs\PEAO\mujeres\1%\simulacion_2\synthetic_control_spillover_outputs.xlsx',synthetic_control_sp_141,141);</v>
      </c>
      <c r="PX50" s="2" t="str">
        <f t="shared" si="80"/>
        <v>xlswrite('G:\Mi unidad\1. PROYECTOS TELLO 2022\SCM SPILL OVERS\outputs\PEAO\mujeres\1%\simulacion_2\observado_outputs.xlsx',tratado_141,141);</v>
      </c>
      <c r="QB50" s="2" t="str">
        <f t="shared" si="81"/>
        <v>xlswrite('G:\Mi unidad\1. PROYECTOS TELLO 2022\SCM SPILL OVERS\outputs\PEAO\criminalidad\1%\simulacion_2\synthetic_control_outputs.xlsx',synthetic_control_141,141);</v>
      </c>
      <c r="QC50" s="2" t="str">
        <f t="shared" si="82"/>
        <v>xlswrite('G:\Mi unidad\1. PROYECTOS TELLO 2022\SCM SPILL OVERS\outputs\PEAO\criminalidad\1%\simulacion_2\synthetic_control_spillover_outputs.xlsx',synthetic_control_sp_141,141);</v>
      </c>
      <c r="QD50" s="2" t="str">
        <f t="shared" si="83"/>
        <v>xlswrite('G:\Mi unidad\1. PROYECTOS TELLO 2022\SCM SPILL OVERS\outputs\PEAO\criminalidad\1%\simulacion_2\observado_outputs.xlsx',tratado_141,141);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OVERS\outputs\PEAO\bajo_niv_educ\1%\simulacion_2\output_tests.xlsx',alpha1_hat_vec_"&amp;QW50&amp;"','alpha1_hat_vec_"&amp;QW50&amp;"');"</f>
        <v>xlswrite('G:\Mi unidad\1. PROYECTOS TELLO 2022\SCM SPILL OVERS\outputs\PEAO\bajo_niv_educ\1%\simulacion_2\output_tests.xlsx',alpha1_hat_vec_38','alpha1_hat_vec_38');</v>
      </c>
      <c r="RK50">
        <v>38</v>
      </c>
      <c r="RL50" t="str">
        <f>"xlswrite('G:\Mi unidad\1. PROYECTOS TELLO 2022\SCM SPILL OVERS\outputs\PEAO\bajo_ingreso\1%\simulacion_2\output_tests.xlsx',alpha1_hat_vec_"&amp;RK50&amp;"','alpha1_hat_vec_"&amp;RK50&amp;"');"</f>
        <v>xlswrite('G:\Mi unidad\1. PROYECTOS TELLO 2022\SCM SPILL OVERS\outputs\PEAO\bajo_ingreso\1%\simulacion_2\output_tests.xlsx',alpha1_hat_vec_38','alpha1_hat_vec_38');</v>
      </c>
      <c r="RW50">
        <v>38</v>
      </c>
      <c r="RX50" t="str">
        <f>"xlswrite('G:\Mi unidad\1. PROYECTOS TELLO 2022\SCM SPILL OVERS\outputs\PEAO\densidad\1%\simulacion_2\output_tests.xlsx',alpha1_hat_vec_"&amp;RW50&amp;"','alpha1_hat_vec_"&amp;RW50&amp;"');"</f>
        <v>xlswrite('G:\Mi unidad\1. PROYECTOS TELLO 2022\SCM SPILL OVERS\outputs\PEAO\densidad\1%\simulacion_2\output_tests.xlsx',alpha1_hat_vec_38','alpha1_hat_vec_38');</v>
      </c>
      <c r="SI50">
        <v>38</v>
      </c>
      <c r="SJ50" t="str">
        <f>"xlswrite('G:\Mi unidad\1. PROYECTOS TELLO 2022\SCM SPILL OVERS\outputs\PEAO\densidad_g\1%\simulacion_2\output_tests.xlsx',alpha1_hat_vec_"&amp;SI50&amp;"','alpha1_hat_vec_"&amp;SI50&amp;"');"</f>
        <v>xlswrite('G:\Mi unidad\1. PROYECTOS TELLO 2022\SCM SPILL OVERS\outputs\PEAO\densidad_g\1%\simulacion_2\output_tests.xlsx',alpha1_hat_vec_38','alpha1_hat_vec_38');</v>
      </c>
      <c r="SU50">
        <v>38</v>
      </c>
      <c r="SV50" t="str">
        <f>"xlswrite('G:\Mi unidad\1. PROYECTOS TELLO 2022\SCM SPILL OVERS\outputs\PEAO\distancia_centro_salud\1%\simulacion_2\output_tests.xlsx',alpha1_hat_vec_"&amp;SU50&amp;"','alpha1_hat_vec_"&amp;SU50&amp;"');"</f>
        <v>xlswrite('G:\Mi unidad\1. PROYECTOS TELLO 2022\SCM SPILL OVERS\outputs\PEAO\distancia_centro_salud\1%\simulacion_2\output_tests.xlsx',alpha1_hat_vec_38','alpha1_hat_vec_38');</v>
      </c>
      <c r="TH50">
        <v>38</v>
      </c>
      <c r="TI50" t="str">
        <f>"xlswrite('G:\Mi unidad\1. PROYECTOS TELLO 2022\SCM SPILL OVERS\outputs\PEAO\informalidad\1%\simulacion_2\output_tests.xlsx',alpha1_hat_vec_"&amp;TH50&amp;"','alpha1_hat_vec_"&amp;TH50&amp;"');"</f>
        <v>xlswrite('G:\Mi unidad\1. PROYECTOS TELLO 2022\SCM SPILL OVERS\outputs\PEAO\informalidad\1%\simulacion_2\output_tests.xlsx',alpha1_hat_vec_38','alpha1_hat_vec_38');</v>
      </c>
      <c r="TU50">
        <v>38</v>
      </c>
      <c r="TV50" t="str">
        <f>"xlswrite('G:\Mi unidad\1. PROYECTOS TELLO 2022\SCM SPILL OVERS\outputs\PEAO\alimentos\1%\simulacion_2\output_tests.xlsx',alpha1_hat_vec_"&amp;TU50&amp;"','alpha1_hat_vec_"&amp;TU50&amp;"');"</f>
        <v>xlswrite('G:\Mi unidad\1. PROYECTOS TELLO 2022\SCM SPILL OVERS\outputs\PEAO\alimentos\1%\simulacion_2\output_tests.xlsx',alpha1_hat_vec_38','alpha1_hat_vec_38');</v>
      </c>
      <c r="UB50">
        <v>38</v>
      </c>
      <c r="UC50" t="str">
        <f>"xlswrite('G:\Mi unidad\1. PROYECTOS TELLO 2022\SCM SPILL OVERS\outputs\PEAO\jefe_hogar\1%\simulacion_2\output_tests.xlsx',alpha1_hat_vec_"&amp;UB50&amp;"','alpha1_hat_vec_"&amp;UB50&amp;"');"</f>
        <v>xlswrite('G:\Mi unidad\1. PROYECTOS TELLO 2022\SCM SPILL OVERS\outputs\PEAO\jefe_hogar\1%\simulacion_2\output_tests.xlsx',alpha1_hat_vec_38','alpha1_hat_vec_38');</v>
      </c>
      <c r="UI50">
        <v>38</v>
      </c>
      <c r="UJ50" t="str">
        <f>"xlswrite('G:\Mi unidad\1. PROYECTOS TELLO 2022\SCM SPILL OVERS\outputs\PEAO\mujeres\1%\simulacion_2\output_tests.xlsx',alpha1_hat_vec_"&amp;UI50&amp;"','alpha1_hat_vec_"&amp;UI50&amp;"');"</f>
        <v>xlswrite('G:\Mi unidad\1. PROYECTOS TELLO 2022\SCM SPILL OVERS\outputs\PEAO\mujeres\1%\simulacion_2\output_tests.xlsx',alpha1_hat_vec_38','alpha1_hat_vec_38');</v>
      </c>
      <c r="UU50">
        <v>38</v>
      </c>
      <c r="UV50" t="str">
        <f>"xlswrite('G:\Mi unidad\1. PROYECTOS TELLO 2022\SCM SPILL OVERS\outputs\PEAO\criminalidad\1%\simulacion_2\output_tests.xlsx',alpha1_hat_vec_"&amp;UU50&amp;"','alpha1_hat_vec_"&amp;UU50&amp;"');"</f>
        <v>xlswrite('G:\Mi unidad\1. PROYECTOS TELLO 2022\SCM SPILL OVERS\outputs\PEAO\criminalidad\1%\simulacion_2\output_tests.xlsx',alpha1_hat_vec_38','alpha1_hat_vec_38');</v>
      </c>
    </row>
    <row r="51" spans="1:568" x14ac:dyDescent="0.3">
      <c r="A51">
        <v>144</v>
      </c>
      <c r="B51" s="2" t="str">
        <f t="shared" si="47"/>
        <v>[data_144,provincias_144,~] = xlsread('BD_PEAO_est_1_provincia_144.xlsx');</v>
      </c>
      <c r="E51" s="2" t="str">
        <f t="shared" si="37"/>
        <v>provincia_144 = unique(provincias_144(2:end,1));</v>
      </c>
      <c r="O51" s="2" t="str">
        <f t="shared" si="48"/>
        <v>PEAO_144 = reshape(data_144(:,2),T+S,N);</v>
      </c>
      <c r="T51" s="2" t="str">
        <f t="shared" si="49"/>
        <v xml:space="preserve">PEAO_144 = PEAO_144'; </v>
      </c>
      <c r="X51" s="2" t="str">
        <f t="shared" si="50"/>
        <v>tratado_144 = PEAO_144(1,:);</v>
      </c>
      <c r="AC51" s="2" t="str">
        <f t="shared" si="51"/>
        <v>PEAO_144(1,:) = [];</v>
      </c>
      <c r="AI51" s="2" t="str">
        <f t="shared" si="52"/>
        <v>PEAO_144 = [tratado_144;PEAO_144];</v>
      </c>
      <c r="AN51" s="2" t="str">
        <f t="shared" si="53"/>
        <v>Y_144 = PEAO_144; % outcome matrix</v>
      </c>
      <c r="AS51" s="2" t="str">
        <f t="shared" si="44"/>
        <v>Y_pre_144 = Y_144(:,1:T);</v>
      </c>
      <c r="AW51" s="2" t="str">
        <f t="shared" si="45"/>
        <v>Y_post_144 = Y_144(:,T+1:end);</v>
      </c>
      <c r="BA51" s="2" t="str">
        <f t="shared" si="46"/>
        <v>[a_hat_144,B_hat_144] = scm_batch(Y_pre_144);</v>
      </c>
      <c r="BF51" s="2" t="str">
        <f t="shared" si="38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39"/>
        <v>M_hat_144 = (eye(N)-B_hat_144)'*(eye(N)-B_hat_144);</v>
      </c>
      <c r="DQ51" s="2" t="str">
        <f t="shared" si="40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1"/>
        <v>synthetic_control_144=synthetic_control_144'</v>
      </c>
      <c r="EQ51" s="2" t="str">
        <f t="shared" si="42"/>
        <v>synthetic_control_sp_144=synthetic_control_sp_144'</v>
      </c>
      <c r="EV51" s="2" t="str">
        <f t="shared" si="43"/>
        <v>tratado_144=tratado_144'</v>
      </c>
      <c r="EZ51" s="2" t="str">
        <f t="shared" si="54"/>
        <v>xlswrite('G:\Mi unidad\1. PROYECTOS TELLO 2022\SCM SPILL OVERS\outputs\PEAO\distancia_centro_salud\1%\simulacion_2\synthetic_control_outputs.xlsx',synthetic_control_144,144)</v>
      </c>
      <c r="FN51" s="2" t="str">
        <f t="shared" si="55"/>
        <v>xlswrite('G:\Mi unidad\1. PROYECTOS TELLO 2022\SCM SPILL OVERS\outputs\PEAO\distancia_centro_salud\1%\simulacion_2\synthetic_control_spillover_outputs.xlsx',synthetic_control_sp_144,144)</v>
      </c>
      <c r="GD51" s="2" t="str">
        <f t="shared" si="56"/>
        <v>xlswrite('G:\Mi unidad\1. PROYECTOS TELLO 2022\SCM SPILL OVERS\outputs\PEAO\distancia_centro_salud\1%\simulacion_2\observado_outputs.xlsx',tratado_144,144)</v>
      </c>
      <c r="GR51" s="2" t="str">
        <f t="shared" si="57"/>
        <v>xlswrite('G:\Mi unidad\1. PROYECTOS TELLO 2022\SCM SPILL OVERS\outputs\PEAO\informalidad\1%\simulacion_2\synthetic_control_outputs.xlsx',synthetic_control_144,144)</v>
      </c>
      <c r="HF51" s="2" t="str">
        <f t="shared" si="58"/>
        <v>xlswrite('G:\Mi unidad\1. PROYECTOS TELLO 2022\SCM SPILL OVERS\outputs\PEAO\informalidad\1%\simulacion_2\synthetic_control_spillover_outputs.xlsx',synthetic_control_sp_144,144)</v>
      </c>
      <c r="HV51" s="2" t="str">
        <f t="shared" si="59"/>
        <v>xlswrite('G:\Mi unidad\1. PROYECTOS TELLO 2022\SCM SPILL OVERS\outputs\PEAO\informalidad\1%\simulacion_2\observado_outputs.xlsx',tratado_144,144)</v>
      </c>
      <c r="IJ51" s="2" t="str">
        <f t="shared" si="60"/>
        <v>xlswrite('G:\Mi unidad\1. PROYECTOS TELLO 2022\SCM SPILL OVERS\outputs\PEAO\densidad\1%\simulacion_2\synthetic_control_outputs.xlsx',synthetic_control_144,144)</v>
      </c>
      <c r="IX51" s="2" t="str">
        <f t="shared" si="61"/>
        <v>xlswrite('G:\Mi unidad\1. PROYECTOS TELLO 2022\SCM SPILL OVERS\outputs\PEAO\densidad\1%\simulacion_2\synthetic_control_spillover_outputs.xlsx',synthetic_control_sp_144,144)</v>
      </c>
      <c r="JN51" s="2" t="str">
        <f t="shared" si="62"/>
        <v>xlswrite('G:\Mi unidad\1. PROYECTOS TELLO 2022\SCM SPILL OVERS\outputs\PEAO\densidad\1%\simulacion_2\observado_outputs.xlsx',tratado_144,144)</v>
      </c>
      <c r="KA51" s="2" t="str">
        <f t="shared" si="63"/>
        <v>xlswrite('G:\Mi unidad\1. PROYECTOS TELLO 2022\SCM SPILL OVERS\outputs\PEAO\bajo_niv_educ\1%\simulacion_2\synthetic_control_outputs.xlsx',synthetic_control_144,144)</v>
      </c>
      <c r="KO51" s="2" t="str">
        <f t="shared" si="64"/>
        <v>xlswrite('G:\Mi unidad\1. PROYECTOS TELLO 2022\SCM SPILL OVERS\outputs\PEAO\bajo_niv_educ\1%\simulacion_2\synthetic_control_spillover_outputs.xlsx',synthetic_control_sp_144,144)</v>
      </c>
      <c r="LE51" s="2" t="str">
        <f t="shared" si="65"/>
        <v>xlswrite('G:\Mi unidad\1. PROYECTOS TELLO 2022\SCM SPILL OVERS\outputs\PEAO\bajo_niv_educ\1%\simulacion_2\observado_outputs.xlsx',tratado_144,144)</v>
      </c>
      <c r="LS51" s="2" t="str">
        <f t="shared" si="66"/>
        <v>xlswrite('G:\Mi unidad\1. PROYECTOS TELLO 2022\SCM SPILL OVERS\outputs\PEAO\bajo_ingreso\1%\simulacion_2\synthetic_control_outputs.xlsx',synthetic_control_144,144)</v>
      </c>
      <c r="MH51" s="2" t="str">
        <f t="shared" si="67"/>
        <v>xlswrite('G:\Mi unidad\1. PROYECTOS TELLO 2022\SCM SPILL OVERS\outputs\PEAO\bajo_ingreso\1%\simulacion_2\synthetic_control_spillover_outputs.xlsx',synthetic_control_sp_144,144)</v>
      </c>
      <c r="MX51" s="2" t="str">
        <f t="shared" si="68"/>
        <v>xlswrite('G:\Mi unidad\1. PROYECTOS TELLO 2022\SCM SPILL OVERS\outputs\PEAO\bajo_ingreso\1%\simulacion_2\observado_outputs.xlsx',tratado_144,144)</v>
      </c>
      <c r="NR51" s="2" t="str">
        <f t="shared" si="69"/>
        <v>xlswrite('G:\Mi unidad\1. PROYECTOS TELLO 2022\SCM SPILL OVERS\outputs\PEAO\densidad_g\1%\simulacion_2\synthetic_control_outputs.xlsx',synthetic_control_144,144)</v>
      </c>
      <c r="OF51" s="2" t="str">
        <f t="shared" si="70"/>
        <v>xlswrite('G:\Mi unidad\1. PROYECTOS TELLO 2022\SCM SPILL OVERS\outputs\PEAO\densidad_g\1%\simulacion_2\synthetic_control_spillover_outputs.xlsx',synthetic_control_sp_144,144)</v>
      </c>
      <c r="OV51" s="2" t="str">
        <f t="shared" si="71"/>
        <v>xlswrite('G:\Mi unidad\1. PROYECTOS TELLO 2022\SCM SPILL OVERS\outputs\PEAO\densidad_g\1%\simulacion_2\observado_outputs.xlsx',tratado_144,144)</v>
      </c>
      <c r="PI51" s="2" t="str">
        <f t="shared" si="72"/>
        <v>xlswrite('G:\Mi unidad\1. PROYECTOS TELLO 2022\SCM SPILL OVERS\outputs\PEAO\alimentos\1%\simulacion_2\synthetic_control_outputs.xlsx',synthetic_control_144,144);</v>
      </c>
      <c r="PJ51" s="2" t="str">
        <f t="shared" si="73"/>
        <v>xlswrite('G:\Mi unidad\1. PROYECTOS TELLO 2022\SCM SPILL OVERS\outputs\PEAO\alimentos\1%\simulacion_2\synthetic_control_spillover_outputs.xlsx',synthetic_control_sp_144,144);</v>
      </c>
      <c r="PK51" s="2" t="str">
        <f t="shared" si="74"/>
        <v>xlswrite('G:\Mi unidad\1. PROYECTOS TELLO 2022\SCM SPILL OVERS\outputs\PEAO\alimentos\1%\simulacion_2\observado_outputs.xlsx',tratado_144,144);</v>
      </c>
      <c r="PP51" s="2" t="str">
        <f t="shared" si="75"/>
        <v>xlswrite('G:\Mi unidad\1. PROYECTOS TELLO 2022\SCM SPILL OVERS\outputs\PEAO\jefe_hogar\1%\simulacion_2\synthetic_control_outputs.xlsx',synthetic_control_144,144);</v>
      </c>
      <c r="PQ51" s="2" t="str">
        <f t="shared" si="76"/>
        <v>xlswrite('G:\Mi unidad\1. PROYECTOS TELLO 2022\SCM SPILL OVERS\outputs\PEAO\jefe_hogar\1%\simulacion_2\synthetic_control_spillover_outputs.xlsx',synthetic_control_sp_144,144);</v>
      </c>
      <c r="PR51" s="2" t="str">
        <f t="shared" si="77"/>
        <v>xlswrite('G:\Mi unidad\1. PROYECTOS TELLO 2022\SCM SPILL OVERS\outputs\PEAO\jefe_hogar\1%\simulacion_2\observado_outputs.xlsx',tratado_144,144);</v>
      </c>
      <c r="PV51" s="2" t="str">
        <f t="shared" si="78"/>
        <v>xlswrite('G:\Mi unidad\1. PROYECTOS TELLO 2022\SCM SPILL OVERS\outputs\PEAO\mujeres\1%\simulacion_2\synthetic_control_outputs.xlsx',synthetic_control_144,144);</v>
      </c>
      <c r="PW51" s="2" t="str">
        <f t="shared" si="79"/>
        <v>xlswrite('G:\Mi unidad\1. PROYECTOS TELLO 2022\SCM SPILL OVERS\outputs\PEAO\mujeres\1%\simulacion_2\synthetic_control_spillover_outputs.xlsx',synthetic_control_sp_144,144);</v>
      </c>
      <c r="PX51" s="2" t="str">
        <f t="shared" si="80"/>
        <v>xlswrite('G:\Mi unidad\1. PROYECTOS TELLO 2022\SCM SPILL OVERS\outputs\PEAO\mujeres\1%\simulacion_2\observado_outputs.xlsx',tratado_144,144);</v>
      </c>
      <c r="QB51" s="2" t="str">
        <f t="shared" si="81"/>
        <v>xlswrite('G:\Mi unidad\1. PROYECTOS TELLO 2022\SCM SPILL OVERS\outputs\PEAO\criminalidad\1%\simulacion_2\synthetic_control_outputs.xlsx',synthetic_control_144,144);</v>
      </c>
      <c r="QC51" s="2" t="str">
        <f t="shared" si="82"/>
        <v>xlswrite('G:\Mi unidad\1. PROYECTOS TELLO 2022\SCM SPILL OVERS\outputs\PEAO\criminalidad\1%\simulacion_2\synthetic_control_spillover_outputs.xlsx',synthetic_control_sp_144,144);</v>
      </c>
      <c r="QD51" s="2" t="str">
        <f t="shared" si="83"/>
        <v>xlswrite('G:\Mi unidad\1. PROYECTOS TELLO 2022\SCM SPILL OVERS\outputs\PEAO\criminalidad\1%\simulacion_2\observado_outputs.xlsx',tratado_144,144);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OVERS\outputs\PEAO\bajo_niv_educ\1%\simulacion_2\output_tests.xlsx',spillover_test_"&amp;QW51&amp;"','sp_test_"&amp;QW51&amp;"');"</f>
        <v>xlswrite('G:\Mi unidad\1. PROYECTOS TELLO 2022\SCM SPILL OVERS\outputs\PEAO\bajo_niv_educ\1%\simulacion_2\output_tests.xlsx',spillover_test_38','sp_test_38');</v>
      </c>
      <c r="RK51">
        <v>38</v>
      </c>
      <c r="RL51" t="str">
        <f>"xlswrite('G:\Mi unidad\1. PROYECTOS TELLO 2022\SCM SPILL OVERS\outputs\PEAO\bajo_ingreso\1%\simulacion_2\output_tests.xlsx',spillover_test_"&amp;RK51&amp;"','sp_test_"&amp;RK51&amp;"');"</f>
        <v>xlswrite('G:\Mi unidad\1. PROYECTOS TELLO 2022\SCM SPILL OVERS\outputs\PEAO\bajo_ingreso\1%\simulacion_2\output_tests.xlsx',spillover_test_38','sp_test_38');</v>
      </c>
      <c r="RW51">
        <v>38</v>
      </c>
      <c r="RX51" t="str">
        <f>"xlswrite('G:\Mi unidad\1. PROYECTOS TELLO 2022\SCM SPILL OVERS\outputs\PEAO\densidad\1%\simulacion_2\output_tests.xlsx',spillover_test_"&amp;RW51&amp;"','sp_test_"&amp;RW51&amp;"');"</f>
        <v>xlswrite('G:\Mi unidad\1. PROYECTOS TELLO 2022\SCM SPILL OVERS\outputs\PEAO\densidad\1%\simulacion_2\output_tests.xlsx',spillover_test_38','sp_test_38');</v>
      </c>
      <c r="SI51">
        <v>38</v>
      </c>
      <c r="SJ51" t="str">
        <f>"xlswrite('G:\Mi unidad\1. PROYECTOS TELLO 2022\SCM SPILL OVERS\outputs\PEAO\densidad_g\1%\simulacion_2\output_tests.xlsx',spillover_test_"&amp;SI51&amp;"','sp_test_"&amp;SI51&amp;"');"</f>
        <v>xlswrite('G:\Mi unidad\1. PROYECTOS TELLO 2022\SCM SPILL OVERS\outputs\PEAO\densidad_g\1%\simulacion_2\output_tests.xlsx',spillover_test_38','sp_test_38');</v>
      </c>
      <c r="SU51">
        <v>38</v>
      </c>
      <c r="SV51" t="str">
        <f>"xlswrite('G:\Mi unidad\1. PROYECTOS TELLO 2022\SCM SPILL OVERS\outputs\PEAO\distancia_centro_salud\1%\simulacion_2\output_tests.xlsx',spillover_test_"&amp;SU51&amp;"','sp_test_"&amp;SU51&amp;"');"</f>
        <v>xlswrite('G:\Mi unidad\1. PROYECTOS TELLO 2022\SCM SPILL OVERS\outputs\PEAO\distancia_centro_salud\1%\simulacion_2\output_tests.xlsx',spillover_test_38','sp_test_38');</v>
      </c>
      <c r="TH51">
        <v>38</v>
      </c>
      <c r="TI51" t="str">
        <f>"xlswrite('G:\Mi unidad\1. PROYECTOS TELLO 2022\SCM SPILL OVERS\outputs\PEAO\informalidad\1%\simulacion_2\output_tests.xlsx',spillover_test_"&amp;TH51&amp;"','sp_test_"&amp;TH51&amp;"');"</f>
        <v>xlswrite('G:\Mi unidad\1. PROYECTOS TELLO 2022\SCM SPILL OVERS\outputs\PEAO\informalidad\1%\simulacion_2\output_tests.xlsx',spillover_test_38','sp_test_38');</v>
      </c>
      <c r="TU51">
        <v>38</v>
      </c>
      <c r="TV51" t="str">
        <f>"xlswrite('G:\Mi unidad\1. PROYECTOS TELLO 2022\SCM SPILL OVERS\outputs\PEAO\alimentos\1%\simulacion_2\output_tests.xlsx',spillover_test_"&amp;TU51&amp;"','sp_test_"&amp;TU51&amp;"');"</f>
        <v>xlswrite('G:\Mi unidad\1. PROYECTOS TELLO 2022\SCM SPILL OVERS\outputs\PEAO\alimentos\1%\simulacion_2\output_tests.xlsx',spillover_test_38','sp_test_38');</v>
      </c>
      <c r="UB51">
        <v>38</v>
      </c>
      <c r="UC51" t="str">
        <f>"xlswrite('G:\Mi unidad\1. PROYECTOS TELLO 2022\SCM SPILL OVERS\outputs\PEAO\jefe_hogar\1%\simulacion_2\output_tests.xlsx',spillover_test_"&amp;UB51&amp;"','sp_test_"&amp;UB51&amp;"');"</f>
        <v>xlswrite('G:\Mi unidad\1. PROYECTOS TELLO 2022\SCM SPILL OVERS\outputs\PEAO\jefe_hogar\1%\simulacion_2\output_tests.xlsx',spillover_test_38','sp_test_38');</v>
      </c>
      <c r="UI51">
        <v>38</v>
      </c>
      <c r="UJ51" t="str">
        <f>"xlswrite('G:\Mi unidad\1. PROYECTOS TELLO 2022\SCM SPILL OVERS\outputs\PEAO\mujeres\1%\simulacion_2\output_tests.xlsx',spillover_test_"&amp;UI51&amp;"','sp_test_"&amp;UI51&amp;"');"</f>
        <v>xlswrite('G:\Mi unidad\1. PROYECTOS TELLO 2022\SCM SPILL OVERS\outputs\PEAO\mujeres\1%\simulacion_2\output_tests.xlsx',spillover_test_38','sp_test_38');</v>
      </c>
      <c r="UU51">
        <v>38</v>
      </c>
      <c r="UV51" t="str">
        <f>"xlswrite('G:\Mi unidad\1. PROYECTOS TELLO 2022\SCM SPILL OVERS\outputs\PEAO\criminalidad\1%\simulacion_2\output_tests.xlsx',spillover_test_"&amp;UU51&amp;"','sp_test_"&amp;UU51&amp;"');"</f>
        <v>xlswrite('G:\Mi unidad\1. PROYECTOS TELLO 2022\SCM SPILL OVERS\outputs\PEAO\criminalidad\1%\simulacion_2\output_tests.xlsx',spillover_test_38','sp_test_38');</v>
      </c>
    </row>
    <row r="52" spans="1:568" x14ac:dyDescent="0.3">
      <c r="A52">
        <v>149</v>
      </c>
      <c r="B52" s="2" t="str">
        <f t="shared" si="47"/>
        <v>[data_149,provincias_149,~] = xlsread('BD_PEAO_est_1_provincia_149.xlsx');</v>
      </c>
      <c r="E52" s="2" t="str">
        <f t="shared" si="37"/>
        <v>provincia_149 = unique(provincias_149(2:end,1));</v>
      </c>
      <c r="O52" s="2" t="str">
        <f t="shared" si="48"/>
        <v>PEAO_149 = reshape(data_149(:,2),T+S,N);</v>
      </c>
      <c r="T52" s="2" t="str">
        <f t="shared" si="49"/>
        <v xml:space="preserve">PEAO_149 = PEAO_149'; </v>
      </c>
      <c r="X52" s="2" t="str">
        <f t="shared" si="50"/>
        <v>tratado_149 = PEAO_149(1,:);</v>
      </c>
      <c r="AC52" s="2" t="str">
        <f t="shared" si="51"/>
        <v>PEAO_149(1,:) = [];</v>
      </c>
      <c r="AI52" s="2" t="str">
        <f t="shared" si="52"/>
        <v>PEAO_149 = [tratado_149;PEAO_149];</v>
      </c>
      <c r="AN52" s="2" t="str">
        <f t="shared" si="53"/>
        <v>Y_149 = PEAO_149; % outcome matrix</v>
      </c>
      <c r="AS52" s="2" t="str">
        <f t="shared" si="44"/>
        <v>Y_pre_149 = Y_149(:,1:T);</v>
      </c>
      <c r="AW52" s="2" t="str">
        <f t="shared" si="45"/>
        <v>Y_post_149 = Y_149(:,T+1:end);</v>
      </c>
      <c r="BA52" s="2" t="str">
        <f t="shared" si="46"/>
        <v>[a_hat_149,B_hat_149] = scm_batch(Y_pre_149);</v>
      </c>
      <c r="BF52" s="2" t="str">
        <f t="shared" si="38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39"/>
        <v>M_hat_149 = (eye(N)-B_hat_149)'*(eye(N)-B_hat_149);</v>
      </c>
      <c r="DQ52" s="2" t="str">
        <f t="shared" si="40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1"/>
        <v>synthetic_control_149=synthetic_control_149'</v>
      </c>
      <c r="EQ52" s="2" t="str">
        <f t="shared" si="42"/>
        <v>synthetic_control_sp_149=synthetic_control_sp_149'</v>
      </c>
      <c r="EV52" s="2" t="str">
        <f t="shared" si="43"/>
        <v>tratado_149=tratado_149'</v>
      </c>
      <c r="EZ52" s="2" t="str">
        <f t="shared" si="54"/>
        <v>xlswrite('G:\Mi unidad\1. PROYECTOS TELLO 2022\SCM SPILL OVERS\outputs\PEAO\distancia_centro_salud\1%\simulacion_2\synthetic_control_outputs.xlsx',synthetic_control_149,149)</v>
      </c>
      <c r="FN52" s="2" t="str">
        <f t="shared" si="55"/>
        <v>xlswrite('G:\Mi unidad\1. PROYECTOS TELLO 2022\SCM SPILL OVERS\outputs\PEAO\distancia_centro_salud\1%\simulacion_2\synthetic_control_spillover_outputs.xlsx',synthetic_control_sp_149,149)</v>
      </c>
      <c r="GD52" s="2" t="str">
        <f t="shared" si="56"/>
        <v>xlswrite('G:\Mi unidad\1. PROYECTOS TELLO 2022\SCM SPILL OVERS\outputs\PEAO\distancia_centro_salud\1%\simulacion_2\observado_outputs.xlsx',tratado_149,149)</v>
      </c>
      <c r="GR52" s="2" t="str">
        <f t="shared" si="57"/>
        <v>xlswrite('G:\Mi unidad\1. PROYECTOS TELLO 2022\SCM SPILL OVERS\outputs\PEAO\informalidad\1%\simulacion_2\synthetic_control_outputs.xlsx',synthetic_control_149,149)</v>
      </c>
      <c r="HF52" s="2" t="str">
        <f t="shared" si="58"/>
        <v>xlswrite('G:\Mi unidad\1. PROYECTOS TELLO 2022\SCM SPILL OVERS\outputs\PEAO\informalidad\1%\simulacion_2\synthetic_control_spillover_outputs.xlsx',synthetic_control_sp_149,149)</v>
      </c>
      <c r="HV52" s="2" t="str">
        <f t="shared" si="59"/>
        <v>xlswrite('G:\Mi unidad\1. PROYECTOS TELLO 2022\SCM SPILL OVERS\outputs\PEAO\informalidad\1%\simulacion_2\observado_outputs.xlsx',tratado_149,149)</v>
      </c>
      <c r="IJ52" s="2" t="str">
        <f t="shared" si="60"/>
        <v>xlswrite('G:\Mi unidad\1. PROYECTOS TELLO 2022\SCM SPILL OVERS\outputs\PEAO\densidad\1%\simulacion_2\synthetic_control_outputs.xlsx',synthetic_control_149,149)</v>
      </c>
      <c r="IX52" s="2" t="str">
        <f t="shared" si="61"/>
        <v>xlswrite('G:\Mi unidad\1. PROYECTOS TELLO 2022\SCM SPILL OVERS\outputs\PEAO\densidad\1%\simulacion_2\synthetic_control_spillover_outputs.xlsx',synthetic_control_sp_149,149)</v>
      </c>
      <c r="JN52" s="2" t="str">
        <f t="shared" si="62"/>
        <v>xlswrite('G:\Mi unidad\1. PROYECTOS TELLO 2022\SCM SPILL OVERS\outputs\PEAO\densidad\1%\simulacion_2\observado_outputs.xlsx',tratado_149,149)</v>
      </c>
      <c r="KA52" s="2" t="str">
        <f t="shared" si="63"/>
        <v>xlswrite('G:\Mi unidad\1. PROYECTOS TELLO 2022\SCM SPILL OVERS\outputs\PEAO\bajo_niv_educ\1%\simulacion_2\synthetic_control_outputs.xlsx',synthetic_control_149,149)</v>
      </c>
      <c r="KO52" s="2" t="str">
        <f t="shared" si="64"/>
        <v>xlswrite('G:\Mi unidad\1. PROYECTOS TELLO 2022\SCM SPILL OVERS\outputs\PEAO\bajo_niv_educ\1%\simulacion_2\synthetic_control_spillover_outputs.xlsx',synthetic_control_sp_149,149)</v>
      </c>
      <c r="LE52" s="2" t="str">
        <f t="shared" si="65"/>
        <v>xlswrite('G:\Mi unidad\1. PROYECTOS TELLO 2022\SCM SPILL OVERS\outputs\PEAO\bajo_niv_educ\1%\simulacion_2\observado_outputs.xlsx',tratado_149,149)</v>
      </c>
      <c r="LS52" s="2" t="str">
        <f t="shared" si="66"/>
        <v>xlswrite('G:\Mi unidad\1. PROYECTOS TELLO 2022\SCM SPILL OVERS\outputs\PEAO\bajo_ingreso\1%\simulacion_2\synthetic_control_outputs.xlsx',synthetic_control_149,149)</v>
      </c>
      <c r="MH52" s="2" t="str">
        <f t="shared" si="67"/>
        <v>xlswrite('G:\Mi unidad\1. PROYECTOS TELLO 2022\SCM SPILL OVERS\outputs\PEAO\bajo_ingreso\1%\simulacion_2\synthetic_control_spillover_outputs.xlsx',synthetic_control_sp_149,149)</v>
      </c>
      <c r="MX52" s="2" t="str">
        <f t="shared" si="68"/>
        <v>xlswrite('G:\Mi unidad\1. PROYECTOS TELLO 2022\SCM SPILL OVERS\outputs\PEAO\bajo_ingreso\1%\simulacion_2\observado_outputs.xlsx',tratado_149,149)</v>
      </c>
      <c r="NR52" s="2" t="str">
        <f t="shared" si="69"/>
        <v>xlswrite('G:\Mi unidad\1. PROYECTOS TELLO 2022\SCM SPILL OVERS\outputs\PEAO\densidad_g\1%\simulacion_2\synthetic_control_outputs.xlsx',synthetic_control_149,149)</v>
      </c>
      <c r="OF52" s="2" t="str">
        <f t="shared" si="70"/>
        <v>xlswrite('G:\Mi unidad\1. PROYECTOS TELLO 2022\SCM SPILL OVERS\outputs\PEAO\densidad_g\1%\simulacion_2\synthetic_control_spillover_outputs.xlsx',synthetic_control_sp_149,149)</v>
      </c>
      <c r="OV52" s="2" t="str">
        <f t="shared" si="71"/>
        <v>xlswrite('G:\Mi unidad\1. PROYECTOS TELLO 2022\SCM SPILL OVERS\outputs\PEAO\densidad_g\1%\simulacion_2\observado_outputs.xlsx',tratado_149,149)</v>
      </c>
      <c r="PI52" s="2" t="str">
        <f t="shared" si="72"/>
        <v>xlswrite('G:\Mi unidad\1. PROYECTOS TELLO 2022\SCM SPILL OVERS\outputs\PEAO\alimentos\1%\simulacion_2\synthetic_control_outputs.xlsx',synthetic_control_149,149);</v>
      </c>
      <c r="PJ52" s="2" t="str">
        <f t="shared" si="73"/>
        <v>xlswrite('G:\Mi unidad\1. PROYECTOS TELLO 2022\SCM SPILL OVERS\outputs\PEAO\alimentos\1%\simulacion_2\synthetic_control_spillover_outputs.xlsx',synthetic_control_sp_149,149);</v>
      </c>
      <c r="PK52" s="2" t="str">
        <f t="shared" si="74"/>
        <v>xlswrite('G:\Mi unidad\1. PROYECTOS TELLO 2022\SCM SPILL OVERS\outputs\PEAO\alimentos\1%\simulacion_2\observado_outputs.xlsx',tratado_149,149);</v>
      </c>
      <c r="PP52" s="2" t="str">
        <f t="shared" si="75"/>
        <v>xlswrite('G:\Mi unidad\1. PROYECTOS TELLO 2022\SCM SPILL OVERS\outputs\PEAO\jefe_hogar\1%\simulacion_2\synthetic_control_outputs.xlsx',synthetic_control_149,149);</v>
      </c>
      <c r="PQ52" s="2" t="str">
        <f t="shared" si="76"/>
        <v>xlswrite('G:\Mi unidad\1. PROYECTOS TELLO 2022\SCM SPILL OVERS\outputs\PEAO\jefe_hogar\1%\simulacion_2\synthetic_control_spillover_outputs.xlsx',synthetic_control_sp_149,149);</v>
      </c>
      <c r="PR52" s="2" t="str">
        <f t="shared" si="77"/>
        <v>xlswrite('G:\Mi unidad\1. PROYECTOS TELLO 2022\SCM SPILL OVERS\outputs\PEAO\jefe_hogar\1%\simulacion_2\observado_outputs.xlsx',tratado_149,149);</v>
      </c>
      <c r="PV52" s="2" t="str">
        <f t="shared" si="78"/>
        <v>xlswrite('G:\Mi unidad\1. PROYECTOS TELLO 2022\SCM SPILL OVERS\outputs\PEAO\mujeres\1%\simulacion_2\synthetic_control_outputs.xlsx',synthetic_control_149,149);</v>
      </c>
      <c r="PW52" s="2" t="str">
        <f t="shared" si="79"/>
        <v>xlswrite('G:\Mi unidad\1. PROYECTOS TELLO 2022\SCM SPILL OVERS\outputs\PEAO\mujeres\1%\simulacion_2\synthetic_control_spillover_outputs.xlsx',synthetic_control_sp_149,149);</v>
      </c>
      <c r="PX52" s="2" t="str">
        <f t="shared" si="80"/>
        <v>xlswrite('G:\Mi unidad\1. PROYECTOS TELLO 2022\SCM SPILL OVERS\outputs\PEAO\mujeres\1%\simulacion_2\observado_outputs.xlsx',tratado_149,149);</v>
      </c>
      <c r="QB52" s="2" t="str">
        <f t="shared" si="81"/>
        <v>xlswrite('G:\Mi unidad\1. PROYECTOS TELLO 2022\SCM SPILL OVERS\outputs\PEAO\criminalidad\1%\simulacion_2\synthetic_control_outputs.xlsx',synthetic_control_149,149);</v>
      </c>
      <c r="QC52" s="2" t="str">
        <f t="shared" si="82"/>
        <v>xlswrite('G:\Mi unidad\1. PROYECTOS TELLO 2022\SCM SPILL OVERS\outputs\PEAO\criminalidad\1%\simulacion_2\synthetic_control_spillover_outputs.xlsx',synthetic_control_sp_149,149);</v>
      </c>
      <c r="QD52" s="2" t="str">
        <f t="shared" si="83"/>
        <v>xlswrite('G:\Mi unidad\1. PROYECTOS TELLO 2022\SCM SPILL OVERS\outputs\PEAO\criminalidad\1%\simulacion_2\observado_outputs.xlsx',tratado_149,149);</v>
      </c>
      <c r="QI52">
        <v>18</v>
      </c>
      <c r="QJ52" t="str">
        <f>"    [p_value_"&amp;QI52&amp; ",lb_"&amp;QI52&amp;",ub_"&amp;QI52&amp;"] = sp_andrews_te(Y_pre_"&amp;QI52&amp;",PEAO_"&amp;QI52&amp;"(:,T+s),A_"&amp;QI52&amp;",C,.05);"</f>
        <v xml:space="preserve">    [p_value_18,lb_18,ub_18] = sp_andrews_te(Y_pre_18,PEAO_18(:,T+s),A_18,C,.05);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OVERS\outputs\PEAO\bajo_niv_educ\1%\simulacion_2\output_tests.xlsx',lb_vec_"&amp;QW52&amp;"','lb_vec_"&amp;QW52&amp;"');"</f>
        <v>xlswrite('G:\Mi unidad\1. PROYECTOS TELLO 2022\SCM SPILL OVERS\outputs\PEAO\bajo_niv_educ\1%\simulacion_2\output_tests.xlsx',lb_vec_39','lb_vec_39');</v>
      </c>
      <c r="RK52">
        <v>39</v>
      </c>
      <c r="RL52" t="str">
        <f>"xlswrite('G:\Mi unidad\1. PROYECTOS TELLO 2022\SCM SPILL OVERS\outputs\PEAO\bajo_ingreso\1%\simulacion_2\output_tests.xlsx',lb_vec_"&amp;RK52&amp;"','lb_vec_"&amp;RK52&amp;"');"</f>
        <v>xlswrite('G:\Mi unidad\1. PROYECTOS TELLO 2022\SCM SPILL OVERS\outputs\PEAO\bajo_ingreso\1%\simulacion_2\output_tests.xlsx',lb_vec_39','lb_vec_39');</v>
      </c>
      <c r="RW52">
        <v>39</v>
      </c>
      <c r="RX52" t="str">
        <f>"xlswrite('G:\Mi unidad\1. PROYECTOS TELLO 2022\SCM SPILL OVERS\outputs\PEAO\densidad\1%\simulacion_2\output_tests.xlsx',lb_vec_"&amp;RW52&amp;"','lb_vec_"&amp;RW52&amp;"');"</f>
        <v>xlswrite('G:\Mi unidad\1. PROYECTOS TELLO 2022\SCM SPILL OVERS\outputs\PEAO\densidad\1%\simulacion_2\output_tests.xlsx',lb_vec_39','lb_vec_39');</v>
      </c>
      <c r="SI52">
        <v>39</v>
      </c>
      <c r="SJ52" t="str">
        <f>"xlswrite('G:\Mi unidad\1. PROYECTOS TELLO 2022\SCM SPILL OVERS\outputs\PEAO\densidad_g\1%\simulacion_2\output_tests.xlsx',lb_vec_"&amp;SI52&amp;"','lb_vec_"&amp;SI52&amp;"');"</f>
        <v>xlswrite('G:\Mi unidad\1. PROYECTOS TELLO 2022\SCM SPILL OVERS\outputs\PEAO\densidad_g\1%\simulacion_2\output_tests.xlsx',lb_vec_39','lb_vec_39');</v>
      </c>
      <c r="SU52">
        <v>39</v>
      </c>
      <c r="SV52" t="str">
        <f>"xlswrite('G:\Mi unidad\1. PROYECTOS TELLO 2022\SCM SPILL OVERS\outputs\PEAO\distancia_centro_salud\1%\simulacion_2\output_tests.xlsx',lb_vec_"&amp;SU52&amp;"','lb_vec_"&amp;SU52&amp;"');"</f>
        <v>xlswrite('G:\Mi unidad\1. PROYECTOS TELLO 2022\SCM SPILL OVERS\outputs\PEAO\distancia_centro_salud\1%\simulacion_2\output_tests.xlsx',lb_vec_39','lb_vec_39');</v>
      </c>
      <c r="TH52">
        <v>39</v>
      </c>
      <c r="TI52" t="str">
        <f>"xlswrite('G:\Mi unidad\1. PROYECTOS TELLO 2022\SCM SPILL OVERS\outputs\PEAO\informalidad\1%\simulacion_2\output_tests.xlsx',lb_vec_"&amp;TH52&amp;"','lb_vec_"&amp;TH52&amp;"');"</f>
        <v>xlswrite('G:\Mi unidad\1. PROYECTOS TELLO 2022\SCM SPILL OVERS\outputs\PEAO\informalidad\1%\simulacion_2\output_tests.xlsx',lb_vec_39','lb_vec_39');</v>
      </c>
      <c r="TU52">
        <v>39</v>
      </c>
      <c r="TV52" t="str">
        <f>"xlswrite('G:\Mi unidad\1. PROYECTOS TELLO 2022\SCM SPILL OVERS\outputs\PEAO\alimentos\1%\simulacion_2\output_tests.xlsx',lb_vec_"&amp;TU52&amp;"','lb_vec_"&amp;TU52&amp;"');"</f>
        <v>xlswrite('G:\Mi unidad\1. PROYECTOS TELLO 2022\SCM SPILL OVERS\outputs\PEAO\alimentos\1%\simulacion_2\output_tests.xlsx',lb_vec_39','lb_vec_39');</v>
      </c>
      <c r="UB52">
        <v>39</v>
      </c>
      <c r="UC52" t="str">
        <f>"xlswrite('G:\Mi unidad\1. PROYECTOS TELLO 2022\SCM SPILL OVERS\outputs\PEAO\jefe_hogar\1%\simulacion_2\output_tests.xlsx',lb_vec_"&amp;UB52&amp;"','lb_vec_"&amp;UB52&amp;"');"</f>
        <v>xlswrite('G:\Mi unidad\1. PROYECTOS TELLO 2022\SCM SPILL OVERS\outputs\PEAO\jefe_hogar\1%\simulacion_2\output_tests.xlsx',lb_vec_39','lb_vec_39');</v>
      </c>
      <c r="UI52">
        <v>39</v>
      </c>
      <c r="UJ52" t="str">
        <f>"xlswrite('G:\Mi unidad\1. PROYECTOS TELLO 2022\SCM SPILL OVERS\outputs\PEAO\mujeres\1%\simulacion_2\output_tests.xlsx',lb_vec_"&amp;UI52&amp;"','lb_vec_"&amp;UI52&amp;"');"</f>
        <v>xlswrite('G:\Mi unidad\1. PROYECTOS TELLO 2022\SCM SPILL OVERS\outputs\PEAO\mujeres\1%\simulacion_2\output_tests.xlsx',lb_vec_39','lb_vec_39');</v>
      </c>
      <c r="UU52">
        <v>39</v>
      </c>
      <c r="UV52" t="str">
        <f>"xlswrite('G:\Mi unidad\1. PROYECTOS TELLO 2022\SCM SPILL OVERS\outputs\PEAO\criminalidad\1%\simulacion_2\output_tests.xlsx',lb_vec_"&amp;UU52&amp;"','lb_vec_"&amp;UU52&amp;"');"</f>
        <v>xlswrite('G:\Mi unidad\1. PROYECTOS TELLO 2022\SCM SPILL OVERS\outputs\PEAO\criminalidad\1%\simulacion_2\output_tests.xlsx',lb_vec_39','lb_vec_39');</v>
      </c>
    </row>
    <row r="53" spans="1:568" x14ac:dyDescent="0.3">
      <c r="A53">
        <v>150</v>
      </c>
      <c r="B53" s="2" t="str">
        <f t="shared" si="47"/>
        <v>[data_150,provincias_150,~] = xlsread('BD_PEAO_est_1_provincia_150.xlsx');</v>
      </c>
      <c r="E53" s="2" t="str">
        <f t="shared" si="37"/>
        <v>provincia_150 = unique(provincias_150(2:end,1));</v>
      </c>
      <c r="O53" s="2" t="str">
        <f t="shared" si="48"/>
        <v>PEAO_150 = reshape(data_150(:,2),T+S,N);</v>
      </c>
      <c r="T53" s="2" t="str">
        <f t="shared" si="49"/>
        <v xml:space="preserve">PEAO_150 = PEAO_150'; </v>
      </c>
      <c r="X53" s="2" t="str">
        <f t="shared" si="50"/>
        <v>tratado_150 = PEAO_150(1,:);</v>
      </c>
      <c r="AC53" s="2" t="str">
        <f t="shared" si="51"/>
        <v>PEAO_150(1,:) = [];</v>
      </c>
      <c r="AI53" s="2" t="str">
        <f t="shared" si="52"/>
        <v>PEAO_150 = [tratado_150;PEAO_150];</v>
      </c>
      <c r="AN53" s="2" t="str">
        <f t="shared" si="53"/>
        <v>Y_150 = PEAO_150; % outcome matrix</v>
      </c>
      <c r="AS53" s="2" t="str">
        <f t="shared" si="44"/>
        <v>Y_pre_150 = Y_150(:,1:T);</v>
      </c>
      <c r="AW53" s="2" t="str">
        <f t="shared" si="45"/>
        <v>Y_post_150 = Y_150(:,T+1:end);</v>
      </c>
      <c r="BA53" s="2" t="str">
        <f t="shared" si="46"/>
        <v>[a_hat_150,B_hat_150] = scm_batch(Y_pre_150);</v>
      </c>
      <c r="BF53" s="2" t="str">
        <f t="shared" si="38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39"/>
        <v>M_hat_150 = (eye(N)-B_hat_150)'*(eye(N)-B_hat_150);</v>
      </c>
      <c r="DQ53" s="2" t="str">
        <f t="shared" si="40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1"/>
        <v>synthetic_control_150=synthetic_control_150'</v>
      </c>
      <c r="EQ53" s="2" t="str">
        <f t="shared" si="42"/>
        <v>synthetic_control_sp_150=synthetic_control_sp_150'</v>
      </c>
      <c r="EV53" s="2" t="str">
        <f t="shared" si="43"/>
        <v>tratado_150=tratado_150'</v>
      </c>
      <c r="EZ53" s="2" t="str">
        <f t="shared" si="54"/>
        <v>xlswrite('G:\Mi unidad\1. PROYECTOS TELLO 2022\SCM SPILL OVERS\outputs\PEAO\distancia_centro_salud\1%\simulacion_2\synthetic_control_outputs.xlsx',synthetic_control_150,150)</v>
      </c>
      <c r="FN53" s="2" t="str">
        <f t="shared" si="55"/>
        <v>xlswrite('G:\Mi unidad\1. PROYECTOS TELLO 2022\SCM SPILL OVERS\outputs\PEAO\distancia_centro_salud\1%\simulacion_2\synthetic_control_spillover_outputs.xlsx',synthetic_control_sp_150,150)</v>
      </c>
      <c r="GD53" s="2" t="str">
        <f t="shared" si="56"/>
        <v>xlswrite('G:\Mi unidad\1. PROYECTOS TELLO 2022\SCM SPILL OVERS\outputs\PEAO\distancia_centro_salud\1%\simulacion_2\observado_outputs.xlsx',tratado_150,150)</v>
      </c>
      <c r="GR53" s="2" t="str">
        <f t="shared" si="57"/>
        <v>xlswrite('G:\Mi unidad\1. PROYECTOS TELLO 2022\SCM SPILL OVERS\outputs\PEAO\informalidad\1%\simulacion_2\synthetic_control_outputs.xlsx',synthetic_control_150,150)</v>
      </c>
      <c r="HF53" s="2" t="str">
        <f t="shared" si="58"/>
        <v>xlswrite('G:\Mi unidad\1. PROYECTOS TELLO 2022\SCM SPILL OVERS\outputs\PEAO\informalidad\1%\simulacion_2\synthetic_control_spillover_outputs.xlsx',synthetic_control_sp_150,150)</v>
      </c>
      <c r="HV53" s="2" t="str">
        <f t="shared" si="59"/>
        <v>xlswrite('G:\Mi unidad\1. PROYECTOS TELLO 2022\SCM SPILL OVERS\outputs\PEAO\informalidad\1%\simulacion_2\observado_outputs.xlsx',tratado_150,150)</v>
      </c>
      <c r="IJ53" s="2" t="str">
        <f t="shared" si="60"/>
        <v>xlswrite('G:\Mi unidad\1. PROYECTOS TELLO 2022\SCM SPILL OVERS\outputs\PEAO\densidad\1%\simulacion_2\synthetic_control_outputs.xlsx',synthetic_control_150,150)</v>
      </c>
      <c r="IX53" s="2" t="str">
        <f t="shared" si="61"/>
        <v>xlswrite('G:\Mi unidad\1. PROYECTOS TELLO 2022\SCM SPILL OVERS\outputs\PEAO\densidad\1%\simulacion_2\synthetic_control_spillover_outputs.xlsx',synthetic_control_sp_150,150)</v>
      </c>
      <c r="JN53" s="2" t="str">
        <f t="shared" si="62"/>
        <v>xlswrite('G:\Mi unidad\1. PROYECTOS TELLO 2022\SCM SPILL OVERS\outputs\PEAO\densidad\1%\simulacion_2\observado_outputs.xlsx',tratado_150,150)</v>
      </c>
      <c r="KA53" s="2" t="str">
        <f t="shared" si="63"/>
        <v>xlswrite('G:\Mi unidad\1. PROYECTOS TELLO 2022\SCM SPILL OVERS\outputs\PEAO\bajo_niv_educ\1%\simulacion_2\synthetic_control_outputs.xlsx',synthetic_control_150,150)</v>
      </c>
      <c r="KO53" s="2" t="str">
        <f t="shared" si="64"/>
        <v>xlswrite('G:\Mi unidad\1. PROYECTOS TELLO 2022\SCM SPILL OVERS\outputs\PEAO\bajo_niv_educ\1%\simulacion_2\synthetic_control_spillover_outputs.xlsx',synthetic_control_sp_150,150)</v>
      </c>
      <c r="LE53" s="2" t="str">
        <f t="shared" si="65"/>
        <v>xlswrite('G:\Mi unidad\1. PROYECTOS TELLO 2022\SCM SPILL OVERS\outputs\PEAO\bajo_niv_educ\1%\simulacion_2\observado_outputs.xlsx',tratado_150,150)</v>
      </c>
      <c r="LS53" s="2" t="str">
        <f t="shared" si="66"/>
        <v>xlswrite('G:\Mi unidad\1. PROYECTOS TELLO 2022\SCM SPILL OVERS\outputs\PEAO\bajo_ingreso\1%\simulacion_2\synthetic_control_outputs.xlsx',synthetic_control_150,150)</v>
      </c>
      <c r="MH53" s="2" t="str">
        <f t="shared" si="67"/>
        <v>xlswrite('G:\Mi unidad\1. PROYECTOS TELLO 2022\SCM SPILL OVERS\outputs\PEAO\bajo_ingreso\1%\simulacion_2\synthetic_control_spillover_outputs.xlsx',synthetic_control_sp_150,150)</v>
      </c>
      <c r="MX53" s="2" t="str">
        <f t="shared" si="68"/>
        <v>xlswrite('G:\Mi unidad\1. PROYECTOS TELLO 2022\SCM SPILL OVERS\outputs\PEAO\bajo_ingreso\1%\simulacion_2\observado_outputs.xlsx',tratado_150,150)</v>
      </c>
      <c r="NR53" s="2" t="str">
        <f t="shared" si="69"/>
        <v>xlswrite('G:\Mi unidad\1. PROYECTOS TELLO 2022\SCM SPILL OVERS\outputs\PEAO\densidad_g\1%\simulacion_2\synthetic_control_outputs.xlsx',synthetic_control_150,150)</v>
      </c>
      <c r="OF53" s="2" t="str">
        <f t="shared" si="70"/>
        <v>xlswrite('G:\Mi unidad\1. PROYECTOS TELLO 2022\SCM SPILL OVERS\outputs\PEAO\densidad_g\1%\simulacion_2\synthetic_control_spillover_outputs.xlsx',synthetic_control_sp_150,150)</v>
      </c>
      <c r="OV53" s="2" t="str">
        <f t="shared" si="71"/>
        <v>xlswrite('G:\Mi unidad\1. PROYECTOS TELLO 2022\SCM SPILL OVERS\outputs\PEAO\densidad_g\1%\simulacion_2\observado_outputs.xlsx',tratado_150,150)</v>
      </c>
      <c r="PI53" s="2" t="str">
        <f t="shared" si="72"/>
        <v>xlswrite('G:\Mi unidad\1. PROYECTOS TELLO 2022\SCM SPILL OVERS\outputs\PEAO\alimentos\1%\simulacion_2\synthetic_control_outputs.xlsx',synthetic_control_150,150);</v>
      </c>
      <c r="PJ53" s="2" t="str">
        <f t="shared" si="73"/>
        <v>xlswrite('G:\Mi unidad\1. PROYECTOS TELLO 2022\SCM SPILL OVERS\outputs\PEAO\alimentos\1%\simulacion_2\synthetic_control_spillover_outputs.xlsx',synthetic_control_sp_150,150);</v>
      </c>
      <c r="PK53" s="2" t="str">
        <f t="shared" si="74"/>
        <v>xlswrite('G:\Mi unidad\1. PROYECTOS TELLO 2022\SCM SPILL OVERS\outputs\PEAO\alimentos\1%\simulacion_2\observado_outputs.xlsx',tratado_150,150);</v>
      </c>
      <c r="PP53" s="2" t="str">
        <f t="shared" si="75"/>
        <v>xlswrite('G:\Mi unidad\1. PROYECTOS TELLO 2022\SCM SPILL OVERS\outputs\PEAO\jefe_hogar\1%\simulacion_2\synthetic_control_outputs.xlsx',synthetic_control_150,150);</v>
      </c>
      <c r="PQ53" s="2" t="str">
        <f t="shared" si="76"/>
        <v>xlswrite('G:\Mi unidad\1. PROYECTOS TELLO 2022\SCM SPILL OVERS\outputs\PEAO\jefe_hogar\1%\simulacion_2\synthetic_control_spillover_outputs.xlsx',synthetic_control_sp_150,150);</v>
      </c>
      <c r="PR53" s="2" t="str">
        <f t="shared" si="77"/>
        <v>xlswrite('G:\Mi unidad\1. PROYECTOS TELLO 2022\SCM SPILL OVERS\outputs\PEAO\jefe_hogar\1%\simulacion_2\observado_outputs.xlsx',tratado_150,150);</v>
      </c>
      <c r="PV53" s="2" t="str">
        <f t="shared" si="78"/>
        <v>xlswrite('G:\Mi unidad\1. PROYECTOS TELLO 2022\SCM SPILL OVERS\outputs\PEAO\mujeres\1%\simulacion_2\synthetic_control_outputs.xlsx',synthetic_control_150,150);</v>
      </c>
      <c r="PW53" s="2" t="str">
        <f t="shared" si="79"/>
        <v>xlswrite('G:\Mi unidad\1. PROYECTOS TELLO 2022\SCM SPILL OVERS\outputs\PEAO\mujeres\1%\simulacion_2\synthetic_control_spillover_outputs.xlsx',synthetic_control_sp_150,150);</v>
      </c>
      <c r="PX53" s="2" t="str">
        <f t="shared" si="80"/>
        <v>xlswrite('G:\Mi unidad\1. PROYECTOS TELLO 2022\SCM SPILL OVERS\outputs\PEAO\mujeres\1%\simulacion_2\observado_outputs.xlsx',tratado_150,150);</v>
      </c>
      <c r="QB53" s="2" t="str">
        <f t="shared" si="81"/>
        <v>xlswrite('G:\Mi unidad\1. PROYECTOS TELLO 2022\SCM SPILL OVERS\outputs\PEAO\criminalidad\1%\simulacion_2\synthetic_control_outputs.xlsx',synthetic_control_150,150);</v>
      </c>
      <c r="QC53" s="2" t="str">
        <f t="shared" si="82"/>
        <v>xlswrite('G:\Mi unidad\1. PROYECTOS TELLO 2022\SCM SPILL OVERS\outputs\PEAO\criminalidad\1%\simulacion_2\synthetic_control_spillover_outputs.xlsx',synthetic_control_sp_150,150);</v>
      </c>
      <c r="QD53" s="2" t="str">
        <f t="shared" si="83"/>
        <v>xlswrite('G:\Mi unidad\1. PROYECTOS TELLO 2022\SCM SPILL OVERS\outputs\PEAO\criminalidad\1%\simulacion_2\observado_outputs.xlsx',tratado_150,150);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OVERS\outputs\PEAO\bajo_niv_educ\1%\simulacion_2\output_tests.xlsx',ub_vec_"&amp;QW53&amp;"','ub_vec_"&amp;QW53&amp;"');"</f>
        <v>xlswrite('G:\Mi unidad\1. PROYECTOS TELLO 2022\SCM SPILL OVERS\outputs\PEAO\bajo_niv_educ\1%\simulacion_2\output_tests.xlsx',ub_vec_39','ub_vec_39');</v>
      </c>
      <c r="RK53">
        <v>39</v>
      </c>
      <c r="RL53" t="str">
        <f>"xlswrite('G:\Mi unidad\1. PROYECTOS TELLO 2022\SCM SPILL OVERS\outputs\PEAO\bajo_ingreso\1%\simulacion_2\output_tests.xlsx',ub_vec_"&amp;RK53&amp;"','ub_vec_"&amp;RK53&amp;"');"</f>
        <v>xlswrite('G:\Mi unidad\1. PROYECTOS TELLO 2022\SCM SPILL OVERS\outputs\PEAO\bajo_ingreso\1%\simulacion_2\output_tests.xlsx',ub_vec_39','ub_vec_39');</v>
      </c>
      <c r="RW53">
        <v>39</v>
      </c>
      <c r="RX53" t="str">
        <f>"xlswrite('G:\Mi unidad\1. PROYECTOS TELLO 2022\SCM SPILL OVERS\outputs\PEAO\densidad\1%\simulacion_2\output_tests.xlsx',ub_vec_"&amp;RW53&amp;"','ub_vec_"&amp;RW53&amp;"');"</f>
        <v>xlswrite('G:\Mi unidad\1. PROYECTOS TELLO 2022\SCM SPILL OVERS\outputs\PEAO\densidad\1%\simulacion_2\output_tests.xlsx',ub_vec_39','ub_vec_39');</v>
      </c>
      <c r="SI53">
        <v>39</v>
      </c>
      <c r="SJ53" t="str">
        <f>"xlswrite('G:\Mi unidad\1. PROYECTOS TELLO 2022\SCM SPILL OVERS\outputs\PEAO\densidad_g\1%\simulacion_2\output_tests.xlsx',ub_vec_"&amp;SI53&amp;"','ub_vec_"&amp;SI53&amp;"');"</f>
        <v>xlswrite('G:\Mi unidad\1. PROYECTOS TELLO 2022\SCM SPILL OVERS\outputs\PEAO\densidad_g\1%\simulacion_2\output_tests.xlsx',ub_vec_39','ub_vec_39');</v>
      </c>
      <c r="SU53">
        <v>39</v>
      </c>
      <c r="SV53" t="str">
        <f>"xlswrite('G:\Mi unidad\1. PROYECTOS TELLO 2022\SCM SPILL OVERS\outputs\PEAO\distancia_centro_salud\1%\simulacion_2\output_tests.xlsx',ub_vec_"&amp;SU53&amp;"','ub_vec_"&amp;SU53&amp;"');"</f>
        <v>xlswrite('G:\Mi unidad\1. PROYECTOS TELLO 2022\SCM SPILL OVERS\outputs\PEAO\distancia_centro_salud\1%\simulacion_2\output_tests.xlsx',ub_vec_39','ub_vec_39');</v>
      </c>
      <c r="TH53">
        <v>39</v>
      </c>
      <c r="TI53" t="str">
        <f>"xlswrite('G:\Mi unidad\1. PROYECTOS TELLO 2022\SCM SPILL OVERS\outputs\PEAO\informalidad\1%\simulacion_2\output_tests.xlsx',ub_vec_"&amp;TH53&amp;"','ub_vec_"&amp;TH53&amp;"');"</f>
        <v>xlswrite('G:\Mi unidad\1. PROYECTOS TELLO 2022\SCM SPILL OVERS\outputs\PEAO\informalidad\1%\simulacion_2\output_tests.xlsx',ub_vec_39','ub_vec_39');</v>
      </c>
      <c r="TU53">
        <v>39</v>
      </c>
      <c r="TV53" t="str">
        <f>"xlswrite('G:\Mi unidad\1. PROYECTOS TELLO 2022\SCM SPILL OVERS\outputs\PEAO\alimentos\1%\simulacion_2\output_tests.xlsx',ub_vec_"&amp;TU53&amp;"','ub_vec_"&amp;TU53&amp;"');"</f>
        <v>xlswrite('G:\Mi unidad\1. PROYECTOS TELLO 2022\SCM SPILL OVERS\outputs\PEAO\alimentos\1%\simulacion_2\output_tests.xlsx',ub_vec_39','ub_vec_39');</v>
      </c>
      <c r="UB53">
        <v>39</v>
      </c>
      <c r="UC53" t="str">
        <f>"xlswrite('G:\Mi unidad\1. PROYECTOS TELLO 2022\SCM SPILL OVERS\outputs\PEAO\jefe_hogar\1%\simulacion_2\output_tests.xlsx',ub_vec_"&amp;UB53&amp;"','ub_vec_"&amp;UB53&amp;"');"</f>
        <v>xlswrite('G:\Mi unidad\1. PROYECTOS TELLO 2022\SCM SPILL OVERS\outputs\PEAO\jefe_hogar\1%\simulacion_2\output_tests.xlsx',ub_vec_39','ub_vec_39');</v>
      </c>
      <c r="UI53">
        <v>39</v>
      </c>
      <c r="UJ53" t="str">
        <f>"xlswrite('G:\Mi unidad\1. PROYECTOS TELLO 2022\SCM SPILL OVERS\outputs\PEAO\mujeres\1%\simulacion_2\output_tests.xlsx',ub_vec_"&amp;UI53&amp;"','ub_vec_"&amp;UI53&amp;"');"</f>
        <v>xlswrite('G:\Mi unidad\1. PROYECTOS TELLO 2022\SCM SPILL OVERS\outputs\PEAO\mujeres\1%\simulacion_2\output_tests.xlsx',ub_vec_39','ub_vec_39');</v>
      </c>
      <c r="UU53">
        <v>39</v>
      </c>
      <c r="UV53" t="str">
        <f>"xlswrite('G:\Mi unidad\1. PROYECTOS TELLO 2022\SCM SPILL OVERS\outputs\PEAO\criminalidad\1%\simulacion_2\output_tests.xlsx',ub_vec_"&amp;UU53&amp;"','ub_vec_"&amp;UU53&amp;"');"</f>
        <v>xlswrite('G:\Mi unidad\1. PROYECTOS TELLO 2022\SCM SPILL OVERS\outputs\PEAO\criminalidad\1%\simulacion_2\output_tests.xlsx',ub_vec_39','ub_vec_39');</v>
      </c>
    </row>
    <row r="54" spans="1:568" x14ac:dyDescent="0.3">
      <c r="A54">
        <v>152</v>
      </c>
      <c r="B54" s="2" t="str">
        <f t="shared" si="47"/>
        <v>[data_152,provincias_152,~] = xlsread('BD_PEAO_est_1_provincia_152.xlsx');</v>
      </c>
      <c r="E54" s="2" t="str">
        <f t="shared" si="37"/>
        <v>provincia_152 = unique(provincias_152(2:end,1));</v>
      </c>
      <c r="O54" s="2" t="str">
        <f t="shared" si="48"/>
        <v>PEAO_152 = reshape(data_152(:,2),T+S,N);</v>
      </c>
      <c r="T54" s="2" t="str">
        <f t="shared" si="49"/>
        <v xml:space="preserve">PEAO_152 = PEAO_152'; </v>
      </c>
      <c r="X54" s="2" t="str">
        <f t="shared" si="50"/>
        <v>tratado_152 = PEAO_152(1,:);</v>
      </c>
      <c r="AC54" s="2" t="str">
        <f t="shared" si="51"/>
        <v>PEAO_152(1,:) = [];</v>
      </c>
      <c r="AI54" s="2" t="str">
        <f t="shared" si="52"/>
        <v>PEAO_152 = [tratado_152;PEAO_152];</v>
      </c>
      <c r="AN54" s="2" t="str">
        <f t="shared" si="53"/>
        <v>Y_152 = PEAO_152; % outcome matrix</v>
      </c>
      <c r="AS54" s="2" t="str">
        <f t="shared" si="44"/>
        <v>Y_pre_152 = Y_152(:,1:T);</v>
      </c>
      <c r="AW54" s="2" t="str">
        <f t="shared" si="45"/>
        <v>Y_post_152 = Y_152(:,T+1:end);</v>
      </c>
      <c r="BA54" s="2" t="str">
        <f t="shared" si="46"/>
        <v>[a_hat_152,B_hat_152] = scm_batch(Y_pre_152);</v>
      </c>
      <c r="BF54" s="2" t="str">
        <f t="shared" si="38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39"/>
        <v>M_hat_152 = (eye(N)-B_hat_152)'*(eye(N)-B_hat_152);</v>
      </c>
      <c r="DQ54" s="2" t="str">
        <f t="shared" si="40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1"/>
        <v>synthetic_control_152=synthetic_control_152'</v>
      </c>
      <c r="EQ54" s="2" t="str">
        <f t="shared" si="42"/>
        <v>synthetic_control_sp_152=synthetic_control_sp_152'</v>
      </c>
      <c r="EV54" s="2" t="str">
        <f t="shared" si="43"/>
        <v>tratado_152=tratado_152'</v>
      </c>
      <c r="EZ54" s="2" t="str">
        <f t="shared" si="54"/>
        <v>xlswrite('G:\Mi unidad\1. PROYECTOS TELLO 2022\SCM SPILL OVERS\outputs\PEAO\distancia_centro_salud\1%\simulacion_2\synthetic_control_outputs.xlsx',synthetic_control_152,152)</v>
      </c>
      <c r="FN54" s="2" t="str">
        <f t="shared" si="55"/>
        <v>xlswrite('G:\Mi unidad\1. PROYECTOS TELLO 2022\SCM SPILL OVERS\outputs\PEAO\distancia_centro_salud\1%\simulacion_2\synthetic_control_spillover_outputs.xlsx',synthetic_control_sp_152,152)</v>
      </c>
      <c r="GD54" s="2" t="str">
        <f t="shared" si="56"/>
        <v>xlswrite('G:\Mi unidad\1. PROYECTOS TELLO 2022\SCM SPILL OVERS\outputs\PEAO\distancia_centro_salud\1%\simulacion_2\observado_outputs.xlsx',tratado_152,152)</v>
      </c>
      <c r="GR54" s="2" t="str">
        <f t="shared" si="57"/>
        <v>xlswrite('G:\Mi unidad\1. PROYECTOS TELLO 2022\SCM SPILL OVERS\outputs\PEAO\informalidad\1%\simulacion_2\synthetic_control_outputs.xlsx',synthetic_control_152,152)</v>
      </c>
      <c r="HF54" s="2" t="str">
        <f t="shared" si="58"/>
        <v>xlswrite('G:\Mi unidad\1. PROYECTOS TELLO 2022\SCM SPILL OVERS\outputs\PEAO\informalidad\1%\simulacion_2\synthetic_control_spillover_outputs.xlsx',synthetic_control_sp_152,152)</v>
      </c>
      <c r="HV54" s="2" t="str">
        <f t="shared" si="59"/>
        <v>xlswrite('G:\Mi unidad\1. PROYECTOS TELLO 2022\SCM SPILL OVERS\outputs\PEAO\informalidad\1%\simulacion_2\observado_outputs.xlsx',tratado_152,152)</v>
      </c>
      <c r="IJ54" s="2" t="str">
        <f t="shared" si="60"/>
        <v>xlswrite('G:\Mi unidad\1. PROYECTOS TELLO 2022\SCM SPILL OVERS\outputs\PEAO\densidad\1%\simulacion_2\synthetic_control_outputs.xlsx',synthetic_control_152,152)</v>
      </c>
      <c r="IX54" s="2" t="str">
        <f t="shared" si="61"/>
        <v>xlswrite('G:\Mi unidad\1. PROYECTOS TELLO 2022\SCM SPILL OVERS\outputs\PEAO\densidad\1%\simulacion_2\synthetic_control_spillover_outputs.xlsx',synthetic_control_sp_152,152)</v>
      </c>
      <c r="JN54" s="2" t="str">
        <f t="shared" si="62"/>
        <v>xlswrite('G:\Mi unidad\1. PROYECTOS TELLO 2022\SCM SPILL OVERS\outputs\PEAO\densidad\1%\simulacion_2\observado_outputs.xlsx',tratado_152,152)</v>
      </c>
      <c r="KA54" s="2" t="str">
        <f t="shared" si="63"/>
        <v>xlswrite('G:\Mi unidad\1. PROYECTOS TELLO 2022\SCM SPILL OVERS\outputs\PEAO\bajo_niv_educ\1%\simulacion_2\synthetic_control_outputs.xlsx',synthetic_control_152,152)</v>
      </c>
      <c r="KO54" s="2" t="str">
        <f t="shared" si="64"/>
        <v>xlswrite('G:\Mi unidad\1. PROYECTOS TELLO 2022\SCM SPILL OVERS\outputs\PEAO\bajo_niv_educ\1%\simulacion_2\synthetic_control_spillover_outputs.xlsx',synthetic_control_sp_152,152)</v>
      </c>
      <c r="LE54" s="2" t="str">
        <f t="shared" si="65"/>
        <v>xlswrite('G:\Mi unidad\1. PROYECTOS TELLO 2022\SCM SPILL OVERS\outputs\PEAO\bajo_niv_educ\1%\simulacion_2\observado_outputs.xlsx',tratado_152,152)</v>
      </c>
      <c r="LS54" s="2" t="str">
        <f t="shared" si="66"/>
        <v>xlswrite('G:\Mi unidad\1. PROYECTOS TELLO 2022\SCM SPILL OVERS\outputs\PEAO\bajo_ingreso\1%\simulacion_2\synthetic_control_outputs.xlsx',synthetic_control_152,152)</v>
      </c>
      <c r="MH54" s="2" t="str">
        <f t="shared" si="67"/>
        <v>xlswrite('G:\Mi unidad\1. PROYECTOS TELLO 2022\SCM SPILL OVERS\outputs\PEAO\bajo_ingreso\1%\simulacion_2\synthetic_control_spillover_outputs.xlsx',synthetic_control_sp_152,152)</v>
      </c>
      <c r="MX54" s="2" t="str">
        <f t="shared" si="68"/>
        <v>xlswrite('G:\Mi unidad\1. PROYECTOS TELLO 2022\SCM SPILL OVERS\outputs\PEAO\bajo_ingreso\1%\simulacion_2\observado_outputs.xlsx',tratado_152,152)</v>
      </c>
      <c r="NR54" s="2" t="str">
        <f t="shared" si="69"/>
        <v>xlswrite('G:\Mi unidad\1. PROYECTOS TELLO 2022\SCM SPILL OVERS\outputs\PEAO\densidad_g\1%\simulacion_2\synthetic_control_outputs.xlsx',synthetic_control_152,152)</v>
      </c>
      <c r="OF54" s="2" t="str">
        <f t="shared" si="70"/>
        <v>xlswrite('G:\Mi unidad\1. PROYECTOS TELLO 2022\SCM SPILL OVERS\outputs\PEAO\densidad_g\1%\simulacion_2\synthetic_control_spillover_outputs.xlsx',synthetic_control_sp_152,152)</v>
      </c>
      <c r="OV54" s="2" t="str">
        <f t="shared" si="71"/>
        <v>xlswrite('G:\Mi unidad\1. PROYECTOS TELLO 2022\SCM SPILL OVERS\outputs\PEAO\densidad_g\1%\simulacion_2\observado_outputs.xlsx',tratado_152,152)</v>
      </c>
      <c r="PI54" s="2" t="str">
        <f t="shared" si="72"/>
        <v>xlswrite('G:\Mi unidad\1. PROYECTOS TELLO 2022\SCM SPILL OVERS\outputs\PEAO\alimentos\1%\simulacion_2\synthetic_control_outputs.xlsx',synthetic_control_152,152);</v>
      </c>
      <c r="PJ54" s="2" t="str">
        <f t="shared" si="73"/>
        <v>xlswrite('G:\Mi unidad\1. PROYECTOS TELLO 2022\SCM SPILL OVERS\outputs\PEAO\alimentos\1%\simulacion_2\synthetic_control_spillover_outputs.xlsx',synthetic_control_sp_152,152);</v>
      </c>
      <c r="PK54" s="2" t="str">
        <f t="shared" si="74"/>
        <v>xlswrite('G:\Mi unidad\1. PROYECTOS TELLO 2022\SCM SPILL OVERS\outputs\PEAO\alimentos\1%\simulacion_2\observado_outputs.xlsx',tratado_152,152);</v>
      </c>
      <c r="PP54" s="2" t="str">
        <f t="shared" si="75"/>
        <v>xlswrite('G:\Mi unidad\1. PROYECTOS TELLO 2022\SCM SPILL OVERS\outputs\PEAO\jefe_hogar\1%\simulacion_2\synthetic_control_outputs.xlsx',synthetic_control_152,152);</v>
      </c>
      <c r="PQ54" s="2" t="str">
        <f t="shared" si="76"/>
        <v>xlswrite('G:\Mi unidad\1. PROYECTOS TELLO 2022\SCM SPILL OVERS\outputs\PEAO\jefe_hogar\1%\simulacion_2\synthetic_control_spillover_outputs.xlsx',synthetic_control_sp_152,152);</v>
      </c>
      <c r="PR54" s="2" t="str">
        <f t="shared" si="77"/>
        <v>xlswrite('G:\Mi unidad\1. PROYECTOS TELLO 2022\SCM SPILL OVERS\outputs\PEAO\jefe_hogar\1%\simulacion_2\observado_outputs.xlsx',tratado_152,152);</v>
      </c>
      <c r="PV54" s="2" t="str">
        <f t="shared" si="78"/>
        <v>xlswrite('G:\Mi unidad\1. PROYECTOS TELLO 2022\SCM SPILL OVERS\outputs\PEAO\mujeres\1%\simulacion_2\synthetic_control_outputs.xlsx',synthetic_control_152,152);</v>
      </c>
      <c r="PW54" s="2" t="str">
        <f t="shared" si="79"/>
        <v>xlswrite('G:\Mi unidad\1. PROYECTOS TELLO 2022\SCM SPILL OVERS\outputs\PEAO\mujeres\1%\simulacion_2\synthetic_control_spillover_outputs.xlsx',synthetic_control_sp_152,152);</v>
      </c>
      <c r="PX54" s="2" t="str">
        <f t="shared" si="80"/>
        <v>xlswrite('G:\Mi unidad\1. PROYECTOS TELLO 2022\SCM SPILL OVERS\outputs\PEAO\mujeres\1%\simulacion_2\observado_outputs.xlsx',tratado_152,152);</v>
      </c>
      <c r="QB54" s="2" t="str">
        <f t="shared" si="81"/>
        <v>xlswrite('G:\Mi unidad\1. PROYECTOS TELLO 2022\SCM SPILL OVERS\outputs\PEAO\criminalidad\1%\simulacion_2\synthetic_control_outputs.xlsx',synthetic_control_152,152);</v>
      </c>
      <c r="QC54" s="2" t="str">
        <f t="shared" si="82"/>
        <v>xlswrite('G:\Mi unidad\1. PROYECTOS TELLO 2022\SCM SPILL OVERS\outputs\PEAO\criminalidad\1%\simulacion_2\synthetic_control_spillover_outputs.xlsx',synthetic_control_sp_152,152);</v>
      </c>
      <c r="QD54" s="2" t="str">
        <f t="shared" si="83"/>
        <v>xlswrite('G:\Mi unidad\1. PROYECTOS TELLO 2022\SCM SPILL OVERS\outputs\PEAO\criminalidad\1%\simulacion_2\observado_outputs.xlsx',tratado_152,152);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OVERS\outputs\PEAO\bajo_niv_educ\1%\simulacion_2\output_tests.xlsx',p_value_vec_"&amp;QW54&amp;"','p_value_vec_"&amp;QW54&amp;"');"</f>
        <v>xlswrite('G:\Mi unidad\1. PROYECTOS TELLO 2022\SCM SPILL OVERS\outputs\PEAO\bajo_niv_educ\1%\simulacion_2\output_tests.xlsx',p_value_vec_39','p_value_vec_39');</v>
      </c>
      <c r="RK54">
        <v>39</v>
      </c>
      <c r="RL54" t="str">
        <f>"xlswrite('G:\Mi unidad\1. PROYECTOS TELLO 2022\SCM SPILL OVERS\outputs\PEAO\bajo_ingreso\1%\simulacion_2\output_tests.xlsx',p_value_vec_"&amp;RK54&amp;"','p_value_vec_"&amp;RK54&amp;"');"</f>
        <v>xlswrite('G:\Mi unidad\1. PROYECTOS TELLO 2022\SCM SPILL OVERS\outputs\PEAO\bajo_ingreso\1%\simulacion_2\output_tests.xlsx',p_value_vec_39','p_value_vec_39');</v>
      </c>
      <c r="RW54">
        <v>39</v>
      </c>
      <c r="RX54" t="str">
        <f>"xlswrite('G:\Mi unidad\1. PROYECTOS TELLO 2022\SCM SPILL OVERS\outputs\PEAO\densidad\1%\simulacion_2\output_tests.xlsx',p_value_vec_"&amp;RW54&amp;"','p_value_vec_"&amp;RW54&amp;"');"</f>
        <v>xlswrite('G:\Mi unidad\1. PROYECTOS TELLO 2022\SCM SPILL OVERS\outputs\PEAO\densidad\1%\simulacion_2\output_tests.xlsx',p_value_vec_39','p_value_vec_39');</v>
      </c>
      <c r="SI54">
        <v>39</v>
      </c>
      <c r="SJ54" t="str">
        <f>"xlswrite('G:\Mi unidad\1. PROYECTOS TELLO 2022\SCM SPILL OVERS\outputs\PEAO\densidad_g\1%\simulacion_2\output_tests.xlsx',p_value_vec_"&amp;SI54&amp;"','p_value_vec_"&amp;SI54&amp;"');"</f>
        <v>xlswrite('G:\Mi unidad\1. PROYECTOS TELLO 2022\SCM SPILL OVERS\outputs\PEAO\densidad_g\1%\simulacion_2\output_tests.xlsx',p_value_vec_39','p_value_vec_39');</v>
      </c>
      <c r="SU54">
        <v>39</v>
      </c>
      <c r="SV54" t="str">
        <f>"xlswrite('G:\Mi unidad\1. PROYECTOS TELLO 2022\SCM SPILL OVERS\outputs\PEAO\distancia_centro_salud\1%\simulacion_2\output_tests.xlsx',p_value_vec_"&amp;SU54&amp;"','p_value_vec_"&amp;SU54&amp;"');"</f>
        <v>xlswrite('G:\Mi unidad\1. PROYECTOS TELLO 2022\SCM SPILL OVERS\outputs\PEAO\distancia_centro_salud\1%\simulacion_2\output_tests.xlsx',p_value_vec_39','p_value_vec_39');</v>
      </c>
      <c r="TH54">
        <v>39</v>
      </c>
      <c r="TI54" t="str">
        <f>"xlswrite('G:\Mi unidad\1. PROYECTOS TELLO 2022\SCM SPILL OVERS\outputs\PEAO\informalidad\1%\simulacion_2\output_tests.xlsx',p_value_vec_"&amp;TH54&amp;"','p_value_vec_"&amp;TH54&amp;"');"</f>
        <v>xlswrite('G:\Mi unidad\1. PROYECTOS TELLO 2022\SCM SPILL OVERS\outputs\PEAO\informalidad\1%\simulacion_2\output_tests.xlsx',p_value_vec_39','p_value_vec_39');</v>
      </c>
      <c r="TU54">
        <v>39</v>
      </c>
      <c r="TV54" t="str">
        <f>"xlswrite('G:\Mi unidad\1. PROYECTOS TELLO 2022\SCM SPILL OVERS\outputs\PEAO\alimentos\1%\simulacion_2\output_tests.xlsx',p_value_vec_"&amp;TU54&amp;"','p_value_vec_"&amp;TU54&amp;"');"</f>
        <v>xlswrite('G:\Mi unidad\1. PROYECTOS TELLO 2022\SCM SPILL OVERS\outputs\PEAO\alimentos\1%\simulacion_2\output_tests.xlsx',p_value_vec_39','p_value_vec_39');</v>
      </c>
      <c r="UB54">
        <v>39</v>
      </c>
      <c r="UC54" t="str">
        <f>"xlswrite('G:\Mi unidad\1. PROYECTOS TELLO 2022\SCM SPILL OVERS\outputs\PEAO\jefe_hogar\1%\simulacion_2\output_tests.xlsx',p_value_vec_"&amp;UB54&amp;"','p_value_vec_"&amp;UB54&amp;"');"</f>
        <v>xlswrite('G:\Mi unidad\1. PROYECTOS TELLO 2022\SCM SPILL OVERS\outputs\PEAO\jefe_hogar\1%\simulacion_2\output_tests.xlsx',p_value_vec_39','p_value_vec_39');</v>
      </c>
      <c r="UI54">
        <v>39</v>
      </c>
      <c r="UJ54" t="str">
        <f>"xlswrite('G:\Mi unidad\1. PROYECTOS TELLO 2022\SCM SPILL OVERS\outputs\PEAO\mujeres\1%\simulacion_2\output_tests.xlsx',p_value_vec_"&amp;UI54&amp;"','p_value_vec_"&amp;UI54&amp;"');"</f>
        <v>xlswrite('G:\Mi unidad\1. PROYECTOS TELLO 2022\SCM SPILL OVERS\outputs\PEAO\mujeres\1%\simulacion_2\output_tests.xlsx',p_value_vec_39','p_value_vec_39');</v>
      </c>
      <c r="UU54">
        <v>39</v>
      </c>
      <c r="UV54" t="str">
        <f>"xlswrite('G:\Mi unidad\1. PROYECTOS TELLO 2022\SCM SPILL OVERS\outputs\PEAO\criminalidad\1%\simulacion_2\output_tests.xlsx',p_value_vec_"&amp;UU54&amp;"','p_value_vec_"&amp;UU54&amp;"');"</f>
        <v>xlswrite('G:\Mi unidad\1. PROYECTOS TELLO 2022\SCM SPILL OVERS\outputs\PEAO\criminalidad\1%\simulacion_2\output_tests.xlsx',p_value_vec_39','p_value_vec_39');</v>
      </c>
    </row>
    <row r="55" spans="1:568" x14ac:dyDescent="0.3">
      <c r="A55">
        <v>153</v>
      </c>
      <c r="B55" s="2" t="str">
        <f t="shared" si="47"/>
        <v>[data_153,provincias_153,~] = xlsread('BD_PEAO_est_1_provincia_153.xlsx');</v>
      </c>
      <c r="E55" s="2" t="str">
        <f t="shared" si="37"/>
        <v>provincia_153 = unique(provincias_153(2:end,1));</v>
      </c>
      <c r="O55" s="2" t="str">
        <f t="shared" si="48"/>
        <v>PEAO_153 = reshape(data_153(:,2),T+S,N);</v>
      </c>
      <c r="T55" s="2" t="str">
        <f t="shared" si="49"/>
        <v xml:space="preserve">PEAO_153 = PEAO_153'; </v>
      </c>
      <c r="X55" s="2" t="str">
        <f t="shared" si="50"/>
        <v>tratado_153 = PEAO_153(1,:);</v>
      </c>
      <c r="AC55" s="2" t="str">
        <f t="shared" si="51"/>
        <v>PEAO_153(1,:) = [];</v>
      </c>
      <c r="AI55" s="2" t="str">
        <f t="shared" si="52"/>
        <v>PEAO_153 = [tratado_153;PEAO_153];</v>
      </c>
      <c r="AN55" s="2" t="str">
        <f t="shared" si="53"/>
        <v>Y_153 = PEAO_153; % outcome matrix</v>
      </c>
      <c r="AS55" s="2" t="str">
        <f t="shared" si="44"/>
        <v>Y_pre_153 = Y_153(:,1:T);</v>
      </c>
      <c r="AW55" s="2" t="str">
        <f t="shared" si="45"/>
        <v>Y_post_153 = Y_153(:,T+1:end);</v>
      </c>
      <c r="BA55" s="2" t="str">
        <f t="shared" si="46"/>
        <v>[a_hat_153,B_hat_153] = scm_batch(Y_pre_153);</v>
      </c>
      <c r="BF55" s="2" t="str">
        <f t="shared" si="38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39"/>
        <v>M_hat_153 = (eye(N)-B_hat_153)'*(eye(N)-B_hat_153);</v>
      </c>
      <c r="DQ55" s="2" t="str">
        <f t="shared" si="40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1"/>
        <v>synthetic_control_153=synthetic_control_153'</v>
      </c>
      <c r="EQ55" s="2" t="str">
        <f t="shared" si="42"/>
        <v>synthetic_control_sp_153=synthetic_control_sp_153'</v>
      </c>
      <c r="EV55" s="2" t="str">
        <f t="shared" si="43"/>
        <v>tratado_153=tratado_153'</v>
      </c>
      <c r="EZ55" s="2" t="str">
        <f t="shared" si="54"/>
        <v>xlswrite('G:\Mi unidad\1. PROYECTOS TELLO 2022\SCM SPILL OVERS\outputs\PEAO\distancia_centro_salud\1%\simulacion_2\synthetic_control_outputs.xlsx',synthetic_control_153,153)</v>
      </c>
      <c r="FN55" s="2" t="str">
        <f t="shared" si="55"/>
        <v>xlswrite('G:\Mi unidad\1. PROYECTOS TELLO 2022\SCM SPILL OVERS\outputs\PEAO\distancia_centro_salud\1%\simulacion_2\synthetic_control_spillover_outputs.xlsx',synthetic_control_sp_153,153)</v>
      </c>
      <c r="GD55" s="2" t="str">
        <f t="shared" si="56"/>
        <v>xlswrite('G:\Mi unidad\1. PROYECTOS TELLO 2022\SCM SPILL OVERS\outputs\PEAO\distancia_centro_salud\1%\simulacion_2\observado_outputs.xlsx',tratado_153,153)</v>
      </c>
      <c r="GR55" s="2" t="str">
        <f t="shared" si="57"/>
        <v>xlswrite('G:\Mi unidad\1. PROYECTOS TELLO 2022\SCM SPILL OVERS\outputs\PEAO\informalidad\1%\simulacion_2\synthetic_control_outputs.xlsx',synthetic_control_153,153)</v>
      </c>
      <c r="HF55" s="2" t="str">
        <f t="shared" si="58"/>
        <v>xlswrite('G:\Mi unidad\1. PROYECTOS TELLO 2022\SCM SPILL OVERS\outputs\PEAO\informalidad\1%\simulacion_2\synthetic_control_spillover_outputs.xlsx',synthetic_control_sp_153,153)</v>
      </c>
      <c r="HV55" s="2" t="str">
        <f t="shared" si="59"/>
        <v>xlswrite('G:\Mi unidad\1. PROYECTOS TELLO 2022\SCM SPILL OVERS\outputs\PEAO\informalidad\1%\simulacion_2\observado_outputs.xlsx',tratado_153,153)</v>
      </c>
      <c r="IJ55" s="2" t="str">
        <f t="shared" si="60"/>
        <v>xlswrite('G:\Mi unidad\1. PROYECTOS TELLO 2022\SCM SPILL OVERS\outputs\PEAO\densidad\1%\simulacion_2\synthetic_control_outputs.xlsx',synthetic_control_153,153)</v>
      </c>
      <c r="IX55" s="2" t="str">
        <f t="shared" si="61"/>
        <v>xlswrite('G:\Mi unidad\1. PROYECTOS TELLO 2022\SCM SPILL OVERS\outputs\PEAO\densidad\1%\simulacion_2\synthetic_control_spillover_outputs.xlsx',synthetic_control_sp_153,153)</v>
      </c>
      <c r="JN55" s="2" t="str">
        <f t="shared" si="62"/>
        <v>xlswrite('G:\Mi unidad\1. PROYECTOS TELLO 2022\SCM SPILL OVERS\outputs\PEAO\densidad\1%\simulacion_2\observado_outputs.xlsx',tratado_153,153)</v>
      </c>
      <c r="KA55" s="2" t="str">
        <f t="shared" si="63"/>
        <v>xlswrite('G:\Mi unidad\1. PROYECTOS TELLO 2022\SCM SPILL OVERS\outputs\PEAO\bajo_niv_educ\1%\simulacion_2\synthetic_control_outputs.xlsx',synthetic_control_153,153)</v>
      </c>
      <c r="KO55" s="2" t="str">
        <f t="shared" si="64"/>
        <v>xlswrite('G:\Mi unidad\1. PROYECTOS TELLO 2022\SCM SPILL OVERS\outputs\PEAO\bajo_niv_educ\1%\simulacion_2\synthetic_control_spillover_outputs.xlsx',synthetic_control_sp_153,153)</v>
      </c>
      <c r="LE55" s="2" t="str">
        <f t="shared" si="65"/>
        <v>xlswrite('G:\Mi unidad\1. PROYECTOS TELLO 2022\SCM SPILL OVERS\outputs\PEAO\bajo_niv_educ\1%\simulacion_2\observado_outputs.xlsx',tratado_153,153)</v>
      </c>
      <c r="LS55" s="2" t="str">
        <f t="shared" si="66"/>
        <v>xlswrite('G:\Mi unidad\1. PROYECTOS TELLO 2022\SCM SPILL OVERS\outputs\PEAO\bajo_ingreso\1%\simulacion_2\synthetic_control_outputs.xlsx',synthetic_control_153,153)</v>
      </c>
      <c r="MH55" s="2" t="str">
        <f t="shared" si="67"/>
        <v>xlswrite('G:\Mi unidad\1. PROYECTOS TELLO 2022\SCM SPILL OVERS\outputs\PEAO\bajo_ingreso\1%\simulacion_2\synthetic_control_spillover_outputs.xlsx',synthetic_control_sp_153,153)</v>
      </c>
      <c r="MX55" s="2" t="str">
        <f t="shared" si="68"/>
        <v>xlswrite('G:\Mi unidad\1. PROYECTOS TELLO 2022\SCM SPILL OVERS\outputs\PEAO\bajo_ingreso\1%\simulacion_2\observado_outputs.xlsx',tratado_153,153)</v>
      </c>
      <c r="NR55" s="2" t="str">
        <f t="shared" si="69"/>
        <v>xlswrite('G:\Mi unidad\1. PROYECTOS TELLO 2022\SCM SPILL OVERS\outputs\PEAO\densidad_g\1%\simulacion_2\synthetic_control_outputs.xlsx',synthetic_control_153,153)</v>
      </c>
      <c r="OF55" s="2" t="str">
        <f t="shared" si="70"/>
        <v>xlswrite('G:\Mi unidad\1. PROYECTOS TELLO 2022\SCM SPILL OVERS\outputs\PEAO\densidad_g\1%\simulacion_2\synthetic_control_spillover_outputs.xlsx',synthetic_control_sp_153,153)</v>
      </c>
      <c r="OV55" s="2" t="str">
        <f t="shared" si="71"/>
        <v>xlswrite('G:\Mi unidad\1. PROYECTOS TELLO 2022\SCM SPILL OVERS\outputs\PEAO\densidad_g\1%\simulacion_2\observado_outputs.xlsx',tratado_153,153)</v>
      </c>
      <c r="PI55" s="2" t="str">
        <f t="shared" si="72"/>
        <v>xlswrite('G:\Mi unidad\1. PROYECTOS TELLO 2022\SCM SPILL OVERS\outputs\PEAO\alimentos\1%\simulacion_2\synthetic_control_outputs.xlsx',synthetic_control_153,153);</v>
      </c>
      <c r="PJ55" s="2" t="str">
        <f t="shared" si="73"/>
        <v>xlswrite('G:\Mi unidad\1. PROYECTOS TELLO 2022\SCM SPILL OVERS\outputs\PEAO\alimentos\1%\simulacion_2\synthetic_control_spillover_outputs.xlsx',synthetic_control_sp_153,153);</v>
      </c>
      <c r="PK55" s="2" t="str">
        <f t="shared" si="74"/>
        <v>xlswrite('G:\Mi unidad\1. PROYECTOS TELLO 2022\SCM SPILL OVERS\outputs\PEAO\alimentos\1%\simulacion_2\observado_outputs.xlsx',tratado_153,153);</v>
      </c>
      <c r="PP55" s="2" t="str">
        <f t="shared" si="75"/>
        <v>xlswrite('G:\Mi unidad\1. PROYECTOS TELLO 2022\SCM SPILL OVERS\outputs\PEAO\jefe_hogar\1%\simulacion_2\synthetic_control_outputs.xlsx',synthetic_control_153,153);</v>
      </c>
      <c r="PQ55" s="2" t="str">
        <f t="shared" si="76"/>
        <v>xlswrite('G:\Mi unidad\1. PROYECTOS TELLO 2022\SCM SPILL OVERS\outputs\PEAO\jefe_hogar\1%\simulacion_2\synthetic_control_spillover_outputs.xlsx',synthetic_control_sp_153,153);</v>
      </c>
      <c r="PR55" s="2" t="str">
        <f t="shared" si="77"/>
        <v>xlswrite('G:\Mi unidad\1. PROYECTOS TELLO 2022\SCM SPILL OVERS\outputs\PEAO\jefe_hogar\1%\simulacion_2\observado_outputs.xlsx',tratado_153,153);</v>
      </c>
      <c r="PV55" s="2" t="str">
        <f t="shared" si="78"/>
        <v>xlswrite('G:\Mi unidad\1. PROYECTOS TELLO 2022\SCM SPILL OVERS\outputs\PEAO\mujeres\1%\simulacion_2\synthetic_control_outputs.xlsx',synthetic_control_153,153);</v>
      </c>
      <c r="PW55" s="2" t="str">
        <f t="shared" si="79"/>
        <v>xlswrite('G:\Mi unidad\1. PROYECTOS TELLO 2022\SCM SPILL OVERS\outputs\PEAO\mujeres\1%\simulacion_2\synthetic_control_spillover_outputs.xlsx',synthetic_control_sp_153,153);</v>
      </c>
      <c r="PX55" s="2" t="str">
        <f t="shared" si="80"/>
        <v>xlswrite('G:\Mi unidad\1. PROYECTOS TELLO 2022\SCM SPILL OVERS\outputs\PEAO\mujeres\1%\simulacion_2\observado_outputs.xlsx',tratado_153,153);</v>
      </c>
      <c r="QB55" s="2" t="str">
        <f t="shared" si="81"/>
        <v>xlswrite('G:\Mi unidad\1. PROYECTOS TELLO 2022\SCM SPILL OVERS\outputs\PEAO\criminalidad\1%\simulacion_2\synthetic_control_outputs.xlsx',synthetic_control_153,153);</v>
      </c>
      <c r="QC55" s="2" t="str">
        <f t="shared" si="82"/>
        <v>xlswrite('G:\Mi unidad\1. PROYECTOS TELLO 2022\SCM SPILL OVERS\outputs\PEAO\criminalidad\1%\simulacion_2\synthetic_control_spillover_outputs.xlsx',synthetic_control_sp_153,153);</v>
      </c>
      <c r="QD55" s="2" t="str">
        <f t="shared" si="83"/>
        <v>xlswrite('G:\Mi unidad\1. PROYECTOS TELLO 2022\SCM SPILL OVERS\outputs\PEAO\criminalidad\1%\simulacion_2\observado_outputs.xlsx',tratado_153,153);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sp_andrews(Y_pre_"&amp;QP55&amp;",PEAO_"&amp;QP55&amp;"(:,T+s),A_"&amp;QP55&amp;",C,d,alpha_sig);"</f>
        <v xml:space="preserve">    spillover_test_27(s) = sp_andrews(Y_pre_27,PEAO_27(:,T+s),A_27,C,d,alpha_sig);</v>
      </c>
      <c r="QW55">
        <v>39</v>
      </c>
      <c r="QX55" t="str">
        <f>"xlswrite('G:\Mi unidad\1. PROYECTOS TELLO 2022\SCM SPILL OVERS\outputs\PEAO\bajo_niv_educ\1%\simulacion_2\output_tests.xlsx',alpha1_hat_vec_"&amp;QW55&amp;"','alpha1_hat_vec_"&amp;QW55&amp;"');"</f>
        <v>xlswrite('G:\Mi unidad\1. PROYECTOS TELLO 2022\SCM SPILL OVERS\outputs\PEAO\bajo_niv_educ\1%\simulacion_2\output_tests.xlsx',alpha1_hat_vec_39','alpha1_hat_vec_39');</v>
      </c>
      <c r="RK55">
        <v>39</v>
      </c>
      <c r="RL55" t="str">
        <f>"xlswrite('G:\Mi unidad\1. PROYECTOS TELLO 2022\SCM SPILL OVERS\outputs\PEAO\bajo_ingreso\1%\simulacion_2\output_tests.xlsx',alpha1_hat_vec_"&amp;RK55&amp;"','alpha1_hat_vec_"&amp;RK55&amp;"');"</f>
        <v>xlswrite('G:\Mi unidad\1. PROYECTOS TELLO 2022\SCM SPILL OVERS\outputs\PEAO\bajo_ingreso\1%\simulacion_2\output_tests.xlsx',alpha1_hat_vec_39','alpha1_hat_vec_39');</v>
      </c>
      <c r="RW55">
        <v>39</v>
      </c>
      <c r="RX55" t="str">
        <f>"xlswrite('G:\Mi unidad\1. PROYECTOS TELLO 2022\SCM SPILL OVERS\outputs\PEAO\densidad\1%\simulacion_2\output_tests.xlsx',alpha1_hat_vec_"&amp;RW55&amp;"','alpha1_hat_vec_"&amp;RW55&amp;"');"</f>
        <v>xlswrite('G:\Mi unidad\1. PROYECTOS TELLO 2022\SCM SPILL OVERS\outputs\PEAO\densidad\1%\simulacion_2\output_tests.xlsx',alpha1_hat_vec_39','alpha1_hat_vec_39');</v>
      </c>
      <c r="SI55">
        <v>39</v>
      </c>
      <c r="SJ55" t="str">
        <f>"xlswrite('G:\Mi unidad\1. PROYECTOS TELLO 2022\SCM SPILL OVERS\outputs\PEAO\densidad_g\1%\simulacion_2\output_tests.xlsx',alpha1_hat_vec_"&amp;SI55&amp;"','alpha1_hat_vec_"&amp;SI55&amp;"');"</f>
        <v>xlswrite('G:\Mi unidad\1. PROYECTOS TELLO 2022\SCM SPILL OVERS\outputs\PEAO\densidad_g\1%\simulacion_2\output_tests.xlsx',alpha1_hat_vec_39','alpha1_hat_vec_39');</v>
      </c>
      <c r="SU55">
        <v>39</v>
      </c>
      <c r="SV55" t="str">
        <f>"xlswrite('G:\Mi unidad\1. PROYECTOS TELLO 2022\SCM SPILL OVERS\outputs\PEAO\distancia_centro_salud\1%\simulacion_2\output_tests.xlsx',alpha1_hat_vec_"&amp;SU55&amp;"','alpha1_hat_vec_"&amp;SU55&amp;"');"</f>
        <v>xlswrite('G:\Mi unidad\1. PROYECTOS TELLO 2022\SCM SPILL OVERS\outputs\PEAO\distancia_centro_salud\1%\simulacion_2\output_tests.xlsx',alpha1_hat_vec_39','alpha1_hat_vec_39');</v>
      </c>
      <c r="TH55">
        <v>39</v>
      </c>
      <c r="TI55" t="str">
        <f>"xlswrite('G:\Mi unidad\1. PROYECTOS TELLO 2022\SCM SPILL OVERS\outputs\PEAO\informalidad\1%\simulacion_2\output_tests.xlsx',alpha1_hat_vec_"&amp;TH55&amp;"','alpha1_hat_vec_"&amp;TH55&amp;"');"</f>
        <v>xlswrite('G:\Mi unidad\1. PROYECTOS TELLO 2022\SCM SPILL OVERS\outputs\PEAO\informalidad\1%\simulacion_2\output_tests.xlsx',alpha1_hat_vec_39','alpha1_hat_vec_39');</v>
      </c>
      <c r="TU55">
        <v>39</v>
      </c>
      <c r="TV55" t="str">
        <f>"xlswrite('G:\Mi unidad\1. PROYECTOS TELLO 2022\SCM SPILL OVERS\outputs\PEAO\alimentos\1%\simulacion_2\output_tests.xlsx',alpha1_hat_vec_"&amp;TU55&amp;"','alpha1_hat_vec_"&amp;TU55&amp;"');"</f>
        <v>xlswrite('G:\Mi unidad\1. PROYECTOS TELLO 2022\SCM SPILL OVERS\outputs\PEAO\alimentos\1%\simulacion_2\output_tests.xlsx',alpha1_hat_vec_39','alpha1_hat_vec_39');</v>
      </c>
      <c r="UB55">
        <v>39</v>
      </c>
      <c r="UC55" t="str">
        <f>"xlswrite('G:\Mi unidad\1. PROYECTOS TELLO 2022\SCM SPILL OVERS\outputs\PEAO\jefe_hogar\1%\simulacion_2\output_tests.xlsx',alpha1_hat_vec_"&amp;UB55&amp;"','alpha1_hat_vec_"&amp;UB55&amp;"');"</f>
        <v>xlswrite('G:\Mi unidad\1. PROYECTOS TELLO 2022\SCM SPILL OVERS\outputs\PEAO\jefe_hogar\1%\simulacion_2\output_tests.xlsx',alpha1_hat_vec_39','alpha1_hat_vec_39');</v>
      </c>
      <c r="UI55">
        <v>39</v>
      </c>
      <c r="UJ55" t="str">
        <f>"xlswrite('G:\Mi unidad\1. PROYECTOS TELLO 2022\SCM SPILL OVERS\outputs\PEAO\mujeres\1%\simulacion_2\output_tests.xlsx',alpha1_hat_vec_"&amp;UI55&amp;"','alpha1_hat_vec_"&amp;UI55&amp;"');"</f>
        <v>xlswrite('G:\Mi unidad\1. PROYECTOS TELLO 2022\SCM SPILL OVERS\outputs\PEAO\mujeres\1%\simulacion_2\output_tests.xlsx',alpha1_hat_vec_39','alpha1_hat_vec_39');</v>
      </c>
      <c r="UU55">
        <v>39</v>
      </c>
      <c r="UV55" t="str">
        <f>"xlswrite('G:\Mi unidad\1. PROYECTOS TELLO 2022\SCM SPILL OVERS\outputs\PEAO\criminalidad\1%\simulacion_2\output_tests.xlsx',alpha1_hat_vec_"&amp;UU55&amp;"','alpha1_hat_vec_"&amp;UU55&amp;"');"</f>
        <v>xlswrite('G:\Mi unidad\1. PROYECTOS TELLO 2022\SCM SPILL OVERS\outputs\PEAO\criminalidad\1%\simulacion_2\output_tests.xlsx',alpha1_hat_vec_39','alpha1_hat_vec_39');</v>
      </c>
    </row>
    <row r="56" spans="1:568" x14ac:dyDescent="0.3">
      <c r="A56">
        <v>157</v>
      </c>
      <c r="B56" s="2" t="str">
        <f t="shared" si="47"/>
        <v>[data_157,provincias_157,~] = xlsread('BD_PEAO_est_1_provincia_157.xlsx');</v>
      </c>
      <c r="E56" s="2" t="str">
        <f t="shared" si="37"/>
        <v>provincia_157 = unique(provincias_157(2:end,1));</v>
      </c>
      <c r="O56" s="2" t="str">
        <f t="shared" si="48"/>
        <v>PEAO_157 = reshape(data_157(:,2),T+S,N);</v>
      </c>
      <c r="T56" s="2" t="str">
        <f t="shared" si="49"/>
        <v xml:space="preserve">PEAO_157 = PEAO_157'; </v>
      </c>
      <c r="X56" s="2" t="str">
        <f t="shared" si="50"/>
        <v>tratado_157 = PEAO_157(1,:);</v>
      </c>
      <c r="AC56" s="2" t="str">
        <f t="shared" si="51"/>
        <v>PEAO_157(1,:) = [];</v>
      </c>
      <c r="AI56" s="2" t="str">
        <f t="shared" si="52"/>
        <v>PEAO_157 = [tratado_157;PEAO_157];</v>
      </c>
      <c r="AN56" s="2" t="str">
        <f t="shared" si="53"/>
        <v>Y_157 = PEAO_157; % outcome matrix</v>
      </c>
      <c r="AS56" s="2" t="str">
        <f t="shared" si="44"/>
        <v>Y_pre_157 = Y_157(:,1:T);</v>
      </c>
      <c r="AW56" s="2" t="str">
        <f t="shared" si="45"/>
        <v>Y_post_157 = Y_157(:,T+1:end);</v>
      </c>
      <c r="BA56" s="2" t="str">
        <f t="shared" si="46"/>
        <v>[a_hat_157,B_hat_157] = scm_batch(Y_pre_157);</v>
      </c>
      <c r="BF56" s="2" t="str">
        <f t="shared" si="38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39"/>
        <v>M_hat_157 = (eye(N)-B_hat_157)'*(eye(N)-B_hat_157);</v>
      </c>
      <c r="DQ56" s="2" t="str">
        <f t="shared" si="40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1"/>
        <v>synthetic_control_157=synthetic_control_157'</v>
      </c>
      <c r="EQ56" s="2" t="str">
        <f t="shared" si="42"/>
        <v>synthetic_control_sp_157=synthetic_control_sp_157'</v>
      </c>
      <c r="EV56" s="2" t="str">
        <f t="shared" si="43"/>
        <v>tratado_157=tratado_157'</v>
      </c>
      <c r="EZ56" s="2" t="str">
        <f t="shared" si="54"/>
        <v>xlswrite('G:\Mi unidad\1. PROYECTOS TELLO 2022\SCM SPILL OVERS\outputs\PEAO\distancia_centro_salud\1%\simulacion_2\synthetic_control_outputs.xlsx',synthetic_control_157,157)</v>
      </c>
      <c r="FN56" s="2" t="str">
        <f t="shared" si="55"/>
        <v>xlswrite('G:\Mi unidad\1. PROYECTOS TELLO 2022\SCM SPILL OVERS\outputs\PEAO\distancia_centro_salud\1%\simulacion_2\synthetic_control_spillover_outputs.xlsx',synthetic_control_sp_157,157)</v>
      </c>
      <c r="GD56" s="2" t="str">
        <f t="shared" si="56"/>
        <v>xlswrite('G:\Mi unidad\1. PROYECTOS TELLO 2022\SCM SPILL OVERS\outputs\PEAO\distancia_centro_salud\1%\simulacion_2\observado_outputs.xlsx',tratado_157,157)</v>
      </c>
      <c r="GR56" s="2" t="str">
        <f t="shared" si="57"/>
        <v>xlswrite('G:\Mi unidad\1. PROYECTOS TELLO 2022\SCM SPILL OVERS\outputs\PEAO\informalidad\1%\simulacion_2\synthetic_control_outputs.xlsx',synthetic_control_157,157)</v>
      </c>
      <c r="HF56" s="2" t="str">
        <f t="shared" si="58"/>
        <v>xlswrite('G:\Mi unidad\1. PROYECTOS TELLO 2022\SCM SPILL OVERS\outputs\PEAO\informalidad\1%\simulacion_2\synthetic_control_spillover_outputs.xlsx',synthetic_control_sp_157,157)</v>
      </c>
      <c r="HV56" s="2" t="str">
        <f t="shared" si="59"/>
        <v>xlswrite('G:\Mi unidad\1. PROYECTOS TELLO 2022\SCM SPILL OVERS\outputs\PEAO\informalidad\1%\simulacion_2\observado_outputs.xlsx',tratado_157,157)</v>
      </c>
      <c r="IJ56" s="2" t="str">
        <f t="shared" si="60"/>
        <v>xlswrite('G:\Mi unidad\1. PROYECTOS TELLO 2022\SCM SPILL OVERS\outputs\PEAO\densidad\1%\simulacion_2\synthetic_control_outputs.xlsx',synthetic_control_157,157)</v>
      </c>
      <c r="IX56" s="2" t="str">
        <f t="shared" si="61"/>
        <v>xlswrite('G:\Mi unidad\1. PROYECTOS TELLO 2022\SCM SPILL OVERS\outputs\PEAO\densidad\1%\simulacion_2\synthetic_control_spillover_outputs.xlsx',synthetic_control_sp_157,157)</v>
      </c>
      <c r="JN56" s="2" t="str">
        <f t="shared" si="62"/>
        <v>xlswrite('G:\Mi unidad\1. PROYECTOS TELLO 2022\SCM SPILL OVERS\outputs\PEAO\densidad\1%\simulacion_2\observado_outputs.xlsx',tratado_157,157)</v>
      </c>
      <c r="KA56" s="2" t="str">
        <f t="shared" si="63"/>
        <v>xlswrite('G:\Mi unidad\1. PROYECTOS TELLO 2022\SCM SPILL OVERS\outputs\PEAO\bajo_niv_educ\1%\simulacion_2\synthetic_control_outputs.xlsx',synthetic_control_157,157)</v>
      </c>
      <c r="KO56" s="2" t="str">
        <f t="shared" si="64"/>
        <v>xlswrite('G:\Mi unidad\1. PROYECTOS TELLO 2022\SCM SPILL OVERS\outputs\PEAO\bajo_niv_educ\1%\simulacion_2\synthetic_control_spillover_outputs.xlsx',synthetic_control_sp_157,157)</v>
      </c>
      <c r="LE56" s="2" t="str">
        <f t="shared" si="65"/>
        <v>xlswrite('G:\Mi unidad\1. PROYECTOS TELLO 2022\SCM SPILL OVERS\outputs\PEAO\bajo_niv_educ\1%\simulacion_2\observado_outputs.xlsx',tratado_157,157)</v>
      </c>
      <c r="LS56" s="2" t="str">
        <f t="shared" si="66"/>
        <v>xlswrite('G:\Mi unidad\1. PROYECTOS TELLO 2022\SCM SPILL OVERS\outputs\PEAO\bajo_ingreso\1%\simulacion_2\synthetic_control_outputs.xlsx',synthetic_control_157,157)</v>
      </c>
      <c r="MH56" s="2" t="str">
        <f t="shared" si="67"/>
        <v>xlswrite('G:\Mi unidad\1. PROYECTOS TELLO 2022\SCM SPILL OVERS\outputs\PEAO\bajo_ingreso\1%\simulacion_2\synthetic_control_spillover_outputs.xlsx',synthetic_control_sp_157,157)</v>
      </c>
      <c r="MX56" s="2" t="str">
        <f t="shared" si="68"/>
        <v>xlswrite('G:\Mi unidad\1. PROYECTOS TELLO 2022\SCM SPILL OVERS\outputs\PEAO\bajo_ingreso\1%\simulacion_2\observado_outputs.xlsx',tratado_157,157)</v>
      </c>
      <c r="NR56" s="2" t="str">
        <f t="shared" si="69"/>
        <v>xlswrite('G:\Mi unidad\1. PROYECTOS TELLO 2022\SCM SPILL OVERS\outputs\PEAO\densidad_g\1%\simulacion_2\synthetic_control_outputs.xlsx',synthetic_control_157,157)</v>
      </c>
      <c r="OF56" s="2" t="str">
        <f t="shared" si="70"/>
        <v>xlswrite('G:\Mi unidad\1. PROYECTOS TELLO 2022\SCM SPILL OVERS\outputs\PEAO\densidad_g\1%\simulacion_2\synthetic_control_spillover_outputs.xlsx',synthetic_control_sp_157,157)</v>
      </c>
      <c r="OV56" s="2" t="str">
        <f t="shared" si="71"/>
        <v>xlswrite('G:\Mi unidad\1. PROYECTOS TELLO 2022\SCM SPILL OVERS\outputs\PEAO\densidad_g\1%\simulacion_2\observado_outputs.xlsx',tratado_157,157)</v>
      </c>
      <c r="PI56" s="2" t="str">
        <f t="shared" si="72"/>
        <v>xlswrite('G:\Mi unidad\1. PROYECTOS TELLO 2022\SCM SPILL OVERS\outputs\PEAO\alimentos\1%\simulacion_2\synthetic_control_outputs.xlsx',synthetic_control_157,157);</v>
      </c>
      <c r="PJ56" s="2" t="str">
        <f t="shared" si="73"/>
        <v>xlswrite('G:\Mi unidad\1. PROYECTOS TELLO 2022\SCM SPILL OVERS\outputs\PEAO\alimentos\1%\simulacion_2\synthetic_control_spillover_outputs.xlsx',synthetic_control_sp_157,157);</v>
      </c>
      <c r="PK56" s="2" t="str">
        <f t="shared" si="74"/>
        <v>xlswrite('G:\Mi unidad\1. PROYECTOS TELLO 2022\SCM SPILL OVERS\outputs\PEAO\alimentos\1%\simulacion_2\observado_outputs.xlsx',tratado_157,157);</v>
      </c>
      <c r="PP56" s="2" t="str">
        <f t="shared" si="75"/>
        <v>xlswrite('G:\Mi unidad\1. PROYECTOS TELLO 2022\SCM SPILL OVERS\outputs\PEAO\jefe_hogar\1%\simulacion_2\synthetic_control_outputs.xlsx',synthetic_control_157,157);</v>
      </c>
      <c r="PQ56" s="2" t="str">
        <f t="shared" si="76"/>
        <v>xlswrite('G:\Mi unidad\1. PROYECTOS TELLO 2022\SCM SPILL OVERS\outputs\PEAO\jefe_hogar\1%\simulacion_2\synthetic_control_spillover_outputs.xlsx',synthetic_control_sp_157,157);</v>
      </c>
      <c r="PR56" s="2" t="str">
        <f t="shared" si="77"/>
        <v>xlswrite('G:\Mi unidad\1. PROYECTOS TELLO 2022\SCM SPILL OVERS\outputs\PEAO\jefe_hogar\1%\simulacion_2\observado_outputs.xlsx',tratado_157,157);</v>
      </c>
      <c r="PV56" s="2" t="str">
        <f t="shared" si="78"/>
        <v>xlswrite('G:\Mi unidad\1. PROYECTOS TELLO 2022\SCM SPILL OVERS\outputs\PEAO\mujeres\1%\simulacion_2\synthetic_control_outputs.xlsx',synthetic_control_157,157);</v>
      </c>
      <c r="PW56" s="2" t="str">
        <f t="shared" si="79"/>
        <v>xlswrite('G:\Mi unidad\1. PROYECTOS TELLO 2022\SCM SPILL OVERS\outputs\PEAO\mujeres\1%\simulacion_2\synthetic_control_spillover_outputs.xlsx',synthetic_control_sp_157,157);</v>
      </c>
      <c r="PX56" s="2" t="str">
        <f t="shared" si="80"/>
        <v>xlswrite('G:\Mi unidad\1. PROYECTOS TELLO 2022\SCM SPILL OVERS\outputs\PEAO\mujeres\1%\simulacion_2\observado_outputs.xlsx',tratado_157,157);</v>
      </c>
      <c r="QB56" s="2" t="str">
        <f t="shared" si="81"/>
        <v>xlswrite('G:\Mi unidad\1. PROYECTOS TELLO 2022\SCM SPILL OVERS\outputs\PEAO\criminalidad\1%\simulacion_2\synthetic_control_outputs.xlsx',synthetic_control_157,157);</v>
      </c>
      <c r="QC56" s="2" t="str">
        <f t="shared" si="82"/>
        <v>xlswrite('G:\Mi unidad\1. PROYECTOS TELLO 2022\SCM SPILL OVERS\outputs\PEAO\criminalidad\1%\simulacion_2\synthetic_control_spillover_outputs.xlsx',synthetic_control_sp_157,157);</v>
      </c>
      <c r="QD56" s="2" t="str">
        <f t="shared" si="83"/>
        <v>xlswrite('G:\Mi unidad\1. PROYECTOS TELLO 2022\SCM SPILL OVERS\outputs\PEAO\criminalidad\1%\simulacion_2\observado_outputs.xlsx',tratado_157,157);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OVERS\outputs\PEAO\bajo_niv_educ\1%\simulacion_2\output_tests.xlsx',spillover_test_"&amp;QW56&amp;"','sp_test_"&amp;QW56&amp;"');"</f>
        <v>xlswrite('G:\Mi unidad\1. PROYECTOS TELLO 2022\SCM SPILL OVERS\outputs\PEAO\bajo_niv_educ\1%\simulacion_2\output_tests.xlsx',spillover_test_39','sp_test_39');</v>
      </c>
      <c r="RK56">
        <v>39</v>
      </c>
      <c r="RL56" t="str">
        <f>"xlswrite('G:\Mi unidad\1. PROYECTOS TELLO 2022\SCM SPILL OVERS\outputs\PEAO\bajo_ingreso\1%\simulacion_2\output_tests.xlsx',spillover_test_"&amp;RK56&amp;"','sp_test_"&amp;RK56&amp;"');"</f>
        <v>xlswrite('G:\Mi unidad\1. PROYECTOS TELLO 2022\SCM SPILL OVERS\outputs\PEAO\bajo_ingreso\1%\simulacion_2\output_tests.xlsx',spillover_test_39','sp_test_39');</v>
      </c>
      <c r="RW56">
        <v>39</v>
      </c>
      <c r="RX56" t="str">
        <f>"xlswrite('G:\Mi unidad\1. PROYECTOS TELLO 2022\SCM SPILL OVERS\outputs\PEAO\densidad\1%\simulacion_2\output_tests.xlsx',spillover_test_"&amp;RW56&amp;"','sp_test_"&amp;RW56&amp;"');"</f>
        <v>xlswrite('G:\Mi unidad\1. PROYECTOS TELLO 2022\SCM SPILL OVERS\outputs\PEAO\densidad\1%\simulacion_2\output_tests.xlsx',spillover_test_39','sp_test_39');</v>
      </c>
      <c r="SI56">
        <v>39</v>
      </c>
      <c r="SJ56" t="str">
        <f>"xlswrite('G:\Mi unidad\1. PROYECTOS TELLO 2022\SCM SPILL OVERS\outputs\PEAO\densidad_g\1%\simulacion_2\output_tests.xlsx',spillover_test_"&amp;SI56&amp;"','sp_test_"&amp;SI56&amp;"');"</f>
        <v>xlswrite('G:\Mi unidad\1. PROYECTOS TELLO 2022\SCM SPILL OVERS\outputs\PEAO\densidad_g\1%\simulacion_2\output_tests.xlsx',spillover_test_39','sp_test_39');</v>
      </c>
      <c r="SU56">
        <v>39</v>
      </c>
      <c r="SV56" t="str">
        <f>"xlswrite('G:\Mi unidad\1. PROYECTOS TELLO 2022\SCM SPILL OVERS\outputs\PEAO\distancia_centro_salud\1%\simulacion_2\output_tests.xlsx',spillover_test_"&amp;SU56&amp;"','sp_test_"&amp;SU56&amp;"');"</f>
        <v>xlswrite('G:\Mi unidad\1. PROYECTOS TELLO 2022\SCM SPILL OVERS\outputs\PEAO\distancia_centro_salud\1%\simulacion_2\output_tests.xlsx',spillover_test_39','sp_test_39');</v>
      </c>
      <c r="TH56">
        <v>39</v>
      </c>
      <c r="TI56" t="str">
        <f>"xlswrite('G:\Mi unidad\1. PROYECTOS TELLO 2022\SCM SPILL OVERS\outputs\PEAO\informalidad\1%\simulacion_2\output_tests.xlsx',spillover_test_"&amp;TH56&amp;"','sp_test_"&amp;TH56&amp;"');"</f>
        <v>xlswrite('G:\Mi unidad\1. PROYECTOS TELLO 2022\SCM SPILL OVERS\outputs\PEAO\informalidad\1%\simulacion_2\output_tests.xlsx',spillover_test_39','sp_test_39');</v>
      </c>
      <c r="TU56">
        <v>39</v>
      </c>
      <c r="TV56" t="str">
        <f>"xlswrite('G:\Mi unidad\1. PROYECTOS TELLO 2022\SCM SPILL OVERS\outputs\PEAO\alimentos\1%\simulacion_2\output_tests.xlsx',spillover_test_"&amp;TU56&amp;"','sp_test_"&amp;TU56&amp;"');"</f>
        <v>xlswrite('G:\Mi unidad\1. PROYECTOS TELLO 2022\SCM SPILL OVERS\outputs\PEAO\alimentos\1%\simulacion_2\output_tests.xlsx',spillover_test_39','sp_test_39');</v>
      </c>
      <c r="UB56">
        <v>39</v>
      </c>
      <c r="UC56" t="str">
        <f>"xlswrite('G:\Mi unidad\1. PROYECTOS TELLO 2022\SCM SPILL OVERS\outputs\PEAO\jefe_hogar\1%\simulacion_2\output_tests.xlsx',spillover_test_"&amp;UB56&amp;"','sp_test_"&amp;UB56&amp;"');"</f>
        <v>xlswrite('G:\Mi unidad\1. PROYECTOS TELLO 2022\SCM SPILL OVERS\outputs\PEAO\jefe_hogar\1%\simulacion_2\output_tests.xlsx',spillover_test_39','sp_test_39');</v>
      </c>
      <c r="UI56">
        <v>39</v>
      </c>
      <c r="UJ56" t="str">
        <f>"xlswrite('G:\Mi unidad\1. PROYECTOS TELLO 2022\SCM SPILL OVERS\outputs\PEAO\mujeres\1%\simulacion_2\output_tests.xlsx',spillover_test_"&amp;UI56&amp;"','sp_test_"&amp;UI56&amp;"');"</f>
        <v>xlswrite('G:\Mi unidad\1. PROYECTOS TELLO 2022\SCM SPILL OVERS\outputs\PEAO\mujeres\1%\simulacion_2\output_tests.xlsx',spillover_test_39','sp_test_39');</v>
      </c>
      <c r="UU56">
        <v>39</v>
      </c>
      <c r="UV56" t="str">
        <f>"xlswrite('G:\Mi unidad\1. PROYECTOS TELLO 2022\SCM SPILL OVERS\outputs\PEAO\criminalidad\1%\simulacion_2\output_tests.xlsx',spillover_test_"&amp;UU56&amp;"','sp_test_"&amp;UU56&amp;"');"</f>
        <v>xlswrite('G:\Mi unidad\1. PROYECTOS TELLO 2022\SCM SPILL OVERS\outputs\PEAO\criminalidad\1%\simulacion_2\output_tests.xlsx',spillover_test_39','sp_test_39');</v>
      </c>
    </row>
    <row r="57" spans="1:568" x14ac:dyDescent="0.3">
      <c r="A57">
        <v>158</v>
      </c>
      <c r="B57" s="2" t="str">
        <f t="shared" si="47"/>
        <v>[data_158,provincias_158,~] = xlsread('BD_PEAO_est_1_provincia_158.xlsx');</v>
      </c>
      <c r="E57" s="2" t="str">
        <f t="shared" si="37"/>
        <v>provincia_158 = unique(provincias_158(2:end,1));</v>
      </c>
      <c r="O57" s="2" t="str">
        <f t="shared" si="48"/>
        <v>PEAO_158 = reshape(data_158(:,2),T+S,N);</v>
      </c>
      <c r="T57" s="2" t="str">
        <f t="shared" si="49"/>
        <v xml:space="preserve">PEAO_158 = PEAO_158'; </v>
      </c>
      <c r="X57" s="2" t="str">
        <f t="shared" si="50"/>
        <v>tratado_158 = PEAO_158(1,:);</v>
      </c>
      <c r="AC57" s="2" t="str">
        <f t="shared" si="51"/>
        <v>PEAO_158(1,:) = [];</v>
      </c>
      <c r="AI57" s="2" t="str">
        <f t="shared" si="52"/>
        <v>PEAO_158 = [tratado_158;PEAO_158];</v>
      </c>
      <c r="AN57" s="2" t="str">
        <f t="shared" si="53"/>
        <v>Y_158 = PEAO_158; % outcome matrix</v>
      </c>
      <c r="AS57" s="2" t="str">
        <f t="shared" si="44"/>
        <v>Y_pre_158 = Y_158(:,1:T);</v>
      </c>
      <c r="AW57" s="2" t="str">
        <f t="shared" si="45"/>
        <v>Y_post_158 = Y_158(:,T+1:end);</v>
      </c>
      <c r="BA57" s="2" t="str">
        <f t="shared" si="46"/>
        <v>[a_hat_158,B_hat_158] = scm_batch(Y_pre_158);</v>
      </c>
      <c r="BF57" s="2" t="str">
        <f t="shared" si="38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39"/>
        <v>M_hat_158 = (eye(N)-B_hat_158)'*(eye(N)-B_hat_158);</v>
      </c>
      <c r="DQ57" s="2" t="str">
        <f t="shared" si="40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1"/>
        <v>synthetic_control_158=synthetic_control_158'</v>
      </c>
      <c r="EQ57" s="2" t="str">
        <f t="shared" si="42"/>
        <v>synthetic_control_sp_158=synthetic_control_sp_158'</v>
      </c>
      <c r="EV57" s="2" t="str">
        <f t="shared" si="43"/>
        <v>tratado_158=tratado_158'</v>
      </c>
      <c r="EZ57" s="2" t="str">
        <f t="shared" si="54"/>
        <v>xlswrite('G:\Mi unidad\1. PROYECTOS TELLO 2022\SCM SPILL OVERS\outputs\PEAO\distancia_centro_salud\1%\simulacion_2\synthetic_control_outputs.xlsx',synthetic_control_158,158)</v>
      </c>
      <c r="FN57" s="2" t="str">
        <f t="shared" si="55"/>
        <v>xlswrite('G:\Mi unidad\1. PROYECTOS TELLO 2022\SCM SPILL OVERS\outputs\PEAO\distancia_centro_salud\1%\simulacion_2\synthetic_control_spillover_outputs.xlsx',synthetic_control_sp_158,158)</v>
      </c>
      <c r="GD57" s="2" t="str">
        <f t="shared" si="56"/>
        <v>xlswrite('G:\Mi unidad\1. PROYECTOS TELLO 2022\SCM SPILL OVERS\outputs\PEAO\distancia_centro_salud\1%\simulacion_2\observado_outputs.xlsx',tratado_158,158)</v>
      </c>
      <c r="GR57" s="2" t="str">
        <f t="shared" si="57"/>
        <v>xlswrite('G:\Mi unidad\1. PROYECTOS TELLO 2022\SCM SPILL OVERS\outputs\PEAO\informalidad\1%\simulacion_2\synthetic_control_outputs.xlsx',synthetic_control_158,158)</v>
      </c>
      <c r="HF57" s="2" t="str">
        <f t="shared" si="58"/>
        <v>xlswrite('G:\Mi unidad\1. PROYECTOS TELLO 2022\SCM SPILL OVERS\outputs\PEAO\informalidad\1%\simulacion_2\synthetic_control_spillover_outputs.xlsx',synthetic_control_sp_158,158)</v>
      </c>
      <c r="HV57" s="2" t="str">
        <f t="shared" si="59"/>
        <v>xlswrite('G:\Mi unidad\1. PROYECTOS TELLO 2022\SCM SPILL OVERS\outputs\PEAO\informalidad\1%\simulacion_2\observado_outputs.xlsx',tratado_158,158)</v>
      </c>
      <c r="IJ57" s="2" t="str">
        <f t="shared" si="60"/>
        <v>xlswrite('G:\Mi unidad\1. PROYECTOS TELLO 2022\SCM SPILL OVERS\outputs\PEAO\densidad\1%\simulacion_2\synthetic_control_outputs.xlsx',synthetic_control_158,158)</v>
      </c>
      <c r="IX57" s="2" t="str">
        <f t="shared" si="61"/>
        <v>xlswrite('G:\Mi unidad\1. PROYECTOS TELLO 2022\SCM SPILL OVERS\outputs\PEAO\densidad\1%\simulacion_2\synthetic_control_spillover_outputs.xlsx',synthetic_control_sp_158,158)</v>
      </c>
      <c r="JN57" s="2" t="str">
        <f t="shared" si="62"/>
        <v>xlswrite('G:\Mi unidad\1. PROYECTOS TELLO 2022\SCM SPILL OVERS\outputs\PEAO\densidad\1%\simulacion_2\observado_outputs.xlsx',tratado_158,158)</v>
      </c>
      <c r="KA57" s="2" t="str">
        <f t="shared" si="63"/>
        <v>xlswrite('G:\Mi unidad\1. PROYECTOS TELLO 2022\SCM SPILL OVERS\outputs\PEAO\bajo_niv_educ\1%\simulacion_2\synthetic_control_outputs.xlsx',synthetic_control_158,158)</v>
      </c>
      <c r="KO57" s="2" t="str">
        <f t="shared" si="64"/>
        <v>xlswrite('G:\Mi unidad\1. PROYECTOS TELLO 2022\SCM SPILL OVERS\outputs\PEAO\bajo_niv_educ\1%\simulacion_2\synthetic_control_spillover_outputs.xlsx',synthetic_control_sp_158,158)</v>
      </c>
      <c r="LE57" s="2" t="str">
        <f t="shared" si="65"/>
        <v>xlswrite('G:\Mi unidad\1. PROYECTOS TELLO 2022\SCM SPILL OVERS\outputs\PEAO\bajo_niv_educ\1%\simulacion_2\observado_outputs.xlsx',tratado_158,158)</v>
      </c>
      <c r="LS57" s="2" t="str">
        <f t="shared" si="66"/>
        <v>xlswrite('G:\Mi unidad\1. PROYECTOS TELLO 2022\SCM SPILL OVERS\outputs\PEAO\bajo_ingreso\1%\simulacion_2\synthetic_control_outputs.xlsx',synthetic_control_158,158)</v>
      </c>
      <c r="MH57" s="2" t="str">
        <f t="shared" si="67"/>
        <v>xlswrite('G:\Mi unidad\1. PROYECTOS TELLO 2022\SCM SPILL OVERS\outputs\PEAO\bajo_ingreso\1%\simulacion_2\synthetic_control_spillover_outputs.xlsx',synthetic_control_sp_158,158)</v>
      </c>
      <c r="MX57" s="2" t="str">
        <f t="shared" si="68"/>
        <v>xlswrite('G:\Mi unidad\1. PROYECTOS TELLO 2022\SCM SPILL OVERS\outputs\PEAO\bajo_ingreso\1%\simulacion_2\observado_outputs.xlsx',tratado_158,158)</v>
      </c>
      <c r="NR57" s="2" t="str">
        <f t="shared" si="69"/>
        <v>xlswrite('G:\Mi unidad\1. PROYECTOS TELLO 2022\SCM SPILL OVERS\outputs\PEAO\densidad_g\1%\simulacion_2\synthetic_control_outputs.xlsx',synthetic_control_158,158)</v>
      </c>
      <c r="OF57" s="2" t="str">
        <f t="shared" si="70"/>
        <v>xlswrite('G:\Mi unidad\1. PROYECTOS TELLO 2022\SCM SPILL OVERS\outputs\PEAO\densidad_g\1%\simulacion_2\synthetic_control_spillover_outputs.xlsx',synthetic_control_sp_158,158)</v>
      </c>
      <c r="OV57" s="2" t="str">
        <f t="shared" si="71"/>
        <v>xlswrite('G:\Mi unidad\1. PROYECTOS TELLO 2022\SCM SPILL OVERS\outputs\PEAO\densidad_g\1%\simulacion_2\observado_outputs.xlsx',tratado_158,158)</v>
      </c>
      <c r="PI57" s="2" t="str">
        <f t="shared" si="72"/>
        <v>xlswrite('G:\Mi unidad\1. PROYECTOS TELLO 2022\SCM SPILL OVERS\outputs\PEAO\alimentos\1%\simulacion_2\synthetic_control_outputs.xlsx',synthetic_control_158,158);</v>
      </c>
      <c r="PJ57" s="2" t="str">
        <f t="shared" si="73"/>
        <v>xlswrite('G:\Mi unidad\1. PROYECTOS TELLO 2022\SCM SPILL OVERS\outputs\PEAO\alimentos\1%\simulacion_2\synthetic_control_spillover_outputs.xlsx',synthetic_control_sp_158,158);</v>
      </c>
      <c r="PK57" s="2" t="str">
        <f t="shared" si="74"/>
        <v>xlswrite('G:\Mi unidad\1. PROYECTOS TELLO 2022\SCM SPILL OVERS\outputs\PEAO\alimentos\1%\simulacion_2\observado_outputs.xlsx',tratado_158,158);</v>
      </c>
      <c r="PP57" s="2" t="str">
        <f t="shared" si="75"/>
        <v>xlswrite('G:\Mi unidad\1. PROYECTOS TELLO 2022\SCM SPILL OVERS\outputs\PEAO\jefe_hogar\1%\simulacion_2\synthetic_control_outputs.xlsx',synthetic_control_158,158);</v>
      </c>
      <c r="PQ57" s="2" t="str">
        <f t="shared" si="76"/>
        <v>xlswrite('G:\Mi unidad\1. PROYECTOS TELLO 2022\SCM SPILL OVERS\outputs\PEAO\jefe_hogar\1%\simulacion_2\synthetic_control_spillover_outputs.xlsx',synthetic_control_sp_158,158);</v>
      </c>
      <c r="PR57" s="2" t="str">
        <f t="shared" si="77"/>
        <v>xlswrite('G:\Mi unidad\1. PROYECTOS TELLO 2022\SCM SPILL OVERS\outputs\PEAO\jefe_hogar\1%\simulacion_2\observado_outputs.xlsx',tratado_158,158);</v>
      </c>
      <c r="PV57" s="2" t="str">
        <f t="shared" si="78"/>
        <v>xlswrite('G:\Mi unidad\1. PROYECTOS TELLO 2022\SCM SPILL OVERS\outputs\PEAO\mujeres\1%\simulacion_2\synthetic_control_outputs.xlsx',synthetic_control_158,158);</v>
      </c>
      <c r="PW57" s="2" t="str">
        <f t="shared" si="79"/>
        <v>xlswrite('G:\Mi unidad\1. PROYECTOS TELLO 2022\SCM SPILL OVERS\outputs\PEAO\mujeres\1%\simulacion_2\synthetic_control_spillover_outputs.xlsx',synthetic_control_sp_158,158);</v>
      </c>
      <c r="PX57" s="2" t="str">
        <f t="shared" si="80"/>
        <v>xlswrite('G:\Mi unidad\1. PROYECTOS TELLO 2022\SCM SPILL OVERS\outputs\PEAO\mujeres\1%\simulacion_2\observado_outputs.xlsx',tratado_158,158);</v>
      </c>
      <c r="QB57" s="2" t="str">
        <f t="shared" si="81"/>
        <v>xlswrite('G:\Mi unidad\1. PROYECTOS TELLO 2022\SCM SPILL OVERS\outputs\PEAO\criminalidad\1%\simulacion_2\synthetic_control_outputs.xlsx',synthetic_control_158,158);</v>
      </c>
      <c r="QC57" s="2" t="str">
        <f t="shared" si="82"/>
        <v>xlswrite('G:\Mi unidad\1. PROYECTOS TELLO 2022\SCM SPILL OVERS\outputs\PEAO\criminalidad\1%\simulacion_2\synthetic_control_spillover_outputs.xlsx',synthetic_control_sp_158,158);</v>
      </c>
      <c r="QD57" s="2" t="str">
        <f t="shared" si="83"/>
        <v>xlswrite('G:\Mi unidad\1. PROYECTOS TELLO 2022\SCM SPILL OVERS\outputs\PEAO\criminalidad\1%\simulacion_2\observado_outputs.xlsx',tratado_158,158);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OVERS\outputs\PEAO\bajo_niv_educ\1%\simulacion_2\output_tests.xlsx',lb_vec_"&amp;QW57&amp;"','lb_vec_"&amp;QW57&amp;"');"</f>
        <v>xlswrite('G:\Mi unidad\1. PROYECTOS TELLO 2022\SCM SPILL OVERS\outputs\PEAO\bajo_niv_educ\1%\simulacion_2\output_tests.xlsx',lb_vec_41','lb_vec_41');</v>
      </c>
      <c r="RK57">
        <v>41</v>
      </c>
      <c r="RL57" t="str">
        <f>"xlswrite('G:\Mi unidad\1. PROYECTOS TELLO 2022\SCM SPILL OVERS\outputs\PEAO\bajo_ingreso\1%\simulacion_2\output_tests.xlsx',lb_vec_"&amp;RK57&amp;"','lb_vec_"&amp;RK57&amp;"');"</f>
        <v>xlswrite('G:\Mi unidad\1. PROYECTOS TELLO 2022\SCM SPILL OVERS\outputs\PEAO\bajo_ingreso\1%\simulacion_2\output_tests.xlsx',lb_vec_41','lb_vec_41');</v>
      </c>
      <c r="RW57">
        <v>41</v>
      </c>
      <c r="RX57" t="str">
        <f>"xlswrite('G:\Mi unidad\1. PROYECTOS TELLO 2022\SCM SPILL OVERS\outputs\PEAO\densidad\1%\simulacion_2\output_tests.xlsx',lb_vec_"&amp;RW57&amp;"','lb_vec_"&amp;RW57&amp;"');"</f>
        <v>xlswrite('G:\Mi unidad\1. PROYECTOS TELLO 2022\SCM SPILL OVERS\outputs\PEAO\densidad\1%\simulacion_2\output_tests.xlsx',lb_vec_41','lb_vec_41');</v>
      </c>
      <c r="SI57">
        <v>41</v>
      </c>
      <c r="SJ57" t="str">
        <f>"xlswrite('G:\Mi unidad\1. PROYECTOS TELLO 2022\SCM SPILL OVERS\outputs\PEAO\densidad_g\1%\simulacion_2\output_tests.xlsx',lb_vec_"&amp;SI57&amp;"','lb_vec_"&amp;SI57&amp;"');"</f>
        <v>xlswrite('G:\Mi unidad\1. PROYECTOS TELLO 2022\SCM SPILL OVERS\outputs\PEAO\densidad_g\1%\simulacion_2\output_tests.xlsx',lb_vec_41','lb_vec_41');</v>
      </c>
      <c r="SU57">
        <v>41</v>
      </c>
      <c r="SV57" t="str">
        <f>"xlswrite('G:\Mi unidad\1. PROYECTOS TELLO 2022\SCM SPILL OVERS\outputs\PEAO\distancia_centro_salud\1%\simulacion_2\output_tests.xlsx',lb_vec_"&amp;SU57&amp;"','lb_vec_"&amp;SU57&amp;"');"</f>
        <v>xlswrite('G:\Mi unidad\1. PROYECTOS TELLO 2022\SCM SPILL OVERS\outputs\PEAO\distancia_centro_salud\1%\simulacion_2\output_tests.xlsx',lb_vec_41','lb_vec_41');</v>
      </c>
      <c r="TH57">
        <v>41</v>
      </c>
      <c r="TI57" t="str">
        <f>"xlswrite('G:\Mi unidad\1. PROYECTOS TELLO 2022\SCM SPILL OVERS\outputs\PEAO\informalidad\1%\simulacion_2\output_tests.xlsx',lb_vec_"&amp;TH57&amp;"','lb_vec_"&amp;TH57&amp;"');"</f>
        <v>xlswrite('G:\Mi unidad\1. PROYECTOS TELLO 2022\SCM SPILL OVERS\outputs\PEAO\informalidad\1%\simulacion_2\output_tests.xlsx',lb_vec_41','lb_vec_41');</v>
      </c>
      <c r="TU57">
        <v>41</v>
      </c>
      <c r="TV57" t="str">
        <f>"xlswrite('G:\Mi unidad\1. PROYECTOS TELLO 2022\SCM SPILL OVERS\outputs\PEAO\alimentos\1%\simulacion_2\output_tests.xlsx',lb_vec_"&amp;TU57&amp;"','lb_vec_"&amp;TU57&amp;"');"</f>
        <v>xlswrite('G:\Mi unidad\1. PROYECTOS TELLO 2022\SCM SPILL OVERS\outputs\PEAO\alimentos\1%\simulacion_2\output_tests.xlsx',lb_vec_41','lb_vec_41');</v>
      </c>
      <c r="UB57">
        <v>41</v>
      </c>
      <c r="UC57" t="str">
        <f>"xlswrite('G:\Mi unidad\1. PROYECTOS TELLO 2022\SCM SPILL OVERS\outputs\PEAO\jefe_hogar\1%\simulacion_2\output_tests.xlsx',lb_vec_"&amp;UB57&amp;"','lb_vec_"&amp;UB57&amp;"');"</f>
        <v>xlswrite('G:\Mi unidad\1. PROYECTOS TELLO 2022\SCM SPILL OVERS\outputs\PEAO\jefe_hogar\1%\simulacion_2\output_tests.xlsx',lb_vec_41','lb_vec_41');</v>
      </c>
      <c r="UI57">
        <v>41</v>
      </c>
      <c r="UJ57" t="str">
        <f>"xlswrite('G:\Mi unidad\1. PROYECTOS TELLO 2022\SCM SPILL OVERS\outputs\PEAO\mujeres\1%\simulacion_2\output_tests.xlsx',lb_vec_"&amp;UI57&amp;"','lb_vec_"&amp;UI57&amp;"');"</f>
        <v>xlswrite('G:\Mi unidad\1. PROYECTOS TELLO 2022\SCM SPILL OVERS\outputs\PEAO\mujeres\1%\simulacion_2\output_tests.xlsx',lb_vec_41','lb_vec_41');</v>
      </c>
      <c r="UU57">
        <v>41</v>
      </c>
      <c r="UV57" t="str">
        <f>"xlswrite('G:\Mi unidad\1. PROYECTOS TELLO 2022\SCM SPILL OVERS\outputs\PEAO\criminalidad\1%\simulacion_2\output_tests.xlsx',lb_vec_"&amp;UU57&amp;"','lb_vec_"&amp;UU57&amp;"');"</f>
        <v>xlswrite('G:\Mi unidad\1. PROYECTOS TELLO 2022\SCM SPILL OVERS\outputs\PEAO\criminalidad\1%\simulacion_2\output_tests.xlsx',lb_vec_41','lb_vec_41');</v>
      </c>
    </row>
    <row r="58" spans="1:568" x14ac:dyDescent="0.3">
      <c r="A58">
        <v>159</v>
      </c>
      <c r="B58" s="2" t="str">
        <f t="shared" si="47"/>
        <v>[data_159,provincias_159,~] = xlsread('BD_PEAO_est_1_provincia_159.xlsx');</v>
      </c>
      <c r="E58" s="2" t="str">
        <f t="shared" si="37"/>
        <v>provincia_159 = unique(provincias_159(2:end,1));</v>
      </c>
      <c r="O58" s="2" t="str">
        <f t="shared" si="48"/>
        <v>PEAO_159 = reshape(data_159(:,2),T+S,N);</v>
      </c>
      <c r="T58" s="2" t="str">
        <f t="shared" si="49"/>
        <v xml:space="preserve">PEAO_159 = PEAO_159'; </v>
      </c>
      <c r="X58" s="2" t="str">
        <f t="shared" si="50"/>
        <v>tratado_159 = PEAO_159(1,:);</v>
      </c>
      <c r="AC58" s="2" t="str">
        <f t="shared" si="51"/>
        <v>PEAO_159(1,:) = [];</v>
      </c>
      <c r="AI58" s="2" t="str">
        <f t="shared" si="52"/>
        <v>PEAO_159 = [tratado_159;PEAO_159];</v>
      </c>
      <c r="AN58" s="2" t="str">
        <f t="shared" si="53"/>
        <v>Y_159 = PEAO_159; % outcome matrix</v>
      </c>
      <c r="AS58" s="2" t="str">
        <f t="shared" si="44"/>
        <v>Y_pre_159 = Y_159(:,1:T);</v>
      </c>
      <c r="AW58" s="2" t="str">
        <f t="shared" si="45"/>
        <v>Y_post_159 = Y_159(:,T+1:end);</v>
      </c>
      <c r="BA58" s="2" t="str">
        <f t="shared" si="46"/>
        <v>[a_hat_159,B_hat_159] = scm_batch(Y_pre_159);</v>
      </c>
      <c r="BF58" s="2" t="str">
        <f t="shared" si="38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39"/>
        <v>M_hat_159 = (eye(N)-B_hat_159)'*(eye(N)-B_hat_159);</v>
      </c>
      <c r="DQ58" s="2" t="str">
        <f t="shared" si="40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1"/>
        <v>synthetic_control_159=synthetic_control_159'</v>
      </c>
      <c r="EQ58" s="2" t="str">
        <f t="shared" si="42"/>
        <v>synthetic_control_sp_159=synthetic_control_sp_159'</v>
      </c>
      <c r="EV58" s="2" t="str">
        <f t="shared" si="43"/>
        <v>tratado_159=tratado_159'</v>
      </c>
      <c r="EZ58" s="2" t="str">
        <f t="shared" si="54"/>
        <v>xlswrite('G:\Mi unidad\1. PROYECTOS TELLO 2022\SCM SPILL OVERS\outputs\PEAO\distancia_centro_salud\1%\simulacion_2\synthetic_control_outputs.xlsx',synthetic_control_159,159)</v>
      </c>
      <c r="FN58" s="2" t="str">
        <f t="shared" si="55"/>
        <v>xlswrite('G:\Mi unidad\1. PROYECTOS TELLO 2022\SCM SPILL OVERS\outputs\PEAO\distancia_centro_salud\1%\simulacion_2\synthetic_control_spillover_outputs.xlsx',synthetic_control_sp_159,159)</v>
      </c>
      <c r="GD58" s="2" t="str">
        <f t="shared" si="56"/>
        <v>xlswrite('G:\Mi unidad\1. PROYECTOS TELLO 2022\SCM SPILL OVERS\outputs\PEAO\distancia_centro_salud\1%\simulacion_2\observado_outputs.xlsx',tratado_159,159)</v>
      </c>
      <c r="GR58" s="2" t="str">
        <f t="shared" si="57"/>
        <v>xlswrite('G:\Mi unidad\1. PROYECTOS TELLO 2022\SCM SPILL OVERS\outputs\PEAO\informalidad\1%\simulacion_2\synthetic_control_outputs.xlsx',synthetic_control_159,159)</v>
      </c>
      <c r="HF58" s="2" t="str">
        <f t="shared" si="58"/>
        <v>xlswrite('G:\Mi unidad\1. PROYECTOS TELLO 2022\SCM SPILL OVERS\outputs\PEAO\informalidad\1%\simulacion_2\synthetic_control_spillover_outputs.xlsx',synthetic_control_sp_159,159)</v>
      </c>
      <c r="HV58" s="2" t="str">
        <f t="shared" si="59"/>
        <v>xlswrite('G:\Mi unidad\1. PROYECTOS TELLO 2022\SCM SPILL OVERS\outputs\PEAO\informalidad\1%\simulacion_2\observado_outputs.xlsx',tratado_159,159)</v>
      </c>
      <c r="IJ58" s="2" t="str">
        <f t="shared" si="60"/>
        <v>xlswrite('G:\Mi unidad\1. PROYECTOS TELLO 2022\SCM SPILL OVERS\outputs\PEAO\densidad\1%\simulacion_2\synthetic_control_outputs.xlsx',synthetic_control_159,159)</v>
      </c>
      <c r="IX58" s="2" t="str">
        <f t="shared" si="61"/>
        <v>xlswrite('G:\Mi unidad\1. PROYECTOS TELLO 2022\SCM SPILL OVERS\outputs\PEAO\densidad\1%\simulacion_2\synthetic_control_spillover_outputs.xlsx',synthetic_control_sp_159,159)</v>
      </c>
      <c r="JN58" s="2" t="str">
        <f t="shared" si="62"/>
        <v>xlswrite('G:\Mi unidad\1. PROYECTOS TELLO 2022\SCM SPILL OVERS\outputs\PEAO\densidad\1%\simulacion_2\observado_outputs.xlsx',tratado_159,159)</v>
      </c>
      <c r="KA58" s="2" t="str">
        <f t="shared" si="63"/>
        <v>xlswrite('G:\Mi unidad\1. PROYECTOS TELLO 2022\SCM SPILL OVERS\outputs\PEAO\bajo_niv_educ\1%\simulacion_2\synthetic_control_outputs.xlsx',synthetic_control_159,159)</v>
      </c>
      <c r="KO58" s="2" t="str">
        <f t="shared" si="64"/>
        <v>xlswrite('G:\Mi unidad\1. PROYECTOS TELLO 2022\SCM SPILL OVERS\outputs\PEAO\bajo_niv_educ\1%\simulacion_2\synthetic_control_spillover_outputs.xlsx',synthetic_control_sp_159,159)</v>
      </c>
      <c r="LE58" s="2" t="str">
        <f t="shared" si="65"/>
        <v>xlswrite('G:\Mi unidad\1. PROYECTOS TELLO 2022\SCM SPILL OVERS\outputs\PEAO\bajo_niv_educ\1%\simulacion_2\observado_outputs.xlsx',tratado_159,159)</v>
      </c>
      <c r="LS58" s="2" t="str">
        <f t="shared" si="66"/>
        <v>xlswrite('G:\Mi unidad\1. PROYECTOS TELLO 2022\SCM SPILL OVERS\outputs\PEAO\bajo_ingreso\1%\simulacion_2\synthetic_control_outputs.xlsx',synthetic_control_159,159)</v>
      </c>
      <c r="MH58" s="2" t="str">
        <f t="shared" si="67"/>
        <v>xlswrite('G:\Mi unidad\1. PROYECTOS TELLO 2022\SCM SPILL OVERS\outputs\PEAO\bajo_ingreso\1%\simulacion_2\synthetic_control_spillover_outputs.xlsx',synthetic_control_sp_159,159)</v>
      </c>
      <c r="MX58" s="2" t="str">
        <f t="shared" si="68"/>
        <v>xlswrite('G:\Mi unidad\1. PROYECTOS TELLO 2022\SCM SPILL OVERS\outputs\PEAO\bajo_ingreso\1%\simulacion_2\observado_outputs.xlsx',tratado_159,159)</v>
      </c>
      <c r="NR58" s="2" t="str">
        <f t="shared" si="69"/>
        <v>xlswrite('G:\Mi unidad\1. PROYECTOS TELLO 2022\SCM SPILL OVERS\outputs\PEAO\densidad_g\1%\simulacion_2\synthetic_control_outputs.xlsx',synthetic_control_159,159)</v>
      </c>
      <c r="OF58" s="2" t="str">
        <f t="shared" si="70"/>
        <v>xlswrite('G:\Mi unidad\1. PROYECTOS TELLO 2022\SCM SPILL OVERS\outputs\PEAO\densidad_g\1%\simulacion_2\synthetic_control_spillover_outputs.xlsx',synthetic_control_sp_159,159)</v>
      </c>
      <c r="OV58" s="2" t="str">
        <f t="shared" si="71"/>
        <v>xlswrite('G:\Mi unidad\1. PROYECTOS TELLO 2022\SCM SPILL OVERS\outputs\PEAO\densidad_g\1%\simulacion_2\observado_outputs.xlsx',tratado_159,159)</v>
      </c>
      <c r="PI58" s="2" t="str">
        <f t="shared" si="72"/>
        <v>xlswrite('G:\Mi unidad\1. PROYECTOS TELLO 2022\SCM SPILL OVERS\outputs\PEAO\alimentos\1%\simulacion_2\synthetic_control_outputs.xlsx',synthetic_control_159,159);</v>
      </c>
      <c r="PJ58" s="2" t="str">
        <f t="shared" si="73"/>
        <v>xlswrite('G:\Mi unidad\1. PROYECTOS TELLO 2022\SCM SPILL OVERS\outputs\PEAO\alimentos\1%\simulacion_2\synthetic_control_spillover_outputs.xlsx',synthetic_control_sp_159,159);</v>
      </c>
      <c r="PK58" s="2" t="str">
        <f t="shared" si="74"/>
        <v>xlswrite('G:\Mi unidad\1. PROYECTOS TELLO 2022\SCM SPILL OVERS\outputs\PEAO\alimentos\1%\simulacion_2\observado_outputs.xlsx',tratado_159,159);</v>
      </c>
      <c r="PP58" s="2" t="str">
        <f t="shared" si="75"/>
        <v>xlswrite('G:\Mi unidad\1. PROYECTOS TELLO 2022\SCM SPILL OVERS\outputs\PEAO\jefe_hogar\1%\simulacion_2\synthetic_control_outputs.xlsx',synthetic_control_159,159);</v>
      </c>
      <c r="PQ58" s="2" t="str">
        <f t="shared" si="76"/>
        <v>xlswrite('G:\Mi unidad\1. PROYECTOS TELLO 2022\SCM SPILL OVERS\outputs\PEAO\jefe_hogar\1%\simulacion_2\synthetic_control_spillover_outputs.xlsx',synthetic_control_sp_159,159);</v>
      </c>
      <c r="PR58" s="2" t="str">
        <f t="shared" si="77"/>
        <v>xlswrite('G:\Mi unidad\1. PROYECTOS TELLO 2022\SCM SPILL OVERS\outputs\PEAO\jefe_hogar\1%\simulacion_2\observado_outputs.xlsx',tratado_159,159);</v>
      </c>
      <c r="PV58" s="2" t="str">
        <f t="shared" si="78"/>
        <v>xlswrite('G:\Mi unidad\1. PROYECTOS TELLO 2022\SCM SPILL OVERS\outputs\PEAO\mujeres\1%\simulacion_2\synthetic_control_outputs.xlsx',synthetic_control_159,159);</v>
      </c>
      <c r="PW58" s="2" t="str">
        <f t="shared" si="79"/>
        <v>xlswrite('G:\Mi unidad\1. PROYECTOS TELLO 2022\SCM SPILL OVERS\outputs\PEAO\mujeres\1%\simulacion_2\synthetic_control_spillover_outputs.xlsx',synthetic_control_sp_159,159);</v>
      </c>
      <c r="PX58" s="2" t="str">
        <f t="shared" si="80"/>
        <v>xlswrite('G:\Mi unidad\1. PROYECTOS TELLO 2022\SCM SPILL OVERS\outputs\PEAO\mujeres\1%\simulacion_2\observado_outputs.xlsx',tratado_159,159);</v>
      </c>
      <c r="QB58" s="2" t="str">
        <f t="shared" si="81"/>
        <v>xlswrite('G:\Mi unidad\1. PROYECTOS TELLO 2022\SCM SPILL OVERS\outputs\PEAO\criminalidad\1%\simulacion_2\synthetic_control_outputs.xlsx',synthetic_control_159,159);</v>
      </c>
      <c r="QC58" s="2" t="str">
        <f t="shared" si="82"/>
        <v>xlswrite('G:\Mi unidad\1. PROYECTOS TELLO 2022\SCM SPILL OVERS\outputs\PEAO\criminalidad\1%\simulacion_2\synthetic_control_spillover_outputs.xlsx',synthetic_control_sp_159,159);</v>
      </c>
      <c r="QD58" s="2" t="str">
        <f t="shared" si="83"/>
        <v>xlswrite('G:\Mi unidad\1. PROYECTOS TELLO 2022\SCM SPILL OVERS\outputs\PEAO\criminalidad\1%\simulacion_2\observado_outputs.xlsx',tratado_159,159);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OVERS\outputs\PEAO\bajo_niv_educ\1%\simulacion_2\output_tests.xlsx',ub_vec_"&amp;QW58&amp;"','ub_vec_"&amp;QW58&amp;"');"</f>
        <v>xlswrite('G:\Mi unidad\1. PROYECTOS TELLO 2022\SCM SPILL OVERS\outputs\PEAO\bajo_niv_educ\1%\simulacion_2\output_tests.xlsx',ub_vec_41','ub_vec_41');</v>
      </c>
      <c r="RK58">
        <v>41</v>
      </c>
      <c r="RL58" t="str">
        <f>"xlswrite('G:\Mi unidad\1. PROYECTOS TELLO 2022\SCM SPILL OVERS\outputs\PEAO\bajo_ingreso\1%\simulacion_2\output_tests.xlsx',ub_vec_"&amp;RK58&amp;"','ub_vec_"&amp;RK58&amp;"');"</f>
        <v>xlswrite('G:\Mi unidad\1. PROYECTOS TELLO 2022\SCM SPILL OVERS\outputs\PEAO\bajo_ingreso\1%\simulacion_2\output_tests.xlsx',ub_vec_41','ub_vec_41');</v>
      </c>
      <c r="RW58">
        <v>41</v>
      </c>
      <c r="RX58" t="str">
        <f>"xlswrite('G:\Mi unidad\1. PROYECTOS TELLO 2022\SCM SPILL OVERS\outputs\PEAO\densidad\1%\simulacion_2\output_tests.xlsx',ub_vec_"&amp;RW58&amp;"','ub_vec_"&amp;RW58&amp;"');"</f>
        <v>xlswrite('G:\Mi unidad\1. PROYECTOS TELLO 2022\SCM SPILL OVERS\outputs\PEAO\densidad\1%\simulacion_2\output_tests.xlsx',ub_vec_41','ub_vec_41');</v>
      </c>
      <c r="SI58">
        <v>41</v>
      </c>
      <c r="SJ58" t="str">
        <f>"xlswrite('G:\Mi unidad\1. PROYECTOS TELLO 2022\SCM SPILL OVERS\outputs\PEAO\densidad_g\1%\simulacion_2\output_tests.xlsx',ub_vec_"&amp;SI58&amp;"','ub_vec_"&amp;SI58&amp;"');"</f>
        <v>xlswrite('G:\Mi unidad\1. PROYECTOS TELLO 2022\SCM SPILL OVERS\outputs\PEAO\densidad_g\1%\simulacion_2\output_tests.xlsx',ub_vec_41','ub_vec_41');</v>
      </c>
      <c r="SU58">
        <v>41</v>
      </c>
      <c r="SV58" t="str">
        <f>"xlswrite('G:\Mi unidad\1. PROYECTOS TELLO 2022\SCM SPILL OVERS\outputs\PEAO\distancia_centro_salud\1%\simulacion_2\output_tests.xlsx',ub_vec_"&amp;SU58&amp;"','ub_vec_"&amp;SU58&amp;"');"</f>
        <v>xlswrite('G:\Mi unidad\1. PROYECTOS TELLO 2022\SCM SPILL OVERS\outputs\PEAO\distancia_centro_salud\1%\simulacion_2\output_tests.xlsx',ub_vec_41','ub_vec_41');</v>
      </c>
      <c r="TH58">
        <v>41</v>
      </c>
      <c r="TI58" t="str">
        <f>"xlswrite('G:\Mi unidad\1. PROYECTOS TELLO 2022\SCM SPILL OVERS\outputs\PEAO\informalidad\1%\simulacion_2\output_tests.xlsx',ub_vec_"&amp;TH58&amp;"','ub_vec_"&amp;TH58&amp;"');"</f>
        <v>xlswrite('G:\Mi unidad\1. PROYECTOS TELLO 2022\SCM SPILL OVERS\outputs\PEAO\informalidad\1%\simulacion_2\output_tests.xlsx',ub_vec_41','ub_vec_41');</v>
      </c>
      <c r="TU58">
        <v>41</v>
      </c>
      <c r="TV58" t="str">
        <f>"xlswrite('G:\Mi unidad\1. PROYECTOS TELLO 2022\SCM SPILL OVERS\outputs\PEAO\alimentos\1%\simulacion_2\output_tests.xlsx',ub_vec_"&amp;TU58&amp;"','ub_vec_"&amp;TU58&amp;"');"</f>
        <v>xlswrite('G:\Mi unidad\1. PROYECTOS TELLO 2022\SCM SPILL OVERS\outputs\PEAO\alimentos\1%\simulacion_2\output_tests.xlsx',ub_vec_41','ub_vec_41');</v>
      </c>
      <c r="UB58">
        <v>41</v>
      </c>
      <c r="UC58" t="str">
        <f>"xlswrite('G:\Mi unidad\1. PROYECTOS TELLO 2022\SCM SPILL OVERS\outputs\PEAO\jefe_hogar\1%\simulacion_2\output_tests.xlsx',ub_vec_"&amp;UB58&amp;"','ub_vec_"&amp;UB58&amp;"');"</f>
        <v>xlswrite('G:\Mi unidad\1. PROYECTOS TELLO 2022\SCM SPILL OVERS\outputs\PEAO\jefe_hogar\1%\simulacion_2\output_tests.xlsx',ub_vec_41','ub_vec_41');</v>
      </c>
      <c r="UI58">
        <v>41</v>
      </c>
      <c r="UJ58" t="str">
        <f>"xlswrite('G:\Mi unidad\1. PROYECTOS TELLO 2022\SCM SPILL OVERS\outputs\PEAO\mujeres\1%\simulacion_2\output_tests.xlsx',ub_vec_"&amp;UI58&amp;"','ub_vec_"&amp;UI58&amp;"');"</f>
        <v>xlswrite('G:\Mi unidad\1. PROYECTOS TELLO 2022\SCM SPILL OVERS\outputs\PEAO\mujeres\1%\simulacion_2\output_tests.xlsx',ub_vec_41','ub_vec_41');</v>
      </c>
      <c r="UU58">
        <v>41</v>
      </c>
      <c r="UV58" t="str">
        <f>"xlswrite('G:\Mi unidad\1. PROYECTOS TELLO 2022\SCM SPILL OVERS\outputs\PEAO\criminalidad\1%\simulacion_2\output_tests.xlsx',ub_vec_"&amp;UU58&amp;"','ub_vec_"&amp;UU58&amp;"');"</f>
        <v>xlswrite('G:\Mi unidad\1. PROYECTOS TELLO 2022\SCM SPILL OVERS\outputs\PEAO\criminalidad\1%\simulacion_2\output_tests.xlsx',ub_vec_41','ub_vec_41');</v>
      </c>
    </row>
    <row r="59" spans="1:568" x14ac:dyDescent="0.3">
      <c r="A59">
        <v>162</v>
      </c>
      <c r="B59" s="2" t="str">
        <f t="shared" si="47"/>
        <v>[data_162,provincias_162,~] = xlsread('BD_PEAO_est_1_provincia_162.xlsx');</v>
      </c>
      <c r="E59" s="2" t="str">
        <f t="shared" si="37"/>
        <v>provincia_162 = unique(provincias_162(2:end,1));</v>
      </c>
      <c r="O59" s="2" t="str">
        <f t="shared" si="48"/>
        <v>PEAO_162 = reshape(data_162(:,2),T+S,N);</v>
      </c>
      <c r="T59" s="2" t="str">
        <f t="shared" si="49"/>
        <v xml:space="preserve">PEAO_162 = PEAO_162'; </v>
      </c>
      <c r="X59" s="2" t="str">
        <f t="shared" si="50"/>
        <v>tratado_162 = PEAO_162(1,:);</v>
      </c>
      <c r="AC59" s="2" t="str">
        <f t="shared" si="51"/>
        <v>PEAO_162(1,:) = [];</v>
      </c>
      <c r="AI59" s="2" t="str">
        <f t="shared" si="52"/>
        <v>PEAO_162 = [tratado_162;PEAO_162];</v>
      </c>
      <c r="AN59" s="2" t="str">
        <f t="shared" si="53"/>
        <v>Y_162 = PEAO_162; % outcome matrix</v>
      </c>
      <c r="AS59" s="2" t="str">
        <f t="shared" si="44"/>
        <v>Y_pre_162 = Y_162(:,1:T);</v>
      </c>
      <c r="AW59" s="2" t="str">
        <f t="shared" si="45"/>
        <v>Y_post_162 = Y_162(:,T+1:end);</v>
      </c>
      <c r="BA59" s="2" t="str">
        <f t="shared" si="46"/>
        <v>[a_hat_162,B_hat_162] = scm_batch(Y_pre_162);</v>
      </c>
      <c r="BF59" s="2" t="str">
        <f t="shared" si="38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39"/>
        <v>M_hat_162 = (eye(N)-B_hat_162)'*(eye(N)-B_hat_162);</v>
      </c>
      <c r="DQ59" s="2" t="str">
        <f t="shared" si="40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1"/>
        <v>synthetic_control_162=synthetic_control_162'</v>
      </c>
      <c r="EQ59" s="2" t="str">
        <f t="shared" si="42"/>
        <v>synthetic_control_sp_162=synthetic_control_sp_162'</v>
      </c>
      <c r="EV59" s="2" t="str">
        <f t="shared" si="43"/>
        <v>tratado_162=tratado_162'</v>
      </c>
      <c r="EZ59" s="2" t="str">
        <f t="shared" si="54"/>
        <v>xlswrite('G:\Mi unidad\1. PROYECTOS TELLO 2022\SCM SPILL OVERS\outputs\PEAO\distancia_centro_salud\1%\simulacion_2\synthetic_control_outputs.xlsx',synthetic_control_162,162)</v>
      </c>
      <c r="FN59" s="2" t="str">
        <f t="shared" si="55"/>
        <v>xlswrite('G:\Mi unidad\1. PROYECTOS TELLO 2022\SCM SPILL OVERS\outputs\PEAO\distancia_centro_salud\1%\simulacion_2\synthetic_control_spillover_outputs.xlsx',synthetic_control_sp_162,162)</v>
      </c>
      <c r="GD59" s="2" t="str">
        <f t="shared" si="56"/>
        <v>xlswrite('G:\Mi unidad\1. PROYECTOS TELLO 2022\SCM SPILL OVERS\outputs\PEAO\distancia_centro_salud\1%\simulacion_2\observado_outputs.xlsx',tratado_162,162)</v>
      </c>
      <c r="GR59" s="2" t="str">
        <f t="shared" si="57"/>
        <v>xlswrite('G:\Mi unidad\1. PROYECTOS TELLO 2022\SCM SPILL OVERS\outputs\PEAO\informalidad\1%\simulacion_2\synthetic_control_outputs.xlsx',synthetic_control_162,162)</v>
      </c>
      <c r="HF59" s="2" t="str">
        <f t="shared" si="58"/>
        <v>xlswrite('G:\Mi unidad\1. PROYECTOS TELLO 2022\SCM SPILL OVERS\outputs\PEAO\informalidad\1%\simulacion_2\synthetic_control_spillover_outputs.xlsx',synthetic_control_sp_162,162)</v>
      </c>
      <c r="HV59" s="2" t="str">
        <f t="shared" si="59"/>
        <v>xlswrite('G:\Mi unidad\1. PROYECTOS TELLO 2022\SCM SPILL OVERS\outputs\PEAO\informalidad\1%\simulacion_2\observado_outputs.xlsx',tratado_162,162)</v>
      </c>
      <c r="IJ59" s="2" t="str">
        <f t="shared" si="60"/>
        <v>xlswrite('G:\Mi unidad\1. PROYECTOS TELLO 2022\SCM SPILL OVERS\outputs\PEAO\densidad\1%\simulacion_2\synthetic_control_outputs.xlsx',synthetic_control_162,162)</v>
      </c>
      <c r="IX59" s="2" t="str">
        <f t="shared" si="61"/>
        <v>xlswrite('G:\Mi unidad\1. PROYECTOS TELLO 2022\SCM SPILL OVERS\outputs\PEAO\densidad\1%\simulacion_2\synthetic_control_spillover_outputs.xlsx',synthetic_control_sp_162,162)</v>
      </c>
      <c r="JN59" s="2" t="str">
        <f t="shared" si="62"/>
        <v>xlswrite('G:\Mi unidad\1. PROYECTOS TELLO 2022\SCM SPILL OVERS\outputs\PEAO\densidad\1%\simulacion_2\observado_outputs.xlsx',tratado_162,162)</v>
      </c>
      <c r="KA59" s="2" t="str">
        <f t="shared" si="63"/>
        <v>xlswrite('G:\Mi unidad\1. PROYECTOS TELLO 2022\SCM SPILL OVERS\outputs\PEAO\bajo_niv_educ\1%\simulacion_2\synthetic_control_outputs.xlsx',synthetic_control_162,162)</v>
      </c>
      <c r="KO59" s="2" t="str">
        <f t="shared" si="64"/>
        <v>xlswrite('G:\Mi unidad\1. PROYECTOS TELLO 2022\SCM SPILL OVERS\outputs\PEAO\bajo_niv_educ\1%\simulacion_2\synthetic_control_spillover_outputs.xlsx',synthetic_control_sp_162,162)</v>
      </c>
      <c r="LE59" s="2" t="str">
        <f t="shared" si="65"/>
        <v>xlswrite('G:\Mi unidad\1. PROYECTOS TELLO 2022\SCM SPILL OVERS\outputs\PEAO\bajo_niv_educ\1%\simulacion_2\observado_outputs.xlsx',tratado_162,162)</v>
      </c>
      <c r="LS59" s="2" t="str">
        <f t="shared" si="66"/>
        <v>xlswrite('G:\Mi unidad\1. PROYECTOS TELLO 2022\SCM SPILL OVERS\outputs\PEAO\bajo_ingreso\1%\simulacion_2\synthetic_control_outputs.xlsx',synthetic_control_162,162)</v>
      </c>
      <c r="MH59" s="2" t="str">
        <f t="shared" si="67"/>
        <v>xlswrite('G:\Mi unidad\1. PROYECTOS TELLO 2022\SCM SPILL OVERS\outputs\PEAO\bajo_ingreso\1%\simulacion_2\synthetic_control_spillover_outputs.xlsx',synthetic_control_sp_162,162)</v>
      </c>
      <c r="MX59" s="2" t="str">
        <f t="shared" si="68"/>
        <v>xlswrite('G:\Mi unidad\1. PROYECTOS TELLO 2022\SCM SPILL OVERS\outputs\PEAO\bajo_ingreso\1%\simulacion_2\observado_outputs.xlsx',tratado_162,162)</v>
      </c>
      <c r="NR59" s="2" t="str">
        <f t="shared" si="69"/>
        <v>xlswrite('G:\Mi unidad\1. PROYECTOS TELLO 2022\SCM SPILL OVERS\outputs\PEAO\densidad_g\1%\simulacion_2\synthetic_control_outputs.xlsx',synthetic_control_162,162)</v>
      </c>
      <c r="OF59" s="2" t="str">
        <f t="shared" si="70"/>
        <v>xlswrite('G:\Mi unidad\1. PROYECTOS TELLO 2022\SCM SPILL OVERS\outputs\PEAO\densidad_g\1%\simulacion_2\synthetic_control_spillover_outputs.xlsx',synthetic_control_sp_162,162)</v>
      </c>
      <c r="OV59" s="2" t="str">
        <f t="shared" si="71"/>
        <v>xlswrite('G:\Mi unidad\1. PROYECTOS TELLO 2022\SCM SPILL OVERS\outputs\PEAO\densidad_g\1%\simulacion_2\observado_outputs.xlsx',tratado_162,162)</v>
      </c>
      <c r="PI59" s="2" t="str">
        <f t="shared" si="72"/>
        <v>xlswrite('G:\Mi unidad\1. PROYECTOS TELLO 2022\SCM SPILL OVERS\outputs\PEAO\alimentos\1%\simulacion_2\synthetic_control_outputs.xlsx',synthetic_control_162,162);</v>
      </c>
      <c r="PJ59" s="2" t="str">
        <f t="shared" si="73"/>
        <v>xlswrite('G:\Mi unidad\1. PROYECTOS TELLO 2022\SCM SPILL OVERS\outputs\PEAO\alimentos\1%\simulacion_2\synthetic_control_spillover_outputs.xlsx',synthetic_control_sp_162,162);</v>
      </c>
      <c r="PK59" s="2" t="str">
        <f t="shared" si="74"/>
        <v>xlswrite('G:\Mi unidad\1. PROYECTOS TELLO 2022\SCM SPILL OVERS\outputs\PEAO\alimentos\1%\simulacion_2\observado_outputs.xlsx',tratado_162,162);</v>
      </c>
      <c r="PP59" s="2" t="str">
        <f t="shared" si="75"/>
        <v>xlswrite('G:\Mi unidad\1. PROYECTOS TELLO 2022\SCM SPILL OVERS\outputs\PEAO\jefe_hogar\1%\simulacion_2\synthetic_control_outputs.xlsx',synthetic_control_162,162);</v>
      </c>
      <c r="PQ59" s="2" t="str">
        <f t="shared" si="76"/>
        <v>xlswrite('G:\Mi unidad\1. PROYECTOS TELLO 2022\SCM SPILL OVERS\outputs\PEAO\jefe_hogar\1%\simulacion_2\synthetic_control_spillover_outputs.xlsx',synthetic_control_sp_162,162);</v>
      </c>
      <c r="PR59" s="2" t="str">
        <f t="shared" si="77"/>
        <v>xlswrite('G:\Mi unidad\1. PROYECTOS TELLO 2022\SCM SPILL OVERS\outputs\PEAO\jefe_hogar\1%\simulacion_2\observado_outputs.xlsx',tratado_162,162);</v>
      </c>
      <c r="PV59" s="2" t="str">
        <f t="shared" si="78"/>
        <v>xlswrite('G:\Mi unidad\1. PROYECTOS TELLO 2022\SCM SPILL OVERS\outputs\PEAO\mujeres\1%\simulacion_2\synthetic_control_outputs.xlsx',synthetic_control_162,162);</v>
      </c>
      <c r="PW59" s="2" t="str">
        <f t="shared" si="79"/>
        <v>xlswrite('G:\Mi unidad\1. PROYECTOS TELLO 2022\SCM SPILL OVERS\outputs\PEAO\mujeres\1%\simulacion_2\synthetic_control_spillover_outputs.xlsx',synthetic_control_sp_162,162);</v>
      </c>
      <c r="PX59" s="2" t="str">
        <f t="shared" si="80"/>
        <v>xlswrite('G:\Mi unidad\1. PROYECTOS TELLO 2022\SCM SPILL OVERS\outputs\PEAO\mujeres\1%\simulacion_2\observado_outputs.xlsx',tratado_162,162);</v>
      </c>
      <c r="QB59" s="2" t="str">
        <f t="shared" si="81"/>
        <v>xlswrite('G:\Mi unidad\1. PROYECTOS TELLO 2022\SCM SPILL OVERS\outputs\PEAO\criminalidad\1%\simulacion_2\synthetic_control_outputs.xlsx',synthetic_control_162,162);</v>
      </c>
      <c r="QC59" s="2" t="str">
        <f t="shared" si="82"/>
        <v>xlswrite('G:\Mi unidad\1. PROYECTOS TELLO 2022\SCM SPILL OVERS\outputs\PEAO\criminalidad\1%\simulacion_2\synthetic_control_spillover_outputs.xlsx',synthetic_control_sp_162,162);</v>
      </c>
      <c r="QD59" s="2" t="str">
        <f t="shared" si="83"/>
        <v>xlswrite('G:\Mi unidad\1. PROYECTOS TELLO 2022\SCM SPILL OVERS\outputs\PEAO\criminalidad\1%\simulacion_2\observado_outputs.xlsx',tratado_162,162);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OVERS\outputs\PEAO\bajo_niv_educ\1%\simulacion_2\output_tests.xlsx',p_value_vec_"&amp;QW59&amp;"','p_value_vec_"&amp;QW59&amp;"');"</f>
        <v>xlswrite('G:\Mi unidad\1. PROYECTOS TELLO 2022\SCM SPILL OVERS\outputs\PEAO\bajo_niv_educ\1%\simulacion_2\output_tests.xlsx',p_value_vec_41','p_value_vec_41');</v>
      </c>
      <c r="RK59">
        <v>41</v>
      </c>
      <c r="RL59" t="str">
        <f>"xlswrite('G:\Mi unidad\1. PROYECTOS TELLO 2022\SCM SPILL OVERS\outputs\PEAO\bajo_ingreso\1%\simulacion_2\output_tests.xlsx',p_value_vec_"&amp;RK59&amp;"','p_value_vec_"&amp;RK59&amp;"');"</f>
        <v>xlswrite('G:\Mi unidad\1. PROYECTOS TELLO 2022\SCM SPILL OVERS\outputs\PEAO\bajo_ingreso\1%\simulacion_2\output_tests.xlsx',p_value_vec_41','p_value_vec_41');</v>
      </c>
      <c r="RW59">
        <v>41</v>
      </c>
      <c r="RX59" t="str">
        <f>"xlswrite('G:\Mi unidad\1. PROYECTOS TELLO 2022\SCM SPILL OVERS\outputs\PEAO\densidad\1%\simulacion_2\output_tests.xlsx',p_value_vec_"&amp;RW59&amp;"','p_value_vec_"&amp;RW59&amp;"');"</f>
        <v>xlswrite('G:\Mi unidad\1. PROYECTOS TELLO 2022\SCM SPILL OVERS\outputs\PEAO\densidad\1%\simulacion_2\output_tests.xlsx',p_value_vec_41','p_value_vec_41');</v>
      </c>
      <c r="SI59">
        <v>41</v>
      </c>
      <c r="SJ59" t="str">
        <f>"xlswrite('G:\Mi unidad\1. PROYECTOS TELLO 2022\SCM SPILL OVERS\outputs\PEAO\densidad_g\1%\simulacion_2\output_tests.xlsx',p_value_vec_"&amp;SI59&amp;"','p_value_vec_"&amp;SI59&amp;"');"</f>
        <v>xlswrite('G:\Mi unidad\1. PROYECTOS TELLO 2022\SCM SPILL OVERS\outputs\PEAO\densidad_g\1%\simulacion_2\output_tests.xlsx',p_value_vec_41','p_value_vec_41');</v>
      </c>
      <c r="SU59">
        <v>41</v>
      </c>
      <c r="SV59" t="str">
        <f>"xlswrite('G:\Mi unidad\1. PROYECTOS TELLO 2022\SCM SPILL OVERS\outputs\PEAO\distancia_centro_salud\1%\simulacion_2\output_tests.xlsx',p_value_vec_"&amp;SU59&amp;"','p_value_vec_"&amp;SU59&amp;"');"</f>
        <v>xlswrite('G:\Mi unidad\1. PROYECTOS TELLO 2022\SCM SPILL OVERS\outputs\PEAO\distancia_centro_salud\1%\simulacion_2\output_tests.xlsx',p_value_vec_41','p_value_vec_41');</v>
      </c>
      <c r="TH59">
        <v>41</v>
      </c>
      <c r="TI59" t="str">
        <f>"xlswrite('G:\Mi unidad\1. PROYECTOS TELLO 2022\SCM SPILL OVERS\outputs\PEAO\informalidad\1%\simulacion_2\output_tests.xlsx',p_value_vec_"&amp;TH59&amp;"','p_value_vec_"&amp;TH59&amp;"');"</f>
        <v>xlswrite('G:\Mi unidad\1. PROYECTOS TELLO 2022\SCM SPILL OVERS\outputs\PEAO\informalidad\1%\simulacion_2\output_tests.xlsx',p_value_vec_41','p_value_vec_41');</v>
      </c>
      <c r="TU59">
        <v>41</v>
      </c>
      <c r="TV59" t="str">
        <f>"xlswrite('G:\Mi unidad\1. PROYECTOS TELLO 2022\SCM SPILL OVERS\outputs\PEAO\alimentos\1%\simulacion_2\output_tests.xlsx',p_value_vec_"&amp;TU59&amp;"','p_value_vec_"&amp;TU59&amp;"');"</f>
        <v>xlswrite('G:\Mi unidad\1. PROYECTOS TELLO 2022\SCM SPILL OVERS\outputs\PEAO\alimentos\1%\simulacion_2\output_tests.xlsx',p_value_vec_41','p_value_vec_41');</v>
      </c>
      <c r="UB59">
        <v>41</v>
      </c>
      <c r="UC59" t="str">
        <f>"xlswrite('G:\Mi unidad\1. PROYECTOS TELLO 2022\SCM SPILL OVERS\outputs\PEAO\jefe_hogar\1%\simulacion_2\output_tests.xlsx',p_value_vec_"&amp;UB59&amp;"','p_value_vec_"&amp;UB59&amp;"');"</f>
        <v>xlswrite('G:\Mi unidad\1. PROYECTOS TELLO 2022\SCM SPILL OVERS\outputs\PEAO\jefe_hogar\1%\simulacion_2\output_tests.xlsx',p_value_vec_41','p_value_vec_41');</v>
      </c>
      <c r="UI59">
        <v>41</v>
      </c>
      <c r="UJ59" t="str">
        <f>"xlswrite('G:\Mi unidad\1. PROYECTOS TELLO 2022\SCM SPILL OVERS\outputs\PEAO\mujeres\1%\simulacion_2\output_tests.xlsx',p_value_vec_"&amp;UI59&amp;"','p_value_vec_"&amp;UI59&amp;"');"</f>
        <v>xlswrite('G:\Mi unidad\1. PROYECTOS TELLO 2022\SCM SPILL OVERS\outputs\PEAO\mujeres\1%\simulacion_2\output_tests.xlsx',p_value_vec_41','p_value_vec_41');</v>
      </c>
      <c r="UU59">
        <v>41</v>
      </c>
      <c r="UV59" t="str">
        <f>"xlswrite('G:\Mi unidad\1. PROYECTOS TELLO 2022\SCM SPILL OVERS\outputs\PEAO\criminalidad\1%\simulacion_2\output_tests.xlsx',p_value_vec_"&amp;UU59&amp;"','p_value_vec_"&amp;UU59&amp;"');"</f>
        <v>xlswrite('G:\Mi unidad\1. PROYECTOS TELLO 2022\SCM SPILL OVERS\outputs\PEAO\criminalidad\1%\simulacion_2\output_tests.xlsx',p_value_vec_41','p_value_vec_41');</v>
      </c>
    </row>
    <row r="60" spans="1:568" x14ac:dyDescent="0.3">
      <c r="A60">
        <v>169</v>
      </c>
      <c r="B60" s="2" t="str">
        <f t="shared" si="47"/>
        <v>[data_169,provincias_169,~] = xlsread('BD_PEAO_est_1_provincia_169.xlsx');</v>
      </c>
      <c r="E60" s="2" t="str">
        <f t="shared" si="37"/>
        <v>provincia_169 = unique(provincias_169(2:end,1));</v>
      </c>
      <c r="O60" s="2" t="str">
        <f t="shared" si="48"/>
        <v>PEAO_169 = reshape(data_169(:,2),T+S,N);</v>
      </c>
      <c r="T60" s="2" t="str">
        <f t="shared" si="49"/>
        <v xml:space="preserve">PEAO_169 = PEAO_169'; </v>
      </c>
      <c r="X60" s="2" t="str">
        <f t="shared" si="50"/>
        <v>tratado_169 = PEAO_169(1,:);</v>
      </c>
      <c r="AC60" s="2" t="str">
        <f t="shared" si="51"/>
        <v>PEAO_169(1,:) = [];</v>
      </c>
      <c r="AI60" s="2" t="str">
        <f t="shared" si="52"/>
        <v>PEAO_169 = [tratado_169;PEAO_169];</v>
      </c>
      <c r="AN60" s="2" t="str">
        <f t="shared" si="53"/>
        <v>Y_169 = PEAO_169; % outcome matrix</v>
      </c>
      <c r="AS60" s="2" t="str">
        <f t="shared" si="44"/>
        <v>Y_pre_169 = Y_169(:,1:T);</v>
      </c>
      <c r="AW60" s="2" t="str">
        <f t="shared" si="45"/>
        <v>Y_post_169 = Y_169(:,T+1:end);</v>
      </c>
      <c r="BA60" s="2" t="str">
        <f t="shared" si="46"/>
        <v>[a_hat_169,B_hat_169] = scm_batch(Y_pre_169);</v>
      </c>
      <c r="BF60" s="2" t="str">
        <f t="shared" si="38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39"/>
        <v>M_hat_169 = (eye(N)-B_hat_169)'*(eye(N)-B_hat_169);</v>
      </c>
      <c r="DQ60" s="2" t="str">
        <f t="shared" si="40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1"/>
        <v>synthetic_control_169=synthetic_control_169'</v>
      </c>
      <c r="EQ60" s="2" t="str">
        <f t="shared" si="42"/>
        <v>synthetic_control_sp_169=synthetic_control_sp_169'</v>
      </c>
      <c r="EV60" s="2" t="str">
        <f t="shared" si="43"/>
        <v>tratado_169=tratado_169'</v>
      </c>
      <c r="EZ60" s="2" t="str">
        <f t="shared" si="54"/>
        <v>xlswrite('G:\Mi unidad\1. PROYECTOS TELLO 2022\SCM SPILL OVERS\outputs\PEAO\distancia_centro_salud\1%\simulacion_2\synthetic_control_outputs.xlsx',synthetic_control_169,169)</v>
      </c>
      <c r="FN60" s="2" t="str">
        <f t="shared" si="55"/>
        <v>xlswrite('G:\Mi unidad\1. PROYECTOS TELLO 2022\SCM SPILL OVERS\outputs\PEAO\distancia_centro_salud\1%\simulacion_2\synthetic_control_spillover_outputs.xlsx',synthetic_control_sp_169,169)</v>
      </c>
      <c r="GD60" s="2" t="str">
        <f t="shared" si="56"/>
        <v>xlswrite('G:\Mi unidad\1. PROYECTOS TELLO 2022\SCM SPILL OVERS\outputs\PEAO\distancia_centro_salud\1%\simulacion_2\observado_outputs.xlsx',tratado_169,169)</v>
      </c>
      <c r="GR60" s="2" t="str">
        <f t="shared" si="57"/>
        <v>xlswrite('G:\Mi unidad\1. PROYECTOS TELLO 2022\SCM SPILL OVERS\outputs\PEAO\informalidad\1%\simulacion_2\synthetic_control_outputs.xlsx',synthetic_control_169,169)</v>
      </c>
      <c r="HF60" s="2" t="str">
        <f t="shared" si="58"/>
        <v>xlswrite('G:\Mi unidad\1. PROYECTOS TELLO 2022\SCM SPILL OVERS\outputs\PEAO\informalidad\1%\simulacion_2\synthetic_control_spillover_outputs.xlsx',synthetic_control_sp_169,169)</v>
      </c>
      <c r="HV60" s="2" t="str">
        <f t="shared" si="59"/>
        <v>xlswrite('G:\Mi unidad\1. PROYECTOS TELLO 2022\SCM SPILL OVERS\outputs\PEAO\informalidad\1%\simulacion_2\observado_outputs.xlsx',tratado_169,169)</v>
      </c>
      <c r="IJ60" s="2" t="str">
        <f t="shared" si="60"/>
        <v>xlswrite('G:\Mi unidad\1. PROYECTOS TELLO 2022\SCM SPILL OVERS\outputs\PEAO\densidad\1%\simulacion_2\synthetic_control_outputs.xlsx',synthetic_control_169,169)</v>
      </c>
      <c r="IX60" s="2" t="str">
        <f t="shared" si="61"/>
        <v>xlswrite('G:\Mi unidad\1. PROYECTOS TELLO 2022\SCM SPILL OVERS\outputs\PEAO\densidad\1%\simulacion_2\synthetic_control_spillover_outputs.xlsx',synthetic_control_sp_169,169)</v>
      </c>
      <c r="JN60" s="2" t="str">
        <f t="shared" si="62"/>
        <v>xlswrite('G:\Mi unidad\1. PROYECTOS TELLO 2022\SCM SPILL OVERS\outputs\PEAO\densidad\1%\simulacion_2\observado_outputs.xlsx',tratado_169,169)</v>
      </c>
      <c r="KA60" s="2" t="str">
        <f t="shared" si="63"/>
        <v>xlswrite('G:\Mi unidad\1. PROYECTOS TELLO 2022\SCM SPILL OVERS\outputs\PEAO\bajo_niv_educ\1%\simulacion_2\synthetic_control_outputs.xlsx',synthetic_control_169,169)</v>
      </c>
      <c r="KO60" s="2" t="str">
        <f t="shared" si="64"/>
        <v>xlswrite('G:\Mi unidad\1. PROYECTOS TELLO 2022\SCM SPILL OVERS\outputs\PEAO\bajo_niv_educ\1%\simulacion_2\synthetic_control_spillover_outputs.xlsx',synthetic_control_sp_169,169)</v>
      </c>
      <c r="LE60" s="2" t="str">
        <f t="shared" si="65"/>
        <v>xlswrite('G:\Mi unidad\1. PROYECTOS TELLO 2022\SCM SPILL OVERS\outputs\PEAO\bajo_niv_educ\1%\simulacion_2\observado_outputs.xlsx',tratado_169,169)</v>
      </c>
      <c r="LS60" s="2" t="str">
        <f t="shared" si="66"/>
        <v>xlswrite('G:\Mi unidad\1. PROYECTOS TELLO 2022\SCM SPILL OVERS\outputs\PEAO\bajo_ingreso\1%\simulacion_2\synthetic_control_outputs.xlsx',synthetic_control_169,169)</v>
      </c>
      <c r="MH60" s="2" t="str">
        <f t="shared" si="67"/>
        <v>xlswrite('G:\Mi unidad\1. PROYECTOS TELLO 2022\SCM SPILL OVERS\outputs\PEAO\bajo_ingreso\1%\simulacion_2\synthetic_control_spillover_outputs.xlsx',synthetic_control_sp_169,169)</v>
      </c>
      <c r="MX60" s="2" t="str">
        <f t="shared" si="68"/>
        <v>xlswrite('G:\Mi unidad\1. PROYECTOS TELLO 2022\SCM SPILL OVERS\outputs\PEAO\bajo_ingreso\1%\simulacion_2\observado_outputs.xlsx',tratado_169,169)</v>
      </c>
      <c r="NR60" s="2" t="str">
        <f t="shared" si="69"/>
        <v>xlswrite('G:\Mi unidad\1. PROYECTOS TELLO 2022\SCM SPILL OVERS\outputs\PEAO\densidad_g\1%\simulacion_2\synthetic_control_outputs.xlsx',synthetic_control_169,169)</v>
      </c>
      <c r="OF60" s="2" t="str">
        <f t="shared" si="70"/>
        <v>xlswrite('G:\Mi unidad\1. PROYECTOS TELLO 2022\SCM SPILL OVERS\outputs\PEAO\densidad_g\1%\simulacion_2\synthetic_control_spillover_outputs.xlsx',synthetic_control_sp_169,169)</v>
      </c>
      <c r="OV60" s="2" t="str">
        <f t="shared" si="71"/>
        <v>xlswrite('G:\Mi unidad\1. PROYECTOS TELLO 2022\SCM SPILL OVERS\outputs\PEAO\densidad_g\1%\simulacion_2\observado_outputs.xlsx',tratado_169,169)</v>
      </c>
      <c r="PI60" s="2" t="str">
        <f t="shared" si="72"/>
        <v>xlswrite('G:\Mi unidad\1. PROYECTOS TELLO 2022\SCM SPILL OVERS\outputs\PEAO\alimentos\1%\simulacion_2\synthetic_control_outputs.xlsx',synthetic_control_169,169);</v>
      </c>
      <c r="PJ60" s="2" t="str">
        <f t="shared" si="73"/>
        <v>xlswrite('G:\Mi unidad\1. PROYECTOS TELLO 2022\SCM SPILL OVERS\outputs\PEAO\alimentos\1%\simulacion_2\synthetic_control_spillover_outputs.xlsx',synthetic_control_sp_169,169);</v>
      </c>
      <c r="PK60" s="2" t="str">
        <f t="shared" si="74"/>
        <v>xlswrite('G:\Mi unidad\1. PROYECTOS TELLO 2022\SCM SPILL OVERS\outputs\PEAO\alimentos\1%\simulacion_2\observado_outputs.xlsx',tratado_169,169);</v>
      </c>
      <c r="PP60" s="2" t="str">
        <f t="shared" si="75"/>
        <v>xlswrite('G:\Mi unidad\1. PROYECTOS TELLO 2022\SCM SPILL OVERS\outputs\PEAO\jefe_hogar\1%\simulacion_2\synthetic_control_outputs.xlsx',synthetic_control_169,169);</v>
      </c>
      <c r="PQ60" s="2" t="str">
        <f t="shared" si="76"/>
        <v>xlswrite('G:\Mi unidad\1. PROYECTOS TELLO 2022\SCM SPILL OVERS\outputs\PEAO\jefe_hogar\1%\simulacion_2\synthetic_control_spillover_outputs.xlsx',synthetic_control_sp_169,169);</v>
      </c>
      <c r="PR60" s="2" t="str">
        <f t="shared" si="77"/>
        <v>xlswrite('G:\Mi unidad\1. PROYECTOS TELLO 2022\SCM SPILL OVERS\outputs\PEAO\jefe_hogar\1%\simulacion_2\observado_outputs.xlsx',tratado_169,169);</v>
      </c>
      <c r="PV60" s="2" t="str">
        <f t="shared" si="78"/>
        <v>xlswrite('G:\Mi unidad\1. PROYECTOS TELLO 2022\SCM SPILL OVERS\outputs\PEAO\mujeres\1%\simulacion_2\synthetic_control_outputs.xlsx',synthetic_control_169,169);</v>
      </c>
      <c r="PW60" s="2" t="str">
        <f t="shared" si="79"/>
        <v>xlswrite('G:\Mi unidad\1. PROYECTOS TELLO 2022\SCM SPILL OVERS\outputs\PEAO\mujeres\1%\simulacion_2\synthetic_control_spillover_outputs.xlsx',synthetic_control_sp_169,169);</v>
      </c>
      <c r="PX60" s="2" t="str">
        <f t="shared" si="80"/>
        <v>xlswrite('G:\Mi unidad\1. PROYECTOS TELLO 2022\SCM SPILL OVERS\outputs\PEAO\mujeres\1%\simulacion_2\observado_outputs.xlsx',tratado_169,169);</v>
      </c>
      <c r="QB60" s="2" t="str">
        <f t="shared" si="81"/>
        <v>xlswrite('G:\Mi unidad\1. PROYECTOS TELLO 2022\SCM SPILL OVERS\outputs\PEAO\criminalidad\1%\simulacion_2\synthetic_control_outputs.xlsx',synthetic_control_169,169);</v>
      </c>
      <c r="QC60" s="2" t="str">
        <f t="shared" si="82"/>
        <v>xlswrite('G:\Mi unidad\1. PROYECTOS TELLO 2022\SCM SPILL OVERS\outputs\PEAO\criminalidad\1%\simulacion_2\synthetic_control_spillover_outputs.xlsx',synthetic_control_sp_169,169);</v>
      </c>
      <c r="QD60" s="2" t="str">
        <f t="shared" si="83"/>
        <v>xlswrite('G:\Mi unidad\1. PROYECTOS TELLO 2022\SCM SPILL OVERS\outputs\PEAO\criminalidad\1%\simulacion_2\observado_outputs.xlsx',tratado_169,169);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OVERS\outputs\PEAO\bajo_niv_educ\1%\simulacion_2\output_tests.xlsx',alpha1_hat_vec_"&amp;QW60&amp;"','alpha1_hat_vec_"&amp;QW60&amp;"');"</f>
        <v>xlswrite('G:\Mi unidad\1. PROYECTOS TELLO 2022\SCM SPILL OVERS\outputs\PEAO\bajo_niv_educ\1%\simulacion_2\output_tests.xlsx',alpha1_hat_vec_41','alpha1_hat_vec_41');</v>
      </c>
      <c r="RK60">
        <v>41</v>
      </c>
      <c r="RL60" t="str">
        <f>"xlswrite('G:\Mi unidad\1. PROYECTOS TELLO 2022\SCM SPILL OVERS\outputs\PEAO\bajo_ingreso\1%\simulacion_2\output_tests.xlsx',alpha1_hat_vec_"&amp;RK60&amp;"','alpha1_hat_vec_"&amp;RK60&amp;"');"</f>
        <v>xlswrite('G:\Mi unidad\1. PROYECTOS TELLO 2022\SCM SPILL OVERS\outputs\PEAO\bajo_ingreso\1%\simulacion_2\output_tests.xlsx',alpha1_hat_vec_41','alpha1_hat_vec_41');</v>
      </c>
      <c r="RW60">
        <v>41</v>
      </c>
      <c r="RX60" t="str">
        <f>"xlswrite('G:\Mi unidad\1. PROYECTOS TELLO 2022\SCM SPILL OVERS\outputs\PEAO\densidad\1%\simulacion_2\output_tests.xlsx',alpha1_hat_vec_"&amp;RW60&amp;"','alpha1_hat_vec_"&amp;RW60&amp;"');"</f>
        <v>xlswrite('G:\Mi unidad\1. PROYECTOS TELLO 2022\SCM SPILL OVERS\outputs\PEAO\densidad\1%\simulacion_2\output_tests.xlsx',alpha1_hat_vec_41','alpha1_hat_vec_41');</v>
      </c>
      <c r="SI60">
        <v>41</v>
      </c>
      <c r="SJ60" t="str">
        <f>"xlswrite('G:\Mi unidad\1. PROYECTOS TELLO 2022\SCM SPILL OVERS\outputs\PEAO\densidad_g\1%\simulacion_2\output_tests.xlsx',alpha1_hat_vec_"&amp;SI60&amp;"','alpha1_hat_vec_"&amp;SI60&amp;"');"</f>
        <v>xlswrite('G:\Mi unidad\1. PROYECTOS TELLO 2022\SCM SPILL OVERS\outputs\PEAO\densidad_g\1%\simulacion_2\output_tests.xlsx',alpha1_hat_vec_41','alpha1_hat_vec_41');</v>
      </c>
      <c r="SU60">
        <v>41</v>
      </c>
      <c r="SV60" t="str">
        <f>"xlswrite('G:\Mi unidad\1. PROYECTOS TELLO 2022\SCM SPILL OVERS\outputs\PEAO\distancia_centro_salud\1%\simulacion_2\output_tests.xlsx',alpha1_hat_vec_"&amp;SU60&amp;"','alpha1_hat_vec_"&amp;SU60&amp;"');"</f>
        <v>xlswrite('G:\Mi unidad\1. PROYECTOS TELLO 2022\SCM SPILL OVERS\outputs\PEAO\distancia_centro_salud\1%\simulacion_2\output_tests.xlsx',alpha1_hat_vec_41','alpha1_hat_vec_41');</v>
      </c>
      <c r="TH60">
        <v>41</v>
      </c>
      <c r="TI60" t="str">
        <f>"xlswrite('G:\Mi unidad\1. PROYECTOS TELLO 2022\SCM SPILL OVERS\outputs\PEAO\informalidad\1%\simulacion_2\output_tests.xlsx',alpha1_hat_vec_"&amp;TH60&amp;"','alpha1_hat_vec_"&amp;TH60&amp;"');"</f>
        <v>xlswrite('G:\Mi unidad\1. PROYECTOS TELLO 2022\SCM SPILL OVERS\outputs\PEAO\informalidad\1%\simulacion_2\output_tests.xlsx',alpha1_hat_vec_41','alpha1_hat_vec_41');</v>
      </c>
      <c r="TU60">
        <v>41</v>
      </c>
      <c r="TV60" t="str">
        <f>"xlswrite('G:\Mi unidad\1. PROYECTOS TELLO 2022\SCM SPILL OVERS\outputs\PEAO\alimentos\1%\simulacion_2\output_tests.xlsx',alpha1_hat_vec_"&amp;TU60&amp;"','alpha1_hat_vec_"&amp;TU60&amp;"');"</f>
        <v>xlswrite('G:\Mi unidad\1. PROYECTOS TELLO 2022\SCM SPILL OVERS\outputs\PEAO\alimentos\1%\simulacion_2\output_tests.xlsx',alpha1_hat_vec_41','alpha1_hat_vec_41');</v>
      </c>
      <c r="UB60">
        <v>41</v>
      </c>
      <c r="UC60" t="str">
        <f>"xlswrite('G:\Mi unidad\1. PROYECTOS TELLO 2022\SCM SPILL OVERS\outputs\PEAO\jefe_hogar\1%\simulacion_2\output_tests.xlsx',alpha1_hat_vec_"&amp;UB60&amp;"','alpha1_hat_vec_"&amp;UB60&amp;"');"</f>
        <v>xlswrite('G:\Mi unidad\1. PROYECTOS TELLO 2022\SCM SPILL OVERS\outputs\PEAO\jefe_hogar\1%\simulacion_2\output_tests.xlsx',alpha1_hat_vec_41','alpha1_hat_vec_41');</v>
      </c>
      <c r="UI60">
        <v>41</v>
      </c>
      <c r="UJ60" t="str">
        <f>"xlswrite('G:\Mi unidad\1. PROYECTOS TELLO 2022\SCM SPILL OVERS\outputs\PEAO\mujeres\1%\simulacion_2\output_tests.xlsx',alpha1_hat_vec_"&amp;UI60&amp;"','alpha1_hat_vec_"&amp;UI60&amp;"');"</f>
        <v>xlswrite('G:\Mi unidad\1. PROYECTOS TELLO 2022\SCM SPILL OVERS\outputs\PEAO\mujeres\1%\simulacion_2\output_tests.xlsx',alpha1_hat_vec_41','alpha1_hat_vec_41');</v>
      </c>
      <c r="UU60">
        <v>41</v>
      </c>
      <c r="UV60" t="str">
        <f>"xlswrite('G:\Mi unidad\1. PROYECTOS TELLO 2022\SCM SPILL OVERS\outputs\PEAO\criminalidad\1%\simulacion_2\output_tests.xlsx',alpha1_hat_vec_"&amp;UU60&amp;"','alpha1_hat_vec_"&amp;UU60&amp;"');"</f>
        <v>xlswrite('G:\Mi unidad\1. PROYECTOS TELLO 2022\SCM SPILL OVERS\outputs\PEAO\criminalidad\1%\simulacion_2\output_tests.xlsx',alpha1_hat_vec_41','alpha1_hat_vec_41');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sp_andrews_te(Y_pre_"&amp;QI61&amp;",PEAO_"&amp;QI61&amp;"(:,T+s),A_"&amp;QI61&amp;",C,.05);"</f>
        <v xml:space="preserve">    [p_value_23,lb_23,ub_23] = sp_andrews_te(Y_pre_23,PEAO_23(:,T+s),A_23,C,.05);</v>
      </c>
      <c r="QP61">
        <v>38</v>
      </c>
      <c r="QQ61" t="str">
        <f>"    spillover_test_"&amp;QP61&amp;"(s) = sp_andrews(Y_pre_"&amp;QP61&amp;",PEAO_"&amp;QP61&amp;"(:,T+s),A_"&amp;QP61&amp;",C,d,alpha_sig);"</f>
        <v xml:space="preserve">    spillover_test_38(s) = sp_andrews(Y_pre_38,PEAO_38(:,T+s),A_38,C,d,alpha_sig);</v>
      </c>
      <c r="QW61">
        <v>41</v>
      </c>
      <c r="QX61" t="str">
        <f>"xlswrite('G:\Mi unidad\1. PROYECTOS TELLO 2022\SCM SPILL OVERS\outputs\PEAO\bajo_niv_educ\1%\simulacion_2\output_tests.xlsx',spillover_test_"&amp;QW61&amp;"','sp_test_"&amp;QW61&amp;"');"</f>
        <v>xlswrite('G:\Mi unidad\1. PROYECTOS TELLO 2022\SCM SPILL OVERS\outputs\PEAO\bajo_niv_educ\1%\simulacion_2\output_tests.xlsx',spillover_test_41','sp_test_41');</v>
      </c>
      <c r="RK61">
        <v>41</v>
      </c>
      <c r="RL61" t="str">
        <f>"xlswrite('G:\Mi unidad\1. PROYECTOS TELLO 2022\SCM SPILL OVERS\outputs\PEAO\bajo_ingreso\1%\simulacion_2\output_tests.xlsx',spillover_test_"&amp;RK61&amp;"','sp_test_"&amp;RK61&amp;"');"</f>
        <v>xlswrite('G:\Mi unidad\1. PROYECTOS TELLO 2022\SCM SPILL OVERS\outputs\PEAO\bajo_ingreso\1%\simulacion_2\output_tests.xlsx',spillover_test_41','sp_test_41');</v>
      </c>
      <c r="RW61">
        <v>41</v>
      </c>
      <c r="RX61" t="str">
        <f>"xlswrite('G:\Mi unidad\1. PROYECTOS TELLO 2022\SCM SPILL OVERS\outputs\PEAO\densidad\1%\simulacion_2\output_tests.xlsx',spillover_test_"&amp;RW61&amp;"','sp_test_"&amp;RW61&amp;"');"</f>
        <v>xlswrite('G:\Mi unidad\1. PROYECTOS TELLO 2022\SCM SPILL OVERS\outputs\PEAO\densidad\1%\simulacion_2\output_tests.xlsx',spillover_test_41','sp_test_41');</v>
      </c>
      <c r="SI61">
        <v>41</v>
      </c>
      <c r="SJ61" t="str">
        <f>"xlswrite('G:\Mi unidad\1. PROYECTOS TELLO 2022\SCM SPILL OVERS\outputs\PEAO\densidad_g\1%\simulacion_2\output_tests.xlsx',spillover_test_"&amp;SI61&amp;"','sp_test_"&amp;SI61&amp;"');"</f>
        <v>xlswrite('G:\Mi unidad\1. PROYECTOS TELLO 2022\SCM SPILL OVERS\outputs\PEAO\densidad_g\1%\simulacion_2\output_tests.xlsx',spillover_test_41','sp_test_41');</v>
      </c>
      <c r="SU61">
        <v>41</v>
      </c>
      <c r="SV61" t="str">
        <f>"xlswrite('G:\Mi unidad\1. PROYECTOS TELLO 2022\SCM SPILL OVERS\outputs\PEAO\distancia_centro_salud\1%\simulacion_2\output_tests.xlsx',spillover_test_"&amp;SU61&amp;"','sp_test_"&amp;SU61&amp;"');"</f>
        <v>xlswrite('G:\Mi unidad\1. PROYECTOS TELLO 2022\SCM SPILL OVERS\outputs\PEAO\distancia_centro_salud\1%\simulacion_2\output_tests.xlsx',spillover_test_41','sp_test_41');</v>
      </c>
      <c r="TH61">
        <v>41</v>
      </c>
      <c r="TI61" t="str">
        <f>"xlswrite('G:\Mi unidad\1. PROYECTOS TELLO 2022\SCM SPILL OVERS\outputs\PEAO\informalidad\1%\simulacion_2\output_tests.xlsx',spillover_test_"&amp;TH61&amp;"','sp_test_"&amp;TH61&amp;"');"</f>
        <v>xlswrite('G:\Mi unidad\1. PROYECTOS TELLO 2022\SCM SPILL OVERS\outputs\PEAO\informalidad\1%\simulacion_2\output_tests.xlsx',spillover_test_41','sp_test_41');</v>
      </c>
      <c r="TU61">
        <v>41</v>
      </c>
      <c r="TV61" t="str">
        <f>"xlswrite('G:\Mi unidad\1. PROYECTOS TELLO 2022\SCM SPILL OVERS\outputs\PEAO\alimentos\1%\simulacion_2\output_tests.xlsx',spillover_test_"&amp;TU61&amp;"','sp_test_"&amp;TU61&amp;"');"</f>
        <v>xlswrite('G:\Mi unidad\1. PROYECTOS TELLO 2022\SCM SPILL OVERS\outputs\PEAO\alimentos\1%\simulacion_2\output_tests.xlsx',spillover_test_41','sp_test_41');</v>
      </c>
      <c r="UB61">
        <v>41</v>
      </c>
      <c r="UC61" t="str">
        <f>"xlswrite('G:\Mi unidad\1. PROYECTOS TELLO 2022\SCM SPILL OVERS\outputs\PEAO\jefe_hogar\1%\simulacion_2\output_tests.xlsx',spillover_test_"&amp;UB61&amp;"','sp_test_"&amp;UB61&amp;"');"</f>
        <v>xlswrite('G:\Mi unidad\1. PROYECTOS TELLO 2022\SCM SPILL OVERS\outputs\PEAO\jefe_hogar\1%\simulacion_2\output_tests.xlsx',spillover_test_41','sp_test_41');</v>
      </c>
      <c r="UI61">
        <v>41</v>
      </c>
      <c r="UJ61" t="str">
        <f>"xlswrite('G:\Mi unidad\1. PROYECTOS TELLO 2022\SCM SPILL OVERS\outputs\PEAO\mujeres\1%\simulacion_2\output_tests.xlsx',spillover_test_"&amp;UI61&amp;"','sp_test_"&amp;UI61&amp;"');"</f>
        <v>xlswrite('G:\Mi unidad\1. PROYECTOS TELLO 2022\SCM SPILL OVERS\outputs\PEAO\mujeres\1%\simulacion_2\output_tests.xlsx',spillover_test_41','sp_test_41');</v>
      </c>
      <c r="UU61">
        <v>41</v>
      </c>
      <c r="UV61" t="str">
        <f>"xlswrite('G:\Mi unidad\1. PROYECTOS TELLO 2022\SCM SPILL OVERS\outputs\PEAO\criminalidad\1%\simulacion_2\output_tests.xlsx',spillover_test_"&amp;UU61&amp;"','sp_test_"&amp;UU61&amp;"');"</f>
        <v>xlswrite('G:\Mi unidad\1. PROYECTOS TELLO 2022\SCM SPILL OVERS\outputs\PEAO\criminalidad\1%\simulacion_2\output_tests.xlsx',spillover_test_41','sp_test_41');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OVERS\outputs\PEAO\bajo_niv_educ\1%\simulacion_2\output_tests.xlsx',lb_vec_"&amp;QW62&amp;"','lb_vec_"&amp;QW62&amp;"');"</f>
        <v>xlswrite('G:\Mi unidad\1. PROYECTOS TELLO 2022\SCM SPILL OVERS\outputs\PEAO\bajo_niv_educ\1%\simulacion_2\output_tests.xlsx',lb_vec_42','lb_vec_42');</v>
      </c>
      <c r="RK62">
        <v>42</v>
      </c>
      <c r="RL62" t="str">
        <f>"xlswrite('G:\Mi unidad\1. PROYECTOS TELLO 2022\SCM SPILL OVERS\outputs\PEAO\bajo_ingreso\1%\simulacion_2\output_tests.xlsx',lb_vec_"&amp;RK62&amp;"','lb_vec_"&amp;RK62&amp;"');"</f>
        <v>xlswrite('G:\Mi unidad\1. PROYECTOS TELLO 2022\SCM SPILL OVERS\outputs\PEAO\bajo_ingreso\1%\simulacion_2\output_tests.xlsx',lb_vec_42','lb_vec_42');</v>
      </c>
      <c r="RW62">
        <v>42</v>
      </c>
      <c r="RX62" t="str">
        <f>"xlswrite('G:\Mi unidad\1. PROYECTOS TELLO 2022\SCM SPILL OVERS\outputs\PEAO\densidad\1%\simulacion_2\output_tests.xlsx',lb_vec_"&amp;RW62&amp;"','lb_vec_"&amp;RW62&amp;"');"</f>
        <v>xlswrite('G:\Mi unidad\1. PROYECTOS TELLO 2022\SCM SPILL OVERS\outputs\PEAO\densidad\1%\simulacion_2\output_tests.xlsx',lb_vec_42','lb_vec_42');</v>
      </c>
      <c r="SI62">
        <v>42</v>
      </c>
      <c r="SJ62" t="str">
        <f>"xlswrite('G:\Mi unidad\1. PROYECTOS TELLO 2022\SCM SPILL OVERS\outputs\PEAO\densidad_g\1%\simulacion_2\output_tests.xlsx',lb_vec_"&amp;SI62&amp;"','lb_vec_"&amp;SI62&amp;"');"</f>
        <v>xlswrite('G:\Mi unidad\1. PROYECTOS TELLO 2022\SCM SPILL OVERS\outputs\PEAO\densidad_g\1%\simulacion_2\output_tests.xlsx',lb_vec_42','lb_vec_42');</v>
      </c>
      <c r="SU62">
        <v>42</v>
      </c>
      <c r="SV62" t="str">
        <f>"xlswrite('G:\Mi unidad\1. PROYECTOS TELLO 2022\SCM SPILL OVERS\outputs\PEAO\distancia_centro_salud\1%\simulacion_2\output_tests.xlsx',lb_vec_"&amp;SU62&amp;"','lb_vec_"&amp;SU62&amp;"');"</f>
        <v>xlswrite('G:\Mi unidad\1. PROYECTOS TELLO 2022\SCM SPILL OVERS\outputs\PEAO\distancia_centro_salud\1%\simulacion_2\output_tests.xlsx',lb_vec_42','lb_vec_42');</v>
      </c>
      <c r="TH62">
        <v>42</v>
      </c>
      <c r="TI62" t="str">
        <f>"xlswrite('G:\Mi unidad\1. PROYECTOS TELLO 2022\SCM SPILL OVERS\outputs\PEAO\informalidad\1%\simulacion_2\output_tests.xlsx',lb_vec_"&amp;TH62&amp;"','lb_vec_"&amp;TH62&amp;"');"</f>
        <v>xlswrite('G:\Mi unidad\1. PROYECTOS TELLO 2022\SCM SPILL OVERS\outputs\PEAO\informalidad\1%\simulacion_2\output_tests.xlsx',lb_vec_42','lb_vec_42');</v>
      </c>
      <c r="TU62">
        <v>42</v>
      </c>
      <c r="TV62" t="str">
        <f>"xlswrite('G:\Mi unidad\1. PROYECTOS TELLO 2022\SCM SPILL OVERS\outputs\PEAO\alimentos\1%\simulacion_2\output_tests.xlsx',lb_vec_"&amp;TU62&amp;"','lb_vec_"&amp;TU62&amp;"');"</f>
        <v>xlswrite('G:\Mi unidad\1. PROYECTOS TELLO 2022\SCM SPILL OVERS\outputs\PEAO\alimentos\1%\simulacion_2\output_tests.xlsx',lb_vec_42','lb_vec_42');</v>
      </c>
      <c r="UB62">
        <v>42</v>
      </c>
      <c r="UC62" t="str">
        <f>"xlswrite('G:\Mi unidad\1. PROYECTOS TELLO 2022\SCM SPILL OVERS\outputs\PEAO\jefe_hogar\1%\simulacion_2\output_tests.xlsx',lb_vec_"&amp;UB62&amp;"','lb_vec_"&amp;UB62&amp;"');"</f>
        <v>xlswrite('G:\Mi unidad\1. PROYECTOS TELLO 2022\SCM SPILL OVERS\outputs\PEAO\jefe_hogar\1%\simulacion_2\output_tests.xlsx',lb_vec_42','lb_vec_42');</v>
      </c>
      <c r="UI62">
        <v>42</v>
      </c>
      <c r="UJ62" t="str">
        <f>"xlswrite('G:\Mi unidad\1. PROYECTOS TELLO 2022\SCM SPILL OVERS\outputs\PEAO\mujeres\1%\simulacion_2\output_tests.xlsx',lb_vec_"&amp;UI62&amp;"','lb_vec_"&amp;UI62&amp;"');"</f>
        <v>xlswrite('G:\Mi unidad\1. PROYECTOS TELLO 2022\SCM SPILL OVERS\outputs\PEAO\mujeres\1%\simulacion_2\output_tests.xlsx',lb_vec_42','lb_vec_42');</v>
      </c>
      <c r="UU62">
        <v>42</v>
      </c>
      <c r="UV62" t="str">
        <f>"xlswrite('G:\Mi unidad\1. PROYECTOS TELLO 2022\SCM SPILL OVERS\outputs\PEAO\criminalidad\1%\simulacion_2\output_tests.xlsx',lb_vec_"&amp;UU62&amp;"','lb_vec_"&amp;UU62&amp;"');"</f>
        <v>xlswrite('G:\Mi unidad\1. PROYECTOS TELLO 2022\SCM SPILL OVERS\outputs\PEAO\criminalidad\1%\simulacion_2\output_tests.xlsx',lb_vec_42','lb_vec_42');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OVERS\outputs\PEAO\bajo_niv_educ\1%\simulacion_2\output_tests.xlsx',ub_vec_"&amp;QW63&amp;"','ub_vec_"&amp;QW63&amp;"');"</f>
        <v>xlswrite('G:\Mi unidad\1. PROYECTOS TELLO 2022\SCM SPILL OVERS\outputs\PEAO\bajo_niv_educ\1%\simulacion_2\output_tests.xlsx',ub_vec_42','ub_vec_42');</v>
      </c>
      <c r="RK63">
        <v>42</v>
      </c>
      <c r="RL63" t="str">
        <f>"xlswrite('G:\Mi unidad\1. PROYECTOS TELLO 2022\SCM SPILL OVERS\outputs\PEAO\bajo_ingreso\1%\simulacion_2\output_tests.xlsx',ub_vec_"&amp;RK63&amp;"','ub_vec_"&amp;RK63&amp;"');"</f>
        <v>xlswrite('G:\Mi unidad\1. PROYECTOS TELLO 2022\SCM SPILL OVERS\outputs\PEAO\bajo_ingreso\1%\simulacion_2\output_tests.xlsx',ub_vec_42','ub_vec_42');</v>
      </c>
      <c r="RW63">
        <v>42</v>
      </c>
      <c r="RX63" t="str">
        <f>"xlswrite('G:\Mi unidad\1. PROYECTOS TELLO 2022\SCM SPILL OVERS\outputs\PEAO\densidad\1%\simulacion_2\output_tests.xlsx',ub_vec_"&amp;RW63&amp;"','ub_vec_"&amp;RW63&amp;"');"</f>
        <v>xlswrite('G:\Mi unidad\1. PROYECTOS TELLO 2022\SCM SPILL OVERS\outputs\PEAO\densidad\1%\simulacion_2\output_tests.xlsx',ub_vec_42','ub_vec_42');</v>
      </c>
      <c r="SI63">
        <v>42</v>
      </c>
      <c r="SJ63" t="str">
        <f>"xlswrite('G:\Mi unidad\1. PROYECTOS TELLO 2022\SCM SPILL OVERS\outputs\PEAO\densidad_g\1%\simulacion_2\output_tests.xlsx',ub_vec_"&amp;SI63&amp;"','ub_vec_"&amp;SI63&amp;"');"</f>
        <v>xlswrite('G:\Mi unidad\1. PROYECTOS TELLO 2022\SCM SPILL OVERS\outputs\PEAO\densidad_g\1%\simulacion_2\output_tests.xlsx',ub_vec_42','ub_vec_42');</v>
      </c>
      <c r="SU63">
        <v>42</v>
      </c>
      <c r="SV63" t="str">
        <f>"xlswrite('G:\Mi unidad\1. PROYECTOS TELLO 2022\SCM SPILL OVERS\outputs\PEAO\distancia_centro_salud\1%\simulacion_2\output_tests.xlsx',ub_vec_"&amp;SU63&amp;"','ub_vec_"&amp;SU63&amp;"');"</f>
        <v>xlswrite('G:\Mi unidad\1. PROYECTOS TELLO 2022\SCM SPILL OVERS\outputs\PEAO\distancia_centro_salud\1%\simulacion_2\output_tests.xlsx',ub_vec_42','ub_vec_42');</v>
      </c>
      <c r="TH63">
        <v>42</v>
      </c>
      <c r="TI63" t="str">
        <f>"xlswrite('G:\Mi unidad\1. PROYECTOS TELLO 2022\SCM SPILL OVERS\outputs\PEAO\informalidad\1%\simulacion_2\output_tests.xlsx',ub_vec_"&amp;TH63&amp;"','ub_vec_"&amp;TH63&amp;"');"</f>
        <v>xlswrite('G:\Mi unidad\1. PROYECTOS TELLO 2022\SCM SPILL OVERS\outputs\PEAO\informalidad\1%\simulacion_2\output_tests.xlsx',ub_vec_42','ub_vec_42');</v>
      </c>
      <c r="TU63">
        <v>42</v>
      </c>
      <c r="TV63" t="str">
        <f>"xlswrite('G:\Mi unidad\1. PROYECTOS TELLO 2022\SCM SPILL OVERS\outputs\PEAO\alimentos\1%\simulacion_2\output_tests.xlsx',ub_vec_"&amp;TU63&amp;"','ub_vec_"&amp;TU63&amp;"');"</f>
        <v>xlswrite('G:\Mi unidad\1. PROYECTOS TELLO 2022\SCM SPILL OVERS\outputs\PEAO\alimentos\1%\simulacion_2\output_tests.xlsx',ub_vec_42','ub_vec_42');</v>
      </c>
      <c r="UB63">
        <v>42</v>
      </c>
      <c r="UC63" t="str">
        <f>"xlswrite('G:\Mi unidad\1. PROYECTOS TELLO 2022\SCM SPILL OVERS\outputs\PEAO\jefe_hogar\1%\simulacion_2\output_tests.xlsx',ub_vec_"&amp;UB63&amp;"','ub_vec_"&amp;UB63&amp;"');"</f>
        <v>xlswrite('G:\Mi unidad\1. PROYECTOS TELLO 2022\SCM SPILL OVERS\outputs\PEAO\jefe_hogar\1%\simulacion_2\output_tests.xlsx',ub_vec_42','ub_vec_42');</v>
      </c>
      <c r="UI63">
        <v>42</v>
      </c>
      <c r="UJ63" t="str">
        <f>"xlswrite('G:\Mi unidad\1. PROYECTOS TELLO 2022\SCM SPILL OVERS\outputs\PEAO\mujeres\1%\simulacion_2\output_tests.xlsx',ub_vec_"&amp;UI63&amp;"','ub_vec_"&amp;UI63&amp;"');"</f>
        <v>xlswrite('G:\Mi unidad\1. PROYECTOS TELLO 2022\SCM SPILL OVERS\outputs\PEAO\mujeres\1%\simulacion_2\output_tests.xlsx',ub_vec_42','ub_vec_42');</v>
      </c>
      <c r="UU63">
        <v>42</v>
      </c>
      <c r="UV63" t="str">
        <f>"xlswrite('G:\Mi unidad\1. PROYECTOS TELLO 2022\SCM SPILL OVERS\outputs\PEAO\criminalidad\1%\simulacion_2\output_tests.xlsx',ub_vec_"&amp;UU63&amp;"','ub_vec_"&amp;UU63&amp;"');"</f>
        <v>xlswrite('G:\Mi unidad\1. PROYECTOS TELLO 2022\SCM SPILL OVERS\outputs\PEAO\criminalidad\1%\simulacion_2\output_tests.xlsx',ub_vec_42','ub_vec_42');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OVERS\outputs\PEAO\bajo_niv_educ\1%\simulacion_2\output_tests.xlsx',p_value_vec_"&amp;QW64&amp;"','p_value_vec_"&amp;QW64&amp;"');"</f>
        <v>xlswrite('G:\Mi unidad\1. PROYECTOS TELLO 2022\SCM SPILL OVERS\outputs\PEAO\bajo_niv_educ\1%\simulacion_2\output_tests.xlsx',p_value_vec_42','p_value_vec_42');</v>
      </c>
      <c r="RK64">
        <v>42</v>
      </c>
      <c r="RL64" t="str">
        <f>"xlswrite('G:\Mi unidad\1. PROYECTOS TELLO 2022\SCM SPILL OVERS\outputs\PEAO\bajo_ingreso\1%\simulacion_2\output_tests.xlsx',p_value_vec_"&amp;RK64&amp;"','p_value_vec_"&amp;RK64&amp;"');"</f>
        <v>xlswrite('G:\Mi unidad\1. PROYECTOS TELLO 2022\SCM SPILL OVERS\outputs\PEAO\bajo_ingreso\1%\simulacion_2\output_tests.xlsx',p_value_vec_42','p_value_vec_42');</v>
      </c>
      <c r="RW64">
        <v>42</v>
      </c>
      <c r="RX64" t="str">
        <f>"xlswrite('G:\Mi unidad\1. PROYECTOS TELLO 2022\SCM SPILL OVERS\outputs\PEAO\densidad\1%\simulacion_2\output_tests.xlsx',p_value_vec_"&amp;RW64&amp;"','p_value_vec_"&amp;RW64&amp;"');"</f>
        <v>xlswrite('G:\Mi unidad\1. PROYECTOS TELLO 2022\SCM SPILL OVERS\outputs\PEAO\densidad\1%\simulacion_2\output_tests.xlsx',p_value_vec_42','p_value_vec_42');</v>
      </c>
      <c r="SI64">
        <v>42</v>
      </c>
      <c r="SJ64" t="str">
        <f>"xlswrite('G:\Mi unidad\1. PROYECTOS TELLO 2022\SCM SPILL OVERS\outputs\PEAO\densidad_g\1%\simulacion_2\output_tests.xlsx',p_value_vec_"&amp;SI64&amp;"','p_value_vec_"&amp;SI64&amp;"');"</f>
        <v>xlswrite('G:\Mi unidad\1. PROYECTOS TELLO 2022\SCM SPILL OVERS\outputs\PEAO\densidad_g\1%\simulacion_2\output_tests.xlsx',p_value_vec_42','p_value_vec_42');</v>
      </c>
      <c r="SU64">
        <v>42</v>
      </c>
      <c r="SV64" t="str">
        <f>"xlswrite('G:\Mi unidad\1. PROYECTOS TELLO 2022\SCM SPILL OVERS\outputs\PEAO\distancia_centro_salud\1%\simulacion_2\output_tests.xlsx',p_value_vec_"&amp;SU64&amp;"','p_value_vec_"&amp;SU64&amp;"');"</f>
        <v>xlswrite('G:\Mi unidad\1. PROYECTOS TELLO 2022\SCM SPILL OVERS\outputs\PEAO\distancia_centro_salud\1%\simulacion_2\output_tests.xlsx',p_value_vec_42','p_value_vec_42');</v>
      </c>
      <c r="TH64">
        <v>42</v>
      </c>
      <c r="TI64" t="str">
        <f>"xlswrite('G:\Mi unidad\1. PROYECTOS TELLO 2022\SCM SPILL OVERS\outputs\PEAO\informalidad\1%\simulacion_2\output_tests.xlsx',p_value_vec_"&amp;TH64&amp;"','p_value_vec_"&amp;TH64&amp;"');"</f>
        <v>xlswrite('G:\Mi unidad\1. PROYECTOS TELLO 2022\SCM SPILL OVERS\outputs\PEAO\informalidad\1%\simulacion_2\output_tests.xlsx',p_value_vec_42','p_value_vec_42');</v>
      </c>
      <c r="TU64">
        <v>42</v>
      </c>
      <c r="TV64" t="str">
        <f>"xlswrite('G:\Mi unidad\1. PROYECTOS TELLO 2022\SCM SPILL OVERS\outputs\PEAO\alimentos\1%\simulacion_2\output_tests.xlsx',p_value_vec_"&amp;TU64&amp;"','p_value_vec_"&amp;TU64&amp;"');"</f>
        <v>xlswrite('G:\Mi unidad\1. PROYECTOS TELLO 2022\SCM SPILL OVERS\outputs\PEAO\alimentos\1%\simulacion_2\output_tests.xlsx',p_value_vec_42','p_value_vec_42');</v>
      </c>
      <c r="UB64">
        <v>42</v>
      </c>
      <c r="UC64" t="str">
        <f>"xlswrite('G:\Mi unidad\1. PROYECTOS TELLO 2022\SCM SPILL OVERS\outputs\PEAO\jefe_hogar\1%\simulacion_2\output_tests.xlsx',p_value_vec_"&amp;UB64&amp;"','p_value_vec_"&amp;UB64&amp;"');"</f>
        <v>xlswrite('G:\Mi unidad\1. PROYECTOS TELLO 2022\SCM SPILL OVERS\outputs\PEAO\jefe_hogar\1%\simulacion_2\output_tests.xlsx',p_value_vec_42','p_value_vec_42');</v>
      </c>
      <c r="UI64">
        <v>42</v>
      </c>
      <c r="UJ64" t="str">
        <f>"xlswrite('G:\Mi unidad\1. PROYECTOS TELLO 2022\SCM SPILL OVERS\outputs\PEAO\mujeres\1%\simulacion_2\output_tests.xlsx',p_value_vec_"&amp;UI64&amp;"','p_value_vec_"&amp;UI64&amp;"');"</f>
        <v>xlswrite('G:\Mi unidad\1. PROYECTOS TELLO 2022\SCM SPILL OVERS\outputs\PEAO\mujeres\1%\simulacion_2\output_tests.xlsx',p_value_vec_42','p_value_vec_42');</v>
      </c>
      <c r="UU64">
        <v>42</v>
      </c>
      <c r="UV64" t="str">
        <f>"xlswrite('G:\Mi unidad\1. PROYECTOS TELLO 2022\SCM SPILL OVERS\outputs\PEAO\criminalidad\1%\simulacion_2\output_tests.xlsx',p_value_vec_"&amp;UU64&amp;"','p_value_vec_"&amp;UU64&amp;"');"</f>
        <v>xlswrite('G:\Mi unidad\1. PROYECTOS TELLO 2022\SCM SPILL OVERS\outputs\PEAO\criminalidad\1%\simulacion_2\output_tests.xlsx',p_value_vec_42','p_value_vec_42');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OVERS\outputs\PEAO\bajo_niv_educ\1%\simulacion_2\output_tests.xlsx',alpha1_hat_vec_"&amp;QW65&amp;"','alpha1_hat_vec_"&amp;QW65&amp;"');"</f>
        <v>xlswrite('G:\Mi unidad\1. PROYECTOS TELLO 2022\SCM SPILL OVERS\outputs\PEAO\bajo_niv_educ\1%\simulacion_2\output_tests.xlsx',alpha1_hat_vec_42','alpha1_hat_vec_42');</v>
      </c>
      <c r="RK65">
        <v>42</v>
      </c>
      <c r="RL65" t="str">
        <f>"xlswrite('G:\Mi unidad\1. PROYECTOS TELLO 2022\SCM SPILL OVERS\outputs\PEAO\bajo_ingreso\1%\simulacion_2\output_tests.xlsx',alpha1_hat_vec_"&amp;RK65&amp;"','alpha1_hat_vec_"&amp;RK65&amp;"');"</f>
        <v>xlswrite('G:\Mi unidad\1. PROYECTOS TELLO 2022\SCM SPILL OVERS\outputs\PEAO\bajo_ingreso\1%\simulacion_2\output_tests.xlsx',alpha1_hat_vec_42','alpha1_hat_vec_42');</v>
      </c>
      <c r="RW65">
        <v>42</v>
      </c>
      <c r="RX65" t="str">
        <f>"xlswrite('G:\Mi unidad\1. PROYECTOS TELLO 2022\SCM SPILL OVERS\outputs\PEAO\densidad\1%\simulacion_2\output_tests.xlsx',alpha1_hat_vec_"&amp;RW65&amp;"','alpha1_hat_vec_"&amp;RW65&amp;"');"</f>
        <v>xlswrite('G:\Mi unidad\1. PROYECTOS TELLO 2022\SCM SPILL OVERS\outputs\PEAO\densidad\1%\simulacion_2\output_tests.xlsx',alpha1_hat_vec_42','alpha1_hat_vec_42');</v>
      </c>
      <c r="SI65">
        <v>42</v>
      </c>
      <c r="SJ65" t="str">
        <f>"xlswrite('G:\Mi unidad\1. PROYECTOS TELLO 2022\SCM SPILL OVERS\outputs\PEAO\densidad_g\1%\simulacion_2\output_tests.xlsx',alpha1_hat_vec_"&amp;SI65&amp;"','alpha1_hat_vec_"&amp;SI65&amp;"');"</f>
        <v>xlswrite('G:\Mi unidad\1. PROYECTOS TELLO 2022\SCM SPILL OVERS\outputs\PEAO\densidad_g\1%\simulacion_2\output_tests.xlsx',alpha1_hat_vec_42','alpha1_hat_vec_42');</v>
      </c>
      <c r="SU65">
        <v>42</v>
      </c>
      <c r="SV65" t="str">
        <f>"xlswrite('G:\Mi unidad\1. PROYECTOS TELLO 2022\SCM SPILL OVERS\outputs\PEAO\distancia_centro_salud\1%\simulacion_2\output_tests.xlsx',alpha1_hat_vec_"&amp;SU65&amp;"','alpha1_hat_vec_"&amp;SU65&amp;"');"</f>
        <v>xlswrite('G:\Mi unidad\1. PROYECTOS TELLO 2022\SCM SPILL OVERS\outputs\PEAO\distancia_centro_salud\1%\simulacion_2\output_tests.xlsx',alpha1_hat_vec_42','alpha1_hat_vec_42');</v>
      </c>
      <c r="TH65">
        <v>42</v>
      </c>
      <c r="TI65" t="str">
        <f>"xlswrite('G:\Mi unidad\1. PROYECTOS TELLO 2022\SCM SPILL OVERS\outputs\PEAO\informalidad\1%\simulacion_2\output_tests.xlsx',alpha1_hat_vec_"&amp;TH65&amp;"','alpha1_hat_vec_"&amp;TH65&amp;"');"</f>
        <v>xlswrite('G:\Mi unidad\1. PROYECTOS TELLO 2022\SCM SPILL OVERS\outputs\PEAO\informalidad\1%\simulacion_2\output_tests.xlsx',alpha1_hat_vec_42','alpha1_hat_vec_42');</v>
      </c>
      <c r="TU65">
        <v>42</v>
      </c>
      <c r="TV65" t="str">
        <f>"xlswrite('G:\Mi unidad\1. PROYECTOS TELLO 2022\SCM SPILL OVERS\outputs\PEAO\alimentos\1%\simulacion_2\output_tests.xlsx',alpha1_hat_vec_"&amp;TU65&amp;"','alpha1_hat_vec_"&amp;TU65&amp;"');"</f>
        <v>xlswrite('G:\Mi unidad\1. PROYECTOS TELLO 2022\SCM SPILL OVERS\outputs\PEAO\alimentos\1%\simulacion_2\output_tests.xlsx',alpha1_hat_vec_42','alpha1_hat_vec_42');</v>
      </c>
      <c r="UB65">
        <v>42</v>
      </c>
      <c r="UC65" t="str">
        <f>"xlswrite('G:\Mi unidad\1. PROYECTOS TELLO 2022\SCM SPILL OVERS\outputs\PEAO\jefe_hogar\1%\simulacion_2\output_tests.xlsx',alpha1_hat_vec_"&amp;UB65&amp;"','alpha1_hat_vec_"&amp;UB65&amp;"');"</f>
        <v>xlswrite('G:\Mi unidad\1. PROYECTOS TELLO 2022\SCM SPILL OVERS\outputs\PEAO\jefe_hogar\1%\simulacion_2\output_tests.xlsx',alpha1_hat_vec_42','alpha1_hat_vec_42');</v>
      </c>
      <c r="UI65">
        <v>42</v>
      </c>
      <c r="UJ65" t="str">
        <f>"xlswrite('G:\Mi unidad\1. PROYECTOS TELLO 2022\SCM SPILL OVERS\outputs\PEAO\mujeres\1%\simulacion_2\output_tests.xlsx',alpha1_hat_vec_"&amp;UI65&amp;"','alpha1_hat_vec_"&amp;UI65&amp;"');"</f>
        <v>xlswrite('G:\Mi unidad\1. PROYECTOS TELLO 2022\SCM SPILL OVERS\outputs\PEAO\mujeres\1%\simulacion_2\output_tests.xlsx',alpha1_hat_vec_42','alpha1_hat_vec_42');</v>
      </c>
      <c r="UU65">
        <v>42</v>
      </c>
      <c r="UV65" t="str">
        <f>"xlswrite('G:\Mi unidad\1. PROYECTOS TELLO 2022\SCM SPILL OVERS\outputs\PEAO\criminalidad\1%\simulacion_2\output_tests.xlsx',alpha1_hat_vec_"&amp;UU65&amp;"','alpha1_hat_vec_"&amp;UU65&amp;"');"</f>
        <v>xlswrite('G:\Mi unidad\1. PROYECTOS TELLO 2022\SCM SPILL OVERS\outputs\PEAO\criminalidad\1%\simulacion_2\output_tests.xlsx',alpha1_hat_vec_42','alpha1_hat_vec_42');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OVERS\outputs\PEAO\bajo_niv_educ\1%\simulacion_2\output_tests.xlsx',spillover_test_"&amp;QW66&amp;"','sp_test_"&amp;QW66&amp;"');"</f>
        <v>xlswrite('G:\Mi unidad\1. PROYECTOS TELLO 2022\SCM SPILL OVERS\outputs\PEAO\bajo_niv_educ\1%\simulacion_2\output_tests.xlsx',spillover_test_42','sp_test_42');</v>
      </c>
      <c r="RK66">
        <v>42</v>
      </c>
      <c r="RL66" t="str">
        <f>"xlswrite('G:\Mi unidad\1. PROYECTOS TELLO 2022\SCM SPILL OVERS\outputs\PEAO\bajo_ingreso\1%\simulacion_2\output_tests.xlsx',spillover_test_"&amp;RK66&amp;"','sp_test_"&amp;RK66&amp;"');"</f>
        <v>xlswrite('G:\Mi unidad\1. PROYECTOS TELLO 2022\SCM SPILL OVERS\outputs\PEAO\bajo_ingreso\1%\simulacion_2\output_tests.xlsx',spillover_test_42','sp_test_42');</v>
      </c>
      <c r="RW66">
        <v>42</v>
      </c>
      <c r="RX66" t="str">
        <f>"xlswrite('G:\Mi unidad\1. PROYECTOS TELLO 2022\SCM SPILL OVERS\outputs\PEAO\densidad\1%\simulacion_2\output_tests.xlsx',spillover_test_"&amp;RW66&amp;"','sp_test_"&amp;RW66&amp;"');"</f>
        <v>xlswrite('G:\Mi unidad\1. PROYECTOS TELLO 2022\SCM SPILL OVERS\outputs\PEAO\densidad\1%\simulacion_2\output_tests.xlsx',spillover_test_42','sp_test_42');</v>
      </c>
      <c r="SI66">
        <v>42</v>
      </c>
      <c r="SJ66" t="str">
        <f>"xlswrite('G:\Mi unidad\1. PROYECTOS TELLO 2022\SCM SPILL OVERS\outputs\PEAO\densidad_g\1%\simulacion_2\output_tests.xlsx',spillover_test_"&amp;SI66&amp;"','sp_test_"&amp;SI66&amp;"');"</f>
        <v>xlswrite('G:\Mi unidad\1. PROYECTOS TELLO 2022\SCM SPILL OVERS\outputs\PEAO\densidad_g\1%\simulacion_2\output_tests.xlsx',spillover_test_42','sp_test_42');</v>
      </c>
      <c r="SU66">
        <v>42</v>
      </c>
      <c r="SV66" t="str">
        <f>"xlswrite('G:\Mi unidad\1. PROYECTOS TELLO 2022\SCM SPILL OVERS\outputs\PEAO\distancia_centro_salud\1%\simulacion_2\output_tests.xlsx',spillover_test_"&amp;SU66&amp;"','sp_test_"&amp;SU66&amp;"');"</f>
        <v>xlswrite('G:\Mi unidad\1. PROYECTOS TELLO 2022\SCM SPILL OVERS\outputs\PEAO\distancia_centro_salud\1%\simulacion_2\output_tests.xlsx',spillover_test_42','sp_test_42');</v>
      </c>
      <c r="TH66">
        <v>42</v>
      </c>
      <c r="TI66" t="str">
        <f>"xlswrite('G:\Mi unidad\1. PROYECTOS TELLO 2022\SCM SPILL OVERS\outputs\PEAO\informalidad\1%\simulacion_2\output_tests.xlsx',spillover_test_"&amp;TH66&amp;"','sp_test_"&amp;TH66&amp;"');"</f>
        <v>xlswrite('G:\Mi unidad\1. PROYECTOS TELLO 2022\SCM SPILL OVERS\outputs\PEAO\informalidad\1%\simulacion_2\output_tests.xlsx',spillover_test_42','sp_test_42');</v>
      </c>
      <c r="TU66">
        <v>42</v>
      </c>
      <c r="TV66" t="str">
        <f>"xlswrite('G:\Mi unidad\1. PROYECTOS TELLO 2022\SCM SPILL OVERS\outputs\PEAO\alimentos\1%\simulacion_2\output_tests.xlsx',spillover_test_"&amp;TU66&amp;"','sp_test_"&amp;TU66&amp;"');"</f>
        <v>xlswrite('G:\Mi unidad\1. PROYECTOS TELLO 2022\SCM SPILL OVERS\outputs\PEAO\alimentos\1%\simulacion_2\output_tests.xlsx',spillover_test_42','sp_test_42');</v>
      </c>
      <c r="UB66">
        <v>42</v>
      </c>
      <c r="UC66" t="str">
        <f>"xlswrite('G:\Mi unidad\1. PROYECTOS TELLO 2022\SCM SPILL OVERS\outputs\PEAO\jefe_hogar\1%\simulacion_2\output_tests.xlsx',spillover_test_"&amp;UB66&amp;"','sp_test_"&amp;UB66&amp;"');"</f>
        <v>xlswrite('G:\Mi unidad\1. PROYECTOS TELLO 2022\SCM SPILL OVERS\outputs\PEAO\jefe_hogar\1%\simulacion_2\output_tests.xlsx',spillover_test_42','sp_test_42');</v>
      </c>
      <c r="UI66">
        <v>42</v>
      </c>
      <c r="UJ66" t="str">
        <f>"xlswrite('G:\Mi unidad\1. PROYECTOS TELLO 2022\SCM SPILL OVERS\outputs\PEAO\mujeres\1%\simulacion_2\output_tests.xlsx',spillover_test_"&amp;UI66&amp;"','sp_test_"&amp;UI66&amp;"');"</f>
        <v>xlswrite('G:\Mi unidad\1. PROYECTOS TELLO 2022\SCM SPILL OVERS\outputs\PEAO\mujeres\1%\simulacion_2\output_tests.xlsx',spillover_test_42','sp_test_42');</v>
      </c>
      <c r="UU66">
        <v>42</v>
      </c>
      <c r="UV66" t="str">
        <f>"xlswrite('G:\Mi unidad\1. PROYECTOS TELLO 2022\SCM SPILL OVERS\outputs\PEAO\criminalidad\1%\simulacion_2\output_tests.xlsx',spillover_test_"&amp;UU66&amp;"','sp_test_"&amp;UU66&amp;"');"</f>
        <v>xlswrite('G:\Mi unidad\1. PROYECTOS TELLO 2022\SCM SPILL OVERS\outputs\PEAO\criminalidad\1%\simulacion_2\output_tests.xlsx',spillover_test_42','sp_test_42');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sp_andrews(Y_pre_"&amp;QP67&amp;",PEAO_"&amp;QP67&amp;"(:,T+s),A_"&amp;QP67&amp;",C,d,alpha_sig);"</f>
        <v xml:space="preserve">    spillover_test_39(s) = sp_andrews(Y_pre_39,PEAO_39(:,T+s),A_39,C,d,alpha_sig);</v>
      </c>
      <c r="QW67">
        <v>44</v>
      </c>
      <c r="QX67" t="str">
        <f>"xlswrite('G:\Mi unidad\1. PROYECTOS TELLO 2022\SCM SPILL OVERS\outputs\PEAO\bajo_niv_educ\1%\simulacion_2\output_tests.xlsx',lb_vec_"&amp;QW67&amp;"','lb_vec_"&amp;QW67&amp;"');"</f>
        <v>xlswrite('G:\Mi unidad\1. PROYECTOS TELLO 2022\SCM SPILL OVERS\outputs\PEAO\bajo_niv_educ\1%\simulacion_2\output_tests.xlsx',lb_vec_44','lb_vec_44');</v>
      </c>
      <c r="RK67">
        <v>44</v>
      </c>
      <c r="RL67" t="str">
        <f>"xlswrite('G:\Mi unidad\1. PROYECTOS TELLO 2022\SCM SPILL OVERS\outputs\PEAO\bajo_ingreso\1%\simulacion_2\output_tests.xlsx',lb_vec_"&amp;RK67&amp;"','lb_vec_"&amp;RK67&amp;"');"</f>
        <v>xlswrite('G:\Mi unidad\1. PROYECTOS TELLO 2022\SCM SPILL OVERS\outputs\PEAO\bajo_ingreso\1%\simulacion_2\output_tests.xlsx',lb_vec_44','lb_vec_44');</v>
      </c>
      <c r="RW67">
        <v>44</v>
      </c>
      <c r="RX67" t="str">
        <f>"xlswrite('G:\Mi unidad\1. PROYECTOS TELLO 2022\SCM SPILL OVERS\outputs\PEAO\densidad\1%\simulacion_2\output_tests.xlsx',lb_vec_"&amp;RW67&amp;"','lb_vec_"&amp;RW67&amp;"');"</f>
        <v>xlswrite('G:\Mi unidad\1. PROYECTOS TELLO 2022\SCM SPILL OVERS\outputs\PEAO\densidad\1%\simulacion_2\output_tests.xlsx',lb_vec_44','lb_vec_44');</v>
      </c>
      <c r="SI67">
        <v>44</v>
      </c>
      <c r="SJ67" t="str">
        <f>"xlswrite('G:\Mi unidad\1. PROYECTOS TELLO 2022\SCM SPILL OVERS\outputs\PEAO\densidad_g\1%\simulacion_2\output_tests.xlsx',lb_vec_"&amp;SI67&amp;"','lb_vec_"&amp;SI67&amp;"');"</f>
        <v>xlswrite('G:\Mi unidad\1. PROYECTOS TELLO 2022\SCM SPILL OVERS\outputs\PEAO\densidad_g\1%\simulacion_2\output_tests.xlsx',lb_vec_44','lb_vec_44');</v>
      </c>
      <c r="SU67">
        <v>44</v>
      </c>
      <c r="SV67" t="str">
        <f>"xlswrite('G:\Mi unidad\1. PROYECTOS TELLO 2022\SCM SPILL OVERS\outputs\PEAO\distancia_centro_salud\1%\simulacion_2\output_tests.xlsx',lb_vec_"&amp;SU67&amp;"','lb_vec_"&amp;SU67&amp;"');"</f>
        <v>xlswrite('G:\Mi unidad\1. PROYECTOS TELLO 2022\SCM SPILL OVERS\outputs\PEAO\distancia_centro_salud\1%\simulacion_2\output_tests.xlsx',lb_vec_44','lb_vec_44');</v>
      </c>
      <c r="TH67">
        <v>44</v>
      </c>
      <c r="TI67" t="str">
        <f>"xlswrite('G:\Mi unidad\1. PROYECTOS TELLO 2022\SCM SPILL OVERS\outputs\PEAO\informalidad\1%\simulacion_2\output_tests.xlsx',lb_vec_"&amp;TH67&amp;"','lb_vec_"&amp;TH67&amp;"');"</f>
        <v>xlswrite('G:\Mi unidad\1. PROYECTOS TELLO 2022\SCM SPILL OVERS\outputs\PEAO\informalidad\1%\simulacion_2\output_tests.xlsx',lb_vec_44','lb_vec_44');</v>
      </c>
      <c r="TU67">
        <v>44</v>
      </c>
      <c r="TV67" t="str">
        <f>"xlswrite('G:\Mi unidad\1. PROYECTOS TELLO 2022\SCM SPILL OVERS\outputs\PEAO\alimentos\1%\simulacion_2\output_tests.xlsx',lb_vec_"&amp;TU67&amp;"','lb_vec_"&amp;TU67&amp;"');"</f>
        <v>xlswrite('G:\Mi unidad\1. PROYECTOS TELLO 2022\SCM SPILL OVERS\outputs\PEAO\alimentos\1%\simulacion_2\output_tests.xlsx',lb_vec_44','lb_vec_44');</v>
      </c>
      <c r="UB67">
        <v>44</v>
      </c>
      <c r="UC67" t="str">
        <f>"xlswrite('G:\Mi unidad\1. PROYECTOS TELLO 2022\SCM SPILL OVERS\outputs\PEAO\jefe_hogar\1%\simulacion_2\output_tests.xlsx',lb_vec_"&amp;UB67&amp;"','lb_vec_"&amp;UB67&amp;"');"</f>
        <v>xlswrite('G:\Mi unidad\1. PROYECTOS TELLO 2022\SCM SPILL OVERS\outputs\PEAO\jefe_hogar\1%\simulacion_2\output_tests.xlsx',lb_vec_44','lb_vec_44');</v>
      </c>
      <c r="UI67">
        <v>44</v>
      </c>
      <c r="UJ67" t="str">
        <f>"xlswrite('G:\Mi unidad\1. PROYECTOS TELLO 2022\SCM SPILL OVERS\outputs\PEAO\mujeres\1%\simulacion_2\output_tests.xlsx',lb_vec_"&amp;UI67&amp;"','lb_vec_"&amp;UI67&amp;"');"</f>
        <v>xlswrite('G:\Mi unidad\1. PROYECTOS TELLO 2022\SCM SPILL OVERS\outputs\PEAO\mujeres\1%\simulacion_2\output_tests.xlsx',lb_vec_44','lb_vec_44');</v>
      </c>
      <c r="UU67">
        <v>44</v>
      </c>
      <c r="UV67" t="str">
        <f>"xlswrite('G:\Mi unidad\1. PROYECTOS TELLO 2022\SCM SPILL OVERS\outputs\PEAO\criminalidad\1%\simulacion_2\output_tests.xlsx',lb_vec_"&amp;UU67&amp;"','lb_vec_"&amp;UU67&amp;"');"</f>
        <v>xlswrite('G:\Mi unidad\1. PROYECTOS TELLO 2022\SCM SPILL OVERS\outputs\PEAO\criminalidad\1%\simulacion_2\output_tests.xlsx',lb_vec_44','lb_vec_44');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OVERS\outputs\PEAO\bajo_niv_educ\1%\simulacion_2\output_tests.xlsx',ub_vec_"&amp;QW68&amp;"','ub_vec_"&amp;QW68&amp;"');"</f>
        <v>xlswrite('G:\Mi unidad\1. PROYECTOS TELLO 2022\SCM SPILL OVERS\outputs\PEAO\bajo_niv_educ\1%\simulacion_2\output_tests.xlsx',ub_vec_44','ub_vec_44');</v>
      </c>
      <c r="RK68">
        <v>44</v>
      </c>
      <c r="RL68" t="str">
        <f>"xlswrite('G:\Mi unidad\1. PROYECTOS TELLO 2022\SCM SPILL OVERS\outputs\PEAO\bajo_ingreso\1%\simulacion_2\output_tests.xlsx',ub_vec_"&amp;RK68&amp;"','ub_vec_"&amp;RK68&amp;"');"</f>
        <v>xlswrite('G:\Mi unidad\1. PROYECTOS TELLO 2022\SCM SPILL OVERS\outputs\PEAO\bajo_ingreso\1%\simulacion_2\output_tests.xlsx',ub_vec_44','ub_vec_44');</v>
      </c>
      <c r="RW68">
        <v>44</v>
      </c>
      <c r="RX68" t="str">
        <f>"xlswrite('G:\Mi unidad\1. PROYECTOS TELLO 2022\SCM SPILL OVERS\outputs\PEAO\densidad\1%\simulacion_2\output_tests.xlsx',ub_vec_"&amp;RW68&amp;"','ub_vec_"&amp;RW68&amp;"');"</f>
        <v>xlswrite('G:\Mi unidad\1. PROYECTOS TELLO 2022\SCM SPILL OVERS\outputs\PEAO\densidad\1%\simulacion_2\output_tests.xlsx',ub_vec_44','ub_vec_44');</v>
      </c>
      <c r="SI68">
        <v>44</v>
      </c>
      <c r="SJ68" t="str">
        <f>"xlswrite('G:\Mi unidad\1. PROYECTOS TELLO 2022\SCM SPILL OVERS\outputs\PEAO\densidad_g\1%\simulacion_2\output_tests.xlsx',ub_vec_"&amp;SI68&amp;"','ub_vec_"&amp;SI68&amp;"');"</f>
        <v>xlswrite('G:\Mi unidad\1. PROYECTOS TELLO 2022\SCM SPILL OVERS\outputs\PEAO\densidad_g\1%\simulacion_2\output_tests.xlsx',ub_vec_44','ub_vec_44');</v>
      </c>
      <c r="SU68">
        <v>44</v>
      </c>
      <c r="SV68" t="str">
        <f>"xlswrite('G:\Mi unidad\1. PROYECTOS TELLO 2022\SCM SPILL OVERS\outputs\PEAO\distancia_centro_salud\1%\simulacion_2\output_tests.xlsx',ub_vec_"&amp;SU68&amp;"','ub_vec_"&amp;SU68&amp;"');"</f>
        <v>xlswrite('G:\Mi unidad\1. PROYECTOS TELLO 2022\SCM SPILL OVERS\outputs\PEAO\distancia_centro_salud\1%\simulacion_2\output_tests.xlsx',ub_vec_44','ub_vec_44');</v>
      </c>
      <c r="TH68">
        <v>44</v>
      </c>
      <c r="TI68" t="str">
        <f>"xlswrite('G:\Mi unidad\1. PROYECTOS TELLO 2022\SCM SPILL OVERS\outputs\PEAO\informalidad\1%\simulacion_2\output_tests.xlsx',ub_vec_"&amp;TH68&amp;"','ub_vec_"&amp;TH68&amp;"');"</f>
        <v>xlswrite('G:\Mi unidad\1. PROYECTOS TELLO 2022\SCM SPILL OVERS\outputs\PEAO\informalidad\1%\simulacion_2\output_tests.xlsx',ub_vec_44','ub_vec_44');</v>
      </c>
      <c r="TU68">
        <v>44</v>
      </c>
      <c r="TV68" t="str">
        <f>"xlswrite('G:\Mi unidad\1. PROYECTOS TELLO 2022\SCM SPILL OVERS\outputs\PEAO\alimentos\1%\simulacion_2\output_tests.xlsx',ub_vec_"&amp;TU68&amp;"','ub_vec_"&amp;TU68&amp;"');"</f>
        <v>xlswrite('G:\Mi unidad\1. PROYECTOS TELLO 2022\SCM SPILL OVERS\outputs\PEAO\alimentos\1%\simulacion_2\output_tests.xlsx',ub_vec_44','ub_vec_44');</v>
      </c>
      <c r="UB68">
        <v>44</v>
      </c>
      <c r="UC68" t="str">
        <f>"xlswrite('G:\Mi unidad\1. PROYECTOS TELLO 2022\SCM SPILL OVERS\outputs\PEAO\jefe_hogar\1%\simulacion_2\output_tests.xlsx',ub_vec_"&amp;UB68&amp;"','ub_vec_"&amp;UB68&amp;"');"</f>
        <v>xlswrite('G:\Mi unidad\1. PROYECTOS TELLO 2022\SCM SPILL OVERS\outputs\PEAO\jefe_hogar\1%\simulacion_2\output_tests.xlsx',ub_vec_44','ub_vec_44');</v>
      </c>
      <c r="UI68">
        <v>44</v>
      </c>
      <c r="UJ68" t="str">
        <f>"xlswrite('G:\Mi unidad\1. PROYECTOS TELLO 2022\SCM SPILL OVERS\outputs\PEAO\mujeres\1%\simulacion_2\output_tests.xlsx',ub_vec_"&amp;UI68&amp;"','ub_vec_"&amp;UI68&amp;"');"</f>
        <v>xlswrite('G:\Mi unidad\1. PROYECTOS TELLO 2022\SCM SPILL OVERS\outputs\PEAO\mujeres\1%\simulacion_2\output_tests.xlsx',ub_vec_44','ub_vec_44');</v>
      </c>
      <c r="UU68">
        <v>44</v>
      </c>
      <c r="UV68" t="str">
        <f>"xlswrite('G:\Mi unidad\1. PROYECTOS TELLO 2022\SCM SPILL OVERS\outputs\PEAO\criminalidad\1%\simulacion_2\output_tests.xlsx',ub_vec_"&amp;UU68&amp;"','ub_vec_"&amp;UU68&amp;"');"</f>
        <v>xlswrite('G:\Mi unidad\1. PROYECTOS TELLO 2022\SCM SPILL OVERS\outputs\PEAO\criminalidad\1%\simulacion_2\output_tests.xlsx',ub_vec_44','ub_vec_44');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OVERS\outputs\PEAO\bajo_niv_educ\1%\simulacion_2\output_tests.xlsx',p_value_vec_"&amp;QW69&amp;"','p_value_vec_"&amp;QW69&amp;"');"</f>
        <v>xlswrite('G:\Mi unidad\1. PROYECTOS TELLO 2022\SCM SPILL OVERS\outputs\PEAO\bajo_niv_educ\1%\simulacion_2\output_tests.xlsx',p_value_vec_44','p_value_vec_44');</v>
      </c>
      <c r="RK69">
        <v>44</v>
      </c>
      <c r="RL69" t="str">
        <f>"xlswrite('G:\Mi unidad\1. PROYECTOS TELLO 2022\SCM SPILL OVERS\outputs\PEAO\bajo_ingreso\1%\simulacion_2\output_tests.xlsx',p_value_vec_"&amp;RK69&amp;"','p_value_vec_"&amp;RK69&amp;"');"</f>
        <v>xlswrite('G:\Mi unidad\1. PROYECTOS TELLO 2022\SCM SPILL OVERS\outputs\PEAO\bajo_ingreso\1%\simulacion_2\output_tests.xlsx',p_value_vec_44','p_value_vec_44');</v>
      </c>
      <c r="RW69">
        <v>44</v>
      </c>
      <c r="RX69" t="str">
        <f>"xlswrite('G:\Mi unidad\1. PROYECTOS TELLO 2022\SCM SPILL OVERS\outputs\PEAO\densidad\1%\simulacion_2\output_tests.xlsx',p_value_vec_"&amp;RW69&amp;"','p_value_vec_"&amp;RW69&amp;"');"</f>
        <v>xlswrite('G:\Mi unidad\1. PROYECTOS TELLO 2022\SCM SPILL OVERS\outputs\PEAO\densidad\1%\simulacion_2\output_tests.xlsx',p_value_vec_44','p_value_vec_44');</v>
      </c>
      <c r="SI69">
        <v>44</v>
      </c>
      <c r="SJ69" t="str">
        <f>"xlswrite('G:\Mi unidad\1. PROYECTOS TELLO 2022\SCM SPILL OVERS\outputs\PEAO\densidad_g\1%\simulacion_2\output_tests.xlsx',p_value_vec_"&amp;SI69&amp;"','p_value_vec_"&amp;SI69&amp;"');"</f>
        <v>xlswrite('G:\Mi unidad\1. PROYECTOS TELLO 2022\SCM SPILL OVERS\outputs\PEAO\densidad_g\1%\simulacion_2\output_tests.xlsx',p_value_vec_44','p_value_vec_44');</v>
      </c>
      <c r="SU69">
        <v>44</v>
      </c>
      <c r="SV69" t="str">
        <f>"xlswrite('G:\Mi unidad\1. PROYECTOS TELLO 2022\SCM SPILL OVERS\outputs\PEAO\distancia_centro_salud\1%\simulacion_2\output_tests.xlsx',p_value_vec_"&amp;SU69&amp;"','p_value_vec_"&amp;SU69&amp;"');"</f>
        <v>xlswrite('G:\Mi unidad\1. PROYECTOS TELLO 2022\SCM SPILL OVERS\outputs\PEAO\distancia_centro_salud\1%\simulacion_2\output_tests.xlsx',p_value_vec_44','p_value_vec_44');</v>
      </c>
      <c r="TH69">
        <v>44</v>
      </c>
      <c r="TI69" t="str">
        <f>"xlswrite('G:\Mi unidad\1. PROYECTOS TELLO 2022\SCM SPILL OVERS\outputs\PEAO\informalidad\1%\simulacion_2\output_tests.xlsx',p_value_vec_"&amp;TH69&amp;"','p_value_vec_"&amp;TH69&amp;"');"</f>
        <v>xlswrite('G:\Mi unidad\1. PROYECTOS TELLO 2022\SCM SPILL OVERS\outputs\PEAO\informalidad\1%\simulacion_2\output_tests.xlsx',p_value_vec_44','p_value_vec_44');</v>
      </c>
      <c r="TU69">
        <v>44</v>
      </c>
      <c r="TV69" t="str">
        <f>"xlswrite('G:\Mi unidad\1. PROYECTOS TELLO 2022\SCM SPILL OVERS\outputs\PEAO\alimentos\1%\simulacion_2\output_tests.xlsx',p_value_vec_"&amp;TU69&amp;"','p_value_vec_"&amp;TU69&amp;"');"</f>
        <v>xlswrite('G:\Mi unidad\1. PROYECTOS TELLO 2022\SCM SPILL OVERS\outputs\PEAO\alimentos\1%\simulacion_2\output_tests.xlsx',p_value_vec_44','p_value_vec_44');</v>
      </c>
      <c r="UB69">
        <v>44</v>
      </c>
      <c r="UC69" t="str">
        <f>"xlswrite('G:\Mi unidad\1. PROYECTOS TELLO 2022\SCM SPILL OVERS\outputs\PEAO\jefe_hogar\1%\simulacion_2\output_tests.xlsx',p_value_vec_"&amp;UB69&amp;"','p_value_vec_"&amp;UB69&amp;"');"</f>
        <v>xlswrite('G:\Mi unidad\1. PROYECTOS TELLO 2022\SCM SPILL OVERS\outputs\PEAO\jefe_hogar\1%\simulacion_2\output_tests.xlsx',p_value_vec_44','p_value_vec_44');</v>
      </c>
      <c r="UI69">
        <v>44</v>
      </c>
      <c r="UJ69" t="str">
        <f>"xlswrite('G:\Mi unidad\1. PROYECTOS TELLO 2022\SCM SPILL OVERS\outputs\PEAO\mujeres\1%\simulacion_2\output_tests.xlsx',p_value_vec_"&amp;UI69&amp;"','p_value_vec_"&amp;UI69&amp;"');"</f>
        <v>xlswrite('G:\Mi unidad\1. PROYECTOS TELLO 2022\SCM SPILL OVERS\outputs\PEAO\mujeres\1%\simulacion_2\output_tests.xlsx',p_value_vec_44','p_value_vec_44');</v>
      </c>
      <c r="UU69">
        <v>44</v>
      </c>
      <c r="UV69" t="str">
        <f>"xlswrite('G:\Mi unidad\1. PROYECTOS TELLO 2022\SCM SPILL OVERS\outputs\PEAO\criminalidad\1%\simulacion_2\output_tests.xlsx',p_value_vec_"&amp;UU69&amp;"','p_value_vec_"&amp;UU69&amp;"');"</f>
        <v>xlswrite('G:\Mi unidad\1. PROYECTOS TELLO 2022\SCM SPILL OVERS\outputs\PEAO\criminalidad\1%\simulacion_2\output_tests.xlsx',p_value_vec_44','p_value_vec_44');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sp_andrews_te(Y_pre_"&amp;QI70&amp;",PEAO_"&amp;QI70&amp;"(:,T+s),A_"&amp;QI70&amp;",C,.05);"</f>
        <v xml:space="preserve">    [p_value_26,lb_26,ub_26] = sp_andrews_te(Y_pre_26,PEAO_26(:,T+s),A_26,C,.05);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OVERS\outputs\PEAO\bajo_niv_educ\1%\simulacion_2\output_tests.xlsx',alpha1_hat_vec_"&amp;QW70&amp;"','alpha1_hat_vec_"&amp;QW70&amp;"');"</f>
        <v>xlswrite('G:\Mi unidad\1. PROYECTOS TELLO 2022\SCM SPILL OVERS\outputs\PEAO\bajo_niv_educ\1%\simulacion_2\output_tests.xlsx',alpha1_hat_vec_44','alpha1_hat_vec_44');</v>
      </c>
      <c r="RK70">
        <v>44</v>
      </c>
      <c r="RL70" t="str">
        <f>"xlswrite('G:\Mi unidad\1. PROYECTOS TELLO 2022\SCM SPILL OVERS\outputs\PEAO\bajo_ingreso\1%\simulacion_2\output_tests.xlsx',alpha1_hat_vec_"&amp;RK70&amp;"','alpha1_hat_vec_"&amp;RK70&amp;"');"</f>
        <v>xlswrite('G:\Mi unidad\1. PROYECTOS TELLO 2022\SCM SPILL OVERS\outputs\PEAO\bajo_ingreso\1%\simulacion_2\output_tests.xlsx',alpha1_hat_vec_44','alpha1_hat_vec_44');</v>
      </c>
      <c r="RW70">
        <v>44</v>
      </c>
      <c r="RX70" t="str">
        <f>"xlswrite('G:\Mi unidad\1. PROYECTOS TELLO 2022\SCM SPILL OVERS\outputs\PEAO\densidad\1%\simulacion_2\output_tests.xlsx',alpha1_hat_vec_"&amp;RW70&amp;"','alpha1_hat_vec_"&amp;RW70&amp;"');"</f>
        <v>xlswrite('G:\Mi unidad\1. PROYECTOS TELLO 2022\SCM SPILL OVERS\outputs\PEAO\densidad\1%\simulacion_2\output_tests.xlsx',alpha1_hat_vec_44','alpha1_hat_vec_44');</v>
      </c>
      <c r="SI70">
        <v>44</v>
      </c>
      <c r="SJ70" t="str">
        <f>"xlswrite('G:\Mi unidad\1. PROYECTOS TELLO 2022\SCM SPILL OVERS\outputs\PEAO\densidad_g\1%\simulacion_2\output_tests.xlsx',alpha1_hat_vec_"&amp;SI70&amp;"','alpha1_hat_vec_"&amp;SI70&amp;"');"</f>
        <v>xlswrite('G:\Mi unidad\1. PROYECTOS TELLO 2022\SCM SPILL OVERS\outputs\PEAO\densidad_g\1%\simulacion_2\output_tests.xlsx',alpha1_hat_vec_44','alpha1_hat_vec_44');</v>
      </c>
      <c r="SU70">
        <v>44</v>
      </c>
      <c r="SV70" t="str">
        <f>"xlswrite('G:\Mi unidad\1. PROYECTOS TELLO 2022\SCM SPILL OVERS\outputs\PEAO\distancia_centro_salud\1%\simulacion_2\output_tests.xlsx',alpha1_hat_vec_"&amp;SU70&amp;"','alpha1_hat_vec_"&amp;SU70&amp;"');"</f>
        <v>xlswrite('G:\Mi unidad\1. PROYECTOS TELLO 2022\SCM SPILL OVERS\outputs\PEAO\distancia_centro_salud\1%\simulacion_2\output_tests.xlsx',alpha1_hat_vec_44','alpha1_hat_vec_44');</v>
      </c>
      <c r="TH70">
        <v>44</v>
      </c>
      <c r="TI70" t="str">
        <f>"xlswrite('G:\Mi unidad\1. PROYECTOS TELLO 2022\SCM SPILL OVERS\outputs\PEAO\informalidad\1%\simulacion_2\output_tests.xlsx',alpha1_hat_vec_"&amp;TH70&amp;"','alpha1_hat_vec_"&amp;TH70&amp;"');"</f>
        <v>xlswrite('G:\Mi unidad\1. PROYECTOS TELLO 2022\SCM SPILL OVERS\outputs\PEAO\informalidad\1%\simulacion_2\output_tests.xlsx',alpha1_hat_vec_44','alpha1_hat_vec_44');</v>
      </c>
      <c r="TU70">
        <v>44</v>
      </c>
      <c r="TV70" t="str">
        <f>"xlswrite('G:\Mi unidad\1. PROYECTOS TELLO 2022\SCM SPILL OVERS\outputs\PEAO\alimentos\1%\simulacion_2\output_tests.xlsx',alpha1_hat_vec_"&amp;TU70&amp;"','alpha1_hat_vec_"&amp;TU70&amp;"');"</f>
        <v>xlswrite('G:\Mi unidad\1. PROYECTOS TELLO 2022\SCM SPILL OVERS\outputs\PEAO\alimentos\1%\simulacion_2\output_tests.xlsx',alpha1_hat_vec_44','alpha1_hat_vec_44');</v>
      </c>
      <c r="UB70">
        <v>44</v>
      </c>
      <c r="UC70" t="str">
        <f>"xlswrite('G:\Mi unidad\1. PROYECTOS TELLO 2022\SCM SPILL OVERS\outputs\PEAO\jefe_hogar\1%\simulacion_2\output_tests.xlsx',alpha1_hat_vec_"&amp;UB70&amp;"','alpha1_hat_vec_"&amp;UB70&amp;"');"</f>
        <v>xlswrite('G:\Mi unidad\1. PROYECTOS TELLO 2022\SCM SPILL OVERS\outputs\PEAO\jefe_hogar\1%\simulacion_2\output_tests.xlsx',alpha1_hat_vec_44','alpha1_hat_vec_44');</v>
      </c>
      <c r="UI70">
        <v>44</v>
      </c>
      <c r="UJ70" t="str">
        <f>"xlswrite('G:\Mi unidad\1. PROYECTOS TELLO 2022\SCM SPILL OVERS\outputs\PEAO\mujeres\1%\simulacion_2\output_tests.xlsx',alpha1_hat_vec_"&amp;UI70&amp;"','alpha1_hat_vec_"&amp;UI70&amp;"');"</f>
        <v>xlswrite('G:\Mi unidad\1. PROYECTOS TELLO 2022\SCM SPILL OVERS\outputs\PEAO\mujeres\1%\simulacion_2\output_tests.xlsx',alpha1_hat_vec_44','alpha1_hat_vec_44');</v>
      </c>
      <c r="UU70">
        <v>44</v>
      </c>
      <c r="UV70" t="str">
        <f>"xlswrite('G:\Mi unidad\1. PROYECTOS TELLO 2022\SCM SPILL OVERS\outputs\PEAO\criminalidad\1%\simulacion_2\output_tests.xlsx',alpha1_hat_vec_"&amp;UU70&amp;"','alpha1_hat_vec_"&amp;UU70&amp;"');"</f>
        <v>xlswrite('G:\Mi unidad\1. PROYECTOS TELLO 2022\SCM SPILL OVERS\outputs\PEAO\criminalidad\1%\simulacion_2\output_tests.xlsx',alpha1_hat_vec_44','alpha1_hat_vec_44');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OVERS\outputs\PEAO\bajo_niv_educ\1%\simulacion_2\output_tests.xlsx',spillover_test_"&amp;QW71&amp;"','sp_test_"&amp;QW71&amp;"');"</f>
        <v>xlswrite('G:\Mi unidad\1. PROYECTOS TELLO 2022\SCM SPILL OVERS\outputs\PEAO\bajo_niv_educ\1%\simulacion_2\output_tests.xlsx',spillover_test_44','sp_test_44');</v>
      </c>
      <c r="RK71">
        <v>44</v>
      </c>
      <c r="RL71" t="str">
        <f>"xlswrite('G:\Mi unidad\1. PROYECTOS TELLO 2022\SCM SPILL OVERS\outputs\PEAO\bajo_ingreso\1%\simulacion_2\output_tests.xlsx',spillover_test_"&amp;RK71&amp;"','sp_test_"&amp;RK71&amp;"');"</f>
        <v>xlswrite('G:\Mi unidad\1. PROYECTOS TELLO 2022\SCM SPILL OVERS\outputs\PEAO\bajo_ingreso\1%\simulacion_2\output_tests.xlsx',spillover_test_44','sp_test_44');</v>
      </c>
      <c r="RW71">
        <v>44</v>
      </c>
      <c r="RX71" t="str">
        <f>"xlswrite('G:\Mi unidad\1. PROYECTOS TELLO 2022\SCM SPILL OVERS\outputs\PEAO\densidad\1%\simulacion_2\output_tests.xlsx',spillover_test_"&amp;RW71&amp;"','sp_test_"&amp;RW71&amp;"');"</f>
        <v>xlswrite('G:\Mi unidad\1. PROYECTOS TELLO 2022\SCM SPILL OVERS\outputs\PEAO\densidad\1%\simulacion_2\output_tests.xlsx',spillover_test_44','sp_test_44');</v>
      </c>
      <c r="SI71">
        <v>44</v>
      </c>
      <c r="SJ71" t="str">
        <f>"xlswrite('G:\Mi unidad\1. PROYECTOS TELLO 2022\SCM SPILL OVERS\outputs\PEAO\densidad_g\1%\simulacion_2\output_tests.xlsx',spillover_test_"&amp;SI71&amp;"','sp_test_"&amp;SI71&amp;"');"</f>
        <v>xlswrite('G:\Mi unidad\1. PROYECTOS TELLO 2022\SCM SPILL OVERS\outputs\PEAO\densidad_g\1%\simulacion_2\output_tests.xlsx',spillover_test_44','sp_test_44');</v>
      </c>
      <c r="SU71">
        <v>44</v>
      </c>
      <c r="SV71" t="str">
        <f>"xlswrite('G:\Mi unidad\1. PROYECTOS TELLO 2022\SCM SPILL OVERS\outputs\PEAO\distancia_centro_salud\1%\simulacion_2\output_tests.xlsx',spillover_test_"&amp;SU71&amp;"','sp_test_"&amp;SU71&amp;"');"</f>
        <v>xlswrite('G:\Mi unidad\1. PROYECTOS TELLO 2022\SCM SPILL OVERS\outputs\PEAO\distancia_centro_salud\1%\simulacion_2\output_tests.xlsx',spillover_test_44','sp_test_44');</v>
      </c>
      <c r="TH71">
        <v>44</v>
      </c>
      <c r="TI71" t="str">
        <f>"xlswrite('G:\Mi unidad\1. PROYECTOS TELLO 2022\SCM SPILL OVERS\outputs\PEAO\informalidad\1%\simulacion_2\output_tests.xlsx',spillover_test_"&amp;TH71&amp;"','sp_test_"&amp;TH71&amp;"');"</f>
        <v>xlswrite('G:\Mi unidad\1. PROYECTOS TELLO 2022\SCM SPILL OVERS\outputs\PEAO\informalidad\1%\simulacion_2\output_tests.xlsx',spillover_test_44','sp_test_44');</v>
      </c>
      <c r="TU71">
        <v>44</v>
      </c>
      <c r="TV71" t="str">
        <f>"xlswrite('G:\Mi unidad\1. PROYECTOS TELLO 2022\SCM SPILL OVERS\outputs\PEAO\alimentos\1%\simulacion_2\output_tests.xlsx',spillover_test_"&amp;TU71&amp;"','sp_test_"&amp;TU71&amp;"');"</f>
        <v>xlswrite('G:\Mi unidad\1. PROYECTOS TELLO 2022\SCM SPILL OVERS\outputs\PEAO\alimentos\1%\simulacion_2\output_tests.xlsx',spillover_test_44','sp_test_44');</v>
      </c>
      <c r="UB71">
        <v>44</v>
      </c>
      <c r="UC71" t="str">
        <f>"xlswrite('G:\Mi unidad\1. PROYECTOS TELLO 2022\SCM SPILL OVERS\outputs\PEAO\jefe_hogar\1%\simulacion_2\output_tests.xlsx',spillover_test_"&amp;UB71&amp;"','sp_test_"&amp;UB71&amp;"');"</f>
        <v>xlswrite('G:\Mi unidad\1. PROYECTOS TELLO 2022\SCM SPILL OVERS\outputs\PEAO\jefe_hogar\1%\simulacion_2\output_tests.xlsx',spillover_test_44','sp_test_44');</v>
      </c>
      <c r="UI71">
        <v>44</v>
      </c>
      <c r="UJ71" t="str">
        <f>"xlswrite('G:\Mi unidad\1. PROYECTOS TELLO 2022\SCM SPILL OVERS\outputs\PEAO\mujeres\1%\simulacion_2\output_tests.xlsx',spillover_test_"&amp;UI71&amp;"','sp_test_"&amp;UI71&amp;"');"</f>
        <v>xlswrite('G:\Mi unidad\1. PROYECTOS TELLO 2022\SCM SPILL OVERS\outputs\PEAO\mujeres\1%\simulacion_2\output_tests.xlsx',spillover_test_44','sp_test_44');</v>
      </c>
      <c r="UU71">
        <v>44</v>
      </c>
      <c r="UV71" t="str">
        <f>"xlswrite('G:\Mi unidad\1. PROYECTOS TELLO 2022\SCM SPILL OVERS\outputs\PEAO\criminalidad\1%\simulacion_2\output_tests.xlsx',spillover_test_"&amp;UU71&amp;"','sp_test_"&amp;UU71&amp;"');"</f>
        <v>xlswrite('G:\Mi unidad\1. PROYECTOS TELLO 2022\SCM SPILL OVERS\outputs\PEAO\criminalidad\1%\simulacion_2\output_tests.xlsx',spillover_test_44','sp_test_44');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OVERS\outputs\PEAO\bajo_niv_educ\1%\simulacion_2\output_tests.xlsx',lb_vec_"&amp;QW72&amp;"','lb_vec_"&amp;QW72&amp;"');"</f>
        <v>xlswrite('G:\Mi unidad\1. PROYECTOS TELLO 2022\SCM SPILL OVERS\outputs\PEAO\bajo_niv_educ\1%\simulacion_2\output_tests.xlsx',lb_vec_45','lb_vec_45');</v>
      </c>
      <c r="RK72">
        <v>45</v>
      </c>
      <c r="RL72" t="str">
        <f>"xlswrite('G:\Mi unidad\1. PROYECTOS TELLO 2022\SCM SPILL OVERS\outputs\PEAO\bajo_ingreso\1%\simulacion_2\output_tests.xlsx',lb_vec_"&amp;RK72&amp;"','lb_vec_"&amp;RK72&amp;"');"</f>
        <v>xlswrite('G:\Mi unidad\1. PROYECTOS TELLO 2022\SCM SPILL OVERS\outputs\PEAO\bajo_ingreso\1%\simulacion_2\output_tests.xlsx',lb_vec_45','lb_vec_45');</v>
      </c>
      <c r="RW72">
        <v>45</v>
      </c>
      <c r="RX72" t="str">
        <f>"xlswrite('G:\Mi unidad\1. PROYECTOS TELLO 2022\SCM SPILL OVERS\outputs\PEAO\densidad\1%\simulacion_2\output_tests.xlsx',lb_vec_"&amp;RW72&amp;"','lb_vec_"&amp;RW72&amp;"');"</f>
        <v>xlswrite('G:\Mi unidad\1. PROYECTOS TELLO 2022\SCM SPILL OVERS\outputs\PEAO\densidad\1%\simulacion_2\output_tests.xlsx',lb_vec_45','lb_vec_45');</v>
      </c>
      <c r="SI72">
        <v>45</v>
      </c>
      <c r="SJ72" t="str">
        <f>"xlswrite('G:\Mi unidad\1. PROYECTOS TELLO 2022\SCM SPILL OVERS\outputs\PEAO\densidad_g\1%\simulacion_2\output_tests.xlsx',lb_vec_"&amp;SI72&amp;"','lb_vec_"&amp;SI72&amp;"');"</f>
        <v>xlswrite('G:\Mi unidad\1. PROYECTOS TELLO 2022\SCM SPILL OVERS\outputs\PEAO\densidad_g\1%\simulacion_2\output_tests.xlsx',lb_vec_45','lb_vec_45');</v>
      </c>
      <c r="SU72">
        <v>45</v>
      </c>
      <c r="SV72" t="str">
        <f>"xlswrite('G:\Mi unidad\1. PROYECTOS TELLO 2022\SCM SPILL OVERS\outputs\PEAO\distancia_centro_salud\1%\simulacion_2\output_tests.xlsx',lb_vec_"&amp;SU72&amp;"','lb_vec_"&amp;SU72&amp;"');"</f>
        <v>xlswrite('G:\Mi unidad\1. PROYECTOS TELLO 2022\SCM SPILL OVERS\outputs\PEAO\distancia_centro_salud\1%\simulacion_2\output_tests.xlsx',lb_vec_45','lb_vec_45');</v>
      </c>
      <c r="TH72">
        <v>45</v>
      </c>
      <c r="TI72" t="str">
        <f>"xlswrite('G:\Mi unidad\1. PROYECTOS TELLO 2022\SCM SPILL OVERS\outputs\PEAO\informalidad\1%\simulacion_2\output_tests.xlsx',lb_vec_"&amp;TH72&amp;"','lb_vec_"&amp;TH72&amp;"');"</f>
        <v>xlswrite('G:\Mi unidad\1. PROYECTOS TELLO 2022\SCM SPILL OVERS\outputs\PEAO\informalidad\1%\simulacion_2\output_tests.xlsx',lb_vec_45','lb_vec_45');</v>
      </c>
      <c r="TU72">
        <v>45</v>
      </c>
      <c r="TV72" t="str">
        <f>"xlswrite('G:\Mi unidad\1. PROYECTOS TELLO 2022\SCM SPILL OVERS\outputs\PEAO\alimentos\1%\simulacion_2\output_tests.xlsx',lb_vec_"&amp;TU72&amp;"','lb_vec_"&amp;TU72&amp;"');"</f>
        <v>xlswrite('G:\Mi unidad\1. PROYECTOS TELLO 2022\SCM SPILL OVERS\outputs\PEAO\alimentos\1%\simulacion_2\output_tests.xlsx',lb_vec_45','lb_vec_45');</v>
      </c>
      <c r="UB72">
        <v>45</v>
      </c>
      <c r="UC72" t="str">
        <f>"xlswrite('G:\Mi unidad\1. PROYECTOS TELLO 2022\SCM SPILL OVERS\outputs\PEAO\jefe_hogar\1%\simulacion_2\output_tests.xlsx',lb_vec_"&amp;UB72&amp;"','lb_vec_"&amp;UB72&amp;"');"</f>
        <v>xlswrite('G:\Mi unidad\1. PROYECTOS TELLO 2022\SCM SPILL OVERS\outputs\PEAO\jefe_hogar\1%\simulacion_2\output_tests.xlsx',lb_vec_45','lb_vec_45');</v>
      </c>
      <c r="UI72">
        <v>45</v>
      </c>
      <c r="UJ72" t="str">
        <f>"xlswrite('G:\Mi unidad\1. PROYECTOS TELLO 2022\SCM SPILL OVERS\outputs\PEAO\mujeres\1%\simulacion_2\output_tests.xlsx',lb_vec_"&amp;UI72&amp;"','lb_vec_"&amp;UI72&amp;"');"</f>
        <v>xlswrite('G:\Mi unidad\1. PROYECTOS TELLO 2022\SCM SPILL OVERS\outputs\PEAO\mujeres\1%\simulacion_2\output_tests.xlsx',lb_vec_45','lb_vec_45');</v>
      </c>
      <c r="UU72">
        <v>45</v>
      </c>
      <c r="UV72" t="str">
        <f>"xlswrite('G:\Mi unidad\1. PROYECTOS TELLO 2022\SCM SPILL OVERS\outputs\PEAO\criminalidad\1%\simulacion_2\output_tests.xlsx',lb_vec_"&amp;UU72&amp;"','lb_vec_"&amp;UU72&amp;"');"</f>
        <v>xlswrite('G:\Mi unidad\1. PROYECTOS TELLO 2022\SCM SPILL OVERS\outputs\PEAO\criminalidad\1%\simulacion_2\output_tests.xlsx',lb_vec_45','lb_vec_45');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sp_andrews(Y_pre_"&amp;QP73&amp;",PEAO_"&amp;QP73&amp;"(:,T+s),A_"&amp;QP73&amp;",C,d,alpha_sig);"</f>
        <v xml:space="preserve">    spillover_test_41(s) = sp_andrews(Y_pre_41,PEAO_41(:,T+s),A_41,C,d,alpha_sig);</v>
      </c>
      <c r="QW73">
        <v>45</v>
      </c>
      <c r="QX73" t="str">
        <f>"xlswrite('G:\Mi unidad\1. PROYECTOS TELLO 2022\SCM SPILL OVERS\outputs\PEAO\bajo_niv_educ\1%\simulacion_2\output_tests.xlsx',ub_vec_"&amp;QW73&amp;"','ub_vec_"&amp;QW73&amp;"');"</f>
        <v>xlswrite('G:\Mi unidad\1. PROYECTOS TELLO 2022\SCM SPILL OVERS\outputs\PEAO\bajo_niv_educ\1%\simulacion_2\output_tests.xlsx',ub_vec_45','ub_vec_45');</v>
      </c>
      <c r="RK73">
        <v>45</v>
      </c>
      <c r="RL73" t="str">
        <f>"xlswrite('G:\Mi unidad\1. PROYECTOS TELLO 2022\SCM SPILL OVERS\outputs\PEAO\bajo_ingreso\1%\simulacion_2\output_tests.xlsx',ub_vec_"&amp;RK73&amp;"','ub_vec_"&amp;RK73&amp;"');"</f>
        <v>xlswrite('G:\Mi unidad\1. PROYECTOS TELLO 2022\SCM SPILL OVERS\outputs\PEAO\bajo_ingreso\1%\simulacion_2\output_tests.xlsx',ub_vec_45','ub_vec_45');</v>
      </c>
      <c r="RW73">
        <v>45</v>
      </c>
      <c r="RX73" t="str">
        <f>"xlswrite('G:\Mi unidad\1. PROYECTOS TELLO 2022\SCM SPILL OVERS\outputs\PEAO\densidad\1%\simulacion_2\output_tests.xlsx',ub_vec_"&amp;RW73&amp;"','ub_vec_"&amp;RW73&amp;"');"</f>
        <v>xlswrite('G:\Mi unidad\1. PROYECTOS TELLO 2022\SCM SPILL OVERS\outputs\PEAO\densidad\1%\simulacion_2\output_tests.xlsx',ub_vec_45','ub_vec_45');</v>
      </c>
      <c r="SI73">
        <v>45</v>
      </c>
      <c r="SJ73" t="str">
        <f>"xlswrite('G:\Mi unidad\1. PROYECTOS TELLO 2022\SCM SPILL OVERS\outputs\PEAO\densidad_g\1%\simulacion_2\output_tests.xlsx',ub_vec_"&amp;SI73&amp;"','ub_vec_"&amp;SI73&amp;"');"</f>
        <v>xlswrite('G:\Mi unidad\1. PROYECTOS TELLO 2022\SCM SPILL OVERS\outputs\PEAO\densidad_g\1%\simulacion_2\output_tests.xlsx',ub_vec_45','ub_vec_45');</v>
      </c>
      <c r="SU73">
        <v>45</v>
      </c>
      <c r="SV73" t="str">
        <f>"xlswrite('G:\Mi unidad\1. PROYECTOS TELLO 2022\SCM SPILL OVERS\outputs\PEAO\distancia_centro_salud\1%\simulacion_2\output_tests.xlsx',ub_vec_"&amp;SU73&amp;"','ub_vec_"&amp;SU73&amp;"');"</f>
        <v>xlswrite('G:\Mi unidad\1. PROYECTOS TELLO 2022\SCM SPILL OVERS\outputs\PEAO\distancia_centro_salud\1%\simulacion_2\output_tests.xlsx',ub_vec_45','ub_vec_45');</v>
      </c>
      <c r="TH73">
        <v>45</v>
      </c>
      <c r="TI73" t="str">
        <f>"xlswrite('G:\Mi unidad\1. PROYECTOS TELLO 2022\SCM SPILL OVERS\outputs\PEAO\informalidad\1%\simulacion_2\output_tests.xlsx',ub_vec_"&amp;TH73&amp;"','ub_vec_"&amp;TH73&amp;"');"</f>
        <v>xlswrite('G:\Mi unidad\1. PROYECTOS TELLO 2022\SCM SPILL OVERS\outputs\PEAO\informalidad\1%\simulacion_2\output_tests.xlsx',ub_vec_45','ub_vec_45');</v>
      </c>
      <c r="TU73">
        <v>45</v>
      </c>
      <c r="TV73" t="str">
        <f>"xlswrite('G:\Mi unidad\1. PROYECTOS TELLO 2022\SCM SPILL OVERS\outputs\PEAO\alimentos\1%\simulacion_2\output_tests.xlsx',ub_vec_"&amp;TU73&amp;"','ub_vec_"&amp;TU73&amp;"');"</f>
        <v>xlswrite('G:\Mi unidad\1. PROYECTOS TELLO 2022\SCM SPILL OVERS\outputs\PEAO\alimentos\1%\simulacion_2\output_tests.xlsx',ub_vec_45','ub_vec_45');</v>
      </c>
      <c r="UB73">
        <v>45</v>
      </c>
      <c r="UC73" t="str">
        <f>"xlswrite('G:\Mi unidad\1. PROYECTOS TELLO 2022\SCM SPILL OVERS\outputs\PEAO\jefe_hogar\1%\simulacion_2\output_tests.xlsx',ub_vec_"&amp;UB73&amp;"','ub_vec_"&amp;UB73&amp;"');"</f>
        <v>xlswrite('G:\Mi unidad\1. PROYECTOS TELLO 2022\SCM SPILL OVERS\outputs\PEAO\jefe_hogar\1%\simulacion_2\output_tests.xlsx',ub_vec_45','ub_vec_45');</v>
      </c>
      <c r="UI73">
        <v>45</v>
      </c>
      <c r="UJ73" t="str">
        <f>"xlswrite('G:\Mi unidad\1. PROYECTOS TELLO 2022\SCM SPILL OVERS\outputs\PEAO\mujeres\1%\simulacion_2\output_tests.xlsx',ub_vec_"&amp;UI73&amp;"','ub_vec_"&amp;UI73&amp;"');"</f>
        <v>xlswrite('G:\Mi unidad\1. PROYECTOS TELLO 2022\SCM SPILL OVERS\outputs\PEAO\mujeres\1%\simulacion_2\output_tests.xlsx',ub_vec_45','ub_vec_45');</v>
      </c>
      <c r="UU73">
        <v>45</v>
      </c>
      <c r="UV73" t="str">
        <f>"xlswrite('G:\Mi unidad\1. PROYECTOS TELLO 2022\SCM SPILL OVERS\outputs\PEAO\criminalidad\1%\simulacion_2\output_tests.xlsx',ub_vec_"&amp;UU73&amp;"','ub_vec_"&amp;UU73&amp;"');"</f>
        <v>xlswrite('G:\Mi unidad\1. PROYECTOS TELLO 2022\SCM SPILL OVERS\outputs\PEAO\criminalidad\1%\simulacion_2\output_tests.xlsx',ub_vec_45','ub_vec_45');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OVERS\outputs\PEAO\bajo_niv_educ\1%\simulacion_2\output_tests.xlsx',p_value_vec_"&amp;QW74&amp;"','p_value_vec_"&amp;QW74&amp;"');"</f>
        <v>xlswrite('G:\Mi unidad\1. PROYECTOS TELLO 2022\SCM SPILL OVERS\outputs\PEAO\bajo_niv_educ\1%\simulacion_2\output_tests.xlsx',p_value_vec_45','p_value_vec_45');</v>
      </c>
      <c r="RK74">
        <v>45</v>
      </c>
      <c r="RL74" t="str">
        <f>"xlswrite('G:\Mi unidad\1. PROYECTOS TELLO 2022\SCM SPILL OVERS\outputs\PEAO\bajo_ingreso\1%\simulacion_2\output_tests.xlsx',p_value_vec_"&amp;RK74&amp;"','p_value_vec_"&amp;RK74&amp;"');"</f>
        <v>xlswrite('G:\Mi unidad\1. PROYECTOS TELLO 2022\SCM SPILL OVERS\outputs\PEAO\bajo_ingreso\1%\simulacion_2\output_tests.xlsx',p_value_vec_45','p_value_vec_45');</v>
      </c>
      <c r="RW74">
        <v>45</v>
      </c>
      <c r="RX74" t="str">
        <f>"xlswrite('G:\Mi unidad\1. PROYECTOS TELLO 2022\SCM SPILL OVERS\outputs\PEAO\densidad\1%\simulacion_2\output_tests.xlsx',p_value_vec_"&amp;RW74&amp;"','p_value_vec_"&amp;RW74&amp;"');"</f>
        <v>xlswrite('G:\Mi unidad\1. PROYECTOS TELLO 2022\SCM SPILL OVERS\outputs\PEAO\densidad\1%\simulacion_2\output_tests.xlsx',p_value_vec_45','p_value_vec_45');</v>
      </c>
      <c r="SI74">
        <v>45</v>
      </c>
      <c r="SJ74" t="str">
        <f>"xlswrite('G:\Mi unidad\1. PROYECTOS TELLO 2022\SCM SPILL OVERS\outputs\PEAO\densidad_g\1%\simulacion_2\output_tests.xlsx',p_value_vec_"&amp;SI74&amp;"','p_value_vec_"&amp;SI74&amp;"');"</f>
        <v>xlswrite('G:\Mi unidad\1. PROYECTOS TELLO 2022\SCM SPILL OVERS\outputs\PEAO\densidad_g\1%\simulacion_2\output_tests.xlsx',p_value_vec_45','p_value_vec_45');</v>
      </c>
      <c r="SU74">
        <v>45</v>
      </c>
      <c r="SV74" t="str">
        <f>"xlswrite('G:\Mi unidad\1. PROYECTOS TELLO 2022\SCM SPILL OVERS\outputs\PEAO\distancia_centro_salud\1%\simulacion_2\output_tests.xlsx',p_value_vec_"&amp;SU74&amp;"','p_value_vec_"&amp;SU74&amp;"');"</f>
        <v>xlswrite('G:\Mi unidad\1. PROYECTOS TELLO 2022\SCM SPILL OVERS\outputs\PEAO\distancia_centro_salud\1%\simulacion_2\output_tests.xlsx',p_value_vec_45','p_value_vec_45');</v>
      </c>
      <c r="TH74">
        <v>45</v>
      </c>
      <c r="TI74" t="str">
        <f>"xlswrite('G:\Mi unidad\1. PROYECTOS TELLO 2022\SCM SPILL OVERS\outputs\PEAO\informalidad\1%\simulacion_2\output_tests.xlsx',p_value_vec_"&amp;TH74&amp;"','p_value_vec_"&amp;TH74&amp;"');"</f>
        <v>xlswrite('G:\Mi unidad\1. PROYECTOS TELLO 2022\SCM SPILL OVERS\outputs\PEAO\informalidad\1%\simulacion_2\output_tests.xlsx',p_value_vec_45','p_value_vec_45');</v>
      </c>
      <c r="TU74">
        <v>45</v>
      </c>
      <c r="TV74" t="str">
        <f>"xlswrite('G:\Mi unidad\1. PROYECTOS TELLO 2022\SCM SPILL OVERS\outputs\PEAO\alimentos\1%\simulacion_2\output_tests.xlsx',p_value_vec_"&amp;TU74&amp;"','p_value_vec_"&amp;TU74&amp;"');"</f>
        <v>xlswrite('G:\Mi unidad\1. PROYECTOS TELLO 2022\SCM SPILL OVERS\outputs\PEAO\alimentos\1%\simulacion_2\output_tests.xlsx',p_value_vec_45','p_value_vec_45');</v>
      </c>
      <c r="UB74">
        <v>45</v>
      </c>
      <c r="UC74" t="str">
        <f>"xlswrite('G:\Mi unidad\1. PROYECTOS TELLO 2022\SCM SPILL OVERS\outputs\PEAO\jefe_hogar\1%\simulacion_2\output_tests.xlsx',p_value_vec_"&amp;UB74&amp;"','p_value_vec_"&amp;UB74&amp;"');"</f>
        <v>xlswrite('G:\Mi unidad\1. PROYECTOS TELLO 2022\SCM SPILL OVERS\outputs\PEAO\jefe_hogar\1%\simulacion_2\output_tests.xlsx',p_value_vec_45','p_value_vec_45');</v>
      </c>
      <c r="UI74">
        <v>45</v>
      </c>
      <c r="UJ74" t="str">
        <f>"xlswrite('G:\Mi unidad\1. PROYECTOS TELLO 2022\SCM SPILL OVERS\outputs\PEAO\mujeres\1%\simulacion_2\output_tests.xlsx',p_value_vec_"&amp;UI74&amp;"','p_value_vec_"&amp;UI74&amp;"');"</f>
        <v>xlswrite('G:\Mi unidad\1. PROYECTOS TELLO 2022\SCM SPILL OVERS\outputs\PEAO\mujeres\1%\simulacion_2\output_tests.xlsx',p_value_vec_45','p_value_vec_45');</v>
      </c>
      <c r="UU74">
        <v>45</v>
      </c>
      <c r="UV74" t="str">
        <f>"xlswrite('G:\Mi unidad\1. PROYECTOS TELLO 2022\SCM SPILL OVERS\outputs\PEAO\criminalidad\1%\simulacion_2\output_tests.xlsx',p_value_vec_"&amp;UU74&amp;"','p_value_vec_"&amp;UU74&amp;"');"</f>
        <v>xlswrite('G:\Mi unidad\1. PROYECTOS TELLO 2022\SCM SPILL OVERS\outputs\PEAO\criminalidad\1%\simulacion_2\output_tests.xlsx',p_value_vec_45','p_value_vec_45');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OVERS\outputs\PEAO\bajo_niv_educ\1%\simulacion_2\output_tests.xlsx',alpha1_hat_vec_"&amp;QW75&amp;"','alpha1_hat_vec_"&amp;QW75&amp;"');"</f>
        <v>xlswrite('G:\Mi unidad\1. PROYECTOS TELLO 2022\SCM SPILL OVERS\outputs\PEAO\bajo_niv_educ\1%\simulacion_2\output_tests.xlsx',alpha1_hat_vec_45','alpha1_hat_vec_45');</v>
      </c>
      <c r="RK75">
        <v>45</v>
      </c>
      <c r="RL75" t="str">
        <f>"xlswrite('G:\Mi unidad\1. PROYECTOS TELLO 2022\SCM SPILL OVERS\outputs\PEAO\bajo_ingreso\1%\simulacion_2\output_tests.xlsx',alpha1_hat_vec_"&amp;RK75&amp;"','alpha1_hat_vec_"&amp;RK75&amp;"');"</f>
        <v>xlswrite('G:\Mi unidad\1. PROYECTOS TELLO 2022\SCM SPILL OVERS\outputs\PEAO\bajo_ingreso\1%\simulacion_2\output_tests.xlsx',alpha1_hat_vec_45','alpha1_hat_vec_45');</v>
      </c>
      <c r="RW75">
        <v>45</v>
      </c>
      <c r="RX75" t="str">
        <f>"xlswrite('G:\Mi unidad\1. PROYECTOS TELLO 2022\SCM SPILL OVERS\outputs\PEAO\densidad\1%\simulacion_2\output_tests.xlsx',alpha1_hat_vec_"&amp;RW75&amp;"','alpha1_hat_vec_"&amp;RW75&amp;"');"</f>
        <v>xlswrite('G:\Mi unidad\1. PROYECTOS TELLO 2022\SCM SPILL OVERS\outputs\PEAO\densidad\1%\simulacion_2\output_tests.xlsx',alpha1_hat_vec_45','alpha1_hat_vec_45');</v>
      </c>
      <c r="SI75">
        <v>45</v>
      </c>
      <c r="SJ75" t="str">
        <f>"xlswrite('G:\Mi unidad\1. PROYECTOS TELLO 2022\SCM SPILL OVERS\outputs\PEAO\densidad_g\1%\simulacion_2\output_tests.xlsx',alpha1_hat_vec_"&amp;SI75&amp;"','alpha1_hat_vec_"&amp;SI75&amp;"');"</f>
        <v>xlswrite('G:\Mi unidad\1. PROYECTOS TELLO 2022\SCM SPILL OVERS\outputs\PEAO\densidad_g\1%\simulacion_2\output_tests.xlsx',alpha1_hat_vec_45','alpha1_hat_vec_45');</v>
      </c>
      <c r="SU75">
        <v>45</v>
      </c>
      <c r="SV75" t="str">
        <f>"xlswrite('G:\Mi unidad\1. PROYECTOS TELLO 2022\SCM SPILL OVERS\outputs\PEAO\distancia_centro_salud\1%\simulacion_2\output_tests.xlsx',alpha1_hat_vec_"&amp;SU75&amp;"','alpha1_hat_vec_"&amp;SU75&amp;"');"</f>
        <v>xlswrite('G:\Mi unidad\1. PROYECTOS TELLO 2022\SCM SPILL OVERS\outputs\PEAO\distancia_centro_salud\1%\simulacion_2\output_tests.xlsx',alpha1_hat_vec_45','alpha1_hat_vec_45');</v>
      </c>
      <c r="TH75">
        <v>45</v>
      </c>
      <c r="TI75" t="str">
        <f>"xlswrite('G:\Mi unidad\1. PROYECTOS TELLO 2022\SCM SPILL OVERS\outputs\PEAO\informalidad\1%\simulacion_2\output_tests.xlsx',alpha1_hat_vec_"&amp;TH75&amp;"','alpha1_hat_vec_"&amp;TH75&amp;"');"</f>
        <v>xlswrite('G:\Mi unidad\1. PROYECTOS TELLO 2022\SCM SPILL OVERS\outputs\PEAO\informalidad\1%\simulacion_2\output_tests.xlsx',alpha1_hat_vec_45','alpha1_hat_vec_45');</v>
      </c>
      <c r="TU75">
        <v>45</v>
      </c>
      <c r="TV75" t="str">
        <f>"xlswrite('G:\Mi unidad\1. PROYECTOS TELLO 2022\SCM SPILL OVERS\outputs\PEAO\alimentos\1%\simulacion_2\output_tests.xlsx',alpha1_hat_vec_"&amp;TU75&amp;"','alpha1_hat_vec_"&amp;TU75&amp;"');"</f>
        <v>xlswrite('G:\Mi unidad\1. PROYECTOS TELLO 2022\SCM SPILL OVERS\outputs\PEAO\alimentos\1%\simulacion_2\output_tests.xlsx',alpha1_hat_vec_45','alpha1_hat_vec_45');</v>
      </c>
      <c r="UB75">
        <v>45</v>
      </c>
      <c r="UC75" t="str">
        <f>"xlswrite('G:\Mi unidad\1. PROYECTOS TELLO 2022\SCM SPILL OVERS\outputs\PEAO\jefe_hogar\1%\simulacion_2\output_tests.xlsx',alpha1_hat_vec_"&amp;UB75&amp;"','alpha1_hat_vec_"&amp;UB75&amp;"');"</f>
        <v>xlswrite('G:\Mi unidad\1. PROYECTOS TELLO 2022\SCM SPILL OVERS\outputs\PEAO\jefe_hogar\1%\simulacion_2\output_tests.xlsx',alpha1_hat_vec_45','alpha1_hat_vec_45');</v>
      </c>
      <c r="UI75">
        <v>45</v>
      </c>
      <c r="UJ75" t="str">
        <f>"xlswrite('G:\Mi unidad\1. PROYECTOS TELLO 2022\SCM SPILL OVERS\outputs\PEAO\mujeres\1%\simulacion_2\output_tests.xlsx',alpha1_hat_vec_"&amp;UI75&amp;"','alpha1_hat_vec_"&amp;UI75&amp;"');"</f>
        <v>xlswrite('G:\Mi unidad\1. PROYECTOS TELLO 2022\SCM SPILL OVERS\outputs\PEAO\mujeres\1%\simulacion_2\output_tests.xlsx',alpha1_hat_vec_45','alpha1_hat_vec_45');</v>
      </c>
      <c r="UU75">
        <v>45</v>
      </c>
      <c r="UV75" t="str">
        <f>"xlswrite('G:\Mi unidad\1. PROYECTOS TELLO 2022\SCM SPILL OVERS\outputs\PEAO\criminalidad\1%\simulacion_2\output_tests.xlsx',alpha1_hat_vec_"&amp;UU75&amp;"','alpha1_hat_vec_"&amp;UU75&amp;"');"</f>
        <v>xlswrite('G:\Mi unidad\1. PROYECTOS TELLO 2022\SCM SPILL OVERS\outputs\PEAO\criminalidad\1%\simulacion_2\output_tests.xlsx',alpha1_hat_vec_45','alpha1_hat_vec_45');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OVERS\outputs\PEAO\bajo_niv_educ\1%\simulacion_2\output_tests.xlsx',spillover_test_"&amp;QW76&amp;"','sp_test_"&amp;QW76&amp;"');"</f>
        <v>xlswrite('G:\Mi unidad\1. PROYECTOS TELLO 2022\SCM SPILL OVERS\outputs\PEAO\bajo_niv_educ\1%\simulacion_2\output_tests.xlsx',spillover_test_45','sp_test_45');</v>
      </c>
      <c r="RK76">
        <v>45</v>
      </c>
      <c r="RL76" t="str">
        <f>"xlswrite('G:\Mi unidad\1. PROYECTOS TELLO 2022\SCM SPILL OVERS\outputs\PEAO\bajo_ingreso\1%\simulacion_2\output_tests.xlsx',spillover_test_"&amp;RK76&amp;"','sp_test_"&amp;RK76&amp;"');"</f>
        <v>xlswrite('G:\Mi unidad\1. PROYECTOS TELLO 2022\SCM SPILL OVERS\outputs\PEAO\bajo_ingreso\1%\simulacion_2\output_tests.xlsx',spillover_test_45','sp_test_45');</v>
      </c>
      <c r="RW76">
        <v>45</v>
      </c>
      <c r="RX76" t="str">
        <f>"xlswrite('G:\Mi unidad\1. PROYECTOS TELLO 2022\SCM SPILL OVERS\outputs\PEAO\densidad\1%\simulacion_2\output_tests.xlsx',spillover_test_"&amp;RW76&amp;"','sp_test_"&amp;RW76&amp;"');"</f>
        <v>xlswrite('G:\Mi unidad\1. PROYECTOS TELLO 2022\SCM SPILL OVERS\outputs\PEAO\densidad\1%\simulacion_2\output_tests.xlsx',spillover_test_45','sp_test_45');</v>
      </c>
      <c r="SI76">
        <v>45</v>
      </c>
      <c r="SJ76" t="str">
        <f>"xlswrite('G:\Mi unidad\1. PROYECTOS TELLO 2022\SCM SPILL OVERS\outputs\PEAO\densidad_g\1%\simulacion_2\output_tests.xlsx',spillover_test_"&amp;SI76&amp;"','sp_test_"&amp;SI76&amp;"');"</f>
        <v>xlswrite('G:\Mi unidad\1. PROYECTOS TELLO 2022\SCM SPILL OVERS\outputs\PEAO\densidad_g\1%\simulacion_2\output_tests.xlsx',spillover_test_45','sp_test_45');</v>
      </c>
      <c r="SU76">
        <v>45</v>
      </c>
      <c r="SV76" t="str">
        <f>"xlswrite('G:\Mi unidad\1. PROYECTOS TELLO 2022\SCM SPILL OVERS\outputs\PEAO\distancia_centro_salud\1%\simulacion_2\output_tests.xlsx',spillover_test_"&amp;SU76&amp;"','sp_test_"&amp;SU76&amp;"');"</f>
        <v>xlswrite('G:\Mi unidad\1. PROYECTOS TELLO 2022\SCM SPILL OVERS\outputs\PEAO\distancia_centro_salud\1%\simulacion_2\output_tests.xlsx',spillover_test_45','sp_test_45');</v>
      </c>
      <c r="TH76">
        <v>45</v>
      </c>
      <c r="TI76" t="str">
        <f>"xlswrite('G:\Mi unidad\1. PROYECTOS TELLO 2022\SCM SPILL OVERS\outputs\PEAO\informalidad\1%\simulacion_2\output_tests.xlsx',spillover_test_"&amp;TH76&amp;"','sp_test_"&amp;TH76&amp;"');"</f>
        <v>xlswrite('G:\Mi unidad\1. PROYECTOS TELLO 2022\SCM SPILL OVERS\outputs\PEAO\informalidad\1%\simulacion_2\output_tests.xlsx',spillover_test_45','sp_test_45');</v>
      </c>
      <c r="TU76">
        <v>45</v>
      </c>
      <c r="TV76" t="str">
        <f>"xlswrite('G:\Mi unidad\1. PROYECTOS TELLO 2022\SCM SPILL OVERS\outputs\PEAO\alimentos\1%\simulacion_2\output_tests.xlsx',spillover_test_"&amp;TU76&amp;"','sp_test_"&amp;TU76&amp;"');"</f>
        <v>xlswrite('G:\Mi unidad\1. PROYECTOS TELLO 2022\SCM SPILL OVERS\outputs\PEAO\alimentos\1%\simulacion_2\output_tests.xlsx',spillover_test_45','sp_test_45');</v>
      </c>
      <c r="UB76">
        <v>45</v>
      </c>
      <c r="UC76" t="str">
        <f>"xlswrite('G:\Mi unidad\1. PROYECTOS TELLO 2022\SCM SPILL OVERS\outputs\PEAO\jefe_hogar\1%\simulacion_2\output_tests.xlsx',spillover_test_"&amp;UB76&amp;"','sp_test_"&amp;UB76&amp;"');"</f>
        <v>xlswrite('G:\Mi unidad\1. PROYECTOS TELLO 2022\SCM SPILL OVERS\outputs\PEAO\jefe_hogar\1%\simulacion_2\output_tests.xlsx',spillover_test_45','sp_test_45');</v>
      </c>
      <c r="UI76">
        <v>45</v>
      </c>
      <c r="UJ76" t="str">
        <f>"xlswrite('G:\Mi unidad\1. PROYECTOS TELLO 2022\SCM SPILL OVERS\outputs\PEAO\mujeres\1%\simulacion_2\output_tests.xlsx',spillover_test_"&amp;UI76&amp;"','sp_test_"&amp;UI76&amp;"');"</f>
        <v>xlswrite('G:\Mi unidad\1. PROYECTOS TELLO 2022\SCM SPILL OVERS\outputs\PEAO\mujeres\1%\simulacion_2\output_tests.xlsx',spillover_test_45','sp_test_45');</v>
      </c>
      <c r="UU76">
        <v>45</v>
      </c>
      <c r="UV76" t="str">
        <f>"xlswrite('G:\Mi unidad\1. PROYECTOS TELLO 2022\SCM SPILL OVERS\outputs\PEAO\criminalidad\1%\simulacion_2\output_tests.xlsx',spillover_test_"&amp;UU76&amp;"','sp_test_"&amp;UU76&amp;"');"</f>
        <v>xlswrite('G:\Mi unidad\1. PROYECTOS TELLO 2022\SCM SPILL OVERS\outputs\PEAO\criminalidad\1%\simulacion_2\output_tests.xlsx',spillover_test_45','sp_test_45');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OVERS\outputs\PEAO\bajo_niv_educ\1%\simulacion_2\output_tests.xlsx',lb_vec_"&amp;QW77&amp;"','lb_vec_"&amp;QW77&amp;"');"</f>
        <v>xlswrite('G:\Mi unidad\1. PROYECTOS TELLO 2022\SCM SPILL OVERS\outputs\PEAO\bajo_niv_educ\1%\simulacion_2\output_tests.xlsx',lb_vec_55','lb_vec_55');</v>
      </c>
      <c r="RK77">
        <v>55</v>
      </c>
      <c r="RL77" t="str">
        <f>"xlswrite('G:\Mi unidad\1. PROYECTOS TELLO 2022\SCM SPILL OVERS\outputs\PEAO\bajo_ingreso\1%\simulacion_2\output_tests.xlsx',lb_vec_"&amp;RK77&amp;"','lb_vec_"&amp;RK77&amp;"');"</f>
        <v>xlswrite('G:\Mi unidad\1. PROYECTOS TELLO 2022\SCM SPILL OVERS\outputs\PEAO\bajo_ingreso\1%\simulacion_2\output_tests.xlsx',lb_vec_55','lb_vec_55');</v>
      </c>
      <c r="RW77">
        <v>55</v>
      </c>
      <c r="RX77" t="str">
        <f>"xlswrite('G:\Mi unidad\1. PROYECTOS TELLO 2022\SCM SPILL OVERS\outputs\PEAO\densidad\1%\simulacion_2\output_tests.xlsx',lb_vec_"&amp;RW77&amp;"','lb_vec_"&amp;RW77&amp;"');"</f>
        <v>xlswrite('G:\Mi unidad\1. PROYECTOS TELLO 2022\SCM SPILL OVERS\outputs\PEAO\densidad\1%\simulacion_2\output_tests.xlsx',lb_vec_55','lb_vec_55');</v>
      </c>
      <c r="SI77">
        <v>55</v>
      </c>
      <c r="SJ77" t="str">
        <f>"xlswrite('G:\Mi unidad\1. PROYECTOS TELLO 2022\SCM SPILL OVERS\outputs\PEAO\densidad_g\1%\simulacion_2\output_tests.xlsx',lb_vec_"&amp;SI77&amp;"','lb_vec_"&amp;SI77&amp;"');"</f>
        <v>xlswrite('G:\Mi unidad\1. PROYECTOS TELLO 2022\SCM SPILL OVERS\outputs\PEAO\densidad_g\1%\simulacion_2\output_tests.xlsx',lb_vec_55','lb_vec_55');</v>
      </c>
      <c r="SU77">
        <v>55</v>
      </c>
      <c r="SV77" t="str">
        <f>"xlswrite('G:\Mi unidad\1. PROYECTOS TELLO 2022\SCM SPILL OVERS\outputs\PEAO\distancia_centro_salud\1%\simulacion_2\output_tests.xlsx',lb_vec_"&amp;SU77&amp;"','lb_vec_"&amp;SU77&amp;"');"</f>
        <v>xlswrite('G:\Mi unidad\1. PROYECTOS TELLO 2022\SCM SPILL OVERS\outputs\PEAO\distancia_centro_salud\1%\simulacion_2\output_tests.xlsx',lb_vec_55','lb_vec_55');</v>
      </c>
      <c r="TH77">
        <v>55</v>
      </c>
      <c r="TI77" t="str">
        <f>"xlswrite('G:\Mi unidad\1. PROYECTOS TELLO 2022\SCM SPILL OVERS\outputs\PEAO\informalidad\1%\simulacion_2\output_tests.xlsx',lb_vec_"&amp;TH77&amp;"','lb_vec_"&amp;TH77&amp;"');"</f>
        <v>xlswrite('G:\Mi unidad\1. PROYECTOS TELLO 2022\SCM SPILL OVERS\outputs\PEAO\informalidad\1%\simulacion_2\output_tests.xlsx',lb_vec_55','lb_vec_55');</v>
      </c>
      <c r="TU77">
        <v>55</v>
      </c>
      <c r="TV77" t="str">
        <f>"xlswrite('G:\Mi unidad\1. PROYECTOS TELLO 2022\SCM SPILL OVERS\outputs\PEAO\alimentos\1%\simulacion_2\output_tests.xlsx',lb_vec_"&amp;TU77&amp;"','lb_vec_"&amp;TU77&amp;"');"</f>
        <v>xlswrite('G:\Mi unidad\1. PROYECTOS TELLO 2022\SCM SPILL OVERS\outputs\PEAO\alimentos\1%\simulacion_2\output_tests.xlsx',lb_vec_55','lb_vec_55');</v>
      </c>
      <c r="UB77">
        <v>55</v>
      </c>
      <c r="UC77" t="str">
        <f>"xlswrite('G:\Mi unidad\1. PROYECTOS TELLO 2022\SCM SPILL OVERS\outputs\PEAO\jefe_hogar\1%\simulacion_2\output_tests.xlsx',lb_vec_"&amp;UB77&amp;"','lb_vec_"&amp;UB77&amp;"');"</f>
        <v>xlswrite('G:\Mi unidad\1. PROYECTOS TELLO 2022\SCM SPILL OVERS\outputs\PEAO\jefe_hogar\1%\simulacion_2\output_tests.xlsx',lb_vec_55','lb_vec_55');</v>
      </c>
      <c r="UI77">
        <v>55</v>
      </c>
      <c r="UJ77" t="str">
        <f>"xlswrite('G:\Mi unidad\1. PROYECTOS TELLO 2022\SCM SPILL OVERS\outputs\PEAO\mujeres\1%\simulacion_2\output_tests.xlsx',lb_vec_"&amp;UI77&amp;"','lb_vec_"&amp;UI77&amp;"');"</f>
        <v>xlswrite('G:\Mi unidad\1. PROYECTOS TELLO 2022\SCM SPILL OVERS\outputs\PEAO\mujeres\1%\simulacion_2\output_tests.xlsx',lb_vec_55','lb_vec_55');</v>
      </c>
      <c r="UU77">
        <v>55</v>
      </c>
      <c r="UV77" t="str">
        <f>"xlswrite('G:\Mi unidad\1. PROYECTOS TELLO 2022\SCM SPILL OVERS\outputs\PEAO\criminalidad\1%\simulacion_2\output_tests.xlsx',lb_vec_"&amp;UU77&amp;"','lb_vec_"&amp;UU77&amp;"');"</f>
        <v>xlswrite('G:\Mi unidad\1. PROYECTOS TELLO 2022\SCM SPILL OVERS\outputs\PEAO\criminalidad\1%\simulacion_2\output_tests.xlsx',lb_vec_55','lb_vec_55');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OVERS\outputs\PEAO\bajo_niv_educ\1%\simulacion_2\output_tests.xlsx',ub_vec_"&amp;QW78&amp;"','ub_vec_"&amp;QW78&amp;"');"</f>
        <v>xlswrite('G:\Mi unidad\1. PROYECTOS TELLO 2022\SCM SPILL OVERS\outputs\PEAO\bajo_niv_educ\1%\simulacion_2\output_tests.xlsx',ub_vec_55','ub_vec_55');</v>
      </c>
      <c r="RK78">
        <v>55</v>
      </c>
      <c r="RL78" t="str">
        <f>"xlswrite('G:\Mi unidad\1. PROYECTOS TELLO 2022\SCM SPILL OVERS\outputs\PEAO\bajo_ingreso\1%\simulacion_2\output_tests.xlsx',ub_vec_"&amp;RK78&amp;"','ub_vec_"&amp;RK78&amp;"');"</f>
        <v>xlswrite('G:\Mi unidad\1. PROYECTOS TELLO 2022\SCM SPILL OVERS\outputs\PEAO\bajo_ingreso\1%\simulacion_2\output_tests.xlsx',ub_vec_55','ub_vec_55');</v>
      </c>
      <c r="RW78">
        <v>55</v>
      </c>
      <c r="RX78" t="str">
        <f>"xlswrite('G:\Mi unidad\1. PROYECTOS TELLO 2022\SCM SPILL OVERS\outputs\PEAO\densidad\1%\simulacion_2\output_tests.xlsx',ub_vec_"&amp;RW78&amp;"','ub_vec_"&amp;RW78&amp;"');"</f>
        <v>xlswrite('G:\Mi unidad\1. PROYECTOS TELLO 2022\SCM SPILL OVERS\outputs\PEAO\densidad\1%\simulacion_2\output_tests.xlsx',ub_vec_55','ub_vec_55');</v>
      </c>
      <c r="SI78">
        <v>55</v>
      </c>
      <c r="SJ78" t="str">
        <f>"xlswrite('G:\Mi unidad\1. PROYECTOS TELLO 2022\SCM SPILL OVERS\outputs\PEAO\densidad_g\1%\simulacion_2\output_tests.xlsx',ub_vec_"&amp;SI78&amp;"','ub_vec_"&amp;SI78&amp;"');"</f>
        <v>xlswrite('G:\Mi unidad\1. PROYECTOS TELLO 2022\SCM SPILL OVERS\outputs\PEAO\densidad_g\1%\simulacion_2\output_tests.xlsx',ub_vec_55','ub_vec_55');</v>
      </c>
      <c r="SU78">
        <v>55</v>
      </c>
      <c r="SV78" t="str">
        <f>"xlswrite('G:\Mi unidad\1. PROYECTOS TELLO 2022\SCM SPILL OVERS\outputs\PEAO\distancia_centro_salud\1%\simulacion_2\output_tests.xlsx',ub_vec_"&amp;SU78&amp;"','ub_vec_"&amp;SU78&amp;"');"</f>
        <v>xlswrite('G:\Mi unidad\1. PROYECTOS TELLO 2022\SCM SPILL OVERS\outputs\PEAO\distancia_centro_salud\1%\simulacion_2\output_tests.xlsx',ub_vec_55','ub_vec_55');</v>
      </c>
      <c r="TH78">
        <v>55</v>
      </c>
      <c r="TI78" t="str">
        <f>"xlswrite('G:\Mi unidad\1. PROYECTOS TELLO 2022\SCM SPILL OVERS\outputs\PEAO\informalidad\1%\simulacion_2\output_tests.xlsx',ub_vec_"&amp;TH78&amp;"','ub_vec_"&amp;TH78&amp;"');"</f>
        <v>xlswrite('G:\Mi unidad\1. PROYECTOS TELLO 2022\SCM SPILL OVERS\outputs\PEAO\informalidad\1%\simulacion_2\output_tests.xlsx',ub_vec_55','ub_vec_55');</v>
      </c>
      <c r="TU78">
        <v>55</v>
      </c>
      <c r="TV78" t="str">
        <f>"xlswrite('G:\Mi unidad\1. PROYECTOS TELLO 2022\SCM SPILL OVERS\outputs\PEAO\alimentos\1%\simulacion_2\output_tests.xlsx',ub_vec_"&amp;TU78&amp;"','ub_vec_"&amp;TU78&amp;"');"</f>
        <v>xlswrite('G:\Mi unidad\1. PROYECTOS TELLO 2022\SCM SPILL OVERS\outputs\PEAO\alimentos\1%\simulacion_2\output_tests.xlsx',ub_vec_55','ub_vec_55');</v>
      </c>
      <c r="UB78">
        <v>55</v>
      </c>
      <c r="UC78" t="str">
        <f>"xlswrite('G:\Mi unidad\1. PROYECTOS TELLO 2022\SCM SPILL OVERS\outputs\PEAO\jefe_hogar\1%\simulacion_2\output_tests.xlsx',ub_vec_"&amp;UB78&amp;"','ub_vec_"&amp;UB78&amp;"');"</f>
        <v>xlswrite('G:\Mi unidad\1. PROYECTOS TELLO 2022\SCM SPILL OVERS\outputs\PEAO\jefe_hogar\1%\simulacion_2\output_tests.xlsx',ub_vec_55','ub_vec_55');</v>
      </c>
      <c r="UI78">
        <v>55</v>
      </c>
      <c r="UJ78" t="str">
        <f>"xlswrite('G:\Mi unidad\1. PROYECTOS TELLO 2022\SCM SPILL OVERS\outputs\PEAO\mujeres\1%\simulacion_2\output_tests.xlsx',ub_vec_"&amp;UI78&amp;"','ub_vec_"&amp;UI78&amp;"');"</f>
        <v>xlswrite('G:\Mi unidad\1. PROYECTOS TELLO 2022\SCM SPILL OVERS\outputs\PEAO\mujeres\1%\simulacion_2\output_tests.xlsx',ub_vec_55','ub_vec_55');</v>
      </c>
      <c r="UU78">
        <v>55</v>
      </c>
      <c r="UV78" t="str">
        <f>"xlswrite('G:\Mi unidad\1. PROYECTOS TELLO 2022\SCM SPILL OVERS\outputs\PEAO\criminalidad\1%\simulacion_2\output_tests.xlsx',ub_vec_"&amp;UU78&amp;"','ub_vec_"&amp;UU78&amp;"');"</f>
        <v>xlswrite('G:\Mi unidad\1. PROYECTOS TELLO 2022\SCM SPILL OVERS\outputs\PEAO\criminalidad\1%\simulacion_2\output_tests.xlsx',ub_vec_55','ub_vec_55');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sp_andrews_te(Y_pre_"&amp;QI79&amp;",PEAO_"&amp;QI79&amp;"(:,T+s),A_"&amp;QI79&amp;",C,.05);"</f>
        <v xml:space="preserve">    [p_value_27,lb_27,ub_27] = sp_andrews_te(Y_pre_27,PEAO_27(:,T+s),A_27,C,.05);</v>
      </c>
      <c r="QP79">
        <v>42</v>
      </c>
      <c r="QQ79" t="str">
        <f>"    spillover_test_"&amp;QP79&amp;"(s) = sp_andrews(Y_pre_"&amp;QP79&amp;",PEAO_"&amp;QP79&amp;"(:,T+s),A_"&amp;QP79&amp;",C,d,alpha_sig);"</f>
        <v xml:space="preserve">    spillover_test_42(s) = sp_andrews(Y_pre_42,PEAO_42(:,T+s),A_42,C,d,alpha_sig);</v>
      </c>
      <c r="QW79">
        <v>55</v>
      </c>
      <c r="QX79" t="str">
        <f>"xlswrite('G:\Mi unidad\1. PROYECTOS TELLO 2022\SCM SPILL OVERS\outputs\PEAO\bajo_niv_educ\1%\simulacion_2\output_tests.xlsx',p_value_vec_"&amp;QW79&amp;"','p_value_vec_"&amp;QW79&amp;"');"</f>
        <v>xlswrite('G:\Mi unidad\1. PROYECTOS TELLO 2022\SCM SPILL OVERS\outputs\PEAO\bajo_niv_educ\1%\simulacion_2\output_tests.xlsx',p_value_vec_55','p_value_vec_55');</v>
      </c>
      <c r="RK79">
        <v>55</v>
      </c>
      <c r="RL79" t="str">
        <f>"xlswrite('G:\Mi unidad\1. PROYECTOS TELLO 2022\SCM SPILL OVERS\outputs\PEAO\bajo_ingreso\1%\simulacion_2\output_tests.xlsx',p_value_vec_"&amp;RK79&amp;"','p_value_vec_"&amp;RK79&amp;"');"</f>
        <v>xlswrite('G:\Mi unidad\1. PROYECTOS TELLO 2022\SCM SPILL OVERS\outputs\PEAO\bajo_ingreso\1%\simulacion_2\output_tests.xlsx',p_value_vec_55','p_value_vec_55');</v>
      </c>
      <c r="RW79">
        <v>55</v>
      </c>
      <c r="RX79" t="str">
        <f>"xlswrite('G:\Mi unidad\1. PROYECTOS TELLO 2022\SCM SPILL OVERS\outputs\PEAO\densidad\1%\simulacion_2\output_tests.xlsx',p_value_vec_"&amp;RW79&amp;"','p_value_vec_"&amp;RW79&amp;"');"</f>
        <v>xlswrite('G:\Mi unidad\1. PROYECTOS TELLO 2022\SCM SPILL OVERS\outputs\PEAO\densidad\1%\simulacion_2\output_tests.xlsx',p_value_vec_55','p_value_vec_55');</v>
      </c>
      <c r="SI79">
        <v>55</v>
      </c>
      <c r="SJ79" t="str">
        <f>"xlswrite('G:\Mi unidad\1. PROYECTOS TELLO 2022\SCM SPILL OVERS\outputs\PEAO\densidad_g\1%\simulacion_2\output_tests.xlsx',p_value_vec_"&amp;SI79&amp;"','p_value_vec_"&amp;SI79&amp;"');"</f>
        <v>xlswrite('G:\Mi unidad\1. PROYECTOS TELLO 2022\SCM SPILL OVERS\outputs\PEAO\densidad_g\1%\simulacion_2\output_tests.xlsx',p_value_vec_55','p_value_vec_55');</v>
      </c>
      <c r="SU79">
        <v>55</v>
      </c>
      <c r="SV79" t="str">
        <f>"xlswrite('G:\Mi unidad\1. PROYECTOS TELLO 2022\SCM SPILL OVERS\outputs\PEAO\distancia_centro_salud\1%\simulacion_2\output_tests.xlsx',p_value_vec_"&amp;SU79&amp;"','p_value_vec_"&amp;SU79&amp;"');"</f>
        <v>xlswrite('G:\Mi unidad\1. PROYECTOS TELLO 2022\SCM SPILL OVERS\outputs\PEAO\distancia_centro_salud\1%\simulacion_2\output_tests.xlsx',p_value_vec_55','p_value_vec_55');</v>
      </c>
      <c r="TH79">
        <v>55</v>
      </c>
      <c r="TI79" t="str">
        <f>"xlswrite('G:\Mi unidad\1. PROYECTOS TELLO 2022\SCM SPILL OVERS\outputs\PEAO\informalidad\1%\simulacion_2\output_tests.xlsx',p_value_vec_"&amp;TH79&amp;"','p_value_vec_"&amp;TH79&amp;"');"</f>
        <v>xlswrite('G:\Mi unidad\1. PROYECTOS TELLO 2022\SCM SPILL OVERS\outputs\PEAO\informalidad\1%\simulacion_2\output_tests.xlsx',p_value_vec_55','p_value_vec_55');</v>
      </c>
      <c r="TU79">
        <v>55</v>
      </c>
      <c r="TV79" t="str">
        <f>"xlswrite('G:\Mi unidad\1. PROYECTOS TELLO 2022\SCM SPILL OVERS\outputs\PEAO\alimentos\1%\simulacion_2\output_tests.xlsx',p_value_vec_"&amp;TU79&amp;"','p_value_vec_"&amp;TU79&amp;"');"</f>
        <v>xlswrite('G:\Mi unidad\1. PROYECTOS TELLO 2022\SCM SPILL OVERS\outputs\PEAO\alimentos\1%\simulacion_2\output_tests.xlsx',p_value_vec_55','p_value_vec_55');</v>
      </c>
      <c r="UB79">
        <v>55</v>
      </c>
      <c r="UC79" t="str">
        <f>"xlswrite('G:\Mi unidad\1. PROYECTOS TELLO 2022\SCM SPILL OVERS\outputs\PEAO\jefe_hogar\1%\simulacion_2\output_tests.xlsx',p_value_vec_"&amp;UB79&amp;"','p_value_vec_"&amp;UB79&amp;"');"</f>
        <v>xlswrite('G:\Mi unidad\1. PROYECTOS TELLO 2022\SCM SPILL OVERS\outputs\PEAO\jefe_hogar\1%\simulacion_2\output_tests.xlsx',p_value_vec_55','p_value_vec_55');</v>
      </c>
      <c r="UI79">
        <v>55</v>
      </c>
      <c r="UJ79" t="str">
        <f>"xlswrite('G:\Mi unidad\1. PROYECTOS TELLO 2022\SCM SPILL OVERS\outputs\PEAO\mujeres\1%\simulacion_2\output_tests.xlsx',p_value_vec_"&amp;UI79&amp;"','p_value_vec_"&amp;UI79&amp;"');"</f>
        <v>xlswrite('G:\Mi unidad\1. PROYECTOS TELLO 2022\SCM SPILL OVERS\outputs\PEAO\mujeres\1%\simulacion_2\output_tests.xlsx',p_value_vec_55','p_value_vec_55');</v>
      </c>
      <c r="UU79">
        <v>55</v>
      </c>
      <c r="UV79" t="str">
        <f>"xlswrite('G:\Mi unidad\1. PROYECTOS TELLO 2022\SCM SPILL OVERS\outputs\PEAO\criminalidad\1%\simulacion_2\output_tests.xlsx',p_value_vec_"&amp;UU79&amp;"','p_value_vec_"&amp;UU79&amp;"');"</f>
        <v>xlswrite('G:\Mi unidad\1. PROYECTOS TELLO 2022\SCM SPILL OVERS\outputs\PEAO\criminalidad\1%\simulacion_2\output_tests.xlsx',p_value_vec_55','p_value_vec_55');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OVERS\outputs\PEAO\bajo_niv_educ\1%\simulacion_2\output_tests.xlsx',alpha1_hat_vec_"&amp;QW80&amp;"','alpha1_hat_vec_"&amp;QW80&amp;"');"</f>
        <v>xlswrite('G:\Mi unidad\1. PROYECTOS TELLO 2022\SCM SPILL OVERS\outputs\PEAO\bajo_niv_educ\1%\simulacion_2\output_tests.xlsx',alpha1_hat_vec_55','alpha1_hat_vec_55');</v>
      </c>
      <c r="RK80">
        <v>55</v>
      </c>
      <c r="RL80" t="str">
        <f>"xlswrite('G:\Mi unidad\1. PROYECTOS TELLO 2022\SCM SPILL OVERS\outputs\PEAO\bajo_ingreso\1%\simulacion_2\output_tests.xlsx',alpha1_hat_vec_"&amp;RK80&amp;"','alpha1_hat_vec_"&amp;RK80&amp;"');"</f>
        <v>xlswrite('G:\Mi unidad\1. PROYECTOS TELLO 2022\SCM SPILL OVERS\outputs\PEAO\bajo_ingreso\1%\simulacion_2\output_tests.xlsx',alpha1_hat_vec_55','alpha1_hat_vec_55');</v>
      </c>
      <c r="RW80">
        <v>55</v>
      </c>
      <c r="RX80" t="str">
        <f>"xlswrite('G:\Mi unidad\1. PROYECTOS TELLO 2022\SCM SPILL OVERS\outputs\PEAO\densidad\1%\simulacion_2\output_tests.xlsx',alpha1_hat_vec_"&amp;RW80&amp;"','alpha1_hat_vec_"&amp;RW80&amp;"');"</f>
        <v>xlswrite('G:\Mi unidad\1. PROYECTOS TELLO 2022\SCM SPILL OVERS\outputs\PEAO\densidad\1%\simulacion_2\output_tests.xlsx',alpha1_hat_vec_55','alpha1_hat_vec_55');</v>
      </c>
      <c r="SI80">
        <v>55</v>
      </c>
      <c r="SJ80" t="str">
        <f>"xlswrite('G:\Mi unidad\1. PROYECTOS TELLO 2022\SCM SPILL OVERS\outputs\PEAO\densidad_g\1%\simulacion_2\output_tests.xlsx',alpha1_hat_vec_"&amp;SI80&amp;"','alpha1_hat_vec_"&amp;SI80&amp;"');"</f>
        <v>xlswrite('G:\Mi unidad\1. PROYECTOS TELLO 2022\SCM SPILL OVERS\outputs\PEAO\densidad_g\1%\simulacion_2\output_tests.xlsx',alpha1_hat_vec_55','alpha1_hat_vec_55');</v>
      </c>
      <c r="SU80">
        <v>55</v>
      </c>
      <c r="SV80" t="str">
        <f>"xlswrite('G:\Mi unidad\1. PROYECTOS TELLO 2022\SCM SPILL OVERS\outputs\PEAO\distancia_centro_salud\1%\simulacion_2\output_tests.xlsx',alpha1_hat_vec_"&amp;SU80&amp;"','alpha1_hat_vec_"&amp;SU80&amp;"');"</f>
        <v>xlswrite('G:\Mi unidad\1. PROYECTOS TELLO 2022\SCM SPILL OVERS\outputs\PEAO\distancia_centro_salud\1%\simulacion_2\output_tests.xlsx',alpha1_hat_vec_55','alpha1_hat_vec_55');</v>
      </c>
      <c r="TH80">
        <v>55</v>
      </c>
      <c r="TI80" t="str">
        <f>"xlswrite('G:\Mi unidad\1. PROYECTOS TELLO 2022\SCM SPILL OVERS\outputs\PEAO\informalidad\1%\simulacion_2\output_tests.xlsx',alpha1_hat_vec_"&amp;TH80&amp;"','alpha1_hat_vec_"&amp;TH80&amp;"');"</f>
        <v>xlswrite('G:\Mi unidad\1. PROYECTOS TELLO 2022\SCM SPILL OVERS\outputs\PEAO\informalidad\1%\simulacion_2\output_tests.xlsx',alpha1_hat_vec_55','alpha1_hat_vec_55');</v>
      </c>
      <c r="TU80">
        <v>55</v>
      </c>
      <c r="TV80" t="str">
        <f>"xlswrite('G:\Mi unidad\1. PROYECTOS TELLO 2022\SCM SPILL OVERS\outputs\PEAO\alimentos\1%\simulacion_2\output_tests.xlsx',alpha1_hat_vec_"&amp;TU80&amp;"','alpha1_hat_vec_"&amp;TU80&amp;"');"</f>
        <v>xlswrite('G:\Mi unidad\1. PROYECTOS TELLO 2022\SCM SPILL OVERS\outputs\PEAO\alimentos\1%\simulacion_2\output_tests.xlsx',alpha1_hat_vec_55','alpha1_hat_vec_55');</v>
      </c>
      <c r="UB80">
        <v>55</v>
      </c>
      <c r="UC80" t="str">
        <f>"xlswrite('G:\Mi unidad\1. PROYECTOS TELLO 2022\SCM SPILL OVERS\outputs\PEAO\jefe_hogar\1%\simulacion_2\output_tests.xlsx',alpha1_hat_vec_"&amp;UB80&amp;"','alpha1_hat_vec_"&amp;UB80&amp;"');"</f>
        <v>xlswrite('G:\Mi unidad\1. PROYECTOS TELLO 2022\SCM SPILL OVERS\outputs\PEAO\jefe_hogar\1%\simulacion_2\output_tests.xlsx',alpha1_hat_vec_55','alpha1_hat_vec_55');</v>
      </c>
      <c r="UI80">
        <v>55</v>
      </c>
      <c r="UJ80" t="str">
        <f>"xlswrite('G:\Mi unidad\1. PROYECTOS TELLO 2022\SCM SPILL OVERS\outputs\PEAO\mujeres\1%\simulacion_2\output_tests.xlsx',alpha1_hat_vec_"&amp;UI80&amp;"','alpha1_hat_vec_"&amp;UI80&amp;"');"</f>
        <v>xlswrite('G:\Mi unidad\1. PROYECTOS TELLO 2022\SCM SPILL OVERS\outputs\PEAO\mujeres\1%\simulacion_2\output_tests.xlsx',alpha1_hat_vec_55','alpha1_hat_vec_55');</v>
      </c>
      <c r="UU80">
        <v>55</v>
      </c>
      <c r="UV80" t="str">
        <f>"xlswrite('G:\Mi unidad\1. PROYECTOS TELLO 2022\SCM SPILL OVERS\outputs\PEAO\criminalidad\1%\simulacion_2\output_tests.xlsx',alpha1_hat_vec_"&amp;UU80&amp;"','alpha1_hat_vec_"&amp;UU80&amp;"');"</f>
        <v>xlswrite('G:\Mi unidad\1. PROYECTOS TELLO 2022\SCM SPILL OVERS\outputs\PEAO\criminalidad\1%\simulacion_2\output_tests.xlsx',alpha1_hat_vec_55','alpha1_hat_vec_55');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OVERS\outputs\PEAO\bajo_niv_educ\1%\simulacion_2\output_tests.xlsx',spillover_test_"&amp;QW81&amp;"','sp_test_"&amp;QW81&amp;"');"</f>
        <v>xlswrite('G:\Mi unidad\1. PROYECTOS TELLO 2022\SCM SPILL OVERS\outputs\PEAO\bajo_niv_educ\1%\simulacion_2\output_tests.xlsx',spillover_test_55','sp_test_55');</v>
      </c>
      <c r="RK81">
        <v>55</v>
      </c>
      <c r="RL81" t="str">
        <f>"xlswrite('G:\Mi unidad\1. PROYECTOS TELLO 2022\SCM SPILL OVERS\outputs\PEAO\bajo_ingreso\1%\simulacion_2\output_tests.xlsx',spillover_test_"&amp;RK81&amp;"','sp_test_"&amp;RK81&amp;"');"</f>
        <v>xlswrite('G:\Mi unidad\1. PROYECTOS TELLO 2022\SCM SPILL OVERS\outputs\PEAO\bajo_ingreso\1%\simulacion_2\output_tests.xlsx',spillover_test_55','sp_test_55');</v>
      </c>
      <c r="RW81">
        <v>55</v>
      </c>
      <c r="RX81" t="str">
        <f>"xlswrite('G:\Mi unidad\1. PROYECTOS TELLO 2022\SCM SPILL OVERS\outputs\PEAO\densidad\1%\simulacion_2\output_tests.xlsx',spillover_test_"&amp;RW81&amp;"','sp_test_"&amp;RW81&amp;"');"</f>
        <v>xlswrite('G:\Mi unidad\1. PROYECTOS TELLO 2022\SCM SPILL OVERS\outputs\PEAO\densidad\1%\simulacion_2\output_tests.xlsx',spillover_test_55','sp_test_55');</v>
      </c>
      <c r="SI81">
        <v>55</v>
      </c>
      <c r="SJ81" t="str">
        <f>"xlswrite('G:\Mi unidad\1. PROYECTOS TELLO 2022\SCM SPILL OVERS\outputs\PEAO\densidad_g\1%\simulacion_2\output_tests.xlsx',spillover_test_"&amp;SI81&amp;"','sp_test_"&amp;SI81&amp;"');"</f>
        <v>xlswrite('G:\Mi unidad\1. PROYECTOS TELLO 2022\SCM SPILL OVERS\outputs\PEAO\densidad_g\1%\simulacion_2\output_tests.xlsx',spillover_test_55','sp_test_55');</v>
      </c>
      <c r="SU81">
        <v>55</v>
      </c>
      <c r="SV81" t="str">
        <f>"xlswrite('G:\Mi unidad\1. PROYECTOS TELLO 2022\SCM SPILL OVERS\outputs\PEAO\distancia_centro_salud\1%\simulacion_2\output_tests.xlsx',spillover_test_"&amp;SU81&amp;"','sp_test_"&amp;SU81&amp;"');"</f>
        <v>xlswrite('G:\Mi unidad\1. PROYECTOS TELLO 2022\SCM SPILL OVERS\outputs\PEAO\distancia_centro_salud\1%\simulacion_2\output_tests.xlsx',spillover_test_55','sp_test_55');</v>
      </c>
      <c r="TH81">
        <v>55</v>
      </c>
      <c r="TI81" t="str">
        <f>"xlswrite('G:\Mi unidad\1. PROYECTOS TELLO 2022\SCM SPILL OVERS\outputs\PEAO\informalidad\1%\simulacion_2\output_tests.xlsx',spillover_test_"&amp;TH81&amp;"','sp_test_"&amp;TH81&amp;"');"</f>
        <v>xlswrite('G:\Mi unidad\1. PROYECTOS TELLO 2022\SCM SPILL OVERS\outputs\PEAO\informalidad\1%\simulacion_2\output_tests.xlsx',spillover_test_55','sp_test_55');</v>
      </c>
      <c r="TU81">
        <v>55</v>
      </c>
      <c r="TV81" t="str">
        <f>"xlswrite('G:\Mi unidad\1. PROYECTOS TELLO 2022\SCM SPILL OVERS\outputs\PEAO\alimentos\1%\simulacion_2\output_tests.xlsx',spillover_test_"&amp;TU81&amp;"','sp_test_"&amp;TU81&amp;"');"</f>
        <v>xlswrite('G:\Mi unidad\1. PROYECTOS TELLO 2022\SCM SPILL OVERS\outputs\PEAO\alimentos\1%\simulacion_2\output_tests.xlsx',spillover_test_55','sp_test_55');</v>
      </c>
      <c r="UB81">
        <v>55</v>
      </c>
      <c r="UC81" t="str">
        <f>"xlswrite('G:\Mi unidad\1. PROYECTOS TELLO 2022\SCM SPILL OVERS\outputs\PEAO\jefe_hogar\1%\simulacion_2\output_tests.xlsx',spillover_test_"&amp;UB81&amp;"','sp_test_"&amp;UB81&amp;"');"</f>
        <v>xlswrite('G:\Mi unidad\1. PROYECTOS TELLO 2022\SCM SPILL OVERS\outputs\PEAO\jefe_hogar\1%\simulacion_2\output_tests.xlsx',spillover_test_55','sp_test_55');</v>
      </c>
      <c r="UI81">
        <v>55</v>
      </c>
      <c r="UJ81" t="str">
        <f>"xlswrite('G:\Mi unidad\1. PROYECTOS TELLO 2022\SCM SPILL OVERS\outputs\PEAO\mujeres\1%\simulacion_2\output_tests.xlsx',spillover_test_"&amp;UI81&amp;"','sp_test_"&amp;UI81&amp;"');"</f>
        <v>xlswrite('G:\Mi unidad\1. PROYECTOS TELLO 2022\SCM SPILL OVERS\outputs\PEAO\mujeres\1%\simulacion_2\output_tests.xlsx',spillover_test_55','sp_test_55');</v>
      </c>
      <c r="UU81">
        <v>55</v>
      </c>
      <c r="UV81" t="str">
        <f>"xlswrite('G:\Mi unidad\1. PROYECTOS TELLO 2022\SCM SPILL OVERS\outputs\PEAO\criminalidad\1%\simulacion_2\output_tests.xlsx',spillover_test_"&amp;UU81&amp;"','sp_test_"&amp;UU81&amp;"');"</f>
        <v>xlswrite('G:\Mi unidad\1. PROYECTOS TELLO 2022\SCM SPILL OVERS\outputs\PEAO\criminalidad\1%\simulacion_2\output_tests.xlsx',spillover_test_55','sp_test_55');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OVERS\outputs\PEAO\bajo_niv_educ\1%\simulacion_2\output_tests.xlsx',lb_vec_"&amp;QW82&amp;"','lb_vec_"&amp;QW82&amp;"');"</f>
        <v>xlswrite('G:\Mi unidad\1. PROYECTOS TELLO 2022\SCM SPILL OVERS\outputs\PEAO\bajo_niv_educ\1%\simulacion_2\output_tests.xlsx',lb_vec_57','lb_vec_57');</v>
      </c>
      <c r="RK82">
        <v>57</v>
      </c>
      <c r="RL82" t="str">
        <f>"xlswrite('G:\Mi unidad\1. PROYECTOS TELLO 2022\SCM SPILL OVERS\outputs\PEAO\bajo_ingreso\1%\simulacion_2\output_tests.xlsx',lb_vec_"&amp;RK82&amp;"','lb_vec_"&amp;RK82&amp;"');"</f>
        <v>xlswrite('G:\Mi unidad\1. PROYECTOS TELLO 2022\SCM SPILL OVERS\outputs\PEAO\bajo_ingreso\1%\simulacion_2\output_tests.xlsx',lb_vec_57','lb_vec_57');</v>
      </c>
      <c r="RW82">
        <v>57</v>
      </c>
      <c r="RX82" t="str">
        <f>"xlswrite('G:\Mi unidad\1. PROYECTOS TELLO 2022\SCM SPILL OVERS\outputs\PEAO\densidad\1%\simulacion_2\output_tests.xlsx',lb_vec_"&amp;RW82&amp;"','lb_vec_"&amp;RW82&amp;"');"</f>
        <v>xlswrite('G:\Mi unidad\1. PROYECTOS TELLO 2022\SCM SPILL OVERS\outputs\PEAO\densidad\1%\simulacion_2\output_tests.xlsx',lb_vec_57','lb_vec_57');</v>
      </c>
      <c r="SI82">
        <v>57</v>
      </c>
      <c r="SJ82" t="str">
        <f>"xlswrite('G:\Mi unidad\1. PROYECTOS TELLO 2022\SCM SPILL OVERS\outputs\PEAO\densidad_g\1%\simulacion_2\output_tests.xlsx',lb_vec_"&amp;SI82&amp;"','lb_vec_"&amp;SI82&amp;"');"</f>
        <v>xlswrite('G:\Mi unidad\1. PROYECTOS TELLO 2022\SCM SPILL OVERS\outputs\PEAO\densidad_g\1%\simulacion_2\output_tests.xlsx',lb_vec_57','lb_vec_57');</v>
      </c>
      <c r="SU82">
        <v>57</v>
      </c>
      <c r="SV82" t="str">
        <f>"xlswrite('G:\Mi unidad\1. PROYECTOS TELLO 2022\SCM SPILL OVERS\outputs\PEAO\distancia_centro_salud\1%\simulacion_2\output_tests.xlsx',lb_vec_"&amp;SU82&amp;"','lb_vec_"&amp;SU82&amp;"');"</f>
        <v>xlswrite('G:\Mi unidad\1. PROYECTOS TELLO 2022\SCM SPILL OVERS\outputs\PEAO\distancia_centro_salud\1%\simulacion_2\output_tests.xlsx',lb_vec_57','lb_vec_57');</v>
      </c>
      <c r="TH82">
        <v>57</v>
      </c>
      <c r="TI82" t="str">
        <f>"xlswrite('G:\Mi unidad\1. PROYECTOS TELLO 2022\SCM SPILL OVERS\outputs\PEAO\informalidad\1%\simulacion_2\output_tests.xlsx',lb_vec_"&amp;TH82&amp;"','lb_vec_"&amp;TH82&amp;"');"</f>
        <v>xlswrite('G:\Mi unidad\1. PROYECTOS TELLO 2022\SCM SPILL OVERS\outputs\PEAO\informalidad\1%\simulacion_2\output_tests.xlsx',lb_vec_57','lb_vec_57');</v>
      </c>
      <c r="TU82">
        <v>57</v>
      </c>
      <c r="TV82" t="str">
        <f>"xlswrite('G:\Mi unidad\1. PROYECTOS TELLO 2022\SCM SPILL OVERS\outputs\PEAO\alimentos\1%\simulacion_2\output_tests.xlsx',lb_vec_"&amp;TU82&amp;"','lb_vec_"&amp;TU82&amp;"');"</f>
        <v>xlswrite('G:\Mi unidad\1. PROYECTOS TELLO 2022\SCM SPILL OVERS\outputs\PEAO\alimentos\1%\simulacion_2\output_tests.xlsx',lb_vec_57','lb_vec_57');</v>
      </c>
      <c r="UB82">
        <v>57</v>
      </c>
      <c r="UC82" t="str">
        <f>"xlswrite('G:\Mi unidad\1. PROYECTOS TELLO 2022\SCM SPILL OVERS\outputs\PEAO\jefe_hogar\1%\simulacion_2\output_tests.xlsx',lb_vec_"&amp;UB82&amp;"','lb_vec_"&amp;UB82&amp;"');"</f>
        <v>xlswrite('G:\Mi unidad\1. PROYECTOS TELLO 2022\SCM SPILL OVERS\outputs\PEAO\jefe_hogar\1%\simulacion_2\output_tests.xlsx',lb_vec_57','lb_vec_57');</v>
      </c>
      <c r="UI82">
        <v>57</v>
      </c>
      <c r="UJ82" t="str">
        <f>"xlswrite('G:\Mi unidad\1. PROYECTOS TELLO 2022\SCM SPILL OVERS\outputs\PEAO\mujeres\1%\simulacion_2\output_tests.xlsx',lb_vec_"&amp;UI82&amp;"','lb_vec_"&amp;UI82&amp;"');"</f>
        <v>xlswrite('G:\Mi unidad\1. PROYECTOS TELLO 2022\SCM SPILL OVERS\outputs\PEAO\mujeres\1%\simulacion_2\output_tests.xlsx',lb_vec_57','lb_vec_57');</v>
      </c>
      <c r="UU82">
        <v>57</v>
      </c>
      <c r="UV82" t="str">
        <f>"xlswrite('G:\Mi unidad\1. PROYECTOS TELLO 2022\SCM SPILL OVERS\outputs\PEAO\criminalidad\1%\simulacion_2\output_tests.xlsx',lb_vec_"&amp;UU82&amp;"','lb_vec_"&amp;UU82&amp;"');"</f>
        <v>xlswrite('G:\Mi unidad\1. PROYECTOS TELLO 2022\SCM SPILL OVERS\outputs\PEAO\criminalidad\1%\simulacion_2\output_tests.xlsx',lb_vec_57','lb_vec_57');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OVERS\outputs\PEAO\bajo_niv_educ\1%\simulacion_2\output_tests.xlsx',ub_vec_"&amp;QW83&amp;"','ub_vec_"&amp;QW83&amp;"');"</f>
        <v>xlswrite('G:\Mi unidad\1. PROYECTOS TELLO 2022\SCM SPILL OVERS\outputs\PEAO\bajo_niv_educ\1%\simulacion_2\output_tests.xlsx',ub_vec_57','ub_vec_57');</v>
      </c>
      <c r="RK83">
        <v>57</v>
      </c>
      <c r="RL83" t="str">
        <f>"xlswrite('G:\Mi unidad\1. PROYECTOS TELLO 2022\SCM SPILL OVERS\outputs\PEAO\bajo_ingreso\1%\simulacion_2\output_tests.xlsx',ub_vec_"&amp;RK83&amp;"','ub_vec_"&amp;RK83&amp;"');"</f>
        <v>xlswrite('G:\Mi unidad\1. PROYECTOS TELLO 2022\SCM SPILL OVERS\outputs\PEAO\bajo_ingreso\1%\simulacion_2\output_tests.xlsx',ub_vec_57','ub_vec_57');</v>
      </c>
      <c r="RW83">
        <v>57</v>
      </c>
      <c r="RX83" t="str">
        <f>"xlswrite('G:\Mi unidad\1. PROYECTOS TELLO 2022\SCM SPILL OVERS\outputs\PEAO\densidad\1%\simulacion_2\output_tests.xlsx',ub_vec_"&amp;RW83&amp;"','ub_vec_"&amp;RW83&amp;"');"</f>
        <v>xlswrite('G:\Mi unidad\1. PROYECTOS TELLO 2022\SCM SPILL OVERS\outputs\PEAO\densidad\1%\simulacion_2\output_tests.xlsx',ub_vec_57','ub_vec_57');</v>
      </c>
      <c r="SI83">
        <v>57</v>
      </c>
      <c r="SJ83" t="str">
        <f>"xlswrite('G:\Mi unidad\1. PROYECTOS TELLO 2022\SCM SPILL OVERS\outputs\PEAO\densidad_g\1%\simulacion_2\output_tests.xlsx',ub_vec_"&amp;SI83&amp;"','ub_vec_"&amp;SI83&amp;"');"</f>
        <v>xlswrite('G:\Mi unidad\1. PROYECTOS TELLO 2022\SCM SPILL OVERS\outputs\PEAO\densidad_g\1%\simulacion_2\output_tests.xlsx',ub_vec_57','ub_vec_57');</v>
      </c>
      <c r="SU83">
        <v>57</v>
      </c>
      <c r="SV83" t="str">
        <f>"xlswrite('G:\Mi unidad\1. PROYECTOS TELLO 2022\SCM SPILL OVERS\outputs\PEAO\distancia_centro_salud\1%\simulacion_2\output_tests.xlsx',ub_vec_"&amp;SU83&amp;"','ub_vec_"&amp;SU83&amp;"');"</f>
        <v>xlswrite('G:\Mi unidad\1. PROYECTOS TELLO 2022\SCM SPILL OVERS\outputs\PEAO\distancia_centro_salud\1%\simulacion_2\output_tests.xlsx',ub_vec_57','ub_vec_57');</v>
      </c>
      <c r="TH83">
        <v>57</v>
      </c>
      <c r="TI83" t="str">
        <f>"xlswrite('G:\Mi unidad\1. PROYECTOS TELLO 2022\SCM SPILL OVERS\outputs\PEAO\informalidad\1%\simulacion_2\output_tests.xlsx',ub_vec_"&amp;TH83&amp;"','ub_vec_"&amp;TH83&amp;"');"</f>
        <v>xlswrite('G:\Mi unidad\1. PROYECTOS TELLO 2022\SCM SPILL OVERS\outputs\PEAO\informalidad\1%\simulacion_2\output_tests.xlsx',ub_vec_57','ub_vec_57');</v>
      </c>
      <c r="TU83">
        <v>57</v>
      </c>
      <c r="TV83" t="str">
        <f>"xlswrite('G:\Mi unidad\1. PROYECTOS TELLO 2022\SCM SPILL OVERS\outputs\PEAO\alimentos\1%\simulacion_2\output_tests.xlsx',ub_vec_"&amp;TU83&amp;"','ub_vec_"&amp;TU83&amp;"');"</f>
        <v>xlswrite('G:\Mi unidad\1. PROYECTOS TELLO 2022\SCM SPILL OVERS\outputs\PEAO\alimentos\1%\simulacion_2\output_tests.xlsx',ub_vec_57','ub_vec_57');</v>
      </c>
      <c r="UB83">
        <v>57</v>
      </c>
      <c r="UC83" t="str">
        <f>"xlswrite('G:\Mi unidad\1. PROYECTOS TELLO 2022\SCM SPILL OVERS\outputs\PEAO\jefe_hogar\1%\simulacion_2\output_tests.xlsx',ub_vec_"&amp;UB83&amp;"','ub_vec_"&amp;UB83&amp;"');"</f>
        <v>xlswrite('G:\Mi unidad\1. PROYECTOS TELLO 2022\SCM SPILL OVERS\outputs\PEAO\jefe_hogar\1%\simulacion_2\output_tests.xlsx',ub_vec_57','ub_vec_57');</v>
      </c>
      <c r="UI83">
        <v>57</v>
      </c>
      <c r="UJ83" t="str">
        <f>"xlswrite('G:\Mi unidad\1. PROYECTOS TELLO 2022\SCM SPILL OVERS\outputs\PEAO\mujeres\1%\simulacion_2\output_tests.xlsx',ub_vec_"&amp;UI83&amp;"','ub_vec_"&amp;UI83&amp;"');"</f>
        <v>xlswrite('G:\Mi unidad\1. PROYECTOS TELLO 2022\SCM SPILL OVERS\outputs\PEAO\mujeres\1%\simulacion_2\output_tests.xlsx',ub_vec_57','ub_vec_57');</v>
      </c>
      <c r="UU83">
        <v>57</v>
      </c>
      <c r="UV83" t="str">
        <f>"xlswrite('G:\Mi unidad\1. PROYECTOS TELLO 2022\SCM SPILL OVERS\outputs\PEAO\criminalidad\1%\simulacion_2\output_tests.xlsx',ub_vec_"&amp;UU83&amp;"','ub_vec_"&amp;UU83&amp;"');"</f>
        <v>xlswrite('G:\Mi unidad\1. PROYECTOS TELLO 2022\SCM SPILL OVERS\outputs\PEAO\criminalidad\1%\simulacion_2\output_tests.xlsx',ub_vec_57','ub_vec_57');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OVERS\outputs\PEAO\bajo_niv_educ\1%\simulacion_2\output_tests.xlsx',p_value_vec_"&amp;QW84&amp;"','p_value_vec_"&amp;QW84&amp;"');"</f>
        <v>xlswrite('G:\Mi unidad\1. PROYECTOS TELLO 2022\SCM SPILL OVERS\outputs\PEAO\bajo_niv_educ\1%\simulacion_2\output_tests.xlsx',p_value_vec_57','p_value_vec_57');</v>
      </c>
      <c r="RK84">
        <v>57</v>
      </c>
      <c r="RL84" t="str">
        <f>"xlswrite('G:\Mi unidad\1. PROYECTOS TELLO 2022\SCM SPILL OVERS\outputs\PEAO\bajo_ingreso\1%\simulacion_2\output_tests.xlsx',p_value_vec_"&amp;RK84&amp;"','p_value_vec_"&amp;RK84&amp;"');"</f>
        <v>xlswrite('G:\Mi unidad\1. PROYECTOS TELLO 2022\SCM SPILL OVERS\outputs\PEAO\bajo_ingreso\1%\simulacion_2\output_tests.xlsx',p_value_vec_57','p_value_vec_57');</v>
      </c>
      <c r="RW84">
        <v>57</v>
      </c>
      <c r="RX84" t="str">
        <f>"xlswrite('G:\Mi unidad\1. PROYECTOS TELLO 2022\SCM SPILL OVERS\outputs\PEAO\densidad\1%\simulacion_2\output_tests.xlsx',p_value_vec_"&amp;RW84&amp;"','p_value_vec_"&amp;RW84&amp;"');"</f>
        <v>xlswrite('G:\Mi unidad\1. PROYECTOS TELLO 2022\SCM SPILL OVERS\outputs\PEAO\densidad\1%\simulacion_2\output_tests.xlsx',p_value_vec_57','p_value_vec_57');</v>
      </c>
      <c r="SI84">
        <v>57</v>
      </c>
      <c r="SJ84" t="str">
        <f>"xlswrite('G:\Mi unidad\1. PROYECTOS TELLO 2022\SCM SPILL OVERS\outputs\PEAO\densidad_g\1%\simulacion_2\output_tests.xlsx',p_value_vec_"&amp;SI84&amp;"','p_value_vec_"&amp;SI84&amp;"');"</f>
        <v>xlswrite('G:\Mi unidad\1. PROYECTOS TELLO 2022\SCM SPILL OVERS\outputs\PEAO\densidad_g\1%\simulacion_2\output_tests.xlsx',p_value_vec_57','p_value_vec_57');</v>
      </c>
      <c r="SU84">
        <v>57</v>
      </c>
      <c r="SV84" t="str">
        <f>"xlswrite('G:\Mi unidad\1. PROYECTOS TELLO 2022\SCM SPILL OVERS\outputs\PEAO\distancia_centro_salud\1%\simulacion_2\output_tests.xlsx',p_value_vec_"&amp;SU84&amp;"','p_value_vec_"&amp;SU84&amp;"');"</f>
        <v>xlswrite('G:\Mi unidad\1. PROYECTOS TELLO 2022\SCM SPILL OVERS\outputs\PEAO\distancia_centro_salud\1%\simulacion_2\output_tests.xlsx',p_value_vec_57','p_value_vec_57');</v>
      </c>
      <c r="TH84">
        <v>57</v>
      </c>
      <c r="TI84" t="str">
        <f>"xlswrite('G:\Mi unidad\1. PROYECTOS TELLO 2022\SCM SPILL OVERS\outputs\PEAO\informalidad\1%\simulacion_2\output_tests.xlsx',p_value_vec_"&amp;TH84&amp;"','p_value_vec_"&amp;TH84&amp;"');"</f>
        <v>xlswrite('G:\Mi unidad\1. PROYECTOS TELLO 2022\SCM SPILL OVERS\outputs\PEAO\informalidad\1%\simulacion_2\output_tests.xlsx',p_value_vec_57','p_value_vec_57');</v>
      </c>
      <c r="TU84">
        <v>57</v>
      </c>
      <c r="TV84" t="str">
        <f>"xlswrite('G:\Mi unidad\1. PROYECTOS TELLO 2022\SCM SPILL OVERS\outputs\PEAO\alimentos\1%\simulacion_2\output_tests.xlsx',p_value_vec_"&amp;TU84&amp;"','p_value_vec_"&amp;TU84&amp;"');"</f>
        <v>xlswrite('G:\Mi unidad\1. PROYECTOS TELLO 2022\SCM SPILL OVERS\outputs\PEAO\alimentos\1%\simulacion_2\output_tests.xlsx',p_value_vec_57','p_value_vec_57');</v>
      </c>
      <c r="UB84">
        <v>57</v>
      </c>
      <c r="UC84" t="str">
        <f>"xlswrite('G:\Mi unidad\1. PROYECTOS TELLO 2022\SCM SPILL OVERS\outputs\PEAO\jefe_hogar\1%\simulacion_2\output_tests.xlsx',p_value_vec_"&amp;UB84&amp;"','p_value_vec_"&amp;UB84&amp;"');"</f>
        <v>xlswrite('G:\Mi unidad\1. PROYECTOS TELLO 2022\SCM SPILL OVERS\outputs\PEAO\jefe_hogar\1%\simulacion_2\output_tests.xlsx',p_value_vec_57','p_value_vec_57');</v>
      </c>
      <c r="UI84">
        <v>57</v>
      </c>
      <c r="UJ84" t="str">
        <f>"xlswrite('G:\Mi unidad\1. PROYECTOS TELLO 2022\SCM SPILL OVERS\outputs\PEAO\mujeres\1%\simulacion_2\output_tests.xlsx',p_value_vec_"&amp;UI84&amp;"','p_value_vec_"&amp;UI84&amp;"');"</f>
        <v>xlswrite('G:\Mi unidad\1. PROYECTOS TELLO 2022\SCM SPILL OVERS\outputs\PEAO\mujeres\1%\simulacion_2\output_tests.xlsx',p_value_vec_57','p_value_vec_57');</v>
      </c>
      <c r="UU84">
        <v>57</v>
      </c>
      <c r="UV84" t="str">
        <f>"xlswrite('G:\Mi unidad\1. PROYECTOS TELLO 2022\SCM SPILL OVERS\outputs\PEAO\criminalidad\1%\simulacion_2\output_tests.xlsx',p_value_vec_"&amp;UU84&amp;"','p_value_vec_"&amp;UU84&amp;"');"</f>
        <v>xlswrite('G:\Mi unidad\1. PROYECTOS TELLO 2022\SCM SPILL OVERS\outputs\PEAO\criminalidad\1%\simulacion_2\output_tests.xlsx',p_value_vec_57','p_value_vec_57');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sp_andrews(Y_pre_"&amp;QP85&amp;",PEAO_"&amp;QP85&amp;"(:,T+s),A_"&amp;QP85&amp;",C,d,alpha_sig);"</f>
        <v xml:space="preserve">    spillover_test_44(s) = sp_andrews(Y_pre_44,PEAO_44(:,T+s),A_44,C,d,alpha_sig);</v>
      </c>
      <c r="QW85">
        <v>57</v>
      </c>
      <c r="QX85" t="str">
        <f>"xlswrite('G:\Mi unidad\1. PROYECTOS TELLO 2022\SCM SPILL OVERS\outputs\PEAO\bajo_niv_educ\1%\simulacion_2\output_tests.xlsx',alpha1_hat_vec_"&amp;QW85&amp;"','alpha1_hat_vec_"&amp;QW85&amp;"');"</f>
        <v>xlswrite('G:\Mi unidad\1. PROYECTOS TELLO 2022\SCM SPILL OVERS\outputs\PEAO\bajo_niv_educ\1%\simulacion_2\output_tests.xlsx',alpha1_hat_vec_57','alpha1_hat_vec_57');</v>
      </c>
      <c r="RK85">
        <v>57</v>
      </c>
      <c r="RL85" t="str">
        <f>"xlswrite('G:\Mi unidad\1. PROYECTOS TELLO 2022\SCM SPILL OVERS\outputs\PEAO\bajo_ingreso\1%\simulacion_2\output_tests.xlsx',alpha1_hat_vec_"&amp;RK85&amp;"','alpha1_hat_vec_"&amp;RK85&amp;"');"</f>
        <v>xlswrite('G:\Mi unidad\1. PROYECTOS TELLO 2022\SCM SPILL OVERS\outputs\PEAO\bajo_ingreso\1%\simulacion_2\output_tests.xlsx',alpha1_hat_vec_57','alpha1_hat_vec_57');</v>
      </c>
      <c r="RW85">
        <v>57</v>
      </c>
      <c r="RX85" t="str">
        <f>"xlswrite('G:\Mi unidad\1. PROYECTOS TELLO 2022\SCM SPILL OVERS\outputs\PEAO\densidad\1%\simulacion_2\output_tests.xlsx',alpha1_hat_vec_"&amp;RW85&amp;"','alpha1_hat_vec_"&amp;RW85&amp;"');"</f>
        <v>xlswrite('G:\Mi unidad\1. PROYECTOS TELLO 2022\SCM SPILL OVERS\outputs\PEAO\densidad\1%\simulacion_2\output_tests.xlsx',alpha1_hat_vec_57','alpha1_hat_vec_57');</v>
      </c>
      <c r="SI85">
        <v>57</v>
      </c>
      <c r="SJ85" t="str">
        <f>"xlswrite('G:\Mi unidad\1. PROYECTOS TELLO 2022\SCM SPILL OVERS\outputs\PEAO\densidad_g\1%\simulacion_2\output_tests.xlsx',alpha1_hat_vec_"&amp;SI85&amp;"','alpha1_hat_vec_"&amp;SI85&amp;"');"</f>
        <v>xlswrite('G:\Mi unidad\1. PROYECTOS TELLO 2022\SCM SPILL OVERS\outputs\PEAO\densidad_g\1%\simulacion_2\output_tests.xlsx',alpha1_hat_vec_57','alpha1_hat_vec_57');</v>
      </c>
      <c r="SU85">
        <v>57</v>
      </c>
      <c r="SV85" t="str">
        <f>"xlswrite('G:\Mi unidad\1. PROYECTOS TELLO 2022\SCM SPILL OVERS\outputs\PEAO\distancia_centro_salud\1%\simulacion_2\output_tests.xlsx',alpha1_hat_vec_"&amp;SU85&amp;"','alpha1_hat_vec_"&amp;SU85&amp;"');"</f>
        <v>xlswrite('G:\Mi unidad\1. PROYECTOS TELLO 2022\SCM SPILL OVERS\outputs\PEAO\distancia_centro_salud\1%\simulacion_2\output_tests.xlsx',alpha1_hat_vec_57','alpha1_hat_vec_57');</v>
      </c>
      <c r="TH85">
        <v>57</v>
      </c>
      <c r="TI85" t="str">
        <f>"xlswrite('G:\Mi unidad\1. PROYECTOS TELLO 2022\SCM SPILL OVERS\outputs\PEAO\informalidad\1%\simulacion_2\output_tests.xlsx',alpha1_hat_vec_"&amp;TH85&amp;"','alpha1_hat_vec_"&amp;TH85&amp;"');"</f>
        <v>xlswrite('G:\Mi unidad\1. PROYECTOS TELLO 2022\SCM SPILL OVERS\outputs\PEAO\informalidad\1%\simulacion_2\output_tests.xlsx',alpha1_hat_vec_57','alpha1_hat_vec_57');</v>
      </c>
      <c r="TU85">
        <v>57</v>
      </c>
      <c r="TV85" t="str">
        <f>"xlswrite('G:\Mi unidad\1. PROYECTOS TELLO 2022\SCM SPILL OVERS\outputs\PEAO\alimentos\1%\simulacion_2\output_tests.xlsx',alpha1_hat_vec_"&amp;TU85&amp;"','alpha1_hat_vec_"&amp;TU85&amp;"');"</f>
        <v>xlswrite('G:\Mi unidad\1. PROYECTOS TELLO 2022\SCM SPILL OVERS\outputs\PEAO\alimentos\1%\simulacion_2\output_tests.xlsx',alpha1_hat_vec_57','alpha1_hat_vec_57');</v>
      </c>
      <c r="UB85">
        <v>57</v>
      </c>
      <c r="UC85" t="str">
        <f>"xlswrite('G:\Mi unidad\1. PROYECTOS TELLO 2022\SCM SPILL OVERS\outputs\PEAO\jefe_hogar\1%\simulacion_2\output_tests.xlsx',alpha1_hat_vec_"&amp;UB85&amp;"','alpha1_hat_vec_"&amp;UB85&amp;"');"</f>
        <v>xlswrite('G:\Mi unidad\1. PROYECTOS TELLO 2022\SCM SPILL OVERS\outputs\PEAO\jefe_hogar\1%\simulacion_2\output_tests.xlsx',alpha1_hat_vec_57','alpha1_hat_vec_57');</v>
      </c>
      <c r="UI85">
        <v>57</v>
      </c>
      <c r="UJ85" t="str">
        <f>"xlswrite('G:\Mi unidad\1. PROYECTOS TELLO 2022\SCM SPILL OVERS\outputs\PEAO\mujeres\1%\simulacion_2\output_tests.xlsx',alpha1_hat_vec_"&amp;UI85&amp;"','alpha1_hat_vec_"&amp;UI85&amp;"');"</f>
        <v>xlswrite('G:\Mi unidad\1. PROYECTOS TELLO 2022\SCM SPILL OVERS\outputs\PEAO\mujeres\1%\simulacion_2\output_tests.xlsx',alpha1_hat_vec_57','alpha1_hat_vec_57');</v>
      </c>
      <c r="UU85">
        <v>57</v>
      </c>
      <c r="UV85" t="str">
        <f>"xlswrite('G:\Mi unidad\1. PROYECTOS TELLO 2022\SCM SPILL OVERS\outputs\PEAO\criminalidad\1%\simulacion_2\output_tests.xlsx',alpha1_hat_vec_"&amp;UU85&amp;"','alpha1_hat_vec_"&amp;UU85&amp;"');"</f>
        <v>xlswrite('G:\Mi unidad\1. PROYECTOS TELLO 2022\SCM SPILL OVERS\outputs\PEAO\criminalidad\1%\simulacion_2\output_tests.xlsx',alpha1_hat_vec_57','alpha1_hat_vec_57');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OVERS\outputs\PEAO\bajo_niv_educ\1%\simulacion_2\output_tests.xlsx',spillover_test_"&amp;QW86&amp;"','sp_test_"&amp;QW86&amp;"');"</f>
        <v>xlswrite('G:\Mi unidad\1. PROYECTOS TELLO 2022\SCM SPILL OVERS\outputs\PEAO\bajo_niv_educ\1%\simulacion_2\output_tests.xlsx',spillover_test_57','sp_test_57');</v>
      </c>
      <c r="RK86">
        <v>57</v>
      </c>
      <c r="RL86" t="str">
        <f>"xlswrite('G:\Mi unidad\1. PROYECTOS TELLO 2022\SCM SPILL OVERS\outputs\PEAO\bajo_ingreso\1%\simulacion_2\output_tests.xlsx',spillover_test_"&amp;RK86&amp;"','sp_test_"&amp;RK86&amp;"');"</f>
        <v>xlswrite('G:\Mi unidad\1. PROYECTOS TELLO 2022\SCM SPILL OVERS\outputs\PEAO\bajo_ingreso\1%\simulacion_2\output_tests.xlsx',spillover_test_57','sp_test_57');</v>
      </c>
      <c r="RW86">
        <v>57</v>
      </c>
      <c r="RX86" t="str">
        <f>"xlswrite('G:\Mi unidad\1. PROYECTOS TELLO 2022\SCM SPILL OVERS\outputs\PEAO\densidad\1%\simulacion_2\output_tests.xlsx',spillover_test_"&amp;RW86&amp;"','sp_test_"&amp;RW86&amp;"');"</f>
        <v>xlswrite('G:\Mi unidad\1. PROYECTOS TELLO 2022\SCM SPILL OVERS\outputs\PEAO\densidad\1%\simulacion_2\output_tests.xlsx',spillover_test_57','sp_test_57');</v>
      </c>
      <c r="SI86">
        <v>57</v>
      </c>
      <c r="SJ86" t="str">
        <f>"xlswrite('G:\Mi unidad\1. PROYECTOS TELLO 2022\SCM SPILL OVERS\outputs\PEAO\densidad_g\1%\simulacion_2\output_tests.xlsx',spillover_test_"&amp;SI86&amp;"','sp_test_"&amp;SI86&amp;"');"</f>
        <v>xlswrite('G:\Mi unidad\1. PROYECTOS TELLO 2022\SCM SPILL OVERS\outputs\PEAO\densidad_g\1%\simulacion_2\output_tests.xlsx',spillover_test_57','sp_test_57');</v>
      </c>
      <c r="SU86">
        <v>57</v>
      </c>
      <c r="SV86" t="str">
        <f>"xlswrite('G:\Mi unidad\1. PROYECTOS TELLO 2022\SCM SPILL OVERS\outputs\PEAO\distancia_centro_salud\1%\simulacion_2\output_tests.xlsx',spillover_test_"&amp;SU86&amp;"','sp_test_"&amp;SU86&amp;"');"</f>
        <v>xlswrite('G:\Mi unidad\1. PROYECTOS TELLO 2022\SCM SPILL OVERS\outputs\PEAO\distancia_centro_salud\1%\simulacion_2\output_tests.xlsx',spillover_test_57','sp_test_57');</v>
      </c>
      <c r="TH86">
        <v>57</v>
      </c>
      <c r="TI86" t="str">
        <f>"xlswrite('G:\Mi unidad\1. PROYECTOS TELLO 2022\SCM SPILL OVERS\outputs\PEAO\informalidad\1%\simulacion_2\output_tests.xlsx',spillover_test_"&amp;TH86&amp;"','sp_test_"&amp;TH86&amp;"');"</f>
        <v>xlswrite('G:\Mi unidad\1. PROYECTOS TELLO 2022\SCM SPILL OVERS\outputs\PEAO\informalidad\1%\simulacion_2\output_tests.xlsx',spillover_test_57','sp_test_57');</v>
      </c>
      <c r="TU86">
        <v>57</v>
      </c>
      <c r="TV86" t="str">
        <f>"xlswrite('G:\Mi unidad\1. PROYECTOS TELLO 2022\SCM SPILL OVERS\outputs\PEAO\alimentos\1%\simulacion_2\output_tests.xlsx',spillover_test_"&amp;TU86&amp;"','sp_test_"&amp;TU86&amp;"');"</f>
        <v>xlswrite('G:\Mi unidad\1. PROYECTOS TELLO 2022\SCM SPILL OVERS\outputs\PEAO\alimentos\1%\simulacion_2\output_tests.xlsx',spillover_test_57','sp_test_57');</v>
      </c>
      <c r="UB86">
        <v>57</v>
      </c>
      <c r="UC86" t="str">
        <f>"xlswrite('G:\Mi unidad\1. PROYECTOS TELLO 2022\SCM SPILL OVERS\outputs\PEAO\jefe_hogar\1%\simulacion_2\output_tests.xlsx',spillover_test_"&amp;UB86&amp;"','sp_test_"&amp;UB86&amp;"');"</f>
        <v>xlswrite('G:\Mi unidad\1. PROYECTOS TELLO 2022\SCM SPILL OVERS\outputs\PEAO\jefe_hogar\1%\simulacion_2\output_tests.xlsx',spillover_test_57','sp_test_57');</v>
      </c>
      <c r="UI86">
        <v>57</v>
      </c>
      <c r="UJ86" t="str">
        <f>"xlswrite('G:\Mi unidad\1. PROYECTOS TELLO 2022\SCM SPILL OVERS\outputs\PEAO\mujeres\1%\simulacion_2\output_tests.xlsx',spillover_test_"&amp;UI86&amp;"','sp_test_"&amp;UI86&amp;"');"</f>
        <v>xlswrite('G:\Mi unidad\1. PROYECTOS TELLO 2022\SCM SPILL OVERS\outputs\PEAO\mujeres\1%\simulacion_2\output_tests.xlsx',spillover_test_57','sp_test_57');</v>
      </c>
      <c r="UU86">
        <v>57</v>
      </c>
      <c r="UV86" t="str">
        <f>"xlswrite('G:\Mi unidad\1. PROYECTOS TELLO 2022\SCM SPILL OVERS\outputs\PEAO\criminalidad\1%\simulacion_2\output_tests.xlsx',spillover_test_"&amp;UU86&amp;"','sp_test_"&amp;UU86&amp;"');"</f>
        <v>xlswrite('G:\Mi unidad\1. PROYECTOS TELLO 2022\SCM SPILL OVERS\outputs\PEAO\criminalidad\1%\simulacion_2\output_tests.xlsx',spillover_test_57','sp_test_57');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OVERS\outputs\PEAO\bajo_niv_educ\1%\simulacion_2\output_tests.xlsx',lb_vec_"&amp;QW87&amp;"','lb_vec_"&amp;QW87&amp;"');"</f>
        <v>xlswrite('G:\Mi unidad\1. PROYECTOS TELLO 2022\SCM SPILL OVERS\outputs\PEAO\bajo_niv_educ\1%\simulacion_2\output_tests.xlsx',lb_vec_65','lb_vec_65');</v>
      </c>
      <c r="RK87">
        <v>65</v>
      </c>
      <c r="RL87" t="str">
        <f>"xlswrite('G:\Mi unidad\1. PROYECTOS TELLO 2022\SCM SPILL OVERS\outputs\PEAO\bajo_ingreso\1%\simulacion_2\output_tests.xlsx',lb_vec_"&amp;RK87&amp;"','lb_vec_"&amp;RK87&amp;"');"</f>
        <v>xlswrite('G:\Mi unidad\1. PROYECTOS TELLO 2022\SCM SPILL OVERS\outputs\PEAO\bajo_ingreso\1%\simulacion_2\output_tests.xlsx',lb_vec_65','lb_vec_65');</v>
      </c>
      <c r="RW87">
        <v>65</v>
      </c>
      <c r="RX87" t="str">
        <f>"xlswrite('G:\Mi unidad\1. PROYECTOS TELLO 2022\SCM SPILL OVERS\outputs\PEAO\densidad\1%\simulacion_2\output_tests.xlsx',lb_vec_"&amp;RW87&amp;"','lb_vec_"&amp;RW87&amp;"');"</f>
        <v>xlswrite('G:\Mi unidad\1. PROYECTOS TELLO 2022\SCM SPILL OVERS\outputs\PEAO\densidad\1%\simulacion_2\output_tests.xlsx',lb_vec_65','lb_vec_65');</v>
      </c>
      <c r="SI87">
        <v>65</v>
      </c>
      <c r="SJ87" t="str">
        <f>"xlswrite('G:\Mi unidad\1. PROYECTOS TELLO 2022\SCM SPILL OVERS\outputs\PEAO\densidad_g\1%\simulacion_2\output_tests.xlsx',lb_vec_"&amp;SI87&amp;"','lb_vec_"&amp;SI87&amp;"');"</f>
        <v>xlswrite('G:\Mi unidad\1. PROYECTOS TELLO 2022\SCM SPILL OVERS\outputs\PEAO\densidad_g\1%\simulacion_2\output_tests.xlsx',lb_vec_65','lb_vec_65');</v>
      </c>
      <c r="SU87">
        <v>65</v>
      </c>
      <c r="SV87" t="str">
        <f>"xlswrite('G:\Mi unidad\1. PROYECTOS TELLO 2022\SCM SPILL OVERS\outputs\PEAO\distancia_centro_salud\1%\simulacion_2\output_tests.xlsx',lb_vec_"&amp;SU87&amp;"','lb_vec_"&amp;SU87&amp;"');"</f>
        <v>xlswrite('G:\Mi unidad\1. PROYECTOS TELLO 2022\SCM SPILL OVERS\outputs\PEAO\distancia_centro_salud\1%\simulacion_2\output_tests.xlsx',lb_vec_65','lb_vec_65');</v>
      </c>
      <c r="TH87">
        <v>65</v>
      </c>
      <c r="TI87" t="str">
        <f>"xlswrite('G:\Mi unidad\1. PROYECTOS TELLO 2022\SCM SPILL OVERS\outputs\PEAO\informalidad\1%\simulacion_2\output_tests.xlsx',lb_vec_"&amp;TH87&amp;"','lb_vec_"&amp;TH87&amp;"');"</f>
        <v>xlswrite('G:\Mi unidad\1. PROYECTOS TELLO 2022\SCM SPILL OVERS\outputs\PEAO\informalidad\1%\simulacion_2\output_tests.xlsx',lb_vec_65','lb_vec_65');</v>
      </c>
      <c r="TU87">
        <v>65</v>
      </c>
      <c r="TV87" t="str">
        <f>"xlswrite('G:\Mi unidad\1. PROYECTOS TELLO 2022\SCM SPILL OVERS\outputs\PEAO\alimentos\1%\simulacion_2\output_tests.xlsx',lb_vec_"&amp;TU87&amp;"','lb_vec_"&amp;TU87&amp;"');"</f>
        <v>xlswrite('G:\Mi unidad\1. PROYECTOS TELLO 2022\SCM SPILL OVERS\outputs\PEAO\alimentos\1%\simulacion_2\output_tests.xlsx',lb_vec_65','lb_vec_65');</v>
      </c>
      <c r="UB87">
        <v>65</v>
      </c>
      <c r="UC87" t="str">
        <f>"xlswrite('G:\Mi unidad\1. PROYECTOS TELLO 2022\SCM SPILL OVERS\outputs\PEAO\jefe_hogar\1%\simulacion_2\output_tests.xlsx',lb_vec_"&amp;UB87&amp;"','lb_vec_"&amp;UB87&amp;"');"</f>
        <v>xlswrite('G:\Mi unidad\1. PROYECTOS TELLO 2022\SCM SPILL OVERS\outputs\PEAO\jefe_hogar\1%\simulacion_2\output_tests.xlsx',lb_vec_65','lb_vec_65');</v>
      </c>
      <c r="UI87">
        <v>65</v>
      </c>
      <c r="UJ87" t="str">
        <f>"xlswrite('G:\Mi unidad\1. PROYECTOS TELLO 2022\SCM SPILL OVERS\outputs\PEAO\mujeres\1%\simulacion_2\output_tests.xlsx',lb_vec_"&amp;UI87&amp;"','lb_vec_"&amp;UI87&amp;"');"</f>
        <v>xlswrite('G:\Mi unidad\1. PROYECTOS TELLO 2022\SCM SPILL OVERS\outputs\PEAO\mujeres\1%\simulacion_2\output_tests.xlsx',lb_vec_65','lb_vec_65');</v>
      </c>
      <c r="UU87">
        <v>65</v>
      </c>
      <c r="UV87" t="str">
        <f>"xlswrite('G:\Mi unidad\1. PROYECTOS TELLO 2022\SCM SPILL OVERS\outputs\PEAO\criminalidad\1%\simulacion_2\output_tests.xlsx',lb_vec_"&amp;UU87&amp;"','lb_vec_"&amp;UU87&amp;"');"</f>
        <v>xlswrite('G:\Mi unidad\1. PROYECTOS TELLO 2022\SCM SPILL OVERS\outputs\PEAO\criminalidad\1%\simulacion_2\output_tests.xlsx',lb_vec_65','lb_vec_65');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sp_andrews_te(Y_pre_"&amp;QI88&amp;",PEAO_"&amp;QI88&amp;"(:,T+s),A_"&amp;QI88&amp;",C,.05);"</f>
        <v xml:space="preserve">    [p_value_38,lb_38,ub_38] = sp_andrews_te(Y_pre_38,PEAO_38(:,T+s),A_38,C,.05);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OVERS\outputs\PEAO\bajo_niv_educ\1%\simulacion_2\output_tests.xlsx',ub_vec_"&amp;QW88&amp;"','ub_vec_"&amp;QW88&amp;"');"</f>
        <v>xlswrite('G:\Mi unidad\1. PROYECTOS TELLO 2022\SCM SPILL OVERS\outputs\PEAO\bajo_niv_educ\1%\simulacion_2\output_tests.xlsx',ub_vec_65','ub_vec_65');</v>
      </c>
      <c r="RK88">
        <v>65</v>
      </c>
      <c r="RL88" t="str">
        <f>"xlswrite('G:\Mi unidad\1. PROYECTOS TELLO 2022\SCM SPILL OVERS\outputs\PEAO\bajo_ingreso\1%\simulacion_2\output_tests.xlsx',ub_vec_"&amp;RK88&amp;"','ub_vec_"&amp;RK88&amp;"');"</f>
        <v>xlswrite('G:\Mi unidad\1. PROYECTOS TELLO 2022\SCM SPILL OVERS\outputs\PEAO\bajo_ingreso\1%\simulacion_2\output_tests.xlsx',ub_vec_65','ub_vec_65');</v>
      </c>
      <c r="RW88">
        <v>65</v>
      </c>
      <c r="RX88" t="str">
        <f>"xlswrite('G:\Mi unidad\1. PROYECTOS TELLO 2022\SCM SPILL OVERS\outputs\PEAO\densidad\1%\simulacion_2\output_tests.xlsx',ub_vec_"&amp;RW88&amp;"','ub_vec_"&amp;RW88&amp;"');"</f>
        <v>xlswrite('G:\Mi unidad\1. PROYECTOS TELLO 2022\SCM SPILL OVERS\outputs\PEAO\densidad\1%\simulacion_2\output_tests.xlsx',ub_vec_65','ub_vec_65');</v>
      </c>
      <c r="SI88">
        <v>65</v>
      </c>
      <c r="SJ88" t="str">
        <f>"xlswrite('G:\Mi unidad\1. PROYECTOS TELLO 2022\SCM SPILL OVERS\outputs\PEAO\densidad_g\1%\simulacion_2\output_tests.xlsx',ub_vec_"&amp;SI88&amp;"','ub_vec_"&amp;SI88&amp;"');"</f>
        <v>xlswrite('G:\Mi unidad\1. PROYECTOS TELLO 2022\SCM SPILL OVERS\outputs\PEAO\densidad_g\1%\simulacion_2\output_tests.xlsx',ub_vec_65','ub_vec_65');</v>
      </c>
      <c r="SU88">
        <v>65</v>
      </c>
      <c r="SV88" t="str">
        <f>"xlswrite('G:\Mi unidad\1. PROYECTOS TELLO 2022\SCM SPILL OVERS\outputs\PEAO\distancia_centro_salud\1%\simulacion_2\output_tests.xlsx',ub_vec_"&amp;SU88&amp;"','ub_vec_"&amp;SU88&amp;"');"</f>
        <v>xlswrite('G:\Mi unidad\1. PROYECTOS TELLO 2022\SCM SPILL OVERS\outputs\PEAO\distancia_centro_salud\1%\simulacion_2\output_tests.xlsx',ub_vec_65','ub_vec_65');</v>
      </c>
      <c r="TH88">
        <v>65</v>
      </c>
      <c r="TI88" t="str">
        <f>"xlswrite('G:\Mi unidad\1. PROYECTOS TELLO 2022\SCM SPILL OVERS\outputs\PEAO\informalidad\1%\simulacion_2\output_tests.xlsx',ub_vec_"&amp;TH88&amp;"','ub_vec_"&amp;TH88&amp;"');"</f>
        <v>xlswrite('G:\Mi unidad\1. PROYECTOS TELLO 2022\SCM SPILL OVERS\outputs\PEAO\informalidad\1%\simulacion_2\output_tests.xlsx',ub_vec_65','ub_vec_65');</v>
      </c>
      <c r="TU88">
        <v>65</v>
      </c>
      <c r="TV88" t="str">
        <f>"xlswrite('G:\Mi unidad\1. PROYECTOS TELLO 2022\SCM SPILL OVERS\outputs\PEAO\alimentos\1%\simulacion_2\output_tests.xlsx',ub_vec_"&amp;TU88&amp;"','ub_vec_"&amp;TU88&amp;"');"</f>
        <v>xlswrite('G:\Mi unidad\1. PROYECTOS TELLO 2022\SCM SPILL OVERS\outputs\PEAO\alimentos\1%\simulacion_2\output_tests.xlsx',ub_vec_65','ub_vec_65');</v>
      </c>
      <c r="UB88">
        <v>65</v>
      </c>
      <c r="UC88" t="str">
        <f>"xlswrite('G:\Mi unidad\1. PROYECTOS TELLO 2022\SCM SPILL OVERS\outputs\PEAO\jefe_hogar\1%\simulacion_2\output_tests.xlsx',ub_vec_"&amp;UB88&amp;"','ub_vec_"&amp;UB88&amp;"');"</f>
        <v>xlswrite('G:\Mi unidad\1. PROYECTOS TELLO 2022\SCM SPILL OVERS\outputs\PEAO\jefe_hogar\1%\simulacion_2\output_tests.xlsx',ub_vec_65','ub_vec_65');</v>
      </c>
      <c r="UI88">
        <v>65</v>
      </c>
      <c r="UJ88" t="str">
        <f>"xlswrite('G:\Mi unidad\1. PROYECTOS TELLO 2022\SCM SPILL OVERS\outputs\PEAO\mujeres\1%\simulacion_2\output_tests.xlsx',ub_vec_"&amp;UI88&amp;"','ub_vec_"&amp;UI88&amp;"');"</f>
        <v>xlswrite('G:\Mi unidad\1. PROYECTOS TELLO 2022\SCM SPILL OVERS\outputs\PEAO\mujeres\1%\simulacion_2\output_tests.xlsx',ub_vec_65','ub_vec_65');</v>
      </c>
      <c r="UU88">
        <v>65</v>
      </c>
      <c r="UV88" t="str">
        <f>"xlswrite('G:\Mi unidad\1. PROYECTOS TELLO 2022\SCM SPILL OVERS\outputs\PEAO\criminalidad\1%\simulacion_2\output_tests.xlsx',ub_vec_"&amp;UU88&amp;"','ub_vec_"&amp;UU88&amp;"');"</f>
        <v>xlswrite('G:\Mi unidad\1. PROYECTOS TELLO 2022\SCM SPILL OVERS\outputs\PEAO\criminalidad\1%\simulacion_2\output_tests.xlsx',ub_vec_65','ub_vec_65');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OVERS\outputs\PEAO\bajo_niv_educ\1%\simulacion_2\output_tests.xlsx',p_value_vec_"&amp;QW89&amp;"','p_value_vec_"&amp;QW89&amp;"');"</f>
        <v>xlswrite('G:\Mi unidad\1. PROYECTOS TELLO 2022\SCM SPILL OVERS\outputs\PEAO\bajo_niv_educ\1%\simulacion_2\output_tests.xlsx',p_value_vec_65','p_value_vec_65');</v>
      </c>
      <c r="RK89">
        <v>65</v>
      </c>
      <c r="RL89" t="str">
        <f>"xlswrite('G:\Mi unidad\1. PROYECTOS TELLO 2022\SCM SPILL OVERS\outputs\PEAO\bajo_ingreso\1%\simulacion_2\output_tests.xlsx',p_value_vec_"&amp;RK89&amp;"','p_value_vec_"&amp;RK89&amp;"');"</f>
        <v>xlswrite('G:\Mi unidad\1. PROYECTOS TELLO 2022\SCM SPILL OVERS\outputs\PEAO\bajo_ingreso\1%\simulacion_2\output_tests.xlsx',p_value_vec_65','p_value_vec_65');</v>
      </c>
      <c r="RW89">
        <v>65</v>
      </c>
      <c r="RX89" t="str">
        <f>"xlswrite('G:\Mi unidad\1. PROYECTOS TELLO 2022\SCM SPILL OVERS\outputs\PEAO\densidad\1%\simulacion_2\output_tests.xlsx',p_value_vec_"&amp;RW89&amp;"','p_value_vec_"&amp;RW89&amp;"');"</f>
        <v>xlswrite('G:\Mi unidad\1. PROYECTOS TELLO 2022\SCM SPILL OVERS\outputs\PEAO\densidad\1%\simulacion_2\output_tests.xlsx',p_value_vec_65','p_value_vec_65');</v>
      </c>
      <c r="SI89">
        <v>65</v>
      </c>
      <c r="SJ89" t="str">
        <f>"xlswrite('G:\Mi unidad\1. PROYECTOS TELLO 2022\SCM SPILL OVERS\outputs\PEAO\densidad_g\1%\simulacion_2\output_tests.xlsx',p_value_vec_"&amp;SI89&amp;"','p_value_vec_"&amp;SI89&amp;"');"</f>
        <v>xlswrite('G:\Mi unidad\1. PROYECTOS TELLO 2022\SCM SPILL OVERS\outputs\PEAO\densidad_g\1%\simulacion_2\output_tests.xlsx',p_value_vec_65','p_value_vec_65');</v>
      </c>
      <c r="SU89">
        <v>65</v>
      </c>
      <c r="SV89" t="str">
        <f>"xlswrite('G:\Mi unidad\1. PROYECTOS TELLO 2022\SCM SPILL OVERS\outputs\PEAO\distancia_centro_salud\1%\simulacion_2\output_tests.xlsx',p_value_vec_"&amp;SU89&amp;"','p_value_vec_"&amp;SU89&amp;"');"</f>
        <v>xlswrite('G:\Mi unidad\1. PROYECTOS TELLO 2022\SCM SPILL OVERS\outputs\PEAO\distancia_centro_salud\1%\simulacion_2\output_tests.xlsx',p_value_vec_65','p_value_vec_65');</v>
      </c>
      <c r="TH89">
        <v>65</v>
      </c>
      <c r="TI89" t="str">
        <f>"xlswrite('G:\Mi unidad\1. PROYECTOS TELLO 2022\SCM SPILL OVERS\outputs\PEAO\informalidad\1%\simulacion_2\output_tests.xlsx',p_value_vec_"&amp;TH89&amp;"','p_value_vec_"&amp;TH89&amp;"');"</f>
        <v>xlswrite('G:\Mi unidad\1. PROYECTOS TELLO 2022\SCM SPILL OVERS\outputs\PEAO\informalidad\1%\simulacion_2\output_tests.xlsx',p_value_vec_65','p_value_vec_65');</v>
      </c>
      <c r="TU89">
        <v>65</v>
      </c>
      <c r="TV89" t="str">
        <f>"xlswrite('G:\Mi unidad\1. PROYECTOS TELLO 2022\SCM SPILL OVERS\outputs\PEAO\alimentos\1%\simulacion_2\output_tests.xlsx',p_value_vec_"&amp;TU89&amp;"','p_value_vec_"&amp;TU89&amp;"');"</f>
        <v>xlswrite('G:\Mi unidad\1. PROYECTOS TELLO 2022\SCM SPILL OVERS\outputs\PEAO\alimentos\1%\simulacion_2\output_tests.xlsx',p_value_vec_65','p_value_vec_65');</v>
      </c>
      <c r="UB89">
        <v>65</v>
      </c>
      <c r="UC89" t="str">
        <f>"xlswrite('G:\Mi unidad\1. PROYECTOS TELLO 2022\SCM SPILL OVERS\outputs\PEAO\jefe_hogar\1%\simulacion_2\output_tests.xlsx',p_value_vec_"&amp;UB89&amp;"','p_value_vec_"&amp;UB89&amp;"');"</f>
        <v>xlswrite('G:\Mi unidad\1. PROYECTOS TELLO 2022\SCM SPILL OVERS\outputs\PEAO\jefe_hogar\1%\simulacion_2\output_tests.xlsx',p_value_vec_65','p_value_vec_65');</v>
      </c>
      <c r="UI89">
        <v>65</v>
      </c>
      <c r="UJ89" t="str">
        <f>"xlswrite('G:\Mi unidad\1. PROYECTOS TELLO 2022\SCM SPILL OVERS\outputs\PEAO\mujeres\1%\simulacion_2\output_tests.xlsx',p_value_vec_"&amp;UI89&amp;"','p_value_vec_"&amp;UI89&amp;"');"</f>
        <v>xlswrite('G:\Mi unidad\1. PROYECTOS TELLO 2022\SCM SPILL OVERS\outputs\PEAO\mujeres\1%\simulacion_2\output_tests.xlsx',p_value_vec_65','p_value_vec_65');</v>
      </c>
      <c r="UU89">
        <v>65</v>
      </c>
      <c r="UV89" t="str">
        <f>"xlswrite('G:\Mi unidad\1. PROYECTOS TELLO 2022\SCM SPILL OVERS\outputs\PEAO\criminalidad\1%\simulacion_2\output_tests.xlsx',p_value_vec_"&amp;UU89&amp;"','p_value_vec_"&amp;UU89&amp;"');"</f>
        <v>xlswrite('G:\Mi unidad\1. PROYECTOS TELLO 2022\SCM SPILL OVERS\outputs\PEAO\criminalidad\1%\simulacion_2\output_tests.xlsx',p_value_vec_65','p_value_vec_65');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OVERS\outputs\PEAO\bajo_niv_educ\1%\simulacion_2\output_tests.xlsx',alpha1_hat_vec_"&amp;QW90&amp;"','alpha1_hat_vec_"&amp;QW90&amp;"');"</f>
        <v>xlswrite('G:\Mi unidad\1. PROYECTOS TELLO 2022\SCM SPILL OVERS\outputs\PEAO\bajo_niv_educ\1%\simulacion_2\output_tests.xlsx',alpha1_hat_vec_65','alpha1_hat_vec_65');</v>
      </c>
      <c r="RK90">
        <v>65</v>
      </c>
      <c r="RL90" t="str">
        <f>"xlswrite('G:\Mi unidad\1. PROYECTOS TELLO 2022\SCM SPILL OVERS\outputs\PEAO\bajo_ingreso\1%\simulacion_2\output_tests.xlsx',alpha1_hat_vec_"&amp;RK90&amp;"','alpha1_hat_vec_"&amp;RK90&amp;"');"</f>
        <v>xlswrite('G:\Mi unidad\1. PROYECTOS TELLO 2022\SCM SPILL OVERS\outputs\PEAO\bajo_ingreso\1%\simulacion_2\output_tests.xlsx',alpha1_hat_vec_65','alpha1_hat_vec_65');</v>
      </c>
      <c r="RW90">
        <v>65</v>
      </c>
      <c r="RX90" t="str">
        <f>"xlswrite('G:\Mi unidad\1. PROYECTOS TELLO 2022\SCM SPILL OVERS\outputs\PEAO\densidad\1%\simulacion_2\output_tests.xlsx',alpha1_hat_vec_"&amp;RW90&amp;"','alpha1_hat_vec_"&amp;RW90&amp;"');"</f>
        <v>xlswrite('G:\Mi unidad\1. PROYECTOS TELLO 2022\SCM SPILL OVERS\outputs\PEAO\densidad\1%\simulacion_2\output_tests.xlsx',alpha1_hat_vec_65','alpha1_hat_vec_65');</v>
      </c>
      <c r="SI90">
        <v>65</v>
      </c>
      <c r="SJ90" t="str">
        <f>"xlswrite('G:\Mi unidad\1. PROYECTOS TELLO 2022\SCM SPILL OVERS\outputs\PEAO\densidad_g\1%\simulacion_2\output_tests.xlsx',alpha1_hat_vec_"&amp;SI90&amp;"','alpha1_hat_vec_"&amp;SI90&amp;"');"</f>
        <v>xlswrite('G:\Mi unidad\1. PROYECTOS TELLO 2022\SCM SPILL OVERS\outputs\PEAO\densidad_g\1%\simulacion_2\output_tests.xlsx',alpha1_hat_vec_65','alpha1_hat_vec_65');</v>
      </c>
      <c r="SU90">
        <v>65</v>
      </c>
      <c r="SV90" t="str">
        <f>"xlswrite('G:\Mi unidad\1. PROYECTOS TELLO 2022\SCM SPILL OVERS\outputs\PEAO\distancia_centro_salud\1%\simulacion_2\output_tests.xlsx',alpha1_hat_vec_"&amp;SU90&amp;"','alpha1_hat_vec_"&amp;SU90&amp;"');"</f>
        <v>xlswrite('G:\Mi unidad\1. PROYECTOS TELLO 2022\SCM SPILL OVERS\outputs\PEAO\distancia_centro_salud\1%\simulacion_2\output_tests.xlsx',alpha1_hat_vec_65','alpha1_hat_vec_65');</v>
      </c>
      <c r="TH90">
        <v>65</v>
      </c>
      <c r="TI90" t="str">
        <f>"xlswrite('G:\Mi unidad\1. PROYECTOS TELLO 2022\SCM SPILL OVERS\outputs\PEAO\informalidad\1%\simulacion_2\output_tests.xlsx',alpha1_hat_vec_"&amp;TH90&amp;"','alpha1_hat_vec_"&amp;TH90&amp;"');"</f>
        <v>xlswrite('G:\Mi unidad\1. PROYECTOS TELLO 2022\SCM SPILL OVERS\outputs\PEAO\informalidad\1%\simulacion_2\output_tests.xlsx',alpha1_hat_vec_65','alpha1_hat_vec_65');</v>
      </c>
      <c r="TU90">
        <v>65</v>
      </c>
      <c r="TV90" t="str">
        <f>"xlswrite('G:\Mi unidad\1. PROYECTOS TELLO 2022\SCM SPILL OVERS\outputs\PEAO\alimentos\1%\simulacion_2\output_tests.xlsx',alpha1_hat_vec_"&amp;TU90&amp;"','alpha1_hat_vec_"&amp;TU90&amp;"');"</f>
        <v>xlswrite('G:\Mi unidad\1. PROYECTOS TELLO 2022\SCM SPILL OVERS\outputs\PEAO\alimentos\1%\simulacion_2\output_tests.xlsx',alpha1_hat_vec_65','alpha1_hat_vec_65');</v>
      </c>
      <c r="UB90">
        <v>65</v>
      </c>
      <c r="UC90" t="str">
        <f>"xlswrite('G:\Mi unidad\1. PROYECTOS TELLO 2022\SCM SPILL OVERS\outputs\PEAO\jefe_hogar\1%\simulacion_2\output_tests.xlsx',alpha1_hat_vec_"&amp;UB90&amp;"','alpha1_hat_vec_"&amp;UB90&amp;"');"</f>
        <v>xlswrite('G:\Mi unidad\1. PROYECTOS TELLO 2022\SCM SPILL OVERS\outputs\PEAO\jefe_hogar\1%\simulacion_2\output_tests.xlsx',alpha1_hat_vec_65','alpha1_hat_vec_65');</v>
      </c>
      <c r="UI90">
        <v>65</v>
      </c>
      <c r="UJ90" t="str">
        <f>"xlswrite('G:\Mi unidad\1. PROYECTOS TELLO 2022\SCM SPILL OVERS\outputs\PEAO\mujeres\1%\simulacion_2\output_tests.xlsx',alpha1_hat_vec_"&amp;UI90&amp;"','alpha1_hat_vec_"&amp;UI90&amp;"');"</f>
        <v>xlswrite('G:\Mi unidad\1. PROYECTOS TELLO 2022\SCM SPILL OVERS\outputs\PEAO\mujeres\1%\simulacion_2\output_tests.xlsx',alpha1_hat_vec_65','alpha1_hat_vec_65');</v>
      </c>
      <c r="UU90">
        <v>65</v>
      </c>
      <c r="UV90" t="str">
        <f>"xlswrite('G:\Mi unidad\1. PROYECTOS TELLO 2022\SCM SPILL OVERS\outputs\PEAO\criminalidad\1%\simulacion_2\output_tests.xlsx',alpha1_hat_vec_"&amp;UU90&amp;"','alpha1_hat_vec_"&amp;UU90&amp;"');"</f>
        <v>xlswrite('G:\Mi unidad\1. PROYECTOS TELLO 2022\SCM SPILL OVERS\outputs\PEAO\criminalidad\1%\simulacion_2\output_tests.xlsx',alpha1_hat_vec_65','alpha1_hat_vec_65');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sp_andrews(Y_pre_"&amp;QP91&amp;",PEAO_"&amp;QP91&amp;"(:,T+s),A_"&amp;QP91&amp;",C,d,alpha_sig);"</f>
        <v xml:space="preserve">    spillover_test_45(s) = sp_andrews(Y_pre_45,PEAO_45(:,T+s),A_45,C,d,alpha_sig);</v>
      </c>
      <c r="QW91">
        <v>65</v>
      </c>
      <c r="QX91" t="str">
        <f>"xlswrite('G:\Mi unidad\1. PROYECTOS TELLO 2022\SCM SPILL OVERS\outputs\PEAO\bajo_niv_educ\1%\simulacion_2\output_tests.xlsx',spillover_test_"&amp;QW91&amp;"','sp_test_"&amp;QW91&amp;"');"</f>
        <v>xlswrite('G:\Mi unidad\1. PROYECTOS TELLO 2022\SCM SPILL OVERS\outputs\PEAO\bajo_niv_educ\1%\simulacion_2\output_tests.xlsx',spillover_test_65','sp_test_65');</v>
      </c>
      <c r="RK91">
        <v>65</v>
      </c>
      <c r="RL91" t="str">
        <f>"xlswrite('G:\Mi unidad\1. PROYECTOS TELLO 2022\SCM SPILL OVERS\outputs\PEAO\bajo_ingreso\1%\simulacion_2\output_tests.xlsx',spillover_test_"&amp;RK91&amp;"','sp_test_"&amp;RK91&amp;"');"</f>
        <v>xlswrite('G:\Mi unidad\1. PROYECTOS TELLO 2022\SCM SPILL OVERS\outputs\PEAO\bajo_ingreso\1%\simulacion_2\output_tests.xlsx',spillover_test_65','sp_test_65');</v>
      </c>
      <c r="RW91">
        <v>65</v>
      </c>
      <c r="RX91" t="str">
        <f>"xlswrite('G:\Mi unidad\1. PROYECTOS TELLO 2022\SCM SPILL OVERS\outputs\PEAO\densidad\1%\simulacion_2\output_tests.xlsx',spillover_test_"&amp;RW91&amp;"','sp_test_"&amp;RW91&amp;"');"</f>
        <v>xlswrite('G:\Mi unidad\1. PROYECTOS TELLO 2022\SCM SPILL OVERS\outputs\PEAO\densidad\1%\simulacion_2\output_tests.xlsx',spillover_test_65','sp_test_65');</v>
      </c>
      <c r="SI91">
        <v>65</v>
      </c>
      <c r="SJ91" t="str">
        <f>"xlswrite('G:\Mi unidad\1. PROYECTOS TELLO 2022\SCM SPILL OVERS\outputs\PEAO\densidad_g\1%\simulacion_2\output_tests.xlsx',spillover_test_"&amp;SI91&amp;"','sp_test_"&amp;SI91&amp;"');"</f>
        <v>xlswrite('G:\Mi unidad\1. PROYECTOS TELLO 2022\SCM SPILL OVERS\outputs\PEAO\densidad_g\1%\simulacion_2\output_tests.xlsx',spillover_test_65','sp_test_65');</v>
      </c>
      <c r="SU91">
        <v>65</v>
      </c>
      <c r="SV91" t="str">
        <f>"xlswrite('G:\Mi unidad\1. PROYECTOS TELLO 2022\SCM SPILL OVERS\outputs\PEAO\distancia_centro_salud\1%\simulacion_2\output_tests.xlsx',spillover_test_"&amp;SU91&amp;"','sp_test_"&amp;SU91&amp;"');"</f>
        <v>xlswrite('G:\Mi unidad\1. PROYECTOS TELLO 2022\SCM SPILL OVERS\outputs\PEAO\distancia_centro_salud\1%\simulacion_2\output_tests.xlsx',spillover_test_65','sp_test_65');</v>
      </c>
      <c r="TH91">
        <v>65</v>
      </c>
      <c r="TI91" t="str">
        <f>"xlswrite('G:\Mi unidad\1. PROYECTOS TELLO 2022\SCM SPILL OVERS\outputs\PEAO\informalidad\1%\simulacion_2\output_tests.xlsx',spillover_test_"&amp;TH91&amp;"','sp_test_"&amp;TH91&amp;"');"</f>
        <v>xlswrite('G:\Mi unidad\1. PROYECTOS TELLO 2022\SCM SPILL OVERS\outputs\PEAO\informalidad\1%\simulacion_2\output_tests.xlsx',spillover_test_65','sp_test_65');</v>
      </c>
      <c r="TU91">
        <v>65</v>
      </c>
      <c r="TV91" t="str">
        <f>"xlswrite('G:\Mi unidad\1. PROYECTOS TELLO 2022\SCM SPILL OVERS\outputs\PEAO\alimentos\1%\simulacion_2\output_tests.xlsx',spillover_test_"&amp;TU91&amp;"','sp_test_"&amp;TU91&amp;"');"</f>
        <v>xlswrite('G:\Mi unidad\1. PROYECTOS TELLO 2022\SCM SPILL OVERS\outputs\PEAO\alimentos\1%\simulacion_2\output_tests.xlsx',spillover_test_65','sp_test_65');</v>
      </c>
      <c r="UB91">
        <v>65</v>
      </c>
      <c r="UC91" t="str">
        <f>"xlswrite('G:\Mi unidad\1. PROYECTOS TELLO 2022\SCM SPILL OVERS\outputs\PEAO\jefe_hogar\1%\simulacion_2\output_tests.xlsx',spillover_test_"&amp;UB91&amp;"','sp_test_"&amp;UB91&amp;"');"</f>
        <v>xlswrite('G:\Mi unidad\1. PROYECTOS TELLO 2022\SCM SPILL OVERS\outputs\PEAO\jefe_hogar\1%\simulacion_2\output_tests.xlsx',spillover_test_65','sp_test_65');</v>
      </c>
      <c r="UI91">
        <v>65</v>
      </c>
      <c r="UJ91" t="str">
        <f>"xlswrite('G:\Mi unidad\1. PROYECTOS TELLO 2022\SCM SPILL OVERS\outputs\PEAO\mujeres\1%\simulacion_2\output_tests.xlsx',spillover_test_"&amp;UI91&amp;"','sp_test_"&amp;UI91&amp;"');"</f>
        <v>xlswrite('G:\Mi unidad\1. PROYECTOS TELLO 2022\SCM SPILL OVERS\outputs\PEAO\mujeres\1%\simulacion_2\output_tests.xlsx',spillover_test_65','sp_test_65');</v>
      </c>
      <c r="UU91">
        <v>65</v>
      </c>
      <c r="UV91" t="str">
        <f>"xlswrite('G:\Mi unidad\1. PROYECTOS TELLO 2022\SCM SPILL OVERS\outputs\PEAO\criminalidad\1%\simulacion_2\output_tests.xlsx',spillover_test_"&amp;UU91&amp;"','sp_test_"&amp;UU91&amp;"');"</f>
        <v>xlswrite('G:\Mi unidad\1. PROYECTOS TELLO 2022\SCM SPILL OVERS\outputs\PEAO\criminalidad\1%\simulacion_2\output_tests.xlsx',spillover_test_65','sp_test_65');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OVERS\outputs\PEAO\bajo_niv_educ\1%\simulacion_2\output_tests.xlsx',lb_vec_"&amp;QW92&amp;"','lb_vec_"&amp;QW92&amp;"');"</f>
        <v>xlswrite('G:\Mi unidad\1. PROYECTOS TELLO 2022\SCM SPILL OVERS\outputs\PEAO\bajo_niv_educ\1%\simulacion_2\output_tests.xlsx',lb_vec_66','lb_vec_66');</v>
      </c>
      <c r="RK92">
        <v>66</v>
      </c>
      <c r="RL92" t="str">
        <f>"xlswrite('G:\Mi unidad\1. PROYECTOS TELLO 2022\SCM SPILL OVERS\outputs\PEAO\bajo_ingreso\1%\simulacion_2\output_tests.xlsx',lb_vec_"&amp;RK92&amp;"','lb_vec_"&amp;RK92&amp;"');"</f>
        <v>xlswrite('G:\Mi unidad\1. PROYECTOS TELLO 2022\SCM SPILL OVERS\outputs\PEAO\bajo_ingreso\1%\simulacion_2\output_tests.xlsx',lb_vec_66','lb_vec_66');</v>
      </c>
      <c r="RW92">
        <v>66</v>
      </c>
      <c r="RX92" t="str">
        <f>"xlswrite('G:\Mi unidad\1. PROYECTOS TELLO 2022\SCM SPILL OVERS\outputs\PEAO\densidad\1%\simulacion_2\output_tests.xlsx',lb_vec_"&amp;RW92&amp;"','lb_vec_"&amp;RW92&amp;"');"</f>
        <v>xlswrite('G:\Mi unidad\1. PROYECTOS TELLO 2022\SCM SPILL OVERS\outputs\PEAO\densidad\1%\simulacion_2\output_tests.xlsx',lb_vec_66','lb_vec_66');</v>
      </c>
      <c r="SI92">
        <v>66</v>
      </c>
      <c r="SJ92" t="str">
        <f>"xlswrite('G:\Mi unidad\1. PROYECTOS TELLO 2022\SCM SPILL OVERS\outputs\PEAO\densidad_g\1%\simulacion_2\output_tests.xlsx',lb_vec_"&amp;SI92&amp;"','lb_vec_"&amp;SI92&amp;"');"</f>
        <v>xlswrite('G:\Mi unidad\1. PROYECTOS TELLO 2022\SCM SPILL OVERS\outputs\PEAO\densidad_g\1%\simulacion_2\output_tests.xlsx',lb_vec_66','lb_vec_66');</v>
      </c>
      <c r="SU92">
        <v>66</v>
      </c>
      <c r="SV92" t="str">
        <f>"xlswrite('G:\Mi unidad\1. PROYECTOS TELLO 2022\SCM SPILL OVERS\outputs\PEAO\distancia_centro_salud\1%\simulacion_2\output_tests.xlsx',lb_vec_"&amp;SU92&amp;"','lb_vec_"&amp;SU92&amp;"');"</f>
        <v>xlswrite('G:\Mi unidad\1. PROYECTOS TELLO 2022\SCM SPILL OVERS\outputs\PEAO\distancia_centro_salud\1%\simulacion_2\output_tests.xlsx',lb_vec_66','lb_vec_66');</v>
      </c>
      <c r="TH92">
        <v>66</v>
      </c>
      <c r="TI92" t="str">
        <f>"xlswrite('G:\Mi unidad\1. PROYECTOS TELLO 2022\SCM SPILL OVERS\outputs\PEAO\informalidad\1%\simulacion_2\output_tests.xlsx',lb_vec_"&amp;TH92&amp;"','lb_vec_"&amp;TH92&amp;"');"</f>
        <v>xlswrite('G:\Mi unidad\1. PROYECTOS TELLO 2022\SCM SPILL OVERS\outputs\PEAO\informalidad\1%\simulacion_2\output_tests.xlsx',lb_vec_66','lb_vec_66');</v>
      </c>
      <c r="TU92">
        <v>66</v>
      </c>
      <c r="TV92" t="str">
        <f>"xlswrite('G:\Mi unidad\1. PROYECTOS TELLO 2022\SCM SPILL OVERS\outputs\PEAO\alimentos\1%\simulacion_2\output_tests.xlsx',lb_vec_"&amp;TU92&amp;"','lb_vec_"&amp;TU92&amp;"');"</f>
        <v>xlswrite('G:\Mi unidad\1. PROYECTOS TELLO 2022\SCM SPILL OVERS\outputs\PEAO\alimentos\1%\simulacion_2\output_tests.xlsx',lb_vec_66','lb_vec_66');</v>
      </c>
      <c r="UB92">
        <v>66</v>
      </c>
      <c r="UC92" t="str">
        <f>"xlswrite('G:\Mi unidad\1. PROYECTOS TELLO 2022\SCM SPILL OVERS\outputs\PEAO\jefe_hogar\1%\simulacion_2\output_tests.xlsx',lb_vec_"&amp;UB92&amp;"','lb_vec_"&amp;UB92&amp;"');"</f>
        <v>xlswrite('G:\Mi unidad\1. PROYECTOS TELLO 2022\SCM SPILL OVERS\outputs\PEAO\jefe_hogar\1%\simulacion_2\output_tests.xlsx',lb_vec_66','lb_vec_66');</v>
      </c>
      <c r="UI92">
        <v>66</v>
      </c>
      <c r="UJ92" t="str">
        <f>"xlswrite('G:\Mi unidad\1. PROYECTOS TELLO 2022\SCM SPILL OVERS\outputs\PEAO\mujeres\1%\simulacion_2\output_tests.xlsx',lb_vec_"&amp;UI92&amp;"','lb_vec_"&amp;UI92&amp;"');"</f>
        <v>xlswrite('G:\Mi unidad\1. PROYECTOS TELLO 2022\SCM SPILL OVERS\outputs\PEAO\mujeres\1%\simulacion_2\output_tests.xlsx',lb_vec_66','lb_vec_66');</v>
      </c>
      <c r="UU92">
        <v>66</v>
      </c>
      <c r="UV92" t="str">
        <f>"xlswrite('G:\Mi unidad\1. PROYECTOS TELLO 2022\SCM SPILL OVERS\outputs\PEAO\criminalidad\1%\simulacion_2\output_tests.xlsx',lb_vec_"&amp;UU92&amp;"','lb_vec_"&amp;UU92&amp;"');"</f>
        <v>xlswrite('G:\Mi unidad\1. PROYECTOS TELLO 2022\SCM SPILL OVERS\outputs\PEAO\criminalidad\1%\simulacion_2\output_tests.xlsx',lb_vec_66','lb_vec_66');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OVERS\outputs\PEAO\bajo_niv_educ\1%\simulacion_2\output_tests.xlsx',ub_vec_"&amp;QW93&amp;"','ub_vec_"&amp;QW93&amp;"');"</f>
        <v>xlswrite('G:\Mi unidad\1. PROYECTOS TELLO 2022\SCM SPILL OVERS\outputs\PEAO\bajo_niv_educ\1%\simulacion_2\output_tests.xlsx',ub_vec_66','ub_vec_66');</v>
      </c>
      <c r="RK93">
        <v>66</v>
      </c>
      <c r="RL93" t="str">
        <f>"xlswrite('G:\Mi unidad\1. PROYECTOS TELLO 2022\SCM SPILL OVERS\outputs\PEAO\bajo_ingreso\1%\simulacion_2\output_tests.xlsx',ub_vec_"&amp;RK93&amp;"','ub_vec_"&amp;RK93&amp;"');"</f>
        <v>xlswrite('G:\Mi unidad\1. PROYECTOS TELLO 2022\SCM SPILL OVERS\outputs\PEAO\bajo_ingreso\1%\simulacion_2\output_tests.xlsx',ub_vec_66','ub_vec_66');</v>
      </c>
      <c r="RW93">
        <v>66</v>
      </c>
      <c r="RX93" t="str">
        <f>"xlswrite('G:\Mi unidad\1. PROYECTOS TELLO 2022\SCM SPILL OVERS\outputs\PEAO\densidad\1%\simulacion_2\output_tests.xlsx',ub_vec_"&amp;RW93&amp;"','ub_vec_"&amp;RW93&amp;"');"</f>
        <v>xlswrite('G:\Mi unidad\1. PROYECTOS TELLO 2022\SCM SPILL OVERS\outputs\PEAO\densidad\1%\simulacion_2\output_tests.xlsx',ub_vec_66','ub_vec_66');</v>
      </c>
      <c r="SI93">
        <v>66</v>
      </c>
      <c r="SJ93" t="str">
        <f>"xlswrite('G:\Mi unidad\1. PROYECTOS TELLO 2022\SCM SPILL OVERS\outputs\PEAO\densidad_g\1%\simulacion_2\output_tests.xlsx',ub_vec_"&amp;SI93&amp;"','ub_vec_"&amp;SI93&amp;"');"</f>
        <v>xlswrite('G:\Mi unidad\1. PROYECTOS TELLO 2022\SCM SPILL OVERS\outputs\PEAO\densidad_g\1%\simulacion_2\output_tests.xlsx',ub_vec_66','ub_vec_66');</v>
      </c>
      <c r="SU93">
        <v>66</v>
      </c>
      <c r="SV93" t="str">
        <f>"xlswrite('G:\Mi unidad\1. PROYECTOS TELLO 2022\SCM SPILL OVERS\outputs\PEAO\distancia_centro_salud\1%\simulacion_2\output_tests.xlsx',ub_vec_"&amp;SU93&amp;"','ub_vec_"&amp;SU93&amp;"');"</f>
        <v>xlswrite('G:\Mi unidad\1. PROYECTOS TELLO 2022\SCM SPILL OVERS\outputs\PEAO\distancia_centro_salud\1%\simulacion_2\output_tests.xlsx',ub_vec_66','ub_vec_66');</v>
      </c>
      <c r="TH93">
        <v>66</v>
      </c>
      <c r="TI93" t="str">
        <f>"xlswrite('G:\Mi unidad\1. PROYECTOS TELLO 2022\SCM SPILL OVERS\outputs\PEAO\informalidad\1%\simulacion_2\output_tests.xlsx',ub_vec_"&amp;TH93&amp;"','ub_vec_"&amp;TH93&amp;"');"</f>
        <v>xlswrite('G:\Mi unidad\1. PROYECTOS TELLO 2022\SCM SPILL OVERS\outputs\PEAO\informalidad\1%\simulacion_2\output_tests.xlsx',ub_vec_66','ub_vec_66');</v>
      </c>
      <c r="TU93">
        <v>66</v>
      </c>
      <c r="TV93" t="str">
        <f>"xlswrite('G:\Mi unidad\1. PROYECTOS TELLO 2022\SCM SPILL OVERS\outputs\PEAO\alimentos\1%\simulacion_2\output_tests.xlsx',ub_vec_"&amp;TU93&amp;"','ub_vec_"&amp;TU93&amp;"');"</f>
        <v>xlswrite('G:\Mi unidad\1. PROYECTOS TELLO 2022\SCM SPILL OVERS\outputs\PEAO\alimentos\1%\simulacion_2\output_tests.xlsx',ub_vec_66','ub_vec_66');</v>
      </c>
      <c r="UB93">
        <v>66</v>
      </c>
      <c r="UC93" t="str">
        <f>"xlswrite('G:\Mi unidad\1. PROYECTOS TELLO 2022\SCM SPILL OVERS\outputs\PEAO\jefe_hogar\1%\simulacion_2\output_tests.xlsx',ub_vec_"&amp;UB93&amp;"','ub_vec_"&amp;UB93&amp;"');"</f>
        <v>xlswrite('G:\Mi unidad\1. PROYECTOS TELLO 2022\SCM SPILL OVERS\outputs\PEAO\jefe_hogar\1%\simulacion_2\output_tests.xlsx',ub_vec_66','ub_vec_66');</v>
      </c>
      <c r="UI93">
        <v>66</v>
      </c>
      <c r="UJ93" t="str">
        <f>"xlswrite('G:\Mi unidad\1. PROYECTOS TELLO 2022\SCM SPILL OVERS\outputs\PEAO\mujeres\1%\simulacion_2\output_tests.xlsx',ub_vec_"&amp;UI93&amp;"','ub_vec_"&amp;UI93&amp;"');"</f>
        <v>xlswrite('G:\Mi unidad\1. PROYECTOS TELLO 2022\SCM SPILL OVERS\outputs\PEAO\mujeres\1%\simulacion_2\output_tests.xlsx',ub_vec_66','ub_vec_66');</v>
      </c>
      <c r="UU93">
        <v>66</v>
      </c>
      <c r="UV93" t="str">
        <f>"xlswrite('G:\Mi unidad\1. PROYECTOS TELLO 2022\SCM SPILL OVERS\outputs\PEAO\criminalidad\1%\simulacion_2\output_tests.xlsx',ub_vec_"&amp;UU93&amp;"','ub_vec_"&amp;UU93&amp;"');"</f>
        <v>xlswrite('G:\Mi unidad\1. PROYECTOS TELLO 2022\SCM SPILL OVERS\outputs\PEAO\criminalidad\1%\simulacion_2\output_tests.xlsx',ub_vec_66','ub_vec_66');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OVERS\outputs\PEAO\bajo_niv_educ\1%\simulacion_2\output_tests.xlsx',p_value_vec_"&amp;QW94&amp;"','p_value_vec_"&amp;QW94&amp;"');"</f>
        <v>xlswrite('G:\Mi unidad\1. PROYECTOS TELLO 2022\SCM SPILL OVERS\outputs\PEAO\bajo_niv_educ\1%\simulacion_2\output_tests.xlsx',p_value_vec_66','p_value_vec_66');</v>
      </c>
      <c r="RK94">
        <v>66</v>
      </c>
      <c r="RL94" t="str">
        <f>"xlswrite('G:\Mi unidad\1. PROYECTOS TELLO 2022\SCM SPILL OVERS\outputs\PEAO\bajo_ingreso\1%\simulacion_2\output_tests.xlsx',p_value_vec_"&amp;RK94&amp;"','p_value_vec_"&amp;RK94&amp;"');"</f>
        <v>xlswrite('G:\Mi unidad\1. PROYECTOS TELLO 2022\SCM SPILL OVERS\outputs\PEAO\bajo_ingreso\1%\simulacion_2\output_tests.xlsx',p_value_vec_66','p_value_vec_66');</v>
      </c>
      <c r="RW94">
        <v>66</v>
      </c>
      <c r="RX94" t="str">
        <f>"xlswrite('G:\Mi unidad\1. PROYECTOS TELLO 2022\SCM SPILL OVERS\outputs\PEAO\densidad\1%\simulacion_2\output_tests.xlsx',p_value_vec_"&amp;RW94&amp;"','p_value_vec_"&amp;RW94&amp;"');"</f>
        <v>xlswrite('G:\Mi unidad\1. PROYECTOS TELLO 2022\SCM SPILL OVERS\outputs\PEAO\densidad\1%\simulacion_2\output_tests.xlsx',p_value_vec_66','p_value_vec_66');</v>
      </c>
      <c r="SI94">
        <v>66</v>
      </c>
      <c r="SJ94" t="str">
        <f>"xlswrite('G:\Mi unidad\1. PROYECTOS TELLO 2022\SCM SPILL OVERS\outputs\PEAO\densidad_g\1%\simulacion_2\output_tests.xlsx',p_value_vec_"&amp;SI94&amp;"','p_value_vec_"&amp;SI94&amp;"');"</f>
        <v>xlswrite('G:\Mi unidad\1. PROYECTOS TELLO 2022\SCM SPILL OVERS\outputs\PEAO\densidad_g\1%\simulacion_2\output_tests.xlsx',p_value_vec_66','p_value_vec_66');</v>
      </c>
      <c r="SU94">
        <v>66</v>
      </c>
      <c r="SV94" t="str">
        <f>"xlswrite('G:\Mi unidad\1. PROYECTOS TELLO 2022\SCM SPILL OVERS\outputs\PEAO\distancia_centro_salud\1%\simulacion_2\output_tests.xlsx',p_value_vec_"&amp;SU94&amp;"','p_value_vec_"&amp;SU94&amp;"');"</f>
        <v>xlswrite('G:\Mi unidad\1. PROYECTOS TELLO 2022\SCM SPILL OVERS\outputs\PEAO\distancia_centro_salud\1%\simulacion_2\output_tests.xlsx',p_value_vec_66','p_value_vec_66');</v>
      </c>
      <c r="TH94">
        <v>66</v>
      </c>
      <c r="TI94" t="str">
        <f>"xlswrite('G:\Mi unidad\1. PROYECTOS TELLO 2022\SCM SPILL OVERS\outputs\PEAO\informalidad\1%\simulacion_2\output_tests.xlsx',p_value_vec_"&amp;TH94&amp;"','p_value_vec_"&amp;TH94&amp;"');"</f>
        <v>xlswrite('G:\Mi unidad\1. PROYECTOS TELLO 2022\SCM SPILL OVERS\outputs\PEAO\informalidad\1%\simulacion_2\output_tests.xlsx',p_value_vec_66','p_value_vec_66');</v>
      </c>
      <c r="TU94">
        <v>66</v>
      </c>
      <c r="TV94" t="str">
        <f>"xlswrite('G:\Mi unidad\1. PROYECTOS TELLO 2022\SCM SPILL OVERS\outputs\PEAO\alimentos\1%\simulacion_2\output_tests.xlsx',p_value_vec_"&amp;TU94&amp;"','p_value_vec_"&amp;TU94&amp;"');"</f>
        <v>xlswrite('G:\Mi unidad\1. PROYECTOS TELLO 2022\SCM SPILL OVERS\outputs\PEAO\alimentos\1%\simulacion_2\output_tests.xlsx',p_value_vec_66','p_value_vec_66');</v>
      </c>
      <c r="UB94">
        <v>66</v>
      </c>
      <c r="UC94" t="str">
        <f>"xlswrite('G:\Mi unidad\1. PROYECTOS TELLO 2022\SCM SPILL OVERS\outputs\PEAO\jefe_hogar\1%\simulacion_2\output_tests.xlsx',p_value_vec_"&amp;UB94&amp;"','p_value_vec_"&amp;UB94&amp;"');"</f>
        <v>xlswrite('G:\Mi unidad\1. PROYECTOS TELLO 2022\SCM SPILL OVERS\outputs\PEAO\jefe_hogar\1%\simulacion_2\output_tests.xlsx',p_value_vec_66','p_value_vec_66');</v>
      </c>
      <c r="UI94">
        <v>66</v>
      </c>
      <c r="UJ94" t="str">
        <f>"xlswrite('G:\Mi unidad\1. PROYECTOS TELLO 2022\SCM SPILL OVERS\outputs\PEAO\mujeres\1%\simulacion_2\output_tests.xlsx',p_value_vec_"&amp;UI94&amp;"','p_value_vec_"&amp;UI94&amp;"');"</f>
        <v>xlswrite('G:\Mi unidad\1. PROYECTOS TELLO 2022\SCM SPILL OVERS\outputs\PEAO\mujeres\1%\simulacion_2\output_tests.xlsx',p_value_vec_66','p_value_vec_66');</v>
      </c>
      <c r="UU94">
        <v>66</v>
      </c>
      <c r="UV94" t="str">
        <f>"xlswrite('G:\Mi unidad\1. PROYECTOS TELLO 2022\SCM SPILL OVERS\outputs\PEAO\criminalidad\1%\simulacion_2\output_tests.xlsx',p_value_vec_"&amp;UU94&amp;"','p_value_vec_"&amp;UU94&amp;"');"</f>
        <v>xlswrite('G:\Mi unidad\1. PROYECTOS TELLO 2022\SCM SPILL OVERS\outputs\PEAO\criminalidad\1%\simulacion_2\output_tests.xlsx',p_value_vec_66','p_value_vec_66');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OVERS\outputs\PEAO\bajo_niv_educ\1%\simulacion_2\output_tests.xlsx',alpha1_hat_vec_"&amp;QW95&amp;"','alpha1_hat_vec_"&amp;QW95&amp;"');"</f>
        <v>xlswrite('G:\Mi unidad\1. PROYECTOS TELLO 2022\SCM SPILL OVERS\outputs\PEAO\bajo_niv_educ\1%\simulacion_2\output_tests.xlsx',alpha1_hat_vec_66','alpha1_hat_vec_66');</v>
      </c>
      <c r="RK95">
        <v>66</v>
      </c>
      <c r="RL95" t="str">
        <f>"xlswrite('G:\Mi unidad\1. PROYECTOS TELLO 2022\SCM SPILL OVERS\outputs\PEAO\bajo_ingreso\1%\simulacion_2\output_tests.xlsx',alpha1_hat_vec_"&amp;RK95&amp;"','alpha1_hat_vec_"&amp;RK95&amp;"');"</f>
        <v>xlswrite('G:\Mi unidad\1. PROYECTOS TELLO 2022\SCM SPILL OVERS\outputs\PEAO\bajo_ingreso\1%\simulacion_2\output_tests.xlsx',alpha1_hat_vec_66','alpha1_hat_vec_66');</v>
      </c>
      <c r="RW95">
        <v>66</v>
      </c>
      <c r="RX95" t="str">
        <f>"xlswrite('G:\Mi unidad\1. PROYECTOS TELLO 2022\SCM SPILL OVERS\outputs\PEAO\densidad\1%\simulacion_2\output_tests.xlsx',alpha1_hat_vec_"&amp;RW95&amp;"','alpha1_hat_vec_"&amp;RW95&amp;"');"</f>
        <v>xlswrite('G:\Mi unidad\1. PROYECTOS TELLO 2022\SCM SPILL OVERS\outputs\PEAO\densidad\1%\simulacion_2\output_tests.xlsx',alpha1_hat_vec_66','alpha1_hat_vec_66');</v>
      </c>
      <c r="SI95">
        <v>66</v>
      </c>
      <c r="SJ95" t="str">
        <f>"xlswrite('G:\Mi unidad\1. PROYECTOS TELLO 2022\SCM SPILL OVERS\outputs\PEAO\densidad_g\1%\simulacion_2\output_tests.xlsx',alpha1_hat_vec_"&amp;SI95&amp;"','alpha1_hat_vec_"&amp;SI95&amp;"');"</f>
        <v>xlswrite('G:\Mi unidad\1. PROYECTOS TELLO 2022\SCM SPILL OVERS\outputs\PEAO\densidad_g\1%\simulacion_2\output_tests.xlsx',alpha1_hat_vec_66','alpha1_hat_vec_66');</v>
      </c>
      <c r="SU95">
        <v>66</v>
      </c>
      <c r="SV95" t="str">
        <f>"xlswrite('G:\Mi unidad\1. PROYECTOS TELLO 2022\SCM SPILL OVERS\outputs\PEAO\distancia_centro_salud\1%\simulacion_2\output_tests.xlsx',alpha1_hat_vec_"&amp;SU95&amp;"','alpha1_hat_vec_"&amp;SU95&amp;"');"</f>
        <v>xlswrite('G:\Mi unidad\1. PROYECTOS TELLO 2022\SCM SPILL OVERS\outputs\PEAO\distancia_centro_salud\1%\simulacion_2\output_tests.xlsx',alpha1_hat_vec_66','alpha1_hat_vec_66');</v>
      </c>
      <c r="TH95">
        <v>66</v>
      </c>
      <c r="TI95" t="str">
        <f>"xlswrite('G:\Mi unidad\1. PROYECTOS TELLO 2022\SCM SPILL OVERS\outputs\PEAO\informalidad\1%\simulacion_2\output_tests.xlsx',alpha1_hat_vec_"&amp;TH95&amp;"','alpha1_hat_vec_"&amp;TH95&amp;"');"</f>
        <v>xlswrite('G:\Mi unidad\1. PROYECTOS TELLO 2022\SCM SPILL OVERS\outputs\PEAO\informalidad\1%\simulacion_2\output_tests.xlsx',alpha1_hat_vec_66','alpha1_hat_vec_66');</v>
      </c>
      <c r="TU95">
        <v>66</v>
      </c>
      <c r="TV95" t="str">
        <f>"xlswrite('G:\Mi unidad\1. PROYECTOS TELLO 2022\SCM SPILL OVERS\outputs\PEAO\alimentos\1%\simulacion_2\output_tests.xlsx',alpha1_hat_vec_"&amp;TU95&amp;"','alpha1_hat_vec_"&amp;TU95&amp;"');"</f>
        <v>xlswrite('G:\Mi unidad\1. PROYECTOS TELLO 2022\SCM SPILL OVERS\outputs\PEAO\alimentos\1%\simulacion_2\output_tests.xlsx',alpha1_hat_vec_66','alpha1_hat_vec_66');</v>
      </c>
      <c r="UB95">
        <v>66</v>
      </c>
      <c r="UC95" t="str">
        <f>"xlswrite('G:\Mi unidad\1. PROYECTOS TELLO 2022\SCM SPILL OVERS\outputs\PEAO\jefe_hogar\1%\simulacion_2\output_tests.xlsx',alpha1_hat_vec_"&amp;UB95&amp;"','alpha1_hat_vec_"&amp;UB95&amp;"');"</f>
        <v>xlswrite('G:\Mi unidad\1. PROYECTOS TELLO 2022\SCM SPILL OVERS\outputs\PEAO\jefe_hogar\1%\simulacion_2\output_tests.xlsx',alpha1_hat_vec_66','alpha1_hat_vec_66');</v>
      </c>
      <c r="UI95">
        <v>66</v>
      </c>
      <c r="UJ95" t="str">
        <f>"xlswrite('G:\Mi unidad\1. PROYECTOS TELLO 2022\SCM SPILL OVERS\outputs\PEAO\mujeres\1%\simulacion_2\output_tests.xlsx',alpha1_hat_vec_"&amp;UI95&amp;"','alpha1_hat_vec_"&amp;UI95&amp;"');"</f>
        <v>xlswrite('G:\Mi unidad\1. PROYECTOS TELLO 2022\SCM SPILL OVERS\outputs\PEAO\mujeres\1%\simulacion_2\output_tests.xlsx',alpha1_hat_vec_66','alpha1_hat_vec_66');</v>
      </c>
      <c r="UU95">
        <v>66</v>
      </c>
      <c r="UV95" t="str">
        <f>"xlswrite('G:\Mi unidad\1. PROYECTOS TELLO 2022\SCM SPILL OVERS\outputs\PEAO\criminalidad\1%\simulacion_2\output_tests.xlsx',alpha1_hat_vec_"&amp;UU95&amp;"','alpha1_hat_vec_"&amp;UU95&amp;"');"</f>
        <v>xlswrite('G:\Mi unidad\1. PROYECTOS TELLO 2022\SCM SPILL OVERS\outputs\PEAO\criminalidad\1%\simulacion_2\output_tests.xlsx',alpha1_hat_vec_66','alpha1_hat_vec_66');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OVERS\outputs\PEAO\bajo_niv_educ\1%\simulacion_2\output_tests.xlsx',spillover_test_"&amp;QW96&amp;"','sp_test_"&amp;QW96&amp;"');"</f>
        <v>xlswrite('G:\Mi unidad\1. PROYECTOS TELLO 2022\SCM SPILL OVERS\outputs\PEAO\bajo_niv_educ\1%\simulacion_2\output_tests.xlsx',spillover_test_66','sp_test_66');</v>
      </c>
      <c r="RK96">
        <v>66</v>
      </c>
      <c r="RL96" t="str">
        <f>"xlswrite('G:\Mi unidad\1. PROYECTOS TELLO 2022\SCM SPILL OVERS\outputs\PEAO\bajo_ingreso\1%\simulacion_2\output_tests.xlsx',spillover_test_"&amp;RK96&amp;"','sp_test_"&amp;RK96&amp;"');"</f>
        <v>xlswrite('G:\Mi unidad\1. PROYECTOS TELLO 2022\SCM SPILL OVERS\outputs\PEAO\bajo_ingreso\1%\simulacion_2\output_tests.xlsx',spillover_test_66','sp_test_66');</v>
      </c>
      <c r="RW96">
        <v>66</v>
      </c>
      <c r="RX96" t="str">
        <f>"xlswrite('G:\Mi unidad\1. PROYECTOS TELLO 2022\SCM SPILL OVERS\outputs\PEAO\densidad\1%\simulacion_2\output_tests.xlsx',spillover_test_"&amp;RW96&amp;"','sp_test_"&amp;RW96&amp;"');"</f>
        <v>xlswrite('G:\Mi unidad\1. PROYECTOS TELLO 2022\SCM SPILL OVERS\outputs\PEAO\densidad\1%\simulacion_2\output_tests.xlsx',spillover_test_66','sp_test_66');</v>
      </c>
      <c r="SI96">
        <v>66</v>
      </c>
      <c r="SJ96" t="str">
        <f>"xlswrite('G:\Mi unidad\1. PROYECTOS TELLO 2022\SCM SPILL OVERS\outputs\PEAO\densidad_g\1%\simulacion_2\output_tests.xlsx',spillover_test_"&amp;SI96&amp;"','sp_test_"&amp;SI96&amp;"');"</f>
        <v>xlswrite('G:\Mi unidad\1. PROYECTOS TELLO 2022\SCM SPILL OVERS\outputs\PEAO\densidad_g\1%\simulacion_2\output_tests.xlsx',spillover_test_66','sp_test_66');</v>
      </c>
      <c r="SU96">
        <v>66</v>
      </c>
      <c r="SV96" t="str">
        <f>"xlswrite('G:\Mi unidad\1. PROYECTOS TELLO 2022\SCM SPILL OVERS\outputs\PEAO\distancia_centro_salud\1%\simulacion_2\output_tests.xlsx',spillover_test_"&amp;SU96&amp;"','sp_test_"&amp;SU96&amp;"');"</f>
        <v>xlswrite('G:\Mi unidad\1. PROYECTOS TELLO 2022\SCM SPILL OVERS\outputs\PEAO\distancia_centro_salud\1%\simulacion_2\output_tests.xlsx',spillover_test_66','sp_test_66');</v>
      </c>
      <c r="TH96">
        <v>66</v>
      </c>
      <c r="TI96" t="str">
        <f>"xlswrite('G:\Mi unidad\1. PROYECTOS TELLO 2022\SCM SPILL OVERS\outputs\PEAO\informalidad\1%\simulacion_2\output_tests.xlsx',spillover_test_"&amp;TH96&amp;"','sp_test_"&amp;TH96&amp;"');"</f>
        <v>xlswrite('G:\Mi unidad\1. PROYECTOS TELLO 2022\SCM SPILL OVERS\outputs\PEAO\informalidad\1%\simulacion_2\output_tests.xlsx',spillover_test_66','sp_test_66');</v>
      </c>
      <c r="TU96">
        <v>66</v>
      </c>
      <c r="TV96" t="str">
        <f>"xlswrite('G:\Mi unidad\1. PROYECTOS TELLO 2022\SCM SPILL OVERS\outputs\PEAO\alimentos\1%\simulacion_2\output_tests.xlsx',spillover_test_"&amp;TU96&amp;"','sp_test_"&amp;TU96&amp;"');"</f>
        <v>xlswrite('G:\Mi unidad\1. PROYECTOS TELLO 2022\SCM SPILL OVERS\outputs\PEAO\alimentos\1%\simulacion_2\output_tests.xlsx',spillover_test_66','sp_test_66');</v>
      </c>
      <c r="UB96">
        <v>66</v>
      </c>
      <c r="UC96" t="str">
        <f>"xlswrite('G:\Mi unidad\1. PROYECTOS TELLO 2022\SCM SPILL OVERS\outputs\PEAO\jefe_hogar\1%\simulacion_2\output_tests.xlsx',spillover_test_"&amp;UB96&amp;"','sp_test_"&amp;UB96&amp;"');"</f>
        <v>xlswrite('G:\Mi unidad\1. PROYECTOS TELLO 2022\SCM SPILL OVERS\outputs\PEAO\jefe_hogar\1%\simulacion_2\output_tests.xlsx',spillover_test_66','sp_test_66');</v>
      </c>
      <c r="UI96">
        <v>66</v>
      </c>
      <c r="UJ96" t="str">
        <f>"xlswrite('G:\Mi unidad\1. PROYECTOS TELLO 2022\SCM SPILL OVERS\outputs\PEAO\mujeres\1%\simulacion_2\output_tests.xlsx',spillover_test_"&amp;UI96&amp;"','sp_test_"&amp;UI96&amp;"');"</f>
        <v>xlswrite('G:\Mi unidad\1. PROYECTOS TELLO 2022\SCM SPILL OVERS\outputs\PEAO\mujeres\1%\simulacion_2\output_tests.xlsx',spillover_test_66','sp_test_66');</v>
      </c>
      <c r="UU96">
        <v>66</v>
      </c>
      <c r="UV96" t="str">
        <f>"xlswrite('G:\Mi unidad\1. PROYECTOS TELLO 2022\SCM SPILL OVERS\outputs\PEAO\criminalidad\1%\simulacion_2\output_tests.xlsx',spillover_test_"&amp;UU96&amp;"','sp_test_"&amp;UU96&amp;"');"</f>
        <v>xlswrite('G:\Mi unidad\1. PROYECTOS TELLO 2022\SCM SPILL OVERS\outputs\PEAO\criminalidad\1%\simulacion_2\output_tests.xlsx',spillover_test_66','sp_test_66');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sp_andrews_te(Y_pre_"&amp;QI97&amp;",PEAO_"&amp;QI97&amp;"(:,T+s),A_"&amp;QI97&amp;",C,.05);"</f>
        <v xml:space="preserve">    [p_value_39,lb_39,ub_39] = sp_andrews_te(Y_pre_39,PEAO_39(:,T+s),A_39,C,.05);</v>
      </c>
      <c r="QP97">
        <v>55</v>
      </c>
      <c r="QQ97" t="str">
        <f>"    spillover_test_"&amp;QP97&amp;"(s) = sp_andrews(Y_pre_"&amp;QP97&amp;",PEAO_"&amp;QP97&amp;"(:,T+s),A_"&amp;QP97&amp;",C,d,alpha_sig);"</f>
        <v xml:space="preserve">    spillover_test_55(s) = sp_andrews(Y_pre_55,PEAO_55(:,T+s),A_55,C,d,alpha_sig);</v>
      </c>
      <c r="QW97">
        <v>71</v>
      </c>
      <c r="QX97" t="str">
        <f>"xlswrite('G:\Mi unidad\1. PROYECTOS TELLO 2022\SCM SPILL OVERS\outputs\PEAO\bajo_niv_educ\1%\simulacion_2\output_tests.xlsx',lb_vec_"&amp;QW97&amp;"','lb_vec_"&amp;QW97&amp;"');"</f>
        <v>xlswrite('G:\Mi unidad\1. PROYECTOS TELLO 2022\SCM SPILL OVERS\outputs\PEAO\bajo_niv_educ\1%\simulacion_2\output_tests.xlsx',lb_vec_71','lb_vec_71');</v>
      </c>
      <c r="RK97">
        <v>71</v>
      </c>
      <c r="RL97" t="str">
        <f>"xlswrite('G:\Mi unidad\1. PROYECTOS TELLO 2022\SCM SPILL OVERS\outputs\PEAO\bajo_ingreso\1%\simulacion_2\output_tests.xlsx',lb_vec_"&amp;RK97&amp;"','lb_vec_"&amp;RK97&amp;"');"</f>
        <v>xlswrite('G:\Mi unidad\1. PROYECTOS TELLO 2022\SCM SPILL OVERS\outputs\PEAO\bajo_ingreso\1%\simulacion_2\output_tests.xlsx',lb_vec_71','lb_vec_71');</v>
      </c>
      <c r="RW97">
        <v>71</v>
      </c>
      <c r="RX97" t="str">
        <f>"xlswrite('G:\Mi unidad\1. PROYECTOS TELLO 2022\SCM SPILL OVERS\outputs\PEAO\densidad\1%\simulacion_2\output_tests.xlsx',lb_vec_"&amp;RW97&amp;"','lb_vec_"&amp;RW97&amp;"');"</f>
        <v>xlswrite('G:\Mi unidad\1. PROYECTOS TELLO 2022\SCM SPILL OVERS\outputs\PEAO\densidad\1%\simulacion_2\output_tests.xlsx',lb_vec_71','lb_vec_71');</v>
      </c>
      <c r="SI97">
        <v>71</v>
      </c>
      <c r="SJ97" t="str">
        <f>"xlswrite('G:\Mi unidad\1. PROYECTOS TELLO 2022\SCM SPILL OVERS\outputs\PEAO\densidad_g\1%\simulacion_2\output_tests.xlsx',lb_vec_"&amp;SI97&amp;"','lb_vec_"&amp;SI97&amp;"');"</f>
        <v>xlswrite('G:\Mi unidad\1. PROYECTOS TELLO 2022\SCM SPILL OVERS\outputs\PEAO\densidad_g\1%\simulacion_2\output_tests.xlsx',lb_vec_71','lb_vec_71');</v>
      </c>
      <c r="SU97">
        <v>71</v>
      </c>
      <c r="SV97" t="str">
        <f>"xlswrite('G:\Mi unidad\1. PROYECTOS TELLO 2022\SCM SPILL OVERS\outputs\PEAO\distancia_centro_salud\1%\simulacion_2\output_tests.xlsx',lb_vec_"&amp;SU97&amp;"','lb_vec_"&amp;SU97&amp;"');"</f>
        <v>xlswrite('G:\Mi unidad\1. PROYECTOS TELLO 2022\SCM SPILL OVERS\outputs\PEAO\distancia_centro_salud\1%\simulacion_2\output_tests.xlsx',lb_vec_71','lb_vec_71');</v>
      </c>
      <c r="TH97">
        <v>71</v>
      </c>
      <c r="TI97" t="str">
        <f>"xlswrite('G:\Mi unidad\1. PROYECTOS TELLO 2022\SCM SPILL OVERS\outputs\PEAO\informalidad\1%\simulacion_2\output_tests.xlsx',lb_vec_"&amp;TH97&amp;"','lb_vec_"&amp;TH97&amp;"');"</f>
        <v>xlswrite('G:\Mi unidad\1. PROYECTOS TELLO 2022\SCM SPILL OVERS\outputs\PEAO\informalidad\1%\simulacion_2\output_tests.xlsx',lb_vec_71','lb_vec_71');</v>
      </c>
      <c r="TU97">
        <v>71</v>
      </c>
      <c r="TV97" t="str">
        <f>"xlswrite('G:\Mi unidad\1. PROYECTOS TELLO 2022\SCM SPILL OVERS\outputs\PEAO\alimentos\1%\simulacion_2\output_tests.xlsx',lb_vec_"&amp;TU97&amp;"','lb_vec_"&amp;TU97&amp;"');"</f>
        <v>xlswrite('G:\Mi unidad\1. PROYECTOS TELLO 2022\SCM SPILL OVERS\outputs\PEAO\alimentos\1%\simulacion_2\output_tests.xlsx',lb_vec_71','lb_vec_71');</v>
      </c>
      <c r="UB97">
        <v>71</v>
      </c>
      <c r="UC97" t="str">
        <f>"xlswrite('G:\Mi unidad\1. PROYECTOS TELLO 2022\SCM SPILL OVERS\outputs\PEAO\jefe_hogar\1%\simulacion_2\output_tests.xlsx',lb_vec_"&amp;UB97&amp;"','lb_vec_"&amp;UB97&amp;"');"</f>
        <v>xlswrite('G:\Mi unidad\1. PROYECTOS TELLO 2022\SCM SPILL OVERS\outputs\PEAO\jefe_hogar\1%\simulacion_2\output_tests.xlsx',lb_vec_71','lb_vec_71');</v>
      </c>
      <c r="UI97">
        <v>71</v>
      </c>
      <c r="UJ97" t="str">
        <f>"xlswrite('G:\Mi unidad\1. PROYECTOS TELLO 2022\SCM SPILL OVERS\outputs\PEAO\mujeres\1%\simulacion_2\output_tests.xlsx',lb_vec_"&amp;UI97&amp;"','lb_vec_"&amp;UI97&amp;"');"</f>
        <v>xlswrite('G:\Mi unidad\1. PROYECTOS TELLO 2022\SCM SPILL OVERS\outputs\PEAO\mujeres\1%\simulacion_2\output_tests.xlsx',lb_vec_71','lb_vec_71');</v>
      </c>
      <c r="UU97">
        <v>71</v>
      </c>
      <c r="UV97" t="str">
        <f>"xlswrite('G:\Mi unidad\1. PROYECTOS TELLO 2022\SCM SPILL OVERS\outputs\PEAO\criminalidad\1%\simulacion_2\output_tests.xlsx',lb_vec_"&amp;UU97&amp;"','lb_vec_"&amp;UU97&amp;"');"</f>
        <v>xlswrite('G:\Mi unidad\1. PROYECTOS TELLO 2022\SCM SPILL OVERS\outputs\PEAO\criminalidad\1%\simulacion_2\output_tests.xlsx',lb_vec_71','lb_vec_71');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OVERS\outputs\PEAO\bajo_niv_educ\1%\simulacion_2\output_tests.xlsx',ub_vec_"&amp;QW98&amp;"','ub_vec_"&amp;QW98&amp;"');"</f>
        <v>xlswrite('G:\Mi unidad\1. PROYECTOS TELLO 2022\SCM SPILL OVERS\outputs\PEAO\bajo_niv_educ\1%\simulacion_2\output_tests.xlsx',ub_vec_71','ub_vec_71');</v>
      </c>
      <c r="RK98">
        <v>71</v>
      </c>
      <c r="RL98" t="str">
        <f>"xlswrite('G:\Mi unidad\1. PROYECTOS TELLO 2022\SCM SPILL OVERS\outputs\PEAO\bajo_ingreso\1%\simulacion_2\output_tests.xlsx',ub_vec_"&amp;RK98&amp;"','ub_vec_"&amp;RK98&amp;"');"</f>
        <v>xlswrite('G:\Mi unidad\1. PROYECTOS TELLO 2022\SCM SPILL OVERS\outputs\PEAO\bajo_ingreso\1%\simulacion_2\output_tests.xlsx',ub_vec_71','ub_vec_71');</v>
      </c>
      <c r="RW98">
        <v>71</v>
      </c>
      <c r="RX98" t="str">
        <f>"xlswrite('G:\Mi unidad\1. PROYECTOS TELLO 2022\SCM SPILL OVERS\outputs\PEAO\densidad\1%\simulacion_2\output_tests.xlsx',ub_vec_"&amp;RW98&amp;"','ub_vec_"&amp;RW98&amp;"');"</f>
        <v>xlswrite('G:\Mi unidad\1. PROYECTOS TELLO 2022\SCM SPILL OVERS\outputs\PEAO\densidad\1%\simulacion_2\output_tests.xlsx',ub_vec_71','ub_vec_71');</v>
      </c>
      <c r="SI98">
        <v>71</v>
      </c>
      <c r="SJ98" t="str">
        <f>"xlswrite('G:\Mi unidad\1. PROYECTOS TELLO 2022\SCM SPILL OVERS\outputs\PEAO\densidad_g\1%\simulacion_2\output_tests.xlsx',ub_vec_"&amp;SI98&amp;"','ub_vec_"&amp;SI98&amp;"');"</f>
        <v>xlswrite('G:\Mi unidad\1. PROYECTOS TELLO 2022\SCM SPILL OVERS\outputs\PEAO\densidad_g\1%\simulacion_2\output_tests.xlsx',ub_vec_71','ub_vec_71');</v>
      </c>
      <c r="SU98">
        <v>71</v>
      </c>
      <c r="SV98" t="str">
        <f>"xlswrite('G:\Mi unidad\1. PROYECTOS TELLO 2022\SCM SPILL OVERS\outputs\PEAO\distancia_centro_salud\1%\simulacion_2\output_tests.xlsx',ub_vec_"&amp;SU98&amp;"','ub_vec_"&amp;SU98&amp;"');"</f>
        <v>xlswrite('G:\Mi unidad\1. PROYECTOS TELLO 2022\SCM SPILL OVERS\outputs\PEAO\distancia_centro_salud\1%\simulacion_2\output_tests.xlsx',ub_vec_71','ub_vec_71');</v>
      </c>
      <c r="TH98">
        <v>71</v>
      </c>
      <c r="TI98" t="str">
        <f>"xlswrite('G:\Mi unidad\1. PROYECTOS TELLO 2022\SCM SPILL OVERS\outputs\PEAO\informalidad\1%\simulacion_2\output_tests.xlsx',ub_vec_"&amp;TH98&amp;"','ub_vec_"&amp;TH98&amp;"');"</f>
        <v>xlswrite('G:\Mi unidad\1. PROYECTOS TELLO 2022\SCM SPILL OVERS\outputs\PEAO\informalidad\1%\simulacion_2\output_tests.xlsx',ub_vec_71','ub_vec_71');</v>
      </c>
      <c r="TU98">
        <v>71</v>
      </c>
      <c r="TV98" t="str">
        <f>"xlswrite('G:\Mi unidad\1. PROYECTOS TELLO 2022\SCM SPILL OVERS\outputs\PEAO\alimentos\1%\simulacion_2\output_tests.xlsx',ub_vec_"&amp;TU98&amp;"','ub_vec_"&amp;TU98&amp;"');"</f>
        <v>xlswrite('G:\Mi unidad\1. PROYECTOS TELLO 2022\SCM SPILL OVERS\outputs\PEAO\alimentos\1%\simulacion_2\output_tests.xlsx',ub_vec_71','ub_vec_71');</v>
      </c>
      <c r="UB98">
        <v>71</v>
      </c>
      <c r="UC98" t="str">
        <f>"xlswrite('G:\Mi unidad\1. PROYECTOS TELLO 2022\SCM SPILL OVERS\outputs\PEAO\jefe_hogar\1%\simulacion_2\output_tests.xlsx',ub_vec_"&amp;UB98&amp;"','ub_vec_"&amp;UB98&amp;"');"</f>
        <v>xlswrite('G:\Mi unidad\1. PROYECTOS TELLO 2022\SCM SPILL OVERS\outputs\PEAO\jefe_hogar\1%\simulacion_2\output_tests.xlsx',ub_vec_71','ub_vec_71');</v>
      </c>
      <c r="UI98">
        <v>71</v>
      </c>
      <c r="UJ98" t="str">
        <f>"xlswrite('G:\Mi unidad\1. PROYECTOS TELLO 2022\SCM SPILL OVERS\outputs\PEAO\mujeres\1%\simulacion_2\output_tests.xlsx',ub_vec_"&amp;UI98&amp;"','ub_vec_"&amp;UI98&amp;"');"</f>
        <v>xlswrite('G:\Mi unidad\1. PROYECTOS TELLO 2022\SCM SPILL OVERS\outputs\PEAO\mujeres\1%\simulacion_2\output_tests.xlsx',ub_vec_71','ub_vec_71');</v>
      </c>
      <c r="UU98">
        <v>71</v>
      </c>
      <c r="UV98" t="str">
        <f>"xlswrite('G:\Mi unidad\1. PROYECTOS TELLO 2022\SCM SPILL OVERS\outputs\PEAO\criminalidad\1%\simulacion_2\output_tests.xlsx',ub_vec_"&amp;UU98&amp;"','ub_vec_"&amp;UU98&amp;"');"</f>
        <v>xlswrite('G:\Mi unidad\1. PROYECTOS TELLO 2022\SCM SPILL OVERS\outputs\PEAO\criminalidad\1%\simulacion_2\output_tests.xlsx',ub_vec_71','ub_vec_71');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OVERS\outputs\PEAO\bajo_niv_educ\1%\simulacion_2\output_tests.xlsx',p_value_vec_"&amp;QW99&amp;"','p_value_vec_"&amp;QW99&amp;"');"</f>
        <v>xlswrite('G:\Mi unidad\1. PROYECTOS TELLO 2022\SCM SPILL OVERS\outputs\PEAO\bajo_niv_educ\1%\simulacion_2\output_tests.xlsx',p_value_vec_71','p_value_vec_71');</v>
      </c>
      <c r="RK99">
        <v>71</v>
      </c>
      <c r="RL99" t="str">
        <f>"xlswrite('G:\Mi unidad\1. PROYECTOS TELLO 2022\SCM SPILL OVERS\outputs\PEAO\bajo_ingreso\1%\simulacion_2\output_tests.xlsx',p_value_vec_"&amp;RK99&amp;"','p_value_vec_"&amp;RK99&amp;"');"</f>
        <v>xlswrite('G:\Mi unidad\1. PROYECTOS TELLO 2022\SCM SPILL OVERS\outputs\PEAO\bajo_ingreso\1%\simulacion_2\output_tests.xlsx',p_value_vec_71','p_value_vec_71');</v>
      </c>
      <c r="RW99">
        <v>71</v>
      </c>
      <c r="RX99" t="str">
        <f>"xlswrite('G:\Mi unidad\1. PROYECTOS TELLO 2022\SCM SPILL OVERS\outputs\PEAO\densidad\1%\simulacion_2\output_tests.xlsx',p_value_vec_"&amp;RW99&amp;"','p_value_vec_"&amp;RW99&amp;"');"</f>
        <v>xlswrite('G:\Mi unidad\1. PROYECTOS TELLO 2022\SCM SPILL OVERS\outputs\PEAO\densidad\1%\simulacion_2\output_tests.xlsx',p_value_vec_71','p_value_vec_71');</v>
      </c>
      <c r="SI99">
        <v>71</v>
      </c>
      <c r="SJ99" t="str">
        <f>"xlswrite('G:\Mi unidad\1. PROYECTOS TELLO 2022\SCM SPILL OVERS\outputs\PEAO\densidad_g\1%\simulacion_2\output_tests.xlsx',p_value_vec_"&amp;SI99&amp;"','p_value_vec_"&amp;SI99&amp;"');"</f>
        <v>xlswrite('G:\Mi unidad\1. PROYECTOS TELLO 2022\SCM SPILL OVERS\outputs\PEAO\densidad_g\1%\simulacion_2\output_tests.xlsx',p_value_vec_71','p_value_vec_71');</v>
      </c>
      <c r="SU99">
        <v>71</v>
      </c>
      <c r="SV99" t="str">
        <f>"xlswrite('G:\Mi unidad\1. PROYECTOS TELLO 2022\SCM SPILL OVERS\outputs\PEAO\distancia_centro_salud\1%\simulacion_2\output_tests.xlsx',p_value_vec_"&amp;SU99&amp;"','p_value_vec_"&amp;SU99&amp;"');"</f>
        <v>xlswrite('G:\Mi unidad\1. PROYECTOS TELLO 2022\SCM SPILL OVERS\outputs\PEAO\distancia_centro_salud\1%\simulacion_2\output_tests.xlsx',p_value_vec_71','p_value_vec_71');</v>
      </c>
      <c r="TH99">
        <v>71</v>
      </c>
      <c r="TI99" t="str">
        <f>"xlswrite('G:\Mi unidad\1. PROYECTOS TELLO 2022\SCM SPILL OVERS\outputs\PEAO\informalidad\1%\simulacion_2\output_tests.xlsx',p_value_vec_"&amp;TH99&amp;"','p_value_vec_"&amp;TH99&amp;"');"</f>
        <v>xlswrite('G:\Mi unidad\1. PROYECTOS TELLO 2022\SCM SPILL OVERS\outputs\PEAO\informalidad\1%\simulacion_2\output_tests.xlsx',p_value_vec_71','p_value_vec_71');</v>
      </c>
      <c r="TU99">
        <v>71</v>
      </c>
      <c r="TV99" t="str">
        <f>"xlswrite('G:\Mi unidad\1. PROYECTOS TELLO 2022\SCM SPILL OVERS\outputs\PEAO\alimentos\1%\simulacion_2\output_tests.xlsx',p_value_vec_"&amp;TU99&amp;"','p_value_vec_"&amp;TU99&amp;"');"</f>
        <v>xlswrite('G:\Mi unidad\1. PROYECTOS TELLO 2022\SCM SPILL OVERS\outputs\PEAO\alimentos\1%\simulacion_2\output_tests.xlsx',p_value_vec_71','p_value_vec_71');</v>
      </c>
      <c r="UB99">
        <v>71</v>
      </c>
      <c r="UC99" t="str">
        <f>"xlswrite('G:\Mi unidad\1. PROYECTOS TELLO 2022\SCM SPILL OVERS\outputs\PEAO\jefe_hogar\1%\simulacion_2\output_tests.xlsx',p_value_vec_"&amp;UB99&amp;"','p_value_vec_"&amp;UB99&amp;"');"</f>
        <v>xlswrite('G:\Mi unidad\1. PROYECTOS TELLO 2022\SCM SPILL OVERS\outputs\PEAO\jefe_hogar\1%\simulacion_2\output_tests.xlsx',p_value_vec_71','p_value_vec_71');</v>
      </c>
      <c r="UI99">
        <v>71</v>
      </c>
      <c r="UJ99" t="str">
        <f>"xlswrite('G:\Mi unidad\1. PROYECTOS TELLO 2022\SCM SPILL OVERS\outputs\PEAO\mujeres\1%\simulacion_2\output_tests.xlsx',p_value_vec_"&amp;UI99&amp;"','p_value_vec_"&amp;UI99&amp;"');"</f>
        <v>xlswrite('G:\Mi unidad\1. PROYECTOS TELLO 2022\SCM SPILL OVERS\outputs\PEAO\mujeres\1%\simulacion_2\output_tests.xlsx',p_value_vec_71','p_value_vec_71');</v>
      </c>
      <c r="UU99">
        <v>71</v>
      </c>
      <c r="UV99" t="str">
        <f>"xlswrite('G:\Mi unidad\1. PROYECTOS TELLO 2022\SCM SPILL OVERS\outputs\PEAO\criminalidad\1%\simulacion_2\output_tests.xlsx',p_value_vec_"&amp;UU99&amp;"','p_value_vec_"&amp;UU99&amp;"');"</f>
        <v>xlswrite('G:\Mi unidad\1. PROYECTOS TELLO 2022\SCM SPILL OVERS\outputs\PEAO\criminalidad\1%\simulacion_2\output_tests.xlsx',p_value_vec_71','p_value_vec_71');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OVERS\outputs\PEAO\bajo_niv_educ\1%\simulacion_2\output_tests.xlsx',alpha1_hat_vec_"&amp;QW100&amp;"','alpha1_hat_vec_"&amp;QW100&amp;"');"</f>
        <v>xlswrite('G:\Mi unidad\1. PROYECTOS TELLO 2022\SCM SPILL OVERS\outputs\PEAO\bajo_niv_educ\1%\simulacion_2\output_tests.xlsx',alpha1_hat_vec_71','alpha1_hat_vec_71');</v>
      </c>
      <c r="RK100">
        <v>71</v>
      </c>
      <c r="RL100" t="str">
        <f>"xlswrite('G:\Mi unidad\1. PROYECTOS TELLO 2022\SCM SPILL OVERS\outputs\PEAO\bajo_ingreso\1%\simulacion_2\output_tests.xlsx',alpha1_hat_vec_"&amp;RK100&amp;"','alpha1_hat_vec_"&amp;RK100&amp;"');"</f>
        <v>xlswrite('G:\Mi unidad\1. PROYECTOS TELLO 2022\SCM SPILL OVERS\outputs\PEAO\bajo_ingreso\1%\simulacion_2\output_tests.xlsx',alpha1_hat_vec_71','alpha1_hat_vec_71');</v>
      </c>
      <c r="RW100">
        <v>71</v>
      </c>
      <c r="RX100" t="str">
        <f>"xlswrite('G:\Mi unidad\1. PROYECTOS TELLO 2022\SCM SPILL OVERS\outputs\PEAO\densidad\1%\simulacion_2\output_tests.xlsx',alpha1_hat_vec_"&amp;RW100&amp;"','alpha1_hat_vec_"&amp;RW100&amp;"');"</f>
        <v>xlswrite('G:\Mi unidad\1. PROYECTOS TELLO 2022\SCM SPILL OVERS\outputs\PEAO\densidad\1%\simulacion_2\output_tests.xlsx',alpha1_hat_vec_71','alpha1_hat_vec_71');</v>
      </c>
      <c r="SI100">
        <v>71</v>
      </c>
      <c r="SJ100" t="str">
        <f>"xlswrite('G:\Mi unidad\1. PROYECTOS TELLO 2022\SCM SPILL OVERS\outputs\PEAO\densidad_g\1%\simulacion_2\output_tests.xlsx',alpha1_hat_vec_"&amp;SI100&amp;"','alpha1_hat_vec_"&amp;SI100&amp;"');"</f>
        <v>xlswrite('G:\Mi unidad\1. PROYECTOS TELLO 2022\SCM SPILL OVERS\outputs\PEAO\densidad_g\1%\simulacion_2\output_tests.xlsx',alpha1_hat_vec_71','alpha1_hat_vec_71');</v>
      </c>
      <c r="SU100">
        <v>71</v>
      </c>
      <c r="SV100" t="str">
        <f>"xlswrite('G:\Mi unidad\1. PROYECTOS TELLO 2022\SCM SPILL OVERS\outputs\PEAO\distancia_centro_salud\1%\simulacion_2\output_tests.xlsx',alpha1_hat_vec_"&amp;SU100&amp;"','alpha1_hat_vec_"&amp;SU100&amp;"');"</f>
        <v>xlswrite('G:\Mi unidad\1. PROYECTOS TELLO 2022\SCM SPILL OVERS\outputs\PEAO\distancia_centro_salud\1%\simulacion_2\output_tests.xlsx',alpha1_hat_vec_71','alpha1_hat_vec_71');</v>
      </c>
      <c r="TH100">
        <v>71</v>
      </c>
      <c r="TI100" t="str">
        <f>"xlswrite('G:\Mi unidad\1. PROYECTOS TELLO 2022\SCM SPILL OVERS\outputs\PEAO\informalidad\1%\simulacion_2\output_tests.xlsx',alpha1_hat_vec_"&amp;TH100&amp;"','alpha1_hat_vec_"&amp;TH100&amp;"');"</f>
        <v>xlswrite('G:\Mi unidad\1. PROYECTOS TELLO 2022\SCM SPILL OVERS\outputs\PEAO\informalidad\1%\simulacion_2\output_tests.xlsx',alpha1_hat_vec_71','alpha1_hat_vec_71');</v>
      </c>
      <c r="TU100">
        <v>71</v>
      </c>
      <c r="TV100" t="str">
        <f>"xlswrite('G:\Mi unidad\1. PROYECTOS TELLO 2022\SCM SPILL OVERS\outputs\PEAO\alimentos\1%\simulacion_2\output_tests.xlsx',alpha1_hat_vec_"&amp;TU100&amp;"','alpha1_hat_vec_"&amp;TU100&amp;"');"</f>
        <v>xlswrite('G:\Mi unidad\1. PROYECTOS TELLO 2022\SCM SPILL OVERS\outputs\PEAO\alimentos\1%\simulacion_2\output_tests.xlsx',alpha1_hat_vec_71','alpha1_hat_vec_71');</v>
      </c>
      <c r="UB100">
        <v>71</v>
      </c>
      <c r="UC100" t="str">
        <f>"xlswrite('G:\Mi unidad\1. PROYECTOS TELLO 2022\SCM SPILL OVERS\outputs\PEAO\jefe_hogar\1%\simulacion_2\output_tests.xlsx',alpha1_hat_vec_"&amp;UB100&amp;"','alpha1_hat_vec_"&amp;UB100&amp;"');"</f>
        <v>xlswrite('G:\Mi unidad\1. PROYECTOS TELLO 2022\SCM SPILL OVERS\outputs\PEAO\jefe_hogar\1%\simulacion_2\output_tests.xlsx',alpha1_hat_vec_71','alpha1_hat_vec_71');</v>
      </c>
      <c r="UI100">
        <v>71</v>
      </c>
      <c r="UJ100" t="str">
        <f>"xlswrite('G:\Mi unidad\1. PROYECTOS TELLO 2022\SCM SPILL OVERS\outputs\PEAO\mujeres\1%\simulacion_2\output_tests.xlsx',alpha1_hat_vec_"&amp;UI100&amp;"','alpha1_hat_vec_"&amp;UI100&amp;"');"</f>
        <v>xlswrite('G:\Mi unidad\1. PROYECTOS TELLO 2022\SCM SPILL OVERS\outputs\PEAO\mujeres\1%\simulacion_2\output_tests.xlsx',alpha1_hat_vec_71','alpha1_hat_vec_71');</v>
      </c>
      <c r="UU100">
        <v>71</v>
      </c>
      <c r="UV100" t="str">
        <f>"xlswrite('G:\Mi unidad\1. PROYECTOS TELLO 2022\SCM SPILL OVERS\outputs\PEAO\criminalidad\1%\simulacion_2\output_tests.xlsx',alpha1_hat_vec_"&amp;UU100&amp;"','alpha1_hat_vec_"&amp;UU100&amp;"');"</f>
        <v>xlswrite('G:\Mi unidad\1. PROYECTOS TELLO 2022\SCM SPILL OVERS\outputs\PEAO\criminalidad\1%\simulacion_2\output_tests.xlsx',alpha1_hat_vec_71','alpha1_hat_vec_71');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OVERS\outputs\PEAO\bajo_niv_educ\1%\simulacion_2\output_tests.xlsx',spillover_test_"&amp;QW101&amp;"','sp_test_"&amp;QW101&amp;"');"</f>
        <v>xlswrite('G:\Mi unidad\1. PROYECTOS TELLO 2022\SCM SPILL OVERS\outputs\PEAO\bajo_niv_educ\1%\simulacion_2\output_tests.xlsx',spillover_test_71','sp_test_71');</v>
      </c>
      <c r="RK101">
        <v>71</v>
      </c>
      <c r="RL101" t="str">
        <f>"xlswrite('G:\Mi unidad\1. PROYECTOS TELLO 2022\SCM SPILL OVERS\outputs\PEAO\bajo_ingreso\1%\simulacion_2\output_tests.xlsx',spillover_test_"&amp;RK101&amp;"','sp_test_"&amp;RK101&amp;"');"</f>
        <v>xlswrite('G:\Mi unidad\1. PROYECTOS TELLO 2022\SCM SPILL OVERS\outputs\PEAO\bajo_ingreso\1%\simulacion_2\output_tests.xlsx',spillover_test_71','sp_test_71');</v>
      </c>
      <c r="RW101">
        <v>71</v>
      </c>
      <c r="RX101" t="str">
        <f>"xlswrite('G:\Mi unidad\1. PROYECTOS TELLO 2022\SCM SPILL OVERS\outputs\PEAO\densidad\1%\simulacion_2\output_tests.xlsx',spillover_test_"&amp;RW101&amp;"','sp_test_"&amp;RW101&amp;"');"</f>
        <v>xlswrite('G:\Mi unidad\1. PROYECTOS TELLO 2022\SCM SPILL OVERS\outputs\PEAO\densidad\1%\simulacion_2\output_tests.xlsx',spillover_test_71','sp_test_71');</v>
      </c>
      <c r="SI101">
        <v>71</v>
      </c>
      <c r="SJ101" t="str">
        <f>"xlswrite('G:\Mi unidad\1. PROYECTOS TELLO 2022\SCM SPILL OVERS\outputs\PEAO\densidad_g\1%\simulacion_2\output_tests.xlsx',spillover_test_"&amp;SI101&amp;"','sp_test_"&amp;SI101&amp;"');"</f>
        <v>xlswrite('G:\Mi unidad\1. PROYECTOS TELLO 2022\SCM SPILL OVERS\outputs\PEAO\densidad_g\1%\simulacion_2\output_tests.xlsx',spillover_test_71','sp_test_71');</v>
      </c>
      <c r="SU101">
        <v>71</v>
      </c>
      <c r="SV101" t="str">
        <f>"xlswrite('G:\Mi unidad\1. PROYECTOS TELLO 2022\SCM SPILL OVERS\outputs\PEAO\distancia_centro_salud\1%\simulacion_2\output_tests.xlsx',spillover_test_"&amp;SU101&amp;"','sp_test_"&amp;SU101&amp;"');"</f>
        <v>xlswrite('G:\Mi unidad\1. PROYECTOS TELLO 2022\SCM SPILL OVERS\outputs\PEAO\distancia_centro_salud\1%\simulacion_2\output_tests.xlsx',spillover_test_71','sp_test_71');</v>
      </c>
      <c r="TH101">
        <v>71</v>
      </c>
      <c r="TI101" t="str">
        <f>"xlswrite('G:\Mi unidad\1. PROYECTOS TELLO 2022\SCM SPILL OVERS\outputs\PEAO\informalidad\1%\simulacion_2\output_tests.xlsx',spillover_test_"&amp;TH101&amp;"','sp_test_"&amp;TH101&amp;"');"</f>
        <v>xlswrite('G:\Mi unidad\1. PROYECTOS TELLO 2022\SCM SPILL OVERS\outputs\PEAO\informalidad\1%\simulacion_2\output_tests.xlsx',spillover_test_71','sp_test_71');</v>
      </c>
      <c r="TU101">
        <v>71</v>
      </c>
      <c r="TV101" t="str">
        <f>"xlswrite('G:\Mi unidad\1. PROYECTOS TELLO 2022\SCM SPILL OVERS\outputs\PEAO\alimentos\1%\simulacion_2\output_tests.xlsx',spillover_test_"&amp;TU101&amp;"','sp_test_"&amp;TU101&amp;"');"</f>
        <v>xlswrite('G:\Mi unidad\1. PROYECTOS TELLO 2022\SCM SPILL OVERS\outputs\PEAO\alimentos\1%\simulacion_2\output_tests.xlsx',spillover_test_71','sp_test_71');</v>
      </c>
      <c r="UB101">
        <v>71</v>
      </c>
      <c r="UC101" t="str">
        <f>"xlswrite('G:\Mi unidad\1. PROYECTOS TELLO 2022\SCM SPILL OVERS\outputs\PEAO\jefe_hogar\1%\simulacion_2\output_tests.xlsx',spillover_test_"&amp;UB101&amp;"','sp_test_"&amp;UB101&amp;"');"</f>
        <v>xlswrite('G:\Mi unidad\1. PROYECTOS TELLO 2022\SCM SPILL OVERS\outputs\PEAO\jefe_hogar\1%\simulacion_2\output_tests.xlsx',spillover_test_71','sp_test_71');</v>
      </c>
      <c r="UI101">
        <v>71</v>
      </c>
      <c r="UJ101" t="str">
        <f>"xlswrite('G:\Mi unidad\1. PROYECTOS TELLO 2022\SCM SPILL OVERS\outputs\PEAO\mujeres\1%\simulacion_2\output_tests.xlsx',spillover_test_"&amp;UI101&amp;"','sp_test_"&amp;UI101&amp;"');"</f>
        <v>xlswrite('G:\Mi unidad\1. PROYECTOS TELLO 2022\SCM SPILL OVERS\outputs\PEAO\mujeres\1%\simulacion_2\output_tests.xlsx',spillover_test_71','sp_test_71');</v>
      </c>
      <c r="UU101">
        <v>71</v>
      </c>
      <c r="UV101" t="str">
        <f>"xlswrite('G:\Mi unidad\1. PROYECTOS TELLO 2022\SCM SPILL OVERS\outputs\PEAO\criminalidad\1%\simulacion_2\output_tests.xlsx',spillover_test_"&amp;UU101&amp;"','sp_test_"&amp;UU101&amp;"');"</f>
        <v>xlswrite('G:\Mi unidad\1. PROYECTOS TELLO 2022\SCM SPILL OVERS\outputs\PEAO\criminalidad\1%\simulacion_2\output_tests.xlsx',spillover_test_71','sp_test_71');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OVERS\outputs\PEAO\bajo_niv_educ\1%\simulacion_2\output_tests.xlsx',lb_vec_"&amp;QW102&amp;"','lb_vec_"&amp;QW102&amp;"');"</f>
        <v>xlswrite('G:\Mi unidad\1. PROYECTOS TELLO 2022\SCM SPILL OVERS\outputs\PEAO\bajo_niv_educ\1%\simulacion_2\output_tests.xlsx',lb_vec_75','lb_vec_75');</v>
      </c>
      <c r="RK102">
        <v>75</v>
      </c>
      <c r="RL102" t="str">
        <f>"xlswrite('G:\Mi unidad\1. PROYECTOS TELLO 2022\SCM SPILL OVERS\outputs\PEAO\bajo_ingreso\1%\simulacion_2\output_tests.xlsx',lb_vec_"&amp;RK102&amp;"','lb_vec_"&amp;RK102&amp;"');"</f>
        <v>xlswrite('G:\Mi unidad\1. PROYECTOS TELLO 2022\SCM SPILL OVERS\outputs\PEAO\bajo_ingreso\1%\simulacion_2\output_tests.xlsx',lb_vec_75','lb_vec_75');</v>
      </c>
      <c r="RW102">
        <v>75</v>
      </c>
      <c r="RX102" t="str">
        <f>"xlswrite('G:\Mi unidad\1. PROYECTOS TELLO 2022\SCM SPILL OVERS\outputs\PEAO\densidad\1%\simulacion_2\output_tests.xlsx',lb_vec_"&amp;RW102&amp;"','lb_vec_"&amp;RW102&amp;"');"</f>
        <v>xlswrite('G:\Mi unidad\1. PROYECTOS TELLO 2022\SCM SPILL OVERS\outputs\PEAO\densidad\1%\simulacion_2\output_tests.xlsx',lb_vec_75','lb_vec_75');</v>
      </c>
      <c r="SI102">
        <v>75</v>
      </c>
      <c r="SJ102" t="str">
        <f>"xlswrite('G:\Mi unidad\1. PROYECTOS TELLO 2022\SCM SPILL OVERS\outputs\PEAO\densidad_g\1%\simulacion_2\output_tests.xlsx',lb_vec_"&amp;SI102&amp;"','lb_vec_"&amp;SI102&amp;"');"</f>
        <v>xlswrite('G:\Mi unidad\1. PROYECTOS TELLO 2022\SCM SPILL OVERS\outputs\PEAO\densidad_g\1%\simulacion_2\output_tests.xlsx',lb_vec_75','lb_vec_75');</v>
      </c>
      <c r="SU102">
        <v>75</v>
      </c>
      <c r="SV102" t="str">
        <f>"xlswrite('G:\Mi unidad\1. PROYECTOS TELLO 2022\SCM SPILL OVERS\outputs\PEAO\distancia_centro_salud\1%\simulacion_2\output_tests.xlsx',lb_vec_"&amp;SU102&amp;"','lb_vec_"&amp;SU102&amp;"');"</f>
        <v>xlswrite('G:\Mi unidad\1. PROYECTOS TELLO 2022\SCM SPILL OVERS\outputs\PEAO\distancia_centro_salud\1%\simulacion_2\output_tests.xlsx',lb_vec_75','lb_vec_75');</v>
      </c>
      <c r="TH102">
        <v>75</v>
      </c>
      <c r="TI102" t="str">
        <f>"xlswrite('G:\Mi unidad\1. PROYECTOS TELLO 2022\SCM SPILL OVERS\outputs\PEAO\informalidad\1%\simulacion_2\output_tests.xlsx',lb_vec_"&amp;TH102&amp;"','lb_vec_"&amp;TH102&amp;"');"</f>
        <v>xlswrite('G:\Mi unidad\1. PROYECTOS TELLO 2022\SCM SPILL OVERS\outputs\PEAO\informalidad\1%\simulacion_2\output_tests.xlsx',lb_vec_75','lb_vec_75');</v>
      </c>
      <c r="TU102">
        <v>75</v>
      </c>
      <c r="TV102" t="str">
        <f>"xlswrite('G:\Mi unidad\1. PROYECTOS TELLO 2022\SCM SPILL OVERS\outputs\PEAO\alimentos\1%\simulacion_2\output_tests.xlsx',lb_vec_"&amp;TU102&amp;"','lb_vec_"&amp;TU102&amp;"');"</f>
        <v>xlswrite('G:\Mi unidad\1. PROYECTOS TELLO 2022\SCM SPILL OVERS\outputs\PEAO\alimentos\1%\simulacion_2\output_tests.xlsx',lb_vec_75','lb_vec_75');</v>
      </c>
      <c r="UB102">
        <v>75</v>
      </c>
      <c r="UC102" t="str">
        <f>"xlswrite('G:\Mi unidad\1. PROYECTOS TELLO 2022\SCM SPILL OVERS\outputs\PEAO\jefe_hogar\1%\simulacion_2\output_tests.xlsx',lb_vec_"&amp;UB102&amp;"','lb_vec_"&amp;UB102&amp;"');"</f>
        <v>xlswrite('G:\Mi unidad\1. PROYECTOS TELLO 2022\SCM SPILL OVERS\outputs\PEAO\jefe_hogar\1%\simulacion_2\output_tests.xlsx',lb_vec_75','lb_vec_75');</v>
      </c>
      <c r="UI102">
        <v>75</v>
      </c>
      <c r="UJ102" t="str">
        <f>"xlswrite('G:\Mi unidad\1. PROYECTOS TELLO 2022\SCM SPILL OVERS\outputs\PEAO\mujeres\1%\simulacion_2\output_tests.xlsx',lb_vec_"&amp;UI102&amp;"','lb_vec_"&amp;UI102&amp;"');"</f>
        <v>xlswrite('G:\Mi unidad\1. PROYECTOS TELLO 2022\SCM SPILL OVERS\outputs\PEAO\mujeres\1%\simulacion_2\output_tests.xlsx',lb_vec_75','lb_vec_75');</v>
      </c>
      <c r="UU102">
        <v>75</v>
      </c>
      <c r="UV102" t="str">
        <f>"xlswrite('G:\Mi unidad\1. PROYECTOS TELLO 2022\SCM SPILL OVERS\outputs\PEAO\criminalidad\1%\simulacion_2\output_tests.xlsx',lb_vec_"&amp;UU102&amp;"','lb_vec_"&amp;UU102&amp;"');"</f>
        <v>xlswrite('G:\Mi unidad\1. PROYECTOS TELLO 2022\SCM SPILL OVERS\outputs\PEAO\criminalidad\1%\simulacion_2\output_tests.xlsx',lb_vec_75','lb_vec_75');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sp_andrews(Y_pre_"&amp;QP103&amp;",PEAO_"&amp;QP103&amp;"(:,T+s),A_"&amp;QP103&amp;",C,d,alpha_sig);"</f>
        <v xml:space="preserve">    spillover_test_57(s) = sp_andrews(Y_pre_57,PEAO_57(:,T+s),A_57,C,d,alpha_sig);</v>
      </c>
      <c r="QW103">
        <v>75</v>
      </c>
      <c r="QX103" t="str">
        <f>"xlswrite('G:\Mi unidad\1. PROYECTOS TELLO 2022\SCM SPILL OVERS\outputs\PEAO\bajo_niv_educ\1%\simulacion_2\output_tests.xlsx',ub_vec_"&amp;QW103&amp;"','ub_vec_"&amp;QW103&amp;"');"</f>
        <v>xlswrite('G:\Mi unidad\1. PROYECTOS TELLO 2022\SCM SPILL OVERS\outputs\PEAO\bajo_niv_educ\1%\simulacion_2\output_tests.xlsx',ub_vec_75','ub_vec_75');</v>
      </c>
      <c r="RK103">
        <v>75</v>
      </c>
      <c r="RL103" t="str">
        <f>"xlswrite('G:\Mi unidad\1. PROYECTOS TELLO 2022\SCM SPILL OVERS\outputs\PEAO\bajo_ingreso\1%\simulacion_2\output_tests.xlsx',ub_vec_"&amp;RK103&amp;"','ub_vec_"&amp;RK103&amp;"');"</f>
        <v>xlswrite('G:\Mi unidad\1. PROYECTOS TELLO 2022\SCM SPILL OVERS\outputs\PEAO\bajo_ingreso\1%\simulacion_2\output_tests.xlsx',ub_vec_75','ub_vec_75');</v>
      </c>
      <c r="RW103">
        <v>75</v>
      </c>
      <c r="RX103" t="str">
        <f>"xlswrite('G:\Mi unidad\1. PROYECTOS TELLO 2022\SCM SPILL OVERS\outputs\PEAO\densidad\1%\simulacion_2\output_tests.xlsx',ub_vec_"&amp;RW103&amp;"','ub_vec_"&amp;RW103&amp;"');"</f>
        <v>xlswrite('G:\Mi unidad\1. PROYECTOS TELLO 2022\SCM SPILL OVERS\outputs\PEAO\densidad\1%\simulacion_2\output_tests.xlsx',ub_vec_75','ub_vec_75');</v>
      </c>
      <c r="SI103">
        <v>75</v>
      </c>
      <c r="SJ103" t="str">
        <f>"xlswrite('G:\Mi unidad\1. PROYECTOS TELLO 2022\SCM SPILL OVERS\outputs\PEAO\densidad_g\1%\simulacion_2\output_tests.xlsx',ub_vec_"&amp;SI103&amp;"','ub_vec_"&amp;SI103&amp;"');"</f>
        <v>xlswrite('G:\Mi unidad\1. PROYECTOS TELLO 2022\SCM SPILL OVERS\outputs\PEAO\densidad_g\1%\simulacion_2\output_tests.xlsx',ub_vec_75','ub_vec_75');</v>
      </c>
      <c r="SU103">
        <v>75</v>
      </c>
      <c r="SV103" t="str">
        <f>"xlswrite('G:\Mi unidad\1. PROYECTOS TELLO 2022\SCM SPILL OVERS\outputs\PEAO\distancia_centro_salud\1%\simulacion_2\output_tests.xlsx',ub_vec_"&amp;SU103&amp;"','ub_vec_"&amp;SU103&amp;"');"</f>
        <v>xlswrite('G:\Mi unidad\1. PROYECTOS TELLO 2022\SCM SPILL OVERS\outputs\PEAO\distancia_centro_salud\1%\simulacion_2\output_tests.xlsx',ub_vec_75','ub_vec_75');</v>
      </c>
      <c r="TH103">
        <v>75</v>
      </c>
      <c r="TI103" t="str">
        <f>"xlswrite('G:\Mi unidad\1. PROYECTOS TELLO 2022\SCM SPILL OVERS\outputs\PEAO\informalidad\1%\simulacion_2\output_tests.xlsx',ub_vec_"&amp;TH103&amp;"','ub_vec_"&amp;TH103&amp;"');"</f>
        <v>xlswrite('G:\Mi unidad\1. PROYECTOS TELLO 2022\SCM SPILL OVERS\outputs\PEAO\informalidad\1%\simulacion_2\output_tests.xlsx',ub_vec_75','ub_vec_75');</v>
      </c>
      <c r="TU103">
        <v>75</v>
      </c>
      <c r="TV103" t="str">
        <f>"xlswrite('G:\Mi unidad\1. PROYECTOS TELLO 2022\SCM SPILL OVERS\outputs\PEAO\alimentos\1%\simulacion_2\output_tests.xlsx',ub_vec_"&amp;TU103&amp;"','ub_vec_"&amp;TU103&amp;"');"</f>
        <v>xlswrite('G:\Mi unidad\1. PROYECTOS TELLO 2022\SCM SPILL OVERS\outputs\PEAO\alimentos\1%\simulacion_2\output_tests.xlsx',ub_vec_75','ub_vec_75');</v>
      </c>
      <c r="UB103">
        <v>75</v>
      </c>
      <c r="UC103" t="str">
        <f>"xlswrite('G:\Mi unidad\1. PROYECTOS TELLO 2022\SCM SPILL OVERS\outputs\PEAO\jefe_hogar\1%\simulacion_2\output_tests.xlsx',ub_vec_"&amp;UB103&amp;"','ub_vec_"&amp;UB103&amp;"');"</f>
        <v>xlswrite('G:\Mi unidad\1. PROYECTOS TELLO 2022\SCM SPILL OVERS\outputs\PEAO\jefe_hogar\1%\simulacion_2\output_tests.xlsx',ub_vec_75','ub_vec_75');</v>
      </c>
      <c r="UI103">
        <v>75</v>
      </c>
      <c r="UJ103" t="str">
        <f>"xlswrite('G:\Mi unidad\1. PROYECTOS TELLO 2022\SCM SPILL OVERS\outputs\PEAO\mujeres\1%\simulacion_2\output_tests.xlsx',ub_vec_"&amp;UI103&amp;"','ub_vec_"&amp;UI103&amp;"');"</f>
        <v>xlswrite('G:\Mi unidad\1. PROYECTOS TELLO 2022\SCM SPILL OVERS\outputs\PEAO\mujeres\1%\simulacion_2\output_tests.xlsx',ub_vec_75','ub_vec_75');</v>
      </c>
      <c r="UU103">
        <v>75</v>
      </c>
      <c r="UV103" t="str">
        <f>"xlswrite('G:\Mi unidad\1. PROYECTOS TELLO 2022\SCM SPILL OVERS\outputs\PEAO\criminalidad\1%\simulacion_2\output_tests.xlsx',ub_vec_"&amp;UU103&amp;"','ub_vec_"&amp;UU103&amp;"');"</f>
        <v>xlswrite('G:\Mi unidad\1. PROYECTOS TELLO 2022\SCM SPILL OVERS\outputs\PEAO\criminalidad\1%\simulacion_2\output_tests.xlsx',ub_vec_75','ub_vec_75');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OVERS\outputs\PEAO\bajo_niv_educ\1%\simulacion_2\output_tests.xlsx',p_value_vec_"&amp;QW104&amp;"','p_value_vec_"&amp;QW104&amp;"');"</f>
        <v>xlswrite('G:\Mi unidad\1. PROYECTOS TELLO 2022\SCM SPILL OVERS\outputs\PEAO\bajo_niv_educ\1%\simulacion_2\output_tests.xlsx',p_value_vec_75','p_value_vec_75');</v>
      </c>
      <c r="RK104">
        <v>75</v>
      </c>
      <c r="RL104" t="str">
        <f>"xlswrite('G:\Mi unidad\1. PROYECTOS TELLO 2022\SCM SPILL OVERS\outputs\PEAO\bajo_ingreso\1%\simulacion_2\output_tests.xlsx',p_value_vec_"&amp;RK104&amp;"','p_value_vec_"&amp;RK104&amp;"');"</f>
        <v>xlswrite('G:\Mi unidad\1. PROYECTOS TELLO 2022\SCM SPILL OVERS\outputs\PEAO\bajo_ingreso\1%\simulacion_2\output_tests.xlsx',p_value_vec_75','p_value_vec_75');</v>
      </c>
      <c r="RW104">
        <v>75</v>
      </c>
      <c r="RX104" t="str">
        <f>"xlswrite('G:\Mi unidad\1. PROYECTOS TELLO 2022\SCM SPILL OVERS\outputs\PEAO\densidad\1%\simulacion_2\output_tests.xlsx',p_value_vec_"&amp;RW104&amp;"','p_value_vec_"&amp;RW104&amp;"');"</f>
        <v>xlswrite('G:\Mi unidad\1. PROYECTOS TELLO 2022\SCM SPILL OVERS\outputs\PEAO\densidad\1%\simulacion_2\output_tests.xlsx',p_value_vec_75','p_value_vec_75');</v>
      </c>
      <c r="SI104">
        <v>75</v>
      </c>
      <c r="SJ104" t="str">
        <f>"xlswrite('G:\Mi unidad\1. PROYECTOS TELLO 2022\SCM SPILL OVERS\outputs\PEAO\densidad_g\1%\simulacion_2\output_tests.xlsx',p_value_vec_"&amp;SI104&amp;"','p_value_vec_"&amp;SI104&amp;"');"</f>
        <v>xlswrite('G:\Mi unidad\1. PROYECTOS TELLO 2022\SCM SPILL OVERS\outputs\PEAO\densidad_g\1%\simulacion_2\output_tests.xlsx',p_value_vec_75','p_value_vec_75');</v>
      </c>
      <c r="SU104">
        <v>75</v>
      </c>
      <c r="SV104" t="str">
        <f>"xlswrite('G:\Mi unidad\1. PROYECTOS TELLO 2022\SCM SPILL OVERS\outputs\PEAO\distancia_centro_salud\1%\simulacion_2\output_tests.xlsx',p_value_vec_"&amp;SU104&amp;"','p_value_vec_"&amp;SU104&amp;"');"</f>
        <v>xlswrite('G:\Mi unidad\1. PROYECTOS TELLO 2022\SCM SPILL OVERS\outputs\PEAO\distancia_centro_salud\1%\simulacion_2\output_tests.xlsx',p_value_vec_75','p_value_vec_75');</v>
      </c>
      <c r="TH104">
        <v>75</v>
      </c>
      <c r="TI104" t="str">
        <f>"xlswrite('G:\Mi unidad\1. PROYECTOS TELLO 2022\SCM SPILL OVERS\outputs\PEAO\informalidad\1%\simulacion_2\output_tests.xlsx',p_value_vec_"&amp;TH104&amp;"','p_value_vec_"&amp;TH104&amp;"');"</f>
        <v>xlswrite('G:\Mi unidad\1. PROYECTOS TELLO 2022\SCM SPILL OVERS\outputs\PEAO\informalidad\1%\simulacion_2\output_tests.xlsx',p_value_vec_75','p_value_vec_75');</v>
      </c>
      <c r="TU104">
        <v>75</v>
      </c>
      <c r="TV104" t="str">
        <f>"xlswrite('G:\Mi unidad\1. PROYECTOS TELLO 2022\SCM SPILL OVERS\outputs\PEAO\alimentos\1%\simulacion_2\output_tests.xlsx',p_value_vec_"&amp;TU104&amp;"','p_value_vec_"&amp;TU104&amp;"');"</f>
        <v>xlswrite('G:\Mi unidad\1. PROYECTOS TELLO 2022\SCM SPILL OVERS\outputs\PEAO\alimentos\1%\simulacion_2\output_tests.xlsx',p_value_vec_75','p_value_vec_75');</v>
      </c>
      <c r="UB104">
        <v>75</v>
      </c>
      <c r="UC104" t="str">
        <f>"xlswrite('G:\Mi unidad\1. PROYECTOS TELLO 2022\SCM SPILL OVERS\outputs\PEAO\jefe_hogar\1%\simulacion_2\output_tests.xlsx',p_value_vec_"&amp;UB104&amp;"','p_value_vec_"&amp;UB104&amp;"');"</f>
        <v>xlswrite('G:\Mi unidad\1. PROYECTOS TELLO 2022\SCM SPILL OVERS\outputs\PEAO\jefe_hogar\1%\simulacion_2\output_tests.xlsx',p_value_vec_75','p_value_vec_75');</v>
      </c>
      <c r="UI104">
        <v>75</v>
      </c>
      <c r="UJ104" t="str">
        <f>"xlswrite('G:\Mi unidad\1. PROYECTOS TELLO 2022\SCM SPILL OVERS\outputs\PEAO\mujeres\1%\simulacion_2\output_tests.xlsx',p_value_vec_"&amp;UI104&amp;"','p_value_vec_"&amp;UI104&amp;"');"</f>
        <v>xlswrite('G:\Mi unidad\1. PROYECTOS TELLO 2022\SCM SPILL OVERS\outputs\PEAO\mujeres\1%\simulacion_2\output_tests.xlsx',p_value_vec_75','p_value_vec_75');</v>
      </c>
      <c r="UU104">
        <v>75</v>
      </c>
      <c r="UV104" t="str">
        <f>"xlswrite('G:\Mi unidad\1. PROYECTOS TELLO 2022\SCM SPILL OVERS\outputs\PEAO\criminalidad\1%\simulacion_2\output_tests.xlsx',p_value_vec_"&amp;UU104&amp;"','p_value_vec_"&amp;UU104&amp;"');"</f>
        <v>xlswrite('G:\Mi unidad\1. PROYECTOS TELLO 2022\SCM SPILL OVERS\outputs\PEAO\criminalidad\1%\simulacion_2\output_tests.xlsx',p_value_vec_75','p_value_vec_75');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OVERS\outputs\PEAO\bajo_niv_educ\1%\simulacion_2\output_tests.xlsx',alpha1_hat_vec_"&amp;QW105&amp;"','alpha1_hat_vec_"&amp;QW105&amp;"');"</f>
        <v>xlswrite('G:\Mi unidad\1. PROYECTOS TELLO 2022\SCM SPILL OVERS\outputs\PEAO\bajo_niv_educ\1%\simulacion_2\output_tests.xlsx',alpha1_hat_vec_75','alpha1_hat_vec_75');</v>
      </c>
      <c r="RK105">
        <v>75</v>
      </c>
      <c r="RL105" t="str">
        <f>"xlswrite('G:\Mi unidad\1. PROYECTOS TELLO 2022\SCM SPILL OVERS\outputs\PEAO\bajo_ingreso\1%\simulacion_2\output_tests.xlsx',alpha1_hat_vec_"&amp;RK105&amp;"','alpha1_hat_vec_"&amp;RK105&amp;"');"</f>
        <v>xlswrite('G:\Mi unidad\1. PROYECTOS TELLO 2022\SCM SPILL OVERS\outputs\PEAO\bajo_ingreso\1%\simulacion_2\output_tests.xlsx',alpha1_hat_vec_75','alpha1_hat_vec_75');</v>
      </c>
      <c r="RW105">
        <v>75</v>
      </c>
      <c r="RX105" t="str">
        <f>"xlswrite('G:\Mi unidad\1. PROYECTOS TELLO 2022\SCM SPILL OVERS\outputs\PEAO\densidad\1%\simulacion_2\output_tests.xlsx',alpha1_hat_vec_"&amp;RW105&amp;"','alpha1_hat_vec_"&amp;RW105&amp;"');"</f>
        <v>xlswrite('G:\Mi unidad\1. PROYECTOS TELLO 2022\SCM SPILL OVERS\outputs\PEAO\densidad\1%\simulacion_2\output_tests.xlsx',alpha1_hat_vec_75','alpha1_hat_vec_75');</v>
      </c>
      <c r="SI105">
        <v>75</v>
      </c>
      <c r="SJ105" t="str">
        <f>"xlswrite('G:\Mi unidad\1. PROYECTOS TELLO 2022\SCM SPILL OVERS\outputs\PEAO\densidad_g\1%\simulacion_2\output_tests.xlsx',alpha1_hat_vec_"&amp;SI105&amp;"','alpha1_hat_vec_"&amp;SI105&amp;"');"</f>
        <v>xlswrite('G:\Mi unidad\1. PROYECTOS TELLO 2022\SCM SPILL OVERS\outputs\PEAO\densidad_g\1%\simulacion_2\output_tests.xlsx',alpha1_hat_vec_75','alpha1_hat_vec_75');</v>
      </c>
      <c r="SU105">
        <v>75</v>
      </c>
      <c r="SV105" t="str">
        <f>"xlswrite('G:\Mi unidad\1. PROYECTOS TELLO 2022\SCM SPILL OVERS\outputs\PEAO\distancia_centro_salud\1%\simulacion_2\output_tests.xlsx',alpha1_hat_vec_"&amp;SU105&amp;"','alpha1_hat_vec_"&amp;SU105&amp;"');"</f>
        <v>xlswrite('G:\Mi unidad\1. PROYECTOS TELLO 2022\SCM SPILL OVERS\outputs\PEAO\distancia_centro_salud\1%\simulacion_2\output_tests.xlsx',alpha1_hat_vec_75','alpha1_hat_vec_75');</v>
      </c>
      <c r="TH105">
        <v>75</v>
      </c>
      <c r="TI105" t="str">
        <f>"xlswrite('G:\Mi unidad\1. PROYECTOS TELLO 2022\SCM SPILL OVERS\outputs\PEAO\informalidad\1%\simulacion_2\output_tests.xlsx',alpha1_hat_vec_"&amp;TH105&amp;"','alpha1_hat_vec_"&amp;TH105&amp;"');"</f>
        <v>xlswrite('G:\Mi unidad\1. PROYECTOS TELLO 2022\SCM SPILL OVERS\outputs\PEAO\informalidad\1%\simulacion_2\output_tests.xlsx',alpha1_hat_vec_75','alpha1_hat_vec_75');</v>
      </c>
      <c r="TU105">
        <v>75</v>
      </c>
      <c r="TV105" t="str">
        <f>"xlswrite('G:\Mi unidad\1. PROYECTOS TELLO 2022\SCM SPILL OVERS\outputs\PEAO\alimentos\1%\simulacion_2\output_tests.xlsx',alpha1_hat_vec_"&amp;TU105&amp;"','alpha1_hat_vec_"&amp;TU105&amp;"');"</f>
        <v>xlswrite('G:\Mi unidad\1. PROYECTOS TELLO 2022\SCM SPILL OVERS\outputs\PEAO\alimentos\1%\simulacion_2\output_tests.xlsx',alpha1_hat_vec_75','alpha1_hat_vec_75');</v>
      </c>
      <c r="UB105">
        <v>75</v>
      </c>
      <c r="UC105" t="str">
        <f>"xlswrite('G:\Mi unidad\1. PROYECTOS TELLO 2022\SCM SPILL OVERS\outputs\PEAO\jefe_hogar\1%\simulacion_2\output_tests.xlsx',alpha1_hat_vec_"&amp;UB105&amp;"','alpha1_hat_vec_"&amp;UB105&amp;"');"</f>
        <v>xlswrite('G:\Mi unidad\1. PROYECTOS TELLO 2022\SCM SPILL OVERS\outputs\PEAO\jefe_hogar\1%\simulacion_2\output_tests.xlsx',alpha1_hat_vec_75','alpha1_hat_vec_75');</v>
      </c>
      <c r="UI105">
        <v>75</v>
      </c>
      <c r="UJ105" t="str">
        <f>"xlswrite('G:\Mi unidad\1. PROYECTOS TELLO 2022\SCM SPILL OVERS\outputs\PEAO\mujeres\1%\simulacion_2\output_tests.xlsx',alpha1_hat_vec_"&amp;UI105&amp;"','alpha1_hat_vec_"&amp;UI105&amp;"');"</f>
        <v>xlswrite('G:\Mi unidad\1. PROYECTOS TELLO 2022\SCM SPILL OVERS\outputs\PEAO\mujeres\1%\simulacion_2\output_tests.xlsx',alpha1_hat_vec_75','alpha1_hat_vec_75');</v>
      </c>
      <c r="UU105">
        <v>75</v>
      </c>
      <c r="UV105" t="str">
        <f>"xlswrite('G:\Mi unidad\1. PROYECTOS TELLO 2022\SCM SPILL OVERS\outputs\PEAO\criminalidad\1%\simulacion_2\output_tests.xlsx',alpha1_hat_vec_"&amp;UU105&amp;"','alpha1_hat_vec_"&amp;UU105&amp;"');"</f>
        <v>xlswrite('G:\Mi unidad\1. PROYECTOS TELLO 2022\SCM SPILL OVERS\outputs\PEAO\criminalidad\1%\simulacion_2\output_tests.xlsx',alpha1_hat_vec_75','alpha1_hat_vec_75');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sp_andrews_te(Y_pre_"&amp;QI106&amp;",PEAO_"&amp;QI106&amp;"(:,T+s),A_"&amp;QI106&amp;",C,.05);"</f>
        <v xml:space="preserve">    [p_value_41,lb_41,ub_41] = sp_andrews_te(Y_pre_41,PEAO_41(:,T+s),A_41,C,.05);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OVERS\outputs\PEAO\bajo_niv_educ\1%\simulacion_2\output_tests.xlsx',spillover_test_"&amp;QW106&amp;"','sp_test_"&amp;QW106&amp;"');"</f>
        <v>xlswrite('G:\Mi unidad\1. PROYECTOS TELLO 2022\SCM SPILL OVERS\outputs\PEAO\bajo_niv_educ\1%\simulacion_2\output_tests.xlsx',spillover_test_75','sp_test_75');</v>
      </c>
      <c r="RK106">
        <v>75</v>
      </c>
      <c r="RL106" t="str">
        <f>"xlswrite('G:\Mi unidad\1. PROYECTOS TELLO 2022\SCM SPILL OVERS\outputs\PEAO\bajo_ingreso\1%\simulacion_2\output_tests.xlsx',spillover_test_"&amp;RK106&amp;"','sp_test_"&amp;RK106&amp;"');"</f>
        <v>xlswrite('G:\Mi unidad\1. PROYECTOS TELLO 2022\SCM SPILL OVERS\outputs\PEAO\bajo_ingreso\1%\simulacion_2\output_tests.xlsx',spillover_test_75','sp_test_75');</v>
      </c>
      <c r="RW106">
        <v>75</v>
      </c>
      <c r="RX106" t="str">
        <f>"xlswrite('G:\Mi unidad\1. PROYECTOS TELLO 2022\SCM SPILL OVERS\outputs\PEAO\densidad\1%\simulacion_2\output_tests.xlsx',spillover_test_"&amp;RW106&amp;"','sp_test_"&amp;RW106&amp;"');"</f>
        <v>xlswrite('G:\Mi unidad\1. PROYECTOS TELLO 2022\SCM SPILL OVERS\outputs\PEAO\densidad\1%\simulacion_2\output_tests.xlsx',spillover_test_75','sp_test_75');</v>
      </c>
      <c r="SI106">
        <v>75</v>
      </c>
      <c r="SJ106" t="str">
        <f>"xlswrite('G:\Mi unidad\1. PROYECTOS TELLO 2022\SCM SPILL OVERS\outputs\PEAO\densidad_g\1%\simulacion_2\output_tests.xlsx',spillover_test_"&amp;SI106&amp;"','sp_test_"&amp;SI106&amp;"');"</f>
        <v>xlswrite('G:\Mi unidad\1. PROYECTOS TELLO 2022\SCM SPILL OVERS\outputs\PEAO\densidad_g\1%\simulacion_2\output_tests.xlsx',spillover_test_75','sp_test_75');</v>
      </c>
      <c r="SU106">
        <v>75</v>
      </c>
      <c r="SV106" t="str">
        <f>"xlswrite('G:\Mi unidad\1. PROYECTOS TELLO 2022\SCM SPILL OVERS\outputs\PEAO\distancia_centro_salud\1%\simulacion_2\output_tests.xlsx',spillover_test_"&amp;SU106&amp;"','sp_test_"&amp;SU106&amp;"');"</f>
        <v>xlswrite('G:\Mi unidad\1. PROYECTOS TELLO 2022\SCM SPILL OVERS\outputs\PEAO\distancia_centro_salud\1%\simulacion_2\output_tests.xlsx',spillover_test_75','sp_test_75');</v>
      </c>
      <c r="TH106">
        <v>75</v>
      </c>
      <c r="TI106" t="str">
        <f>"xlswrite('G:\Mi unidad\1. PROYECTOS TELLO 2022\SCM SPILL OVERS\outputs\PEAO\informalidad\1%\simulacion_2\output_tests.xlsx',spillover_test_"&amp;TH106&amp;"','sp_test_"&amp;TH106&amp;"');"</f>
        <v>xlswrite('G:\Mi unidad\1. PROYECTOS TELLO 2022\SCM SPILL OVERS\outputs\PEAO\informalidad\1%\simulacion_2\output_tests.xlsx',spillover_test_75','sp_test_75');</v>
      </c>
      <c r="TU106">
        <v>75</v>
      </c>
      <c r="TV106" t="str">
        <f>"xlswrite('G:\Mi unidad\1. PROYECTOS TELLO 2022\SCM SPILL OVERS\outputs\PEAO\alimentos\1%\simulacion_2\output_tests.xlsx',spillover_test_"&amp;TU106&amp;"','sp_test_"&amp;TU106&amp;"');"</f>
        <v>xlswrite('G:\Mi unidad\1. PROYECTOS TELLO 2022\SCM SPILL OVERS\outputs\PEAO\alimentos\1%\simulacion_2\output_tests.xlsx',spillover_test_75','sp_test_75');</v>
      </c>
      <c r="UB106">
        <v>75</v>
      </c>
      <c r="UC106" t="str">
        <f>"xlswrite('G:\Mi unidad\1. PROYECTOS TELLO 2022\SCM SPILL OVERS\outputs\PEAO\jefe_hogar\1%\simulacion_2\output_tests.xlsx',spillover_test_"&amp;UB106&amp;"','sp_test_"&amp;UB106&amp;"');"</f>
        <v>xlswrite('G:\Mi unidad\1. PROYECTOS TELLO 2022\SCM SPILL OVERS\outputs\PEAO\jefe_hogar\1%\simulacion_2\output_tests.xlsx',spillover_test_75','sp_test_75');</v>
      </c>
      <c r="UI106">
        <v>75</v>
      </c>
      <c r="UJ106" t="str">
        <f>"xlswrite('G:\Mi unidad\1. PROYECTOS TELLO 2022\SCM SPILL OVERS\outputs\PEAO\mujeres\1%\simulacion_2\output_tests.xlsx',spillover_test_"&amp;UI106&amp;"','sp_test_"&amp;UI106&amp;"');"</f>
        <v>xlswrite('G:\Mi unidad\1. PROYECTOS TELLO 2022\SCM SPILL OVERS\outputs\PEAO\mujeres\1%\simulacion_2\output_tests.xlsx',spillover_test_75','sp_test_75');</v>
      </c>
      <c r="UU106">
        <v>75</v>
      </c>
      <c r="UV106" t="str">
        <f>"xlswrite('G:\Mi unidad\1. PROYECTOS TELLO 2022\SCM SPILL OVERS\outputs\PEAO\criminalidad\1%\simulacion_2\output_tests.xlsx',spillover_test_"&amp;UU106&amp;"','sp_test_"&amp;UU106&amp;"');"</f>
        <v>xlswrite('G:\Mi unidad\1. PROYECTOS TELLO 2022\SCM SPILL OVERS\outputs\PEAO\criminalidad\1%\simulacion_2\output_tests.xlsx',spillover_test_75','sp_test_75');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OVERS\outputs\PEAO\bajo_niv_educ\1%\simulacion_2\output_tests.xlsx',lb_vec_"&amp;QW107&amp;"','lb_vec_"&amp;QW107&amp;"');"</f>
        <v>xlswrite('G:\Mi unidad\1. PROYECTOS TELLO 2022\SCM SPILL OVERS\outputs\PEAO\bajo_niv_educ\1%\simulacion_2\output_tests.xlsx',lb_vec_76','lb_vec_76');</v>
      </c>
      <c r="RK107">
        <v>76</v>
      </c>
      <c r="RL107" t="str">
        <f>"xlswrite('G:\Mi unidad\1. PROYECTOS TELLO 2022\SCM SPILL OVERS\outputs\PEAO\bajo_ingreso\1%\simulacion_2\output_tests.xlsx',lb_vec_"&amp;RK107&amp;"','lb_vec_"&amp;RK107&amp;"');"</f>
        <v>xlswrite('G:\Mi unidad\1. PROYECTOS TELLO 2022\SCM SPILL OVERS\outputs\PEAO\bajo_ingreso\1%\simulacion_2\output_tests.xlsx',lb_vec_76','lb_vec_76');</v>
      </c>
      <c r="RW107">
        <v>76</v>
      </c>
      <c r="RX107" t="str">
        <f>"xlswrite('G:\Mi unidad\1. PROYECTOS TELLO 2022\SCM SPILL OVERS\outputs\PEAO\densidad\1%\simulacion_2\output_tests.xlsx',lb_vec_"&amp;RW107&amp;"','lb_vec_"&amp;RW107&amp;"');"</f>
        <v>xlswrite('G:\Mi unidad\1. PROYECTOS TELLO 2022\SCM SPILL OVERS\outputs\PEAO\densidad\1%\simulacion_2\output_tests.xlsx',lb_vec_76','lb_vec_76');</v>
      </c>
      <c r="SI107">
        <v>76</v>
      </c>
      <c r="SJ107" t="str">
        <f>"xlswrite('G:\Mi unidad\1. PROYECTOS TELLO 2022\SCM SPILL OVERS\outputs\PEAO\densidad_g\1%\simulacion_2\output_tests.xlsx',lb_vec_"&amp;SI107&amp;"','lb_vec_"&amp;SI107&amp;"');"</f>
        <v>xlswrite('G:\Mi unidad\1. PROYECTOS TELLO 2022\SCM SPILL OVERS\outputs\PEAO\densidad_g\1%\simulacion_2\output_tests.xlsx',lb_vec_76','lb_vec_76');</v>
      </c>
      <c r="SU107">
        <v>76</v>
      </c>
      <c r="SV107" t="str">
        <f>"xlswrite('G:\Mi unidad\1. PROYECTOS TELLO 2022\SCM SPILL OVERS\outputs\PEAO\distancia_centro_salud\1%\simulacion_2\output_tests.xlsx',lb_vec_"&amp;SU107&amp;"','lb_vec_"&amp;SU107&amp;"');"</f>
        <v>xlswrite('G:\Mi unidad\1. PROYECTOS TELLO 2022\SCM SPILL OVERS\outputs\PEAO\distancia_centro_salud\1%\simulacion_2\output_tests.xlsx',lb_vec_76','lb_vec_76');</v>
      </c>
      <c r="TH107">
        <v>76</v>
      </c>
      <c r="TI107" t="str">
        <f>"xlswrite('G:\Mi unidad\1. PROYECTOS TELLO 2022\SCM SPILL OVERS\outputs\PEAO\informalidad\1%\simulacion_2\output_tests.xlsx',lb_vec_"&amp;TH107&amp;"','lb_vec_"&amp;TH107&amp;"');"</f>
        <v>xlswrite('G:\Mi unidad\1. PROYECTOS TELLO 2022\SCM SPILL OVERS\outputs\PEAO\informalidad\1%\simulacion_2\output_tests.xlsx',lb_vec_76','lb_vec_76');</v>
      </c>
      <c r="TU107">
        <v>76</v>
      </c>
      <c r="TV107" t="str">
        <f>"xlswrite('G:\Mi unidad\1. PROYECTOS TELLO 2022\SCM SPILL OVERS\outputs\PEAO\alimentos\1%\simulacion_2\output_tests.xlsx',lb_vec_"&amp;TU107&amp;"','lb_vec_"&amp;TU107&amp;"');"</f>
        <v>xlswrite('G:\Mi unidad\1. PROYECTOS TELLO 2022\SCM SPILL OVERS\outputs\PEAO\alimentos\1%\simulacion_2\output_tests.xlsx',lb_vec_76','lb_vec_76');</v>
      </c>
      <c r="UB107">
        <v>76</v>
      </c>
      <c r="UC107" t="str">
        <f>"xlswrite('G:\Mi unidad\1. PROYECTOS TELLO 2022\SCM SPILL OVERS\outputs\PEAO\jefe_hogar\1%\simulacion_2\output_tests.xlsx',lb_vec_"&amp;UB107&amp;"','lb_vec_"&amp;UB107&amp;"');"</f>
        <v>xlswrite('G:\Mi unidad\1. PROYECTOS TELLO 2022\SCM SPILL OVERS\outputs\PEAO\jefe_hogar\1%\simulacion_2\output_tests.xlsx',lb_vec_76','lb_vec_76');</v>
      </c>
      <c r="UI107">
        <v>76</v>
      </c>
      <c r="UJ107" t="str">
        <f>"xlswrite('G:\Mi unidad\1. PROYECTOS TELLO 2022\SCM SPILL OVERS\outputs\PEAO\mujeres\1%\simulacion_2\output_tests.xlsx',lb_vec_"&amp;UI107&amp;"','lb_vec_"&amp;UI107&amp;"');"</f>
        <v>xlswrite('G:\Mi unidad\1. PROYECTOS TELLO 2022\SCM SPILL OVERS\outputs\PEAO\mujeres\1%\simulacion_2\output_tests.xlsx',lb_vec_76','lb_vec_76');</v>
      </c>
      <c r="UU107">
        <v>76</v>
      </c>
      <c r="UV107" t="str">
        <f>"xlswrite('G:\Mi unidad\1. PROYECTOS TELLO 2022\SCM SPILL OVERS\outputs\PEAO\criminalidad\1%\simulacion_2\output_tests.xlsx',lb_vec_"&amp;UU107&amp;"','lb_vec_"&amp;UU107&amp;"');"</f>
        <v>xlswrite('G:\Mi unidad\1. PROYECTOS TELLO 2022\SCM SPILL OVERS\outputs\PEAO\criminalidad\1%\simulacion_2\output_tests.xlsx',lb_vec_76','lb_vec_76');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OVERS\outputs\PEAO\bajo_niv_educ\1%\simulacion_2\output_tests.xlsx',ub_vec_"&amp;QW108&amp;"','ub_vec_"&amp;QW108&amp;"');"</f>
        <v>xlswrite('G:\Mi unidad\1. PROYECTOS TELLO 2022\SCM SPILL OVERS\outputs\PEAO\bajo_niv_educ\1%\simulacion_2\output_tests.xlsx',ub_vec_76','ub_vec_76');</v>
      </c>
      <c r="RK108">
        <v>76</v>
      </c>
      <c r="RL108" t="str">
        <f>"xlswrite('G:\Mi unidad\1. PROYECTOS TELLO 2022\SCM SPILL OVERS\outputs\PEAO\bajo_ingreso\1%\simulacion_2\output_tests.xlsx',ub_vec_"&amp;RK108&amp;"','ub_vec_"&amp;RK108&amp;"');"</f>
        <v>xlswrite('G:\Mi unidad\1. PROYECTOS TELLO 2022\SCM SPILL OVERS\outputs\PEAO\bajo_ingreso\1%\simulacion_2\output_tests.xlsx',ub_vec_76','ub_vec_76');</v>
      </c>
      <c r="RW108">
        <v>76</v>
      </c>
      <c r="RX108" t="str">
        <f>"xlswrite('G:\Mi unidad\1. PROYECTOS TELLO 2022\SCM SPILL OVERS\outputs\PEAO\densidad\1%\simulacion_2\output_tests.xlsx',ub_vec_"&amp;RW108&amp;"','ub_vec_"&amp;RW108&amp;"');"</f>
        <v>xlswrite('G:\Mi unidad\1. PROYECTOS TELLO 2022\SCM SPILL OVERS\outputs\PEAO\densidad\1%\simulacion_2\output_tests.xlsx',ub_vec_76','ub_vec_76');</v>
      </c>
      <c r="SI108">
        <v>76</v>
      </c>
      <c r="SJ108" t="str">
        <f>"xlswrite('G:\Mi unidad\1. PROYECTOS TELLO 2022\SCM SPILL OVERS\outputs\PEAO\densidad_g\1%\simulacion_2\output_tests.xlsx',ub_vec_"&amp;SI108&amp;"','ub_vec_"&amp;SI108&amp;"');"</f>
        <v>xlswrite('G:\Mi unidad\1. PROYECTOS TELLO 2022\SCM SPILL OVERS\outputs\PEAO\densidad_g\1%\simulacion_2\output_tests.xlsx',ub_vec_76','ub_vec_76');</v>
      </c>
      <c r="SU108">
        <v>76</v>
      </c>
      <c r="SV108" t="str">
        <f>"xlswrite('G:\Mi unidad\1. PROYECTOS TELLO 2022\SCM SPILL OVERS\outputs\PEAO\distancia_centro_salud\1%\simulacion_2\output_tests.xlsx',ub_vec_"&amp;SU108&amp;"','ub_vec_"&amp;SU108&amp;"');"</f>
        <v>xlswrite('G:\Mi unidad\1. PROYECTOS TELLO 2022\SCM SPILL OVERS\outputs\PEAO\distancia_centro_salud\1%\simulacion_2\output_tests.xlsx',ub_vec_76','ub_vec_76');</v>
      </c>
      <c r="TH108">
        <v>76</v>
      </c>
      <c r="TI108" t="str">
        <f>"xlswrite('G:\Mi unidad\1. PROYECTOS TELLO 2022\SCM SPILL OVERS\outputs\PEAO\informalidad\1%\simulacion_2\output_tests.xlsx',ub_vec_"&amp;TH108&amp;"','ub_vec_"&amp;TH108&amp;"');"</f>
        <v>xlswrite('G:\Mi unidad\1. PROYECTOS TELLO 2022\SCM SPILL OVERS\outputs\PEAO\informalidad\1%\simulacion_2\output_tests.xlsx',ub_vec_76','ub_vec_76');</v>
      </c>
      <c r="TU108">
        <v>76</v>
      </c>
      <c r="TV108" t="str">
        <f>"xlswrite('G:\Mi unidad\1. PROYECTOS TELLO 2022\SCM SPILL OVERS\outputs\PEAO\alimentos\1%\simulacion_2\output_tests.xlsx',ub_vec_"&amp;TU108&amp;"','ub_vec_"&amp;TU108&amp;"');"</f>
        <v>xlswrite('G:\Mi unidad\1. PROYECTOS TELLO 2022\SCM SPILL OVERS\outputs\PEAO\alimentos\1%\simulacion_2\output_tests.xlsx',ub_vec_76','ub_vec_76');</v>
      </c>
      <c r="UB108">
        <v>76</v>
      </c>
      <c r="UC108" t="str">
        <f>"xlswrite('G:\Mi unidad\1. PROYECTOS TELLO 2022\SCM SPILL OVERS\outputs\PEAO\jefe_hogar\1%\simulacion_2\output_tests.xlsx',ub_vec_"&amp;UB108&amp;"','ub_vec_"&amp;UB108&amp;"');"</f>
        <v>xlswrite('G:\Mi unidad\1. PROYECTOS TELLO 2022\SCM SPILL OVERS\outputs\PEAO\jefe_hogar\1%\simulacion_2\output_tests.xlsx',ub_vec_76','ub_vec_76');</v>
      </c>
      <c r="UI108">
        <v>76</v>
      </c>
      <c r="UJ108" t="str">
        <f>"xlswrite('G:\Mi unidad\1. PROYECTOS TELLO 2022\SCM SPILL OVERS\outputs\PEAO\mujeres\1%\simulacion_2\output_tests.xlsx',ub_vec_"&amp;UI108&amp;"','ub_vec_"&amp;UI108&amp;"');"</f>
        <v>xlswrite('G:\Mi unidad\1. PROYECTOS TELLO 2022\SCM SPILL OVERS\outputs\PEAO\mujeres\1%\simulacion_2\output_tests.xlsx',ub_vec_76','ub_vec_76');</v>
      </c>
      <c r="UU108">
        <v>76</v>
      </c>
      <c r="UV108" t="str">
        <f>"xlswrite('G:\Mi unidad\1. PROYECTOS TELLO 2022\SCM SPILL OVERS\outputs\PEAO\criminalidad\1%\simulacion_2\output_tests.xlsx',ub_vec_"&amp;UU108&amp;"','ub_vec_"&amp;UU108&amp;"');"</f>
        <v>xlswrite('G:\Mi unidad\1. PROYECTOS TELLO 2022\SCM SPILL OVERS\outputs\PEAO\criminalidad\1%\simulacion_2\output_tests.xlsx',ub_vec_76','ub_vec_76');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sp_andrews(Y_pre_"&amp;QP109&amp;",PEAO_"&amp;QP109&amp;"(:,T+s),A_"&amp;QP109&amp;",C,d,alpha_sig);"</f>
        <v xml:space="preserve">    spillover_test_65(s) = sp_andrews(Y_pre_65,PEAO_65(:,T+s),A_65,C,d,alpha_sig);</v>
      </c>
      <c r="QW109">
        <v>76</v>
      </c>
      <c r="QX109" t="str">
        <f>"xlswrite('G:\Mi unidad\1. PROYECTOS TELLO 2022\SCM SPILL OVERS\outputs\PEAO\bajo_niv_educ\1%\simulacion_2\output_tests.xlsx',p_value_vec_"&amp;QW109&amp;"','p_value_vec_"&amp;QW109&amp;"');"</f>
        <v>xlswrite('G:\Mi unidad\1. PROYECTOS TELLO 2022\SCM SPILL OVERS\outputs\PEAO\bajo_niv_educ\1%\simulacion_2\output_tests.xlsx',p_value_vec_76','p_value_vec_76');</v>
      </c>
      <c r="RK109">
        <v>76</v>
      </c>
      <c r="RL109" t="str">
        <f>"xlswrite('G:\Mi unidad\1. PROYECTOS TELLO 2022\SCM SPILL OVERS\outputs\PEAO\bajo_ingreso\1%\simulacion_2\output_tests.xlsx',p_value_vec_"&amp;RK109&amp;"','p_value_vec_"&amp;RK109&amp;"');"</f>
        <v>xlswrite('G:\Mi unidad\1. PROYECTOS TELLO 2022\SCM SPILL OVERS\outputs\PEAO\bajo_ingreso\1%\simulacion_2\output_tests.xlsx',p_value_vec_76','p_value_vec_76');</v>
      </c>
      <c r="RW109">
        <v>76</v>
      </c>
      <c r="RX109" t="str">
        <f>"xlswrite('G:\Mi unidad\1. PROYECTOS TELLO 2022\SCM SPILL OVERS\outputs\PEAO\densidad\1%\simulacion_2\output_tests.xlsx',p_value_vec_"&amp;RW109&amp;"','p_value_vec_"&amp;RW109&amp;"');"</f>
        <v>xlswrite('G:\Mi unidad\1. PROYECTOS TELLO 2022\SCM SPILL OVERS\outputs\PEAO\densidad\1%\simulacion_2\output_tests.xlsx',p_value_vec_76','p_value_vec_76');</v>
      </c>
      <c r="SI109">
        <v>76</v>
      </c>
      <c r="SJ109" t="str">
        <f>"xlswrite('G:\Mi unidad\1. PROYECTOS TELLO 2022\SCM SPILL OVERS\outputs\PEAO\densidad_g\1%\simulacion_2\output_tests.xlsx',p_value_vec_"&amp;SI109&amp;"','p_value_vec_"&amp;SI109&amp;"');"</f>
        <v>xlswrite('G:\Mi unidad\1. PROYECTOS TELLO 2022\SCM SPILL OVERS\outputs\PEAO\densidad_g\1%\simulacion_2\output_tests.xlsx',p_value_vec_76','p_value_vec_76');</v>
      </c>
      <c r="SU109">
        <v>76</v>
      </c>
      <c r="SV109" t="str">
        <f>"xlswrite('G:\Mi unidad\1. PROYECTOS TELLO 2022\SCM SPILL OVERS\outputs\PEAO\distancia_centro_salud\1%\simulacion_2\output_tests.xlsx',p_value_vec_"&amp;SU109&amp;"','p_value_vec_"&amp;SU109&amp;"');"</f>
        <v>xlswrite('G:\Mi unidad\1. PROYECTOS TELLO 2022\SCM SPILL OVERS\outputs\PEAO\distancia_centro_salud\1%\simulacion_2\output_tests.xlsx',p_value_vec_76','p_value_vec_76');</v>
      </c>
      <c r="TH109">
        <v>76</v>
      </c>
      <c r="TI109" t="str">
        <f>"xlswrite('G:\Mi unidad\1. PROYECTOS TELLO 2022\SCM SPILL OVERS\outputs\PEAO\informalidad\1%\simulacion_2\output_tests.xlsx',p_value_vec_"&amp;TH109&amp;"','p_value_vec_"&amp;TH109&amp;"');"</f>
        <v>xlswrite('G:\Mi unidad\1. PROYECTOS TELLO 2022\SCM SPILL OVERS\outputs\PEAO\informalidad\1%\simulacion_2\output_tests.xlsx',p_value_vec_76','p_value_vec_76');</v>
      </c>
      <c r="TU109">
        <v>76</v>
      </c>
      <c r="TV109" t="str">
        <f>"xlswrite('G:\Mi unidad\1. PROYECTOS TELLO 2022\SCM SPILL OVERS\outputs\PEAO\alimentos\1%\simulacion_2\output_tests.xlsx',p_value_vec_"&amp;TU109&amp;"','p_value_vec_"&amp;TU109&amp;"');"</f>
        <v>xlswrite('G:\Mi unidad\1. PROYECTOS TELLO 2022\SCM SPILL OVERS\outputs\PEAO\alimentos\1%\simulacion_2\output_tests.xlsx',p_value_vec_76','p_value_vec_76');</v>
      </c>
      <c r="UB109">
        <v>76</v>
      </c>
      <c r="UC109" t="str">
        <f>"xlswrite('G:\Mi unidad\1. PROYECTOS TELLO 2022\SCM SPILL OVERS\outputs\PEAO\jefe_hogar\1%\simulacion_2\output_tests.xlsx',p_value_vec_"&amp;UB109&amp;"','p_value_vec_"&amp;UB109&amp;"');"</f>
        <v>xlswrite('G:\Mi unidad\1. PROYECTOS TELLO 2022\SCM SPILL OVERS\outputs\PEAO\jefe_hogar\1%\simulacion_2\output_tests.xlsx',p_value_vec_76','p_value_vec_76');</v>
      </c>
      <c r="UI109">
        <v>76</v>
      </c>
      <c r="UJ109" t="str">
        <f>"xlswrite('G:\Mi unidad\1. PROYECTOS TELLO 2022\SCM SPILL OVERS\outputs\PEAO\mujeres\1%\simulacion_2\output_tests.xlsx',p_value_vec_"&amp;UI109&amp;"','p_value_vec_"&amp;UI109&amp;"');"</f>
        <v>xlswrite('G:\Mi unidad\1. PROYECTOS TELLO 2022\SCM SPILL OVERS\outputs\PEAO\mujeres\1%\simulacion_2\output_tests.xlsx',p_value_vec_76','p_value_vec_76');</v>
      </c>
      <c r="UU109">
        <v>76</v>
      </c>
      <c r="UV109" t="str">
        <f>"xlswrite('G:\Mi unidad\1. PROYECTOS TELLO 2022\SCM SPILL OVERS\outputs\PEAO\criminalidad\1%\simulacion_2\output_tests.xlsx',p_value_vec_"&amp;UU109&amp;"','p_value_vec_"&amp;UU109&amp;"');"</f>
        <v>xlswrite('G:\Mi unidad\1. PROYECTOS TELLO 2022\SCM SPILL OVERS\outputs\PEAO\criminalidad\1%\simulacion_2\output_tests.xlsx',p_value_vec_76','p_value_vec_76');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OVERS\outputs\PEAO\bajo_niv_educ\1%\simulacion_2\output_tests.xlsx',alpha1_hat_vec_"&amp;QW110&amp;"','alpha1_hat_vec_"&amp;QW110&amp;"');"</f>
        <v>xlswrite('G:\Mi unidad\1. PROYECTOS TELLO 2022\SCM SPILL OVERS\outputs\PEAO\bajo_niv_educ\1%\simulacion_2\output_tests.xlsx',alpha1_hat_vec_76','alpha1_hat_vec_76');</v>
      </c>
      <c r="RK110">
        <v>76</v>
      </c>
      <c r="RL110" t="str">
        <f>"xlswrite('G:\Mi unidad\1. PROYECTOS TELLO 2022\SCM SPILL OVERS\outputs\PEAO\bajo_ingreso\1%\simulacion_2\output_tests.xlsx',alpha1_hat_vec_"&amp;RK110&amp;"','alpha1_hat_vec_"&amp;RK110&amp;"');"</f>
        <v>xlswrite('G:\Mi unidad\1. PROYECTOS TELLO 2022\SCM SPILL OVERS\outputs\PEAO\bajo_ingreso\1%\simulacion_2\output_tests.xlsx',alpha1_hat_vec_76','alpha1_hat_vec_76');</v>
      </c>
      <c r="RW110">
        <v>76</v>
      </c>
      <c r="RX110" t="str">
        <f>"xlswrite('G:\Mi unidad\1. PROYECTOS TELLO 2022\SCM SPILL OVERS\outputs\PEAO\densidad\1%\simulacion_2\output_tests.xlsx',alpha1_hat_vec_"&amp;RW110&amp;"','alpha1_hat_vec_"&amp;RW110&amp;"');"</f>
        <v>xlswrite('G:\Mi unidad\1. PROYECTOS TELLO 2022\SCM SPILL OVERS\outputs\PEAO\densidad\1%\simulacion_2\output_tests.xlsx',alpha1_hat_vec_76','alpha1_hat_vec_76');</v>
      </c>
      <c r="SI110">
        <v>76</v>
      </c>
      <c r="SJ110" t="str">
        <f>"xlswrite('G:\Mi unidad\1. PROYECTOS TELLO 2022\SCM SPILL OVERS\outputs\PEAO\densidad_g\1%\simulacion_2\output_tests.xlsx',alpha1_hat_vec_"&amp;SI110&amp;"','alpha1_hat_vec_"&amp;SI110&amp;"');"</f>
        <v>xlswrite('G:\Mi unidad\1. PROYECTOS TELLO 2022\SCM SPILL OVERS\outputs\PEAO\densidad_g\1%\simulacion_2\output_tests.xlsx',alpha1_hat_vec_76','alpha1_hat_vec_76');</v>
      </c>
      <c r="SU110">
        <v>76</v>
      </c>
      <c r="SV110" t="str">
        <f>"xlswrite('G:\Mi unidad\1. PROYECTOS TELLO 2022\SCM SPILL OVERS\outputs\PEAO\distancia_centro_salud\1%\simulacion_2\output_tests.xlsx',alpha1_hat_vec_"&amp;SU110&amp;"','alpha1_hat_vec_"&amp;SU110&amp;"');"</f>
        <v>xlswrite('G:\Mi unidad\1. PROYECTOS TELLO 2022\SCM SPILL OVERS\outputs\PEAO\distancia_centro_salud\1%\simulacion_2\output_tests.xlsx',alpha1_hat_vec_76','alpha1_hat_vec_76');</v>
      </c>
      <c r="TH110">
        <v>76</v>
      </c>
      <c r="TI110" t="str">
        <f>"xlswrite('G:\Mi unidad\1. PROYECTOS TELLO 2022\SCM SPILL OVERS\outputs\PEAO\informalidad\1%\simulacion_2\output_tests.xlsx',alpha1_hat_vec_"&amp;TH110&amp;"','alpha1_hat_vec_"&amp;TH110&amp;"');"</f>
        <v>xlswrite('G:\Mi unidad\1. PROYECTOS TELLO 2022\SCM SPILL OVERS\outputs\PEAO\informalidad\1%\simulacion_2\output_tests.xlsx',alpha1_hat_vec_76','alpha1_hat_vec_76');</v>
      </c>
      <c r="TU110">
        <v>76</v>
      </c>
      <c r="TV110" t="str">
        <f>"xlswrite('G:\Mi unidad\1. PROYECTOS TELLO 2022\SCM SPILL OVERS\outputs\PEAO\alimentos\1%\simulacion_2\output_tests.xlsx',alpha1_hat_vec_"&amp;TU110&amp;"','alpha1_hat_vec_"&amp;TU110&amp;"');"</f>
        <v>xlswrite('G:\Mi unidad\1. PROYECTOS TELLO 2022\SCM SPILL OVERS\outputs\PEAO\alimentos\1%\simulacion_2\output_tests.xlsx',alpha1_hat_vec_76','alpha1_hat_vec_76');</v>
      </c>
      <c r="UB110">
        <v>76</v>
      </c>
      <c r="UC110" t="str">
        <f>"xlswrite('G:\Mi unidad\1. PROYECTOS TELLO 2022\SCM SPILL OVERS\outputs\PEAO\jefe_hogar\1%\simulacion_2\output_tests.xlsx',alpha1_hat_vec_"&amp;UB110&amp;"','alpha1_hat_vec_"&amp;UB110&amp;"');"</f>
        <v>xlswrite('G:\Mi unidad\1. PROYECTOS TELLO 2022\SCM SPILL OVERS\outputs\PEAO\jefe_hogar\1%\simulacion_2\output_tests.xlsx',alpha1_hat_vec_76','alpha1_hat_vec_76');</v>
      </c>
      <c r="UI110">
        <v>76</v>
      </c>
      <c r="UJ110" t="str">
        <f>"xlswrite('G:\Mi unidad\1. PROYECTOS TELLO 2022\SCM SPILL OVERS\outputs\PEAO\mujeres\1%\simulacion_2\output_tests.xlsx',alpha1_hat_vec_"&amp;UI110&amp;"','alpha1_hat_vec_"&amp;UI110&amp;"');"</f>
        <v>xlswrite('G:\Mi unidad\1. PROYECTOS TELLO 2022\SCM SPILL OVERS\outputs\PEAO\mujeres\1%\simulacion_2\output_tests.xlsx',alpha1_hat_vec_76','alpha1_hat_vec_76');</v>
      </c>
      <c r="UU110">
        <v>76</v>
      </c>
      <c r="UV110" t="str">
        <f>"xlswrite('G:\Mi unidad\1. PROYECTOS TELLO 2022\SCM SPILL OVERS\outputs\PEAO\criminalidad\1%\simulacion_2\output_tests.xlsx',alpha1_hat_vec_"&amp;UU110&amp;"','alpha1_hat_vec_"&amp;UU110&amp;"');"</f>
        <v>xlswrite('G:\Mi unidad\1. PROYECTOS TELLO 2022\SCM SPILL OVERS\outputs\PEAO\criminalidad\1%\simulacion_2\output_tests.xlsx',alpha1_hat_vec_76','alpha1_hat_vec_76');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OVERS\outputs\PEAO\bajo_niv_educ\1%\simulacion_2\output_tests.xlsx',spillover_test_"&amp;QW111&amp;"','sp_test_"&amp;QW111&amp;"');"</f>
        <v>xlswrite('G:\Mi unidad\1. PROYECTOS TELLO 2022\SCM SPILL OVERS\outputs\PEAO\bajo_niv_educ\1%\simulacion_2\output_tests.xlsx',spillover_test_76','sp_test_76');</v>
      </c>
      <c r="RK111">
        <v>76</v>
      </c>
      <c r="RL111" t="str">
        <f>"xlswrite('G:\Mi unidad\1. PROYECTOS TELLO 2022\SCM SPILL OVERS\outputs\PEAO\bajo_ingreso\1%\simulacion_2\output_tests.xlsx',spillover_test_"&amp;RK111&amp;"','sp_test_"&amp;RK111&amp;"');"</f>
        <v>xlswrite('G:\Mi unidad\1. PROYECTOS TELLO 2022\SCM SPILL OVERS\outputs\PEAO\bajo_ingreso\1%\simulacion_2\output_tests.xlsx',spillover_test_76','sp_test_76');</v>
      </c>
      <c r="RW111">
        <v>76</v>
      </c>
      <c r="RX111" t="str">
        <f>"xlswrite('G:\Mi unidad\1. PROYECTOS TELLO 2022\SCM SPILL OVERS\outputs\PEAO\densidad\1%\simulacion_2\output_tests.xlsx',spillover_test_"&amp;RW111&amp;"','sp_test_"&amp;RW111&amp;"');"</f>
        <v>xlswrite('G:\Mi unidad\1. PROYECTOS TELLO 2022\SCM SPILL OVERS\outputs\PEAO\densidad\1%\simulacion_2\output_tests.xlsx',spillover_test_76','sp_test_76');</v>
      </c>
      <c r="SI111">
        <v>76</v>
      </c>
      <c r="SJ111" t="str">
        <f>"xlswrite('G:\Mi unidad\1. PROYECTOS TELLO 2022\SCM SPILL OVERS\outputs\PEAO\densidad_g\1%\simulacion_2\output_tests.xlsx',spillover_test_"&amp;SI111&amp;"','sp_test_"&amp;SI111&amp;"');"</f>
        <v>xlswrite('G:\Mi unidad\1. PROYECTOS TELLO 2022\SCM SPILL OVERS\outputs\PEAO\densidad_g\1%\simulacion_2\output_tests.xlsx',spillover_test_76','sp_test_76');</v>
      </c>
      <c r="SU111">
        <v>76</v>
      </c>
      <c r="SV111" t="str">
        <f>"xlswrite('G:\Mi unidad\1. PROYECTOS TELLO 2022\SCM SPILL OVERS\outputs\PEAO\distancia_centro_salud\1%\simulacion_2\output_tests.xlsx',spillover_test_"&amp;SU111&amp;"','sp_test_"&amp;SU111&amp;"');"</f>
        <v>xlswrite('G:\Mi unidad\1. PROYECTOS TELLO 2022\SCM SPILL OVERS\outputs\PEAO\distancia_centro_salud\1%\simulacion_2\output_tests.xlsx',spillover_test_76','sp_test_76');</v>
      </c>
      <c r="TH111">
        <v>76</v>
      </c>
      <c r="TI111" t="str">
        <f>"xlswrite('G:\Mi unidad\1. PROYECTOS TELLO 2022\SCM SPILL OVERS\outputs\PEAO\informalidad\1%\simulacion_2\output_tests.xlsx',spillover_test_"&amp;TH111&amp;"','sp_test_"&amp;TH111&amp;"');"</f>
        <v>xlswrite('G:\Mi unidad\1. PROYECTOS TELLO 2022\SCM SPILL OVERS\outputs\PEAO\informalidad\1%\simulacion_2\output_tests.xlsx',spillover_test_76','sp_test_76');</v>
      </c>
      <c r="TU111">
        <v>76</v>
      </c>
      <c r="TV111" t="str">
        <f>"xlswrite('G:\Mi unidad\1. PROYECTOS TELLO 2022\SCM SPILL OVERS\outputs\PEAO\alimentos\1%\simulacion_2\output_tests.xlsx',spillover_test_"&amp;TU111&amp;"','sp_test_"&amp;TU111&amp;"');"</f>
        <v>xlswrite('G:\Mi unidad\1. PROYECTOS TELLO 2022\SCM SPILL OVERS\outputs\PEAO\alimentos\1%\simulacion_2\output_tests.xlsx',spillover_test_76','sp_test_76');</v>
      </c>
      <c r="UB111">
        <v>76</v>
      </c>
      <c r="UC111" t="str">
        <f>"xlswrite('G:\Mi unidad\1. PROYECTOS TELLO 2022\SCM SPILL OVERS\outputs\PEAO\jefe_hogar\1%\simulacion_2\output_tests.xlsx',spillover_test_"&amp;UB111&amp;"','sp_test_"&amp;UB111&amp;"');"</f>
        <v>xlswrite('G:\Mi unidad\1. PROYECTOS TELLO 2022\SCM SPILL OVERS\outputs\PEAO\jefe_hogar\1%\simulacion_2\output_tests.xlsx',spillover_test_76','sp_test_76');</v>
      </c>
      <c r="UI111">
        <v>76</v>
      </c>
      <c r="UJ111" t="str">
        <f>"xlswrite('G:\Mi unidad\1. PROYECTOS TELLO 2022\SCM SPILL OVERS\outputs\PEAO\mujeres\1%\simulacion_2\output_tests.xlsx',spillover_test_"&amp;UI111&amp;"','sp_test_"&amp;UI111&amp;"');"</f>
        <v>xlswrite('G:\Mi unidad\1. PROYECTOS TELLO 2022\SCM SPILL OVERS\outputs\PEAO\mujeres\1%\simulacion_2\output_tests.xlsx',spillover_test_76','sp_test_76');</v>
      </c>
      <c r="UU111">
        <v>76</v>
      </c>
      <c r="UV111" t="str">
        <f>"xlswrite('G:\Mi unidad\1. PROYECTOS TELLO 2022\SCM SPILL OVERS\outputs\PEAO\criminalidad\1%\simulacion_2\output_tests.xlsx',spillover_test_"&amp;UU111&amp;"','sp_test_"&amp;UU111&amp;"');"</f>
        <v>xlswrite('G:\Mi unidad\1. PROYECTOS TELLO 2022\SCM SPILL OVERS\outputs\PEAO\criminalidad\1%\simulacion_2\output_tests.xlsx',spillover_test_76','sp_test_76');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OVERS\outputs\PEAO\bajo_niv_educ\1%\simulacion_2\output_tests.xlsx',lb_vec_"&amp;QW112&amp;"','lb_vec_"&amp;QW112&amp;"');"</f>
        <v>xlswrite('G:\Mi unidad\1. PROYECTOS TELLO 2022\SCM SPILL OVERS\outputs\PEAO\bajo_niv_educ\1%\simulacion_2\output_tests.xlsx',lb_vec_77','lb_vec_77');</v>
      </c>
      <c r="RK112">
        <v>77</v>
      </c>
      <c r="RL112" t="str">
        <f>"xlswrite('G:\Mi unidad\1. PROYECTOS TELLO 2022\SCM SPILL OVERS\outputs\PEAO\bajo_ingreso\1%\simulacion_2\output_tests.xlsx',lb_vec_"&amp;RK112&amp;"','lb_vec_"&amp;RK112&amp;"');"</f>
        <v>xlswrite('G:\Mi unidad\1. PROYECTOS TELLO 2022\SCM SPILL OVERS\outputs\PEAO\bajo_ingreso\1%\simulacion_2\output_tests.xlsx',lb_vec_77','lb_vec_77');</v>
      </c>
      <c r="RW112">
        <v>77</v>
      </c>
      <c r="RX112" t="str">
        <f>"xlswrite('G:\Mi unidad\1. PROYECTOS TELLO 2022\SCM SPILL OVERS\outputs\PEAO\densidad\1%\simulacion_2\output_tests.xlsx',lb_vec_"&amp;RW112&amp;"','lb_vec_"&amp;RW112&amp;"');"</f>
        <v>xlswrite('G:\Mi unidad\1. PROYECTOS TELLO 2022\SCM SPILL OVERS\outputs\PEAO\densidad\1%\simulacion_2\output_tests.xlsx',lb_vec_77','lb_vec_77');</v>
      </c>
      <c r="SI112">
        <v>77</v>
      </c>
      <c r="SJ112" t="str">
        <f>"xlswrite('G:\Mi unidad\1. PROYECTOS TELLO 2022\SCM SPILL OVERS\outputs\PEAO\densidad_g\1%\simulacion_2\output_tests.xlsx',lb_vec_"&amp;SI112&amp;"','lb_vec_"&amp;SI112&amp;"');"</f>
        <v>xlswrite('G:\Mi unidad\1. PROYECTOS TELLO 2022\SCM SPILL OVERS\outputs\PEAO\densidad_g\1%\simulacion_2\output_tests.xlsx',lb_vec_77','lb_vec_77');</v>
      </c>
      <c r="SU112">
        <v>77</v>
      </c>
      <c r="SV112" t="str">
        <f>"xlswrite('G:\Mi unidad\1. PROYECTOS TELLO 2022\SCM SPILL OVERS\outputs\PEAO\distancia_centro_salud\1%\simulacion_2\output_tests.xlsx',lb_vec_"&amp;SU112&amp;"','lb_vec_"&amp;SU112&amp;"');"</f>
        <v>xlswrite('G:\Mi unidad\1. PROYECTOS TELLO 2022\SCM SPILL OVERS\outputs\PEAO\distancia_centro_salud\1%\simulacion_2\output_tests.xlsx',lb_vec_77','lb_vec_77');</v>
      </c>
      <c r="TH112">
        <v>77</v>
      </c>
      <c r="TI112" t="str">
        <f>"xlswrite('G:\Mi unidad\1. PROYECTOS TELLO 2022\SCM SPILL OVERS\outputs\PEAO\informalidad\1%\simulacion_2\output_tests.xlsx',lb_vec_"&amp;TH112&amp;"','lb_vec_"&amp;TH112&amp;"');"</f>
        <v>xlswrite('G:\Mi unidad\1. PROYECTOS TELLO 2022\SCM SPILL OVERS\outputs\PEAO\informalidad\1%\simulacion_2\output_tests.xlsx',lb_vec_77','lb_vec_77');</v>
      </c>
      <c r="TU112">
        <v>77</v>
      </c>
      <c r="TV112" t="str">
        <f>"xlswrite('G:\Mi unidad\1. PROYECTOS TELLO 2022\SCM SPILL OVERS\outputs\PEAO\alimentos\1%\simulacion_2\output_tests.xlsx',lb_vec_"&amp;TU112&amp;"','lb_vec_"&amp;TU112&amp;"');"</f>
        <v>xlswrite('G:\Mi unidad\1. PROYECTOS TELLO 2022\SCM SPILL OVERS\outputs\PEAO\alimentos\1%\simulacion_2\output_tests.xlsx',lb_vec_77','lb_vec_77');</v>
      </c>
      <c r="UB112">
        <v>77</v>
      </c>
      <c r="UC112" t="str">
        <f>"xlswrite('G:\Mi unidad\1. PROYECTOS TELLO 2022\SCM SPILL OVERS\outputs\PEAO\jefe_hogar\1%\simulacion_2\output_tests.xlsx',lb_vec_"&amp;UB112&amp;"','lb_vec_"&amp;UB112&amp;"');"</f>
        <v>xlswrite('G:\Mi unidad\1. PROYECTOS TELLO 2022\SCM SPILL OVERS\outputs\PEAO\jefe_hogar\1%\simulacion_2\output_tests.xlsx',lb_vec_77','lb_vec_77');</v>
      </c>
      <c r="UI112">
        <v>77</v>
      </c>
      <c r="UJ112" t="str">
        <f>"xlswrite('G:\Mi unidad\1. PROYECTOS TELLO 2022\SCM SPILL OVERS\outputs\PEAO\mujeres\1%\simulacion_2\output_tests.xlsx',lb_vec_"&amp;UI112&amp;"','lb_vec_"&amp;UI112&amp;"');"</f>
        <v>xlswrite('G:\Mi unidad\1. PROYECTOS TELLO 2022\SCM SPILL OVERS\outputs\PEAO\mujeres\1%\simulacion_2\output_tests.xlsx',lb_vec_77','lb_vec_77');</v>
      </c>
      <c r="UU112">
        <v>77</v>
      </c>
      <c r="UV112" t="str">
        <f>"xlswrite('G:\Mi unidad\1. PROYECTOS TELLO 2022\SCM SPILL OVERS\outputs\PEAO\criminalidad\1%\simulacion_2\output_tests.xlsx',lb_vec_"&amp;UU112&amp;"','lb_vec_"&amp;UU112&amp;"');"</f>
        <v>xlswrite('G:\Mi unidad\1. PROYECTOS TELLO 2022\SCM SPILL OVERS\outputs\PEAO\criminalidad\1%\simulacion_2\output_tests.xlsx',lb_vec_77','lb_vec_77');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OVERS\outputs\PEAO\bajo_niv_educ\1%\simulacion_2\output_tests.xlsx',ub_vec_"&amp;QW113&amp;"','ub_vec_"&amp;QW113&amp;"');"</f>
        <v>xlswrite('G:\Mi unidad\1. PROYECTOS TELLO 2022\SCM SPILL OVERS\outputs\PEAO\bajo_niv_educ\1%\simulacion_2\output_tests.xlsx',ub_vec_77','ub_vec_77');</v>
      </c>
      <c r="RK113">
        <v>77</v>
      </c>
      <c r="RL113" t="str">
        <f>"xlswrite('G:\Mi unidad\1. PROYECTOS TELLO 2022\SCM SPILL OVERS\outputs\PEAO\bajo_ingreso\1%\simulacion_2\output_tests.xlsx',ub_vec_"&amp;RK113&amp;"','ub_vec_"&amp;RK113&amp;"');"</f>
        <v>xlswrite('G:\Mi unidad\1. PROYECTOS TELLO 2022\SCM SPILL OVERS\outputs\PEAO\bajo_ingreso\1%\simulacion_2\output_tests.xlsx',ub_vec_77','ub_vec_77');</v>
      </c>
      <c r="RW113">
        <v>77</v>
      </c>
      <c r="RX113" t="str">
        <f>"xlswrite('G:\Mi unidad\1. PROYECTOS TELLO 2022\SCM SPILL OVERS\outputs\PEAO\densidad\1%\simulacion_2\output_tests.xlsx',ub_vec_"&amp;RW113&amp;"','ub_vec_"&amp;RW113&amp;"');"</f>
        <v>xlswrite('G:\Mi unidad\1. PROYECTOS TELLO 2022\SCM SPILL OVERS\outputs\PEAO\densidad\1%\simulacion_2\output_tests.xlsx',ub_vec_77','ub_vec_77');</v>
      </c>
      <c r="SI113">
        <v>77</v>
      </c>
      <c r="SJ113" t="str">
        <f>"xlswrite('G:\Mi unidad\1. PROYECTOS TELLO 2022\SCM SPILL OVERS\outputs\PEAO\densidad_g\1%\simulacion_2\output_tests.xlsx',ub_vec_"&amp;SI113&amp;"','ub_vec_"&amp;SI113&amp;"');"</f>
        <v>xlswrite('G:\Mi unidad\1. PROYECTOS TELLO 2022\SCM SPILL OVERS\outputs\PEAO\densidad_g\1%\simulacion_2\output_tests.xlsx',ub_vec_77','ub_vec_77');</v>
      </c>
      <c r="SU113">
        <v>77</v>
      </c>
      <c r="SV113" t="str">
        <f>"xlswrite('G:\Mi unidad\1. PROYECTOS TELLO 2022\SCM SPILL OVERS\outputs\PEAO\distancia_centro_salud\1%\simulacion_2\output_tests.xlsx',ub_vec_"&amp;SU113&amp;"','ub_vec_"&amp;SU113&amp;"');"</f>
        <v>xlswrite('G:\Mi unidad\1. PROYECTOS TELLO 2022\SCM SPILL OVERS\outputs\PEAO\distancia_centro_salud\1%\simulacion_2\output_tests.xlsx',ub_vec_77','ub_vec_77');</v>
      </c>
      <c r="TH113">
        <v>77</v>
      </c>
      <c r="TI113" t="str">
        <f>"xlswrite('G:\Mi unidad\1. PROYECTOS TELLO 2022\SCM SPILL OVERS\outputs\PEAO\informalidad\1%\simulacion_2\output_tests.xlsx',ub_vec_"&amp;TH113&amp;"','ub_vec_"&amp;TH113&amp;"');"</f>
        <v>xlswrite('G:\Mi unidad\1. PROYECTOS TELLO 2022\SCM SPILL OVERS\outputs\PEAO\informalidad\1%\simulacion_2\output_tests.xlsx',ub_vec_77','ub_vec_77');</v>
      </c>
      <c r="TU113">
        <v>77</v>
      </c>
      <c r="TV113" t="str">
        <f>"xlswrite('G:\Mi unidad\1. PROYECTOS TELLO 2022\SCM SPILL OVERS\outputs\PEAO\alimentos\1%\simulacion_2\output_tests.xlsx',ub_vec_"&amp;TU113&amp;"','ub_vec_"&amp;TU113&amp;"');"</f>
        <v>xlswrite('G:\Mi unidad\1. PROYECTOS TELLO 2022\SCM SPILL OVERS\outputs\PEAO\alimentos\1%\simulacion_2\output_tests.xlsx',ub_vec_77','ub_vec_77');</v>
      </c>
      <c r="UB113">
        <v>77</v>
      </c>
      <c r="UC113" t="str">
        <f>"xlswrite('G:\Mi unidad\1. PROYECTOS TELLO 2022\SCM SPILL OVERS\outputs\PEAO\jefe_hogar\1%\simulacion_2\output_tests.xlsx',ub_vec_"&amp;UB113&amp;"','ub_vec_"&amp;UB113&amp;"');"</f>
        <v>xlswrite('G:\Mi unidad\1. PROYECTOS TELLO 2022\SCM SPILL OVERS\outputs\PEAO\jefe_hogar\1%\simulacion_2\output_tests.xlsx',ub_vec_77','ub_vec_77');</v>
      </c>
      <c r="UI113">
        <v>77</v>
      </c>
      <c r="UJ113" t="str">
        <f>"xlswrite('G:\Mi unidad\1. PROYECTOS TELLO 2022\SCM SPILL OVERS\outputs\PEAO\mujeres\1%\simulacion_2\output_tests.xlsx',ub_vec_"&amp;UI113&amp;"','ub_vec_"&amp;UI113&amp;"');"</f>
        <v>xlswrite('G:\Mi unidad\1. PROYECTOS TELLO 2022\SCM SPILL OVERS\outputs\PEAO\mujeres\1%\simulacion_2\output_tests.xlsx',ub_vec_77','ub_vec_77');</v>
      </c>
      <c r="UU113">
        <v>77</v>
      </c>
      <c r="UV113" t="str">
        <f>"xlswrite('G:\Mi unidad\1. PROYECTOS TELLO 2022\SCM SPILL OVERS\outputs\PEAO\criminalidad\1%\simulacion_2\output_tests.xlsx',ub_vec_"&amp;UU113&amp;"','ub_vec_"&amp;UU113&amp;"');"</f>
        <v>xlswrite('G:\Mi unidad\1. PROYECTOS TELLO 2022\SCM SPILL OVERS\outputs\PEAO\criminalidad\1%\simulacion_2\output_tests.xlsx',ub_vec_77','ub_vec_77');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OVERS\outputs\PEAO\bajo_niv_educ\1%\simulacion_2\output_tests.xlsx',p_value_vec_"&amp;QW114&amp;"','p_value_vec_"&amp;QW114&amp;"');"</f>
        <v>xlswrite('G:\Mi unidad\1. PROYECTOS TELLO 2022\SCM SPILL OVERS\outputs\PEAO\bajo_niv_educ\1%\simulacion_2\output_tests.xlsx',p_value_vec_77','p_value_vec_77');</v>
      </c>
      <c r="RK114">
        <v>77</v>
      </c>
      <c r="RL114" t="str">
        <f>"xlswrite('G:\Mi unidad\1. PROYECTOS TELLO 2022\SCM SPILL OVERS\outputs\PEAO\bajo_ingreso\1%\simulacion_2\output_tests.xlsx',p_value_vec_"&amp;RK114&amp;"','p_value_vec_"&amp;RK114&amp;"');"</f>
        <v>xlswrite('G:\Mi unidad\1. PROYECTOS TELLO 2022\SCM SPILL OVERS\outputs\PEAO\bajo_ingreso\1%\simulacion_2\output_tests.xlsx',p_value_vec_77','p_value_vec_77');</v>
      </c>
      <c r="RW114">
        <v>77</v>
      </c>
      <c r="RX114" t="str">
        <f>"xlswrite('G:\Mi unidad\1. PROYECTOS TELLO 2022\SCM SPILL OVERS\outputs\PEAO\densidad\1%\simulacion_2\output_tests.xlsx',p_value_vec_"&amp;RW114&amp;"','p_value_vec_"&amp;RW114&amp;"');"</f>
        <v>xlswrite('G:\Mi unidad\1. PROYECTOS TELLO 2022\SCM SPILL OVERS\outputs\PEAO\densidad\1%\simulacion_2\output_tests.xlsx',p_value_vec_77','p_value_vec_77');</v>
      </c>
      <c r="SI114">
        <v>77</v>
      </c>
      <c r="SJ114" t="str">
        <f>"xlswrite('G:\Mi unidad\1. PROYECTOS TELLO 2022\SCM SPILL OVERS\outputs\PEAO\densidad_g\1%\simulacion_2\output_tests.xlsx',p_value_vec_"&amp;SI114&amp;"','p_value_vec_"&amp;SI114&amp;"');"</f>
        <v>xlswrite('G:\Mi unidad\1. PROYECTOS TELLO 2022\SCM SPILL OVERS\outputs\PEAO\densidad_g\1%\simulacion_2\output_tests.xlsx',p_value_vec_77','p_value_vec_77');</v>
      </c>
      <c r="SU114">
        <v>77</v>
      </c>
      <c r="SV114" t="str">
        <f>"xlswrite('G:\Mi unidad\1. PROYECTOS TELLO 2022\SCM SPILL OVERS\outputs\PEAO\distancia_centro_salud\1%\simulacion_2\output_tests.xlsx',p_value_vec_"&amp;SU114&amp;"','p_value_vec_"&amp;SU114&amp;"');"</f>
        <v>xlswrite('G:\Mi unidad\1. PROYECTOS TELLO 2022\SCM SPILL OVERS\outputs\PEAO\distancia_centro_salud\1%\simulacion_2\output_tests.xlsx',p_value_vec_77','p_value_vec_77');</v>
      </c>
      <c r="TH114">
        <v>77</v>
      </c>
      <c r="TI114" t="str">
        <f>"xlswrite('G:\Mi unidad\1. PROYECTOS TELLO 2022\SCM SPILL OVERS\outputs\PEAO\informalidad\1%\simulacion_2\output_tests.xlsx',p_value_vec_"&amp;TH114&amp;"','p_value_vec_"&amp;TH114&amp;"');"</f>
        <v>xlswrite('G:\Mi unidad\1. PROYECTOS TELLO 2022\SCM SPILL OVERS\outputs\PEAO\informalidad\1%\simulacion_2\output_tests.xlsx',p_value_vec_77','p_value_vec_77');</v>
      </c>
      <c r="TU114">
        <v>77</v>
      </c>
      <c r="TV114" t="str">
        <f>"xlswrite('G:\Mi unidad\1. PROYECTOS TELLO 2022\SCM SPILL OVERS\outputs\PEAO\alimentos\1%\simulacion_2\output_tests.xlsx',p_value_vec_"&amp;TU114&amp;"','p_value_vec_"&amp;TU114&amp;"');"</f>
        <v>xlswrite('G:\Mi unidad\1. PROYECTOS TELLO 2022\SCM SPILL OVERS\outputs\PEAO\alimentos\1%\simulacion_2\output_tests.xlsx',p_value_vec_77','p_value_vec_77');</v>
      </c>
      <c r="UB114">
        <v>77</v>
      </c>
      <c r="UC114" t="str">
        <f>"xlswrite('G:\Mi unidad\1. PROYECTOS TELLO 2022\SCM SPILL OVERS\outputs\PEAO\jefe_hogar\1%\simulacion_2\output_tests.xlsx',p_value_vec_"&amp;UB114&amp;"','p_value_vec_"&amp;UB114&amp;"');"</f>
        <v>xlswrite('G:\Mi unidad\1. PROYECTOS TELLO 2022\SCM SPILL OVERS\outputs\PEAO\jefe_hogar\1%\simulacion_2\output_tests.xlsx',p_value_vec_77','p_value_vec_77');</v>
      </c>
      <c r="UI114">
        <v>77</v>
      </c>
      <c r="UJ114" t="str">
        <f>"xlswrite('G:\Mi unidad\1. PROYECTOS TELLO 2022\SCM SPILL OVERS\outputs\PEAO\mujeres\1%\simulacion_2\output_tests.xlsx',p_value_vec_"&amp;UI114&amp;"','p_value_vec_"&amp;UI114&amp;"');"</f>
        <v>xlswrite('G:\Mi unidad\1. PROYECTOS TELLO 2022\SCM SPILL OVERS\outputs\PEAO\mujeres\1%\simulacion_2\output_tests.xlsx',p_value_vec_77','p_value_vec_77');</v>
      </c>
      <c r="UU114">
        <v>77</v>
      </c>
      <c r="UV114" t="str">
        <f>"xlswrite('G:\Mi unidad\1. PROYECTOS TELLO 2022\SCM SPILL OVERS\outputs\PEAO\criminalidad\1%\simulacion_2\output_tests.xlsx',p_value_vec_"&amp;UU114&amp;"','p_value_vec_"&amp;UU114&amp;"');"</f>
        <v>xlswrite('G:\Mi unidad\1. PROYECTOS TELLO 2022\SCM SPILL OVERS\outputs\PEAO\criminalidad\1%\simulacion_2\output_tests.xlsx',p_value_vec_77','p_value_vec_77');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sp_andrews_te(Y_pre_"&amp;QI115&amp;",PEAO_"&amp;QI115&amp;"(:,T+s),A_"&amp;QI115&amp;",C,.05);"</f>
        <v xml:space="preserve">    [p_value_42,lb_42,ub_42] = sp_andrews_te(Y_pre_42,PEAO_42(:,T+s),A_42,C,.05);</v>
      </c>
      <c r="QP115">
        <v>66</v>
      </c>
      <c r="QQ115" t="str">
        <f>"    spillover_test_"&amp;QP115&amp;"(s) = sp_andrews(Y_pre_"&amp;QP115&amp;",PEAO_"&amp;QP115&amp;"(:,T+s),A_"&amp;QP115&amp;",C,d,alpha_sig);"</f>
        <v xml:space="preserve">    spillover_test_66(s) = sp_andrews(Y_pre_66,PEAO_66(:,T+s),A_66,C,d,alpha_sig);</v>
      </c>
      <c r="QW115">
        <v>77</v>
      </c>
      <c r="QX115" t="str">
        <f>"xlswrite('G:\Mi unidad\1. PROYECTOS TELLO 2022\SCM SPILL OVERS\outputs\PEAO\bajo_niv_educ\1%\simulacion_2\output_tests.xlsx',alpha1_hat_vec_"&amp;QW115&amp;"','alpha1_hat_vec_"&amp;QW115&amp;"');"</f>
        <v>xlswrite('G:\Mi unidad\1. PROYECTOS TELLO 2022\SCM SPILL OVERS\outputs\PEAO\bajo_niv_educ\1%\simulacion_2\output_tests.xlsx',alpha1_hat_vec_77','alpha1_hat_vec_77');</v>
      </c>
      <c r="RK115">
        <v>77</v>
      </c>
      <c r="RL115" t="str">
        <f>"xlswrite('G:\Mi unidad\1. PROYECTOS TELLO 2022\SCM SPILL OVERS\outputs\PEAO\bajo_ingreso\1%\simulacion_2\output_tests.xlsx',alpha1_hat_vec_"&amp;RK115&amp;"','alpha1_hat_vec_"&amp;RK115&amp;"');"</f>
        <v>xlswrite('G:\Mi unidad\1. PROYECTOS TELLO 2022\SCM SPILL OVERS\outputs\PEAO\bajo_ingreso\1%\simulacion_2\output_tests.xlsx',alpha1_hat_vec_77','alpha1_hat_vec_77');</v>
      </c>
      <c r="RW115">
        <v>77</v>
      </c>
      <c r="RX115" t="str">
        <f>"xlswrite('G:\Mi unidad\1. PROYECTOS TELLO 2022\SCM SPILL OVERS\outputs\PEAO\densidad\1%\simulacion_2\output_tests.xlsx',alpha1_hat_vec_"&amp;RW115&amp;"','alpha1_hat_vec_"&amp;RW115&amp;"');"</f>
        <v>xlswrite('G:\Mi unidad\1. PROYECTOS TELLO 2022\SCM SPILL OVERS\outputs\PEAO\densidad\1%\simulacion_2\output_tests.xlsx',alpha1_hat_vec_77','alpha1_hat_vec_77');</v>
      </c>
      <c r="SI115">
        <v>77</v>
      </c>
      <c r="SJ115" t="str">
        <f>"xlswrite('G:\Mi unidad\1. PROYECTOS TELLO 2022\SCM SPILL OVERS\outputs\PEAO\densidad_g\1%\simulacion_2\output_tests.xlsx',alpha1_hat_vec_"&amp;SI115&amp;"','alpha1_hat_vec_"&amp;SI115&amp;"');"</f>
        <v>xlswrite('G:\Mi unidad\1. PROYECTOS TELLO 2022\SCM SPILL OVERS\outputs\PEAO\densidad_g\1%\simulacion_2\output_tests.xlsx',alpha1_hat_vec_77','alpha1_hat_vec_77');</v>
      </c>
      <c r="SU115">
        <v>77</v>
      </c>
      <c r="SV115" t="str">
        <f>"xlswrite('G:\Mi unidad\1. PROYECTOS TELLO 2022\SCM SPILL OVERS\outputs\PEAO\distancia_centro_salud\1%\simulacion_2\output_tests.xlsx',alpha1_hat_vec_"&amp;SU115&amp;"','alpha1_hat_vec_"&amp;SU115&amp;"');"</f>
        <v>xlswrite('G:\Mi unidad\1. PROYECTOS TELLO 2022\SCM SPILL OVERS\outputs\PEAO\distancia_centro_salud\1%\simulacion_2\output_tests.xlsx',alpha1_hat_vec_77','alpha1_hat_vec_77');</v>
      </c>
      <c r="TH115">
        <v>77</v>
      </c>
      <c r="TI115" t="str">
        <f>"xlswrite('G:\Mi unidad\1. PROYECTOS TELLO 2022\SCM SPILL OVERS\outputs\PEAO\informalidad\1%\simulacion_2\output_tests.xlsx',alpha1_hat_vec_"&amp;TH115&amp;"','alpha1_hat_vec_"&amp;TH115&amp;"');"</f>
        <v>xlswrite('G:\Mi unidad\1. PROYECTOS TELLO 2022\SCM SPILL OVERS\outputs\PEAO\informalidad\1%\simulacion_2\output_tests.xlsx',alpha1_hat_vec_77','alpha1_hat_vec_77');</v>
      </c>
      <c r="TU115">
        <v>77</v>
      </c>
      <c r="TV115" t="str">
        <f>"xlswrite('G:\Mi unidad\1. PROYECTOS TELLO 2022\SCM SPILL OVERS\outputs\PEAO\alimentos\1%\simulacion_2\output_tests.xlsx',alpha1_hat_vec_"&amp;TU115&amp;"','alpha1_hat_vec_"&amp;TU115&amp;"');"</f>
        <v>xlswrite('G:\Mi unidad\1. PROYECTOS TELLO 2022\SCM SPILL OVERS\outputs\PEAO\alimentos\1%\simulacion_2\output_tests.xlsx',alpha1_hat_vec_77','alpha1_hat_vec_77');</v>
      </c>
      <c r="UB115">
        <v>77</v>
      </c>
      <c r="UC115" t="str">
        <f>"xlswrite('G:\Mi unidad\1. PROYECTOS TELLO 2022\SCM SPILL OVERS\outputs\PEAO\jefe_hogar\1%\simulacion_2\output_tests.xlsx',alpha1_hat_vec_"&amp;UB115&amp;"','alpha1_hat_vec_"&amp;UB115&amp;"');"</f>
        <v>xlswrite('G:\Mi unidad\1. PROYECTOS TELLO 2022\SCM SPILL OVERS\outputs\PEAO\jefe_hogar\1%\simulacion_2\output_tests.xlsx',alpha1_hat_vec_77','alpha1_hat_vec_77');</v>
      </c>
      <c r="UI115">
        <v>77</v>
      </c>
      <c r="UJ115" t="str">
        <f>"xlswrite('G:\Mi unidad\1. PROYECTOS TELLO 2022\SCM SPILL OVERS\outputs\PEAO\mujeres\1%\simulacion_2\output_tests.xlsx',alpha1_hat_vec_"&amp;UI115&amp;"','alpha1_hat_vec_"&amp;UI115&amp;"');"</f>
        <v>xlswrite('G:\Mi unidad\1. PROYECTOS TELLO 2022\SCM SPILL OVERS\outputs\PEAO\mujeres\1%\simulacion_2\output_tests.xlsx',alpha1_hat_vec_77','alpha1_hat_vec_77');</v>
      </c>
      <c r="UU115">
        <v>77</v>
      </c>
      <c r="UV115" t="str">
        <f>"xlswrite('G:\Mi unidad\1. PROYECTOS TELLO 2022\SCM SPILL OVERS\outputs\PEAO\criminalidad\1%\simulacion_2\output_tests.xlsx',alpha1_hat_vec_"&amp;UU115&amp;"','alpha1_hat_vec_"&amp;UU115&amp;"');"</f>
        <v>xlswrite('G:\Mi unidad\1. PROYECTOS TELLO 2022\SCM SPILL OVERS\outputs\PEAO\criminalidad\1%\simulacion_2\output_tests.xlsx',alpha1_hat_vec_77','alpha1_hat_vec_77');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OVERS\outputs\PEAO\bajo_niv_educ\1%\simulacion_2\output_tests.xlsx',spillover_test_"&amp;QW116&amp;"','sp_test_"&amp;QW116&amp;"');"</f>
        <v>xlswrite('G:\Mi unidad\1. PROYECTOS TELLO 2022\SCM SPILL OVERS\outputs\PEAO\bajo_niv_educ\1%\simulacion_2\output_tests.xlsx',spillover_test_77','sp_test_77');</v>
      </c>
      <c r="RK116">
        <v>77</v>
      </c>
      <c r="RL116" t="str">
        <f>"xlswrite('G:\Mi unidad\1. PROYECTOS TELLO 2022\SCM SPILL OVERS\outputs\PEAO\bajo_ingreso\1%\simulacion_2\output_tests.xlsx',spillover_test_"&amp;RK116&amp;"','sp_test_"&amp;RK116&amp;"');"</f>
        <v>xlswrite('G:\Mi unidad\1. PROYECTOS TELLO 2022\SCM SPILL OVERS\outputs\PEAO\bajo_ingreso\1%\simulacion_2\output_tests.xlsx',spillover_test_77','sp_test_77');</v>
      </c>
      <c r="RW116">
        <v>77</v>
      </c>
      <c r="RX116" t="str">
        <f>"xlswrite('G:\Mi unidad\1. PROYECTOS TELLO 2022\SCM SPILL OVERS\outputs\PEAO\densidad\1%\simulacion_2\output_tests.xlsx',spillover_test_"&amp;RW116&amp;"','sp_test_"&amp;RW116&amp;"');"</f>
        <v>xlswrite('G:\Mi unidad\1. PROYECTOS TELLO 2022\SCM SPILL OVERS\outputs\PEAO\densidad\1%\simulacion_2\output_tests.xlsx',spillover_test_77','sp_test_77');</v>
      </c>
      <c r="SI116">
        <v>77</v>
      </c>
      <c r="SJ116" t="str">
        <f>"xlswrite('G:\Mi unidad\1. PROYECTOS TELLO 2022\SCM SPILL OVERS\outputs\PEAO\densidad_g\1%\simulacion_2\output_tests.xlsx',spillover_test_"&amp;SI116&amp;"','sp_test_"&amp;SI116&amp;"');"</f>
        <v>xlswrite('G:\Mi unidad\1. PROYECTOS TELLO 2022\SCM SPILL OVERS\outputs\PEAO\densidad_g\1%\simulacion_2\output_tests.xlsx',spillover_test_77','sp_test_77');</v>
      </c>
      <c r="SU116">
        <v>77</v>
      </c>
      <c r="SV116" t="str">
        <f>"xlswrite('G:\Mi unidad\1. PROYECTOS TELLO 2022\SCM SPILL OVERS\outputs\PEAO\distancia_centro_salud\1%\simulacion_2\output_tests.xlsx',spillover_test_"&amp;SU116&amp;"','sp_test_"&amp;SU116&amp;"');"</f>
        <v>xlswrite('G:\Mi unidad\1. PROYECTOS TELLO 2022\SCM SPILL OVERS\outputs\PEAO\distancia_centro_salud\1%\simulacion_2\output_tests.xlsx',spillover_test_77','sp_test_77');</v>
      </c>
      <c r="TH116">
        <v>77</v>
      </c>
      <c r="TI116" t="str">
        <f>"xlswrite('G:\Mi unidad\1. PROYECTOS TELLO 2022\SCM SPILL OVERS\outputs\PEAO\informalidad\1%\simulacion_2\output_tests.xlsx',spillover_test_"&amp;TH116&amp;"','sp_test_"&amp;TH116&amp;"');"</f>
        <v>xlswrite('G:\Mi unidad\1. PROYECTOS TELLO 2022\SCM SPILL OVERS\outputs\PEAO\informalidad\1%\simulacion_2\output_tests.xlsx',spillover_test_77','sp_test_77');</v>
      </c>
      <c r="TU116">
        <v>77</v>
      </c>
      <c r="TV116" t="str">
        <f>"xlswrite('G:\Mi unidad\1. PROYECTOS TELLO 2022\SCM SPILL OVERS\outputs\PEAO\alimentos\1%\simulacion_2\output_tests.xlsx',spillover_test_"&amp;TU116&amp;"','sp_test_"&amp;TU116&amp;"');"</f>
        <v>xlswrite('G:\Mi unidad\1. PROYECTOS TELLO 2022\SCM SPILL OVERS\outputs\PEAO\alimentos\1%\simulacion_2\output_tests.xlsx',spillover_test_77','sp_test_77');</v>
      </c>
      <c r="UB116">
        <v>77</v>
      </c>
      <c r="UC116" t="str">
        <f>"xlswrite('G:\Mi unidad\1. PROYECTOS TELLO 2022\SCM SPILL OVERS\outputs\PEAO\jefe_hogar\1%\simulacion_2\output_tests.xlsx',spillover_test_"&amp;UB116&amp;"','sp_test_"&amp;UB116&amp;"');"</f>
        <v>xlswrite('G:\Mi unidad\1. PROYECTOS TELLO 2022\SCM SPILL OVERS\outputs\PEAO\jefe_hogar\1%\simulacion_2\output_tests.xlsx',spillover_test_77','sp_test_77');</v>
      </c>
      <c r="UI116">
        <v>77</v>
      </c>
      <c r="UJ116" t="str">
        <f>"xlswrite('G:\Mi unidad\1. PROYECTOS TELLO 2022\SCM SPILL OVERS\outputs\PEAO\mujeres\1%\simulacion_2\output_tests.xlsx',spillover_test_"&amp;UI116&amp;"','sp_test_"&amp;UI116&amp;"');"</f>
        <v>xlswrite('G:\Mi unidad\1. PROYECTOS TELLO 2022\SCM SPILL OVERS\outputs\PEAO\mujeres\1%\simulacion_2\output_tests.xlsx',spillover_test_77','sp_test_77');</v>
      </c>
      <c r="UU116">
        <v>77</v>
      </c>
      <c r="UV116" t="str">
        <f>"xlswrite('G:\Mi unidad\1. PROYECTOS TELLO 2022\SCM SPILL OVERS\outputs\PEAO\criminalidad\1%\simulacion_2\output_tests.xlsx',spillover_test_"&amp;UU116&amp;"','sp_test_"&amp;UU116&amp;"');"</f>
        <v>xlswrite('G:\Mi unidad\1. PROYECTOS TELLO 2022\SCM SPILL OVERS\outputs\PEAO\criminalidad\1%\simulacion_2\output_tests.xlsx',spillover_test_77','sp_test_77');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OVERS\outputs\PEAO\bajo_niv_educ\1%\simulacion_2\output_tests.xlsx',lb_vec_"&amp;QW117&amp;"','lb_vec_"&amp;QW117&amp;"');"</f>
        <v>xlswrite('G:\Mi unidad\1. PROYECTOS TELLO 2022\SCM SPILL OVERS\outputs\PEAO\bajo_niv_educ\1%\simulacion_2\output_tests.xlsx',lb_vec_78','lb_vec_78');</v>
      </c>
      <c r="RK117">
        <v>78</v>
      </c>
      <c r="RL117" t="str">
        <f>"xlswrite('G:\Mi unidad\1. PROYECTOS TELLO 2022\SCM SPILL OVERS\outputs\PEAO\bajo_ingreso\1%\simulacion_2\output_tests.xlsx',lb_vec_"&amp;RK117&amp;"','lb_vec_"&amp;RK117&amp;"');"</f>
        <v>xlswrite('G:\Mi unidad\1. PROYECTOS TELLO 2022\SCM SPILL OVERS\outputs\PEAO\bajo_ingreso\1%\simulacion_2\output_tests.xlsx',lb_vec_78','lb_vec_78');</v>
      </c>
      <c r="RW117">
        <v>78</v>
      </c>
      <c r="RX117" t="str">
        <f>"xlswrite('G:\Mi unidad\1. PROYECTOS TELLO 2022\SCM SPILL OVERS\outputs\PEAO\densidad\1%\simulacion_2\output_tests.xlsx',lb_vec_"&amp;RW117&amp;"','lb_vec_"&amp;RW117&amp;"');"</f>
        <v>xlswrite('G:\Mi unidad\1. PROYECTOS TELLO 2022\SCM SPILL OVERS\outputs\PEAO\densidad\1%\simulacion_2\output_tests.xlsx',lb_vec_78','lb_vec_78');</v>
      </c>
      <c r="SI117">
        <v>78</v>
      </c>
      <c r="SJ117" t="str">
        <f>"xlswrite('G:\Mi unidad\1. PROYECTOS TELLO 2022\SCM SPILL OVERS\outputs\PEAO\densidad_g\1%\simulacion_2\output_tests.xlsx',lb_vec_"&amp;SI117&amp;"','lb_vec_"&amp;SI117&amp;"');"</f>
        <v>xlswrite('G:\Mi unidad\1. PROYECTOS TELLO 2022\SCM SPILL OVERS\outputs\PEAO\densidad_g\1%\simulacion_2\output_tests.xlsx',lb_vec_78','lb_vec_78');</v>
      </c>
      <c r="SU117">
        <v>78</v>
      </c>
      <c r="SV117" t="str">
        <f>"xlswrite('G:\Mi unidad\1. PROYECTOS TELLO 2022\SCM SPILL OVERS\outputs\PEAO\distancia_centro_salud\1%\simulacion_2\output_tests.xlsx',lb_vec_"&amp;SU117&amp;"','lb_vec_"&amp;SU117&amp;"');"</f>
        <v>xlswrite('G:\Mi unidad\1. PROYECTOS TELLO 2022\SCM SPILL OVERS\outputs\PEAO\distancia_centro_salud\1%\simulacion_2\output_tests.xlsx',lb_vec_78','lb_vec_78');</v>
      </c>
      <c r="TH117">
        <v>78</v>
      </c>
      <c r="TI117" t="str">
        <f>"xlswrite('G:\Mi unidad\1. PROYECTOS TELLO 2022\SCM SPILL OVERS\outputs\PEAO\informalidad\1%\simulacion_2\output_tests.xlsx',lb_vec_"&amp;TH117&amp;"','lb_vec_"&amp;TH117&amp;"');"</f>
        <v>xlswrite('G:\Mi unidad\1. PROYECTOS TELLO 2022\SCM SPILL OVERS\outputs\PEAO\informalidad\1%\simulacion_2\output_tests.xlsx',lb_vec_78','lb_vec_78');</v>
      </c>
      <c r="TU117">
        <v>78</v>
      </c>
      <c r="TV117" t="str">
        <f>"xlswrite('G:\Mi unidad\1. PROYECTOS TELLO 2022\SCM SPILL OVERS\outputs\PEAO\alimentos\1%\simulacion_2\output_tests.xlsx',lb_vec_"&amp;TU117&amp;"','lb_vec_"&amp;TU117&amp;"');"</f>
        <v>xlswrite('G:\Mi unidad\1. PROYECTOS TELLO 2022\SCM SPILL OVERS\outputs\PEAO\alimentos\1%\simulacion_2\output_tests.xlsx',lb_vec_78','lb_vec_78');</v>
      </c>
      <c r="UB117">
        <v>78</v>
      </c>
      <c r="UC117" t="str">
        <f>"xlswrite('G:\Mi unidad\1. PROYECTOS TELLO 2022\SCM SPILL OVERS\outputs\PEAO\jefe_hogar\1%\simulacion_2\output_tests.xlsx',lb_vec_"&amp;UB117&amp;"','lb_vec_"&amp;UB117&amp;"');"</f>
        <v>xlswrite('G:\Mi unidad\1. PROYECTOS TELLO 2022\SCM SPILL OVERS\outputs\PEAO\jefe_hogar\1%\simulacion_2\output_tests.xlsx',lb_vec_78','lb_vec_78');</v>
      </c>
      <c r="UI117">
        <v>78</v>
      </c>
      <c r="UJ117" t="str">
        <f>"xlswrite('G:\Mi unidad\1. PROYECTOS TELLO 2022\SCM SPILL OVERS\outputs\PEAO\mujeres\1%\simulacion_2\output_tests.xlsx',lb_vec_"&amp;UI117&amp;"','lb_vec_"&amp;UI117&amp;"');"</f>
        <v>xlswrite('G:\Mi unidad\1. PROYECTOS TELLO 2022\SCM SPILL OVERS\outputs\PEAO\mujeres\1%\simulacion_2\output_tests.xlsx',lb_vec_78','lb_vec_78');</v>
      </c>
      <c r="UU117">
        <v>78</v>
      </c>
      <c r="UV117" t="str">
        <f>"xlswrite('G:\Mi unidad\1. PROYECTOS TELLO 2022\SCM SPILL OVERS\outputs\PEAO\criminalidad\1%\simulacion_2\output_tests.xlsx',lb_vec_"&amp;UU117&amp;"','lb_vec_"&amp;UU117&amp;"');"</f>
        <v>xlswrite('G:\Mi unidad\1. PROYECTOS TELLO 2022\SCM SPILL OVERS\outputs\PEAO\criminalidad\1%\simulacion_2\output_tests.xlsx',lb_vec_78','lb_vec_78');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OVERS\outputs\PEAO\bajo_niv_educ\1%\simulacion_2\output_tests.xlsx',ub_vec_"&amp;QW118&amp;"','ub_vec_"&amp;QW118&amp;"');"</f>
        <v>xlswrite('G:\Mi unidad\1. PROYECTOS TELLO 2022\SCM SPILL OVERS\outputs\PEAO\bajo_niv_educ\1%\simulacion_2\output_tests.xlsx',ub_vec_78','ub_vec_78');</v>
      </c>
      <c r="RK118">
        <v>78</v>
      </c>
      <c r="RL118" t="str">
        <f>"xlswrite('G:\Mi unidad\1. PROYECTOS TELLO 2022\SCM SPILL OVERS\outputs\PEAO\bajo_ingreso\1%\simulacion_2\output_tests.xlsx',ub_vec_"&amp;RK118&amp;"','ub_vec_"&amp;RK118&amp;"');"</f>
        <v>xlswrite('G:\Mi unidad\1. PROYECTOS TELLO 2022\SCM SPILL OVERS\outputs\PEAO\bajo_ingreso\1%\simulacion_2\output_tests.xlsx',ub_vec_78','ub_vec_78');</v>
      </c>
      <c r="RW118">
        <v>78</v>
      </c>
      <c r="RX118" t="str">
        <f>"xlswrite('G:\Mi unidad\1. PROYECTOS TELLO 2022\SCM SPILL OVERS\outputs\PEAO\densidad\1%\simulacion_2\output_tests.xlsx',ub_vec_"&amp;RW118&amp;"','ub_vec_"&amp;RW118&amp;"');"</f>
        <v>xlswrite('G:\Mi unidad\1. PROYECTOS TELLO 2022\SCM SPILL OVERS\outputs\PEAO\densidad\1%\simulacion_2\output_tests.xlsx',ub_vec_78','ub_vec_78');</v>
      </c>
      <c r="SI118">
        <v>78</v>
      </c>
      <c r="SJ118" t="str">
        <f>"xlswrite('G:\Mi unidad\1. PROYECTOS TELLO 2022\SCM SPILL OVERS\outputs\PEAO\densidad_g\1%\simulacion_2\output_tests.xlsx',ub_vec_"&amp;SI118&amp;"','ub_vec_"&amp;SI118&amp;"');"</f>
        <v>xlswrite('G:\Mi unidad\1. PROYECTOS TELLO 2022\SCM SPILL OVERS\outputs\PEAO\densidad_g\1%\simulacion_2\output_tests.xlsx',ub_vec_78','ub_vec_78');</v>
      </c>
      <c r="SU118">
        <v>78</v>
      </c>
      <c r="SV118" t="str">
        <f>"xlswrite('G:\Mi unidad\1. PROYECTOS TELLO 2022\SCM SPILL OVERS\outputs\PEAO\distancia_centro_salud\1%\simulacion_2\output_tests.xlsx',ub_vec_"&amp;SU118&amp;"','ub_vec_"&amp;SU118&amp;"');"</f>
        <v>xlswrite('G:\Mi unidad\1. PROYECTOS TELLO 2022\SCM SPILL OVERS\outputs\PEAO\distancia_centro_salud\1%\simulacion_2\output_tests.xlsx',ub_vec_78','ub_vec_78');</v>
      </c>
      <c r="TH118">
        <v>78</v>
      </c>
      <c r="TI118" t="str">
        <f>"xlswrite('G:\Mi unidad\1. PROYECTOS TELLO 2022\SCM SPILL OVERS\outputs\PEAO\informalidad\1%\simulacion_2\output_tests.xlsx',ub_vec_"&amp;TH118&amp;"','ub_vec_"&amp;TH118&amp;"');"</f>
        <v>xlswrite('G:\Mi unidad\1. PROYECTOS TELLO 2022\SCM SPILL OVERS\outputs\PEAO\informalidad\1%\simulacion_2\output_tests.xlsx',ub_vec_78','ub_vec_78');</v>
      </c>
      <c r="TU118">
        <v>78</v>
      </c>
      <c r="TV118" t="str">
        <f>"xlswrite('G:\Mi unidad\1. PROYECTOS TELLO 2022\SCM SPILL OVERS\outputs\PEAO\alimentos\1%\simulacion_2\output_tests.xlsx',ub_vec_"&amp;TU118&amp;"','ub_vec_"&amp;TU118&amp;"');"</f>
        <v>xlswrite('G:\Mi unidad\1. PROYECTOS TELLO 2022\SCM SPILL OVERS\outputs\PEAO\alimentos\1%\simulacion_2\output_tests.xlsx',ub_vec_78','ub_vec_78');</v>
      </c>
      <c r="UB118">
        <v>78</v>
      </c>
      <c r="UC118" t="str">
        <f>"xlswrite('G:\Mi unidad\1. PROYECTOS TELLO 2022\SCM SPILL OVERS\outputs\PEAO\jefe_hogar\1%\simulacion_2\output_tests.xlsx',ub_vec_"&amp;UB118&amp;"','ub_vec_"&amp;UB118&amp;"');"</f>
        <v>xlswrite('G:\Mi unidad\1. PROYECTOS TELLO 2022\SCM SPILL OVERS\outputs\PEAO\jefe_hogar\1%\simulacion_2\output_tests.xlsx',ub_vec_78','ub_vec_78');</v>
      </c>
      <c r="UI118">
        <v>78</v>
      </c>
      <c r="UJ118" t="str">
        <f>"xlswrite('G:\Mi unidad\1. PROYECTOS TELLO 2022\SCM SPILL OVERS\outputs\PEAO\mujeres\1%\simulacion_2\output_tests.xlsx',ub_vec_"&amp;UI118&amp;"','ub_vec_"&amp;UI118&amp;"');"</f>
        <v>xlswrite('G:\Mi unidad\1. PROYECTOS TELLO 2022\SCM SPILL OVERS\outputs\PEAO\mujeres\1%\simulacion_2\output_tests.xlsx',ub_vec_78','ub_vec_78');</v>
      </c>
      <c r="UU118">
        <v>78</v>
      </c>
      <c r="UV118" t="str">
        <f>"xlswrite('G:\Mi unidad\1. PROYECTOS TELLO 2022\SCM SPILL OVERS\outputs\PEAO\criminalidad\1%\simulacion_2\output_tests.xlsx',ub_vec_"&amp;UU118&amp;"','ub_vec_"&amp;UU118&amp;"');"</f>
        <v>xlswrite('G:\Mi unidad\1. PROYECTOS TELLO 2022\SCM SPILL OVERS\outputs\PEAO\criminalidad\1%\simulacion_2\output_tests.xlsx',ub_vec_78','ub_vec_78');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OVERS\outputs\PEAO\bajo_niv_educ\1%\simulacion_2\output_tests.xlsx',p_value_vec_"&amp;QW119&amp;"','p_value_vec_"&amp;QW119&amp;"');"</f>
        <v>xlswrite('G:\Mi unidad\1. PROYECTOS TELLO 2022\SCM SPILL OVERS\outputs\PEAO\bajo_niv_educ\1%\simulacion_2\output_tests.xlsx',p_value_vec_78','p_value_vec_78');</v>
      </c>
      <c r="RK119">
        <v>78</v>
      </c>
      <c r="RL119" t="str">
        <f>"xlswrite('G:\Mi unidad\1. PROYECTOS TELLO 2022\SCM SPILL OVERS\outputs\PEAO\bajo_ingreso\1%\simulacion_2\output_tests.xlsx',p_value_vec_"&amp;RK119&amp;"','p_value_vec_"&amp;RK119&amp;"');"</f>
        <v>xlswrite('G:\Mi unidad\1. PROYECTOS TELLO 2022\SCM SPILL OVERS\outputs\PEAO\bajo_ingreso\1%\simulacion_2\output_tests.xlsx',p_value_vec_78','p_value_vec_78');</v>
      </c>
      <c r="RW119">
        <v>78</v>
      </c>
      <c r="RX119" t="str">
        <f>"xlswrite('G:\Mi unidad\1. PROYECTOS TELLO 2022\SCM SPILL OVERS\outputs\PEAO\densidad\1%\simulacion_2\output_tests.xlsx',p_value_vec_"&amp;RW119&amp;"','p_value_vec_"&amp;RW119&amp;"');"</f>
        <v>xlswrite('G:\Mi unidad\1. PROYECTOS TELLO 2022\SCM SPILL OVERS\outputs\PEAO\densidad\1%\simulacion_2\output_tests.xlsx',p_value_vec_78','p_value_vec_78');</v>
      </c>
      <c r="SI119">
        <v>78</v>
      </c>
      <c r="SJ119" t="str">
        <f>"xlswrite('G:\Mi unidad\1. PROYECTOS TELLO 2022\SCM SPILL OVERS\outputs\PEAO\densidad_g\1%\simulacion_2\output_tests.xlsx',p_value_vec_"&amp;SI119&amp;"','p_value_vec_"&amp;SI119&amp;"');"</f>
        <v>xlswrite('G:\Mi unidad\1. PROYECTOS TELLO 2022\SCM SPILL OVERS\outputs\PEAO\densidad_g\1%\simulacion_2\output_tests.xlsx',p_value_vec_78','p_value_vec_78');</v>
      </c>
      <c r="SU119">
        <v>78</v>
      </c>
      <c r="SV119" t="str">
        <f>"xlswrite('G:\Mi unidad\1. PROYECTOS TELLO 2022\SCM SPILL OVERS\outputs\PEAO\distancia_centro_salud\1%\simulacion_2\output_tests.xlsx',p_value_vec_"&amp;SU119&amp;"','p_value_vec_"&amp;SU119&amp;"');"</f>
        <v>xlswrite('G:\Mi unidad\1. PROYECTOS TELLO 2022\SCM SPILL OVERS\outputs\PEAO\distancia_centro_salud\1%\simulacion_2\output_tests.xlsx',p_value_vec_78','p_value_vec_78');</v>
      </c>
      <c r="TH119">
        <v>78</v>
      </c>
      <c r="TI119" t="str">
        <f>"xlswrite('G:\Mi unidad\1. PROYECTOS TELLO 2022\SCM SPILL OVERS\outputs\PEAO\informalidad\1%\simulacion_2\output_tests.xlsx',p_value_vec_"&amp;TH119&amp;"','p_value_vec_"&amp;TH119&amp;"');"</f>
        <v>xlswrite('G:\Mi unidad\1. PROYECTOS TELLO 2022\SCM SPILL OVERS\outputs\PEAO\informalidad\1%\simulacion_2\output_tests.xlsx',p_value_vec_78','p_value_vec_78');</v>
      </c>
      <c r="TU119">
        <v>78</v>
      </c>
      <c r="TV119" t="str">
        <f>"xlswrite('G:\Mi unidad\1. PROYECTOS TELLO 2022\SCM SPILL OVERS\outputs\PEAO\alimentos\1%\simulacion_2\output_tests.xlsx',p_value_vec_"&amp;TU119&amp;"','p_value_vec_"&amp;TU119&amp;"');"</f>
        <v>xlswrite('G:\Mi unidad\1. PROYECTOS TELLO 2022\SCM SPILL OVERS\outputs\PEAO\alimentos\1%\simulacion_2\output_tests.xlsx',p_value_vec_78','p_value_vec_78');</v>
      </c>
      <c r="UB119">
        <v>78</v>
      </c>
      <c r="UC119" t="str">
        <f>"xlswrite('G:\Mi unidad\1. PROYECTOS TELLO 2022\SCM SPILL OVERS\outputs\PEAO\jefe_hogar\1%\simulacion_2\output_tests.xlsx',p_value_vec_"&amp;UB119&amp;"','p_value_vec_"&amp;UB119&amp;"');"</f>
        <v>xlswrite('G:\Mi unidad\1. PROYECTOS TELLO 2022\SCM SPILL OVERS\outputs\PEAO\jefe_hogar\1%\simulacion_2\output_tests.xlsx',p_value_vec_78','p_value_vec_78');</v>
      </c>
      <c r="UI119">
        <v>78</v>
      </c>
      <c r="UJ119" t="str">
        <f>"xlswrite('G:\Mi unidad\1. PROYECTOS TELLO 2022\SCM SPILL OVERS\outputs\PEAO\mujeres\1%\simulacion_2\output_tests.xlsx',p_value_vec_"&amp;UI119&amp;"','p_value_vec_"&amp;UI119&amp;"');"</f>
        <v>xlswrite('G:\Mi unidad\1. PROYECTOS TELLO 2022\SCM SPILL OVERS\outputs\PEAO\mujeres\1%\simulacion_2\output_tests.xlsx',p_value_vec_78','p_value_vec_78');</v>
      </c>
      <c r="UU119">
        <v>78</v>
      </c>
      <c r="UV119" t="str">
        <f>"xlswrite('G:\Mi unidad\1. PROYECTOS TELLO 2022\SCM SPILL OVERS\outputs\PEAO\criminalidad\1%\simulacion_2\output_tests.xlsx',p_value_vec_"&amp;UU119&amp;"','p_value_vec_"&amp;UU119&amp;"');"</f>
        <v>xlswrite('G:\Mi unidad\1. PROYECTOS TELLO 2022\SCM SPILL OVERS\outputs\PEAO\criminalidad\1%\simulacion_2\output_tests.xlsx',p_value_vec_78','p_value_vec_78');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OVERS\outputs\PEAO\bajo_niv_educ\1%\simulacion_2\output_tests.xlsx',alpha1_hat_vec_"&amp;QW120&amp;"','alpha1_hat_vec_"&amp;QW120&amp;"');"</f>
        <v>xlswrite('G:\Mi unidad\1. PROYECTOS TELLO 2022\SCM SPILL OVERS\outputs\PEAO\bajo_niv_educ\1%\simulacion_2\output_tests.xlsx',alpha1_hat_vec_78','alpha1_hat_vec_78');</v>
      </c>
      <c r="RK120">
        <v>78</v>
      </c>
      <c r="RL120" t="str">
        <f>"xlswrite('G:\Mi unidad\1. PROYECTOS TELLO 2022\SCM SPILL OVERS\outputs\PEAO\bajo_ingreso\1%\simulacion_2\output_tests.xlsx',alpha1_hat_vec_"&amp;RK120&amp;"','alpha1_hat_vec_"&amp;RK120&amp;"');"</f>
        <v>xlswrite('G:\Mi unidad\1. PROYECTOS TELLO 2022\SCM SPILL OVERS\outputs\PEAO\bajo_ingreso\1%\simulacion_2\output_tests.xlsx',alpha1_hat_vec_78','alpha1_hat_vec_78');</v>
      </c>
      <c r="RW120">
        <v>78</v>
      </c>
      <c r="RX120" t="str">
        <f>"xlswrite('G:\Mi unidad\1. PROYECTOS TELLO 2022\SCM SPILL OVERS\outputs\PEAO\densidad\1%\simulacion_2\output_tests.xlsx',alpha1_hat_vec_"&amp;RW120&amp;"','alpha1_hat_vec_"&amp;RW120&amp;"');"</f>
        <v>xlswrite('G:\Mi unidad\1. PROYECTOS TELLO 2022\SCM SPILL OVERS\outputs\PEAO\densidad\1%\simulacion_2\output_tests.xlsx',alpha1_hat_vec_78','alpha1_hat_vec_78');</v>
      </c>
      <c r="SI120">
        <v>78</v>
      </c>
      <c r="SJ120" t="str">
        <f>"xlswrite('G:\Mi unidad\1. PROYECTOS TELLO 2022\SCM SPILL OVERS\outputs\PEAO\densidad_g\1%\simulacion_2\output_tests.xlsx',alpha1_hat_vec_"&amp;SI120&amp;"','alpha1_hat_vec_"&amp;SI120&amp;"');"</f>
        <v>xlswrite('G:\Mi unidad\1. PROYECTOS TELLO 2022\SCM SPILL OVERS\outputs\PEAO\densidad_g\1%\simulacion_2\output_tests.xlsx',alpha1_hat_vec_78','alpha1_hat_vec_78');</v>
      </c>
      <c r="SU120">
        <v>78</v>
      </c>
      <c r="SV120" t="str">
        <f>"xlswrite('G:\Mi unidad\1. PROYECTOS TELLO 2022\SCM SPILL OVERS\outputs\PEAO\distancia_centro_salud\1%\simulacion_2\output_tests.xlsx',alpha1_hat_vec_"&amp;SU120&amp;"','alpha1_hat_vec_"&amp;SU120&amp;"');"</f>
        <v>xlswrite('G:\Mi unidad\1. PROYECTOS TELLO 2022\SCM SPILL OVERS\outputs\PEAO\distancia_centro_salud\1%\simulacion_2\output_tests.xlsx',alpha1_hat_vec_78','alpha1_hat_vec_78');</v>
      </c>
      <c r="TH120">
        <v>78</v>
      </c>
      <c r="TI120" t="str">
        <f>"xlswrite('G:\Mi unidad\1. PROYECTOS TELLO 2022\SCM SPILL OVERS\outputs\PEAO\informalidad\1%\simulacion_2\output_tests.xlsx',alpha1_hat_vec_"&amp;TH120&amp;"','alpha1_hat_vec_"&amp;TH120&amp;"');"</f>
        <v>xlswrite('G:\Mi unidad\1. PROYECTOS TELLO 2022\SCM SPILL OVERS\outputs\PEAO\informalidad\1%\simulacion_2\output_tests.xlsx',alpha1_hat_vec_78','alpha1_hat_vec_78');</v>
      </c>
      <c r="TU120">
        <v>78</v>
      </c>
      <c r="TV120" t="str">
        <f>"xlswrite('G:\Mi unidad\1. PROYECTOS TELLO 2022\SCM SPILL OVERS\outputs\PEAO\alimentos\1%\simulacion_2\output_tests.xlsx',alpha1_hat_vec_"&amp;TU120&amp;"','alpha1_hat_vec_"&amp;TU120&amp;"');"</f>
        <v>xlswrite('G:\Mi unidad\1. PROYECTOS TELLO 2022\SCM SPILL OVERS\outputs\PEAO\alimentos\1%\simulacion_2\output_tests.xlsx',alpha1_hat_vec_78','alpha1_hat_vec_78');</v>
      </c>
      <c r="UB120">
        <v>78</v>
      </c>
      <c r="UC120" t="str">
        <f>"xlswrite('G:\Mi unidad\1. PROYECTOS TELLO 2022\SCM SPILL OVERS\outputs\PEAO\jefe_hogar\1%\simulacion_2\output_tests.xlsx',alpha1_hat_vec_"&amp;UB120&amp;"','alpha1_hat_vec_"&amp;UB120&amp;"');"</f>
        <v>xlswrite('G:\Mi unidad\1. PROYECTOS TELLO 2022\SCM SPILL OVERS\outputs\PEAO\jefe_hogar\1%\simulacion_2\output_tests.xlsx',alpha1_hat_vec_78','alpha1_hat_vec_78');</v>
      </c>
      <c r="UI120">
        <v>78</v>
      </c>
      <c r="UJ120" t="str">
        <f>"xlswrite('G:\Mi unidad\1. PROYECTOS TELLO 2022\SCM SPILL OVERS\outputs\PEAO\mujeres\1%\simulacion_2\output_tests.xlsx',alpha1_hat_vec_"&amp;UI120&amp;"','alpha1_hat_vec_"&amp;UI120&amp;"');"</f>
        <v>xlswrite('G:\Mi unidad\1. PROYECTOS TELLO 2022\SCM SPILL OVERS\outputs\PEAO\mujeres\1%\simulacion_2\output_tests.xlsx',alpha1_hat_vec_78','alpha1_hat_vec_78');</v>
      </c>
      <c r="UU120">
        <v>78</v>
      </c>
      <c r="UV120" t="str">
        <f>"xlswrite('G:\Mi unidad\1. PROYECTOS TELLO 2022\SCM SPILL OVERS\outputs\PEAO\criminalidad\1%\simulacion_2\output_tests.xlsx',alpha1_hat_vec_"&amp;UU120&amp;"','alpha1_hat_vec_"&amp;UU120&amp;"');"</f>
        <v>xlswrite('G:\Mi unidad\1. PROYECTOS TELLO 2022\SCM SPILL OVERS\outputs\PEAO\criminalidad\1%\simulacion_2\output_tests.xlsx',alpha1_hat_vec_78','alpha1_hat_vec_78');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sp_andrews(Y_pre_"&amp;QP121&amp;",PEAO_"&amp;QP121&amp;"(:,T+s),A_"&amp;QP121&amp;",C,d,alpha_sig);"</f>
        <v xml:space="preserve">    spillover_test_71(s) = sp_andrews(Y_pre_71,PEAO_71(:,T+s),A_71,C,d,alpha_sig);</v>
      </c>
      <c r="QW121">
        <v>78</v>
      </c>
      <c r="QX121" t="str">
        <f>"xlswrite('G:\Mi unidad\1. PROYECTOS TELLO 2022\SCM SPILL OVERS\outputs\PEAO\bajo_niv_educ\1%\simulacion_2\output_tests.xlsx',spillover_test_"&amp;QW121&amp;"','sp_test_"&amp;QW121&amp;"');"</f>
        <v>xlswrite('G:\Mi unidad\1. PROYECTOS TELLO 2022\SCM SPILL OVERS\outputs\PEAO\bajo_niv_educ\1%\simulacion_2\output_tests.xlsx',spillover_test_78','sp_test_78');</v>
      </c>
      <c r="RK121">
        <v>78</v>
      </c>
      <c r="RL121" t="str">
        <f>"xlswrite('G:\Mi unidad\1. PROYECTOS TELLO 2022\SCM SPILL OVERS\outputs\PEAO\bajo_ingreso\1%\simulacion_2\output_tests.xlsx',spillover_test_"&amp;RK121&amp;"','sp_test_"&amp;RK121&amp;"');"</f>
        <v>xlswrite('G:\Mi unidad\1. PROYECTOS TELLO 2022\SCM SPILL OVERS\outputs\PEAO\bajo_ingreso\1%\simulacion_2\output_tests.xlsx',spillover_test_78','sp_test_78');</v>
      </c>
      <c r="RW121">
        <v>78</v>
      </c>
      <c r="RX121" t="str">
        <f>"xlswrite('G:\Mi unidad\1. PROYECTOS TELLO 2022\SCM SPILL OVERS\outputs\PEAO\densidad\1%\simulacion_2\output_tests.xlsx',spillover_test_"&amp;RW121&amp;"','sp_test_"&amp;RW121&amp;"');"</f>
        <v>xlswrite('G:\Mi unidad\1. PROYECTOS TELLO 2022\SCM SPILL OVERS\outputs\PEAO\densidad\1%\simulacion_2\output_tests.xlsx',spillover_test_78','sp_test_78');</v>
      </c>
      <c r="SI121">
        <v>78</v>
      </c>
      <c r="SJ121" t="str">
        <f>"xlswrite('G:\Mi unidad\1. PROYECTOS TELLO 2022\SCM SPILL OVERS\outputs\PEAO\densidad_g\1%\simulacion_2\output_tests.xlsx',spillover_test_"&amp;SI121&amp;"','sp_test_"&amp;SI121&amp;"');"</f>
        <v>xlswrite('G:\Mi unidad\1. PROYECTOS TELLO 2022\SCM SPILL OVERS\outputs\PEAO\densidad_g\1%\simulacion_2\output_tests.xlsx',spillover_test_78','sp_test_78');</v>
      </c>
      <c r="SU121">
        <v>78</v>
      </c>
      <c r="SV121" t="str">
        <f>"xlswrite('G:\Mi unidad\1. PROYECTOS TELLO 2022\SCM SPILL OVERS\outputs\PEAO\distancia_centro_salud\1%\simulacion_2\output_tests.xlsx',spillover_test_"&amp;SU121&amp;"','sp_test_"&amp;SU121&amp;"');"</f>
        <v>xlswrite('G:\Mi unidad\1. PROYECTOS TELLO 2022\SCM SPILL OVERS\outputs\PEAO\distancia_centro_salud\1%\simulacion_2\output_tests.xlsx',spillover_test_78','sp_test_78');</v>
      </c>
      <c r="TH121">
        <v>78</v>
      </c>
      <c r="TI121" t="str">
        <f>"xlswrite('G:\Mi unidad\1. PROYECTOS TELLO 2022\SCM SPILL OVERS\outputs\PEAO\informalidad\1%\simulacion_2\output_tests.xlsx',spillover_test_"&amp;TH121&amp;"','sp_test_"&amp;TH121&amp;"');"</f>
        <v>xlswrite('G:\Mi unidad\1. PROYECTOS TELLO 2022\SCM SPILL OVERS\outputs\PEAO\informalidad\1%\simulacion_2\output_tests.xlsx',spillover_test_78','sp_test_78');</v>
      </c>
      <c r="TU121">
        <v>78</v>
      </c>
      <c r="TV121" t="str">
        <f>"xlswrite('G:\Mi unidad\1. PROYECTOS TELLO 2022\SCM SPILL OVERS\outputs\PEAO\alimentos\1%\simulacion_2\output_tests.xlsx',spillover_test_"&amp;TU121&amp;"','sp_test_"&amp;TU121&amp;"');"</f>
        <v>xlswrite('G:\Mi unidad\1. PROYECTOS TELLO 2022\SCM SPILL OVERS\outputs\PEAO\alimentos\1%\simulacion_2\output_tests.xlsx',spillover_test_78','sp_test_78');</v>
      </c>
      <c r="UB121">
        <v>78</v>
      </c>
      <c r="UC121" t="str">
        <f>"xlswrite('G:\Mi unidad\1. PROYECTOS TELLO 2022\SCM SPILL OVERS\outputs\PEAO\jefe_hogar\1%\simulacion_2\output_tests.xlsx',spillover_test_"&amp;UB121&amp;"','sp_test_"&amp;UB121&amp;"');"</f>
        <v>xlswrite('G:\Mi unidad\1. PROYECTOS TELLO 2022\SCM SPILL OVERS\outputs\PEAO\jefe_hogar\1%\simulacion_2\output_tests.xlsx',spillover_test_78','sp_test_78');</v>
      </c>
      <c r="UI121">
        <v>78</v>
      </c>
      <c r="UJ121" t="str">
        <f>"xlswrite('G:\Mi unidad\1. PROYECTOS TELLO 2022\SCM SPILL OVERS\outputs\PEAO\mujeres\1%\simulacion_2\output_tests.xlsx',spillover_test_"&amp;UI121&amp;"','sp_test_"&amp;UI121&amp;"');"</f>
        <v>xlswrite('G:\Mi unidad\1. PROYECTOS TELLO 2022\SCM SPILL OVERS\outputs\PEAO\mujeres\1%\simulacion_2\output_tests.xlsx',spillover_test_78','sp_test_78');</v>
      </c>
      <c r="UU121">
        <v>78</v>
      </c>
      <c r="UV121" t="str">
        <f>"xlswrite('G:\Mi unidad\1. PROYECTOS TELLO 2022\SCM SPILL OVERS\outputs\PEAO\criminalidad\1%\simulacion_2\output_tests.xlsx',spillover_test_"&amp;UU121&amp;"','sp_test_"&amp;UU121&amp;"');"</f>
        <v>xlswrite('G:\Mi unidad\1. PROYECTOS TELLO 2022\SCM SPILL OVERS\outputs\PEAO\criminalidad\1%\simulacion_2\output_tests.xlsx',spillover_test_78','sp_test_78');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OVERS\outputs\PEAO\bajo_niv_educ\1%\simulacion_2\output_tests.xlsx',lb_vec_"&amp;QW122&amp;"','lb_vec_"&amp;QW122&amp;"');"</f>
        <v>xlswrite('G:\Mi unidad\1. PROYECTOS TELLO 2022\SCM SPILL OVERS\outputs\PEAO\bajo_niv_educ\1%\simulacion_2\output_tests.xlsx',lb_vec_79','lb_vec_79');</v>
      </c>
      <c r="RK122">
        <v>79</v>
      </c>
      <c r="RL122" t="str">
        <f>"xlswrite('G:\Mi unidad\1. PROYECTOS TELLO 2022\SCM SPILL OVERS\outputs\PEAO\bajo_ingreso\1%\simulacion_2\output_tests.xlsx',lb_vec_"&amp;RK122&amp;"','lb_vec_"&amp;RK122&amp;"');"</f>
        <v>xlswrite('G:\Mi unidad\1. PROYECTOS TELLO 2022\SCM SPILL OVERS\outputs\PEAO\bajo_ingreso\1%\simulacion_2\output_tests.xlsx',lb_vec_79','lb_vec_79');</v>
      </c>
      <c r="RW122">
        <v>79</v>
      </c>
      <c r="RX122" t="str">
        <f>"xlswrite('G:\Mi unidad\1. PROYECTOS TELLO 2022\SCM SPILL OVERS\outputs\PEAO\densidad\1%\simulacion_2\output_tests.xlsx',lb_vec_"&amp;RW122&amp;"','lb_vec_"&amp;RW122&amp;"');"</f>
        <v>xlswrite('G:\Mi unidad\1. PROYECTOS TELLO 2022\SCM SPILL OVERS\outputs\PEAO\densidad\1%\simulacion_2\output_tests.xlsx',lb_vec_79','lb_vec_79');</v>
      </c>
      <c r="SI122">
        <v>79</v>
      </c>
      <c r="SJ122" t="str">
        <f>"xlswrite('G:\Mi unidad\1. PROYECTOS TELLO 2022\SCM SPILL OVERS\outputs\PEAO\densidad_g\1%\simulacion_2\output_tests.xlsx',lb_vec_"&amp;SI122&amp;"','lb_vec_"&amp;SI122&amp;"');"</f>
        <v>xlswrite('G:\Mi unidad\1. PROYECTOS TELLO 2022\SCM SPILL OVERS\outputs\PEAO\densidad_g\1%\simulacion_2\output_tests.xlsx',lb_vec_79','lb_vec_79');</v>
      </c>
      <c r="SU122">
        <v>79</v>
      </c>
      <c r="SV122" t="str">
        <f>"xlswrite('G:\Mi unidad\1. PROYECTOS TELLO 2022\SCM SPILL OVERS\outputs\PEAO\distancia_centro_salud\1%\simulacion_2\output_tests.xlsx',lb_vec_"&amp;SU122&amp;"','lb_vec_"&amp;SU122&amp;"');"</f>
        <v>xlswrite('G:\Mi unidad\1. PROYECTOS TELLO 2022\SCM SPILL OVERS\outputs\PEAO\distancia_centro_salud\1%\simulacion_2\output_tests.xlsx',lb_vec_79','lb_vec_79');</v>
      </c>
      <c r="TH122">
        <v>79</v>
      </c>
      <c r="TI122" t="str">
        <f>"xlswrite('G:\Mi unidad\1. PROYECTOS TELLO 2022\SCM SPILL OVERS\outputs\PEAO\informalidad\1%\simulacion_2\output_tests.xlsx',lb_vec_"&amp;TH122&amp;"','lb_vec_"&amp;TH122&amp;"');"</f>
        <v>xlswrite('G:\Mi unidad\1. PROYECTOS TELLO 2022\SCM SPILL OVERS\outputs\PEAO\informalidad\1%\simulacion_2\output_tests.xlsx',lb_vec_79','lb_vec_79');</v>
      </c>
      <c r="TU122">
        <v>79</v>
      </c>
      <c r="TV122" t="str">
        <f>"xlswrite('G:\Mi unidad\1. PROYECTOS TELLO 2022\SCM SPILL OVERS\outputs\PEAO\alimentos\1%\simulacion_2\output_tests.xlsx',lb_vec_"&amp;TU122&amp;"','lb_vec_"&amp;TU122&amp;"');"</f>
        <v>xlswrite('G:\Mi unidad\1. PROYECTOS TELLO 2022\SCM SPILL OVERS\outputs\PEAO\alimentos\1%\simulacion_2\output_tests.xlsx',lb_vec_79','lb_vec_79');</v>
      </c>
      <c r="UB122">
        <v>79</v>
      </c>
      <c r="UC122" t="str">
        <f>"xlswrite('G:\Mi unidad\1. PROYECTOS TELLO 2022\SCM SPILL OVERS\outputs\PEAO\jefe_hogar\1%\simulacion_2\output_tests.xlsx',lb_vec_"&amp;UB122&amp;"','lb_vec_"&amp;UB122&amp;"');"</f>
        <v>xlswrite('G:\Mi unidad\1. PROYECTOS TELLO 2022\SCM SPILL OVERS\outputs\PEAO\jefe_hogar\1%\simulacion_2\output_tests.xlsx',lb_vec_79','lb_vec_79');</v>
      </c>
      <c r="UI122">
        <v>79</v>
      </c>
      <c r="UJ122" t="str">
        <f>"xlswrite('G:\Mi unidad\1. PROYECTOS TELLO 2022\SCM SPILL OVERS\outputs\PEAO\mujeres\1%\simulacion_2\output_tests.xlsx',lb_vec_"&amp;UI122&amp;"','lb_vec_"&amp;UI122&amp;"');"</f>
        <v>xlswrite('G:\Mi unidad\1. PROYECTOS TELLO 2022\SCM SPILL OVERS\outputs\PEAO\mujeres\1%\simulacion_2\output_tests.xlsx',lb_vec_79','lb_vec_79');</v>
      </c>
      <c r="UU122">
        <v>79</v>
      </c>
      <c r="UV122" t="str">
        <f>"xlswrite('G:\Mi unidad\1. PROYECTOS TELLO 2022\SCM SPILL OVERS\outputs\PEAO\criminalidad\1%\simulacion_2\output_tests.xlsx',lb_vec_"&amp;UU122&amp;"','lb_vec_"&amp;UU122&amp;"');"</f>
        <v>xlswrite('G:\Mi unidad\1. PROYECTOS TELLO 2022\SCM SPILL OVERS\outputs\PEAO\criminalidad\1%\simulacion_2\output_tests.xlsx',lb_vec_79','lb_vec_79');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OVERS\outputs\PEAO\bajo_niv_educ\1%\simulacion_2\output_tests.xlsx',ub_vec_"&amp;QW123&amp;"','ub_vec_"&amp;QW123&amp;"');"</f>
        <v>xlswrite('G:\Mi unidad\1. PROYECTOS TELLO 2022\SCM SPILL OVERS\outputs\PEAO\bajo_niv_educ\1%\simulacion_2\output_tests.xlsx',ub_vec_79','ub_vec_79');</v>
      </c>
      <c r="RK123">
        <v>79</v>
      </c>
      <c r="RL123" t="str">
        <f>"xlswrite('G:\Mi unidad\1. PROYECTOS TELLO 2022\SCM SPILL OVERS\outputs\PEAO\bajo_ingreso\1%\simulacion_2\output_tests.xlsx',ub_vec_"&amp;RK123&amp;"','ub_vec_"&amp;RK123&amp;"');"</f>
        <v>xlswrite('G:\Mi unidad\1. PROYECTOS TELLO 2022\SCM SPILL OVERS\outputs\PEAO\bajo_ingreso\1%\simulacion_2\output_tests.xlsx',ub_vec_79','ub_vec_79');</v>
      </c>
      <c r="RW123">
        <v>79</v>
      </c>
      <c r="RX123" t="str">
        <f>"xlswrite('G:\Mi unidad\1. PROYECTOS TELLO 2022\SCM SPILL OVERS\outputs\PEAO\densidad\1%\simulacion_2\output_tests.xlsx',ub_vec_"&amp;RW123&amp;"','ub_vec_"&amp;RW123&amp;"');"</f>
        <v>xlswrite('G:\Mi unidad\1. PROYECTOS TELLO 2022\SCM SPILL OVERS\outputs\PEAO\densidad\1%\simulacion_2\output_tests.xlsx',ub_vec_79','ub_vec_79');</v>
      </c>
      <c r="SI123">
        <v>79</v>
      </c>
      <c r="SJ123" t="str">
        <f>"xlswrite('G:\Mi unidad\1. PROYECTOS TELLO 2022\SCM SPILL OVERS\outputs\PEAO\densidad_g\1%\simulacion_2\output_tests.xlsx',ub_vec_"&amp;SI123&amp;"','ub_vec_"&amp;SI123&amp;"');"</f>
        <v>xlswrite('G:\Mi unidad\1. PROYECTOS TELLO 2022\SCM SPILL OVERS\outputs\PEAO\densidad_g\1%\simulacion_2\output_tests.xlsx',ub_vec_79','ub_vec_79');</v>
      </c>
      <c r="SU123">
        <v>79</v>
      </c>
      <c r="SV123" t="str">
        <f>"xlswrite('G:\Mi unidad\1. PROYECTOS TELLO 2022\SCM SPILL OVERS\outputs\PEAO\distancia_centro_salud\1%\simulacion_2\output_tests.xlsx',ub_vec_"&amp;SU123&amp;"','ub_vec_"&amp;SU123&amp;"');"</f>
        <v>xlswrite('G:\Mi unidad\1. PROYECTOS TELLO 2022\SCM SPILL OVERS\outputs\PEAO\distancia_centro_salud\1%\simulacion_2\output_tests.xlsx',ub_vec_79','ub_vec_79');</v>
      </c>
      <c r="TH123">
        <v>79</v>
      </c>
      <c r="TI123" t="str">
        <f>"xlswrite('G:\Mi unidad\1. PROYECTOS TELLO 2022\SCM SPILL OVERS\outputs\PEAO\informalidad\1%\simulacion_2\output_tests.xlsx',ub_vec_"&amp;TH123&amp;"','ub_vec_"&amp;TH123&amp;"');"</f>
        <v>xlswrite('G:\Mi unidad\1. PROYECTOS TELLO 2022\SCM SPILL OVERS\outputs\PEAO\informalidad\1%\simulacion_2\output_tests.xlsx',ub_vec_79','ub_vec_79');</v>
      </c>
      <c r="TU123">
        <v>79</v>
      </c>
      <c r="TV123" t="str">
        <f>"xlswrite('G:\Mi unidad\1. PROYECTOS TELLO 2022\SCM SPILL OVERS\outputs\PEAO\alimentos\1%\simulacion_2\output_tests.xlsx',ub_vec_"&amp;TU123&amp;"','ub_vec_"&amp;TU123&amp;"');"</f>
        <v>xlswrite('G:\Mi unidad\1. PROYECTOS TELLO 2022\SCM SPILL OVERS\outputs\PEAO\alimentos\1%\simulacion_2\output_tests.xlsx',ub_vec_79','ub_vec_79');</v>
      </c>
      <c r="UB123">
        <v>79</v>
      </c>
      <c r="UC123" t="str">
        <f>"xlswrite('G:\Mi unidad\1. PROYECTOS TELLO 2022\SCM SPILL OVERS\outputs\PEAO\jefe_hogar\1%\simulacion_2\output_tests.xlsx',ub_vec_"&amp;UB123&amp;"','ub_vec_"&amp;UB123&amp;"');"</f>
        <v>xlswrite('G:\Mi unidad\1. PROYECTOS TELLO 2022\SCM SPILL OVERS\outputs\PEAO\jefe_hogar\1%\simulacion_2\output_tests.xlsx',ub_vec_79','ub_vec_79');</v>
      </c>
      <c r="UI123">
        <v>79</v>
      </c>
      <c r="UJ123" t="str">
        <f>"xlswrite('G:\Mi unidad\1. PROYECTOS TELLO 2022\SCM SPILL OVERS\outputs\PEAO\mujeres\1%\simulacion_2\output_tests.xlsx',ub_vec_"&amp;UI123&amp;"','ub_vec_"&amp;UI123&amp;"');"</f>
        <v>xlswrite('G:\Mi unidad\1. PROYECTOS TELLO 2022\SCM SPILL OVERS\outputs\PEAO\mujeres\1%\simulacion_2\output_tests.xlsx',ub_vec_79','ub_vec_79');</v>
      </c>
      <c r="UU123">
        <v>79</v>
      </c>
      <c r="UV123" t="str">
        <f>"xlswrite('G:\Mi unidad\1. PROYECTOS TELLO 2022\SCM SPILL OVERS\outputs\PEAO\criminalidad\1%\simulacion_2\output_tests.xlsx',ub_vec_"&amp;UU123&amp;"','ub_vec_"&amp;UU123&amp;"');"</f>
        <v>xlswrite('G:\Mi unidad\1. PROYECTOS TELLO 2022\SCM SPILL OVERS\outputs\PEAO\criminalidad\1%\simulacion_2\output_tests.xlsx',ub_vec_79','ub_vec_79');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sp_andrews_te(Y_pre_"&amp;QI124&amp;",PEAO_"&amp;QI124&amp;"(:,T+s),A_"&amp;QI124&amp;",C,.05);"</f>
        <v xml:space="preserve">    [p_value_44,lb_44,ub_44] = sp_andrews_te(Y_pre_44,PEAO_44(:,T+s),A_44,C,.05);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OVERS\outputs\PEAO\bajo_niv_educ\1%\simulacion_2\output_tests.xlsx',p_value_vec_"&amp;QW124&amp;"','p_value_vec_"&amp;QW124&amp;"');"</f>
        <v>xlswrite('G:\Mi unidad\1. PROYECTOS TELLO 2022\SCM SPILL OVERS\outputs\PEAO\bajo_niv_educ\1%\simulacion_2\output_tests.xlsx',p_value_vec_79','p_value_vec_79');</v>
      </c>
      <c r="RK124">
        <v>79</v>
      </c>
      <c r="RL124" t="str">
        <f>"xlswrite('G:\Mi unidad\1. PROYECTOS TELLO 2022\SCM SPILL OVERS\outputs\PEAO\bajo_ingreso\1%\simulacion_2\output_tests.xlsx',p_value_vec_"&amp;RK124&amp;"','p_value_vec_"&amp;RK124&amp;"');"</f>
        <v>xlswrite('G:\Mi unidad\1. PROYECTOS TELLO 2022\SCM SPILL OVERS\outputs\PEAO\bajo_ingreso\1%\simulacion_2\output_tests.xlsx',p_value_vec_79','p_value_vec_79');</v>
      </c>
      <c r="RW124">
        <v>79</v>
      </c>
      <c r="RX124" t="str">
        <f>"xlswrite('G:\Mi unidad\1. PROYECTOS TELLO 2022\SCM SPILL OVERS\outputs\PEAO\densidad\1%\simulacion_2\output_tests.xlsx',p_value_vec_"&amp;RW124&amp;"','p_value_vec_"&amp;RW124&amp;"');"</f>
        <v>xlswrite('G:\Mi unidad\1. PROYECTOS TELLO 2022\SCM SPILL OVERS\outputs\PEAO\densidad\1%\simulacion_2\output_tests.xlsx',p_value_vec_79','p_value_vec_79');</v>
      </c>
      <c r="SI124">
        <v>79</v>
      </c>
      <c r="SJ124" t="str">
        <f>"xlswrite('G:\Mi unidad\1. PROYECTOS TELLO 2022\SCM SPILL OVERS\outputs\PEAO\densidad_g\1%\simulacion_2\output_tests.xlsx',p_value_vec_"&amp;SI124&amp;"','p_value_vec_"&amp;SI124&amp;"');"</f>
        <v>xlswrite('G:\Mi unidad\1. PROYECTOS TELLO 2022\SCM SPILL OVERS\outputs\PEAO\densidad_g\1%\simulacion_2\output_tests.xlsx',p_value_vec_79','p_value_vec_79');</v>
      </c>
      <c r="SU124">
        <v>79</v>
      </c>
      <c r="SV124" t="str">
        <f>"xlswrite('G:\Mi unidad\1. PROYECTOS TELLO 2022\SCM SPILL OVERS\outputs\PEAO\distancia_centro_salud\1%\simulacion_2\output_tests.xlsx',p_value_vec_"&amp;SU124&amp;"','p_value_vec_"&amp;SU124&amp;"');"</f>
        <v>xlswrite('G:\Mi unidad\1. PROYECTOS TELLO 2022\SCM SPILL OVERS\outputs\PEAO\distancia_centro_salud\1%\simulacion_2\output_tests.xlsx',p_value_vec_79','p_value_vec_79');</v>
      </c>
      <c r="TH124">
        <v>79</v>
      </c>
      <c r="TI124" t="str">
        <f>"xlswrite('G:\Mi unidad\1. PROYECTOS TELLO 2022\SCM SPILL OVERS\outputs\PEAO\informalidad\1%\simulacion_2\output_tests.xlsx',p_value_vec_"&amp;TH124&amp;"','p_value_vec_"&amp;TH124&amp;"');"</f>
        <v>xlswrite('G:\Mi unidad\1. PROYECTOS TELLO 2022\SCM SPILL OVERS\outputs\PEAO\informalidad\1%\simulacion_2\output_tests.xlsx',p_value_vec_79','p_value_vec_79');</v>
      </c>
      <c r="TU124">
        <v>79</v>
      </c>
      <c r="TV124" t="str">
        <f>"xlswrite('G:\Mi unidad\1. PROYECTOS TELLO 2022\SCM SPILL OVERS\outputs\PEAO\alimentos\1%\simulacion_2\output_tests.xlsx',p_value_vec_"&amp;TU124&amp;"','p_value_vec_"&amp;TU124&amp;"');"</f>
        <v>xlswrite('G:\Mi unidad\1. PROYECTOS TELLO 2022\SCM SPILL OVERS\outputs\PEAO\alimentos\1%\simulacion_2\output_tests.xlsx',p_value_vec_79','p_value_vec_79');</v>
      </c>
      <c r="UB124">
        <v>79</v>
      </c>
      <c r="UC124" t="str">
        <f>"xlswrite('G:\Mi unidad\1. PROYECTOS TELLO 2022\SCM SPILL OVERS\outputs\PEAO\jefe_hogar\1%\simulacion_2\output_tests.xlsx',p_value_vec_"&amp;UB124&amp;"','p_value_vec_"&amp;UB124&amp;"');"</f>
        <v>xlswrite('G:\Mi unidad\1. PROYECTOS TELLO 2022\SCM SPILL OVERS\outputs\PEAO\jefe_hogar\1%\simulacion_2\output_tests.xlsx',p_value_vec_79','p_value_vec_79');</v>
      </c>
      <c r="UI124">
        <v>79</v>
      </c>
      <c r="UJ124" t="str">
        <f>"xlswrite('G:\Mi unidad\1. PROYECTOS TELLO 2022\SCM SPILL OVERS\outputs\PEAO\mujeres\1%\simulacion_2\output_tests.xlsx',p_value_vec_"&amp;UI124&amp;"','p_value_vec_"&amp;UI124&amp;"');"</f>
        <v>xlswrite('G:\Mi unidad\1. PROYECTOS TELLO 2022\SCM SPILL OVERS\outputs\PEAO\mujeres\1%\simulacion_2\output_tests.xlsx',p_value_vec_79','p_value_vec_79');</v>
      </c>
      <c r="UU124">
        <v>79</v>
      </c>
      <c r="UV124" t="str">
        <f>"xlswrite('G:\Mi unidad\1. PROYECTOS TELLO 2022\SCM SPILL OVERS\outputs\PEAO\criminalidad\1%\simulacion_2\output_tests.xlsx',p_value_vec_"&amp;UU124&amp;"','p_value_vec_"&amp;UU124&amp;"');"</f>
        <v>xlswrite('G:\Mi unidad\1. PROYECTOS TELLO 2022\SCM SPILL OVERS\outputs\PEAO\criminalidad\1%\simulacion_2\output_tests.xlsx',p_value_vec_79','p_value_vec_79');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OVERS\outputs\PEAO\bajo_niv_educ\1%\simulacion_2\output_tests.xlsx',alpha1_hat_vec_"&amp;QW125&amp;"','alpha1_hat_vec_"&amp;QW125&amp;"');"</f>
        <v>xlswrite('G:\Mi unidad\1. PROYECTOS TELLO 2022\SCM SPILL OVERS\outputs\PEAO\bajo_niv_educ\1%\simulacion_2\output_tests.xlsx',alpha1_hat_vec_79','alpha1_hat_vec_79');</v>
      </c>
      <c r="RK125">
        <v>79</v>
      </c>
      <c r="RL125" t="str">
        <f>"xlswrite('G:\Mi unidad\1. PROYECTOS TELLO 2022\SCM SPILL OVERS\outputs\PEAO\bajo_ingreso\1%\simulacion_2\output_tests.xlsx',alpha1_hat_vec_"&amp;RK125&amp;"','alpha1_hat_vec_"&amp;RK125&amp;"');"</f>
        <v>xlswrite('G:\Mi unidad\1. PROYECTOS TELLO 2022\SCM SPILL OVERS\outputs\PEAO\bajo_ingreso\1%\simulacion_2\output_tests.xlsx',alpha1_hat_vec_79','alpha1_hat_vec_79');</v>
      </c>
      <c r="RW125">
        <v>79</v>
      </c>
      <c r="RX125" t="str">
        <f>"xlswrite('G:\Mi unidad\1. PROYECTOS TELLO 2022\SCM SPILL OVERS\outputs\PEAO\densidad\1%\simulacion_2\output_tests.xlsx',alpha1_hat_vec_"&amp;RW125&amp;"','alpha1_hat_vec_"&amp;RW125&amp;"');"</f>
        <v>xlswrite('G:\Mi unidad\1. PROYECTOS TELLO 2022\SCM SPILL OVERS\outputs\PEAO\densidad\1%\simulacion_2\output_tests.xlsx',alpha1_hat_vec_79','alpha1_hat_vec_79');</v>
      </c>
      <c r="SI125">
        <v>79</v>
      </c>
      <c r="SJ125" t="str">
        <f>"xlswrite('G:\Mi unidad\1. PROYECTOS TELLO 2022\SCM SPILL OVERS\outputs\PEAO\densidad_g\1%\simulacion_2\output_tests.xlsx',alpha1_hat_vec_"&amp;SI125&amp;"','alpha1_hat_vec_"&amp;SI125&amp;"');"</f>
        <v>xlswrite('G:\Mi unidad\1. PROYECTOS TELLO 2022\SCM SPILL OVERS\outputs\PEAO\densidad_g\1%\simulacion_2\output_tests.xlsx',alpha1_hat_vec_79','alpha1_hat_vec_79');</v>
      </c>
      <c r="SU125">
        <v>79</v>
      </c>
      <c r="SV125" t="str">
        <f>"xlswrite('G:\Mi unidad\1. PROYECTOS TELLO 2022\SCM SPILL OVERS\outputs\PEAO\distancia_centro_salud\1%\simulacion_2\output_tests.xlsx',alpha1_hat_vec_"&amp;SU125&amp;"','alpha1_hat_vec_"&amp;SU125&amp;"');"</f>
        <v>xlswrite('G:\Mi unidad\1. PROYECTOS TELLO 2022\SCM SPILL OVERS\outputs\PEAO\distancia_centro_salud\1%\simulacion_2\output_tests.xlsx',alpha1_hat_vec_79','alpha1_hat_vec_79');</v>
      </c>
      <c r="TH125">
        <v>79</v>
      </c>
      <c r="TI125" t="str">
        <f>"xlswrite('G:\Mi unidad\1. PROYECTOS TELLO 2022\SCM SPILL OVERS\outputs\PEAO\informalidad\1%\simulacion_2\output_tests.xlsx',alpha1_hat_vec_"&amp;TH125&amp;"','alpha1_hat_vec_"&amp;TH125&amp;"');"</f>
        <v>xlswrite('G:\Mi unidad\1. PROYECTOS TELLO 2022\SCM SPILL OVERS\outputs\PEAO\informalidad\1%\simulacion_2\output_tests.xlsx',alpha1_hat_vec_79','alpha1_hat_vec_79');</v>
      </c>
      <c r="TU125">
        <v>79</v>
      </c>
      <c r="TV125" t="str">
        <f>"xlswrite('G:\Mi unidad\1. PROYECTOS TELLO 2022\SCM SPILL OVERS\outputs\PEAO\alimentos\1%\simulacion_2\output_tests.xlsx',alpha1_hat_vec_"&amp;TU125&amp;"','alpha1_hat_vec_"&amp;TU125&amp;"');"</f>
        <v>xlswrite('G:\Mi unidad\1. PROYECTOS TELLO 2022\SCM SPILL OVERS\outputs\PEAO\alimentos\1%\simulacion_2\output_tests.xlsx',alpha1_hat_vec_79','alpha1_hat_vec_79');</v>
      </c>
      <c r="UB125">
        <v>79</v>
      </c>
      <c r="UC125" t="str">
        <f>"xlswrite('G:\Mi unidad\1. PROYECTOS TELLO 2022\SCM SPILL OVERS\outputs\PEAO\jefe_hogar\1%\simulacion_2\output_tests.xlsx',alpha1_hat_vec_"&amp;UB125&amp;"','alpha1_hat_vec_"&amp;UB125&amp;"');"</f>
        <v>xlswrite('G:\Mi unidad\1. PROYECTOS TELLO 2022\SCM SPILL OVERS\outputs\PEAO\jefe_hogar\1%\simulacion_2\output_tests.xlsx',alpha1_hat_vec_79','alpha1_hat_vec_79');</v>
      </c>
      <c r="UI125">
        <v>79</v>
      </c>
      <c r="UJ125" t="str">
        <f>"xlswrite('G:\Mi unidad\1. PROYECTOS TELLO 2022\SCM SPILL OVERS\outputs\PEAO\mujeres\1%\simulacion_2\output_tests.xlsx',alpha1_hat_vec_"&amp;UI125&amp;"','alpha1_hat_vec_"&amp;UI125&amp;"');"</f>
        <v>xlswrite('G:\Mi unidad\1. PROYECTOS TELLO 2022\SCM SPILL OVERS\outputs\PEAO\mujeres\1%\simulacion_2\output_tests.xlsx',alpha1_hat_vec_79','alpha1_hat_vec_79');</v>
      </c>
      <c r="UU125">
        <v>79</v>
      </c>
      <c r="UV125" t="str">
        <f>"xlswrite('G:\Mi unidad\1. PROYECTOS TELLO 2022\SCM SPILL OVERS\outputs\PEAO\criminalidad\1%\simulacion_2\output_tests.xlsx',alpha1_hat_vec_"&amp;UU125&amp;"','alpha1_hat_vec_"&amp;UU125&amp;"');"</f>
        <v>xlswrite('G:\Mi unidad\1. PROYECTOS TELLO 2022\SCM SPILL OVERS\outputs\PEAO\criminalidad\1%\simulacion_2\output_tests.xlsx',alpha1_hat_vec_79','alpha1_hat_vec_79');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OVERS\outputs\PEAO\bajo_niv_educ\1%\simulacion_2\output_tests.xlsx',spillover_test_"&amp;QW126&amp;"','sp_test_"&amp;QW126&amp;"');"</f>
        <v>xlswrite('G:\Mi unidad\1. PROYECTOS TELLO 2022\SCM SPILL OVERS\outputs\PEAO\bajo_niv_educ\1%\simulacion_2\output_tests.xlsx',spillover_test_79','sp_test_79');</v>
      </c>
      <c r="RK126">
        <v>79</v>
      </c>
      <c r="RL126" t="str">
        <f>"xlswrite('G:\Mi unidad\1. PROYECTOS TELLO 2022\SCM SPILL OVERS\outputs\PEAO\bajo_ingreso\1%\simulacion_2\output_tests.xlsx',spillover_test_"&amp;RK126&amp;"','sp_test_"&amp;RK126&amp;"');"</f>
        <v>xlswrite('G:\Mi unidad\1. PROYECTOS TELLO 2022\SCM SPILL OVERS\outputs\PEAO\bajo_ingreso\1%\simulacion_2\output_tests.xlsx',spillover_test_79','sp_test_79');</v>
      </c>
      <c r="RW126">
        <v>79</v>
      </c>
      <c r="RX126" t="str">
        <f>"xlswrite('G:\Mi unidad\1. PROYECTOS TELLO 2022\SCM SPILL OVERS\outputs\PEAO\densidad\1%\simulacion_2\output_tests.xlsx',spillover_test_"&amp;RW126&amp;"','sp_test_"&amp;RW126&amp;"');"</f>
        <v>xlswrite('G:\Mi unidad\1. PROYECTOS TELLO 2022\SCM SPILL OVERS\outputs\PEAO\densidad\1%\simulacion_2\output_tests.xlsx',spillover_test_79','sp_test_79');</v>
      </c>
      <c r="SI126">
        <v>79</v>
      </c>
      <c r="SJ126" t="str">
        <f>"xlswrite('G:\Mi unidad\1. PROYECTOS TELLO 2022\SCM SPILL OVERS\outputs\PEAO\densidad_g\1%\simulacion_2\output_tests.xlsx',spillover_test_"&amp;SI126&amp;"','sp_test_"&amp;SI126&amp;"');"</f>
        <v>xlswrite('G:\Mi unidad\1. PROYECTOS TELLO 2022\SCM SPILL OVERS\outputs\PEAO\densidad_g\1%\simulacion_2\output_tests.xlsx',spillover_test_79','sp_test_79');</v>
      </c>
      <c r="SU126">
        <v>79</v>
      </c>
      <c r="SV126" t="str">
        <f>"xlswrite('G:\Mi unidad\1. PROYECTOS TELLO 2022\SCM SPILL OVERS\outputs\PEAO\distancia_centro_salud\1%\simulacion_2\output_tests.xlsx',spillover_test_"&amp;SU126&amp;"','sp_test_"&amp;SU126&amp;"');"</f>
        <v>xlswrite('G:\Mi unidad\1. PROYECTOS TELLO 2022\SCM SPILL OVERS\outputs\PEAO\distancia_centro_salud\1%\simulacion_2\output_tests.xlsx',spillover_test_79','sp_test_79');</v>
      </c>
      <c r="TH126">
        <v>79</v>
      </c>
      <c r="TI126" t="str">
        <f>"xlswrite('G:\Mi unidad\1. PROYECTOS TELLO 2022\SCM SPILL OVERS\outputs\PEAO\informalidad\1%\simulacion_2\output_tests.xlsx',spillover_test_"&amp;TH126&amp;"','sp_test_"&amp;TH126&amp;"');"</f>
        <v>xlswrite('G:\Mi unidad\1. PROYECTOS TELLO 2022\SCM SPILL OVERS\outputs\PEAO\informalidad\1%\simulacion_2\output_tests.xlsx',spillover_test_79','sp_test_79');</v>
      </c>
      <c r="TU126">
        <v>79</v>
      </c>
      <c r="TV126" t="str">
        <f>"xlswrite('G:\Mi unidad\1. PROYECTOS TELLO 2022\SCM SPILL OVERS\outputs\PEAO\alimentos\1%\simulacion_2\output_tests.xlsx',spillover_test_"&amp;TU126&amp;"','sp_test_"&amp;TU126&amp;"');"</f>
        <v>xlswrite('G:\Mi unidad\1. PROYECTOS TELLO 2022\SCM SPILL OVERS\outputs\PEAO\alimentos\1%\simulacion_2\output_tests.xlsx',spillover_test_79','sp_test_79');</v>
      </c>
      <c r="UB126">
        <v>79</v>
      </c>
      <c r="UC126" t="str">
        <f>"xlswrite('G:\Mi unidad\1. PROYECTOS TELLO 2022\SCM SPILL OVERS\outputs\PEAO\jefe_hogar\1%\simulacion_2\output_tests.xlsx',spillover_test_"&amp;UB126&amp;"','sp_test_"&amp;UB126&amp;"');"</f>
        <v>xlswrite('G:\Mi unidad\1. PROYECTOS TELLO 2022\SCM SPILL OVERS\outputs\PEAO\jefe_hogar\1%\simulacion_2\output_tests.xlsx',spillover_test_79','sp_test_79');</v>
      </c>
      <c r="UI126">
        <v>79</v>
      </c>
      <c r="UJ126" t="str">
        <f>"xlswrite('G:\Mi unidad\1. PROYECTOS TELLO 2022\SCM SPILL OVERS\outputs\PEAO\mujeres\1%\simulacion_2\output_tests.xlsx',spillover_test_"&amp;UI126&amp;"','sp_test_"&amp;UI126&amp;"');"</f>
        <v>xlswrite('G:\Mi unidad\1. PROYECTOS TELLO 2022\SCM SPILL OVERS\outputs\PEAO\mujeres\1%\simulacion_2\output_tests.xlsx',spillover_test_79','sp_test_79');</v>
      </c>
      <c r="UU126">
        <v>79</v>
      </c>
      <c r="UV126" t="str">
        <f>"xlswrite('G:\Mi unidad\1. PROYECTOS TELLO 2022\SCM SPILL OVERS\outputs\PEAO\criminalidad\1%\simulacion_2\output_tests.xlsx',spillover_test_"&amp;UU126&amp;"','sp_test_"&amp;UU126&amp;"');"</f>
        <v>xlswrite('G:\Mi unidad\1. PROYECTOS TELLO 2022\SCM SPILL OVERS\outputs\PEAO\criminalidad\1%\simulacion_2\output_tests.xlsx',spillover_test_79','sp_test_79');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sp_andrews(Y_pre_"&amp;QP127&amp;",PEAO_"&amp;QP127&amp;"(:,T+s),A_"&amp;QP127&amp;",C,d,alpha_sig);"</f>
        <v xml:space="preserve">    spillover_test_75(s) = sp_andrews(Y_pre_75,PEAO_75(:,T+s),A_75,C,d,alpha_sig);</v>
      </c>
      <c r="QW127">
        <v>80</v>
      </c>
      <c r="QX127" t="str">
        <f>"xlswrite('G:\Mi unidad\1. PROYECTOS TELLO 2022\SCM SPILL OVERS\outputs\PEAO\bajo_niv_educ\1%\simulacion_2\output_tests.xlsx',lb_vec_"&amp;QW127&amp;"','lb_vec_"&amp;QW127&amp;"');"</f>
        <v>xlswrite('G:\Mi unidad\1. PROYECTOS TELLO 2022\SCM SPILL OVERS\outputs\PEAO\bajo_niv_educ\1%\simulacion_2\output_tests.xlsx',lb_vec_80','lb_vec_80');</v>
      </c>
      <c r="RK127">
        <v>80</v>
      </c>
      <c r="RL127" t="str">
        <f>"xlswrite('G:\Mi unidad\1. PROYECTOS TELLO 2022\SCM SPILL OVERS\outputs\PEAO\bajo_ingreso\1%\simulacion_2\output_tests.xlsx',lb_vec_"&amp;RK127&amp;"','lb_vec_"&amp;RK127&amp;"');"</f>
        <v>xlswrite('G:\Mi unidad\1. PROYECTOS TELLO 2022\SCM SPILL OVERS\outputs\PEAO\bajo_ingreso\1%\simulacion_2\output_tests.xlsx',lb_vec_80','lb_vec_80');</v>
      </c>
      <c r="RW127">
        <v>80</v>
      </c>
      <c r="RX127" t="str">
        <f>"xlswrite('G:\Mi unidad\1. PROYECTOS TELLO 2022\SCM SPILL OVERS\outputs\PEAO\densidad\1%\simulacion_2\output_tests.xlsx',lb_vec_"&amp;RW127&amp;"','lb_vec_"&amp;RW127&amp;"');"</f>
        <v>xlswrite('G:\Mi unidad\1. PROYECTOS TELLO 2022\SCM SPILL OVERS\outputs\PEAO\densidad\1%\simulacion_2\output_tests.xlsx',lb_vec_80','lb_vec_80');</v>
      </c>
      <c r="SI127">
        <v>80</v>
      </c>
      <c r="SJ127" t="str">
        <f>"xlswrite('G:\Mi unidad\1. PROYECTOS TELLO 2022\SCM SPILL OVERS\outputs\PEAO\densidad_g\1%\simulacion_2\output_tests.xlsx',lb_vec_"&amp;SI127&amp;"','lb_vec_"&amp;SI127&amp;"');"</f>
        <v>xlswrite('G:\Mi unidad\1. PROYECTOS TELLO 2022\SCM SPILL OVERS\outputs\PEAO\densidad_g\1%\simulacion_2\output_tests.xlsx',lb_vec_80','lb_vec_80');</v>
      </c>
      <c r="SU127">
        <v>80</v>
      </c>
      <c r="SV127" t="str">
        <f>"xlswrite('G:\Mi unidad\1. PROYECTOS TELLO 2022\SCM SPILL OVERS\outputs\PEAO\distancia_centro_salud\1%\simulacion_2\output_tests.xlsx',lb_vec_"&amp;SU127&amp;"','lb_vec_"&amp;SU127&amp;"');"</f>
        <v>xlswrite('G:\Mi unidad\1. PROYECTOS TELLO 2022\SCM SPILL OVERS\outputs\PEAO\distancia_centro_salud\1%\simulacion_2\output_tests.xlsx',lb_vec_80','lb_vec_80');</v>
      </c>
      <c r="TH127">
        <v>80</v>
      </c>
      <c r="TI127" t="str">
        <f>"xlswrite('G:\Mi unidad\1. PROYECTOS TELLO 2022\SCM SPILL OVERS\outputs\PEAO\informalidad\1%\simulacion_2\output_tests.xlsx',lb_vec_"&amp;TH127&amp;"','lb_vec_"&amp;TH127&amp;"');"</f>
        <v>xlswrite('G:\Mi unidad\1. PROYECTOS TELLO 2022\SCM SPILL OVERS\outputs\PEAO\informalidad\1%\simulacion_2\output_tests.xlsx',lb_vec_80','lb_vec_80');</v>
      </c>
      <c r="TU127">
        <v>80</v>
      </c>
      <c r="TV127" t="str">
        <f>"xlswrite('G:\Mi unidad\1. PROYECTOS TELLO 2022\SCM SPILL OVERS\outputs\PEAO\alimentos\1%\simulacion_2\output_tests.xlsx',lb_vec_"&amp;TU127&amp;"','lb_vec_"&amp;TU127&amp;"');"</f>
        <v>xlswrite('G:\Mi unidad\1. PROYECTOS TELLO 2022\SCM SPILL OVERS\outputs\PEAO\alimentos\1%\simulacion_2\output_tests.xlsx',lb_vec_80','lb_vec_80');</v>
      </c>
      <c r="UB127">
        <v>80</v>
      </c>
      <c r="UC127" t="str">
        <f>"xlswrite('G:\Mi unidad\1. PROYECTOS TELLO 2022\SCM SPILL OVERS\outputs\PEAO\jefe_hogar\1%\simulacion_2\output_tests.xlsx',lb_vec_"&amp;UB127&amp;"','lb_vec_"&amp;UB127&amp;"');"</f>
        <v>xlswrite('G:\Mi unidad\1. PROYECTOS TELLO 2022\SCM SPILL OVERS\outputs\PEAO\jefe_hogar\1%\simulacion_2\output_tests.xlsx',lb_vec_80','lb_vec_80');</v>
      </c>
      <c r="UI127">
        <v>80</v>
      </c>
      <c r="UJ127" t="str">
        <f>"xlswrite('G:\Mi unidad\1. PROYECTOS TELLO 2022\SCM SPILL OVERS\outputs\PEAO\mujeres\1%\simulacion_2\output_tests.xlsx',lb_vec_"&amp;UI127&amp;"','lb_vec_"&amp;UI127&amp;"');"</f>
        <v>xlswrite('G:\Mi unidad\1. PROYECTOS TELLO 2022\SCM SPILL OVERS\outputs\PEAO\mujeres\1%\simulacion_2\output_tests.xlsx',lb_vec_80','lb_vec_80');</v>
      </c>
      <c r="UU127">
        <v>80</v>
      </c>
      <c r="UV127" t="str">
        <f>"xlswrite('G:\Mi unidad\1. PROYECTOS TELLO 2022\SCM SPILL OVERS\outputs\PEAO\criminalidad\1%\simulacion_2\output_tests.xlsx',lb_vec_"&amp;UU127&amp;"','lb_vec_"&amp;UU127&amp;"');"</f>
        <v>xlswrite('G:\Mi unidad\1. PROYECTOS TELLO 2022\SCM SPILL OVERS\outputs\PEAO\criminalidad\1%\simulacion_2\output_tests.xlsx',lb_vec_80','lb_vec_80');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OVERS\outputs\PEAO\bajo_niv_educ\1%\simulacion_2\output_tests.xlsx',ub_vec_"&amp;QW128&amp;"','ub_vec_"&amp;QW128&amp;"');"</f>
        <v>xlswrite('G:\Mi unidad\1. PROYECTOS TELLO 2022\SCM SPILL OVERS\outputs\PEAO\bajo_niv_educ\1%\simulacion_2\output_tests.xlsx',ub_vec_80','ub_vec_80');</v>
      </c>
      <c r="RK128">
        <v>80</v>
      </c>
      <c r="RL128" t="str">
        <f>"xlswrite('G:\Mi unidad\1. PROYECTOS TELLO 2022\SCM SPILL OVERS\outputs\PEAO\bajo_ingreso\1%\simulacion_2\output_tests.xlsx',ub_vec_"&amp;RK128&amp;"','ub_vec_"&amp;RK128&amp;"');"</f>
        <v>xlswrite('G:\Mi unidad\1. PROYECTOS TELLO 2022\SCM SPILL OVERS\outputs\PEAO\bajo_ingreso\1%\simulacion_2\output_tests.xlsx',ub_vec_80','ub_vec_80');</v>
      </c>
      <c r="RW128">
        <v>80</v>
      </c>
      <c r="RX128" t="str">
        <f>"xlswrite('G:\Mi unidad\1. PROYECTOS TELLO 2022\SCM SPILL OVERS\outputs\PEAO\densidad\1%\simulacion_2\output_tests.xlsx',ub_vec_"&amp;RW128&amp;"','ub_vec_"&amp;RW128&amp;"');"</f>
        <v>xlswrite('G:\Mi unidad\1. PROYECTOS TELLO 2022\SCM SPILL OVERS\outputs\PEAO\densidad\1%\simulacion_2\output_tests.xlsx',ub_vec_80','ub_vec_80');</v>
      </c>
      <c r="SI128">
        <v>80</v>
      </c>
      <c r="SJ128" t="str">
        <f>"xlswrite('G:\Mi unidad\1. PROYECTOS TELLO 2022\SCM SPILL OVERS\outputs\PEAO\densidad_g\1%\simulacion_2\output_tests.xlsx',ub_vec_"&amp;SI128&amp;"','ub_vec_"&amp;SI128&amp;"');"</f>
        <v>xlswrite('G:\Mi unidad\1. PROYECTOS TELLO 2022\SCM SPILL OVERS\outputs\PEAO\densidad_g\1%\simulacion_2\output_tests.xlsx',ub_vec_80','ub_vec_80');</v>
      </c>
      <c r="SU128">
        <v>80</v>
      </c>
      <c r="SV128" t="str">
        <f>"xlswrite('G:\Mi unidad\1. PROYECTOS TELLO 2022\SCM SPILL OVERS\outputs\PEAO\distancia_centro_salud\1%\simulacion_2\output_tests.xlsx',ub_vec_"&amp;SU128&amp;"','ub_vec_"&amp;SU128&amp;"');"</f>
        <v>xlswrite('G:\Mi unidad\1. PROYECTOS TELLO 2022\SCM SPILL OVERS\outputs\PEAO\distancia_centro_salud\1%\simulacion_2\output_tests.xlsx',ub_vec_80','ub_vec_80');</v>
      </c>
      <c r="TH128">
        <v>80</v>
      </c>
      <c r="TI128" t="str">
        <f>"xlswrite('G:\Mi unidad\1. PROYECTOS TELLO 2022\SCM SPILL OVERS\outputs\PEAO\informalidad\1%\simulacion_2\output_tests.xlsx',ub_vec_"&amp;TH128&amp;"','ub_vec_"&amp;TH128&amp;"');"</f>
        <v>xlswrite('G:\Mi unidad\1. PROYECTOS TELLO 2022\SCM SPILL OVERS\outputs\PEAO\informalidad\1%\simulacion_2\output_tests.xlsx',ub_vec_80','ub_vec_80');</v>
      </c>
      <c r="TU128">
        <v>80</v>
      </c>
      <c r="TV128" t="str">
        <f>"xlswrite('G:\Mi unidad\1. PROYECTOS TELLO 2022\SCM SPILL OVERS\outputs\PEAO\alimentos\1%\simulacion_2\output_tests.xlsx',ub_vec_"&amp;TU128&amp;"','ub_vec_"&amp;TU128&amp;"');"</f>
        <v>xlswrite('G:\Mi unidad\1. PROYECTOS TELLO 2022\SCM SPILL OVERS\outputs\PEAO\alimentos\1%\simulacion_2\output_tests.xlsx',ub_vec_80','ub_vec_80');</v>
      </c>
      <c r="UB128">
        <v>80</v>
      </c>
      <c r="UC128" t="str">
        <f>"xlswrite('G:\Mi unidad\1. PROYECTOS TELLO 2022\SCM SPILL OVERS\outputs\PEAO\jefe_hogar\1%\simulacion_2\output_tests.xlsx',ub_vec_"&amp;UB128&amp;"','ub_vec_"&amp;UB128&amp;"');"</f>
        <v>xlswrite('G:\Mi unidad\1. PROYECTOS TELLO 2022\SCM SPILL OVERS\outputs\PEAO\jefe_hogar\1%\simulacion_2\output_tests.xlsx',ub_vec_80','ub_vec_80');</v>
      </c>
      <c r="UI128">
        <v>80</v>
      </c>
      <c r="UJ128" t="str">
        <f>"xlswrite('G:\Mi unidad\1. PROYECTOS TELLO 2022\SCM SPILL OVERS\outputs\PEAO\mujeres\1%\simulacion_2\output_tests.xlsx',ub_vec_"&amp;UI128&amp;"','ub_vec_"&amp;UI128&amp;"');"</f>
        <v>xlswrite('G:\Mi unidad\1. PROYECTOS TELLO 2022\SCM SPILL OVERS\outputs\PEAO\mujeres\1%\simulacion_2\output_tests.xlsx',ub_vec_80','ub_vec_80');</v>
      </c>
      <c r="UU128">
        <v>80</v>
      </c>
      <c r="UV128" t="str">
        <f>"xlswrite('G:\Mi unidad\1. PROYECTOS TELLO 2022\SCM SPILL OVERS\outputs\PEAO\criminalidad\1%\simulacion_2\output_tests.xlsx',ub_vec_"&amp;UU128&amp;"','ub_vec_"&amp;UU128&amp;"');"</f>
        <v>xlswrite('G:\Mi unidad\1. PROYECTOS TELLO 2022\SCM SPILL OVERS\outputs\PEAO\criminalidad\1%\simulacion_2\output_tests.xlsx',ub_vec_80','ub_vec_80');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OVERS\outputs\PEAO\bajo_niv_educ\1%\simulacion_2\output_tests.xlsx',p_value_vec_"&amp;QW129&amp;"','p_value_vec_"&amp;QW129&amp;"');"</f>
        <v>xlswrite('G:\Mi unidad\1. PROYECTOS TELLO 2022\SCM SPILL OVERS\outputs\PEAO\bajo_niv_educ\1%\simulacion_2\output_tests.xlsx',p_value_vec_80','p_value_vec_80');</v>
      </c>
      <c r="RK129">
        <v>80</v>
      </c>
      <c r="RL129" t="str">
        <f>"xlswrite('G:\Mi unidad\1. PROYECTOS TELLO 2022\SCM SPILL OVERS\outputs\PEAO\bajo_ingreso\1%\simulacion_2\output_tests.xlsx',p_value_vec_"&amp;RK129&amp;"','p_value_vec_"&amp;RK129&amp;"');"</f>
        <v>xlswrite('G:\Mi unidad\1. PROYECTOS TELLO 2022\SCM SPILL OVERS\outputs\PEAO\bajo_ingreso\1%\simulacion_2\output_tests.xlsx',p_value_vec_80','p_value_vec_80');</v>
      </c>
      <c r="RW129">
        <v>80</v>
      </c>
      <c r="RX129" t="str">
        <f>"xlswrite('G:\Mi unidad\1. PROYECTOS TELLO 2022\SCM SPILL OVERS\outputs\PEAO\densidad\1%\simulacion_2\output_tests.xlsx',p_value_vec_"&amp;RW129&amp;"','p_value_vec_"&amp;RW129&amp;"');"</f>
        <v>xlswrite('G:\Mi unidad\1. PROYECTOS TELLO 2022\SCM SPILL OVERS\outputs\PEAO\densidad\1%\simulacion_2\output_tests.xlsx',p_value_vec_80','p_value_vec_80');</v>
      </c>
      <c r="SI129">
        <v>80</v>
      </c>
      <c r="SJ129" t="str">
        <f>"xlswrite('G:\Mi unidad\1. PROYECTOS TELLO 2022\SCM SPILL OVERS\outputs\PEAO\densidad_g\1%\simulacion_2\output_tests.xlsx',p_value_vec_"&amp;SI129&amp;"','p_value_vec_"&amp;SI129&amp;"');"</f>
        <v>xlswrite('G:\Mi unidad\1. PROYECTOS TELLO 2022\SCM SPILL OVERS\outputs\PEAO\densidad_g\1%\simulacion_2\output_tests.xlsx',p_value_vec_80','p_value_vec_80');</v>
      </c>
      <c r="SU129">
        <v>80</v>
      </c>
      <c r="SV129" t="str">
        <f>"xlswrite('G:\Mi unidad\1. PROYECTOS TELLO 2022\SCM SPILL OVERS\outputs\PEAO\distancia_centro_salud\1%\simulacion_2\output_tests.xlsx',p_value_vec_"&amp;SU129&amp;"','p_value_vec_"&amp;SU129&amp;"');"</f>
        <v>xlswrite('G:\Mi unidad\1. PROYECTOS TELLO 2022\SCM SPILL OVERS\outputs\PEAO\distancia_centro_salud\1%\simulacion_2\output_tests.xlsx',p_value_vec_80','p_value_vec_80');</v>
      </c>
      <c r="TH129">
        <v>80</v>
      </c>
      <c r="TI129" t="str">
        <f>"xlswrite('G:\Mi unidad\1. PROYECTOS TELLO 2022\SCM SPILL OVERS\outputs\PEAO\informalidad\1%\simulacion_2\output_tests.xlsx',p_value_vec_"&amp;TH129&amp;"','p_value_vec_"&amp;TH129&amp;"');"</f>
        <v>xlswrite('G:\Mi unidad\1. PROYECTOS TELLO 2022\SCM SPILL OVERS\outputs\PEAO\informalidad\1%\simulacion_2\output_tests.xlsx',p_value_vec_80','p_value_vec_80');</v>
      </c>
      <c r="TU129">
        <v>80</v>
      </c>
      <c r="TV129" t="str">
        <f>"xlswrite('G:\Mi unidad\1. PROYECTOS TELLO 2022\SCM SPILL OVERS\outputs\PEAO\alimentos\1%\simulacion_2\output_tests.xlsx',p_value_vec_"&amp;TU129&amp;"','p_value_vec_"&amp;TU129&amp;"');"</f>
        <v>xlswrite('G:\Mi unidad\1. PROYECTOS TELLO 2022\SCM SPILL OVERS\outputs\PEAO\alimentos\1%\simulacion_2\output_tests.xlsx',p_value_vec_80','p_value_vec_80');</v>
      </c>
      <c r="UB129">
        <v>80</v>
      </c>
      <c r="UC129" t="str">
        <f>"xlswrite('G:\Mi unidad\1. PROYECTOS TELLO 2022\SCM SPILL OVERS\outputs\PEAO\jefe_hogar\1%\simulacion_2\output_tests.xlsx',p_value_vec_"&amp;UB129&amp;"','p_value_vec_"&amp;UB129&amp;"');"</f>
        <v>xlswrite('G:\Mi unidad\1. PROYECTOS TELLO 2022\SCM SPILL OVERS\outputs\PEAO\jefe_hogar\1%\simulacion_2\output_tests.xlsx',p_value_vec_80','p_value_vec_80');</v>
      </c>
      <c r="UI129">
        <v>80</v>
      </c>
      <c r="UJ129" t="str">
        <f>"xlswrite('G:\Mi unidad\1. PROYECTOS TELLO 2022\SCM SPILL OVERS\outputs\PEAO\mujeres\1%\simulacion_2\output_tests.xlsx',p_value_vec_"&amp;UI129&amp;"','p_value_vec_"&amp;UI129&amp;"');"</f>
        <v>xlswrite('G:\Mi unidad\1. PROYECTOS TELLO 2022\SCM SPILL OVERS\outputs\PEAO\mujeres\1%\simulacion_2\output_tests.xlsx',p_value_vec_80','p_value_vec_80');</v>
      </c>
      <c r="UU129">
        <v>80</v>
      </c>
      <c r="UV129" t="str">
        <f>"xlswrite('G:\Mi unidad\1. PROYECTOS TELLO 2022\SCM SPILL OVERS\outputs\PEAO\criminalidad\1%\simulacion_2\output_tests.xlsx',p_value_vec_"&amp;UU129&amp;"','p_value_vec_"&amp;UU129&amp;"');"</f>
        <v>xlswrite('G:\Mi unidad\1. PROYECTOS TELLO 2022\SCM SPILL OVERS\outputs\PEAO\criminalidad\1%\simulacion_2\output_tests.xlsx',p_value_vec_80','p_value_vec_80');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OVERS\outputs\PEAO\bajo_niv_educ\1%\simulacion_2\output_tests.xlsx',alpha1_hat_vec_"&amp;QW130&amp;"','alpha1_hat_vec_"&amp;QW130&amp;"');"</f>
        <v>xlswrite('G:\Mi unidad\1. PROYECTOS TELLO 2022\SCM SPILL OVERS\outputs\PEAO\bajo_niv_educ\1%\simulacion_2\output_tests.xlsx',alpha1_hat_vec_80','alpha1_hat_vec_80');</v>
      </c>
      <c r="RK130">
        <v>80</v>
      </c>
      <c r="RL130" t="str">
        <f>"xlswrite('G:\Mi unidad\1. PROYECTOS TELLO 2022\SCM SPILL OVERS\outputs\PEAO\bajo_ingreso\1%\simulacion_2\output_tests.xlsx',alpha1_hat_vec_"&amp;RK130&amp;"','alpha1_hat_vec_"&amp;RK130&amp;"');"</f>
        <v>xlswrite('G:\Mi unidad\1. PROYECTOS TELLO 2022\SCM SPILL OVERS\outputs\PEAO\bajo_ingreso\1%\simulacion_2\output_tests.xlsx',alpha1_hat_vec_80','alpha1_hat_vec_80');</v>
      </c>
      <c r="RW130">
        <v>80</v>
      </c>
      <c r="RX130" t="str">
        <f>"xlswrite('G:\Mi unidad\1. PROYECTOS TELLO 2022\SCM SPILL OVERS\outputs\PEAO\densidad\1%\simulacion_2\output_tests.xlsx',alpha1_hat_vec_"&amp;RW130&amp;"','alpha1_hat_vec_"&amp;RW130&amp;"');"</f>
        <v>xlswrite('G:\Mi unidad\1. PROYECTOS TELLO 2022\SCM SPILL OVERS\outputs\PEAO\densidad\1%\simulacion_2\output_tests.xlsx',alpha1_hat_vec_80','alpha1_hat_vec_80');</v>
      </c>
      <c r="SI130">
        <v>80</v>
      </c>
      <c r="SJ130" t="str">
        <f>"xlswrite('G:\Mi unidad\1. PROYECTOS TELLO 2022\SCM SPILL OVERS\outputs\PEAO\densidad_g\1%\simulacion_2\output_tests.xlsx',alpha1_hat_vec_"&amp;SI130&amp;"','alpha1_hat_vec_"&amp;SI130&amp;"');"</f>
        <v>xlswrite('G:\Mi unidad\1. PROYECTOS TELLO 2022\SCM SPILL OVERS\outputs\PEAO\densidad_g\1%\simulacion_2\output_tests.xlsx',alpha1_hat_vec_80','alpha1_hat_vec_80');</v>
      </c>
      <c r="SU130">
        <v>80</v>
      </c>
      <c r="SV130" t="str">
        <f>"xlswrite('G:\Mi unidad\1. PROYECTOS TELLO 2022\SCM SPILL OVERS\outputs\PEAO\distancia_centro_salud\1%\simulacion_2\output_tests.xlsx',alpha1_hat_vec_"&amp;SU130&amp;"','alpha1_hat_vec_"&amp;SU130&amp;"');"</f>
        <v>xlswrite('G:\Mi unidad\1. PROYECTOS TELLO 2022\SCM SPILL OVERS\outputs\PEAO\distancia_centro_salud\1%\simulacion_2\output_tests.xlsx',alpha1_hat_vec_80','alpha1_hat_vec_80');</v>
      </c>
      <c r="TH130">
        <v>80</v>
      </c>
      <c r="TI130" t="str">
        <f>"xlswrite('G:\Mi unidad\1. PROYECTOS TELLO 2022\SCM SPILL OVERS\outputs\PEAO\informalidad\1%\simulacion_2\output_tests.xlsx',alpha1_hat_vec_"&amp;TH130&amp;"','alpha1_hat_vec_"&amp;TH130&amp;"');"</f>
        <v>xlswrite('G:\Mi unidad\1. PROYECTOS TELLO 2022\SCM SPILL OVERS\outputs\PEAO\informalidad\1%\simulacion_2\output_tests.xlsx',alpha1_hat_vec_80','alpha1_hat_vec_80');</v>
      </c>
      <c r="TU130">
        <v>80</v>
      </c>
      <c r="TV130" t="str">
        <f>"xlswrite('G:\Mi unidad\1. PROYECTOS TELLO 2022\SCM SPILL OVERS\outputs\PEAO\alimentos\1%\simulacion_2\output_tests.xlsx',alpha1_hat_vec_"&amp;TU130&amp;"','alpha1_hat_vec_"&amp;TU130&amp;"');"</f>
        <v>xlswrite('G:\Mi unidad\1. PROYECTOS TELLO 2022\SCM SPILL OVERS\outputs\PEAO\alimentos\1%\simulacion_2\output_tests.xlsx',alpha1_hat_vec_80','alpha1_hat_vec_80');</v>
      </c>
      <c r="UB130">
        <v>80</v>
      </c>
      <c r="UC130" t="str">
        <f>"xlswrite('G:\Mi unidad\1. PROYECTOS TELLO 2022\SCM SPILL OVERS\outputs\PEAO\jefe_hogar\1%\simulacion_2\output_tests.xlsx',alpha1_hat_vec_"&amp;UB130&amp;"','alpha1_hat_vec_"&amp;UB130&amp;"');"</f>
        <v>xlswrite('G:\Mi unidad\1. PROYECTOS TELLO 2022\SCM SPILL OVERS\outputs\PEAO\jefe_hogar\1%\simulacion_2\output_tests.xlsx',alpha1_hat_vec_80','alpha1_hat_vec_80');</v>
      </c>
      <c r="UI130">
        <v>80</v>
      </c>
      <c r="UJ130" t="str">
        <f>"xlswrite('G:\Mi unidad\1. PROYECTOS TELLO 2022\SCM SPILL OVERS\outputs\PEAO\mujeres\1%\simulacion_2\output_tests.xlsx',alpha1_hat_vec_"&amp;UI130&amp;"','alpha1_hat_vec_"&amp;UI130&amp;"');"</f>
        <v>xlswrite('G:\Mi unidad\1. PROYECTOS TELLO 2022\SCM SPILL OVERS\outputs\PEAO\mujeres\1%\simulacion_2\output_tests.xlsx',alpha1_hat_vec_80','alpha1_hat_vec_80');</v>
      </c>
      <c r="UU130">
        <v>80</v>
      </c>
      <c r="UV130" t="str">
        <f>"xlswrite('G:\Mi unidad\1. PROYECTOS TELLO 2022\SCM SPILL OVERS\outputs\PEAO\criminalidad\1%\simulacion_2\output_tests.xlsx',alpha1_hat_vec_"&amp;UU130&amp;"','alpha1_hat_vec_"&amp;UU130&amp;"');"</f>
        <v>xlswrite('G:\Mi unidad\1. PROYECTOS TELLO 2022\SCM SPILL OVERS\outputs\PEAO\criminalidad\1%\simulacion_2\output_tests.xlsx',alpha1_hat_vec_80','alpha1_hat_vec_80');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OVERS\outputs\PEAO\bajo_niv_educ\1%\simulacion_2\output_tests.xlsx',spillover_test_"&amp;QW131&amp;"','sp_test_"&amp;QW131&amp;"');"</f>
        <v>xlswrite('G:\Mi unidad\1. PROYECTOS TELLO 2022\SCM SPILL OVERS\outputs\PEAO\bajo_niv_educ\1%\simulacion_2\output_tests.xlsx',spillover_test_80','sp_test_80');</v>
      </c>
      <c r="RK131">
        <v>80</v>
      </c>
      <c r="RL131" t="str">
        <f>"xlswrite('G:\Mi unidad\1. PROYECTOS TELLO 2022\SCM SPILL OVERS\outputs\PEAO\bajo_ingreso\1%\simulacion_2\output_tests.xlsx',spillover_test_"&amp;RK131&amp;"','sp_test_"&amp;RK131&amp;"');"</f>
        <v>xlswrite('G:\Mi unidad\1. PROYECTOS TELLO 2022\SCM SPILL OVERS\outputs\PEAO\bajo_ingreso\1%\simulacion_2\output_tests.xlsx',spillover_test_80','sp_test_80');</v>
      </c>
      <c r="RW131">
        <v>80</v>
      </c>
      <c r="RX131" t="str">
        <f>"xlswrite('G:\Mi unidad\1. PROYECTOS TELLO 2022\SCM SPILL OVERS\outputs\PEAO\densidad\1%\simulacion_2\output_tests.xlsx',spillover_test_"&amp;RW131&amp;"','sp_test_"&amp;RW131&amp;"');"</f>
        <v>xlswrite('G:\Mi unidad\1. PROYECTOS TELLO 2022\SCM SPILL OVERS\outputs\PEAO\densidad\1%\simulacion_2\output_tests.xlsx',spillover_test_80','sp_test_80');</v>
      </c>
      <c r="SI131">
        <v>80</v>
      </c>
      <c r="SJ131" t="str">
        <f>"xlswrite('G:\Mi unidad\1. PROYECTOS TELLO 2022\SCM SPILL OVERS\outputs\PEAO\densidad_g\1%\simulacion_2\output_tests.xlsx',spillover_test_"&amp;SI131&amp;"','sp_test_"&amp;SI131&amp;"');"</f>
        <v>xlswrite('G:\Mi unidad\1. PROYECTOS TELLO 2022\SCM SPILL OVERS\outputs\PEAO\densidad_g\1%\simulacion_2\output_tests.xlsx',spillover_test_80','sp_test_80');</v>
      </c>
      <c r="SU131">
        <v>80</v>
      </c>
      <c r="SV131" t="str">
        <f>"xlswrite('G:\Mi unidad\1. PROYECTOS TELLO 2022\SCM SPILL OVERS\outputs\PEAO\distancia_centro_salud\1%\simulacion_2\output_tests.xlsx',spillover_test_"&amp;SU131&amp;"','sp_test_"&amp;SU131&amp;"');"</f>
        <v>xlswrite('G:\Mi unidad\1. PROYECTOS TELLO 2022\SCM SPILL OVERS\outputs\PEAO\distancia_centro_salud\1%\simulacion_2\output_tests.xlsx',spillover_test_80','sp_test_80');</v>
      </c>
      <c r="TH131">
        <v>80</v>
      </c>
      <c r="TI131" t="str">
        <f>"xlswrite('G:\Mi unidad\1. PROYECTOS TELLO 2022\SCM SPILL OVERS\outputs\PEAO\informalidad\1%\simulacion_2\output_tests.xlsx',spillover_test_"&amp;TH131&amp;"','sp_test_"&amp;TH131&amp;"');"</f>
        <v>xlswrite('G:\Mi unidad\1. PROYECTOS TELLO 2022\SCM SPILL OVERS\outputs\PEAO\informalidad\1%\simulacion_2\output_tests.xlsx',spillover_test_80','sp_test_80');</v>
      </c>
      <c r="TU131">
        <v>80</v>
      </c>
      <c r="TV131" t="str">
        <f>"xlswrite('G:\Mi unidad\1. PROYECTOS TELLO 2022\SCM SPILL OVERS\outputs\PEAO\alimentos\1%\simulacion_2\output_tests.xlsx',spillover_test_"&amp;TU131&amp;"','sp_test_"&amp;TU131&amp;"');"</f>
        <v>xlswrite('G:\Mi unidad\1. PROYECTOS TELLO 2022\SCM SPILL OVERS\outputs\PEAO\alimentos\1%\simulacion_2\output_tests.xlsx',spillover_test_80','sp_test_80');</v>
      </c>
      <c r="UB131">
        <v>80</v>
      </c>
      <c r="UC131" t="str">
        <f>"xlswrite('G:\Mi unidad\1. PROYECTOS TELLO 2022\SCM SPILL OVERS\outputs\PEAO\jefe_hogar\1%\simulacion_2\output_tests.xlsx',spillover_test_"&amp;UB131&amp;"','sp_test_"&amp;UB131&amp;"');"</f>
        <v>xlswrite('G:\Mi unidad\1. PROYECTOS TELLO 2022\SCM SPILL OVERS\outputs\PEAO\jefe_hogar\1%\simulacion_2\output_tests.xlsx',spillover_test_80','sp_test_80');</v>
      </c>
      <c r="UI131">
        <v>80</v>
      </c>
      <c r="UJ131" t="str">
        <f>"xlswrite('G:\Mi unidad\1. PROYECTOS TELLO 2022\SCM SPILL OVERS\outputs\PEAO\mujeres\1%\simulacion_2\output_tests.xlsx',spillover_test_"&amp;UI131&amp;"','sp_test_"&amp;UI131&amp;"');"</f>
        <v>xlswrite('G:\Mi unidad\1. PROYECTOS TELLO 2022\SCM SPILL OVERS\outputs\PEAO\mujeres\1%\simulacion_2\output_tests.xlsx',spillover_test_80','sp_test_80');</v>
      </c>
      <c r="UU131">
        <v>80</v>
      </c>
      <c r="UV131" t="str">
        <f>"xlswrite('G:\Mi unidad\1. PROYECTOS TELLO 2022\SCM SPILL OVERS\outputs\PEAO\criminalidad\1%\simulacion_2\output_tests.xlsx',spillover_test_"&amp;UU131&amp;"','sp_test_"&amp;UU131&amp;"');"</f>
        <v>xlswrite('G:\Mi unidad\1. PROYECTOS TELLO 2022\SCM SPILL OVERS\outputs\PEAO\criminalidad\1%\simulacion_2\output_tests.xlsx',spillover_test_80','sp_test_80');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OVERS\outputs\PEAO\bajo_niv_educ\1%\simulacion_2\output_tests.xlsx',lb_vec_"&amp;QW132&amp;"','lb_vec_"&amp;QW132&amp;"');"</f>
        <v>xlswrite('G:\Mi unidad\1. PROYECTOS TELLO 2022\SCM SPILL OVERS\outputs\PEAO\bajo_niv_educ\1%\simulacion_2\output_tests.xlsx',lb_vec_84','lb_vec_84');</v>
      </c>
      <c r="RK132">
        <v>84</v>
      </c>
      <c r="RL132" t="str">
        <f>"xlswrite('G:\Mi unidad\1. PROYECTOS TELLO 2022\SCM SPILL OVERS\outputs\PEAO\bajo_ingreso\1%\simulacion_2\output_tests.xlsx',lb_vec_"&amp;RK132&amp;"','lb_vec_"&amp;RK132&amp;"');"</f>
        <v>xlswrite('G:\Mi unidad\1. PROYECTOS TELLO 2022\SCM SPILL OVERS\outputs\PEAO\bajo_ingreso\1%\simulacion_2\output_tests.xlsx',lb_vec_84','lb_vec_84');</v>
      </c>
      <c r="RW132">
        <v>84</v>
      </c>
      <c r="RX132" t="str">
        <f>"xlswrite('G:\Mi unidad\1. PROYECTOS TELLO 2022\SCM SPILL OVERS\outputs\PEAO\densidad\1%\simulacion_2\output_tests.xlsx',lb_vec_"&amp;RW132&amp;"','lb_vec_"&amp;RW132&amp;"');"</f>
        <v>xlswrite('G:\Mi unidad\1. PROYECTOS TELLO 2022\SCM SPILL OVERS\outputs\PEAO\densidad\1%\simulacion_2\output_tests.xlsx',lb_vec_84','lb_vec_84');</v>
      </c>
      <c r="SI132">
        <v>84</v>
      </c>
      <c r="SJ132" t="str">
        <f>"xlswrite('G:\Mi unidad\1. PROYECTOS TELLO 2022\SCM SPILL OVERS\outputs\PEAO\densidad_g\1%\simulacion_2\output_tests.xlsx',lb_vec_"&amp;SI132&amp;"','lb_vec_"&amp;SI132&amp;"');"</f>
        <v>xlswrite('G:\Mi unidad\1. PROYECTOS TELLO 2022\SCM SPILL OVERS\outputs\PEAO\densidad_g\1%\simulacion_2\output_tests.xlsx',lb_vec_84','lb_vec_84');</v>
      </c>
      <c r="SU132">
        <v>84</v>
      </c>
      <c r="SV132" t="str">
        <f>"xlswrite('G:\Mi unidad\1. PROYECTOS TELLO 2022\SCM SPILL OVERS\outputs\PEAO\distancia_centro_salud\1%\simulacion_2\output_tests.xlsx',lb_vec_"&amp;SU132&amp;"','lb_vec_"&amp;SU132&amp;"');"</f>
        <v>xlswrite('G:\Mi unidad\1. PROYECTOS TELLO 2022\SCM SPILL OVERS\outputs\PEAO\distancia_centro_salud\1%\simulacion_2\output_tests.xlsx',lb_vec_84','lb_vec_84');</v>
      </c>
      <c r="TH132">
        <v>84</v>
      </c>
      <c r="TI132" t="str">
        <f>"xlswrite('G:\Mi unidad\1. PROYECTOS TELLO 2022\SCM SPILL OVERS\outputs\PEAO\informalidad\1%\simulacion_2\output_tests.xlsx',lb_vec_"&amp;TH132&amp;"','lb_vec_"&amp;TH132&amp;"');"</f>
        <v>xlswrite('G:\Mi unidad\1. PROYECTOS TELLO 2022\SCM SPILL OVERS\outputs\PEAO\informalidad\1%\simulacion_2\output_tests.xlsx',lb_vec_84','lb_vec_84');</v>
      </c>
      <c r="TU132">
        <v>84</v>
      </c>
      <c r="TV132" t="str">
        <f>"xlswrite('G:\Mi unidad\1. PROYECTOS TELLO 2022\SCM SPILL OVERS\outputs\PEAO\alimentos\1%\simulacion_2\output_tests.xlsx',lb_vec_"&amp;TU132&amp;"','lb_vec_"&amp;TU132&amp;"');"</f>
        <v>xlswrite('G:\Mi unidad\1. PROYECTOS TELLO 2022\SCM SPILL OVERS\outputs\PEAO\alimentos\1%\simulacion_2\output_tests.xlsx',lb_vec_84','lb_vec_84');</v>
      </c>
      <c r="UB132">
        <v>84</v>
      </c>
      <c r="UC132" t="str">
        <f>"xlswrite('G:\Mi unidad\1. PROYECTOS TELLO 2022\SCM SPILL OVERS\outputs\PEAO\jefe_hogar\1%\simulacion_2\output_tests.xlsx',lb_vec_"&amp;UB132&amp;"','lb_vec_"&amp;UB132&amp;"');"</f>
        <v>xlswrite('G:\Mi unidad\1. PROYECTOS TELLO 2022\SCM SPILL OVERS\outputs\PEAO\jefe_hogar\1%\simulacion_2\output_tests.xlsx',lb_vec_84','lb_vec_84');</v>
      </c>
      <c r="UI132">
        <v>84</v>
      </c>
      <c r="UJ132" t="str">
        <f>"xlswrite('G:\Mi unidad\1. PROYECTOS TELLO 2022\SCM SPILL OVERS\outputs\PEAO\mujeres\1%\simulacion_2\output_tests.xlsx',lb_vec_"&amp;UI132&amp;"','lb_vec_"&amp;UI132&amp;"');"</f>
        <v>xlswrite('G:\Mi unidad\1. PROYECTOS TELLO 2022\SCM SPILL OVERS\outputs\PEAO\mujeres\1%\simulacion_2\output_tests.xlsx',lb_vec_84','lb_vec_84');</v>
      </c>
      <c r="UU132">
        <v>84</v>
      </c>
      <c r="UV132" t="str">
        <f>"xlswrite('G:\Mi unidad\1. PROYECTOS TELLO 2022\SCM SPILL OVERS\outputs\PEAO\criminalidad\1%\simulacion_2\output_tests.xlsx',lb_vec_"&amp;UU132&amp;"','lb_vec_"&amp;UU132&amp;"');"</f>
        <v>xlswrite('G:\Mi unidad\1. PROYECTOS TELLO 2022\SCM SPILL OVERS\outputs\PEAO\criminalidad\1%\simulacion_2\output_tests.xlsx',lb_vec_84','lb_vec_84');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sp_andrews_te(Y_pre_"&amp;QI133&amp;",PEAO_"&amp;QI133&amp;"(:,T+s),A_"&amp;QI133&amp;",C,.05);"</f>
        <v xml:space="preserve">    [p_value_45,lb_45,ub_45] = sp_andrews_te(Y_pre_45,PEAO_45(:,T+s),A_45,C,.05);</v>
      </c>
      <c r="QP133">
        <v>76</v>
      </c>
      <c r="QQ133" t="str">
        <f>"    spillover_test_"&amp;QP133&amp;"(s) = sp_andrews(Y_pre_"&amp;QP133&amp;",PEAO_"&amp;QP133&amp;"(:,T+s),A_"&amp;QP133&amp;",C,d,alpha_sig);"</f>
        <v xml:space="preserve">    spillover_test_76(s) = sp_andrews(Y_pre_76,PEAO_76(:,T+s),A_76,C,d,alpha_sig);</v>
      </c>
      <c r="QW133">
        <v>84</v>
      </c>
      <c r="QX133" t="str">
        <f>"xlswrite('G:\Mi unidad\1. PROYECTOS TELLO 2022\SCM SPILL OVERS\outputs\PEAO\bajo_niv_educ\1%\simulacion_2\output_tests.xlsx',ub_vec_"&amp;QW133&amp;"','ub_vec_"&amp;QW133&amp;"');"</f>
        <v>xlswrite('G:\Mi unidad\1. PROYECTOS TELLO 2022\SCM SPILL OVERS\outputs\PEAO\bajo_niv_educ\1%\simulacion_2\output_tests.xlsx',ub_vec_84','ub_vec_84');</v>
      </c>
      <c r="RK133">
        <v>84</v>
      </c>
      <c r="RL133" t="str">
        <f>"xlswrite('G:\Mi unidad\1. PROYECTOS TELLO 2022\SCM SPILL OVERS\outputs\PEAO\bajo_ingreso\1%\simulacion_2\output_tests.xlsx',ub_vec_"&amp;RK133&amp;"','ub_vec_"&amp;RK133&amp;"');"</f>
        <v>xlswrite('G:\Mi unidad\1. PROYECTOS TELLO 2022\SCM SPILL OVERS\outputs\PEAO\bajo_ingreso\1%\simulacion_2\output_tests.xlsx',ub_vec_84','ub_vec_84');</v>
      </c>
      <c r="RW133">
        <v>84</v>
      </c>
      <c r="RX133" t="str">
        <f>"xlswrite('G:\Mi unidad\1. PROYECTOS TELLO 2022\SCM SPILL OVERS\outputs\PEAO\densidad\1%\simulacion_2\output_tests.xlsx',ub_vec_"&amp;RW133&amp;"','ub_vec_"&amp;RW133&amp;"');"</f>
        <v>xlswrite('G:\Mi unidad\1. PROYECTOS TELLO 2022\SCM SPILL OVERS\outputs\PEAO\densidad\1%\simulacion_2\output_tests.xlsx',ub_vec_84','ub_vec_84');</v>
      </c>
      <c r="SI133">
        <v>84</v>
      </c>
      <c r="SJ133" t="str">
        <f>"xlswrite('G:\Mi unidad\1. PROYECTOS TELLO 2022\SCM SPILL OVERS\outputs\PEAO\densidad_g\1%\simulacion_2\output_tests.xlsx',ub_vec_"&amp;SI133&amp;"','ub_vec_"&amp;SI133&amp;"');"</f>
        <v>xlswrite('G:\Mi unidad\1. PROYECTOS TELLO 2022\SCM SPILL OVERS\outputs\PEAO\densidad_g\1%\simulacion_2\output_tests.xlsx',ub_vec_84','ub_vec_84');</v>
      </c>
      <c r="SU133">
        <v>84</v>
      </c>
      <c r="SV133" t="str">
        <f>"xlswrite('G:\Mi unidad\1. PROYECTOS TELLO 2022\SCM SPILL OVERS\outputs\PEAO\distancia_centro_salud\1%\simulacion_2\output_tests.xlsx',ub_vec_"&amp;SU133&amp;"','ub_vec_"&amp;SU133&amp;"');"</f>
        <v>xlswrite('G:\Mi unidad\1. PROYECTOS TELLO 2022\SCM SPILL OVERS\outputs\PEAO\distancia_centro_salud\1%\simulacion_2\output_tests.xlsx',ub_vec_84','ub_vec_84');</v>
      </c>
      <c r="TH133">
        <v>84</v>
      </c>
      <c r="TI133" t="str">
        <f>"xlswrite('G:\Mi unidad\1. PROYECTOS TELLO 2022\SCM SPILL OVERS\outputs\PEAO\informalidad\1%\simulacion_2\output_tests.xlsx',ub_vec_"&amp;TH133&amp;"','ub_vec_"&amp;TH133&amp;"');"</f>
        <v>xlswrite('G:\Mi unidad\1. PROYECTOS TELLO 2022\SCM SPILL OVERS\outputs\PEAO\informalidad\1%\simulacion_2\output_tests.xlsx',ub_vec_84','ub_vec_84');</v>
      </c>
      <c r="TU133">
        <v>84</v>
      </c>
      <c r="TV133" t="str">
        <f>"xlswrite('G:\Mi unidad\1. PROYECTOS TELLO 2022\SCM SPILL OVERS\outputs\PEAO\alimentos\1%\simulacion_2\output_tests.xlsx',ub_vec_"&amp;TU133&amp;"','ub_vec_"&amp;TU133&amp;"');"</f>
        <v>xlswrite('G:\Mi unidad\1. PROYECTOS TELLO 2022\SCM SPILL OVERS\outputs\PEAO\alimentos\1%\simulacion_2\output_tests.xlsx',ub_vec_84','ub_vec_84');</v>
      </c>
      <c r="UB133">
        <v>84</v>
      </c>
      <c r="UC133" t="str">
        <f>"xlswrite('G:\Mi unidad\1. PROYECTOS TELLO 2022\SCM SPILL OVERS\outputs\PEAO\jefe_hogar\1%\simulacion_2\output_tests.xlsx',ub_vec_"&amp;UB133&amp;"','ub_vec_"&amp;UB133&amp;"');"</f>
        <v>xlswrite('G:\Mi unidad\1. PROYECTOS TELLO 2022\SCM SPILL OVERS\outputs\PEAO\jefe_hogar\1%\simulacion_2\output_tests.xlsx',ub_vec_84','ub_vec_84');</v>
      </c>
      <c r="UI133">
        <v>84</v>
      </c>
      <c r="UJ133" t="str">
        <f>"xlswrite('G:\Mi unidad\1. PROYECTOS TELLO 2022\SCM SPILL OVERS\outputs\PEAO\mujeres\1%\simulacion_2\output_tests.xlsx',ub_vec_"&amp;UI133&amp;"','ub_vec_"&amp;UI133&amp;"');"</f>
        <v>xlswrite('G:\Mi unidad\1. PROYECTOS TELLO 2022\SCM SPILL OVERS\outputs\PEAO\mujeres\1%\simulacion_2\output_tests.xlsx',ub_vec_84','ub_vec_84');</v>
      </c>
      <c r="UU133">
        <v>84</v>
      </c>
      <c r="UV133" t="str">
        <f>"xlswrite('G:\Mi unidad\1. PROYECTOS TELLO 2022\SCM SPILL OVERS\outputs\PEAO\criminalidad\1%\simulacion_2\output_tests.xlsx',ub_vec_"&amp;UU133&amp;"','ub_vec_"&amp;UU133&amp;"');"</f>
        <v>xlswrite('G:\Mi unidad\1. PROYECTOS TELLO 2022\SCM SPILL OVERS\outputs\PEAO\criminalidad\1%\simulacion_2\output_tests.xlsx',ub_vec_84','ub_vec_84');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OVERS\outputs\PEAO\bajo_niv_educ\1%\simulacion_2\output_tests.xlsx',p_value_vec_"&amp;QW134&amp;"','p_value_vec_"&amp;QW134&amp;"');"</f>
        <v>xlswrite('G:\Mi unidad\1. PROYECTOS TELLO 2022\SCM SPILL OVERS\outputs\PEAO\bajo_niv_educ\1%\simulacion_2\output_tests.xlsx',p_value_vec_84','p_value_vec_84');</v>
      </c>
      <c r="RK134">
        <v>84</v>
      </c>
      <c r="RL134" t="str">
        <f>"xlswrite('G:\Mi unidad\1. PROYECTOS TELLO 2022\SCM SPILL OVERS\outputs\PEAO\bajo_ingreso\1%\simulacion_2\output_tests.xlsx',p_value_vec_"&amp;RK134&amp;"','p_value_vec_"&amp;RK134&amp;"');"</f>
        <v>xlswrite('G:\Mi unidad\1. PROYECTOS TELLO 2022\SCM SPILL OVERS\outputs\PEAO\bajo_ingreso\1%\simulacion_2\output_tests.xlsx',p_value_vec_84','p_value_vec_84');</v>
      </c>
      <c r="RW134">
        <v>84</v>
      </c>
      <c r="RX134" t="str">
        <f>"xlswrite('G:\Mi unidad\1. PROYECTOS TELLO 2022\SCM SPILL OVERS\outputs\PEAO\densidad\1%\simulacion_2\output_tests.xlsx',p_value_vec_"&amp;RW134&amp;"','p_value_vec_"&amp;RW134&amp;"');"</f>
        <v>xlswrite('G:\Mi unidad\1. PROYECTOS TELLO 2022\SCM SPILL OVERS\outputs\PEAO\densidad\1%\simulacion_2\output_tests.xlsx',p_value_vec_84','p_value_vec_84');</v>
      </c>
      <c r="SI134">
        <v>84</v>
      </c>
      <c r="SJ134" t="str">
        <f>"xlswrite('G:\Mi unidad\1. PROYECTOS TELLO 2022\SCM SPILL OVERS\outputs\PEAO\densidad_g\1%\simulacion_2\output_tests.xlsx',p_value_vec_"&amp;SI134&amp;"','p_value_vec_"&amp;SI134&amp;"');"</f>
        <v>xlswrite('G:\Mi unidad\1. PROYECTOS TELLO 2022\SCM SPILL OVERS\outputs\PEAO\densidad_g\1%\simulacion_2\output_tests.xlsx',p_value_vec_84','p_value_vec_84');</v>
      </c>
      <c r="SU134">
        <v>84</v>
      </c>
      <c r="SV134" t="str">
        <f>"xlswrite('G:\Mi unidad\1. PROYECTOS TELLO 2022\SCM SPILL OVERS\outputs\PEAO\distancia_centro_salud\1%\simulacion_2\output_tests.xlsx',p_value_vec_"&amp;SU134&amp;"','p_value_vec_"&amp;SU134&amp;"');"</f>
        <v>xlswrite('G:\Mi unidad\1. PROYECTOS TELLO 2022\SCM SPILL OVERS\outputs\PEAO\distancia_centro_salud\1%\simulacion_2\output_tests.xlsx',p_value_vec_84','p_value_vec_84');</v>
      </c>
      <c r="TH134">
        <v>84</v>
      </c>
      <c r="TI134" t="str">
        <f>"xlswrite('G:\Mi unidad\1. PROYECTOS TELLO 2022\SCM SPILL OVERS\outputs\PEAO\informalidad\1%\simulacion_2\output_tests.xlsx',p_value_vec_"&amp;TH134&amp;"','p_value_vec_"&amp;TH134&amp;"');"</f>
        <v>xlswrite('G:\Mi unidad\1. PROYECTOS TELLO 2022\SCM SPILL OVERS\outputs\PEAO\informalidad\1%\simulacion_2\output_tests.xlsx',p_value_vec_84','p_value_vec_84');</v>
      </c>
      <c r="TU134">
        <v>84</v>
      </c>
      <c r="TV134" t="str">
        <f>"xlswrite('G:\Mi unidad\1. PROYECTOS TELLO 2022\SCM SPILL OVERS\outputs\PEAO\alimentos\1%\simulacion_2\output_tests.xlsx',p_value_vec_"&amp;TU134&amp;"','p_value_vec_"&amp;TU134&amp;"');"</f>
        <v>xlswrite('G:\Mi unidad\1. PROYECTOS TELLO 2022\SCM SPILL OVERS\outputs\PEAO\alimentos\1%\simulacion_2\output_tests.xlsx',p_value_vec_84','p_value_vec_84');</v>
      </c>
      <c r="UB134">
        <v>84</v>
      </c>
      <c r="UC134" t="str">
        <f>"xlswrite('G:\Mi unidad\1. PROYECTOS TELLO 2022\SCM SPILL OVERS\outputs\PEAO\jefe_hogar\1%\simulacion_2\output_tests.xlsx',p_value_vec_"&amp;UB134&amp;"','p_value_vec_"&amp;UB134&amp;"');"</f>
        <v>xlswrite('G:\Mi unidad\1. PROYECTOS TELLO 2022\SCM SPILL OVERS\outputs\PEAO\jefe_hogar\1%\simulacion_2\output_tests.xlsx',p_value_vec_84','p_value_vec_84');</v>
      </c>
      <c r="UI134">
        <v>84</v>
      </c>
      <c r="UJ134" t="str">
        <f>"xlswrite('G:\Mi unidad\1. PROYECTOS TELLO 2022\SCM SPILL OVERS\outputs\PEAO\mujeres\1%\simulacion_2\output_tests.xlsx',p_value_vec_"&amp;UI134&amp;"','p_value_vec_"&amp;UI134&amp;"');"</f>
        <v>xlswrite('G:\Mi unidad\1. PROYECTOS TELLO 2022\SCM SPILL OVERS\outputs\PEAO\mujeres\1%\simulacion_2\output_tests.xlsx',p_value_vec_84','p_value_vec_84');</v>
      </c>
      <c r="UU134">
        <v>84</v>
      </c>
      <c r="UV134" t="str">
        <f>"xlswrite('G:\Mi unidad\1. PROYECTOS TELLO 2022\SCM SPILL OVERS\outputs\PEAO\criminalidad\1%\simulacion_2\output_tests.xlsx',p_value_vec_"&amp;UU134&amp;"','p_value_vec_"&amp;UU134&amp;"');"</f>
        <v>xlswrite('G:\Mi unidad\1. PROYECTOS TELLO 2022\SCM SPILL OVERS\outputs\PEAO\criminalidad\1%\simulacion_2\output_tests.xlsx',p_value_vec_84','p_value_vec_84');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OVERS\outputs\PEAO\bajo_niv_educ\1%\simulacion_2\output_tests.xlsx',alpha1_hat_vec_"&amp;QW135&amp;"','alpha1_hat_vec_"&amp;QW135&amp;"');"</f>
        <v>xlswrite('G:\Mi unidad\1. PROYECTOS TELLO 2022\SCM SPILL OVERS\outputs\PEAO\bajo_niv_educ\1%\simulacion_2\output_tests.xlsx',alpha1_hat_vec_84','alpha1_hat_vec_84');</v>
      </c>
      <c r="RK135">
        <v>84</v>
      </c>
      <c r="RL135" t="str">
        <f>"xlswrite('G:\Mi unidad\1. PROYECTOS TELLO 2022\SCM SPILL OVERS\outputs\PEAO\bajo_ingreso\1%\simulacion_2\output_tests.xlsx',alpha1_hat_vec_"&amp;RK135&amp;"','alpha1_hat_vec_"&amp;RK135&amp;"');"</f>
        <v>xlswrite('G:\Mi unidad\1. PROYECTOS TELLO 2022\SCM SPILL OVERS\outputs\PEAO\bajo_ingreso\1%\simulacion_2\output_tests.xlsx',alpha1_hat_vec_84','alpha1_hat_vec_84');</v>
      </c>
      <c r="RW135">
        <v>84</v>
      </c>
      <c r="RX135" t="str">
        <f>"xlswrite('G:\Mi unidad\1. PROYECTOS TELLO 2022\SCM SPILL OVERS\outputs\PEAO\densidad\1%\simulacion_2\output_tests.xlsx',alpha1_hat_vec_"&amp;RW135&amp;"','alpha1_hat_vec_"&amp;RW135&amp;"');"</f>
        <v>xlswrite('G:\Mi unidad\1. PROYECTOS TELLO 2022\SCM SPILL OVERS\outputs\PEAO\densidad\1%\simulacion_2\output_tests.xlsx',alpha1_hat_vec_84','alpha1_hat_vec_84');</v>
      </c>
      <c r="SI135">
        <v>84</v>
      </c>
      <c r="SJ135" t="str">
        <f>"xlswrite('G:\Mi unidad\1. PROYECTOS TELLO 2022\SCM SPILL OVERS\outputs\PEAO\densidad_g\1%\simulacion_2\output_tests.xlsx',alpha1_hat_vec_"&amp;SI135&amp;"','alpha1_hat_vec_"&amp;SI135&amp;"');"</f>
        <v>xlswrite('G:\Mi unidad\1. PROYECTOS TELLO 2022\SCM SPILL OVERS\outputs\PEAO\densidad_g\1%\simulacion_2\output_tests.xlsx',alpha1_hat_vec_84','alpha1_hat_vec_84');</v>
      </c>
      <c r="SU135">
        <v>84</v>
      </c>
      <c r="SV135" t="str">
        <f>"xlswrite('G:\Mi unidad\1. PROYECTOS TELLO 2022\SCM SPILL OVERS\outputs\PEAO\distancia_centro_salud\1%\simulacion_2\output_tests.xlsx',alpha1_hat_vec_"&amp;SU135&amp;"','alpha1_hat_vec_"&amp;SU135&amp;"');"</f>
        <v>xlswrite('G:\Mi unidad\1. PROYECTOS TELLO 2022\SCM SPILL OVERS\outputs\PEAO\distancia_centro_salud\1%\simulacion_2\output_tests.xlsx',alpha1_hat_vec_84','alpha1_hat_vec_84');</v>
      </c>
      <c r="TH135">
        <v>84</v>
      </c>
      <c r="TI135" t="str">
        <f>"xlswrite('G:\Mi unidad\1. PROYECTOS TELLO 2022\SCM SPILL OVERS\outputs\PEAO\informalidad\1%\simulacion_2\output_tests.xlsx',alpha1_hat_vec_"&amp;TH135&amp;"','alpha1_hat_vec_"&amp;TH135&amp;"');"</f>
        <v>xlswrite('G:\Mi unidad\1. PROYECTOS TELLO 2022\SCM SPILL OVERS\outputs\PEAO\informalidad\1%\simulacion_2\output_tests.xlsx',alpha1_hat_vec_84','alpha1_hat_vec_84');</v>
      </c>
      <c r="TU135">
        <v>84</v>
      </c>
      <c r="TV135" t="str">
        <f>"xlswrite('G:\Mi unidad\1. PROYECTOS TELLO 2022\SCM SPILL OVERS\outputs\PEAO\alimentos\1%\simulacion_2\output_tests.xlsx',alpha1_hat_vec_"&amp;TU135&amp;"','alpha1_hat_vec_"&amp;TU135&amp;"');"</f>
        <v>xlswrite('G:\Mi unidad\1. PROYECTOS TELLO 2022\SCM SPILL OVERS\outputs\PEAO\alimentos\1%\simulacion_2\output_tests.xlsx',alpha1_hat_vec_84','alpha1_hat_vec_84');</v>
      </c>
      <c r="UB135">
        <v>84</v>
      </c>
      <c r="UC135" t="str">
        <f>"xlswrite('G:\Mi unidad\1. PROYECTOS TELLO 2022\SCM SPILL OVERS\outputs\PEAO\jefe_hogar\1%\simulacion_2\output_tests.xlsx',alpha1_hat_vec_"&amp;UB135&amp;"','alpha1_hat_vec_"&amp;UB135&amp;"');"</f>
        <v>xlswrite('G:\Mi unidad\1. PROYECTOS TELLO 2022\SCM SPILL OVERS\outputs\PEAO\jefe_hogar\1%\simulacion_2\output_tests.xlsx',alpha1_hat_vec_84','alpha1_hat_vec_84');</v>
      </c>
      <c r="UI135">
        <v>84</v>
      </c>
      <c r="UJ135" t="str">
        <f>"xlswrite('G:\Mi unidad\1. PROYECTOS TELLO 2022\SCM SPILL OVERS\outputs\PEAO\mujeres\1%\simulacion_2\output_tests.xlsx',alpha1_hat_vec_"&amp;UI135&amp;"','alpha1_hat_vec_"&amp;UI135&amp;"');"</f>
        <v>xlswrite('G:\Mi unidad\1. PROYECTOS TELLO 2022\SCM SPILL OVERS\outputs\PEAO\mujeres\1%\simulacion_2\output_tests.xlsx',alpha1_hat_vec_84','alpha1_hat_vec_84');</v>
      </c>
      <c r="UU135">
        <v>84</v>
      </c>
      <c r="UV135" t="str">
        <f>"xlswrite('G:\Mi unidad\1. PROYECTOS TELLO 2022\SCM SPILL OVERS\outputs\PEAO\criminalidad\1%\simulacion_2\output_tests.xlsx',alpha1_hat_vec_"&amp;UU135&amp;"','alpha1_hat_vec_"&amp;UU135&amp;"');"</f>
        <v>xlswrite('G:\Mi unidad\1. PROYECTOS TELLO 2022\SCM SPILL OVERS\outputs\PEAO\criminalidad\1%\simulacion_2\output_tests.xlsx',alpha1_hat_vec_84','alpha1_hat_vec_84');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OVERS\outputs\PEAO\bajo_niv_educ\1%\simulacion_2\output_tests.xlsx',spillover_test_"&amp;QW136&amp;"','sp_test_"&amp;QW136&amp;"');"</f>
        <v>xlswrite('G:\Mi unidad\1. PROYECTOS TELLO 2022\SCM SPILL OVERS\outputs\PEAO\bajo_niv_educ\1%\simulacion_2\output_tests.xlsx',spillover_test_84','sp_test_84');</v>
      </c>
      <c r="RK136">
        <v>84</v>
      </c>
      <c r="RL136" t="str">
        <f>"xlswrite('G:\Mi unidad\1. PROYECTOS TELLO 2022\SCM SPILL OVERS\outputs\PEAO\bajo_ingreso\1%\simulacion_2\output_tests.xlsx',spillover_test_"&amp;RK136&amp;"','sp_test_"&amp;RK136&amp;"');"</f>
        <v>xlswrite('G:\Mi unidad\1. PROYECTOS TELLO 2022\SCM SPILL OVERS\outputs\PEAO\bajo_ingreso\1%\simulacion_2\output_tests.xlsx',spillover_test_84','sp_test_84');</v>
      </c>
      <c r="RW136">
        <v>84</v>
      </c>
      <c r="RX136" t="str">
        <f>"xlswrite('G:\Mi unidad\1. PROYECTOS TELLO 2022\SCM SPILL OVERS\outputs\PEAO\densidad\1%\simulacion_2\output_tests.xlsx',spillover_test_"&amp;RW136&amp;"','sp_test_"&amp;RW136&amp;"');"</f>
        <v>xlswrite('G:\Mi unidad\1. PROYECTOS TELLO 2022\SCM SPILL OVERS\outputs\PEAO\densidad\1%\simulacion_2\output_tests.xlsx',spillover_test_84','sp_test_84');</v>
      </c>
      <c r="SI136">
        <v>84</v>
      </c>
      <c r="SJ136" t="str">
        <f>"xlswrite('G:\Mi unidad\1. PROYECTOS TELLO 2022\SCM SPILL OVERS\outputs\PEAO\densidad_g\1%\simulacion_2\output_tests.xlsx',spillover_test_"&amp;SI136&amp;"','sp_test_"&amp;SI136&amp;"');"</f>
        <v>xlswrite('G:\Mi unidad\1. PROYECTOS TELLO 2022\SCM SPILL OVERS\outputs\PEAO\densidad_g\1%\simulacion_2\output_tests.xlsx',spillover_test_84','sp_test_84');</v>
      </c>
      <c r="SU136">
        <v>84</v>
      </c>
      <c r="SV136" t="str">
        <f>"xlswrite('G:\Mi unidad\1. PROYECTOS TELLO 2022\SCM SPILL OVERS\outputs\PEAO\distancia_centro_salud\1%\simulacion_2\output_tests.xlsx',spillover_test_"&amp;SU136&amp;"','sp_test_"&amp;SU136&amp;"');"</f>
        <v>xlswrite('G:\Mi unidad\1. PROYECTOS TELLO 2022\SCM SPILL OVERS\outputs\PEAO\distancia_centro_salud\1%\simulacion_2\output_tests.xlsx',spillover_test_84','sp_test_84');</v>
      </c>
      <c r="TH136">
        <v>84</v>
      </c>
      <c r="TI136" t="str">
        <f>"xlswrite('G:\Mi unidad\1. PROYECTOS TELLO 2022\SCM SPILL OVERS\outputs\PEAO\informalidad\1%\simulacion_2\output_tests.xlsx',spillover_test_"&amp;TH136&amp;"','sp_test_"&amp;TH136&amp;"');"</f>
        <v>xlswrite('G:\Mi unidad\1. PROYECTOS TELLO 2022\SCM SPILL OVERS\outputs\PEAO\informalidad\1%\simulacion_2\output_tests.xlsx',spillover_test_84','sp_test_84');</v>
      </c>
      <c r="TU136">
        <v>84</v>
      </c>
      <c r="TV136" t="str">
        <f>"xlswrite('G:\Mi unidad\1. PROYECTOS TELLO 2022\SCM SPILL OVERS\outputs\PEAO\alimentos\1%\simulacion_2\output_tests.xlsx',spillover_test_"&amp;TU136&amp;"','sp_test_"&amp;TU136&amp;"');"</f>
        <v>xlswrite('G:\Mi unidad\1. PROYECTOS TELLO 2022\SCM SPILL OVERS\outputs\PEAO\alimentos\1%\simulacion_2\output_tests.xlsx',spillover_test_84','sp_test_84');</v>
      </c>
      <c r="UB136">
        <v>84</v>
      </c>
      <c r="UC136" t="str">
        <f>"xlswrite('G:\Mi unidad\1. PROYECTOS TELLO 2022\SCM SPILL OVERS\outputs\PEAO\jefe_hogar\1%\simulacion_2\output_tests.xlsx',spillover_test_"&amp;UB136&amp;"','sp_test_"&amp;UB136&amp;"');"</f>
        <v>xlswrite('G:\Mi unidad\1. PROYECTOS TELLO 2022\SCM SPILL OVERS\outputs\PEAO\jefe_hogar\1%\simulacion_2\output_tests.xlsx',spillover_test_84','sp_test_84');</v>
      </c>
      <c r="UI136">
        <v>84</v>
      </c>
      <c r="UJ136" t="str">
        <f>"xlswrite('G:\Mi unidad\1. PROYECTOS TELLO 2022\SCM SPILL OVERS\outputs\PEAO\mujeres\1%\simulacion_2\output_tests.xlsx',spillover_test_"&amp;UI136&amp;"','sp_test_"&amp;UI136&amp;"');"</f>
        <v>xlswrite('G:\Mi unidad\1. PROYECTOS TELLO 2022\SCM SPILL OVERS\outputs\PEAO\mujeres\1%\simulacion_2\output_tests.xlsx',spillover_test_84','sp_test_84');</v>
      </c>
      <c r="UU136">
        <v>84</v>
      </c>
      <c r="UV136" t="str">
        <f>"xlswrite('G:\Mi unidad\1. PROYECTOS TELLO 2022\SCM SPILL OVERS\outputs\PEAO\criminalidad\1%\simulacion_2\output_tests.xlsx',spillover_test_"&amp;UU136&amp;"','sp_test_"&amp;UU136&amp;"');"</f>
        <v>xlswrite('G:\Mi unidad\1. PROYECTOS TELLO 2022\SCM SPILL OVERS\outputs\PEAO\criminalidad\1%\simulacion_2\output_tests.xlsx',spillover_test_84','sp_test_84');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OVERS\outputs\PEAO\bajo_niv_educ\1%\simulacion_2\output_tests.xlsx',lb_vec_"&amp;QW137&amp;"','lb_vec_"&amp;QW137&amp;"');"</f>
        <v>xlswrite('G:\Mi unidad\1. PROYECTOS TELLO 2022\SCM SPILL OVERS\outputs\PEAO\bajo_niv_educ\1%\simulacion_2\output_tests.xlsx',lb_vec_86','lb_vec_86');</v>
      </c>
      <c r="RK137">
        <v>86</v>
      </c>
      <c r="RL137" t="str">
        <f>"xlswrite('G:\Mi unidad\1. PROYECTOS TELLO 2022\SCM SPILL OVERS\outputs\PEAO\bajo_ingreso\1%\simulacion_2\output_tests.xlsx',lb_vec_"&amp;RK137&amp;"','lb_vec_"&amp;RK137&amp;"');"</f>
        <v>xlswrite('G:\Mi unidad\1. PROYECTOS TELLO 2022\SCM SPILL OVERS\outputs\PEAO\bajo_ingreso\1%\simulacion_2\output_tests.xlsx',lb_vec_86','lb_vec_86');</v>
      </c>
      <c r="RW137">
        <v>86</v>
      </c>
      <c r="RX137" t="str">
        <f>"xlswrite('G:\Mi unidad\1. PROYECTOS TELLO 2022\SCM SPILL OVERS\outputs\PEAO\densidad\1%\simulacion_2\output_tests.xlsx',lb_vec_"&amp;RW137&amp;"','lb_vec_"&amp;RW137&amp;"');"</f>
        <v>xlswrite('G:\Mi unidad\1. PROYECTOS TELLO 2022\SCM SPILL OVERS\outputs\PEAO\densidad\1%\simulacion_2\output_tests.xlsx',lb_vec_86','lb_vec_86');</v>
      </c>
      <c r="SI137">
        <v>86</v>
      </c>
      <c r="SJ137" t="str">
        <f>"xlswrite('G:\Mi unidad\1. PROYECTOS TELLO 2022\SCM SPILL OVERS\outputs\PEAO\densidad_g\1%\simulacion_2\output_tests.xlsx',lb_vec_"&amp;SI137&amp;"','lb_vec_"&amp;SI137&amp;"');"</f>
        <v>xlswrite('G:\Mi unidad\1. PROYECTOS TELLO 2022\SCM SPILL OVERS\outputs\PEAO\densidad_g\1%\simulacion_2\output_tests.xlsx',lb_vec_86','lb_vec_86');</v>
      </c>
      <c r="SU137">
        <v>86</v>
      </c>
      <c r="SV137" t="str">
        <f>"xlswrite('G:\Mi unidad\1. PROYECTOS TELLO 2022\SCM SPILL OVERS\outputs\PEAO\distancia_centro_salud\1%\simulacion_2\output_tests.xlsx',lb_vec_"&amp;SU137&amp;"','lb_vec_"&amp;SU137&amp;"');"</f>
        <v>xlswrite('G:\Mi unidad\1. PROYECTOS TELLO 2022\SCM SPILL OVERS\outputs\PEAO\distancia_centro_salud\1%\simulacion_2\output_tests.xlsx',lb_vec_86','lb_vec_86');</v>
      </c>
      <c r="TH137">
        <v>86</v>
      </c>
      <c r="TI137" t="str">
        <f>"xlswrite('G:\Mi unidad\1. PROYECTOS TELLO 2022\SCM SPILL OVERS\outputs\PEAO\informalidad\1%\simulacion_2\output_tests.xlsx',lb_vec_"&amp;TH137&amp;"','lb_vec_"&amp;TH137&amp;"');"</f>
        <v>xlswrite('G:\Mi unidad\1. PROYECTOS TELLO 2022\SCM SPILL OVERS\outputs\PEAO\informalidad\1%\simulacion_2\output_tests.xlsx',lb_vec_86','lb_vec_86');</v>
      </c>
      <c r="TU137">
        <v>86</v>
      </c>
      <c r="TV137" t="str">
        <f>"xlswrite('G:\Mi unidad\1. PROYECTOS TELLO 2022\SCM SPILL OVERS\outputs\PEAO\alimentos\1%\simulacion_2\output_tests.xlsx',lb_vec_"&amp;TU137&amp;"','lb_vec_"&amp;TU137&amp;"');"</f>
        <v>xlswrite('G:\Mi unidad\1. PROYECTOS TELLO 2022\SCM SPILL OVERS\outputs\PEAO\alimentos\1%\simulacion_2\output_tests.xlsx',lb_vec_86','lb_vec_86');</v>
      </c>
      <c r="UB137">
        <v>86</v>
      </c>
      <c r="UC137" t="str">
        <f>"xlswrite('G:\Mi unidad\1. PROYECTOS TELLO 2022\SCM SPILL OVERS\outputs\PEAO\jefe_hogar\1%\simulacion_2\output_tests.xlsx',lb_vec_"&amp;UB137&amp;"','lb_vec_"&amp;UB137&amp;"');"</f>
        <v>xlswrite('G:\Mi unidad\1. PROYECTOS TELLO 2022\SCM SPILL OVERS\outputs\PEAO\jefe_hogar\1%\simulacion_2\output_tests.xlsx',lb_vec_86','lb_vec_86');</v>
      </c>
      <c r="UI137">
        <v>86</v>
      </c>
      <c r="UJ137" t="str">
        <f>"xlswrite('G:\Mi unidad\1. PROYECTOS TELLO 2022\SCM SPILL OVERS\outputs\PEAO\mujeres\1%\simulacion_2\output_tests.xlsx',lb_vec_"&amp;UI137&amp;"','lb_vec_"&amp;UI137&amp;"');"</f>
        <v>xlswrite('G:\Mi unidad\1. PROYECTOS TELLO 2022\SCM SPILL OVERS\outputs\PEAO\mujeres\1%\simulacion_2\output_tests.xlsx',lb_vec_86','lb_vec_86');</v>
      </c>
      <c r="UU137">
        <v>86</v>
      </c>
      <c r="UV137" t="str">
        <f>"xlswrite('G:\Mi unidad\1. PROYECTOS TELLO 2022\SCM SPILL OVERS\outputs\PEAO\criminalidad\1%\simulacion_2\output_tests.xlsx',lb_vec_"&amp;UU137&amp;"','lb_vec_"&amp;UU137&amp;"');"</f>
        <v>xlswrite('G:\Mi unidad\1. PROYECTOS TELLO 2022\SCM SPILL OVERS\outputs\PEAO\criminalidad\1%\simulacion_2\output_tests.xlsx',lb_vec_86','lb_vec_86');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OVERS\outputs\PEAO\bajo_niv_educ\1%\simulacion_2\output_tests.xlsx',ub_vec_"&amp;QW138&amp;"','ub_vec_"&amp;QW138&amp;"');"</f>
        <v>xlswrite('G:\Mi unidad\1. PROYECTOS TELLO 2022\SCM SPILL OVERS\outputs\PEAO\bajo_niv_educ\1%\simulacion_2\output_tests.xlsx',ub_vec_86','ub_vec_86');</v>
      </c>
      <c r="RK138">
        <v>86</v>
      </c>
      <c r="RL138" t="str">
        <f>"xlswrite('G:\Mi unidad\1. PROYECTOS TELLO 2022\SCM SPILL OVERS\outputs\PEAO\bajo_ingreso\1%\simulacion_2\output_tests.xlsx',ub_vec_"&amp;RK138&amp;"','ub_vec_"&amp;RK138&amp;"');"</f>
        <v>xlswrite('G:\Mi unidad\1. PROYECTOS TELLO 2022\SCM SPILL OVERS\outputs\PEAO\bajo_ingreso\1%\simulacion_2\output_tests.xlsx',ub_vec_86','ub_vec_86');</v>
      </c>
      <c r="RW138">
        <v>86</v>
      </c>
      <c r="RX138" t="str">
        <f>"xlswrite('G:\Mi unidad\1. PROYECTOS TELLO 2022\SCM SPILL OVERS\outputs\PEAO\densidad\1%\simulacion_2\output_tests.xlsx',ub_vec_"&amp;RW138&amp;"','ub_vec_"&amp;RW138&amp;"');"</f>
        <v>xlswrite('G:\Mi unidad\1. PROYECTOS TELLO 2022\SCM SPILL OVERS\outputs\PEAO\densidad\1%\simulacion_2\output_tests.xlsx',ub_vec_86','ub_vec_86');</v>
      </c>
      <c r="SI138">
        <v>86</v>
      </c>
      <c r="SJ138" t="str">
        <f>"xlswrite('G:\Mi unidad\1. PROYECTOS TELLO 2022\SCM SPILL OVERS\outputs\PEAO\densidad_g\1%\simulacion_2\output_tests.xlsx',ub_vec_"&amp;SI138&amp;"','ub_vec_"&amp;SI138&amp;"');"</f>
        <v>xlswrite('G:\Mi unidad\1. PROYECTOS TELLO 2022\SCM SPILL OVERS\outputs\PEAO\densidad_g\1%\simulacion_2\output_tests.xlsx',ub_vec_86','ub_vec_86');</v>
      </c>
      <c r="SU138">
        <v>86</v>
      </c>
      <c r="SV138" t="str">
        <f>"xlswrite('G:\Mi unidad\1. PROYECTOS TELLO 2022\SCM SPILL OVERS\outputs\PEAO\distancia_centro_salud\1%\simulacion_2\output_tests.xlsx',ub_vec_"&amp;SU138&amp;"','ub_vec_"&amp;SU138&amp;"');"</f>
        <v>xlswrite('G:\Mi unidad\1. PROYECTOS TELLO 2022\SCM SPILL OVERS\outputs\PEAO\distancia_centro_salud\1%\simulacion_2\output_tests.xlsx',ub_vec_86','ub_vec_86');</v>
      </c>
      <c r="TH138">
        <v>86</v>
      </c>
      <c r="TI138" t="str">
        <f>"xlswrite('G:\Mi unidad\1. PROYECTOS TELLO 2022\SCM SPILL OVERS\outputs\PEAO\informalidad\1%\simulacion_2\output_tests.xlsx',ub_vec_"&amp;TH138&amp;"','ub_vec_"&amp;TH138&amp;"');"</f>
        <v>xlswrite('G:\Mi unidad\1. PROYECTOS TELLO 2022\SCM SPILL OVERS\outputs\PEAO\informalidad\1%\simulacion_2\output_tests.xlsx',ub_vec_86','ub_vec_86');</v>
      </c>
      <c r="TU138">
        <v>86</v>
      </c>
      <c r="TV138" t="str">
        <f>"xlswrite('G:\Mi unidad\1. PROYECTOS TELLO 2022\SCM SPILL OVERS\outputs\PEAO\alimentos\1%\simulacion_2\output_tests.xlsx',ub_vec_"&amp;TU138&amp;"','ub_vec_"&amp;TU138&amp;"');"</f>
        <v>xlswrite('G:\Mi unidad\1. PROYECTOS TELLO 2022\SCM SPILL OVERS\outputs\PEAO\alimentos\1%\simulacion_2\output_tests.xlsx',ub_vec_86','ub_vec_86');</v>
      </c>
      <c r="UB138">
        <v>86</v>
      </c>
      <c r="UC138" t="str">
        <f>"xlswrite('G:\Mi unidad\1. PROYECTOS TELLO 2022\SCM SPILL OVERS\outputs\PEAO\jefe_hogar\1%\simulacion_2\output_tests.xlsx',ub_vec_"&amp;UB138&amp;"','ub_vec_"&amp;UB138&amp;"');"</f>
        <v>xlswrite('G:\Mi unidad\1. PROYECTOS TELLO 2022\SCM SPILL OVERS\outputs\PEAO\jefe_hogar\1%\simulacion_2\output_tests.xlsx',ub_vec_86','ub_vec_86');</v>
      </c>
      <c r="UI138">
        <v>86</v>
      </c>
      <c r="UJ138" t="str">
        <f>"xlswrite('G:\Mi unidad\1. PROYECTOS TELLO 2022\SCM SPILL OVERS\outputs\PEAO\mujeres\1%\simulacion_2\output_tests.xlsx',ub_vec_"&amp;UI138&amp;"','ub_vec_"&amp;UI138&amp;"');"</f>
        <v>xlswrite('G:\Mi unidad\1. PROYECTOS TELLO 2022\SCM SPILL OVERS\outputs\PEAO\mujeres\1%\simulacion_2\output_tests.xlsx',ub_vec_86','ub_vec_86');</v>
      </c>
      <c r="UU138">
        <v>86</v>
      </c>
      <c r="UV138" t="str">
        <f>"xlswrite('G:\Mi unidad\1. PROYECTOS TELLO 2022\SCM SPILL OVERS\outputs\PEAO\criminalidad\1%\simulacion_2\output_tests.xlsx',ub_vec_"&amp;UU138&amp;"','ub_vec_"&amp;UU138&amp;"');"</f>
        <v>xlswrite('G:\Mi unidad\1. PROYECTOS TELLO 2022\SCM SPILL OVERS\outputs\PEAO\criminalidad\1%\simulacion_2\output_tests.xlsx',ub_vec_86','ub_vec_86');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sp_andrews(Y_pre_"&amp;QP139&amp;",PEAO_"&amp;QP139&amp;"(:,T+s),A_"&amp;QP139&amp;",C,d,alpha_sig);"</f>
        <v xml:space="preserve">    spillover_test_77(s) = sp_andrews(Y_pre_77,PEAO_77(:,T+s),A_77,C,d,alpha_sig);</v>
      </c>
      <c r="QW139">
        <v>86</v>
      </c>
      <c r="QX139" t="str">
        <f>"xlswrite('G:\Mi unidad\1. PROYECTOS TELLO 2022\SCM SPILL OVERS\outputs\PEAO\bajo_niv_educ\1%\simulacion_2\output_tests.xlsx',p_value_vec_"&amp;QW139&amp;"','p_value_vec_"&amp;QW139&amp;"');"</f>
        <v>xlswrite('G:\Mi unidad\1. PROYECTOS TELLO 2022\SCM SPILL OVERS\outputs\PEAO\bajo_niv_educ\1%\simulacion_2\output_tests.xlsx',p_value_vec_86','p_value_vec_86');</v>
      </c>
      <c r="RK139">
        <v>86</v>
      </c>
      <c r="RL139" t="str">
        <f>"xlswrite('G:\Mi unidad\1. PROYECTOS TELLO 2022\SCM SPILL OVERS\outputs\PEAO\bajo_ingreso\1%\simulacion_2\output_tests.xlsx',p_value_vec_"&amp;RK139&amp;"','p_value_vec_"&amp;RK139&amp;"');"</f>
        <v>xlswrite('G:\Mi unidad\1. PROYECTOS TELLO 2022\SCM SPILL OVERS\outputs\PEAO\bajo_ingreso\1%\simulacion_2\output_tests.xlsx',p_value_vec_86','p_value_vec_86');</v>
      </c>
      <c r="RW139">
        <v>86</v>
      </c>
      <c r="RX139" t="str">
        <f>"xlswrite('G:\Mi unidad\1. PROYECTOS TELLO 2022\SCM SPILL OVERS\outputs\PEAO\densidad\1%\simulacion_2\output_tests.xlsx',p_value_vec_"&amp;RW139&amp;"','p_value_vec_"&amp;RW139&amp;"');"</f>
        <v>xlswrite('G:\Mi unidad\1. PROYECTOS TELLO 2022\SCM SPILL OVERS\outputs\PEAO\densidad\1%\simulacion_2\output_tests.xlsx',p_value_vec_86','p_value_vec_86');</v>
      </c>
      <c r="SI139">
        <v>86</v>
      </c>
      <c r="SJ139" t="str">
        <f>"xlswrite('G:\Mi unidad\1. PROYECTOS TELLO 2022\SCM SPILL OVERS\outputs\PEAO\densidad_g\1%\simulacion_2\output_tests.xlsx',p_value_vec_"&amp;SI139&amp;"','p_value_vec_"&amp;SI139&amp;"');"</f>
        <v>xlswrite('G:\Mi unidad\1. PROYECTOS TELLO 2022\SCM SPILL OVERS\outputs\PEAO\densidad_g\1%\simulacion_2\output_tests.xlsx',p_value_vec_86','p_value_vec_86');</v>
      </c>
      <c r="SU139">
        <v>86</v>
      </c>
      <c r="SV139" t="str">
        <f>"xlswrite('G:\Mi unidad\1. PROYECTOS TELLO 2022\SCM SPILL OVERS\outputs\PEAO\distancia_centro_salud\1%\simulacion_2\output_tests.xlsx',p_value_vec_"&amp;SU139&amp;"','p_value_vec_"&amp;SU139&amp;"');"</f>
        <v>xlswrite('G:\Mi unidad\1. PROYECTOS TELLO 2022\SCM SPILL OVERS\outputs\PEAO\distancia_centro_salud\1%\simulacion_2\output_tests.xlsx',p_value_vec_86','p_value_vec_86');</v>
      </c>
      <c r="TH139">
        <v>86</v>
      </c>
      <c r="TI139" t="str">
        <f>"xlswrite('G:\Mi unidad\1. PROYECTOS TELLO 2022\SCM SPILL OVERS\outputs\PEAO\informalidad\1%\simulacion_2\output_tests.xlsx',p_value_vec_"&amp;TH139&amp;"','p_value_vec_"&amp;TH139&amp;"');"</f>
        <v>xlswrite('G:\Mi unidad\1. PROYECTOS TELLO 2022\SCM SPILL OVERS\outputs\PEAO\informalidad\1%\simulacion_2\output_tests.xlsx',p_value_vec_86','p_value_vec_86');</v>
      </c>
      <c r="TU139">
        <v>86</v>
      </c>
      <c r="TV139" t="str">
        <f>"xlswrite('G:\Mi unidad\1. PROYECTOS TELLO 2022\SCM SPILL OVERS\outputs\PEAO\alimentos\1%\simulacion_2\output_tests.xlsx',p_value_vec_"&amp;TU139&amp;"','p_value_vec_"&amp;TU139&amp;"');"</f>
        <v>xlswrite('G:\Mi unidad\1. PROYECTOS TELLO 2022\SCM SPILL OVERS\outputs\PEAO\alimentos\1%\simulacion_2\output_tests.xlsx',p_value_vec_86','p_value_vec_86');</v>
      </c>
      <c r="UB139">
        <v>86</v>
      </c>
      <c r="UC139" t="str">
        <f>"xlswrite('G:\Mi unidad\1. PROYECTOS TELLO 2022\SCM SPILL OVERS\outputs\PEAO\jefe_hogar\1%\simulacion_2\output_tests.xlsx',p_value_vec_"&amp;UB139&amp;"','p_value_vec_"&amp;UB139&amp;"');"</f>
        <v>xlswrite('G:\Mi unidad\1. PROYECTOS TELLO 2022\SCM SPILL OVERS\outputs\PEAO\jefe_hogar\1%\simulacion_2\output_tests.xlsx',p_value_vec_86','p_value_vec_86');</v>
      </c>
      <c r="UI139">
        <v>86</v>
      </c>
      <c r="UJ139" t="str">
        <f>"xlswrite('G:\Mi unidad\1. PROYECTOS TELLO 2022\SCM SPILL OVERS\outputs\PEAO\mujeres\1%\simulacion_2\output_tests.xlsx',p_value_vec_"&amp;UI139&amp;"','p_value_vec_"&amp;UI139&amp;"');"</f>
        <v>xlswrite('G:\Mi unidad\1. PROYECTOS TELLO 2022\SCM SPILL OVERS\outputs\PEAO\mujeres\1%\simulacion_2\output_tests.xlsx',p_value_vec_86','p_value_vec_86');</v>
      </c>
      <c r="UU139">
        <v>86</v>
      </c>
      <c r="UV139" t="str">
        <f>"xlswrite('G:\Mi unidad\1. PROYECTOS TELLO 2022\SCM SPILL OVERS\outputs\PEAO\criminalidad\1%\simulacion_2\output_tests.xlsx',p_value_vec_"&amp;UU139&amp;"','p_value_vec_"&amp;UU139&amp;"');"</f>
        <v>xlswrite('G:\Mi unidad\1. PROYECTOS TELLO 2022\SCM SPILL OVERS\outputs\PEAO\criminalidad\1%\simulacion_2\output_tests.xlsx',p_value_vec_86','p_value_vec_86');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OVERS\outputs\PEAO\bajo_niv_educ\1%\simulacion_2\output_tests.xlsx',alpha1_hat_vec_"&amp;QW140&amp;"','alpha1_hat_vec_"&amp;QW140&amp;"');"</f>
        <v>xlswrite('G:\Mi unidad\1. PROYECTOS TELLO 2022\SCM SPILL OVERS\outputs\PEAO\bajo_niv_educ\1%\simulacion_2\output_tests.xlsx',alpha1_hat_vec_86','alpha1_hat_vec_86');</v>
      </c>
      <c r="RK140">
        <v>86</v>
      </c>
      <c r="RL140" t="str">
        <f>"xlswrite('G:\Mi unidad\1. PROYECTOS TELLO 2022\SCM SPILL OVERS\outputs\PEAO\bajo_ingreso\1%\simulacion_2\output_tests.xlsx',alpha1_hat_vec_"&amp;RK140&amp;"','alpha1_hat_vec_"&amp;RK140&amp;"');"</f>
        <v>xlswrite('G:\Mi unidad\1. PROYECTOS TELLO 2022\SCM SPILL OVERS\outputs\PEAO\bajo_ingreso\1%\simulacion_2\output_tests.xlsx',alpha1_hat_vec_86','alpha1_hat_vec_86');</v>
      </c>
      <c r="RW140">
        <v>86</v>
      </c>
      <c r="RX140" t="str">
        <f>"xlswrite('G:\Mi unidad\1. PROYECTOS TELLO 2022\SCM SPILL OVERS\outputs\PEAO\densidad\1%\simulacion_2\output_tests.xlsx',alpha1_hat_vec_"&amp;RW140&amp;"','alpha1_hat_vec_"&amp;RW140&amp;"');"</f>
        <v>xlswrite('G:\Mi unidad\1. PROYECTOS TELLO 2022\SCM SPILL OVERS\outputs\PEAO\densidad\1%\simulacion_2\output_tests.xlsx',alpha1_hat_vec_86','alpha1_hat_vec_86');</v>
      </c>
      <c r="SI140">
        <v>86</v>
      </c>
      <c r="SJ140" t="str">
        <f>"xlswrite('G:\Mi unidad\1. PROYECTOS TELLO 2022\SCM SPILL OVERS\outputs\PEAO\densidad_g\1%\simulacion_2\output_tests.xlsx',alpha1_hat_vec_"&amp;SI140&amp;"','alpha1_hat_vec_"&amp;SI140&amp;"');"</f>
        <v>xlswrite('G:\Mi unidad\1. PROYECTOS TELLO 2022\SCM SPILL OVERS\outputs\PEAO\densidad_g\1%\simulacion_2\output_tests.xlsx',alpha1_hat_vec_86','alpha1_hat_vec_86');</v>
      </c>
      <c r="SU140">
        <v>86</v>
      </c>
      <c r="SV140" t="str">
        <f>"xlswrite('G:\Mi unidad\1. PROYECTOS TELLO 2022\SCM SPILL OVERS\outputs\PEAO\distancia_centro_salud\1%\simulacion_2\output_tests.xlsx',alpha1_hat_vec_"&amp;SU140&amp;"','alpha1_hat_vec_"&amp;SU140&amp;"');"</f>
        <v>xlswrite('G:\Mi unidad\1. PROYECTOS TELLO 2022\SCM SPILL OVERS\outputs\PEAO\distancia_centro_salud\1%\simulacion_2\output_tests.xlsx',alpha1_hat_vec_86','alpha1_hat_vec_86');</v>
      </c>
      <c r="TH140">
        <v>86</v>
      </c>
      <c r="TI140" t="str">
        <f>"xlswrite('G:\Mi unidad\1. PROYECTOS TELLO 2022\SCM SPILL OVERS\outputs\PEAO\informalidad\1%\simulacion_2\output_tests.xlsx',alpha1_hat_vec_"&amp;TH140&amp;"','alpha1_hat_vec_"&amp;TH140&amp;"');"</f>
        <v>xlswrite('G:\Mi unidad\1. PROYECTOS TELLO 2022\SCM SPILL OVERS\outputs\PEAO\informalidad\1%\simulacion_2\output_tests.xlsx',alpha1_hat_vec_86','alpha1_hat_vec_86');</v>
      </c>
      <c r="TU140">
        <v>86</v>
      </c>
      <c r="TV140" t="str">
        <f>"xlswrite('G:\Mi unidad\1. PROYECTOS TELLO 2022\SCM SPILL OVERS\outputs\PEAO\alimentos\1%\simulacion_2\output_tests.xlsx',alpha1_hat_vec_"&amp;TU140&amp;"','alpha1_hat_vec_"&amp;TU140&amp;"');"</f>
        <v>xlswrite('G:\Mi unidad\1. PROYECTOS TELLO 2022\SCM SPILL OVERS\outputs\PEAO\alimentos\1%\simulacion_2\output_tests.xlsx',alpha1_hat_vec_86','alpha1_hat_vec_86');</v>
      </c>
      <c r="UB140">
        <v>86</v>
      </c>
      <c r="UC140" t="str">
        <f>"xlswrite('G:\Mi unidad\1. PROYECTOS TELLO 2022\SCM SPILL OVERS\outputs\PEAO\jefe_hogar\1%\simulacion_2\output_tests.xlsx',alpha1_hat_vec_"&amp;UB140&amp;"','alpha1_hat_vec_"&amp;UB140&amp;"');"</f>
        <v>xlswrite('G:\Mi unidad\1. PROYECTOS TELLO 2022\SCM SPILL OVERS\outputs\PEAO\jefe_hogar\1%\simulacion_2\output_tests.xlsx',alpha1_hat_vec_86','alpha1_hat_vec_86');</v>
      </c>
      <c r="UI140">
        <v>86</v>
      </c>
      <c r="UJ140" t="str">
        <f>"xlswrite('G:\Mi unidad\1. PROYECTOS TELLO 2022\SCM SPILL OVERS\outputs\PEAO\mujeres\1%\simulacion_2\output_tests.xlsx',alpha1_hat_vec_"&amp;UI140&amp;"','alpha1_hat_vec_"&amp;UI140&amp;"');"</f>
        <v>xlswrite('G:\Mi unidad\1. PROYECTOS TELLO 2022\SCM SPILL OVERS\outputs\PEAO\mujeres\1%\simulacion_2\output_tests.xlsx',alpha1_hat_vec_86','alpha1_hat_vec_86');</v>
      </c>
      <c r="UU140">
        <v>86</v>
      </c>
      <c r="UV140" t="str">
        <f>"xlswrite('G:\Mi unidad\1. PROYECTOS TELLO 2022\SCM SPILL OVERS\outputs\PEAO\criminalidad\1%\simulacion_2\output_tests.xlsx',alpha1_hat_vec_"&amp;UU140&amp;"','alpha1_hat_vec_"&amp;UU140&amp;"');"</f>
        <v>xlswrite('G:\Mi unidad\1. PROYECTOS TELLO 2022\SCM SPILL OVERS\outputs\PEAO\criminalidad\1%\simulacion_2\output_tests.xlsx',alpha1_hat_vec_86','alpha1_hat_vec_86');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OVERS\outputs\PEAO\bajo_niv_educ\1%\simulacion_2\output_tests.xlsx',spillover_test_"&amp;QW141&amp;"','sp_test_"&amp;QW141&amp;"');"</f>
        <v>xlswrite('G:\Mi unidad\1. PROYECTOS TELLO 2022\SCM SPILL OVERS\outputs\PEAO\bajo_niv_educ\1%\simulacion_2\output_tests.xlsx',spillover_test_86','sp_test_86');</v>
      </c>
      <c r="RK141">
        <v>86</v>
      </c>
      <c r="RL141" t="str">
        <f>"xlswrite('G:\Mi unidad\1. PROYECTOS TELLO 2022\SCM SPILL OVERS\outputs\PEAO\bajo_ingreso\1%\simulacion_2\output_tests.xlsx',spillover_test_"&amp;RK141&amp;"','sp_test_"&amp;RK141&amp;"');"</f>
        <v>xlswrite('G:\Mi unidad\1. PROYECTOS TELLO 2022\SCM SPILL OVERS\outputs\PEAO\bajo_ingreso\1%\simulacion_2\output_tests.xlsx',spillover_test_86','sp_test_86');</v>
      </c>
      <c r="RW141">
        <v>86</v>
      </c>
      <c r="RX141" t="str">
        <f>"xlswrite('G:\Mi unidad\1. PROYECTOS TELLO 2022\SCM SPILL OVERS\outputs\PEAO\densidad\1%\simulacion_2\output_tests.xlsx',spillover_test_"&amp;RW141&amp;"','sp_test_"&amp;RW141&amp;"');"</f>
        <v>xlswrite('G:\Mi unidad\1. PROYECTOS TELLO 2022\SCM SPILL OVERS\outputs\PEAO\densidad\1%\simulacion_2\output_tests.xlsx',spillover_test_86','sp_test_86');</v>
      </c>
      <c r="SI141">
        <v>86</v>
      </c>
      <c r="SJ141" t="str">
        <f>"xlswrite('G:\Mi unidad\1. PROYECTOS TELLO 2022\SCM SPILL OVERS\outputs\PEAO\densidad_g\1%\simulacion_2\output_tests.xlsx',spillover_test_"&amp;SI141&amp;"','sp_test_"&amp;SI141&amp;"');"</f>
        <v>xlswrite('G:\Mi unidad\1. PROYECTOS TELLO 2022\SCM SPILL OVERS\outputs\PEAO\densidad_g\1%\simulacion_2\output_tests.xlsx',spillover_test_86','sp_test_86');</v>
      </c>
      <c r="SU141">
        <v>86</v>
      </c>
      <c r="SV141" t="str">
        <f>"xlswrite('G:\Mi unidad\1. PROYECTOS TELLO 2022\SCM SPILL OVERS\outputs\PEAO\distancia_centro_salud\1%\simulacion_2\output_tests.xlsx',spillover_test_"&amp;SU141&amp;"','sp_test_"&amp;SU141&amp;"');"</f>
        <v>xlswrite('G:\Mi unidad\1. PROYECTOS TELLO 2022\SCM SPILL OVERS\outputs\PEAO\distancia_centro_salud\1%\simulacion_2\output_tests.xlsx',spillover_test_86','sp_test_86');</v>
      </c>
      <c r="TH141">
        <v>86</v>
      </c>
      <c r="TI141" t="str">
        <f>"xlswrite('G:\Mi unidad\1. PROYECTOS TELLO 2022\SCM SPILL OVERS\outputs\PEAO\informalidad\1%\simulacion_2\output_tests.xlsx',spillover_test_"&amp;TH141&amp;"','sp_test_"&amp;TH141&amp;"');"</f>
        <v>xlswrite('G:\Mi unidad\1. PROYECTOS TELLO 2022\SCM SPILL OVERS\outputs\PEAO\informalidad\1%\simulacion_2\output_tests.xlsx',spillover_test_86','sp_test_86');</v>
      </c>
      <c r="TU141">
        <v>86</v>
      </c>
      <c r="TV141" t="str">
        <f>"xlswrite('G:\Mi unidad\1. PROYECTOS TELLO 2022\SCM SPILL OVERS\outputs\PEAO\alimentos\1%\simulacion_2\output_tests.xlsx',spillover_test_"&amp;TU141&amp;"','sp_test_"&amp;TU141&amp;"');"</f>
        <v>xlswrite('G:\Mi unidad\1. PROYECTOS TELLO 2022\SCM SPILL OVERS\outputs\PEAO\alimentos\1%\simulacion_2\output_tests.xlsx',spillover_test_86','sp_test_86');</v>
      </c>
      <c r="UB141">
        <v>86</v>
      </c>
      <c r="UC141" t="str">
        <f>"xlswrite('G:\Mi unidad\1. PROYECTOS TELLO 2022\SCM SPILL OVERS\outputs\PEAO\jefe_hogar\1%\simulacion_2\output_tests.xlsx',spillover_test_"&amp;UB141&amp;"','sp_test_"&amp;UB141&amp;"');"</f>
        <v>xlswrite('G:\Mi unidad\1. PROYECTOS TELLO 2022\SCM SPILL OVERS\outputs\PEAO\jefe_hogar\1%\simulacion_2\output_tests.xlsx',spillover_test_86','sp_test_86');</v>
      </c>
      <c r="UI141">
        <v>86</v>
      </c>
      <c r="UJ141" t="str">
        <f>"xlswrite('G:\Mi unidad\1. PROYECTOS TELLO 2022\SCM SPILL OVERS\outputs\PEAO\mujeres\1%\simulacion_2\output_tests.xlsx',spillover_test_"&amp;UI141&amp;"','sp_test_"&amp;UI141&amp;"');"</f>
        <v>xlswrite('G:\Mi unidad\1. PROYECTOS TELLO 2022\SCM SPILL OVERS\outputs\PEAO\mujeres\1%\simulacion_2\output_tests.xlsx',spillover_test_86','sp_test_86');</v>
      </c>
      <c r="UU141">
        <v>86</v>
      </c>
      <c r="UV141" t="str">
        <f>"xlswrite('G:\Mi unidad\1. PROYECTOS TELLO 2022\SCM SPILL OVERS\outputs\PEAO\criminalidad\1%\simulacion_2\output_tests.xlsx',spillover_test_"&amp;UU141&amp;"','sp_test_"&amp;UU141&amp;"');"</f>
        <v>xlswrite('G:\Mi unidad\1. PROYECTOS TELLO 2022\SCM SPILL OVERS\outputs\PEAO\criminalidad\1%\simulacion_2\output_tests.xlsx',spillover_test_86','sp_test_86');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sp_andrews_te(Y_pre_"&amp;QI142&amp;",PEAO_"&amp;QI142&amp;"(:,T+s),A_"&amp;QI142&amp;",C,.05);"</f>
        <v xml:space="preserve">    [p_value_55,lb_55,ub_55] = sp_andrews_te(Y_pre_55,PEAO_55(:,T+s),A_55,C,.05);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OVERS\outputs\PEAO\bajo_niv_educ\1%\simulacion_2\output_tests.xlsx',lb_vec_"&amp;QW142&amp;"','lb_vec_"&amp;QW142&amp;"');"</f>
        <v>xlswrite('G:\Mi unidad\1. PROYECTOS TELLO 2022\SCM SPILL OVERS\outputs\PEAO\bajo_niv_educ\1%\simulacion_2\output_tests.xlsx',lb_vec_87','lb_vec_87');</v>
      </c>
      <c r="RK142">
        <v>87</v>
      </c>
      <c r="RL142" t="str">
        <f>"xlswrite('G:\Mi unidad\1. PROYECTOS TELLO 2022\SCM SPILL OVERS\outputs\PEAO\bajo_ingreso\1%\simulacion_2\output_tests.xlsx',lb_vec_"&amp;RK142&amp;"','lb_vec_"&amp;RK142&amp;"');"</f>
        <v>xlswrite('G:\Mi unidad\1. PROYECTOS TELLO 2022\SCM SPILL OVERS\outputs\PEAO\bajo_ingreso\1%\simulacion_2\output_tests.xlsx',lb_vec_87','lb_vec_87');</v>
      </c>
      <c r="RW142">
        <v>87</v>
      </c>
      <c r="RX142" t="str">
        <f>"xlswrite('G:\Mi unidad\1. PROYECTOS TELLO 2022\SCM SPILL OVERS\outputs\PEAO\densidad\1%\simulacion_2\output_tests.xlsx',lb_vec_"&amp;RW142&amp;"','lb_vec_"&amp;RW142&amp;"');"</f>
        <v>xlswrite('G:\Mi unidad\1. PROYECTOS TELLO 2022\SCM SPILL OVERS\outputs\PEAO\densidad\1%\simulacion_2\output_tests.xlsx',lb_vec_87','lb_vec_87');</v>
      </c>
      <c r="SI142">
        <v>87</v>
      </c>
      <c r="SJ142" t="str">
        <f>"xlswrite('G:\Mi unidad\1. PROYECTOS TELLO 2022\SCM SPILL OVERS\outputs\PEAO\densidad_g\1%\simulacion_2\output_tests.xlsx',lb_vec_"&amp;SI142&amp;"','lb_vec_"&amp;SI142&amp;"');"</f>
        <v>xlswrite('G:\Mi unidad\1. PROYECTOS TELLO 2022\SCM SPILL OVERS\outputs\PEAO\densidad_g\1%\simulacion_2\output_tests.xlsx',lb_vec_87','lb_vec_87');</v>
      </c>
      <c r="SU142">
        <v>87</v>
      </c>
      <c r="SV142" t="str">
        <f>"xlswrite('G:\Mi unidad\1. PROYECTOS TELLO 2022\SCM SPILL OVERS\outputs\PEAO\distancia_centro_salud\1%\simulacion_2\output_tests.xlsx',lb_vec_"&amp;SU142&amp;"','lb_vec_"&amp;SU142&amp;"');"</f>
        <v>xlswrite('G:\Mi unidad\1. PROYECTOS TELLO 2022\SCM SPILL OVERS\outputs\PEAO\distancia_centro_salud\1%\simulacion_2\output_tests.xlsx',lb_vec_87','lb_vec_87');</v>
      </c>
      <c r="TH142">
        <v>87</v>
      </c>
      <c r="TI142" t="str">
        <f>"xlswrite('G:\Mi unidad\1. PROYECTOS TELLO 2022\SCM SPILL OVERS\outputs\PEAO\informalidad\1%\simulacion_2\output_tests.xlsx',lb_vec_"&amp;TH142&amp;"','lb_vec_"&amp;TH142&amp;"');"</f>
        <v>xlswrite('G:\Mi unidad\1. PROYECTOS TELLO 2022\SCM SPILL OVERS\outputs\PEAO\informalidad\1%\simulacion_2\output_tests.xlsx',lb_vec_87','lb_vec_87');</v>
      </c>
      <c r="TU142">
        <v>87</v>
      </c>
      <c r="TV142" t="str">
        <f>"xlswrite('G:\Mi unidad\1. PROYECTOS TELLO 2022\SCM SPILL OVERS\outputs\PEAO\alimentos\1%\simulacion_2\output_tests.xlsx',lb_vec_"&amp;TU142&amp;"','lb_vec_"&amp;TU142&amp;"');"</f>
        <v>xlswrite('G:\Mi unidad\1. PROYECTOS TELLO 2022\SCM SPILL OVERS\outputs\PEAO\alimentos\1%\simulacion_2\output_tests.xlsx',lb_vec_87','lb_vec_87');</v>
      </c>
      <c r="UB142">
        <v>87</v>
      </c>
      <c r="UC142" t="str">
        <f>"xlswrite('G:\Mi unidad\1. PROYECTOS TELLO 2022\SCM SPILL OVERS\outputs\PEAO\jefe_hogar\1%\simulacion_2\output_tests.xlsx',lb_vec_"&amp;UB142&amp;"','lb_vec_"&amp;UB142&amp;"');"</f>
        <v>xlswrite('G:\Mi unidad\1. PROYECTOS TELLO 2022\SCM SPILL OVERS\outputs\PEAO\jefe_hogar\1%\simulacion_2\output_tests.xlsx',lb_vec_87','lb_vec_87');</v>
      </c>
      <c r="UI142">
        <v>87</v>
      </c>
      <c r="UJ142" t="str">
        <f>"xlswrite('G:\Mi unidad\1. PROYECTOS TELLO 2022\SCM SPILL OVERS\outputs\PEAO\mujeres\1%\simulacion_2\output_tests.xlsx',lb_vec_"&amp;UI142&amp;"','lb_vec_"&amp;UI142&amp;"');"</f>
        <v>xlswrite('G:\Mi unidad\1. PROYECTOS TELLO 2022\SCM SPILL OVERS\outputs\PEAO\mujeres\1%\simulacion_2\output_tests.xlsx',lb_vec_87','lb_vec_87');</v>
      </c>
      <c r="UU142">
        <v>87</v>
      </c>
      <c r="UV142" t="str">
        <f>"xlswrite('G:\Mi unidad\1. PROYECTOS TELLO 2022\SCM SPILL OVERS\outputs\PEAO\criminalidad\1%\simulacion_2\output_tests.xlsx',lb_vec_"&amp;UU142&amp;"','lb_vec_"&amp;UU142&amp;"');"</f>
        <v>xlswrite('G:\Mi unidad\1. PROYECTOS TELLO 2022\SCM SPILL OVERS\outputs\PEAO\criminalidad\1%\simulacion_2\output_tests.xlsx',lb_vec_87','lb_vec_87');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OVERS\outputs\PEAO\bajo_niv_educ\1%\simulacion_2\output_tests.xlsx',ub_vec_"&amp;QW143&amp;"','ub_vec_"&amp;QW143&amp;"');"</f>
        <v>xlswrite('G:\Mi unidad\1. PROYECTOS TELLO 2022\SCM SPILL OVERS\outputs\PEAO\bajo_niv_educ\1%\simulacion_2\output_tests.xlsx',ub_vec_87','ub_vec_87');</v>
      </c>
      <c r="RK143">
        <v>87</v>
      </c>
      <c r="RL143" t="str">
        <f>"xlswrite('G:\Mi unidad\1. PROYECTOS TELLO 2022\SCM SPILL OVERS\outputs\PEAO\bajo_ingreso\1%\simulacion_2\output_tests.xlsx',ub_vec_"&amp;RK143&amp;"','ub_vec_"&amp;RK143&amp;"');"</f>
        <v>xlswrite('G:\Mi unidad\1. PROYECTOS TELLO 2022\SCM SPILL OVERS\outputs\PEAO\bajo_ingreso\1%\simulacion_2\output_tests.xlsx',ub_vec_87','ub_vec_87');</v>
      </c>
      <c r="RW143">
        <v>87</v>
      </c>
      <c r="RX143" t="str">
        <f>"xlswrite('G:\Mi unidad\1. PROYECTOS TELLO 2022\SCM SPILL OVERS\outputs\PEAO\densidad\1%\simulacion_2\output_tests.xlsx',ub_vec_"&amp;RW143&amp;"','ub_vec_"&amp;RW143&amp;"');"</f>
        <v>xlswrite('G:\Mi unidad\1. PROYECTOS TELLO 2022\SCM SPILL OVERS\outputs\PEAO\densidad\1%\simulacion_2\output_tests.xlsx',ub_vec_87','ub_vec_87');</v>
      </c>
      <c r="SI143">
        <v>87</v>
      </c>
      <c r="SJ143" t="str">
        <f>"xlswrite('G:\Mi unidad\1. PROYECTOS TELLO 2022\SCM SPILL OVERS\outputs\PEAO\densidad_g\1%\simulacion_2\output_tests.xlsx',ub_vec_"&amp;SI143&amp;"','ub_vec_"&amp;SI143&amp;"');"</f>
        <v>xlswrite('G:\Mi unidad\1. PROYECTOS TELLO 2022\SCM SPILL OVERS\outputs\PEAO\densidad_g\1%\simulacion_2\output_tests.xlsx',ub_vec_87','ub_vec_87');</v>
      </c>
      <c r="SU143">
        <v>87</v>
      </c>
      <c r="SV143" t="str">
        <f>"xlswrite('G:\Mi unidad\1. PROYECTOS TELLO 2022\SCM SPILL OVERS\outputs\PEAO\distancia_centro_salud\1%\simulacion_2\output_tests.xlsx',ub_vec_"&amp;SU143&amp;"','ub_vec_"&amp;SU143&amp;"');"</f>
        <v>xlswrite('G:\Mi unidad\1. PROYECTOS TELLO 2022\SCM SPILL OVERS\outputs\PEAO\distancia_centro_salud\1%\simulacion_2\output_tests.xlsx',ub_vec_87','ub_vec_87');</v>
      </c>
      <c r="TH143">
        <v>87</v>
      </c>
      <c r="TI143" t="str">
        <f>"xlswrite('G:\Mi unidad\1. PROYECTOS TELLO 2022\SCM SPILL OVERS\outputs\PEAO\informalidad\1%\simulacion_2\output_tests.xlsx',ub_vec_"&amp;TH143&amp;"','ub_vec_"&amp;TH143&amp;"');"</f>
        <v>xlswrite('G:\Mi unidad\1. PROYECTOS TELLO 2022\SCM SPILL OVERS\outputs\PEAO\informalidad\1%\simulacion_2\output_tests.xlsx',ub_vec_87','ub_vec_87');</v>
      </c>
      <c r="TU143">
        <v>87</v>
      </c>
      <c r="TV143" t="str">
        <f>"xlswrite('G:\Mi unidad\1. PROYECTOS TELLO 2022\SCM SPILL OVERS\outputs\PEAO\alimentos\1%\simulacion_2\output_tests.xlsx',ub_vec_"&amp;TU143&amp;"','ub_vec_"&amp;TU143&amp;"');"</f>
        <v>xlswrite('G:\Mi unidad\1. PROYECTOS TELLO 2022\SCM SPILL OVERS\outputs\PEAO\alimentos\1%\simulacion_2\output_tests.xlsx',ub_vec_87','ub_vec_87');</v>
      </c>
      <c r="UB143">
        <v>87</v>
      </c>
      <c r="UC143" t="str">
        <f>"xlswrite('G:\Mi unidad\1. PROYECTOS TELLO 2022\SCM SPILL OVERS\outputs\PEAO\jefe_hogar\1%\simulacion_2\output_tests.xlsx',ub_vec_"&amp;UB143&amp;"','ub_vec_"&amp;UB143&amp;"');"</f>
        <v>xlswrite('G:\Mi unidad\1. PROYECTOS TELLO 2022\SCM SPILL OVERS\outputs\PEAO\jefe_hogar\1%\simulacion_2\output_tests.xlsx',ub_vec_87','ub_vec_87');</v>
      </c>
      <c r="UI143">
        <v>87</v>
      </c>
      <c r="UJ143" t="str">
        <f>"xlswrite('G:\Mi unidad\1. PROYECTOS TELLO 2022\SCM SPILL OVERS\outputs\PEAO\mujeres\1%\simulacion_2\output_tests.xlsx',ub_vec_"&amp;UI143&amp;"','ub_vec_"&amp;UI143&amp;"');"</f>
        <v>xlswrite('G:\Mi unidad\1. PROYECTOS TELLO 2022\SCM SPILL OVERS\outputs\PEAO\mujeres\1%\simulacion_2\output_tests.xlsx',ub_vec_87','ub_vec_87');</v>
      </c>
      <c r="UU143">
        <v>87</v>
      </c>
      <c r="UV143" t="str">
        <f>"xlswrite('G:\Mi unidad\1. PROYECTOS TELLO 2022\SCM SPILL OVERS\outputs\PEAO\criminalidad\1%\simulacion_2\output_tests.xlsx',ub_vec_"&amp;UU143&amp;"','ub_vec_"&amp;UU143&amp;"');"</f>
        <v>xlswrite('G:\Mi unidad\1. PROYECTOS TELLO 2022\SCM SPILL OVERS\outputs\PEAO\criminalidad\1%\simulacion_2\output_tests.xlsx',ub_vec_87','ub_vec_87');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OVERS\outputs\PEAO\bajo_niv_educ\1%\simulacion_2\output_tests.xlsx',p_value_vec_"&amp;QW144&amp;"','p_value_vec_"&amp;QW144&amp;"');"</f>
        <v>xlswrite('G:\Mi unidad\1. PROYECTOS TELLO 2022\SCM SPILL OVERS\outputs\PEAO\bajo_niv_educ\1%\simulacion_2\output_tests.xlsx',p_value_vec_87','p_value_vec_87');</v>
      </c>
      <c r="RK144">
        <v>87</v>
      </c>
      <c r="RL144" t="str">
        <f>"xlswrite('G:\Mi unidad\1. PROYECTOS TELLO 2022\SCM SPILL OVERS\outputs\PEAO\bajo_ingreso\1%\simulacion_2\output_tests.xlsx',p_value_vec_"&amp;RK144&amp;"','p_value_vec_"&amp;RK144&amp;"');"</f>
        <v>xlswrite('G:\Mi unidad\1. PROYECTOS TELLO 2022\SCM SPILL OVERS\outputs\PEAO\bajo_ingreso\1%\simulacion_2\output_tests.xlsx',p_value_vec_87','p_value_vec_87');</v>
      </c>
      <c r="RW144">
        <v>87</v>
      </c>
      <c r="RX144" t="str">
        <f>"xlswrite('G:\Mi unidad\1. PROYECTOS TELLO 2022\SCM SPILL OVERS\outputs\PEAO\densidad\1%\simulacion_2\output_tests.xlsx',p_value_vec_"&amp;RW144&amp;"','p_value_vec_"&amp;RW144&amp;"');"</f>
        <v>xlswrite('G:\Mi unidad\1. PROYECTOS TELLO 2022\SCM SPILL OVERS\outputs\PEAO\densidad\1%\simulacion_2\output_tests.xlsx',p_value_vec_87','p_value_vec_87');</v>
      </c>
      <c r="SI144">
        <v>87</v>
      </c>
      <c r="SJ144" t="str">
        <f>"xlswrite('G:\Mi unidad\1. PROYECTOS TELLO 2022\SCM SPILL OVERS\outputs\PEAO\densidad_g\1%\simulacion_2\output_tests.xlsx',p_value_vec_"&amp;SI144&amp;"','p_value_vec_"&amp;SI144&amp;"');"</f>
        <v>xlswrite('G:\Mi unidad\1. PROYECTOS TELLO 2022\SCM SPILL OVERS\outputs\PEAO\densidad_g\1%\simulacion_2\output_tests.xlsx',p_value_vec_87','p_value_vec_87');</v>
      </c>
      <c r="SU144">
        <v>87</v>
      </c>
      <c r="SV144" t="str">
        <f>"xlswrite('G:\Mi unidad\1. PROYECTOS TELLO 2022\SCM SPILL OVERS\outputs\PEAO\distancia_centro_salud\1%\simulacion_2\output_tests.xlsx',p_value_vec_"&amp;SU144&amp;"','p_value_vec_"&amp;SU144&amp;"');"</f>
        <v>xlswrite('G:\Mi unidad\1. PROYECTOS TELLO 2022\SCM SPILL OVERS\outputs\PEAO\distancia_centro_salud\1%\simulacion_2\output_tests.xlsx',p_value_vec_87','p_value_vec_87');</v>
      </c>
      <c r="TH144">
        <v>87</v>
      </c>
      <c r="TI144" t="str">
        <f>"xlswrite('G:\Mi unidad\1. PROYECTOS TELLO 2022\SCM SPILL OVERS\outputs\PEAO\informalidad\1%\simulacion_2\output_tests.xlsx',p_value_vec_"&amp;TH144&amp;"','p_value_vec_"&amp;TH144&amp;"');"</f>
        <v>xlswrite('G:\Mi unidad\1. PROYECTOS TELLO 2022\SCM SPILL OVERS\outputs\PEAO\informalidad\1%\simulacion_2\output_tests.xlsx',p_value_vec_87','p_value_vec_87');</v>
      </c>
      <c r="TU144">
        <v>87</v>
      </c>
      <c r="TV144" t="str">
        <f>"xlswrite('G:\Mi unidad\1. PROYECTOS TELLO 2022\SCM SPILL OVERS\outputs\PEAO\alimentos\1%\simulacion_2\output_tests.xlsx',p_value_vec_"&amp;TU144&amp;"','p_value_vec_"&amp;TU144&amp;"');"</f>
        <v>xlswrite('G:\Mi unidad\1. PROYECTOS TELLO 2022\SCM SPILL OVERS\outputs\PEAO\alimentos\1%\simulacion_2\output_tests.xlsx',p_value_vec_87','p_value_vec_87');</v>
      </c>
      <c r="UB144">
        <v>87</v>
      </c>
      <c r="UC144" t="str">
        <f>"xlswrite('G:\Mi unidad\1. PROYECTOS TELLO 2022\SCM SPILL OVERS\outputs\PEAO\jefe_hogar\1%\simulacion_2\output_tests.xlsx',p_value_vec_"&amp;UB144&amp;"','p_value_vec_"&amp;UB144&amp;"');"</f>
        <v>xlswrite('G:\Mi unidad\1. PROYECTOS TELLO 2022\SCM SPILL OVERS\outputs\PEAO\jefe_hogar\1%\simulacion_2\output_tests.xlsx',p_value_vec_87','p_value_vec_87');</v>
      </c>
      <c r="UI144">
        <v>87</v>
      </c>
      <c r="UJ144" t="str">
        <f>"xlswrite('G:\Mi unidad\1. PROYECTOS TELLO 2022\SCM SPILL OVERS\outputs\PEAO\mujeres\1%\simulacion_2\output_tests.xlsx',p_value_vec_"&amp;UI144&amp;"','p_value_vec_"&amp;UI144&amp;"');"</f>
        <v>xlswrite('G:\Mi unidad\1. PROYECTOS TELLO 2022\SCM SPILL OVERS\outputs\PEAO\mujeres\1%\simulacion_2\output_tests.xlsx',p_value_vec_87','p_value_vec_87');</v>
      </c>
      <c r="UU144">
        <v>87</v>
      </c>
      <c r="UV144" t="str">
        <f>"xlswrite('G:\Mi unidad\1. PROYECTOS TELLO 2022\SCM SPILL OVERS\outputs\PEAO\criminalidad\1%\simulacion_2\output_tests.xlsx',p_value_vec_"&amp;UU144&amp;"','p_value_vec_"&amp;UU144&amp;"');"</f>
        <v>xlswrite('G:\Mi unidad\1. PROYECTOS TELLO 2022\SCM SPILL OVERS\outputs\PEAO\criminalidad\1%\simulacion_2\output_tests.xlsx',p_value_vec_87','p_value_vec_87');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sp_andrews(Y_pre_"&amp;QP145&amp;",PEAO_"&amp;QP145&amp;"(:,T+s),A_"&amp;QP145&amp;",C,d,alpha_sig);"</f>
        <v xml:space="preserve">    spillover_test_78(s) = sp_andrews(Y_pre_78,PEAO_78(:,T+s),A_78,C,d,alpha_sig);</v>
      </c>
      <c r="QW145">
        <v>87</v>
      </c>
      <c r="QX145" t="str">
        <f>"xlswrite('G:\Mi unidad\1. PROYECTOS TELLO 2022\SCM SPILL OVERS\outputs\PEAO\bajo_niv_educ\1%\simulacion_2\output_tests.xlsx',alpha1_hat_vec_"&amp;QW145&amp;"','alpha1_hat_vec_"&amp;QW145&amp;"');"</f>
        <v>xlswrite('G:\Mi unidad\1. PROYECTOS TELLO 2022\SCM SPILL OVERS\outputs\PEAO\bajo_niv_educ\1%\simulacion_2\output_tests.xlsx',alpha1_hat_vec_87','alpha1_hat_vec_87');</v>
      </c>
      <c r="RK145">
        <v>87</v>
      </c>
      <c r="RL145" t="str">
        <f>"xlswrite('G:\Mi unidad\1. PROYECTOS TELLO 2022\SCM SPILL OVERS\outputs\PEAO\bajo_ingreso\1%\simulacion_2\output_tests.xlsx',alpha1_hat_vec_"&amp;RK145&amp;"','alpha1_hat_vec_"&amp;RK145&amp;"');"</f>
        <v>xlswrite('G:\Mi unidad\1. PROYECTOS TELLO 2022\SCM SPILL OVERS\outputs\PEAO\bajo_ingreso\1%\simulacion_2\output_tests.xlsx',alpha1_hat_vec_87','alpha1_hat_vec_87');</v>
      </c>
      <c r="RW145">
        <v>87</v>
      </c>
      <c r="RX145" t="str">
        <f>"xlswrite('G:\Mi unidad\1. PROYECTOS TELLO 2022\SCM SPILL OVERS\outputs\PEAO\densidad\1%\simulacion_2\output_tests.xlsx',alpha1_hat_vec_"&amp;RW145&amp;"','alpha1_hat_vec_"&amp;RW145&amp;"');"</f>
        <v>xlswrite('G:\Mi unidad\1. PROYECTOS TELLO 2022\SCM SPILL OVERS\outputs\PEAO\densidad\1%\simulacion_2\output_tests.xlsx',alpha1_hat_vec_87','alpha1_hat_vec_87');</v>
      </c>
      <c r="SI145">
        <v>87</v>
      </c>
      <c r="SJ145" t="str">
        <f>"xlswrite('G:\Mi unidad\1. PROYECTOS TELLO 2022\SCM SPILL OVERS\outputs\PEAO\densidad_g\1%\simulacion_2\output_tests.xlsx',alpha1_hat_vec_"&amp;SI145&amp;"','alpha1_hat_vec_"&amp;SI145&amp;"');"</f>
        <v>xlswrite('G:\Mi unidad\1. PROYECTOS TELLO 2022\SCM SPILL OVERS\outputs\PEAO\densidad_g\1%\simulacion_2\output_tests.xlsx',alpha1_hat_vec_87','alpha1_hat_vec_87');</v>
      </c>
      <c r="SU145">
        <v>87</v>
      </c>
      <c r="SV145" t="str">
        <f>"xlswrite('G:\Mi unidad\1. PROYECTOS TELLO 2022\SCM SPILL OVERS\outputs\PEAO\distancia_centro_salud\1%\simulacion_2\output_tests.xlsx',alpha1_hat_vec_"&amp;SU145&amp;"','alpha1_hat_vec_"&amp;SU145&amp;"');"</f>
        <v>xlswrite('G:\Mi unidad\1. PROYECTOS TELLO 2022\SCM SPILL OVERS\outputs\PEAO\distancia_centro_salud\1%\simulacion_2\output_tests.xlsx',alpha1_hat_vec_87','alpha1_hat_vec_87');</v>
      </c>
      <c r="TH145">
        <v>87</v>
      </c>
      <c r="TI145" t="str">
        <f>"xlswrite('G:\Mi unidad\1. PROYECTOS TELLO 2022\SCM SPILL OVERS\outputs\PEAO\informalidad\1%\simulacion_2\output_tests.xlsx',alpha1_hat_vec_"&amp;TH145&amp;"','alpha1_hat_vec_"&amp;TH145&amp;"');"</f>
        <v>xlswrite('G:\Mi unidad\1. PROYECTOS TELLO 2022\SCM SPILL OVERS\outputs\PEAO\informalidad\1%\simulacion_2\output_tests.xlsx',alpha1_hat_vec_87','alpha1_hat_vec_87');</v>
      </c>
      <c r="TU145">
        <v>87</v>
      </c>
      <c r="TV145" t="str">
        <f>"xlswrite('G:\Mi unidad\1. PROYECTOS TELLO 2022\SCM SPILL OVERS\outputs\PEAO\alimentos\1%\simulacion_2\output_tests.xlsx',alpha1_hat_vec_"&amp;TU145&amp;"','alpha1_hat_vec_"&amp;TU145&amp;"');"</f>
        <v>xlswrite('G:\Mi unidad\1. PROYECTOS TELLO 2022\SCM SPILL OVERS\outputs\PEAO\alimentos\1%\simulacion_2\output_tests.xlsx',alpha1_hat_vec_87','alpha1_hat_vec_87');</v>
      </c>
      <c r="UB145">
        <v>87</v>
      </c>
      <c r="UC145" t="str">
        <f>"xlswrite('G:\Mi unidad\1. PROYECTOS TELLO 2022\SCM SPILL OVERS\outputs\PEAO\jefe_hogar\1%\simulacion_2\output_tests.xlsx',alpha1_hat_vec_"&amp;UB145&amp;"','alpha1_hat_vec_"&amp;UB145&amp;"');"</f>
        <v>xlswrite('G:\Mi unidad\1. PROYECTOS TELLO 2022\SCM SPILL OVERS\outputs\PEAO\jefe_hogar\1%\simulacion_2\output_tests.xlsx',alpha1_hat_vec_87','alpha1_hat_vec_87');</v>
      </c>
      <c r="UI145">
        <v>87</v>
      </c>
      <c r="UJ145" t="str">
        <f>"xlswrite('G:\Mi unidad\1. PROYECTOS TELLO 2022\SCM SPILL OVERS\outputs\PEAO\mujeres\1%\simulacion_2\output_tests.xlsx',alpha1_hat_vec_"&amp;UI145&amp;"','alpha1_hat_vec_"&amp;UI145&amp;"');"</f>
        <v>xlswrite('G:\Mi unidad\1. PROYECTOS TELLO 2022\SCM SPILL OVERS\outputs\PEAO\mujeres\1%\simulacion_2\output_tests.xlsx',alpha1_hat_vec_87','alpha1_hat_vec_87');</v>
      </c>
      <c r="UU145">
        <v>87</v>
      </c>
      <c r="UV145" t="str">
        <f>"xlswrite('G:\Mi unidad\1. PROYECTOS TELLO 2022\SCM SPILL OVERS\outputs\PEAO\criminalidad\1%\simulacion_2\output_tests.xlsx',alpha1_hat_vec_"&amp;UU145&amp;"','alpha1_hat_vec_"&amp;UU145&amp;"');"</f>
        <v>xlswrite('G:\Mi unidad\1. PROYECTOS TELLO 2022\SCM SPILL OVERS\outputs\PEAO\criminalidad\1%\simulacion_2\output_tests.xlsx',alpha1_hat_vec_87','alpha1_hat_vec_87');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OVERS\outputs\PEAO\bajo_niv_educ\1%\simulacion_2\output_tests.xlsx',spillover_test_"&amp;QW146&amp;"','sp_test_"&amp;QW146&amp;"');"</f>
        <v>xlswrite('G:\Mi unidad\1. PROYECTOS TELLO 2022\SCM SPILL OVERS\outputs\PEAO\bajo_niv_educ\1%\simulacion_2\output_tests.xlsx',spillover_test_87','sp_test_87');</v>
      </c>
      <c r="RK146">
        <v>87</v>
      </c>
      <c r="RL146" t="str">
        <f>"xlswrite('G:\Mi unidad\1. PROYECTOS TELLO 2022\SCM SPILL OVERS\outputs\PEAO\bajo_ingreso\1%\simulacion_2\output_tests.xlsx',spillover_test_"&amp;RK146&amp;"','sp_test_"&amp;RK146&amp;"');"</f>
        <v>xlswrite('G:\Mi unidad\1. PROYECTOS TELLO 2022\SCM SPILL OVERS\outputs\PEAO\bajo_ingreso\1%\simulacion_2\output_tests.xlsx',spillover_test_87','sp_test_87');</v>
      </c>
      <c r="RW146">
        <v>87</v>
      </c>
      <c r="RX146" t="str">
        <f>"xlswrite('G:\Mi unidad\1. PROYECTOS TELLO 2022\SCM SPILL OVERS\outputs\PEAO\densidad\1%\simulacion_2\output_tests.xlsx',spillover_test_"&amp;RW146&amp;"','sp_test_"&amp;RW146&amp;"');"</f>
        <v>xlswrite('G:\Mi unidad\1. PROYECTOS TELLO 2022\SCM SPILL OVERS\outputs\PEAO\densidad\1%\simulacion_2\output_tests.xlsx',spillover_test_87','sp_test_87');</v>
      </c>
      <c r="SI146">
        <v>87</v>
      </c>
      <c r="SJ146" t="str">
        <f>"xlswrite('G:\Mi unidad\1. PROYECTOS TELLO 2022\SCM SPILL OVERS\outputs\PEAO\densidad_g\1%\simulacion_2\output_tests.xlsx',spillover_test_"&amp;SI146&amp;"','sp_test_"&amp;SI146&amp;"');"</f>
        <v>xlswrite('G:\Mi unidad\1. PROYECTOS TELLO 2022\SCM SPILL OVERS\outputs\PEAO\densidad_g\1%\simulacion_2\output_tests.xlsx',spillover_test_87','sp_test_87');</v>
      </c>
      <c r="SU146">
        <v>87</v>
      </c>
      <c r="SV146" t="str">
        <f>"xlswrite('G:\Mi unidad\1. PROYECTOS TELLO 2022\SCM SPILL OVERS\outputs\PEAO\distancia_centro_salud\1%\simulacion_2\output_tests.xlsx',spillover_test_"&amp;SU146&amp;"','sp_test_"&amp;SU146&amp;"');"</f>
        <v>xlswrite('G:\Mi unidad\1. PROYECTOS TELLO 2022\SCM SPILL OVERS\outputs\PEAO\distancia_centro_salud\1%\simulacion_2\output_tests.xlsx',spillover_test_87','sp_test_87');</v>
      </c>
      <c r="TH146">
        <v>87</v>
      </c>
      <c r="TI146" t="str">
        <f>"xlswrite('G:\Mi unidad\1. PROYECTOS TELLO 2022\SCM SPILL OVERS\outputs\PEAO\informalidad\1%\simulacion_2\output_tests.xlsx',spillover_test_"&amp;TH146&amp;"','sp_test_"&amp;TH146&amp;"');"</f>
        <v>xlswrite('G:\Mi unidad\1. PROYECTOS TELLO 2022\SCM SPILL OVERS\outputs\PEAO\informalidad\1%\simulacion_2\output_tests.xlsx',spillover_test_87','sp_test_87');</v>
      </c>
      <c r="TU146">
        <v>87</v>
      </c>
      <c r="TV146" t="str">
        <f>"xlswrite('G:\Mi unidad\1. PROYECTOS TELLO 2022\SCM SPILL OVERS\outputs\PEAO\alimentos\1%\simulacion_2\output_tests.xlsx',spillover_test_"&amp;TU146&amp;"','sp_test_"&amp;TU146&amp;"');"</f>
        <v>xlswrite('G:\Mi unidad\1. PROYECTOS TELLO 2022\SCM SPILL OVERS\outputs\PEAO\alimentos\1%\simulacion_2\output_tests.xlsx',spillover_test_87','sp_test_87');</v>
      </c>
      <c r="UB146">
        <v>87</v>
      </c>
      <c r="UC146" t="str">
        <f>"xlswrite('G:\Mi unidad\1. PROYECTOS TELLO 2022\SCM SPILL OVERS\outputs\PEAO\jefe_hogar\1%\simulacion_2\output_tests.xlsx',spillover_test_"&amp;UB146&amp;"','sp_test_"&amp;UB146&amp;"');"</f>
        <v>xlswrite('G:\Mi unidad\1. PROYECTOS TELLO 2022\SCM SPILL OVERS\outputs\PEAO\jefe_hogar\1%\simulacion_2\output_tests.xlsx',spillover_test_87','sp_test_87');</v>
      </c>
      <c r="UI146">
        <v>87</v>
      </c>
      <c r="UJ146" t="str">
        <f>"xlswrite('G:\Mi unidad\1. PROYECTOS TELLO 2022\SCM SPILL OVERS\outputs\PEAO\mujeres\1%\simulacion_2\output_tests.xlsx',spillover_test_"&amp;UI146&amp;"','sp_test_"&amp;UI146&amp;"');"</f>
        <v>xlswrite('G:\Mi unidad\1. PROYECTOS TELLO 2022\SCM SPILL OVERS\outputs\PEAO\mujeres\1%\simulacion_2\output_tests.xlsx',spillover_test_87','sp_test_87');</v>
      </c>
      <c r="UU146">
        <v>87</v>
      </c>
      <c r="UV146" t="str">
        <f>"xlswrite('G:\Mi unidad\1. PROYECTOS TELLO 2022\SCM SPILL OVERS\outputs\PEAO\criminalidad\1%\simulacion_2\output_tests.xlsx',spillover_test_"&amp;UU146&amp;"','sp_test_"&amp;UU146&amp;"');"</f>
        <v>xlswrite('G:\Mi unidad\1. PROYECTOS TELLO 2022\SCM SPILL OVERS\outputs\PEAO\criminalidad\1%\simulacion_2\output_tests.xlsx',spillover_test_87','sp_test_87');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OVERS\outputs\PEAO\bajo_niv_educ\1%\simulacion_2\output_tests.xlsx',lb_vec_"&amp;QW147&amp;"','lb_vec_"&amp;QW147&amp;"');"</f>
        <v>xlswrite('G:\Mi unidad\1. PROYECTOS TELLO 2022\SCM SPILL OVERS\outputs\PEAO\bajo_niv_educ\1%\simulacion_2\output_tests.xlsx',lb_vec_88','lb_vec_88');</v>
      </c>
      <c r="RK147">
        <v>88</v>
      </c>
      <c r="RL147" t="str">
        <f>"xlswrite('G:\Mi unidad\1. PROYECTOS TELLO 2022\SCM SPILL OVERS\outputs\PEAO\bajo_ingreso\1%\simulacion_2\output_tests.xlsx',lb_vec_"&amp;RK147&amp;"','lb_vec_"&amp;RK147&amp;"');"</f>
        <v>xlswrite('G:\Mi unidad\1. PROYECTOS TELLO 2022\SCM SPILL OVERS\outputs\PEAO\bajo_ingreso\1%\simulacion_2\output_tests.xlsx',lb_vec_88','lb_vec_88');</v>
      </c>
      <c r="RW147">
        <v>88</v>
      </c>
      <c r="RX147" t="str">
        <f>"xlswrite('G:\Mi unidad\1. PROYECTOS TELLO 2022\SCM SPILL OVERS\outputs\PEAO\densidad\1%\simulacion_2\output_tests.xlsx',lb_vec_"&amp;RW147&amp;"','lb_vec_"&amp;RW147&amp;"');"</f>
        <v>xlswrite('G:\Mi unidad\1. PROYECTOS TELLO 2022\SCM SPILL OVERS\outputs\PEAO\densidad\1%\simulacion_2\output_tests.xlsx',lb_vec_88','lb_vec_88');</v>
      </c>
      <c r="SI147">
        <v>88</v>
      </c>
      <c r="SJ147" t="str">
        <f>"xlswrite('G:\Mi unidad\1. PROYECTOS TELLO 2022\SCM SPILL OVERS\outputs\PEAO\densidad_g\1%\simulacion_2\output_tests.xlsx',lb_vec_"&amp;SI147&amp;"','lb_vec_"&amp;SI147&amp;"');"</f>
        <v>xlswrite('G:\Mi unidad\1. PROYECTOS TELLO 2022\SCM SPILL OVERS\outputs\PEAO\densidad_g\1%\simulacion_2\output_tests.xlsx',lb_vec_88','lb_vec_88');</v>
      </c>
      <c r="SU147">
        <v>88</v>
      </c>
      <c r="SV147" t="str">
        <f>"xlswrite('G:\Mi unidad\1. PROYECTOS TELLO 2022\SCM SPILL OVERS\outputs\PEAO\distancia_centro_salud\1%\simulacion_2\output_tests.xlsx',lb_vec_"&amp;SU147&amp;"','lb_vec_"&amp;SU147&amp;"');"</f>
        <v>xlswrite('G:\Mi unidad\1. PROYECTOS TELLO 2022\SCM SPILL OVERS\outputs\PEAO\distancia_centro_salud\1%\simulacion_2\output_tests.xlsx',lb_vec_88','lb_vec_88');</v>
      </c>
      <c r="TH147">
        <v>88</v>
      </c>
      <c r="TI147" t="str">
        <f>"xlswrite('G:\Mi unidad\1. PROYECTOS TELLO 2022\SCM SPILL OVERS\outputs\PEAO\informalidad\1%\simulacion_2\output_tests.xlsx',lb_vec_"&amp;TH147&amp;"','lb_vec_"&amp;TH147&amp;"');"</f>
        <v>xlswrite('G:\Mi unidad\1. PROYECTOS TELLO 2022\SCM SPILL OVERS\outputs\PEAO\informalidad\1%\simulacion_2\output_tests.xlsx',lb_vec_88','lb_vec_88');</v>
      </c>
      <c r="TU147">
        <v>88</v>
      </c>
      <c r="TV147" t="str">
        <f>"xlswrite('G:\Mi unidad\1. PROYECTOS TELLO 2022\SCM SPILL OVERS\outputs\PEAO\alimentos\1%\simulacion_2\output_tests.xlsx',lb_vec_"&amp;TU147&amp;"','lb_vec_"&amp;TU147&amp;"');"</f>
        <v>xlswrite('G:\Mi unidad\1. PROYECTOS TELLO 2022\SCM SPILL OVERS\outputs\PEAO\alimentos\1%\simulacion_2\output_tests.xlsx',lb_vec_88','lb_vec_88');</v>
      </c>
      <c r="UB147">
        <v>88</v>
      </c>
      <c r="UC147" t="str">
        <f>"xlswrite('G:\Mi unidad\1. PROYECTOS TELLO 2022\SCM SPILL OVERS\outputs\PEAO\jefe_hogar\1%\simulacion_2\output_tests.xlsx',lb_vec_"&amp;UB147&amp;"','lb_vec_"&amp;UB147&amp;"');"</f>
        <v>xlswrite('G:\Mi unidad\1. PROYECTOS TELLO 2022\SCM SPILL OVERS\outputs\PEAO\jefe_hogar\1%\simulacion_2\output_tests.xlsx',lb_vec_88','lb_vec_88');</v>
      </c>
      <c r="UI147">
        <v>88</v>
      </c>
      <c r="UJ147" t="str">
        <f>"xlswrite('G:\Mi unidad\1. PROYECTOS TELLO 2022\SCM SPILL OVERS\outputs\PEAO\mujeres\1%\simulacion_2\output_tests.xlsx',lb_vec_"&amp;UI147&amp;"','lb_vec_"&amp;UI147&amp;"');"</f>
        <v>xlswrite('G:\Mi unidad\1. PROYECTOS TELLO 2022\SCM SPILL OVERS\outputs\PEAO\mujeres\1%\simulacion_2\output_tests.xlsx',lb_vec_88','lb_vec_88');</v>
      </c>
      <c r="UU147">
        <v>88</v>
      </c>
      <c r="UV147" t="str">
        <f>"xlswrite('G:\Mi unidad\1. PROYECTOS TELLO 2022\SCM SPILL OVERS\outputs\PEAO\criminalidad\1%\simulacion_2\output_tests.xlsx',lb_vec_"&amp;UU147&amp;"','lb_vec_"&amp;UU147&amp;"');"</f>
        <v>xlswrite('G:\Mi unidad\1. PROYECTOS TELLO 2022\SCM SPILL OVERS\outputs\PEAO\criminalidad\1%\simulacion_2\output_tests.xlsx',lb_vec_88','lb_vec_88');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OVERS\outputs\PEAO\bajo_niv_educ\1%\simulacion_2\output_tests.xlsx',ub_vec_"&amp;QW148&amp;"','ub_vec_"&amp;QW148&amp;"');"</f>
        <v>xlswrite('G:\Mi unidad\1. PROYECTOS TELLO 2022\SCM SPILL OVERS\outputs\PEAO\bajo_niv_educ\1%\simulacion_2\output_tests.xlsx',ub_vec_88','ub_vec_88');</v>
      </c>
      <c r="RK148">
        <v>88</v>
      </c>
      <c r="RL148" t="str">
        <f>"xlswrite('G:\Mi unidad\1. PROYECTOS TELLO 2022\SCM SPILL OVERS\outputs\PEAO\bajo_ingreso\1%\simulacion_2\output_tests.xlsx',ub_vec_"&amp;RK148&amp;"','ub_vec_"&amp;RK148&amp;"');"</f>
        <v>xlswrite('G:\Mi unidad\1. PROYECTOS TELLO 2022\SCM SPILL OVERS\outputs\PEAO\bajo_ingreso\1%\simulacion_2\output_tests.xlsx',ub_vec_88','ub_vec_88');</v>
      </c>
      <c r="RW148">
        <v>88</v>
      </c>
      <c r="RX148" t="str">
        <f>"xlswrite('G:\Mi unidad\1. PROYECTOS TELLO 2022\SCM SPILL OVERS\outputs\PEAO\densidad\1%\simulacion_2\output_tests.xlsx',ub_vec_"&amp;RW148&amp;"','ub_vec_"&amp;RW148&amp;"');"</f>
        <v>xlswrite('G:\Mi unidad\1. PROYECTOS TELLO 2022\SCM SPILL OVERS\outputs\PEAO\densidad\1%\simulacion_2\output_tests.xlsx',ub_vec_88','ub_vec_88');</v>
      </c>
      <c r="SI148">
        <v>88</v>
      </c>
      <c r="SJ148" t="str">
        <f>"xlswrite('G:\Mi unidad\1. PROYECTOS TELLO 2022\SCM SPILL OVERS\outputs\PEAO\densidad_g\1%\simulacion_2\output_tests.xlsx',ub_vec_"&amp;SI148&amp;"','ub_vec_"&amp;SI148&amp;"');"</f>
        <v>xlswrite('G:\Mi unidad\1. PROYECTOS TELLO 2022\SCM SPILL OVERS\outputs\PEAO\densidad_g\1%\simulacion_2\output_tests.xlsx',ub_vec_88','ub_vec_88');</v>
      </c>
      <c r="SU148">
        <v>88</v>
      </c>
      <c r="SV148" t="str">
        <f>"xlswrite('G:\Mi unidad\1. PROYECTOS TELLO 2022\SCM SPILL OVERS\outputs\PEAO\distancia_centro_salud\1%\simulacion_2\output_tests.xlsx',ub_vec_"&amp;SU148&amp;"','ub_vec_"&amp;SU148&amp;"');"</f>
        <v>xlswrite('G:\Mi unidad\1. PROYECTOS TELLO 2022\SCM SPILL OVERS\outputs\PEAO\distancia_centro_salud\1%\simulacion_2\output_tests.xlsx',ub_vec_88','ub_vec_88');</v>
      </c>
      <c r="TH148">
        <v>88</v>
      </c>
      <c r="TI148" t="str">
        <f>"xlswrite('G:\Mi unidad\1. PROYECTOS TELLO 2022\SCM SPILL OVERS\outputs\PEAO\informalidad\1%\simulacion_2\output_tests.xlsx',ub_vec_"&amp;TH148&amp;"','ub_vec_"&amp;TH148&amp;"');"</f>
        <v>xlswrite('G:\Mi unidad\1. PROYECTOS TELLO 2022\SCM SPILL OVERS\outputs\PEAO\informalidad\1%\simulacion_2\output_tests.xlsx',ub_vec_88','ub_vec_88');</v>
      </c>
      <c r="TU148">
        <v>88</v>
      </c>
      <c r="TV148" t="str">
        <f>"xlswrite('G:\Mi unidad\1. PROYECTOS TELLO 2022\SCM SPILL OVERS\outputs\PEAO\alimentos\1%\simulacion_2\output_tests.xlsx',ub_vec_"&amp;TU148&amp;"','ub_vec_"&amp;TU148&amp;"');"</f>
        <v>xlswrite('G:\Mi unidad\1. PROYECTOS TELLO 2022\SCM SPILL OVERS\outputs\PEAO\alimentos\1%\simulacion_2\output_tests.xlsx',ub_vec_88','ub_vec_88');</v>
      </c>
      <c r="UB148">
        <v>88</v>
      </c>
      <c r="UC148" t="str">
        <f>"xlswrite('G:\Mi unidad\1. PROYECTOS TELLO 2022\SCM SPILL OVERS\outputs\PEAO\jefe_hogar\1%\simulacion_2\output_tests.xlsx',ub_vec_"&amp;UB148&amp;"','ub_vec_"&amp;UB148&amp;"');"</f>
        <v>xlswrite('G:\Mi unidad\1. PROYECTOS TELLO 2022\SCM SPILL OVERS\outputs\PEAO\jefe_hogar\1%\simulacion_2\output_tests.xlsx',ub_vec_88','ub_vec_88');</v>
      </c>
      <c r="UI148">
        <v>88</v>
      </c>
      <c r="UJ148" t="str">
        <f>"xlswrite('G:\Mi unidad\1. PROYECTOS TELLO 2022\SCM SPILL OVERS\outputs\PEAO\mujeres\1%\simulacion_2\output_tests.xlsx',ub_vec_"&amp;UI148&amp;"','ub_vec_"&amp;UI148&amp;"');"</f>
        <v>xlswrite('G:\Mi unidad\1. PROYECTOS TELLO 2022\SCM SPILL OVERS\outputs\PEAO\mujeres\1%\simulacion_2\output_tests.xlsx',ub_vec_88','ub_vec_88');</v>
      </c>
      <c r="UU148">
        <v>88</v>
      </c>
      <c r="UV148" t="str">
        <f>"xlswrite('G:\Mi unidad\1. PROYECTOS TELLO 2022\SCM SPILL OVERS\outputs\PEAO\criminalidad\1%\simulacion_2\output_tests.xlsx',ub_vec_"&amp;UU148&amp;"','ub_vec_"&amp;UU148&amp;"');"</f>
        <v>xlswrite('G:\Mi unidad\1. PROYECTOS TELLO 2022\SCM SPILL OVERS\outputs\PEAO\criminalidad\1%\simulacion_2\output_tests.xlsx',ub_vec_88','ub_vec_88');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OVERS\outputs\PEAO\bajo_niv_educ\1%\simulacion_2\output_tests.xlsx',p_value_vec_"&amp;QW149&amp;"','p_value_vec_"&amp;QW149&amp;"');"</f>
        <v>xlswrite('G:\Mi unidad\1. PROYECTOS TELLO 2022\SCM SPILL OVERS\outputs\PEAO\bajo_niv_educ\1%\simulacion_2\output_tests.xlsx',p_value_vec_88','p_value_vec_88');</v>
      </c>
      <c r="RK149">
        <v>88</v>
      </c>
      <c r="RL149" t="str">
        <f>"xlswrite('G:\Mi unidad\1. PROYECTOS TELLO 2022\SCM SPILL OVERS\outputs\PEAO\bajo_ingreso\1%\simulacion_2\output_tests.xlsx',p_value_vec_"&amp;RK149&amp;"','p_value_vec_"&amp;RK149&amp;"');"</f>
        <v>xlswrite('G:\Mi unidad\1. PROYECTOS TELLO 2022\SCM SPILL OVERS\outputs\PEAO\bajo_ingreso\1%\simulacion_2\output_tests.xlsx',p_value_vec_88','p_value_vec_88');</v>
      </c>
      <c r="RW149">
        <v>88</v>
      </c>
      <c r="RX149" t="str">
        <f>"xlswrite('G:\Mi unidad\1. PROYECTOS TELLO 2022\SCM SPILL OVERS\outputs\PEAO\densidad\1%\simulacion_2\output_tests.xlsx',p_value_vec_"&amp;RW149&amp;"','p_value_vec_"&amp;RW149&amp;"');"</f>
        <v>xlswrite('G:\Mi unidad\1. PROYECTOS TELLO 2022\SCM SPILL OVERS\outputs\PEAO\densidad\1%\simulacion_2\output_tests.xlsx',p_value_vec_88','p_value_vec_88');</v>
      </c>
      <c r="SI149">
        <v>88</v>
      </c>
      <c r="SJ149" t="str">
        <f>"xlswrite('G:\Mi unidad\1. PROYECTOS TELLO 2022\SCM SPILL OVERS\outputs\PEAO\densidad_g\1%\simulacion_2\output_tests.xlsx',p_value_vec_"&amp;SI149&amp;"','p_value_vec_"&amp;SI149&amp;"');"</f>
        <v>xlswrite('G:\Mi unidad\1. PROYECTOS TELLO 2022\SCM SPILL OVERS\outputs\PEAO\densidad_g\1%\simulacion_2\output_tests.xlsx',p_value_vec_88','p_value_vec_88');</v>
      </c>
      <c r="SU149">
        <v>88</v>
      </c>
      <c r="SV149" t="str">
        <f>"xlswrite('G:\Mi unidad\1. PROYECTOS TELLO 2022\SCM SPILL OVERS\outputs\PEAO\distancia_centro_salud\1%\simulacion_2\output_tests.xlsx',p_value_vec_"&amp;SU149&amp;"','p_value_vec_"&amp;SU149&amp;"');"</f>
        <v>xlswrite('G:\Mi unidad\1. PROYECTOS TELLO 2022\SCM SPILL OVERS\outputs\PEAO\distancia_centro_salud\1%\simulacion_2\output_tests.xlsx',p_value_vec_88','p_value_vec_88');</v>
      </c>
      <c r="TH149">
        <v>88</v>
      </c>
      <c r="TI149" t="str">
        <f>"xlswrite('G:\Mi unidad\1. PROYECTOS TELLO 2022\SCM SPILL OVERS\outputs\PEAO\informalidad\1%\simulacion_2\output_tests.xlsx',p_value_vec_"&amp;TH149&amp;"','p_value_vec_"&amp;TH149&amp;"');"</f>
        <v>xlswrite('G:\Mi unidad\1. PROYECTOS TELLO 2022\SCM SPILL OVERS\outputs\PEAO\informalidad\1%\simulacion_2\output_tests.xlsx',p_value_vec_88','p_value_vec_88');</v>
      </c>
      <c r="TU149">
        <v>88</v>
      </c>
      <c r="TV149" t="str">
        <f>"xlswrite('G:\Mi unidad\1. PROYECTOS TELLO 2022\SCM SPILL OVERS\outputs\PEAO\alimentos\1%\simulacion_2\output_tests.xlsx',p_value_vec_"&amp;TU149&amp;"','p_value_vec_"&amp;TU149&amp;"');"</f>
        <v>xlswrite('G:\Mi unidad\1. PROYECTOS TELLO 2022\SCM SPILL OVERS\outputs\PEAO\alimentos\1%\simulacion_2\output_tests.xlsx',p_value_vec_88','p_value_vec_88');</v>
      </c>
      <c r="UB149">
        <v>88</v>
      </c>
      <c r="UC149" t="str">
        <f>"xlswrite('G:\Mi unidad\1. PROYECTOS TELLO 2022\SCM SPILL OVERS\outputs\PEAO\jefe_hogar\1%\simulacion_2\output_tests.xlsx',p_value_vec_"&amp;UB149&amp;"','p_value_vec_"&amp;UB149&amp;"');"</f>
        <v>xlswrite('G:\Mi unidad\1. PROYECTOS TELLO 2022\SCM SPILL OVERS\outputs\PEAO\jefe_hogar\1%\simulacion_2\output_tests.xlsx',p_value_vec_88','p_value_vec_88');</v>
      </c>
      <c r="UI149">
        <v>88</v>
      </c>
      <c r="UJ149" t="str">
        <f>"xlswrite('G:\Mi unidad\1. PROYECTOS TELLO 2022\SCM SPILL OVERS\outputs\PEAO\mujeres\1%\simulacion_2\output_tests.xlsx',p_value_vec_"&amp;UI149&amp;"','p_value_vec_"&amp;UI149&amp;"');"</f>
        <v>xlswrite('G:\Mi unidad\1. PROYECTOS TELLO 2022\SCM SPILL OVERS\outputs\PEAO\mujeres\1%\simulacion_2\output_tests.xlsx',p_value_vec_88','p_value_vec_88');</v>
      </c>
      <c r="UU149">
        <v>88</v>
      </c>
      <c r="UV149" t="str">
        <f>"xlswrite('G:\Mi unidad\1. PROYECTOS TELLO 2022\SCM SPILL OVERS\outputs\PEAO\criminalidad\1%\simulacion_2\output_tests.xlsx',p_value_vec_"&amp;UU149&amp;"','p_value_vec_"&amp;UU149&amp;"');"</f>
        <v>xlswrite('G:\Mi unidad\1. PROYECTOS TELLO 2022\SCM SPILL OVERS\outputs\PEAO\criminalidad\1%\simulacion_2\output_tests.xlsx',p_value_vec_88','p_value_vec_88');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OVERS\outputs\PEAO\bajo_niv_educ\1%\simulacion_2\output_tests.xlsx',alpha1_hat_vec_"&amp;QW150&amp;"','alpha1_hat_vec_"&amp;QW150&amp;"');"</f>
        <v>xlswrite('G:\Mi unidad\1. PROYECTOS TELLO 2022\SCM SPILL OVERS\outputs\PEAO\bajo_niv_educ\1%\simulacion_2\output_tests.xlsx',alpha1_hat_vec_88','alpha1_hat_vec_88');</v>
      </c>
      <c r="RK150">
        <v>88</v>
      </c>
      <c r="RL150" t="str">
        <f>"xlswrite('G:\Mi unidad\1. PROYECTOS TELLO 2022\SCM SPILL OVERS\outputs\PEAO\bajo_ingreso\1%\simulacion_2\output_tests.xlsx',alpha1_hat_vec_"&amp;RK150&amp;"','alpha1_hat_vec_"&amp;RK150&amp;"');"</f>
        <v>xlswrite('G:\Mi unidad\1. PROYECTOS TELLO 2022\SCM SPILL OVERS\outputs\PEAO\bajo_ingreso\1%\simulacion_2\output_tests.xlsx',alpha1_hat_vec_88','alpha1_hat_vec_88');</v>
      </c>
      <c r="RW150">
        <v>88</v>
      </c>
      <c r="RX150" t="str">
        <f>"xlswrite('G:\Mi unidad\1. PROYECTOS TELLO 2022\SCM SPILL OVERS\outputs\PEAO\densidad\1%\simulacion_2\output_tests.xlsx',alpha1_hat_vec_"&amp;RW150&amp;"','alpha1_hat_vec_"&amp;RW150&amp;"');"</f>
        <v>xlswrite('G:\Mi unidad\1. PROYECTOS TELLO 2022\SCM SPILL OVERS\outputs\PEAO\densidad\1%\simulacion_2\output_tests.xlsx',alpha1_hat_vec_88','alpha1_hat_vec_88');</v>
      </c>
      <c r="SI150">
        <v>88</v>
      </c>
      <c r="SJ150" t="str">
        <f>"xlswrite('G:\Mi unidad\1. PROYECTOS TELLO 2022\SCM SPILL OVERS\outputs\PEAO\densidad_g\1%\simulacion_2\output_tests.xlsx',alpha1_hat_vec_"&amp;SI150&amp;"','alpha1_hat_vec_"&amp;SI150&amp;"');"</f>
        <v>xlswrite('G:\Mi unidad\1. PROYECTOS TELLO 2022\SCM SPILL OVERS\outputs\PEAO\densidad_g\1%\simulacion_2\output_tests.xlsx',alpha1_hat_vec_88','alpha1_hat_vec_88');</v>
      </c>
      <c r="SU150">
        <v>88</v>
      </c>
      <c r="SV150" t="str">
        <f>"xlswrite('G:\Mi unidad\1. PROYECTOS TELLO 2022\SCM SPILL OVERS\outputs\PEAO\distancia_centro_salud\1%\simulacion_2\output_tests.xlsx',alpha1_hat_vec_"&amp;SU150&amp;"','alpha1_hat_vec_"&amp;SU150&amp;"');"</f>
        <v>xlswrite('G:\Mi unidad\1. PROYECTOS TELLO 2022\SCM SPILL OVERS\outputs\PEAO\distancia_centro_salud\1%\simulacion_2\output_tests.xlsx',alpha1_hat_vec_88','alpha1_hat_vec_88');</v>
      </c>
      <c r="TH150">
        <v>88</v>
      </c>
      <c r="TI150" t="str">
        <f>"xlswrite('G:\Mi unidad\1. PROYECTOS TELLO 2022\SCM SPILL OVERS\outputs\PEAO\informalidad\1%\simulacion_2\output_tests.xlsx',alpha1_hat_vec_"&amp;TH150&amp;"','alpha1_hat_vec_"&amp;TH150&amp;"');"</f>
        <v>xlswrite('G:\Mi unidad\1. PROYECTOS TELLO 2022\SCM SPILL OVERS\outputs\PEAO\informalidad\1%\simulacion_2\output_tests.xlsx',alpha1_hat_vec_88','alpha1_hat_vec_88');</v>
      </c>
      <c r="TU150">
        <v>88</v>
      </c>
      <c r="TV150" t="str">
        <f>"xlswrite('G:\Mi unidad\1. PROYECTOS TELLO 2022\SCM SPILL OVERS\outputs\PEAO\alimentos\1%\simulacion_2\output_tests.xlsx',alpha1_hat_vec_"&amp;TU150&amp;"','alpha1_hat_vec_"&amp;TU150&amp;"');"</f>
        <v>xlswrite('G:\Mi unidad\1. PROYECTOS TELLO 2022\SCM SPILL OVERS\outputs\PEAO\alimentos\1%\simulacion_2\output_tests.xlsx',alpha1_hat_vec_88','alpha1_hat_vec_88');</v>
      </c>
      <c r="UB150">
        <v>88</v>
      </c>
      <c r="UC150" t="str">
        <f>"xlswrite('G:\Mi unidad\1. PROYECTOS TELLO 2022\SCM SPILL OVERS\outputs\PEAO\jefe_hogar\1%\simulacion_2\output_tests.xlsx',alpha1_hat_vec_"&amp;UB150&amp;"','alpha1_hat_vec_"&amp;UB150&amp;"');"</f>
        <v>xlswrite('G:\Mi unidad\1. PROYECTOS TELLO 2022\SCM SPILL OVERS\outputs\PEAO\jefe_hogar\1%\simulacion_2\output_tests.xlsx',alpha1_hat_vec_88','alpha1_hat_vec_88');</v>
      </c>
      <c r="UI150">
        <v>88</v>
      </c>
      <c r="UJ150" t="str">
        <f>"xlswrite('G:\Mi unidad\1. PROYECTOS TELLO 2022\SCM SPILL OVERS\outputs\PEAO\mujeres\1%\simulacion_2\output_tests.xlsx',alpha1_hat_vec_"&amp;UI150&amp;"','alpha1_hat_vec_"&amp;UI150&amp;"');"</f>
        <v>xlswrite('G:\Mi unidad\1. PROYECTOS TELLO 2022\SCM SPILL OVERS\outputs\PEAO\mujeres\1%\simulacion_2\output_tests.xlsx',alpha1_hat_vec_88','alpha1_hat_vec_88');</v>
      </c>
      <c r="UU150">
        <v>88</v>
      </c>
      <c r="UV150" t="str">
        <f>"xlswrite('G:\Mi unidad\1. PROYECTOS TELLO 2022\SCM SPILL OVERS\outputs\PEAO\criminalidad\1%\simulacion_2\output_tests.xlsx',alpha1_hat_vec_"&amp;UU150&amp;"','alpha1_hat_vec_"&amp;UU150&amp;"');"</f>
        <v>xlswrite('G:\Mi unidad\1. PROYECTOS TELLO 2022\SCM SPILL OVERS\outputs\PEAO\criminalidad\1%\simulacion_2\output_tests.xlsx',alpha1_hat_vec_88','alpha1_hat_vec_88');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sp_andrews_te(Y_pre_"&amp;QI151&amp;",PEAO_"&amp;QI151&amp;"(:,T+s),A_"&amp;QI151&amp;",C,.05);"</f>
        <v xml:space="preserve">    [p_value_57,lb_57,ub_57] = sp_andrews_te(Y_pre_57,PEAO_57(:,T+s),A_57,C,.05);</v>
      </c>
      <c r="QP151">
        <v>79</v>
      </c>
      <c r="QQ151" t="str">
        <f>"    spillover_test_"&amp;QP151&amp;"(s) = sp_andrews(Y_pre_"&amp;QP151&amp;",PEAO_"&amp;QP151&amp;"(:,T+s),A_"&amp;QP151&amp;",C,d,alpha_sig);"</f>
        <v xml:space="preserve">    spillover_test_79(s) = sp_andrews(Y_pre_79,PEAO_79(:,T+s),A_79,C,d,alpha_sig);</v>
      </c>
      <c r="QW151">
        <v>88</v>
      </c>
      <c r="QX151" t="str">
        <f>"xlswrite('G:\Mi unidad\1. PROYECTOS TELLO 2022\SCM SPILL OVERS\outputs\PEAO\bajo_niv_educ\1%\simulacion_2\output_tests.xlsx',spillover_test_"&amp;QW151&amp;"','sp_test_"&amp;QW151&amp;"');"</f>
        <v>xlswrite('G:\Mi unidad\1. PROYECTOS TELLO 2022\SCM SPILL OVERS\outputs\PEAO\bajo_niv_educ\1%\simulacion_2\output_tests.xlsx',spillover_test_88','sp_test_88');</v>
      </c>
      <c r="RK151">
        <v>88</v>
      </c>
      <c r="RL151" t="str">
        <f>"xlswrite('G:\Mi unidad\1. PROYECTOS TELLO 2022\SCM SPILL OVERS\outputs\PEAO\bajo_ingreso\1%\simulacion_2\output_tests.xlsx',spillover_test_"&amp;RK151&amp;"','sp_test_"&amp;RK151&amp;"');"</f>
        <v>xlswrite('G:\Mi unidad\1. PROYECTOS TELLO 2022\SCM SPILL OVERS\outputs\PEAO\bajo_ingreso\1%\simulacion_2\output_tests.xlsx',spillover_test_88','sp_test_88');</v>
      </c>
      <c r="RW151">
        <v>88</v>
      </c>
      <c r="RX151" t="str">
        <f>"xlswrite('G:\Mi unidad\1. PROYECTOS TELLO 2022\SCM SPILL OVERS\outputs\PEAO\densidad\1%\simulacion_2\output_tests.xlsx',spillover_test_"&amp;RW151&amp;"','sp_test_"&amp;RW151&amp;"');"</f>
        <v>xlswrite('G:\Mi unidad\1. PROYECTOS TELLO 2022\SCM SPILL OVERS\outputs\PEAO\densidad\1%\simulacion_2\output_tests.xlsx',spillover_test_88','sp_test_88');</v>
      </c>
      <c r="SI151">
        <v>88</v>
      </c>
      <c r="SJ151" t="str">
        <f>"xlswrite('G:\Mi unidad\1. PROYECTOS TELLO 2022\SCM SPILL OVERS\outputs\PEAO\densidad_g\1%\simulacion_2\output_tests.xlsx',spillover_test_"&amp;SI151&amp;"','sp_test_"&amp;SI151&amp;"');"</f>
        <v>xlswrite('G:\Mi unidad\1. PROYECTOS TELLO 2022\SCM SPILL OVERS\outputs\PEAO\densidad_g\1%\simulacion_2\output_tests.xlsx',spillover_test_88','sp_test_88');</v>
      </c>
      <c r="SU151">
        <v>88</v>
      </c>
      <c r="SV151" t="str">
        <f>"xlswrite('G:\Mi unidad\1. PROYECTOS TELLO 2022\SCM SPILL OVERS\outputs\PEAO\distancia_centro_salud\1%\simulacion_2\output_tests.xlsx',spillover_test_"&amp;SU151&amp;"','sp_test_"&amp;SU151&amp;"');"</f>
        <v>xlswrite('G:\Mi unidad\1. PROYECTOS TELLO 2022\SCM SPILL OVERS\outputs\PEAO\distancia_centro_salud\1%\simulacion_2\output_tests.xlsx',spillover_test_88','sp_test_88');</v>
      </c>
      <c r="TH151">
        <v>88</v>
      </c>
      <c r="TI151" t="str">
        <f>"xlswrite('G:\Mi unidad\1. PROYECTOS TELLO 2022\SCM SPILL OVERS\outputs\PEAO\informalidad\1%\simulacion_2\output_tests.xlsx',spillover_test_"&amp;TH151&amp;"','sp_test_"&amp;TH151&amp;"');"</f>
        <v>xlswrite('G:\Mi unidad\1. PROYECTOS TELLO 2022\SCM SPILL OVERS\outputs\PEAO\informalidad\1%\simulacion_2\output_tests.xlsx',spillover_test_88','sp_test_88');</v>
      </c>
      <c r="TU151">
        <v>88</v>
      </c>
      <c r="TV151" t="str">
        <f>"xlswrite('G:\Mi unidad\1. PROYECTOS TELLO 2022\SCM SPILL OVERS\outputs\PEAO\alimentos\1%\simulacion_2\output_tests.xlsx',spillover_test_"&amp;TU151&amp;"','sp_test_"&amp;TU151&amp;"');"</f>
        <v>xlswrite('G:\Mi unidad\1. PROYECTOS TELLO 2022\SCM SPILL OVERS\outputs\PEAO\alimentos\1%\simulacion_2\output_tests.xlsx',spillover_test_88','sp_test_88');</v>
      </c>
      <c r="UB151">
        <v>88</v>
      </c>
      <c r="UC151" t="str">
        <f>"xlswrite('G:\Mi unidad\1. PROYECTOS TELLO 2022\SCM SPILL OVERS\outputs\PEAO\jefe_hogar\1%\simulacion_2\output_tests.xlsx',spillover_test_"&amp;UB151&amp;"','sp_test_"&amp;UB151&amp;"');"</f>
        <v>xlswrite('G:\Mi unidad\1. PROYECTOS TELLO 2022\SCM SPILL OVERS\outputs\PEAO\jefe_hogar\1%\simulacion_2\output_tests.xlsx',spillover_test_88','sp_test_88');</v>
      </c>
      <c r="UI151">
        <v>88</v>
      </c>
      <c r="UJ151" t="str">
        <f>"xlswrite('G:\Mi unidad\1. PROYECTOS TELLO 2022\SCM SPILL OVERS\outputs\PEAO\mujeres\1%\simulacion_2\output_tests.xlsx',spillover_test_"&amp;UI151&amp;"','sp_test_"&amp;UI151&amp;"');"</f>
        <v>xlswrite('G:\Mi unidad\1. PROYECTOS TELLO 2022\SCM SPILL OVERS\outputs\PEAO\mujeres\1%\simulacion_2\output_tests.xlsx',spillover_test_88','sp_test_88');</v>
      </c>
      <c r="UU151">
        <v>88</v>
      </c>
      <c r="UV151" t="str">
        <f>"xlswrite('G:\Mi unidad\1. PROYECTOS TELLO 2022\SCM SPILL OVERS\outputs\PEAO\criminalidad\1%\simulacion_2\output_tests.xlsx',spillover_test_"&amp;UU151&amp;"','sp_test_"&amp;UU151&amp;"');"</f>
        <v>xlswrite('G:\Mi unidad\1. PROYECTOS TELLO 2022\SCM SPILL OVERS\outputs\PEAO\criminalidad\1%\simulacion_2\output_tests.xlsx',spillover_test_88','sp_test_88');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OVERS\outputs\PEAO\bajo_niv_educ\1%\simulacion_2\output_tests.xlsx',lb_vec_"&amp;QW152&amp;"','lb_vec_"&amp;QW152&amp;"');"</f>
        <v>xlswrite('G:\Mi unidad\1. PROYECTOS TELLO 2022\SCM SPILL OVERS\outputs\PEAO\bajo_niv_educ\1%\simulacion_2\output_tests.xlsx',lb_vec_89','lb_vec_89');</v>
      </c>
      <c r="RK152">
        <v>89</v>
      </c>
      <c r="RL152" t="str">
        <f>"xlswrite('G:\Mi unidad\1. PROYECTOS TELLO 2022\SCM SPILL OVERS\outputs\PEAO\bajo_ingreso\1%\simulacion_2\output_tests.xlsx',lb_vec_"&amp;RK152&amp;"','lb_vec_"&amp;RK152&amp;"');"</f>
        <v>xlswrite('G:\Mi unidad\1. PROYECTOS TELLO 2022\SCM SPILL OVERS\outputs\PEAO\bajo_ingreso\1%\simulacion_2\output_tests.xlsx',lb_vec_89','lb_vec_89');</v>
      </c>
      <c r="RW152">
        <v>89</v>
      </c>
      <c r="RX152" t="str">
        <f>"xlswrite('G:\Mi unidad\1. PROYECTOS TELLO 2022\SCM SPILL OVERS\outputs\PEAO\densidad\1%\simulacion_2\output_tests.xlsx',lb_vec_"&amp;RW152&amp;"','lb_vec_"&amp;RW152&amp;"');"</f>
        <v>xlswrite('G:\Mi unidad\1. PROYECTOS TELLO 2022\SCM SPILL OVERS\outputs\PEAO\densidad\1%\simulacion_2\output_tests.xlsx',lb_vec_89','lb_vec_89');</v>
      </c>
      <c r="SI152">
        <v>89</v>
      </c>
      <c r="SJ152" t="str">
        <f>"xlswrite('G:\Mi unidad\1. PROYECTOS TELLO 2022\SCM SPILL OVERS\outputs\PEAO\densidad_g\1%\simulacion_2\output_tests.xlsx',lb_vec_"&amp;SI152&amp;"','lb_vec_"&amp;SI152&amp;"');"</f>
        <v>xlswrite('G:\Mi unidad\1. PROYECTOS TELLO 2022\SCM SPILL OVERS\outputs\PEAO\densidad_g\1%\simulacion_2\output_tests.xlsx',lb_vec_89','lb_vec_89');</v>
      </c>
      <c r="SU152">
        <v>89</v>
      </c>
      <c r="SV152" t="str">
        <f>"xlswrite('G:\Mi unidad\1. PROYECTOS TELLO 2022\SCM SPILL OVERS\outputs\PEAO\distancia_centro_salud\1%\simulacion_2\output_tests.xlsx',lb_vec_"&amp;SU152&amp;"','lb_vec_"&amp;SU152&amp;"');"</f>
        <v>xlswrite('G:\Mi unidad\1. PROYECTOS TELLO 2022\SCM SPILL OVERS\outputs\PEAO\distancia_centro_salud\1%\simulacion_2\output_tests.xlsx',lb_vec_89','lb_vec_89');</v>
      </c>
      <c r="TH152">
        <v>89</v>
      </c>
      <c r="TI152" t="str">
        <f>"xlswrite('G:\Mi unidad\1. PROYECTOS TELLO 2022\SCM SPILL OVERS\outputs\PEAO\informalidad\1%\simulacion_2\output_tests.xlsx',lb_vec_"&amp;TH152&amp;"','lb_vec_"&amp;TH152&amp;"');"</f>
        <v>xlswrite('G:\Mi unidad\1. PROYECTOS TELLO 2022\SCM SPILL OVERS\outputs\PEAO\informalidad\1%\simulacion_2\output_tests.xlsx',lb_vec_89','lb_vec_89');</v>
      </c>
      <c r="TU152">
        <v>89</v>
      </c>
      <c r="TV152" t="str">
        <f>"xlswrite('G:\Mi unidad\1. PROYECTOS TELLO 2022\SCM SPILL OVERS\outputs\PEAO\alimentos\1%\simulacion_2\output_tests.xlsx',lb_vec_"&amp;TU152&amp;"','lb_vec_"&amp;TU152&amp;"');"</f>
        <v>xlswrite('G:\Mi unidad\1. PROYECTOS TELLO 2022\SCM SPILL OVERS\outputs\PEAO\alimentos\1%\simulacion_2\output_tests.xlsx',lb_vec_89','lb_vec_89');</v>
      </c>
      <c r="UB152">
        <v>89</v>
      </c>
      <c r="UC152" t="str">
        <f>"xlswrite('G:\Mi unidad\1. PROYECTOS TELLO 2022\SCM SPILL OVERS\outputs\PEAO\jefe_hogar\1%\simulacion_2\output_tests.xlsx',lb_vec_"&amp;UB152&amp;"','lb_vec_"&amp;UB152&amp;"');"</f>
        <v>xlswrite('G:\Mi unidad\1. PROYECTOS TELLO 2022\SCM SPILL OVERS\outputs\PEAO\jefe_hogar\1%\simulacion_2\output_tests.xlsx',lb_vec_89','lb_vec_89');</v>
      </c>
      <c r="UI152">
        <v>89</v>
      </c>
      <c r="UJ152" t="str">
        <f>"xlswrite('G:\Mi unidad\1. PROYECTOS TELLO 2022\SCM SPILL OVERS\outputs\PEAO\mujeres\1%\simulacion_2\output_tests.xlsx',lb_vec_"&amp;UI152&amp;"','lb_vec_"&amp;UI152&amp;"');"</f>
        <v>xlswrite('G:\Mi unidad\1. PROYECTOS TELLO 2022\SCM SPILL OVERS\outputs\PEAO\mujeres\1%\simulacion_2\output_tests.xlsx',lb_vec_89','lb_vec_89');</v>
      </c>
      <c r="UU152">
        <v>89</v>
      </c>
      <c r="UV152" t="str">
        <f>"xlswrite('G:\Mi unidad\1. PROYECTOS TELLO 2022\SCM SPILL OVERS\outputs\PEAO\criminalidad\1%\simulacion_2\output_tests.xlsx',lb_vec_"&amp;UU152&amp;"','lb_vec_"&amp;UU152&amp;"');"</f>
        <v>xlswrite('G:\Mi unidad\1. PROYECTOS TELLO 2022\SCM SPILL OVERS\outputs\PEAO\criminalidad\1%\simulacion_2\output_tests.xlsx',lb_vec_89','lb_vec_89');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OVERS\outputs\PEAO\bajo_niv_educ\1%\simulacion_2\output_tests.xlsx',ub_vec_"&amp;QW153&amp;"','ub_vec_"&amp;QW153&amp;"');"</f>
        <v>xlswrite('G:\Mi unidad\1. PROYECTOS TELLO 2022\SCM SPILL OVERS\outputs\PEAO\bajo_niv_educ\1%\simulacion_2\output_tests.xlsx',ub_vec_89','ub_vec_89');</v>
      </c>
      <c r="RK153">
        <v>89</v>
      </c>
      <c r="RL153" t="str">
        <f>"xlswrite('G:\Mi unidad\1. PROYECTOS TELLO 2022\SCM SPILL OVERS\outputs\PEAO\bajo_ingreso\1%\simulacion_2\output_tests.xlsx',ub_vec_"&amp;RK153&amp;"','ub_vec_"&amp;RK153&amp;"');"</f>
        <v>xlswrite('G:\Mi unidad\1. PROYECTOS TELLO 2022\SCM SPILL OVERS\outputs\PEAO\bajo_ingreso\1%\simulacion_2\output_tests.xlsx',ub_vec_89','ub_vec_89');</v>
      </c>
      <c r="RW153">
        <v>89</v>
      </c>
      <c r="RX153" t="str">
        <f>"xlswrite('G:\Mi unidad\1. PROYECTOS TELLO 2022\SCM SPILL OVERS\outputs\PEAO\densidad\1%\simulacion_2\output_tests.xlsx',ub_vec_"&amp;RW153&amp;"','ub_vec_"&amp;RW153&amp;"');"</f>
        <v>xlswrite('G:\Mi unidad\1. PROYECTOS TELLO 2022\SCM SPILL OVERS\outputs\PEAO\densidad\1%\simulacion_2\output_tests.xlsx',ub_vec_89','ub_vec_89');</v>
      </c>
      <c r="SI153">
        <v>89</v>
      </c>
      <c r="SJ153" t="str">
        <f>"xlswrite('G:\Mi unidad\1. PROYECTOS TELLO 2022\SCM SPILL OVERS\outputs\PEAO\densidad_g\1%\simulacion_2\output_tests.xlsx',ub_vec_"&amp;SI153&amp;"','ub_vec_"&amp;SI153&amp;"');"</f>
        <v>xlswrite('G:\Mi unidad\1. PROYECTOS TELLO 2022\SCM SPILL OVERS\outputs\PEAO\densidad_g\1%\simulacion_2\output_tests.xlsx',ub_vec_89','ub_vec_89');</v>
      </c>
      <c r="SU153">
        <v>89</v>
      </c>
      <c r="SV153" t="str">
        <f>"xlswrite('G:\Mi unidad\1. PROYECTOS TELLO 2022\SCM SPILL OVERS\outputs\PEAO\distancia_centro_salud\1%\simulacion_2\output_tests.xlsx',ub_vec_"&amp;SU153&amp;"','ub_vec_"&amp;SU153&amp;"');"</f>
        <v>xlswrite('G:\Mi unidad\1. PROYECTOS TELLO 2022\SCM SPILL OVERS\outputs\PEAO\distancia_centro_salud\1%\simulacion_2\output_tests.xlsx',ub_vec_89','ub_vec_89');</v>
      </c>
      <c r="TH153">
        <v>89</v>
      </c>
      <c r="TI153" t="str">
        <f>"xlswrite('G:\Mi unidad\1. PROYECTOS TELLO 2022\SCM SPILL OVERS\outputs\PEAO\informalidad\1%\simulacion_2\output_tests.xlsx',ub_vec_"&amp;TH153&amp;"','ub_vec_"&amp;TH153&amp;"');"</f>
        <v>xlswrite('G:\Mi unidad\1. PROYECTOS TELLO 2022\SCM SPILL OVERS\outputs\PEAO\informalidad\1%\simulacion_2\output_tests.xlsx',ub_vec_89','ub_vec_89');</v>
      </c>
      <c r="TU153">
        <v>89</v>
      </c>
      <c r="TV153" t="str">
        <f>"xlswrite('G:\Mi unidad\1. PROYECTOS TELLO 2022\SCM SPILL OVERS\outputs\PEAO\alimentos\1%\simulacion_2\output_tests.xlsx',ub_vec_"&amp;TU153&amp;"','ub_vec_"&amp;TU153&amp;"');"</f>
        <v>xlswrite('G:\Mi unidad\1. PROYECTOS TELLO 2022\SCM SPILL OVERS\outputs\PEAO\alimentos\1%\simulacion_2\output_tests.xlsx',ub_vec_89','ub_vec_89');</v>
      </c>
      <c r="UB153">
        <v>89</v>
      </c>
      <c r="UC153" t="str">
        <f>"xlswrite('G:\Mi unidad\1. PROYECTOS TELLO 2022\SCM SPILL OVERS\outputs\PEAO\jefe_hogar\1%\simulacion_2\output_tests.xlsx',ub_vec_"&amp;UB153&amp;"','ub_vec_"&amp;UB153&amp;"');"</f>
        <v>xlswrite('G:\Mi unidad\1. PROYECTOS TELLO 2022\SCM SPILL OVERS\outputs\PEAO\jefe_hogar\1%\simulacion_2\output_tests.xlsx',ub_vec_89','ub_vec_89');</v>
      </c>
      <c r="UI153">
        <v>89</v>
      </c>
      <c r="UJ153" t="str">
        <f>"xlswrite('G:\Mi unidad\1. PROYECTOS TELLO 2022\SCM SPILL OVERS\outputs\PEAO\mujeres\1%\simulacion_2\output_tests.xlsx',ub_vec_"&amp;UI153&amp;"','ub_vec_"&amp;UI153&amp;"');"</f>
        <v>xlswrite('G:\Mi unidad\1. PROYECTOS TELLO 2022\SCM SPILL OVERS\outputs\PEAO\mujeres\1%\simulacion_2\output_tests.xlsx',ub_vec_89','ub_vec_89');</v>
      </c>
      <c r="UU153">
        <v>89</v>
      </c>
      <c r="UV153" t="str">
        <f>"xlswrite('G:\Mi unidad\1. PROYECTOS TELLO 2022\SCM SPILL OVERS\outputs\PEAO\criminalidad\1%\simulacion_2\output_tests.xlsx',ub_vec_"&amp;UU153&amp;"','ub_vec_"&amp;UU153&amp;"');"</f>
        <v>xlswrite('G:\Mi unidad\1. PROYECTOS TELLO 2022\SCM SPILL OVERS\outputs\PEAO\criminalidad\1%\simulacion_2\output_tests.xlsx',ub_vec_89','ub_vec_89');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OVERS\outputs\PEAO\bajo_niv_educ\1%\simulacion_2\output_tests.xlsx',p_value_vec_"&amp;QW154&amp;"','p_value_vec_"&amp;QW154&amp;"');"</f>
        <v>xlswrite('G:\Mi unidad\1. PROYECTOS TELLO 2022\SCM SPILL OVERS\outputs\PEAO\bajo_niv_educ\1%\simulacion_2\output_tests.xlsx',p_value_vec_89','p_value_vec_89');</v>
      </c>
      <c r="RK154">
        <v>89</v>
      </c>
      <c r="RL154" t="str">
        <f>"xlswrite('G:\Mi unidad\1. PROYECTOS TELLO 2022\SCM SPILL OVERS\outputs\PEAO\bajo_ingreso\1%\simulacion_2\output_tests.xlsx',p_value_vec_"&amp;RK154&amp;"','p_value_vec_"&amp;RK154&amp;"');"</f>
        <v>xlswrite('G:\Mi unidad\1. PROYECTOS TELLO 2022\SCM SPILL OVERS\outputs\PEAO\bajo_ingreso\1%\simulacion_2\output_tests.xlsx',p_value_vec_89','p_value_vec_89');</v>
      </c>
      <c r="RW154">
        <v>89</v>
      </c>
      <c r="RX154" t="str">
        <f>"xlswrite('G:\Mi unidad\1. PROYECTOS TELLO 2022\SCM SPILL OVERS\outputs\PEAO\densidad\1%\simulacion_2\output_tests.xlsx',p_value_vec_"&amp;RW154&amp;"','p_value_vec_"&amp;RW154&amp;"');"</f>
        <v>xlswrite('G:\Mi unidad\1. PROYECTOS TELLO 2022\SCM SPILL OVERS\outputs\PEAO\densidad\1%\simulacion_2\output_tests.xlsx',p_value_vec_89','p_value_vec_89');</v>
      </c>
      <c r="SI154">
        <v>89</v>
      </c>
      <c r="SJ154" t="str">
        <f>"xlswrite('G:\Mi unidad\1. PROYECTOS TELLO 2022\SCM SPILL OVERS\outputs\PEAO\densidad_g\1%\simulacion_2\output_tests.xlsx',p_value_vec_"&amp;SI154&amp;"','p_value_vec_"&amp;SI154&amp;"');"</f>
        <v>xlswrite('G:\Mi unidad\1. PROYECTOS TELLO 2022\SCM SPILL OVERS\outputs\PEAO\densidad_g\1%\simulacion_2\output_tests.xlsx',p_value_vec_89','p_value_vec_89');</v>
      </c>
      <c r="SU154">
        <v>89</v>
      </c>
      <c r="SV154" t="str">
        <f>"xlswrite('G:\Mi unidad\1. PROYECTOS TELLO 2022\SCM SPILL OVERS\outputs\PEAO\distancia_centro_salud\1%\simulacion_2\output_tests.xlsx',p_value_vec_"&amp;SU154&amp;"','p_value_vec_"&amp;SU154&amp;"');"</f>
        <v>xlswrite('G:\Mi unidad\1. PROYECTOS TELLO 2022\SCM SPILL OVERS\outputs\PEAO\distancia_centro_salud\1%\simulacion_2\output_tests.xlsx',p_value_vec_89','p_value_vec_89');</v>
      </c>
      <c r="TH154">
        <v>89</v>
      </c>
      <c r="TI154" t="str">
        <f>"xlswrite('G:\Mi unidad\1. PROYECTOS TELLO 2022\SCM SPILL OVERS\outputs\PEAO\informalidad\1%\simulacion_2\output_tests.xlsx',p_value_vec_"&amp;TH154&amp;"','p_value_vec_"&amp;TH154&amp;"');"</f>
        <v>xlswrite('G:\Mi unidad\1. PROYECTOS TELLO 2022\SCM SPILL OVERS\outputs\PEAO\informalidad\1%\simulacion_2\output_tests.xlsx',p_value_vec_89','p_value_vec_89');</v>
      </c>
      <c r="TU154">
        <v>89</v>
      </c>
      <c r="TV154" t="str">
        <f>"xlswrite('G:\Mi unidad\1. PROYECTOS TELLO 2022\SCM SPILL OVERS\outputs\PEAO\alimentos\1%\simulacion_2\output_tests.xlsx',p_value_vec_"&amp;TU154&amp;"','p_value_vec_"&amp;TU154&amp;"');"</f>
        <v>xlswrite('G:\Mi unidad\1. PROYECTOS TELLO 2022\SCM SPILL OVERS\outputs\PEAO\alimentos\1%\simulacion_2\output_tests.xlsx',p_value_vec_89','p_value_vec_89');</v>
      </c>
      <c r="UB154">
        <v>89</v>
      </c>
      <c r="UC154" t="str">
        <f>"xlswrite('G:\Mi unidad\1. PROYECTOS TELLO 2022\SCM SPILL OVERS\outputs\PEAO\jefe_hogar\1%\simulacion_2\output_tests.xlsx',p_value_vec_"&amp;UB154&amp;"','p_value_vec_"&amp;UB154&amp;"');"</f>
        <v>xlswrite('G:\Mi unidad\1. PROYECTOS TELLO 2022\SCM SPILL OVERS\outputs\PEAO\jefe_hogar\1%\simulacion_2\output_tests.xlsx',p_value_vec_89','p_value_vec_89');</v>
      </c>
      <c r="UI154">
        <v>89</v>
      </c>
      <c r="UJ154" t="str">
        <f>"xlswrite('G:\Mi unidad\1. PROYECTOS TELLO 2022\SCM SPILL OVERS\outputs\PEAO\mujeres\1%\simulacion_2\output_tests.xlsx',p_value_vec_"&amp;UI154&amp;"','p_value_vec_"&amp;UI154&amp;"');"</f>
        <v>xlswrite('G:\Mi unidad\1. PROYECTOS TELLO 2022\SCM SPILL OVERS\outputs\PEAO\mujeres\1%\simulacion_2\output_tests.xlsx',p_value_vec_89','p_value_vec_89');</v>
      </c>
      <c r="UU154">
        <v>89</v>
      </c>
      <c r="UV154" t="str">
        <f>"xlswrite('G:\Mi unidad\1. PROYECTOS TELLO 2022\SCM SPILL OVERS\outputs\PEAO\criminalidad\1%\simulacion_2\output_tests.xlsx',p_value_vec_"&amp;UU154&amp;"','p_value_vec_"&amp;UU154&amp;"');"</f>
        <v>xlswrite('G:\Mi unidad\1. PROYECTOS TELLO 2022\SCM SPILL OVERS\outputs\PEAO\criminalidad\1%\simulacion_2\output_tests.xlsx',p_value_vec_89','p_value_vec_89');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OVERS\outputs\PEAO\bajo_niv_educ\1%\simulacion_2\output_tests.xlsx',alpha1_hat_vec_"&amp;QW155&amp;"','alpha1_hat_vec_"&amp;QW155&amp;"');"</f>
        <v>xlswrite('G:\Mi unidad\1. PROYECTOS TELLO 2022\SCM SPILL OVERS\outputs\PEAO\bajo_niv_educ\1%\simulacion_2\output_tests.xlsx',alpha1_hat_vec_89','alpha1_hat_vec_89');</v>
      </c>
      <c r="RK155">
        <v>89</v>
      </c>
      <c r="RL155" t="str">
        <f>"xlswrite('G:\Mi unidad\1. PROYECTOS TELLO 2022\SCM SPILL OVERS\outputs\PEAO\bajo_ingreso\1%\simulacion_2\output_tests.xlsx',alpha1_hat_vec_"&amp;RK155&amp;"','alpha1_hat_vec_"&amp;RK155&amp;"');"</f>
        <v>xlswrite('G:\Mi unidad\1. PROYECTOS TELLO 2022\SCM SPILL OVERS\outputs\PEAO\bajo_ingreso\1%\simulacion_2\output_tests.xlsx',alpha1_hat_vec_89','alpha1_hat_vec_89');</v>
      </c>
      <c r="RW155">
        <v>89</v>
      </c>
      <c r="RX155" t="str">
        <f>"xlswrite('G:\Mi unidad\1. PROYECTOS TELLO 2022\SCM SPILL OVERS\outputs\PEAO\densidad\1%\simulacion_2\output_tests.xlsx',alpha1_hat_vec_"&amp;RW155&amp;"','alpha1_hat_vec_"&amp;RW155&amp;"');"</f>
        <v>xlswrite('G:\Mi unidad\1. PROYECTOS TELLO 2022\SCM SPILL OVERS\outputs\PEAO\densidad\1%\simulacion_2\output_tests.xlsx',alpha1_hat_vec_89','alpha1_hat_vec_89');</v>
      </c>
      <c r="SI155">
        <v>89</v>
      </c>
      <c r="SJ155" t="str">
        <f>"xlswrite('G:\Mi unidad\1. PROYECTOS TELLO 2022\SCM SPILL OVERS\outputs\PEAO\densidad_g\1%\simulacion_2\output_tests.xlsx',alpha1_hat_vec_"&amp;SI155&amp;"','alpha1_hat_vec_"&amp;SI155&amp;"');"</f>
        <v>xlswrite('G:\Mi unidad\1. PROYECTOS TELLO 2022\SCM SPILL OVERS\outputs\PEAO\densidad_g\1%\simulacion_2\output_tests.xlsx',alpha1_hat_vec_89','alpha1_hat_vec_89');</v>
      </c>
      <c r="SU155">
        <v>89</v>
      </c>
      <c r="SV155" t="str">
        <f>"xlswrite('G:\Mi unidad\1. PROYECTOS TELLO 2022\SCM SPILL OVERS\outputs\PEAO\distancia_centro_salud\1%\simulacion_2\output_tests.xlsx',alpha1_hat_vec_"&amp;SU155&amp;"','alpha1_hat_vec_"&amp;SU155&amp;"');"</f>
        <v>xlswrite('G:\Mi unidad\1. PROYECTOS TELLO 2022\SCM SPILL OVERS\outputs\PEAO\distancia_centro_salud\1%\simulacion_2\output_tests.xlsx',alpha1_hat_vec_89','alpha1_hat_vec_89');</v>
      </c>
      <c r="TH155">
        <v>89</v>
      </c>
      <c r="TI155" t="str">
        <f>"xlswrite('G:\Mi unidad\1. PROYECTOS TELLO 2022\SCM SPILL OVERS\outputs\PEAO\informalidad\1%\simulacion_2\output_tests.xlsx',alpha1_hat_vec_"&amp;TH155&amp;"','alpha1_hat_vec_"&amp;TH155&amp;"');"</f>
        <v>xlswrite('G:\Mi unidad\1. PROYECTOS TELLO 2022\SCM SPILL OVERS\outputs\PEAO\informalidad\1%\simulacion_2\output_tests.xlsx',alpha1_hat_vec_89','alpha1_hat_vec_89');</v>
      </c>
      <c r="TU155">
        <v>89</v>
      </c>
      <c r="TV155" t="str">
        <f>"xlswrite('G:\Mi unidad\1. PROYECTOS TELLO 2022\SCM SPILL OVERS\outputs\PEAO\alimentos\1%\simulacion_2\output_tests.xlsx',alpha1_hat_vec_"&amp;TU155&amp;"','alpha1_hat_vec_"&amp;TU155&amp;"');"</f>
        <v>xlswrite('G:\Mi unidad\1. PROYECTOS TELLO 2022\SCM SPILL OVERS\outputs\PEAO\alimentos\1%\simulacion_2\output_tests.xlsx',alpha1_hat_vec_89','alpha1_hat_vec_89');</v>
      </c>
      <c r="UB155">
        <v>89</v>
      </c>
      <c r="UC155" t="str">
        <f>"xlswrite('G:\Mi unidad\1. PROYECTOS TELLO 2022\SCM SPILL OVERS\outputs\PEAO\jefe_hogar\1%\simulacion_2\output_tests.xlsx',alpha1_hat_vec_"&amp;UB155&amp;"','alpha1_hat_vec_"&amp;UB155&amp;"');"</f>
        <v>xlswrite('G:\Mi unidad\1. PROYECTOS TELLO 2022\SCM SPILL OVERS\outputs\PEAO\jefe_hogar\1%\simulacion_2\output_tests.xlsx',alpha1_hat_vec_89','alpha1_hat_vec_89');</v>
      </c>
      <c r="UI155">
        <v>89</v>
      </c>
      <c r="UJ155" t="str">
        <f>"xlswrite('G:\Mi unidad\1. PROYECTOS TELLO 2022\SCM SPILL OVERS\outputs\PEAO\mujeres\1%\simulacion_2\output_tests.xlsx',alpha1_hat_vec_"&amp;UI155&amp;"','alpha1_hat_vec_"&amp;UI155&amp;"');"</f>
        <v>xlswrite('G:\Mi unidad\1. PROYECTOS TELLO 2022\SCM SPILL OVERS\outputs\PEAO\mujeres\1%\simulacion_2\output_tests.xlsx',alpha1_hat_vec_89','alpha1_hat_vec_89');</v>
      </c>
      <c r="UU155">
        <v>89</v>
      </c>
      <c r="UV155" t="str">
        <f>"xlswrite('G:\Mi unidad\1. PROYECTOS TELLO 2022\SCM SPILL OVERS\outputs\PEAO\criminalidad\1%\simulacion_2\output_tests.xlsx',alpha1_hat_vec_"&amp;UU155&amp;"','alpha1_hat_vec_"&amp;UU155&amp;"');"</f>
        <v>xlswrite('G:\Mi unidad\1. PROYECTOS TELLO 2022\SCM SPILL OVERS\outputs\PEAO\criminalidad\1%\simulacion_2\output_tests.xlsx',alpha1_hat_vec_89','alpha1_hat_vec_89');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OVERS\outputs\PEAO\bajo_niv_educ\1%\simulacion_2\output_tests.xlsx',spillover_test_"&amp;QW156&amp;"','sp_test_"&amp;QW156&amp;"');"</f>
        <v>xlswrite('G:\Mi unidad\1. PROYECTOS TELLO 2022\SCM SPILL OVERS\outputs\PEAO\bajo_niv_educ\1%\simulacion_2\output_tests.xlsx',spillover_test_89','sp_test_89');</v>
      </c>
      <c r="RK156">
        <v>89</v>
      </c>
      <c r="RL156" t="str">
        <f>"xlswrite('G:\Mi unidad\1. PROYECTOS TELLO 2022\SCM SPILL OVERS\outputs\PEAO\bajo_ingreso\1%\simulacion_2\output_tests.xlsx',spillover_test_"&amp;RK156&amp;"','sp_test_"&amp;RK156&amp;"');"</f>
        <v>xlswrite('G:\Mi unidad\1. PROYECTOS TELLO 2022\SCM SPILL OVERS\outputs\PEAO\bajo_ingreso\1%\simulacion_2\output_tests.xlsx',spillover_test_89','sp_test_89');</v>
      </c>
      <c r="RW156">
        <v>89</v>
      </c>
      <c r="RX156" t="str">
        <f>"xlswrite('G:\Mi unidad\1. PROYECTOS TELLO 2022\SCM SPILL OVERS\outputs\PEAO\densidad\1%\simulacion_2\output_tests.xlsx',spillover_test_"&amp;RW156&amp;"','sp_test_"&amp;RW156&amp;"');"</f>
        <v>xlswrite('G:\Mi unidad\1. PROYECTOS TELLO 2022\SCM SPILL OVERS\outputs\PEAO\densidad\1%\simulacion_2\output_tests.xlsx',spillover_test_89','sp_test_89');</v>
      </c>
      <c r="SI156">
        <v>89</v>
      </c>
      <c r="SJ156" t="str">
        <f>"xlswrite('G:\Mi unidad\1. PROYECTOS TELLO 2022\SCM SPILL OVERS\outputs\PEAO\densidad_g\1%\simulacion_2\output_tests.xlsx',spillover_test_"&amp;SI156&amp;"','sp_test_"&amp;SI156&amp;"');"</f>
        <v>xlswrite('G:\Mi unidad\1. PROYECTOS TELLO 2022\SCM SPILL OVERS\outputs\PEAO\densidad_g\1%\simulacion_2\output_tests.xlsx',spillover_test_89','sp_test_89');</v>
      </c>
      <c r="SU156">
        <v>89</v>
      </c>
      <c r="SV156" t="str">
        <f>"xlswrite('G:\Mi unidad\1. PROYECTOS TELLO 2022\SCM SPILL OVERS\outputs\PEAO\distancia_centro_salud\1%\simulacion_2\output_tests.xlsx',spillover_test_"&amp;SU156&amp;"','sp_test_"&amp;SU156&amp;"');"</f>
        <v>xlswrite('G:\Mi unidad\1. PROYECTOS TELLO 2022\SCM SPILL OVERS\outputs\PEAO\distancia_centro_salud\1%\simulacion_2\output_tests.xlsx',spillover_test_89','sp_test_89');</v>
      </c>
      <c r="TH156">
        <v>89</v>
      </c>
      <c r="TI156" t="str">
        <f>"xlswrite('G:\Mi unidad\1. PROYECTOS TELLO 2022\SCM SPILL OVERS\outputs\PEAO\informalidad\1%\simulacion_2\output_tests.xlsx',spillover_test_"&amp;TH156&amp;"','sp_test_"&amp;TH156&amp;"');"</f>
        <v>xlswrite('G:\Mi unidad\1. PROYECTOS TELLO 2022\SCM SPILL OVERS\outputs\PEAO\informalidad\1%\simulacion_2\output_tests.xlsx',spillover_test_89','sp_test_89');</v>
      </c>
      <c r="TU156">
        <v>89</v>
      </c>
      <c r="TV156" t="str">
        <f>"xlswrite('G:\Mi unidad\1. PROYECTOS TELLO 2022\SCM SPILL OVERS\outputs\PEAO\alimentos\1%\simulacion_2\output_tests.xlsx',spillover_test_"&amp;TU156&amp;"','sp_test_"&amp;TU156&amp;"');"</f>
        <v>xlswrite('G:\Mi unidad\1. PROYECTOS TELLO 2022\SCM SPILL OVERS\outputs\PEAO\alimentos\1%\simulacion_2\output_tests.xlsx',spillover_test_89','sp_test_89');</v>
      </c>
      <c r="UB156">
        <v>89</v>
      </c>
      <c r="UC156" t="str">
        <f>"xlswrite('G:\Mi unidad\1. PROYECTOS TELLO 2022\SCM SPILL OVERS\outputs\PEAO\jefe_hogar\1%\simulacion_2\output_tests.xlsx',spillover_test_"&amp;UB156&amp;"','sp_test_"&amp;UB156&amp;"');"</f>
        <v>xlswrite('G:\Mi unidad\1. PROYECTOS TELLO 2022\SCM SPILL OVERS\outputs\PEAO\jefe_hogar\1%\simulacion_2\output_tests.xlsx',spillover_test_89','sp_test_89');</v>
      </c>
      <c r="UI156">
        <v>89</v>
      </c>
      <c r="UJ156" t="str">
        <f>"xlswrite('G:\Mi unidad\1. PROYECTOS TELLO 2022\SCM SPILL OVERS\outputs\PEAO\mujeres\1%\simulacion_2\output_tests.xlsx',spillover_test_"&amp;UI156&amp;"','sp_test_"&amp;UI156&amp;"');"</f>
        <v>xlswrite('G:\Mi unidad\1. PROYECTOS TELLO 2022\SCM SPILL OVERS\outputs\PEAO\mujeres\1%\simulacion_2\output_tests.xlsx',spillover_test_89','sp_test_89');</v>
      </c>
      <c r="UU156">
        <v>89</v>
      </c>
      <c r="UV156" t="str">
        <f>"xlswrite('G:\Mi unidad\1. PROYECTOS TELLO 2022\SCM SPILL OVERS\outputs\PEAO\criminalidad\1%\simulacion_2\output_tests.xlsx',spillover_test_"&amp;UU156&amp;"','sp_test_"&amp;UU156&amp;"');"</f>
        <v>xlswrite('G:\Mi unidad\1. PROYECTOS TELLO 2022\SCM SPILL OVERS\outputs\PEAO\criminalidad\1%\simulacion_2\output_tests.xlsx',spillover_test_89','sp_test_89');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sp_andrews(Y_pre_"&amp;QP157&amp;",PEAO_"&amp;QP157&amp;"(:,T+s),A_"&amp;QP157&amp;",C,d,alpha_sig);"</f>
        <v xml:space="preserve">    spillover_test_80(s) = sp_andrews(Y_pre_80,PEAO_80(:,T+s),A_80,C,d,alpha_sig);</v>
      </c>
      <c r="QW157">
        <v>91</v>
      </c>
      <c r="QX157" t="str">
        <f>"xlswrite('G:\Mi unidad\1. PROYECTOS TELLO 2022\SCM SPILL OVERS\outputs\PEAO\bajo_niv_educ\1%\simulacion_2\output_tests.xlsx',lb_vec_"&amp;QW157&amp;"','lb_vec_"&amp;QW157&amp;"');"</f>
        <v>xlswrite('G:\Mi unidad\1. PROYECTOS TELLO 2022\SCM SPILL OVERS\outputs\PEAO\bajo_niv_educ\1%\simulacion_2\output_tests.xlsx',lb_vec_91','lb_vec_91');</v>
      </c>
      <c r="RK157">
        <v>91</v>
      </c>
      <c r="RL157" t="str">
        <f>"xlswrite('G:\Mi unidad\1. PROYECTOS TELLO 2022\SCM SPILL OVERS\outputs\PEAO\bajo_ingreso\1%\simulacion_2\output_tests.xlsx',lb_vec_"&amp;RK157&amp;"','lb_vec_"&amp;RK157&amp;"');"</f>
        <v>xlswrite('G:\Mi unidad\1. PROYECTOS TELLO 2022\SCM SPILL OVERS\outputs\PEAO\bajo_ingreso\1%\simulacion_2\output_tests.xlsx',lb_vec_91','lb_vec_91');</v>
      </c>
      <c r="RW157">
        <v>91</v>
      </c>
      <c r="RX157" t="str">
        <f>"xlswrite('G:\Mi unidad\1. PROYECTOS TELLO 2022\SCM SPILL OVERS\outputs\PEAO\densidad\1%\simulacion_2\output_tests.xlsx',lb_vec_"&amp;RW157&amp;"','lb_vec_"&amp;RW157&amp;"');"</f>
        <v>xlswrite('G:\Mi unidad\1. PROYECTOS TELLO 2022\SCM SPILL OVERS\outputs\PEAO\densidad\1%\simulacion_2\output_tests.xlsx',lb_vec_91','lb_vec_91');</v>
      </c>
      <c r="SI157">
        <v>91</v>
      </c>
      <c r="SJ157" t="str">
        <f>"xlswrite('G:\Mi unidad\1. PROYECTOS TELLO 2022\SCM SPILL OVERS\outputs\PEAO\densidad_g\1%\simulacion_2\output_tests.xlsx',lb_vec_"&amp;SI157&amp;"','lb_vec_"&amp;SI157&amp;"');"</f>
        <v>xlswrite('G:\Mi unidad\1. PROYECTOS TELLO 2022\SCM SPILL OVERS\outputs\PEAO\densidad_g\1%\simulacion_2\output_tests.xlsx',lb_vec_91','lb_vec_91');</v>
      </c>
      <c r="SU157">
        <v>91</v>
      </c>
      <c r="SV157" t="str">
        <f>"xlswrite('G:\Mi unidad\1. PROYECTOS TELLO 2022\SCM SPILL OVERS\outputs\PEAO\distancia_centro_salud\1%\simulacion_2\output_tests.xlsx',lb_vec_"&amp;SU157&amp;"','lb_vec_"&amp;SU157&amp;"');"</f>
        <v>xlswrite('G:\Mi unidad\1. PROYECTOS TELLO 2022\SCM SPILL OVERS\outputs\PEAO\distancia_centro_salud\1%\simulacion_2\output_tests.xlsx',lb_vec_91','lb_vec_91');</v>
      </c>
      <c r="TH157">
        <v>91</v>
      </c>
      <c r="TI157" t="str">
        <f>"xlswrite('G:\Mi unidad\1. PROYECTOS TELLO 2022\SCM SPILL OVERS\outputs\PEAO\informalidad\1%\simulacion_2\output_tests.xlsx',lb_vec_"&amp;TH157&amp;"','lb_vec_"&amp;TH157&amp;"');"</f>
        <v>xlswrite('G:\Mi unidad\1. PROYECTOS TELLO 2022\SCM SPILL OVERS\outputs\PEAO\informalidad\1%\simulacion_2\output_tests.xlsx',lb_vec_91','lb_vec_91');</v>
      </c>
      <c r="TU157">
        <v>91</v>
      </c>
      <c r="TV157" t="str">
        <f>"xlswrite('G:\Mi unidad\1. PROYECTOS TELLO 2022\SCM SPILL OVERS\outputs\PEAO\alimentos\1%\simulacion_2\output_tests.xlsx',lb_vec_"&amp;TU157&amp;"','lb_vec_"&amp;TU157&amp;"');"</f>
        <v>xlswrite('G:\Mi unidad\1. PROYECTOS TELLO 2022\SCM SPILL OVERS\outputs\PEAO\alimentos\1%\simulacion_2\output_tests.xlsx',lb_vec_91','lb_vec_91');</v>
      </c>
      <c r="UB157">
        <v>91</v>
      </c>
      <c r="UC157" t="str">
        <f>"xlswrite('G:\Mi unidad\1. PROYECTOS TELLO 2022\SCM SPILL OVERS\outputs\PEAO\jefe_hogar\1%\simulacion_2\output_tests.xlsx',lb_vec_"&amp;UB157&amp;"','lb_vec_"&amp;UB157&amp;"');"</f>
        <v>xlswrite('G:\Mi unidad\1. PROYECTOS TELLO 2022\SCM SPILL OVERS\outputs\PEAO\jefe_hogar\1%\simulacion_2\output_tests.xlsx',lb_vec_91','lb_vec_91');</v>
      </c>
      <c r="UI157">
        <v>91</v>
      </c>
      <c r="UJ157" t="str">
        <f>"xlswrite('G:\Mi unidad\1. PROYECTOS TELLO 2022\SCM SPILL OVERS\outputs\PEAO\mujeres\1%\simulacion_2\output_tests.xlsx',lb_vec_"&amp;UI157&amp;"','lb_vec_"&amp;UI157&amp;"');"</f>
        <v>xlswrite('G:\Mi unidad\1. PROYECTOS TELLO 2022\SCM SPILL OVERS\outputs\PEAO\mujeres\1%\simulacion_2\output_tests.xlsx',lb_vec_91','lb_vec_91');</v>
      </c>
      <c r="UU157">
        <v>91</v>
      </c>
      <c r="UV157" t="str">
        <f>"xlswrite('G:\Mi unidad\1. PROYECTOS TELLO 2022\SCM SPILL OVERS\outputs\PEAO\criminalidad\1%\simulacion_2\output_tests.xlsx',lb_vec_"&amp;UU157&amp;"','lb_vec_"&amp;UU157&amp;"');"</f>
        <v>xlswrite('G:\Mi unidad\1. PROYECTOS TELLO 2022\SCM SPILL OVERS\outputs\PEAO\criminalidad\1%\simulacion_2\output_tests.xlsx',lb_vec_91','lb_vec_91');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OVERS\outputs\PEAO\bajo_niv_educ\1%\simulacion_2\output_tests.xlsx',ub_vec_"&amp;QW158&amp;"','ub_vec_"&amp;QW158&amp;"');"</f>
        <v>xlswrite('G:\Mi unidad\1. PROYECTOS TELLO 2022\SCM SPILL OVERS\outputs\PEAO\bajo_niv_educ\1%\simulacion_2\output_tests.xlsx',ub_vec_91','ub_vec_91');</v>
      </c>
      <c r="RK158">
        <v>91</v>
      </c>
      <c r="RL158" t="str">
        <f>"xlswrite('G:\Mi unidad\1. PROYECTOS TELLO 2022\SCM SPILL OVERS\outputs\PEAO\bajo_ingreso\1%\simulacion_2\output_tests.xlsx',ub_vec_"&amp;RK158&amp;"','ub_vec_"&amp;RK158&amp;"');"</f>
        <v>xlswrite('G:\Mi unidad\1. PROYECTOS TELLO 2022\SCM SPILL OVERS\outputs\PEAO\bajo_ingreso\1%\simulacion_2\output_tests.xlsx',ub_vec_91','ub_vec_91');</v>
      </c>
      <c r="RW158">
        <v>91</v>
      </c>
      <c r="RX158" t="str">
        <f>"xlswrite('G:\Mi unidad\1. PROYECTOS TELLO 2022\SCM SPILL OVERS\outputs\PEAO\densidad\1%\simulacion_2\output_tests.xlsx',ub_vec_"&amp;RW158&amp;"','ub_vec_"&amp;RW158&amp;"');"</f>
        <v>xlswrite('G:\Mi unidad\1. PROYECTOS TELLO 2022\SCM SPILL OVERS\outputs\PEAO\densidad\1%\simulacion_2\output_tests.xlsx',ub_vec_91','ub_vec_91');</v>
      </c>
      <c r="SI158">
        <v>91</v>
      </c>
      <c r="SJ158" t="str">
        <f>"xlswrite('G:\Mi unidad\1. PROYECTOS TELLO 2022\SCM SPILL OVERS\outputs\PEAO\densidad_g\1%\simulacion_2\output_tests.xlsx',ub_vec_"&amp;SI158&amp;"','ub_vec_"&amp;SI158&amp;"');"</f>
        <v>xlswrite('G:\Mi unidad\1. PROYECTOS TELLO 2022\SCM SPILL OVERS\outputs\PEAO\densidad_g\1%\simulacion_2\output_tests.xlsx',ub_vec_91','ub_vec_91');</v>
      </c>
      <c r="SU158">
        <v>91</v>
      </c>
      <c r="SV158" t="str">
        <f>"xlswrite('G:\Mi unidad\1. PROYECTOS TELLO 2022\SCM SPILL OVERS\outputs\PEAO\distancia_centro_salud\1%\simulacion_2\output_tests.xlsx',ub_vec_"&amp;SU158&amp;"','ub_vec_"&amp;SU158&amp;"');"</f>
        <v>xlswrite('G:\Mi unidad\1. PROYECTOS TELLO 2022\SCM SPILL OVERS\outputs\PEAO\distancia_centro_salud\1%\simulacion_2\output_tests.xlsx',ub_vec_91','ub_vec_91');</v>
      </c>
      <c r="TH158">
        <v>91</v>
      </c>
      <c r="TI158" t="str">
        <f>"xlswrite('G:\Mi unidad\1. PROYECTOS TELLO 2022\SCM SPILL OVERS\outputs\PEAO\informalidad\1%\simulacion_2\output_tests.xlsx',ub_vec_"&amp;TH158&amp;"','ub_vec_"&amp;TH158&amp;"');"</f>
        <v>xlswrite('G:\Mi unidad\1. PROYECTOS TELLO 2022\SCM SPILL OVERS\outputs\PEAO\informalidad\1%\simulacion_2\output_tests.xlsx',ub_vec_91','ub_vec_91');</v>
      </c>
      <c r="TU158">
        <v>91</v>
      </c>
      <c r="TV158" t="str">
        <f>"xlswrite('G:\Mi unidad\1. PROYECTOS TELLO 2022\SCM SPILL OVERS\outputs\PEAO\alimentos\1%\simulacion_2\output_tests.xlsx',ub_vec_"&amp;TU158&amp;"','ub_vec_"&amp;TU158&amp;"');"</f>
        <v>xlswrite('G:\Mi unidad\1. PROYECTOS TELLO 2022\SCM SPILL OVERS\outputs\PEAO\alimentos\1%\simulacion_2\output_tests.xlsx',ub_vec_91','ub_vec_91');</v>
      </c>
      <c r="UB158">
        <v>91</v>
      </c>
      <c r="UC158" t="str">
        <f>"xlswrite('G:\Mi unidad\1. PROYECTOS TELLO 2022\SCM SPILL OVERS\outputs\PEAO\jefe_hogar\1%\simulacion_2\output_tests.xlsx',ub_vec_"&amp;UB158&amp;"','ub_vec_"&amp;UB158&amp;"');"</f>
        <v>xlswrite('G:\Mi unidad\1. PROYECTOS TELLO 2022\SCM SPILL OVERS\outputs\PEAO\jefe_hogar\1%\simulacion_2\output_tests.xlsx',ub_vec_91','ub_vec_91');</v>
      </c>
      <c r="UI158">
        <v>91</v>
      </c>
      <c r="UJ158" t="str">
        <f>"xlswrite('G:\Mi unidad\1. PROYECTOS TELLO 2022\SCM SPILL OVERS\outputs\PEAO\mujeres\1%\simulacion_2\output_tests.xlsx',ub_vec_"&amp;UI158&amp;"','ub_vec_"&amp;UI158&amp;"');"</f>
        <v>xlswrite('G:\Mi unidad\1. PROYECTOS TELLO 2022\SCM SPILL OVERS\outputs\PEAO\mujeres\1%\simulacion_2\output_tests.xlsx',ub_vec_91','ub_vec_91');</v>
      </c>
      <c r="UU158">
        <v>91</v>
      </c>
      <c r="UV158" t="str">
        <f>"xlswrite('G:\Mi unidad\1. PROYECTOS TELLO 2022\SCM SPILL OVERS\outputs\PEAO\criminalidad\1%\simulacion_2\output_tests.xlsx',ub_vec_"&amp;UU158&amp;"','ub_vec_"&amp;UU158&amp;"');"</f>
        <v>xlswrite('G:\Mi unidad\1. PROYECTOS TELLO 2022\SCM SPILL OVERS\outputs\PEAO\criminalidad\1%\simulacion_2\output_tests.xlsx',ub_vec_91','ub_vec_91');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OVERS\outputs\PEAO\bajo_niv_educ\1%\simulacion_2\output_tests.xlsx',p_value_vec_"&amp;QW159&amp;"','p_value_vec_"&amp;QW159&amp;"');"</f>
        <v>xlswrite('G:\Mi unidad\1. PROYECTOS TELLO 2022\SCM SPILL OVERS\outputs\PEAO\bajo_niv_educ\1%\simulacion_2\output_tests.xlsx',p_value_vec_91','p_value_vec_91');</v>
      </c>
      <c r="RK159">
        <v>91</v>
      </c>
      <c r="RL159" t="str">
        <f>"xlswrite('G:\Mi unidad\1. PROYECTOS TELLO 2022\SCM SPILL OVERS\outputs\PEAO\bajo_ingreso\1%\simulacion_2\output_tests.xlsx',p_value_vec_"&amp;RK159&amp;"','p_value_vec_"&amp;RK159&amp;"');"</f>
        <v>xlswrite('G:\Mi unidad\1. PROYECTOS TELLO 2022\SCM SPILL OVERS\outputs\PEAO\bajo_ingreso\1%\simulacion_2\output_tests.xlsx',p_value_vec_91','p_value_vec_91');</v>
      </c>
      <c r="RW159">
        <v>91</v>
      </c>
      <c r="RX159" t="str">
        <f>"xlswrite('G:\Mi unidad\1. PROYECTOS TELLO 2022\SCM SPILL OVERS\outputs\PEAO\densidad\1%\simulacion_2\output_tests.xlsx',p_value_vec_"&amp;RW159&amp;"','p_value_vec_"&amp;RW159&amp;"');"</f>
        <v>xlswrite('G:\Mi unidad\1. PROYECTOS TELLO 2022\SCM SPILL OVERS\outputs\PEAO\densidad\1%\simulacion_2\output_tests.xlsx',p_value_vec_91','p_value_vec_91');</v>
      </c>
      <c r="SI159">
        <v>91</v>
      </c>
      <c r="SJ159" t="str">
        <f>"xlswrite('G:\Mi unidad\1. PROYECTOS TELLO 2022\SCM SPILL OVERS\outputs\PEAO\densidad_g\1%\simulacion_2\output_tests.xlsx',p_value_vec_"&amp;SI159&amp;"','p_value_vec_"&amp;SI159&amp;"');"</f>
        <v>xlswrite('G:\Mi unidad\1. PROYECTOS TELLO 2022\SCM SPILL OVERS\outputs\PEAO\densidad_g\1%\simulacion_2\output_tests.xlsx',p_value_vec_91','p_value_vec_91');</v>
      </c>
      <c r="SU159">
        <v>91</v>
      </c>
      <c r="SV159" t="str">
        <f>"xlswrite('G:\Mi unidad\1. PROYECTOS TELLO 2022\SCM SPILL OVERS\outputs\PEAO\distancia_centro_salud\1%\simulacion_2\output_tests.xlsx',p_value_vec_"&amp;SU159&amp;"','p_value_vec_"&amp;SU159&amp;"');"</f>
        <v>xlswrite('G:\Mi unidad\1. PROYECTOS TELLO 2022\SCM SPILL OVERS\outputs\PEAO\distancia_centro_salud\1%\simulacion_2\output_tests.xlsx',p_value_vec_91','p_value_vec_91');</v>
      </c>
      <c r="TH159">
        <v>91</v>
      </c>
      <c r="TI159" t="str">
        <f>"xlswrite('G:\Mi unidad\1. PROYECTOS TELLO 2022\SCM SPILL OVERS\outputs\PEAO\informalidad\1%\simulacion_2\output_tests.xlsx',p_value_vec_"&amp;TH159&amp;"','p_value_vec_"&amp;TH159&amp;"');"</f>
        <v>xlswrite('G:\Mi unidad\1. PROYECTOS TELLO 2022\SCM SPILL OVERS\outputs\PEAO\informalidad\1%\simulacion_2\output_tests.xlsx',p_value_vec_91','p_value_vec_91');</v>
      </c>
      <c r="TU159">
        <v>91</v>
      </c>
      <c r="TV159" t="str">
        <f>"xlswrite('G:\Mi unidad\1. PROYECTOS TELLO 2022\SCM SPILL OVERS\outputs\PEAO\alimentos\1%\simulacion_2\output_tests.xlsx',p_value_vec_"&amp;TU159&amp;"','p_value_vec_"&amp;TU159&amp;"');"</f>
        <v>xlswrite('G:\Mi unidad\1. PROYECTOS TELLO 2022\SCM SPILL OVERS\outputs\PEAO\alimentos\1%\simulacion_2\output_tests.xlsx',p_value_vec_91','p_value_vec_91');</v>
      </c>
      <c r="UB159">
        <v>91</v>
      </c>
      <c r="UC159" t="str">
        <f>"xlswrite('G:\Mi unidad\1. PROYECTOS TELLO 2022\SCM SPILL OVERS\outputs\PEAO\jefe_hogar\1%\simulacion_2\output_tests.xlsx',p_value_vec_"&amp;UB159&amp;"','p_value_vec_"&amp;UB159&amp;"');"</f>
        <v>xlswrite('G:\Mi unidad\1. PROYECTOS TELLO 2022\SCM SPILL OVERS\outputs\PEAO\jefe_hogar\1%\simulacion_2\output_tests.xlsx',p_value_vec_91','p_value_vec_91');</v>
      </c>
      <c r="UI159">
        <v>91</v>
      </c>
      <c r="UJ159" t="str">
        <f>"xlswrite('G:\Mi unidad\1. PROYECTOS TELLO 2022\SCM SPILL OVERS\outputs\PEAO\mujeres\1%\simulacion_2\output_tests.xlsx',p_value_vec_"&amp;UI159&amp;"','p_value_vec_"&amp;UI159&amp;"');"</f>
        <v>xlswrite('G:\Mi unidad\1. PROYECTOS TELLO 2022\SCM SPILL OVERS\outputs\PEAO\mujeres\1%\simulacion_2\output_tests.xlsx',p_value_vec_91','p_value_vec_91');</v>
      </c>
      <c r="UU159">
        <v>91</v>
      </c>
      <c r="UV159" t="str">
        <f>"xlswrite('G:\Mi unidad\1. PROYECTOS TELLO 2022\SCM SPILL OVERS\outputs\PEAO\criminalidad\1%\simulacion_2\output_tests.xlsx',p_value_vec_"&amp;UU159&amp;"','p_value_vec_"&amp;UU159&amp;"');"</f>
        <v>xlswrite('G:\Mi unidad\1. PROYECTOS TELLO 2022\SCM SPILL OVERS\outputs\PEAO\criminalidad\1%\simulacion_2\output_tests.xlsx',p_value_vec_91','p_value_vec_91');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sp_andrews_te(Y_pre_"&amp;QI160&amp;",PEAO_"&amp;QI160&amp;"(:,T+s),A_"&amp;QI160&amp;",C,.05);"</f>
        <v xml:space="preserve">    [p_value_65,lb_65,ub_65] = sp_andrews_te(Y_pre_65,PEAO_65(:,T+s),A_65,C,.05);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OVERS\outputs\PEAO\bajo_niv_educ\1%\simulacion_2\output_tests.xlsx',alpha1_hat_vec_"&amp;QW160&amp;"','alpha1_hat_vec_"&amp;QW160&amp;"');"</f>
        <v>xlswrite('G:\Mi unidad\1. PROYECTOS TELLO 2022\SCM SPILL OVERS\outputs\PEAO\bajo_niv_educ\1%\simulacion_2\output_tests.xlsx',alpha1_hat_vec_91','alpha1_hat_vec_91');</v>
      </c>
      <c r="RK160">
        <v>91</v>
      </c>
      <c r="RL160" t="str">
        <f>"xlswrite('G:\Mi unidad\1. PROYECTOS TELLO 2022\SCM SPILL OVERS\outputs\PEAO\bajo_ingreso\1%\simulacion_2\output_tests.xlsx',alpha1_hat_vec_"&amp;RK160&amp;"','alpha1_hat_vec_"&amp;RK160&amp;"');"</f>
        <v>xlswrite('G:\Mi unidad\1. PROYECTOS TELLO 2022\SCM SPILL OVERS\outputs\PEAO\bajo_ingreso\1%\simulacion_2\output_tests.xlsx',alpha1_hat_vec_91','alpha1_hat_vec_91');</v>
      </c>
      <c r="RW160">
        <v>91</v>
      </c>
      <c r="RX160" t="str">
        <f>"xlswrite('G:\Mi unidad\1. PROYECTOS TELLO 2022\SCM SPILL OVERS\outputs\PEAO\densidad\1%\simulacion_2\output_tests.xlsx',alpha1_hat_vec_"&amp;RW160&amp;"','alpha1_hat_vec_"&amp;RW160&amp;"');"</f>
        <v>xlswrite('G:\Mi unidad\1. PROYECTOS TELLO 2022\SCM SPILL OVERS\outputs\PEAO\densidad\1%\simulacion_2\output_tests.xlsx',alpha1_hat_vec_91','alpha1_hat_vec_91');</v>
      </c>
      <c r="SI160">
        <v>91</v>
      </c>
      <c r="SJ160" t="str">
        <f>"xlswrite('G:\Mi unidad\1. PROYECTOS TELLO 2022\SCM SPILL OVERS\outputs\PEAO\densidad_g\1%\simulacion_2\output_tests.xlsx',alpha1_hat_vec_"&amp;SI160&amp;"','alpha1_hat_vec_"&amp;SI160&amp;"');"</f>
        <v>xlswrite('G:\Mi unidad\1. PROYECTOS TELLO 2022\SCM SPILL OVERS\outputs\PEAO\densidad_g\1%\simulacion_2\output_tests.xlsx',alpha1_hat_vec_91','alpha1_hat_vec_91');</v>
      </c>
      <c r="SU160">
        <v>91</v>
      </c>
      <c r="SV160" t="str">
        <f>"xlswrite('G:\Mi unidad\1. PROYECTOS TELLO 2022\SCM SPILL OVERS\outputs\PEAO\distancia_centro_salud\1%\simulacion_2\output_tests.xlsx',alpha1_hat_vec_"&amp;SU160&amp;"','alpha1_hat_vec_"&amp;SU160&amp;"');"</f>
        <v>xlswrite('G:\Mi unidad\1. PROYECTOS TELLO 2022\SCM SPILL OVERS\outputs\PEAO\distancia_centro_salud\1%\simulacion_2\output_tests.xlsx',alpha1_hat_vec_91','alpha1_hat_vec_91');</v>
      </c>
      <c r="TH160">
        <v>91</v>
      </c>
      <c r="TI160" t="str">
        <f>"xlswrite('G:\Mi unidad\1. PROYECTOS TELLO 2022\SCM SPILL OVERS\outputs\PEAO\informalidad\1%\simulacion_2\output_tests.xlsx',alpha1_hat_vec_"&amp;TH160&amp;"','alpha1_hat_vec_"&amp;TH160&amp;"');"</f>
        <v>xlswrite('G:\Mi unidad\1. PROYECTOS TELLO 2022\SCM SPILL OVERS\outputs\PEAO\informalidad\1%\simulacion_2\output_tests.xlsx',alpha1_hat_vec_91','alpha1_hat_vec_91');</v>
      </c>
      <c r="TU160">
        <v>91</v>
      </c>
      <c r="TV160" t="str">
        <f>"xlswrite('G:\Mi unidad\1. PROYECTOS TELLO 2022\SCM SPILL OVERS\outputs\PEAO\alimentos\1%\simulacion_2\output_tests.xlsx',alpha1_hat_vec_"&amp;TU160&amp;"','alpha1_hat_vec_"&amp;TU160&amp;"');"</f>
        <v>xlswrite('G:\Mi unidad\1. PROYECTOS TELLO 2022\SCM SPILL OVERS\outputs\PEAO\alimentos\1%\simulacion_2\output_tests.xlsx',alpha1_hat_vec_91','alpha1_hat_vec_91');</v>
      </c>
      <c r="UB160">
        <v>91</v>
      </c>
      <c r="UC160" t="str">
        <f>"xlswrite('G:\Mi unidad\1. PROYECTOS TELLO 2022\SCM SPILL OVERS\outputs\PEAO\jefe_hogar\1%\simulacion_2\output_tests.xlsx',alpha1_hat_vec_"&amp;UB160&amp;"','alpha1_hat_vec_"&amp;UB160&amp;"');"</f>
        <v>xlswrite('G:\Mi unidad\1. PROYECTOS TELLO 2022\SCM SPILL OVERS\outputs\PEAO\jefe_hogar\1%\simulacion_2\output_tests.xlsx',alpha1_hat_vec_91','alpha1_hat_vec_91');</v>
      </c>
      <c r="UI160">
        <v>91</v>
      </c>
      <c r="UJ160" t="str">
        <f>"xlswrite('G:\Mi unidad\1. PROYECTOS TELLO 2022\SCM SPILL OVERS\outputs\PEAO\mujeres\1%\simulacion_2\output_tests.xlsx',alpha1_hat_vec_"&amp;UI160&amp;"','alpha1_hat_vec_"&amp;UI160&amp;"');"</f>
        <v>xlswrite('G:\Mi unidad\1. PROYECTOS TELLO 2022\SCM SPILL OVERS\outputs\PEAO\mujeres\1%\simulacion_2\output_tests.xlsx',alpha1_hat_vec_91','alpha1_hat_vec_91');</v>
      </c>
      <c r="UU160">
        <v>91</v>
      </c>
      <c r="UV160" t="str">
        <f>"xlswrite('G:\Mi unidad\1. PROYECTOS TELLO 2022\SCM SPILL OVERS\outputs\PEAO\criminalidad\1%\simulacion_2\output_tests.xlsx',alpha1_hat_vec_"&amp;UU160&amp;"','alpha1_hat_vec_"&amp;UU160&amp;"');"</f>
        <v>xlswrite('G:\Mi unidad\1. PROYECTOS TELLO 2022\SCM SPILL OVERS\outputs\PEAO\criminalidad\1%\simulacion_2\output_tests.xlsx',alpha1_hat_vec_91','alpha1_hat_vec_91');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OVERS\outputs\PEAO\bajo_niv_educ\1%\simulacion_2\output_tests.xlsx',spillover_test_"&amp;QW161&amp;"','sp_test_"&amp;QW161&amp;"');"</f>
        <v>xlswrite('G:\Mi unidad\1. PROYECTOS TELLO 2022\SCM SPILL OVERS\outputs\PEAO\bajo_niv_educ\1%\simulacion_2\output_tests.xlsx',spillover_test_91','sp_test_91');</v>
      </c>
      <c r="RK161">
        <v>91</v>
      </c>
      <c r="RL161" t="str">
        <f>"xlswrite('G:\Mi unidad\1. PROYECTOS TELLO 2022\SCM SPILL OVERS\outputs\PEAO\bajo_ingreso\1%\simulacion_2\output_tests.xlsx',spillover_test_"&amp;RK161&amp;"','sp_test_"&amp;RK161&amp;"');"</f>
        <v>xlswrite('G:\Mi unidad\1. PROYECTOS TELLO 2022\SCM SPILL OVERS\outputs\PEAO\bajo_ingreso\1%\simulacion_2\output_tests.xlsx',spillover_test_91','sp_test_91');</v>
      </c>
      <c r="RW161">
        <v>91</v>
      </c>
      <c r="RX161" t="str">
        <f>"xlswrite('G:\Mi unidad\1. PROYECTOS TELLO 2022\SCM SPILL OVERS\outputs\PEAO\densidad\1%\simulacion_2\output_tests.xlsx',spillover_test_"&amp;RW161&amp;"','sp_test_"&amp;RW161&amp;"');"</f>
        <v>xlswrite('G:\Mi unidad\1. PROYECTOS TELLO 2022\SCM SPILL OVERS\outputs\PEAO\densidad\1%\simulacion_2\output_tests.xlsx',spillover_test_91','sp_test_91');</v>
      </c>
      <c r="SI161">
        <v>91</v>
      </c>
      <c r="SJ161" t="str">
        <f>"xlswrite('G:\Mi unidad\1. PROYECTOS TELLO 2022\SCM SPILL OVERS\outputs\PEAO\densidad_g\1%\simulacion_2\output_tests.xlsx',spillover_test_"&amp;SI161&amp;"','sp_test_"&amp;SI161&amp;"');"</f>
        <v>xlswrite('G:\Mi unidad\1. PROYECTOS TELLO 2022\SCM SPILL OVERS\outputs\PEAO\densidad_g\1%\simulacion_2\output_tests.xlsx',spillover_test_91','sp_test_91');</v>
      </c>
      <c r="SU161">
        <v>91</v>
      </c>
      <c r="SV161" t="str">
        <f>"xlswrite('G:\Mi unidad\1. PROYECTOS TELLO 2022\SCM SPILL OVERS\outputs\PEAO\distancia_centro_salud\1%\simulacion_2\output_tests.xlsx',spillover_test_"&amp;SU161&amp;"','sp_test_"&amp;SU161&amp;"');"</f>
        <v>xlswrite('G:\Mi unidad\1. PROYECTOS TELLO 2022\SCM SPILL OVERS\outputs\PEAO\distancia_centro_salud\1%\simulacion_2\output_tests.xlsx',spillover_test_91','sp_test_91');</v>
      </c>
      <c r="TH161">
        <v>91</v>
      </c>
      <c r="TI161" t="str">
        <f>"xlswrite('G:\Mi unidad\1. PROYECTOS TELLO 2022\SCM SPILL OVERS\outputs\PEAO\informalidad\1%\simulacion_2\output_tests.xlsx',spillover_test_"&amp;TH161&amp;"','sp_test_"&amp;TH161&amp;"');"</f>
        <v>xlswrite('G:\Mi unidad\1. PROYECTOS TELLO 2022\SCM SPILL OVERS\outputs\PEAO\informalidad\1%\simulacion_2\output_tests.xlsx',spillover_test_91','sp_test_91');</v>
      </c>
      <c r="TU161">
        <v>91</v>
      </c>
      <c r="TV161" t="str">
        <f>"xlswrite('G:\Mi unidad\1. PROYECTOS TELLO 2022\SCM SPILL OVERS\outputs\PEAO\alimentos\1%\simulacion_2\output_tests.xlsx',spillover_test_"&amp;TU161&amp;"','sp_test_"&amp;TU161&amp;"');"</f>
        <v>xlswrite('G:\Mi unidad\1. PROYECTOS TELLO 2022\SCM SPILL OVERS\outputs\PEAO\alimentos\1%\simulacion_2\output_tests.xlsx',spillover_test_91','sp_test_91');</v>
      </c>
      <c r="UB161">
        <v>91</v>
      </c>
      <c r="UC161" t="str">
        <f>"xlswrite('G:\Mi unidad\1. PROYECTOS TELLO 2022\SCM SPILL OVERS\outputs\PEAO\jefe_hogar\1%\simulacion_2\output_tests.xlsx',spillover_test_"&amp;UB161&amp;"','sp_test_"&amp;UB161&amp;"');"</f>
        <v>xlswrite('G:\Mi unidad\1. PROYECTOS TELLO 2022\SCM SPILL OVERS\outputs\PEAO\jefe_hogar\1%\simulacion_2\output_tests.xlsx',spillover_test_91','sp_test_91');</v>
      </c>
      <c r="UI161">
        <v>91</v>
      </c>
      <c r="UJ161" t="str">
        <f>"xlswrite('G:\Mi unidad\1. PROYECTOS TELLO 2022\SCM SPILL OVERS\outputs\PEAO\mujeres\1%\simulacion_2\output_tests.xlsx',spillover_test_"&amp;UI161&amp;"','sp_test_"&amp;UI161&amp;"');"</f>
        <v>xlswrite('G:\Mi unidad\1. PROYECTOS TELLO 2022\SCM SPILL OVERS\outputs\PEAO\mujeres\1%\simulacion_2\output_tests.xlsx',spillover_test_91','sp_test_91');</v>
      </c>
      <c r="UU161">
        <v>91</v>
      </c>
      <c r="UV161" t="str">
        <f>"xlswrite('G:\Mi unidad\1. PROYECTOS TELLO 2022\SCM SPILL OVERS\outputs\PEAO\criminalidad\1%\simulacion_2\output_tests.xlsx',spillover_test_"&amp;UU161&amp;"','sp_test_"&amp;UU161&amp;"');"</f>
        <v>xlswrite('G:\Mi unidad\1. PROYECTOS TELLO 2022\SCM SPILL OVERS\outputs\PEAO\criminalidad\1%\simulacion_2\output_tests.xlsx',spillover_test_91','sp_test_91');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OVERS\outputs\PEAO\bajo_niv_educ\1%\simulacion_2\output_tests.xlsx',lb_vec_"&amp;QW162&amp;"','lb_vec_"&amp;QW162&amp;"');"</f>
        <v>xlswrite('G:\Mi unidad\1. PROYECTOS TELLO 2022\SCM SPILL OVERS\outputs\PEAO\bajo_niv_educ\1%\simulacion_2\output_tests.xlsx',lb_vec_92','lb_vec_92');</v>
      </c>
      <c r="RK162">
        <v>92</v>
      </c>
      <c r="RL162" t="str">
        <f>"xlswrite('G:\Mi unidad\1. PROYECTOS TELLO 2022\SCM SPILL OVERS\outputs\PEAO\bajo_ingreso\1%\simulacion_2\output_tests.xlsx',lb_vec_"&amp;RK162&amp;"','lb_vec_"&amp;RK162&amp;"');"</f>
        <v>xlswrite('G:\Mi unidad\1. PROYECTOS TELLO 2022\SCM SPILL OVERS\outputs\PEAO\bajo_ingreso\1%\simulacion_2\output_tests.xlsx',lb_vec_92','lb_vec_92');</v>
      </c>
      <c r="RW162">
        <v>92</v>
      </c>
      <c r="RX162" t="str">
        <f>"xlswrite('G:\Mi unidad\1. PROYECTOS TELLO 2022\SCM SPILL OVERS\outputs\PEAO\densidad\1%\simulacion_2\output_tests.xlsx',lb_vec_"&amp;RW162&amp;"','lb_vec_"&amp;RW162&amp;"');"</f>
        <v>xlswrite('G:\Mi unidad\1. PROYECTOS TELLO 2022\SCM SPILL OVERS\outputs\PEAO\densidad\1%\simulacion_2\output_tests.xlsx',lb_vec_92','lb_vec_92');</v>
      </c>
      <c r="SI162">
        <v>92</v>
      </c>
      <c r="SJ162" t="str">
        <f>"xlswrite('G:\Mi unidad\1. PROYECTOS TELLO 2022\SCM SPILL OVERS\outputs\PEAO\densidad_g\1%\simulacion_2\output_tests.xlsx',lb_vec_"&amp;SI162&amp;"','lb_vec_"&amp;SI162&amp;"');"</f>
        <v>xlswrite('G:\Mi unidad\1. PROYECTOS TELLO 2022\SCM SPILL OVERS\outputs\PEAO\densidad_g\1%\simulacion_2\output_tests.xlsx',lb_vec_92','lb_vec_92');</v>
      </c>
      <c r="SU162">
        <v>92</v>
      </c>
      <c r="SV162" t="str">
        <f>"xlswrite('G:\Mi unidad\1. PROYECTOS TELLO 2022\SCM SPILL OVERS\outputs\PEAO\distancia_centro_salud\1%\simulacion_2\output_tests.xlsx',lb_vec_"&amp;SU162&amp;"','lb_vec_"&amp;SU162&amp;"');"</f>
        <v>xlswrite('G:\Mi unidad\1. PROYECTOS TELLO 2022\SCM SPILL OVERS\outputs\PEAO\distancia_centro_salud\1%\simulacion_2\output_tests.xlsx',lb_vec_92','lb_vec_92');</v>
      </c>
      <c r="TH162">
        <v>92</v>
      </c>
      <c r="TI162" t="str">
        <f>"xlswrite('G:\Mi unidad\1. PROYECTOS TELLO 2022\SCM SPILL OVERS\outputs\PEAO\informalidad\1%\simulacion_2\output_tests.xlsx',lb_vec_"&amp;TH162&amp;"','lb_vec_"&amp;TH162&amp;"');"</f>
        <v>xlswrite('G:\Mi unidad\1. PROYECTOS TELLO 2022\SCM SPILL OVERS\outputs\PEAO\informalidad\1%\simulacion_2\output_tests.xlsx',lb_vec_92','lb_vec_92');</v>
      </c>
      <c r="TU162">
        <v>92</v>
      </c>
      <c r="TV162" t="str">
        <f>"xlswrite('G:\Mi unidad\1. PROYECTOS TELLO 2022\SCM SPILL OVERS\outputs\PEAO\alimentos\1%\simulacion_2\output_tests.xlsx',lb_vec_"&amp;TU162&amp;"','lb_vec_"&amp;TU162&amp;"');"</f>
        <v>xlswrite('G:\Mi unidad\1. PROYECTOS TELLO 2022\SCM SPILL OVERS\outputs\PEAO\alimentos\1%\simulacion_2\output_tests.xlsx',lb_vec_92','lb_vec_92');</v>
      </c>
      <c r="UB162">
        <v>92</v>
      </c>
      <c r="UC162" t="str">
        <f>"xlswrite('G:\Mi unidad\1. PROYECTOS TELLO 2022\SCM SPILL OVERS\outputs\PEAO\jefe_hogar\1%\simulacion_2\output_tests.xlsx',lb_vec_"&amp;UB162&amp;"','lb_vec_"&amp;UB162&amp;"');"</f>
        <v>xlswrite('G:\Mi unidad\1. PROYECTOS TELLO 2022\SCM SPILL OVERS\outputs\PEAO\jefe_hogar\1%\simulacion_2\output_tests.xlsx',lb_vec_92','lb_vec_92');</v>
      </c>
      <c r="UI162">
        <v>92</v>
      </c>
      <c r="UJ162" t="str">
        <f>"xlswrite('G:\Mi unidad\1. PROYECTOS TELLO 2022\SCM SPILL OVERS\outputs\PEAO\mujeres\1%\simulacion_2\output_tests.xlsx',lb_vec_"&amp;UI162&amp;"','lb_vec_"&amp;UI162&amp;"');"</f>
        <v>xlswrite('G:\Mi unidad\1. PROYECTOS TELLO 2022\SCM SPILL OVERS\outputs\PEAO\mujeres\1%\simulacion_2\output_tests.xlsx',lb_vec_92','lb_vec_92');</v>
      </c>
      <c r="UU162">
        <v>92</v>
      </c>
      <c r="UV162" t="str">
        <f>"xlswrite('G:\Mi unidad\1. PROYECTOS TELLO 2022\SCM SPILL OVERS\outputs\PEAO\criminalidad\1%\simulacion_2\output_tests.xlsx',lb_vec_"&amp;UU162&amp;"','lb_vec_"&amp;UU162&amp;"');"</f>
        <v>xlswrite('G:\Mi unidad\1. PROYECTOS TELLO 2022\SCM SPILL OVERS\outputs\PEAO\criminalidad\1%\simulacion_2\output_tests.xlsx',lb_vec_92','lb_vec_92');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sp_andrews(Y_pre_"&amp;QP163&amp;",PEAO_"&amp;QP163&amp;"(:,T+s),A_"&amp;QP163&amp;",C,d,alpha_sig);"</f>
        <v xml:space="preserve">    spillover_test_84(s) = sp_andrews(Y_pre_84,PEAO_84(:,T+s),A_84,C,d,alpha_sig);</v>
      </c>
      <c r="QW163">
        <v>92</v>
      </c>
      <c r="QX163" t="str">
        <f>"xlswrite('G:\Mi unidad\1. PROYECTOS TELLO 2022\SCM SPILL OVERS\outputs\PEAO\bajo_niv_educ\1%\simulacion_2\output_tests.xlsx',ub_vec_"&amp;QW163&amp;"','ub_vec_"&amp;QW163&amp;"');"</f>
        <v>xlswrite('G:\Mi unidad\1. PROYECTOS TELLO 2022\SCM SPILL OVERS\outputs\PEAO\bajo_niv_educ\1%\simulacion_2\output_tests.xlsx',ub_vec_92','ub_vec_92');</v>
      </c>
      <c r="RK163">
        <v>92</v>
      </c>
      <c r="RL163" t="str">
        <f>"xlswrite('G:\Mi unidad\1. PROYECTOS TELLO 2022\SCM SPILL OVERS\outputs\PEAO\bajo_ingreso\1%\simulacion_2\output_tests.xlsx',ub_vec_"&amp;RK163&amp;"','ub_vec_"&amp;RK163&amp;"');"</f>
        <v>xlswrite('G:\Mi unidad\1. PROYECTOS TELLO 2022\SCM SPILL OVERS\outputs\PEAO\bajo_ingreso\1%\simulacion_2\output_tests.xlsx',ub_vec_92','ub_vec_92');</v>
      </c>
      <c r="RW163">
        <v>92</v>
      </c>
      <c r="RX163" t="str">
        <f>"xlswrite('G:\Mi unidad\1. PROYECTOS TELLO 2022\SCM SPILL OVERS\outputs\PEAO\densidad\1%\simulacion_2\output_tests.xlsx',ub_vec_"&amp;RW163&amp;"','ub_vec_"&amp;RW163&amp;"');"</f>
        <v>xlswrite('G:\Mi unidad\1. PROYECTOS TELLO 2022\SCM SPILL OVERS\outputs\PEAO\densidad\1%\simulacion_2\output_tests.xlsx',ub_vec_92','ub_vec_92');</v>
      </c>
      <c r="SI163">
        <v>92</v>
      </c>
      <c r="SJ163" t="str">
        <f>"xlswrite('G:\Mi unidad\1. PROYECTOS TELLO 2022\SCM SPILL OVERS\outputs\PEAO\densidad_g\1%\simulacion_2\output_tests.xlsx',ub_vec_"&amp;SI163&amp;"','ub_vec_"&amp;SI163&amp;"');"</f>
        <v>xlswrite('G:\Mi unidad\1. PROYECTOS TELLO 2022\SCM SPILL OVERS\outputs\PEAO\densidad_g\1%\simulacion_2\output_tests.xlsx',ub_vec_92','ub_vec_92');</v>
      </c>
      <c r="SU163">
        <v>92</v>
      </c>
      <c r="SV163" t="str">
        <f>"xlswrite('G:\Mi unidad\1. PROYECTOS TELLO 2022\SCM SPILL OVERS\outputs\PEAO\distancia_centro_salud\1%\simulacion_2\output_tests.xlsx',ub_vec_"&amp;SU163&amp;"','ub_vec_"&amp;SU163&amp;"');"</f>
        <v>xlswrite('G:\Mi unidad\1. PROYECTOS TELLO 2022\SCM SPILL OVERS\outputs\PEAO\distancia_centro_salud\1%\simulacion_2\output_tests.xlsx',ub_vec_92','ub_vec_92');</v>
      </c>
      <c r="TH163">
        <v>92</v>
      </c>
      <c r="TI163" t="str">
        <f>"xlswrite('G:\Mi unidad\1. PROYECTOS TELLO 2022\SCM SPILL OVERS\outputs\PEAO\informalidad\1%\simulacion_2\output_tests.xlsx',ub_vec_"&amp;TH163&amp;"','ub_vec_"&amp;TH163&amp;"');"</f>
        <v>xlswrite('G:\Mi unidad\1. PROYECTOS TELLO 2022\SCM SPILL OVERS\outputs\PEAO\informalidad\1%\simulacion_2\output_tests.xlsx',ub_vec_92','ub_vec_92');</v>
      </c>
      <c r="TU163">
        <v>92</v>
      </c>
      <c r="TV163" t="str">
        <f>"xlswrite('G:\Mi unidad\1. PROYECTOS TELLO 2022\SCM SPILL OVERS\outputs\PEAO\alimentos\1%\simulacion_2\output_tests.xlsx',ub_vec_"&amp;TU163&amp;"','ub_vec_"&amp;TU163&amp;"');"</f>
        <v>xlswrite('G:\Mi unidad\1. PROYECTOS TELLO 2022\SCM SPILL OVERS\outputs\PEAO\alimentos\1%\simulacion_2\output_tests.xlsx',ub_vec_92','ub_vec_92');</v>
      </c>
      <c r="UB163">
        <v>92</v>
      </c>
      <c r="UC163" t="str">
        <f>"xlswrite('G:\Mi unidad\1. PROYECTOS TELLO 2022\SCM SPILL OVERS\outputs\PEAO\jefe_hogar\1%\simulacion_2\output_tests.xlsx',ub_vec_"&amp;UB163&amp;"','ub_vec_"&amp;UB163&amp;"');"</f>
        <v>xlswrite('G:\Mi unidad\1. PROYECTOS TELLO 2022\SCM SPILL OVERS\outputs\PEAO\jefe_hogar\1%\simulacion_2\output_tests.xlsx',ub_vec_92','ub_vec_92');</v>
      </c>
      <c r="UI163">
        <v>92</v>
      </c>
      <c r="UJ163" t="str">
        <f>"xlswrite('G:\Mi unidad\1. PROYECTOS TELLO 2022\SCM SPILL OVERS\outputs\PEAO\mujeres\1%\simulacion_2\output_tests.xlsx',ub_vec_"&amp;UI163&amp;"','ub_vec_"&amp;UI163&amp;"');"</f>
        <v>xlswrite('G:\Mi unidad\1. PROYECTOS TELLO 2022\SCM SPILL OVERS\outputs\PEAO\mujeres\1%\simulacion_2\output_tests.xlsx',ub_vec_92','ub_vec_92');</v>
      </c>
      <c r="UU163">
        <v>92</v>
      </c>
      <c r="UV163" t="str">
        <f>"xlswrite('G:\Mi unidad\1. PROYECTOS TELLO 2022\SCM SPILL OVERS\outputs\PEAO\criminalidad\1%\simulacion_2\output_tests.xlsx',ub_vec_"&amp;UU163&amp;"','ub_vec_"&amp;UU163&amp;"');"</f>
        <v>xlswrite('G:\Mi unidad\1. PROYECTOS TELLO 2022\SCM SPILL OVERS\outputs\PEAO\criminalidad\1%\simulacion_2\output_tests.xlsx',ub_vec_92','ub_vec_92');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OVERS\outputs\PEAO\bajo_niv_educ\1%\simulacion_2\output_tests.xlsx',p_value_vec_"&amp;QW164&amp;"','p_value_vec_"&amp;QW164&amp;"');"</f>
        <v>xlswrite('G:\Mi unidad\1. PROYECTOS TELLO 2022\SCM SPILL OVERS\outputs\PEAO\bajo_niv_educ\1%\simulacion_2\output_tests.xlsx',p_value_vec_92','p_value_vec_92');</v>
      </c>
      <c r="RK164">
        <v>92</v>
      </c>
      <c r="RL164" t="str">
        <f>"xlswrite('G:\Mi unidad\1. PROYECTOS TELLO 2022\SCM SPILL OVERS\outputs\PEAO\bajo_ingreso\1%\simulacion_2\output_tests.xlsx',p_value_vec_"&amp;RK164&amp;"','p_value_vec_"&amp;RK164&amp;"');"</f>
        <v>xlswrite('G:\Mi unidad\1. PROYECTOS TELLO 2022\SCM SPILL OVERS\outputs\PEAO\bajo_ingreso\1%\simulacion_2\output_tests.xlsx',p_value_vec_92','p_value_vec_92');</v>
      </c>
      <c r="RW164">
        <v>92</v>
      </c>
      <c r="RX164" t="str">
        <f>"xlswrite('G:\Mi unidad\1. PROYECTOS TELLO 2022\SCM SPILL OVERS\outputs\PEAO\densidad\1%\simulacion_2\output_tests.xlsx',p_value_vec_"&amp;RW164&amp;"','p_value_vec_"&amp;RW164&amp;"');"</f>
        <v>xlswrite('G:\Mi unidad\1. PROYECTOS TELLO 2022\SCM SPILL OVERS\outputs\PEAO\densidad\1%\simulacion_2\output_tests.xlsx',p_value_vec_92','p_value_vec_92');</v>
      </c>
      <c r="SI164">
        <v>92</v>
      </c>
      <c r="SJ164" t="str">
        <f>"xlswrite('G:\Mi unidad\1. PROYECTOS TELLO 2022\SCM SPILL OVERS\outputs\PEAO\densidad_g\1%\simulacion_2\output_tests.xlsx',p_value_vec_"&amp;SI164&amp;"','p_value_vec_"&amp;SI164&amp;"');"</f>
        <v>xlswrite('G:\Mi unidad\1. PROYECTOS TELLO 2022\SCM SPILL OVERS\outputs\PEAO\densidad_g\1%\simulacion_2\output_tests.xlsx',p_value_vec_92','p_value_vec_92');</v>
      </c>
      <c r="SU164">
        <v>92</v>
      </c>
      <c r="SV164" t="str">
        <f>"xlswrite('G:\Mi unidad\1. PROYECTOS TELLO 2022\SCM SPILL OVERS\outputs\PEAO\distancia_centro_salud\1%\simulacion_2\output_tests.xlsx',p_value_vec_"&amp;SU164&amp;"','p_value_vec_"&amp;SU164&amp;"');"</f>
        <v>xlswrite('G:\Mi unidad\1. PROYECTOS TELLO 2022\SCM SPILL OVERS\outputs\PEAO\distancia_centro_salud\1%\simulacion_2\output_tests.xlsx',p_value_vec_92','p_value_vec_92');</v>
      </c>
      <c r="TH164">
        <v>92</v>
      </c>
      <c r="TI164" t="str">
        <f>"xlswrite('G:\Mi unidad\1. PROYECTOS TELLO 2022\SCM SPILL OVERS\outputs\PEAO\informalidad\1%\simulacion_2\output_tests.xlsx',p_value_vec_"&amp;TH164&amp;"','p_value_vec_"&amp;TH164&amp;"');"</f>
        <v>xlswrite('G:\Mi unidad\1. PROYECTOS TELLO 2022\SCM SPILL OVERS\outputs\PEAO\informalidad\1%\simulacion_2\output_tests.xlsx',p_value_vec_92','p_value_vec_92');</v>
      </c>
      <c r="TU164">
        <v>92</v>
      </c>
      <c r="TV164" t="str">
        <f>"xlswrite('G:\Mi unidad\1. PROYECTOS TELLO 2022\SCM SPILL OVERS\outputs\PEAO\alimentos\1%\simulacion_2\output_tests.xlsx',p_value_vec_"&amp;TU164&amp;"','p_value_vec_"&amp;TU164&amp;"');"</f>
        <v>xlswrite('G:\Mi unidad\1. PROYECTOS TELLO 2022\SCM SPILL OVERS\outputs\PEAO\alimentos\1%\simulacion_2\output_tests.xlsx',p_value_vec_92','p_value_vec_92');</v>
      </c>
      <c r="UB164">
        <v>92</v>
      </c>
      <c r="UC164" t="str">
        <f>"xlswrite('G:\Mi unidad\1. PROYECTOS TELLO 2022\SCM SPILL OVERS\outputs\PEAO\jefe_hogar\1%\simulacion_2\output_tests.xlsx',p_value_vec_"&amp;UB164&amp;"','p_value_vec_"&amp;UB164&amp;"');"</f>
        <v>xlswrite('G:\Mi unidad\1. PROYECTOS TELLO 2022\SCM SPILL OVERS\outputs\PEAO\jefe_hogar\1%\simulacion_2\output_tests.xlsx',p_value_vec_92','p_value_vec_92');</v>
      </c>
      <c r="UI164">
        <v>92</v>
      </c>
      <c r="UJ164" t="str">
        <f>"xlswrite('G:\Mi unidad\1. PROYECTOS TELLO 2022\SCM SPILL OVERS\outputs\PEAO\mujeres\1%\simulacion_2\output_tests.xlsx',p_value_vec_"&amp;UI164&amp;"','p_value_vec_"&amp;UI164&amp;"');"</f>
        <v>xlswrite('G:\Mi unidad\1. PROYECTOS TELLO 2022\SCM SPILL OVERS\outputs\PEAO\mujeres\1%\simulacion_2\output_tests.xlsx',p_value_vec_92','p_value_vec_92');</v>
      </c>
      <c r="UU164">
        <v>92</v>
      </c>
      <c r="UV164" t="str">
        <f>"xlswrite('G:\Mi unidad\1. PROYECTOS TELLO 2022\SCM SPILL OVERS\outputs\PEAO\criminalidad\1%\simulacion_2\output_tests.xlsx',p_value_vec_"&amp;UU164&amp;"','p_value_vec_"&amp;UU164&amp;"');"</f>
        <v>xlswrite('G:\Mi unidad\1. PROYECTOS TELLO 2022\SCM SPILL OVERS\outputs\PEAO\criminalidad\1%\simulacion_2\output_tests.xlsx',p_value_vec_92','p_value_vec_92');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OVERS\outputs\PEAO\bajo_niv_educ\1%\simulacion_2\output_tests.xlsx',alpha1_hat_vec_"&amp;QW165&amp;"','alpha1_hat_vec_"&amp;QW165&amp;"');"</f>
        <v>xlswrite('G:\Mi unidad\1. PROYECTOS TELLO 2022\SCM SPILL OVERS\outputs\PEAO\bajo_niv_educ\1%\simulacion_2\output_tests.xlsx',alpha1_hat_vec_92','alpha1_hat_vec_92');</v>
      </c>
      <c r="RK165">
        <v>92</v>
      </c>
      <c r="RL165" t="str">
        <f>"xlswrite('G:\Mi unidad\1. PROYECTOS TELLO 2022\SCM SPILL OVERS\outputs\PEAO\bajo_ingreso\1%\simulacion_2\output_tests.xlsx',alpha1_hat_vec_"&amp;RK165&amp;"','alpha1_hat_vec_"&amp;RK165&amp;"');"</f>
        <v>xlswrite('G:\Mi unidad\1. PROYECTOS TELLO 2022\SCM SPILL OVERS\outputs\PEAO\bajo_ingreso\1%\simulacion_2\output_tests.xlsx',alpha1_hat_vec_92','alpha1_hat_vec_92');</v>
      </c>
      <c r="RW165">
        <v>92</v>
      </c>
      <c r="RX165" t="str">
        <f>"xlswrite('G:\Mi unidad\1. PROYECTOS TELLO 2022\SCM SPILL OVERS\outputs\PEAO\densidad\1%\simulacion_2\output_tests.xlsx',alpha1_hat_vec_"&amp;RW165&amp;"','alpha1_hat_vec_"&amp;RW165&amp;"');"</f>
        <v>xlswrite('G:\Mi unidad\1. PROYECTOS TELLO 2022\SCM SPILL OVERS\outputs\PEAO\densidad\1%\simulacion_2\output_tests.xlsx',alpha1_hat_vec_92','alpha1_hat_vec_92');</v>
      </c>
      <c r="SI165">
        <v>92</v>
      </c>
      <c r="SJ165" t="str">
        <f>"xlswrite('G:\Mi unidad\1. PROYECTOS TELLO 2022\SCM SPILL OVERS\outputs\PEAO\densidad_g\1%\simulacion_2\output_tests.xlsx',alpha1_hat_vec_"&amp;SI165&amp;"','alpha1_hat_vec_"&amp;SI165&amp;"');"</f>
        <v>xlswrite('G:\Mi unidad\1. PROYECTOS TELLO 2022\SCM SPILL OVERS\outputs\PEAO\densidad_g\1%\simulacion_2\output_tests.xlsx',alpha1_hat_vec_92','alpha1_hat_vec_92');</v>
      </c>
      <c r="SU165">
        <v>92</v>
      </c>
      <c r="SV165" t="str">
        <f>"xlswrite('G:\Mi unidad\1. PROYECTOS TELLO 2022\SCM SPILL OVERS\outputs\PEAO\distancia_centro_salud\1%\simulacion_2\output_tests.xlsx',alpha1_hat_vec_"&amp;SU165&amp;"','alpha1_hat_vec_"&amp;SU165&amp;"');"</f>
        <v>xlswrite('G:\Mi unidad\1. PROYECTOS TELLO 2022\SCM SPILL OVERS\outputs\PEAO\distancia_centro_salud\1%\simulacion_2\output_tests.xlsx',alpha1_hat_vec_92','alpha1_hat_vec_92');</v>
      </c>
      <c r="TH165">
        <v>92</v>
      </c>
      <c r="TI165" t="str">
        <f>"xlswrite('G:\Mi unidad\1. PROYECTOS TELLO 2022\SCM SPILL OVERS\outputs\PEAO\informalidad\1%\simulacion_2\output_tests.xlsx',alpha1_hat_vec_"&amp;TH165&amp;"','alpha1_hat_vec_"&amp;TH165&amp;"');"</f>
        <v>xlswrite('G:\Mi unidad\1. PROYECTOS TELLO 2022\SCM SPILL OVERS\outputs\PEAO\informalidad\1%\simulacion_2\output_tests.xlsx',alpha1_hat_vec_92','alpha1_hat_vec_92');</v>
      </c>
      <c r="TU165">
        <v>92</v>
      </c>
      <c r="TV165" t="str">
        <f>"xlswrite('G:\Mi unidad\1. PROYECTOS TELLO 2022\SCM SPILL OVERS\outputs\PEAO\alimentos\1%\simulacion_2\output_tests.xlsx',alpha1_hat_vec_"&amp;TU165&amp;"','alpha1_hat_vec_"&amp;TU165&amp;"');"</f>
        <v>xlswrite('G:\Mi unidad\1. PROYECTOS TELLO 2022\SCM SPILL OVERS\outputs\PEAO\alimentos\1%\simulacion_2\output_tests.xlsx',alpha1_hat_vec_92','alpha1_hat_vec_92');</v>
      </c>
      <c r="UB165">
        <v>92</v>
      </c>
      <c r="UC165" t="str">
        <f>"xlswrite('G:\Mi unidad\1. PROYECTOS TELLO 2022\SCM SPILL OVERS\outputs\PEAO\jefe_hogar\1%\simulacion_2\output_tests.xlsx',alpha1_hat_vec_"&amp;UB165&amp;"','alpha1_hat_vec_"&amp;UB165&amp;"');"</f>
        <v>xlswrite('G:\Mi unidad\1. PROYECTOS TELLO 2022\SCM SPILL OVERS\outputs\PEAO\jefe_hogar\1%\simulacion_2\output_tests.xlsx',alpha1_hat_vec_92','alpha1_hat_vec_92');</v>
      </c>
      <c r="UI165">
        <v>92</v>
      </c>
      <c r="UJ165" t="str">
        <f>"xlswrite('G:\Mi unidad\1. PROYECTOS TELLO 2022\SCM SPILL OVERS\outputs\PEAO\mujeres\1%\simulacion_2\output_tests.xlsx',alpha1_hat_vec_"&amp;UI165&amp;"','alpha1_hat_vec_"&amp;UI165&amp;"');"</f>
        <v>xlswrite('G:\Mi unidad\1. PROYECTOS TELLO 2022\SCM SPILL OVERS\outputs\PEAO\mujeres\1%\simulacion_2\output_tests.xlsx',alpha1_hat_vec_92','alpha1_hat_vec_92');</v>
      </c>
      <c r="UU165">
        <v>92</v>
      </c>
      <c r="UV165" t="str">
        <f>"xlswrite('G:\Mi unidad\1. PROYECTOS TELLO 2022\SCM SPILL OVERS\outputs\PEAO\criminalidad\1%\simulacion_2\output_tests.xlsx',alpha1_hat_vec_"&amp;UU165&amp;"','alpha1_hat_vec_"&amp;UU165&amp;"');"</f>
        <v>xlswrite('G:\Mi unidad\1. PROYECTOS TELLO 2022\SCM SPILL OVERS\outputs\PEAO\criminalidad\1%\simulacion_2\output_tests.xlsx',alpha1_hat_vec_92','alpha1_hat_vec_92');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OVERS\outputs\PEAO\bajo_niv_educ\1%\simulacion_2\output_tests.xlsx',spillover_test_"&amp;QW166&amp;"','sp_test_"&amp;QW166&amp;"');"</f>
        <v>xlswrite('G:\Mi unidad\1. PROYECTOS TELLO 2022\SCM SPILL OVERS\outputs\PEAO\bajo_niv_educ\1%\simulacion_2\output_tests.xlsx',spillover_test_92','sp_test_92');</v>
      </c>
      <c r="RK166">
        <v>92</v>
      </c>
      <c r="RL166" t="str">
        <f>"xlswrite('G:\Mi unidad\1. PROYECTOS TELLO 2022\SCM SPILL OVERS\outputs\PEAO\bajo_ingreso\1%\simulacion_2\output_tests.xlsx',spillover_test_"&amp;RK166&amp;"','sp_test_"&amp;RK166&amp;"');"</f>
        <v>xlswrite('G:\Mi unidad\1. PROYECTOS TELLO 2022\SCM SPILL OVERS\outputs\PEAO\bajo_ingreso\1%\simulacion_2\output_tests.xlsx',spillover_test_92','sp_test_92');</v>
      </c>
      <c r="RW166">
        <v>92</v>
      </c>
      <c r="RX166" t="str">
        <f>"xlswrite('G:\Mi unidad\1. PROYECTOS TELLO 2022\SCM SPILL OVERS\outputs\PEAO\densidad\1%\simulacion_2\output_tests.xlsx',spillover_test_"&amp;RW166&amp;"','sp_test_"&amp;RW166&amp;"');"</f>
        <v>xlswrite('G:\Mi unidad\1. PROYECTOS TELLO 2022\SCM SPILL OVERS\outputs\PEAO\densidad\1%\simulacion_2\output_tests.xlsx',spillover_test_92','sp_test_92');</v>
      </c>
      <c r="SI166">
        <v>92</v>
      </c>
      <c r="SJ166" t="str">
        <f>"xlswrite('G:\Mi unidad\1. PROYECTOS TELLO 2022\SCM SPILL OVERS\outputs\PEAO\densidad_g\1%\simulacion_2\output_tests.xlsx',spillover_test_"&amp;SI166&amp;"','sp_test_"&amp;SI166&amp;"');"</f>
        <v>xlswrite('G:\Mi unidad\1. PROYECTOS TELLO 2022\SCM SPILL OVERS\outputs\PEAO\densidad_g\1%\simulacion_2\output_tests.xlsx',spillover_test_92','sp_test_92');</v>
      </c>
      <c r="SU166">
        <v>92</v>
      </c>
      <c r="SV166" t="str">
        <f>"xlswrite('G:\Mi unidad\1. PROYECTOS TELLO 2022\SCM SPILL OVERS\outputs\PEAO\distancia_centro_salud\1%\simulacion_2\output_tests.xlsx',spillover_test_"&amp;SU166&amp;"','sp_test_"&amp;SU166&amp;"');"</f>
        <v>xlswrite('G:\Mi unidad\1. PROYECTOS TELLO 2022\SCM SPILL OVERS\outputs\PEAO\distancia_centro_salud\1%\simulacion_2\output_tests.xlsx',spillover_test_92','sp_test_92');</v>
      </c>
      <c r="TH166">
        <v>92</v>
      </c>
      <c r="TI166" t="str">
        <f>"xlswrite('G:\Mi unidad\1. PROYECTOS TELLO 2022\SCM SPILL OVERS\outputs\PEAO\informalidad\1%\simulacion_2\output_tests.xlsx',spillover_test_"&amp;TH166&amp;"','sp_test_"&amp;TH166&amp;"');"</f>
        <v>xlswrite('G:\Mi unidad\1. PROYECTOS TELLO 2022\SCM SPILL OVERS\outputs\PEAO\informalidad\1%\simulacion_2\output_tests.xlsx',spillover_test_92','sp_test_92');</v>
      </c>
      <c r="TU166">
        <v>92</v>
      </c>
      <c r="TV166" t="str">
        <f>"xlswrite('G:\Mi unidad\1. PROYECTOS TELLO 2022\SCM SPILL OVERS\outputs\PEAO\alimentos\1%\simulacion_2\output_tests.xlsx',spillover_test_"&amp;TU166&amp;"','sp_test_"&amp;TU166&amp;"');"</f>
        <v>xlswrite('G:\Mi unidad\1. PROYECTOS TELLO 2022\SCM SPILL OVERS\outputs\PEAO\alimentos\1%\simulacion_2\output_tests.xlsx',spillover_test_92','sp_test_92');</v>
      </c>
      <c r="UB166">
        <v>92</v>
      </c>
      <c r="UC166" t="str">
        <f>"xlswrite('G:\Mi unidad\1. PROYECTOS TELLO 2022\SCM SPILL OVERS\outputs\PEAO\jefe_hogar\1%\simulacion_2\output_tests.xlsx',spillover_test_"&amp;UB166&amp;"','sp_test_"&amp;UB166&amp;"');"</f>
        <v>xlswrite('G:\Mi unidad\1. PROYECTOS TELLO 2022\SCM SPILL OVERS\outputs\PEAO\jefe_hogar\1%\simulacion_2\output_tests.xlsx',spillover_test_92','sp_test_92');</v>
      </c>
      <c r="UI166">
        <v>92</v>
      </c>
      <c r="UJ166" t="str">
        <f>"xlswrite('G:\Mi unidad\1. PROYECTOS TELLO 2022\SCM SPILL OVERS\outputs\PEAO\mujeres\1%\simulacion_2\output_tests.xlsx',spillover_test_"&amp;UI166&amp;"','sp_test_"&amp;UI166&amp;"');"</f>
        <v>xlswrite('G:\Mi unidad\1. PROYECTOS TELLO 2022\SCM SPILL OVERS\outputs\PEAO\mujeres\1%\simulacion_2\output_tests.xlsx',spillover_test_92','sp_test_92');</v>
      </c>
      <c r="UU166">
        <v>92</v>
      </c>
      <c r="UV166" t="str">
        <f>"xlswrite('G:\Mi unidad\1. PROYECTOS TELLO 2022\SCM SPILL OVERS\outputs\PEAO\criminalidad\1%\simulacion_2\output_tests.xlsx',spillover_test_"&amp;UU166&amp;"','sp_test_"&amp;UU166&amp;"');"</f>
        <v>xlswrite('G:\Mi unidad\1. PROYECTOS TELLO 2022\SCM SPILL OVERS\outputs\PEAO\criminalidad\1%\simulacion_2\output_tests.xlsx',spillover_test_92','sp_test_92');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OVERS\outputs\PEAO\bajo_niv_educ\1%\simulacion_2\output_tests.xlsx',lb_vec_"&amp;QW167&amp;"','lb_vec_"&amp;QW167&amp;"');"</f>
        <v>xlswrite('G:\Mi unidad\1. PROYECTOS TELLO 2022\SCM SPILL OVERS\outputs\PEAO\bajo_niv_educ\1%\simulacion_2\output_tests.xlsx',lb_vec_95','lb_vec_95');</v>
      </c>
      <c r="RK167">
        <v>95</v>
      </c>
      <c r="RL167" t="str">
        <f>"xlswrite('G:\Mi unidad\1. PROYECTOS TELLO 2022\SCM SPILL OVERS\outputs\PEAO\bajo_ingreso\1%\simulacion_2\output_tests.xlsx',lb_vec_"&amp;RK167&amp;"','lb_vec_"&amp;RK167&amp;"');"</f>
        <v>xlswrite('G:\Mi unidad\1. PROYECTOS TELLO 2022\SCM SPILL OVERS\outputs\PEAO\bajo_ingreso\1%\simulacion_2\output_tests.xlsx',lb_vec_95','lb_vec_95');</v>
      </c>
      <c r="RW167">
        <v>95</v>
      </c>
      <c r="RX167" t="str">
        <f>"xlswrite('G:\Mi unidad\1. PROYECTOS TELLO 2022\SCM SPILL OVERS\outputs\PEAO\densidad\1%\simulacion_2\output_tests.xlsx',lb_vec_"&amp;RW167&amp;"','lb_vec_"&amp;RW167&amp;"');"</f>
        <v>xlswrite('G:\Mi unidad\1. PROYECTOS TELLO 2022\SCM SPILL OVERS\outputs\PEAO\densidad\1%\simulacion_2\output_tests.xlsx',lb_vec_95','lb_vec_95');</v>
      </c>
      <c r="SI167">
        <v>95</v>
      </c>
      <c r="SJ167" t="str">
        <f>"xlswrite('G:\Mi unidad\1. PROYECTOS TELLO 2022\SCM SPILL OVERS\outputs\PEAO\densidad_g\1%\simulacion_2\output_tests.xlsx',lb_vec_"&amp;SI167&amp;"','lb_vec_"&amp;SI167&amp;"');"</f>
        <v>xlswrite('G:\Mi unidad\1. PROYECTOS TELLO 2022\SCM SPILL OVERS\outputs\PEAO\densidad_g\1%\simulacion_2\output_tests.xlsx',lb_vec_95','lb_vec_95');</v>
      </c>
      <c r="SU167">
        <v>95</v>
      </c>
      <c r="SV167" t="str">
        <f>"xlswrite('G:\Mi unidad\1. PROYECTOS TELLO 2022\SCM SPILL OVERS\outputs\PEAO\distancia_centro_salud\1%\simulacion_2\output_tests.xlsx',lb_vec_"&amp;SU167&amp;"','lb_vec_"&amp;SU167&amp;"');"</f>
        <v>xlswrite('G:\Mi unidad\1. PROYECTOS TELLO 2022\SCM SPILL OVERS\outputs\PEAO\distancia_centro_salud\1%\simulacion_2\output_tests.xlsx',lb_vec_95','lb_vec_95');</v>
      </c>
      <c r="TH167">
        <v>95</v>
      </c>
      <c r="TI167" t="str">
        <f>"xlswrite('G:\Mi unidad\1. PROYECTOS TELLO 2022\SCM SPILL OVERS\outputs\PEAO\informalidad\1%\simulacion_2\output_tests.xlsx',lb_vec_"&amp;TH167&amp;"','lb_vec_"&amp;TH167&amp;"');"</f>
        <v>xlswrite('G:\Mi unidad\1. PROYECTOS TELLO 2022\SCM SPILL OVERS\outputs\PEAO\informalidad\1%\simulacion_2\output_tests.xlsx',lb_vec_95','lb_vec_95');</v>
      </c>
      <c r="TU167">
        <v>95</v>
      </c>
      <c r="TV167" t="str">
        <f>"xlswrite('G:\Mi unidad\1. PROYECTOS TELLO 2022\SCM SPILL OVERS\outputs\PEAO\alimentos\1%\simulacion_2\output_tests.xlsx',lb_vec_"&amp;TU167&amp;"','lb_vec_"&amp;TU167&amp;"');"</f>
        <v>xlswrite('G:\Mi unidad\1. PROYECTOS TELLO 2022\SCM SPILL OVERS\outputs\PEAO\alimentos\1%\simulacion_2\output_tests.xlsx',lb_vec_95','lb_vec_95');</v>
      </c>
      <c r="UB167">
        <v>95</v>
      </c>
      <c r="UC167" t="str">
        <f>"xlswrite('G:\Mi unidad\1. PROYECTOS TELLO 2022\SCM SPILL OVERS\outputs\PEAO\jefe_hogar\1%\simulacion_2\output_tests.xlsx',lb_vec_"&amp;UB167&amp;"','lb_vec_"&amp;UB167&amp;"');"</f>
        <v>xlswrite('G:\Mi unidad\1. PROYECTOS TELLO 2022\SCM SPILL OVERS\outputs\PEAO\jefe_hogar\1%\simulacion_2\output_tests.xlsx',lb_vec_95','lb_vec_95');</v>
      </c>
      <c r="UI167">
        <v>95</v>
      </c>
      <c r="UJ167" t="str">
        <f>"xlswrite('G:\Mi unidad\1. PROYECTOS TELLO 2022\SCM SPILL OVERS\outputs\PEAO\mujeres\1%\simulacion_2\output_tests.xlsx',lb_vec_"&amp;UI167&amp;"','lb_vec_"&amp;UI167&amp;"');"</f>
        <v>xlswrite('G:\Mi unidad\1. PROYECTOS TELLO 2022\SCM SPILL OVERS\outputs\PEAO\mujeres\1%\simulacion_2\output_tests.xlsx',lb_vec_95','lb_vec_95');</v>
      </c>
      <c r="UU167">
        <v>95</v>
      </c>
      <c r="UV167" t="str">
        <f>"xlswrite('G:\Mi unidad\1. PROYECTOS TELLO 2022\SCM SPILL OVERS\outputs\PEAO\criminalidad\1%\simulacion_2\output_tests.xlsx',lb_vec_"&amp;UU167&amp;"','lb_vec_"&amp;UU167&amp;"');"</f>
        <v>xlswrite('G:\Mi unidad\1. PROYECTOS TELLO 2022\SCM SPILL OVERS\outputs\PEAO\criminalidad\1%\simulacion_2\output_tests.xlsx',lb_vec_95','lb_vec_95');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OVERS\outputs\PEAO\bajo_niv_educ\1%\simulacion_2\output_tests.xlsx',ub_vec_"&amp;QW168&amp;"','ub_vec_"&amp;QW168&amp;"');"</f>
        <v>xlswrite('G:\Mi unidad\1. PROYECTOS TELLO 2022\SCM SPILL OVERS\outputs\PEAO\bajo_niv_educ\1%\simulacion_2\output_tests.xlsx',ub_vec_95','ub_vec_95');</v>
      </c>
      <c r="RK168">
        <v>95</v>
      </c>
      <c r="RL168" t="str">
        <f>"xlswrite('G:\Mi unidad\1. PROYECTOS TELLO 2022\SCM SPILL OVERS\outputs\PEAO\bajo_ingreso\1%\simulacion_2\output_tests.xlsx',ub_vec_"&amp;RK168&amp;"','ub_vec_"&amp;RK168&amp;"');"</f>
        <v>xlswrite('G:\Mi unidad\1. PROYECTOS TELLO 2022\SCM SPILL OVERS\outputs\PEAO\bajo_ingreso\1%\simulacion_2\output_tests.xlsx',ub_vec_95','ub_vec_95');</v>
      </c>
      <c r="RW168">
        <v>95</v>
      </c>
      <c r="RX168" t="str">
        <f>"xlswrite('G:\Mi unidad\1. PROYECTOS TELLO 2022\SCM SPILL OVERS\outputs\PEAO\densidad\1%\simulacion_2\output_tests.xlsx',ub_vec_"&amp;RW168&amp;"','ub_vec_"&amp;RW168&amp;"');"</f>
        <v>xlswrite('G:\Mi unidad\1. PROYECTOS TELLO 2022\SCM SPILL OVERS\outputs\PEAO\densidad\1%\simulacion_2\output_tests.xlsx',ub_vec_95','ub_vec_95');</v>
      </c>
      <c r="SI168">
        <v>95</v>
      </c>
      <c r="SJ168" t="str">
        <f>"xlswrite('G:\Mi unidad\1. PROYECTOS TELLO 2022\SCM SPILL OVERS\outputs\PEAO\densidad_g\1%\simulacion_2\output_tests.xlsx',ub_vec_"&amp;SI168&amp;"','ub_vec_"&amp;SI168&amp;"');"</f>
        <v>xlswrite('G:\Mi unidad\1. PROYECTOS TELLO 2022\SCM SPILL OVERS\outputs\PEAO\densidad_g\1%\simulacion_2\output_tests.xlsx',ub_vec_95','ub_vec_95');</v>
      </c>
      <c r="SU168">
        <v>95</v>
      </c>
      <c r="SV168" t="str">
        <f>"xlswrite('G:\Mi unidad\1. PROYECTOS TELLO 2022\SCM SPILL OVERS\outputs\PEAO\distancia_centro_salud\1%\simulacion_2\output_tests.xlsx',ub_vec_"&amp;SU168&amp;"','ub_vec_"&amp;SU168&amp;"');"</f>
        <v>xlswrite('G:\Mi unidad\1. PROYECTOS TELLO 2022\SCM SPILL OVERS\outputs\PEAO\distancia_centro_salud\1%\simulacion_2\output_tests.xlsx',ub_vec_95','ub_vec_95');</v>
      </c>
      <c r="TH168">
        <v>95</v>
      </c>
      <c r="TI168" t="str">
        <f>"xlswrite('G:\Mi unidad\1. PROYECTOS TELLO 2022\SCM SPILL OVERS\outputs\PEAO\informalidad\1%\simulacion_2\output_tests.xlsx',ub_vec_"&amp;TH168&amp;"','ub_vec_"&amp;TH168&amp;"');"</f>
        <v>xlswrite('G:\Mi unidad\1. PROYECTOS TELLO 2022\SCM SPILL OVERS\outputs\PEAO\informalidad\1%\simulacion_2\output_tests.xlsx',ub_vec_95','ub_vec_95');</v>
      </c>
      <c r="TU168">
        <v>95</v>
      </c>
      <c r="TV168" t="str">
        <f>"xlswrite('G:\Mi unidad\1. PROYECTOS TELLO 2022\SCM SPILL OVERS\outputs\PEAO\alimentos\1%\simulacion_2\output_tests.xlsx',ub_vec_"&amp;TU168&amp;"','ub_vec_"&amp;TU168&amp;"');"</f>
        <v>xlswrite('G:\Mi unidad\1. PROYECTOS TELLO 2022\SCM SPILL OVERS\outputs\PEAO\alimentos\1%\simulacion_2\output_tests.xlsx',ub_vec_95','ub_vec_95');</v>
      </c>
      <c r="UB168">
        <v>95</v>
      </c>
      <c r="UC168" t="str">
        <f>"xlswrite('G:\Mi unidad\1. PROYECTOS TELLO 2022\SCM SPILL OVERS\outputs\PEAO\jefe_hogar\1%\simulacion_2\output_tests.xlsx',ub_vec_"&amp;UB168&amp;"','ub_vec_"&amp;UB168&amp;"');"</f>
        <v>xlswrite('G:\Mi unidad\1. PROYECTOS TELLO 2022\SCM SPILL OVERS\outputs\PEAO\jefe_hogar\1%\simulacion_2\output_tests.xlsx',ub_vec_95','ub_vec_95');</v>
      </c>
      <c r="UI168">
        <v>95</v>
      </c>
      <c r="UJ168" t="str">
        <f>"xlswrite('G:\Mi unidad\1. PROYECTOS TELLO 2022\SCM SPILL OVERS\outputs\PEAO\mujeres\1%\simulacion_2\output_tests.xlsx',ub_vec_"&amp;UI168&amp;"','ub_vec_"&amp;UI168&amp;"');"</f>
        <v>xlswrite('G:\Mi unidad\1. PROYECTOS TELLO 2022\SCM SPILL OVERS\outputs\PEAO\mujeres\1%\simulacion_2\output_tests.xlsx',ub_vec_95','ub_vec_95');</v>
      </c>
      <c r="UU168">
        <v>95</v>
      </c>
      <c r="UV168" t="str">
        <f>"xlswrite('G:\Mi unidad\1. PROYECTOS TELLO 2022\SCM SPILL OVERS\outputs\PEAO\criminalidad\1%\simulacion_2\output_tests.xlsx',ub_vec_"&amp;UU168&amp;"','ub_vec_"&amp;UU168&amp;"');"</f>
        <v>xlswrite('G:\Mi unidad\1. PROYECTOS TELLO 2022\SCM SPILL OVERS\outputs\PEAO\criminalidad\1%\simulacion_2\output_tests.xlsx',ub_vec_95','ub_vec_95');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sp_andrews_te(Y_pre_"&amp;QI169&amp;",PEAO_"&amp;QI169&amp;"(:,T+s),A_"&amp;QI169&amp;",C,.05);"</f>
        <v xml:space="preserve">    [p_value_66,lb_66,ub_66] = sp_andrews_te(Y_pre_66,PEAO_66(:,T+s),A_66,C,.05);</v>
      </c>
      <c r="QP169">
        <v>86</v>
      </c>
      <c r="QQ169" t="str">
        <f>"    spillover_test_"&amp;QP169&amp;"(s) = sp_andrews(Y_pre_"&amp;QP169&amp;",PEAO_"&amp;QP169&amp;"(:,T+s),A_"&amp;QP169&amp;",C,d,alpha_sig);"</f>
        <v xml:space="preserve">    spillover_test_86(s) = sp_andrews(Y_pre_86,PEAO_86(:,T+s),A_86,C,d,alpha_sig);</v>
      </c>
      <c r="QW169">
        <v>95</v>
      </c>
      <c r="QX169" t="str">
        <f>"xlswrite('G:\Mi unidad\1. PROYECTOS TELLO 2022\SCM SPILL OVERS\outputs\PEAO\bajo_niv_educ\1%\simulacion_2\output_tests.xlsx',p_value_vec_"&amp;QW169&amp;"','p_value_vec_"&amp;QW169&amp;"');"</f>
        <v>xlswrite('G:\Mi unidad\1. PROYECTOS TELLO 2022\SCM SPILL OVERS\outputs\PEAO\bajo_niv_educ\1%\simulacion_2\output_tests.xlsx',p_value_vec_95','p_value_vec_95');</v>
      </c>
      <c r="RK169">
        <v>95</v>
      </c>
      <c r="RL169" t="str">
        <f>"xlswrite('G:\Mi unidad\1. PROYECTOS TELLO 2022\SCM SPILL OVERS\outputs\PEAO\bajo_ingreso\1%\simulacion_2\output_tests.xlsx',p_value_vec_"&amp;RK169&amp;"','p_value_vec_"&amp;RK169&amp;"');"</f>
        <v>xlswrite('G:\Mi unidad\1. PROYECTOS TELLO 2022\SCM SPILL OVERS\outputs\PEAO\bajo_ingreso\1%\simulacion_2\output_tests.xlsx',p_value_vec_95','p_value_vec_95');</v>
      </c>
      <c r="RW169">
        <v>95</v>
      </c>
      <c r="RX169" t="str">
        <f>"xlswrite('G:\Mi unidad\1. PROYECTOS TELLO 2022\SCM SPILL OVERS\outputs\PEAO\densidad\1%\simulacion_2\output_tests.xlsx',p_value_vec_"&amp;RW169&amp;"','p_value_vec_"&amp;RW169&amp;"');"</f>
        <v>xlswrite('G:\Mi unidad\1. PROYECTOS TELLO 2022\SCM SPILL OVERS\outputs\PEAO\densidad\1%\simulacion_2\output_tests.xlsx',p_value_vec_95','p_value_vec_95');</v>
      </c>
      <c r="SI169">
        <v>95</v>
      </c>
      <c r="SJ169" t="str">
        <f>"xlswrite('G:\Mi unidad\1. PROYECTOS TELLO 2022\SCM SPILL OVERS\outputs\PEAO\densidad_g\1%\simulacion_2\output_tests.xlsx',p_value_vec_"&amp;SI169&amp;"','p_value_vec_"&amp;SI169&amp;"');"</f>
        <v>xlswrite('G:\Mi unidad\1. PROYECTOS TELLO 2022\SCM SPILL OVERS\outputs\PEAO\densidad_g\1%\simulacion_2\output_tests.xlsx',p_value_vec_95','p_value_vec_95');</v>
      </c>
      <c r="SU169">
        <v>95</v>
      </c>
      <c r="SV169" t="str">
        <f>"xlswrite('G:\Mi unidad\1. PROYECTOS TELLO 2022\SCM SPILL OVERS\outputs\PEAO\distancia_centro_salud\1%\simulacion_2\output_tests.xlsx',p_value_vec_"&amp;SU169&amp;"','p_value_vec_"&amp;SU169&amp;"');"</f>
        <v>xlswrite('G:\Mi unidad\1. PROYECTOS TELLO 2022\SCM SPILL OVERS\outputs\PEAO\distancia_centro_salud\1%\simulacion_2\output_tests.xlsx',p_value_vec_95','p_value_vec_95');</v>
      </c>
      <c r="TH169">
        <v>95</v>
      </c>
      <c r="TI169" t="str">
        <f>"xlswrite('G:\Mi unidad\1. PROYECTOS TELLO 2022\SCM SPILL OVERS\outputs\PEAO\informalidad\1%\simulacion_2\output_tests.xlsx',p_value_vec_"&amp;TH169&amp;"','p_value_vec_"&amp;TH169&amp;"');"</f>
        <v>xlswrite('G:\Mi unidad\1. PROYECTOS TELLO 2022\SCM SPILL OVERS\outputs\PEAO\informalidad\1%\simulacion_2\output_tests.xlsx',p_value_vec_95','p_value_vec_95');</v>
      </c>
      <c r="TU169">
        <v>95</v>
      </c>
      <c r="TV169" t="str">
        <f>"xlswrite('G:\Mi unidad\1. PROYECTOS TELLO 2022\SCM SPILL OVERS\outputs\PEAO\alimentos\1%\simulacion_2\output_tests.xlsx',p_value_vec_"&amp;TU169&amp;"','p_value_vec_"&amp;TU169&amp;"');"</f>
        <v>xlswrite('G:\Mi unidad\1. PROYECTOS TELLO 2022\SCM SPILL OVERS\outputs\PEAO\alimentos\1%\simulacion_2\output_tests.xlsx',p_value_vec_95','p_value_vec_95');</v>
      </c>
      <c r="UB169">
        <v>95</v>
      </c>
      <c r="UC169" t="str">
        <f>"xlswrite('G:\Mi unidad\1. PROYECTOS TELLO 2022\SCM SPILL OVERS\outputs\PEAO\jefe_hogar\1%\simulacion_2\output_tests.xlsx',p_value_vec_"&amp;UB169&amp;"','p_value_vec_"&amp;UB169&amp;"');"</f>
        <v>xlswrite('G:\Mi unidad\1. PROYECTOS TELLO 2022\SCM SPILL OVERS\outputs\PEAO\jefe_hogar\1%\simulacion_2\output_tests.xlsx',p_value_vec_95','p_value_vec_95');</v>
      </c>
      <c r="UI169">
        <v>95</v>
      </c>
      <c r="UJ169" t="str">
        <f>"xlswrite('G:\Mi unidad\1. PROYECTOS TELLO 2022\SCM SPILL OVERS\outputs\PEAO\mujeres\1%\simulacion_2\output_tests.xlsx',p_value_vec_"&amp;UI169&amp;"','p_value_vec_"&amp;UI169&amp;"');"</f>
        <v>xlswrite('G:\Mi unidad\1. PROYECTOS TELLO 2022\SCM SPILL OVERS\outputs\PEAO\mujeres\1%\simulacion_2\output_tests.xlsx',p_value_vec_95','p_value_vec_95');</v>
      </c>
      <c r="UU169">
        <v>95</v>
      </c>
      <c r="UV169" t="str">
        <f>"xlswrite('G:\Mi unidad\1. PROYECTOS TELLO 2022\SCM SPILL OVERS\outputs\PEAO\criminalidad\1%\simulacion_2\output_tests.xlsx',p_value_vec_"&amp;UU169&amp;"','p_value_vec_"&amp;UU169&amp;"');"</f>
        <v>xlswrite('G:\Mi unidad\1. PROYECTOS TELLO 2022\SCM SPILL OVERS\outputs\PEAO\criminalidad\1%\simulacion_2\output_tests.xlsx',p_value_vec_95','p_value_vec_95');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OVERS\outputs\PEAO\bajo_niv_educ\1%\simulacion_2\output_tests.xlsx',alpha1_hat_vec_"&amp;QW170&amp;"','alpha1_hat_vec_"&amp;QW170&amp;"');"</f>
        <v>xlswrite('G:\Mi unidad\1. PROYECTOS TELLO 2022\SCM SPILL OVERS\outputs\PEAO\bajo_niv_educ\1%\simulacion_2\output_tests.xlsx',alpha1_hat_vec_95','alpha1_hat_vec_95');</v>
      </c>
      <c r="RK170">
        <v>95</v>
      </c>
      <c r="RL170" t="str">
        <f>"xlswrite('G:\Mi unidad\1. PROYECTOS TELLO 2022\SCM SPILL OVERS\outputs\PEAO\bajo_ingreso\1%\simulacion_2\output_tests.xlsx',alpha1_hat_vec_"&amp;RK170&amp;"','alpha1_hat_vec_"&amp;RK170&amp;"');"</f>
        <v>xlswrite('G:\Mi unidad\1. PROYECTOS TELLO 2022\SCM SPILL OVERS\outputs\PEAO\bajo_ingreso\1%\simulacion_2\output_tests.xlsx',alpha1_hat_vec_95','alpha1_hat_vec_95');</v>
      </c>
      <c r="RW170">
        <v>95</v>
      </c>
      <c r="RX170" t="str">
        <f>"xlswrite('G:\Mi unidad\1. PROYECTOS TELLO 2022\SCM SPILL OVERS\outputs\PEAO\densidad\1%\simulacion_2\output_tests.xlsx',alpha1_hat_vec_"&amp;RW170&amp;"','alpha1_hat_vec_"&amp;RW170&amp;"');"</f>
        <v>xlswrite('G:\Mi unidad\1. PROYECTOS TELLO 2022\SCM SPILL OVERS\outputs\PEAO\densidad\1%\simulacion_2\output_tests.xlsx',alpha1_hat_vec_95','alpha1_hat_vec_95');</v>
      </c>
      <c r="SI170">
        <v>95</v>
      </c>
      <c r="SJ170" t="str">
        <f>"xlswrite('G:\Mi unidad\1. PROYECTOS TELLO 2022\SCM SPILL OVERS\outputs\PEAO\densidad_g\1%\simulacion_2\output_tests.xlsx',alpha1_hat_vec_"&amp;SI170&amp;"','alpha1_hat_vec_"&amp;SI170&amp;"');"</f>
        <v>xlswrite('G:\Mi unidad\1. PROYECTOS TELLO 2022\SCM SPILL OVERS\outputs\PEAO\densidad_g\1%\simulacion_2\output_tests.xlsx',alpha1_hat_vec_95','alpha1_hat_vec_95');</v>
      </c>
      <c r="SU170">
        <v>95</v>
      </c>
      <c r="SV170" t="str">
        <f>"xlswrite('G:\Mi unidad\1. PROYECTOS TELLO 2022\SCM SPILL OVERS\outputs\PEAO\distancia_centro_salud\1%\simulacion_2\output_tests.xlsx',alpha1_hat_vec_"&amp;SU170&amp;"','alpha1_hat_vec_"&amp;SU170&amp;"');"</f>
        <v>xlswrite('G:\Mi unidad\1. PROYECTOS TELLO 2022\SCM SPILL OVERS\outputs\PEAO\distancia_centro_salud\1%\simulacion_2\output_tests.xlsx',alpha1_hat_vec_95','alpha1_hat_vec_95');</v>
      </c>
      <c r="TH170">
        <v>95</v>
      </c>
      <c r="TI170" t="str">
        <f>"xlswrite('G:\Mi unidad\1. PROYECTOS TELLO 2022\SCM SPILL OVERS\outputs\PEAO\informalidad\1%\simulacion_2\output_tests.xlsx',alpha1_hat_vec_"&amp;TH170&amp;"','alpha1_hat_vec_"&amp;TH170&amp;"');"</f>
        <v>xlswrite('G:\Mi unidad\1. PROYECTOS TELLO 2022\SCM SPILL OVERS\outputs\PEAO\informalidad\1%\simulacion_2\output_tests.xlsx',alpha1_hat_vec_95','alpha1_hat_vec_95');</v>
      </c>
      <c r="TU170">
        <v>95</v>
      </c>
      <c r="TV170" t="str">
        <f>"xlswrite('G:\Mi unidad\1. PROYECTOS TELLO 2022\SCM SPILL OVERS\outputs\PEAO\alimentos\1%\simulacion_2\output_tests.xlsx',alpha1_hat_vec_"&amp;TU170&amp;"','alpha1_hat_vec_"&amp;TU170&amp;"');"</f>
        <v>xlswrite('G:\Mi unidad\1. PROYECTOS TELLO 2022\SCM SPILL OVERS\outputs\PEAO\alimentos\1%\simulacion_2\output_tests.xlsx',alpha1_hat_vec_95','alpha1_hat_vec_95');</v>
      </c>
      <c r="UB170">
        <v>95</v>
      </c>
      <c r="UC170" t="str">
        <f>"xlswrite('G:\Mi unidad\1. PROYECTOS TELLO 2022\SCM SPILL OVERS\outputs\PEAO\jefe_hogar\1%\simulacion_2\output_tests.xlsx',alpha1_hat_vec_"&amp;UB170&amp;"','alpha1_hat_vec_"&amp;UB170&amp;"');"</f>
        <v>xlswrite('G:\Mi unidad\1. PROYECTOS TELLO 2022\SCM SPILL OVERS\outputs\PEAO\jefe_hogar\1%\simulacion_2\output_tests.xlsx',alpha1_hat_vec_95','alpha1_hat_vec_95');</v>
      </c>
      <c r="UI170">
        <v>95</v>
      </c>
      <c r="UJ170" t="str">
        <f>"xlswrite('G:\Mi unidad\1. PROYECTOS TELLO 2022\SCM SPILL OVERS\outputs\PEAO\mujeres\1%\simulacion_2\output_tests.xlsx',alpha1_hat_vec_"&amp;UI170&amp;"','alpha1_hat_vec_"&amp;UI170&amp;"');"</f>
        <v>xlswrite('G:\Mi unidad\1. PROYECTOS TELLO 2022\SCM SPILL OVERS\outputs\PEAO\mujeres\1%\simulacion_2\output_tests.xlsx',alpha1_hat_vec_95','alpha1_hat_vec_95');</v>
      </c>
      <c r="UU170">
        <v>95</v>
      </c>
      <c r="UV170" t="str">
        <f>"xlswrite('G:\Mi unidad\1. PROYECTOS TELLO 2022\SCM SPILL OVERS\outputs\PEAO\criminalidad\1%\simulacion_2\output_tests.xlsx',alpha1_hat_vec_"&amp;UU170&amp;"','alpha1_hat_vec_"&amp;UU170&amp;"');"</f>
        <v>xlswrite('G:\Mi unidad\1. PROYECTOS TELLO 2022\SCM SPILL OVERS\outputs\PEAO\criminalidad\1%\simulacion_2\output_tests.xlsx',alpha1_hat_vec_95','alpha1_hat_vec_95');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OVERS\outputs\PEAO\bajo_niv_educ\1%\simulacion_2\output_tests.xlsx',spillover_test_"&amp;QW171&amp;"','sp_test_"&amp;QW171&amp;"');"</f>
        <v>xlswrite('G:\Mi unidad\1. PROYECTOS TELLO 2022\SCM SPILL OVERS\outputs\PEAO\bajo_niv_educ\1%\simulacion_2\output_tests.xlsx',spillover_test_95','sp_test_95');</v>
      </c>
      <c r="RK171">
        <v>95</v>
      </c>
      <c r="RL171" t="str">
        <f>"xlswrite('G:\Mi unidad\1. PROYECTOS TELLO 2022\SCM SPILL OVERS\outputs\PEAO\bajo_ingreso\1%\simulacion_2\output_tests.xlsx',spillover_test_"&amp;RK171&amp;"','sp_test_"&amp;RK171&amp;"');"</f>
        <v>xlswrite('G:\Mi unidad\1. PROYECTOS TELLO 2022\SCM SPILL OVERS\outputs\PEAO\bajo_ingreso\1%\simulacion_2\output_tests.xlsx',spillover_test_95','sp_test_95');</v>
      </c>
      <c r="RW171">
        <v>95</v>
      </c>
      <c r="RX171" t="str">
        <f>"xlswrite('G:\Mi unidad\1. PROYECTOS TELLO 2022\SCM SPILL OVERS\outputs\PEAO\densidad\1%\simulacion_2\output_tests.xlsx',spillover_test_"&amp;RW171&amp;"','sp_test_"&amp;RW171&amp;"');"</f>
        <v>xlswrite('G:\Mi unidad\1. PROYECTOS TELLO 2022\SCM SPILL OVERS\outputs\PEAO\densidad\1%\simulacion_2\output_tests.xlsx',spillover_test_95','sp_test_95');</v>
      </c>
      <c r="SI171">
        <v>95</v>
      </c>
      <c r="SJ171" t="str">
        <f>"xlswrite('G:\Mi unidad\1. PROYECTOS TELLO 2022\SCM SPILL OVERS\outputs\PEAO\densidad_g\1%\simulacion_2\output_tests.xlsx',spillover_test_"&amp;SI171&amp;"','sp_test_"&amp;SI171&amp;"');"</f>
        <v>xlswrite('G:\Mi unidad\1. PROYECTOS TELLO 2022\SCM SPILL OVERS\outputs\PEAO\densidad_g\1%\simulacion_2\output_tests.xlsx',spillover_test_95','sp_test_95');</v>
      </c>
      <c r="SU171">
        <v>95</v>
      </c>
      <c r="SV171" t="str">
        <f>"xlswrite('G:\Mi unidad\1. PROYECTOS TELLO 2022\SCM SPILL OVERS\outputs\PEAO\distancia_centro_salud\1%\simulacion_2\output_tests.xlsx',spillover_test_"&amp;SU171&amp;"','sp_test_"&amp;SU171&amp;"');"</f>
        <v>xlswrite('G:\Mi unidad\1. PROYECTOS TELLO 2022\SCM SPILL OVERS\outputs\PEAO\distancia_centro_salud\1%\simulacion_2\output_tests.xlsx',spillover_test_95','sp_test_95');</v>
      </c>
      <c r="TH171">
        <v>95</v>
      </c>
      <c r="TI171" t="str">
        <f>"xlswrite('G:\Mi unidad\1. PROYECTOS TELLO 2022\SCM SPILL OVERS\outputs\PEAO\informalidad\1%\simulacion_2\output_tests.xlsx',spillover_test_"&amp;TH171&amp;"','sp_test_"&amp;TH171&amp;"');"</f>
        <v>xlswrite('G:\Mi unidad\1. PROYECTOS TELLO 2022\SCM SPILL OVERS\outputs\PEAO\informalidad\1%\simulacion_2\output_tests.xlsx',spillover_test_95','sp_test_95');</v>
      </c>
      <c r="TU171">
        <v>95</v>
      </c>
      <c r="TV171" t="str">
        <f>"xlswrite('G:\Mi unidad\1. PROYECTOS TELLO 2022\SCM SPILL OVERS\outputs\PEAO\alimentos\1%\simulacion_2\output_tests.xlsx',spillover_test_"&amp;TU171&amp;"','sp_test_"&amp;TU171&amp;"');"</f>
        <v>xlswrite('G:\Mi unidad\1. PROYECTOS TELLO 2022\SCM SPILL OVERS\outputs\PEAO\alimentos\1%\simulacion_2\output_tests.xlsx',spillover_test_95','sp_test_95');</v>
      </c>
      <c r="UB171">
        <v>95</v>
      </c>
      <c r="UC171" t="str">
        <f>"xlswrite('G:\Mi unidad\1. PROYECTOS TELLO 2022\SCM SPILL OVERS\outputs\PEAO\jefe_hogar\1%\simulacion_2\output_tests.xlsx',spillover_test_"&amp;UB171&amp;"','sp_test_"&amp;UB171&amp;"');"</f>
        <v>xlswrite('G:\Mi unidad\1. PROYECTOS TELLO 2022\SCM SPILL OVERS\outputs\PEAO\jefe_hogar\1%\simulacion_2\output_tests.xlsx',spillover_test_95','sp_test_95');</v>
      </c>
      <c r="UI171">
        <v>95</v>
      </c>
      <c r="UJ171" t="str">
        <f>"xlswrite('G:\Mi unidad\1. PROYECTOS TELLO 2022\SCM SPILL OVERS\outputs\PEAO\mujeres\1%\simulacion_2\output_tests.xlsx',spillover_test_"&amp;UI171&amp;"','sp_test_"&amp;UI171&amp;"');"</f>
        <v>xlswrite('G:\Mi unidad\1. PROYECTOS TELLO 2022\SCM SPILL OVERS\outputs\PEAO\mujeres\1%\simulacion_2\output_tests.xlsx',spillover_test_95','sp_test_95');</v>
      </c>
      <c r="UU171">
        <v>95</v>
      </c>
      <c r="UV171" t="str">
        <f>"xlswrite('G:\Mi unidad\1. PROYECTOS TELLO 2022\SCM SPILL OVERS\outputs\PEAO\criminalidad\1%\simulacion_2\output_tests.xlsx',spillover_test_"&amp;UU171&amp;"','sp_test_"&amp;UU171&amp;"');"</f>
        <v>xlswrite('G:\Mi unidad\1. PROYECTOS TELLO 2022\SCM SPILL OVERS\outputs\PEAO\criminalidad\1%\simulacion_2\output_tests.xlsx',spillover_test_95','sp_test_95');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OVERS\outputs\PEAO\bajo_niv_educ\1%\simulacion_2\output_tests.xlsx',lb_vec_"&amp;QW172&amp;"','lb_vec_"&amp;QW172&amp;"');"</f>
        <v>xlswrite('G:\Mi unidad\1. PROYECTOS TELLO 2022\SCM SPILL OVERS\outputs\PEAO\bajo_niv_educ\1%\simulacion_2\output_tests.xlsx',lb_vec_100','lb_vec_100');</v>
      </c>
      <c r="RK172">
        <v>100</v>
      </c>
      <c r="RL172" t="str">
        <f>"xlswrite('G:\Mi unidad\1. PROYECTOS TELLO 2022\SCM SPILL OVERS\outputs\PEAO\bajo_ingreso\1%\simulacion_2\output_tests.xlsx',lb_vec_"&amp;RK172&amp;"','lb_vec_"&amp;RK172&amp;"');"</f>
        <v>xlswrite('G:\Mi unidad\1. PROYECTOS TELLO 2022\SCM SPILL OVERS\outputs\PEAO\bajo_ingreso\1%\simulacion_2\output_tests.xlsx',lb_vec_100','lb_vec_100');</v>
      </c>
      <c r="RW172">
        <v>100</v>
      </c>
      <c r="RX172" t="str">
        <f>"xlswrite('G:\Mi unidad\1. PROYECTOS TELLO 2022\SCM SPILL OVERS\outputs\PEAO\densidad\1%\simulacion_2\output_tests.xlsx',lb_vec_"&amp;RW172&amp;"','lb_vec_"&amp;RW172&amp;"');"</f>
        <v>xlswrite('G:\Mi unidad\1. PROYECTOS TELLO 2022\SCM SPILL OVERS\outputs\PEAO\densidad\1%\simulacion_2\output_tests.xlsx',lb_vec_100','lb_vec_100');</v>
      </c>
      <c r="SI172">
        <v>100</v>
      </c>
      <c r="SJ172" t="str">
        <f>"xlswrite('G:\Mi unidad\1. PROYECTOS TELLO 2022\SCM SPILL OVERS\outputs\PEAO\densidad_g\1%\simulacion_2\output_tests.xlsx',lb_vec_"&amp;SI172&amp;"','lb_vec_"&amp;SI172&amp;"');"</f>
        <v>xlswrite('G:\Mi unidad\1. PROYECTOS TELLO 2022\SCM SPILL OVERS\outputs\PEAO\densidad_g\1%\simulacion_2\output_tests.xlsx',lb_vec_100','lb_vec_100');</v>
      </c>
      <c r="SU172">
        <v>100</v>
      </c>
      <c r="SV172" t="str">
        <f>"xlswrite('G:\Mi unidad\1. PROYECTOS TELLO 2022\SCM SPILL OVERS\outputs\PEAO\distancia_centro_salud\1%\simulacion_2\output_tests.xlsx',lb_vec_"&amp;SU172&amp;"','lb_vec_"&amp;SU172&amp;"');"</f>
        <v>xlswrite('G:\Mi unidad\1. PROYECTOS TELLO 2022\SCM SPILL OVERS\outputs\PEAO\distancia_centro_salud\1%\simulacion_2\output_tests.xlsx',lb_vec_100','lb_vec_100');</v>
      </c>
      <c r="TH172">
        <v>100</v>
      </c>
      <c r="TI172" t="str">
        <f>"xlswrite('G:\Mi unidad\1. PROYECTOS TELLO 2022\SCM SPILL OVERS\outputs\PEAO\informalidad\1%\simulacion_2\output_tests.xlsx',lb_vec_"&amp;TH172&amp;"','lb_vec_"&amp;TH172&amp;"');"</f>
        <v>xlswrite('G:\Mi unidad\1. PROYECTOS TELLO 2022\SCM SPILL OVERS\outputs\PEAO\informalidad\1%\simulacion_2\output_tests.xlsx',lb_vec_100','lb_vec_100');</v>
      </c>
      <c r="TU172">
        <v>100</v>
      </c>
      <c r="TV172" t="str">
        <f>"xlswrite('G:\Mi unidad\1. PROYECTOS TELLO 2022\SCM SPILL OVERS\outputs\PEAO\alimentos\1%\simulacion_2\output_tests.xlsx',lb_vec_"&amp;TU172&amp;"','lb_vec_"&amp;TU172&amp;"');"</f>
        <v>xlswrite('G:\Mi unidad\1. PROYECTOS TELLO 2022\SCM SPILL OVERS\outputs\PEAO\alimentos\1%\simulacion_2\output_tests.xlsx',lb_vec_100','lb_vec_100');</v>
      </c>
      <c r="UB172">
        <v>100</v>
      </c>
      <c r="UC172" t="str">
        <f>"xlswrite('G:\Mi unidad\1. PROYECTOS TELLO 2022\SCM SPILL OVERS\outputs\PEAO\jefe_hogar\1%\simulacion_2\output_tests.xlsx',lb_vec_"&amp;UB172&amp;"','lb_vec_"&amp;UB172&amp;"');"</f>
        <v>xlswrite('G:\Mi unidad\1. PROYECTOS TELLO 2022\SCM SPILL OVERS\outputs\PEAO\jefe_hogar\1%\simulacion_2\output_tests.xlsx',lb_vec_100','lb_vec_100');</v>
      </c>
      <c r="UI172">
        <v>100</v>
      </c>
      <c r="UJ172" t="str">
        <f>"xlswrite('G:\Mi unidad\1. PROYECTOS TELLO 2022\SCM SPILL OVERS\outputs\PEAO\mujeres\1%\simulacion_2\output_tests.xlsx',lb_vec_"&amp;UI172&amp;"','lb_vec_"&amp;UI172&amp;"');"</f>
        <v>xlswrite('G:\Mi unidad\1. PROYECTOS TELLO 2022\SCM SPILL OVERS\outputs\PEAO\mujeres\1%\simulacion_2\output_tests.xlsx',lb_vec_100','lb_vec_100');</v>
      </c>
      <c r="UU172">
        <v>100</v>
      </c>
      <c r="UV172" t="str">
        <f>"xlswrite('G:\Mi unidad\1. PROYECTOS TELLO 2022\SCM SPILL OVERS\outputs\PEAO\criminalidad\1%\simulacion_2\output_tests.xlsx',lb_vec_"&amp;UU172&amp;"','lb_vec_"&amp;UU172&amp;"');"</f>
        <v>xlswrite('G:\Mi unidad\1. PROYECTOS TELLO 2022\SCM SPILL OVERS\outputs\PEAO\criminalidad\1%\simulacion_2\output_tests.xlsx',lb_vec_100','lb_vec_100');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OVERS\outputs\PEAO\bajo_niv_educ\1%\simulacion_2\output_tests.xlsx',ub_vec_"&amp;QW173&amp;"','ub_vec_"&amp;QW173&amp;"');"</f>
        <v>xlswrite('G:\Mi unidad\1. PROYECTOS TELLO 2022\SCM SPILL OVERS\outputs\PEAO\bajo_niv_educ\1%\simulacion_2\output_tests.xlsx',ub_vec_100','ub_vec_100');</v>
      </c>
      <c r="RK173">
        <v>100</v>
      </c>
      <c r="RL173" t="str">
        <f>"xlswrite('G:\Mi unidad\1. PROYECTOS TELLO 2022\SCM SPILL OVERS\outputs\PEAO\bajo_ingreso\1%\simulacion_2\output_tests.xlsx',ub_vec_"&amp;RK173&amp;"','ub_vec_"&amp;RK173&amp;"');"</f>
        <v>xlswrite('G:\Mi unidad\1. PROYECTOS TELLO 2022\SCM SPILL OVERS\outputs\PEAO\bajo_ingreso\1%\simulacion_2\output_tests.xlsx',ub_vec_100','ub_vec_100');</v>
      </c>
      <c r="RW173">
        <v>100</v>
      </c>
      <c r="RX173" t="str">
        <f>"xlswrite('G:\Mi unidad\1. PROYECTOS TELLO 2022\SCM SPILL OVERS\outputs\PEAO\densidad\1%\simulacion_2\output_tests.xlsx',ub_vec_"&amp;RW173&amp;"','ub_vec_"&amp;RW173&amp;"');"</f>
        <v>xlswrite('G:\Mi unidad\1. PROYECTOS TELLO 2022\SCM SPILL OVERS\outputs\PEAO\densidad\1%\simulacion_2\output_tests.xlsx',ub_vec_100','ub_vec_100');</v>
      </c>
      <c r="SI173">
        <v>100</v>
      </c>
      <c r="SJ173" t="str">
        <f>"xlswrite('G:\Mi unidad\1. PROYECTOS TELLO 2022\SCM SPILL OVERS\outputs\PEAO\densidad_g\1%\simulacion_2\output_tests.xlsx',ub_vec_"&amp;SI173&amp;"','ub_vec_"&amp;SI173&amp;"');"</f>
        <v>xlswrite('G:\Mi unidad\1. PROYECTOS TELLO 2022\SCM SPILL OVERS\outputs\PEAO\densidad_g\1%\simulacion_2\output_tests.xlsx',ub_vec_100','ub_vec_100');</v>
      </c>
      <c r="SU173">
        <v>100</v>
      </c>
      <c r="SV173" t="str">
        <f>"xlswrite('G:\Mi unidad\1. PROYECTOS TELLO 2022\SCM SPILL OVERS\outputs\PEAO\distancia_centro_salud\1%\simulacion_2\output_tests.xlsx',ub_vec_"&amp;SU173&amp;"','ub_vec_"&amp;SU173&amp;"');"</f>
        <v>xlswrite('G:\Mi unidad\1. PROYECTOS TELLO 2022\SCM SPILL OVERS\outputs\PEAO\distancia_centro_salud\1%\simulacion_2\output_tests.xlsx',ub_vec_100','ub_vec_100');</v>
      </c>
      <c r="TH173">
        <v>100</v>
      </c>
      <c r="TI173" t="str">
        <f>"xlswrite('G:\Mi unidad\1. PROYECTOS TELLO 2022\SCM SPILL OVERS\outputs\PEAO\informalidad\1%\simulacion_2\output_tests.xlsx',ub_vec_"&amp;TH173&amp;"','ub_vec_"&amp;TH173&amp;"');"</f>
        <v>xlswrite('G:\Mi unidad\1. PROYECTOS TELLO 2022\SCM SPILL OVERS\outputs\PEAO\informalidad\1%\simulacion_2\output_tests.xlsx',ub_vec_100','ub_vec_100');</v>
      </c>
      <c r="TU173">
        <v>100</v>
      </c>
      <c r="TV173" t="str">
        <f>"xlswrite('G:\Mi unidad\1. PROYECTOS TELLO 2022\SCM SPILL OVERS\outputs\PEAO\alimentos\1%\simulacion_2\output_tests.xlsx',ub_vec_"&amp;TU173&amp;"','ub_vec_"&amp;TU173&amp;"');"</f>
        <v>xlswrite('G:\Mi unidad\1. PROYECTOS TELLO 2022\SCM SPILL OVERS\outputs\PEAO\alimentos\1%\simulacion_2\output_tests.xlsx',ub_vec_100','ub_vec_100');</v>
      </c>
      <c r="UB173">
        <v>100</v>
      </c>
      <c r="UC173" t="str">
        <f>"xlswrite('G:\Mi unidad\1. PROYECTOS TELLO 2022\SCM SPILL OVERS\outputs\PEAO\jefe_hogar\1%\simulacion_2\output_tests.xlsx',ub_vec_"&amp;UB173&amp;"','ub_vec_"&amp;UB173&amp;"');"</f>
        <v>xlswrite('G:\Mi unidad\1. PROYECTOS TELLO 2022\SCM SPILL OVERS\outputs\PEAO\jefe_hogar\1%\simulacion_2\output_tests.xlsx',ub_vec_100','ub_vec_100');</v>
      </c>
      <c r="UI173">
        <v>100</v>
      </c>
      <c r="UJ173" t="str">
        <f>"xlswrite('G:\Mi unidad\1. PROYECTOS TELLO 2022\SCM SPILL OVERS\outputs\PEAO\mujeres\1%\simulacion_2\output_tests.xlsx',ub_vec_"&amp;UI173&amp;"','ub_vec_"&amp;UI173&amp;"');"</f>
        <v>xlswrite('G:\Mi unidad\1. PROYECTOS TELLO 2022\SCM SPILL OVERS\outputs\PEAO\mujeres\1%\simulacion_2\output_tests.xlsx',ub_vec_100','ub_vec_100');</v>
      </c>
      <c r="UU173">
        <v>100</v>
      </c>
      <c r="UV173" t="str">
        <f>"xlswrite('G:\Mi unidad\1. PROYECTOS TELLO 2022\SCM SPILL OVERS\outputs\PEAO\criminalidad\1%\simulacion_2\output_tests.xlsx',ub_vec_"&amp;UU173&amp;"','ub_vec_"&amp;UU173&amp;"');"</f>
        <v>xlswrite('G:\Mi unidad\1. PROYECTOS TELLO 2022\SCM SPILL OVERS\outputs\PEAO\criminalidad\1%\simulacion_2\output_tests.xlsx',ub_vec_100','ub_vec_100');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OVERS\outputs\PEAO\bajo_niv_educ\1%\simulacion_2\output_tests.xlsx',p_value_vec_"&amp;QW174&amp;"','p_value_vec_"&amp;QW174&amp;"');"</f>
        <v>xlswrite('G:\Mi unidad\1. PROYECTOS TELLO 2022\SCM SPILL OVERS\outputs\PEAO\bajo_niv_educ\1%\simulacion_2\output_tests.xlsx',p_value_vec_100','p_value_vec_100');</v>
      </c>
      <c r="RK174">
        <v>100</v>
      </c>
      <c r="RL174" t="str">
        <f>"xlswrite('G:\Mi unidad\1. PROYECTOS TELLO 2022\SCM SPILL OVERS\outputs\PEAO\bajo_ingreso\1%\simulacion_2\output_tests.xlsx',p_value_vec_"&amp;RK174&amp;"','p_value_vec_"&amp;RK174&amp;"');"</f>
        <v>xlswrite('G:\Mi unidad\1. PROYECTOS TELLO 2022\SCM SPILL OVERS\outputs\PEAO\bajo_ingreso\1%\simulacion_2\output_tests.xlsx',p_value_vec_100','p_value_vec_100');</v>
      </c>
      <c r="RW174">
        <v>100</v>
      </c>
      <c r="RX174" t="str">
        <f>"xlswrite('G:\Mi unidad\1. PROYECTOS TELLO 2022\SCM SPILL OVERS\outputs\PEAO\densidad\1%\simulacion_2\output_tests.xlsx',p_value_vec_"&amp;RW174&amp;"','p_value_vec_"&amp;RW174&amp;"');"</f>
        <v>xlswrite('G:\Mi unidad\1. PROYECTOS TELLO 2022\SCM SPILL OVERS\outputs\PEAO\densidad\1%\simulacion_2\output_tests.xlsx',p_value_vec_100','p_value_vec_100');</v>
      </c>
      <c r="SI174">
        <v>100</v>
      </c>
      <c r="SJ174" t="str">
        <f>"xlswrite('G:\Mi unidad\1. PROYECTOS TELLO 2022\SCM SPILL OVERS\outputs\PEAO\densidad_g\1%\simulacion_2\output_tests.xlsx',p_value_vec_"&amp;SI174&amp;"','p_value_vec_"&amp;SI174&amp;"');"</f>
        <v>xlswrite('G:\Mi unidad\1. PROYECTOS TELLO 2022\SCM SPILL OVERS\outputs\PEAO\densidad_g\1%\simulacion_2\output_tests.xlsx',p_value_vec_100','p_value_vec_100');</v>
      </c>
      <c r="SU174">
        <v>100</v>
      </c>
      <c r="SV174" t="str">
        <f>"xlswrite('G:\Mi unidad\1. PROYECTOS TELLO 2022\SCM SPILL OVERS\outputs\PEAO\distancia_centro_salud\1%\simulacion_2\output_tests.xlsx',p_value_vec_"&amp;SU174&amp;"','p_value_vec_"&amp;SU174&amp;"');"</f>
        <v>xlswrite('G:\Mi unidad\1. PROYECTOS TELLO 2022\SCM SPILL OVERS\outputs\PEAO\distancia_centro_salud\1%\simulacion_2\output_tests.xlsx',p_value_vec_100','p_value_vec_100');</v>
      </c>
      <c r="TH174">
        <v>100</v>
      </c>
      <c r="TI174" t="str">
        <f>"xlswrite('G:\Mi unidad\1. PROYECTOS TELLO 2022\SCM SPILL OVERS\outputs\PEAO\informalidad\1%\simulacion_2\output_tests.xlsx',p_value_vec_"&amp;TH174&amp;"','p_value_vec_"&amp;TH174&amp;"');"</f>
        <v>xlswrite('G:\Mi unidad\1. PROYECTOS TELLO 2022\SCM SPILL OVERS\outputs\PEAO\informalidad\1%\simulacion_2\output_tests.xlsx',p_value_vec_100','p_value_vec_100');</v>
      </c>
      <c r="TU174">
        <v>100</v>
      </c>
      <c r="TV174" t="str">
        <f>"xlswrite('G:\Mi unidad\1. PROYECTOS TELLO 2022\SCM SPILL OVERS\outputs\PEAO\alimentos\1%\simulacion_2\output_tests.xlsx',p_value_vec_"&amp;TU174&amp;"','p_value_vec_"&amp;TU174&amp;"');"</f>
        <v>xlswrite('G:\Mi unidad\1. PROYECTOS TELLO 2022\SCM SPILL OVERS\outputs\PEAO\alimentos\1%\simulacion_2\output_tests.xlsx',p_value_vec_100','p_value_vec_100');</v>
      </c>
      <c r="UB174">
        <v>100</v>
      </c>
      <c r="UC174" t="str">
        <f>"xlswrite('G:\Mi unidad\1. PROYECTOS TELLO 2022\SCM SPILL OVERS\outputs\PEAO\jefe_hogar\1%\simulacion_2\output_tests.xlsx',p_value_vec_"&amp;UB174&amp;"','p_value_vec_"&amp;UB174&amp;"');"</f>
        <v>xlswrite('G:\Mi unidad\1. PROYECTOS TELLO 2022\SCM SPILL OVERS\outputs\PEAO\jefe_hogar\1%\simulacion_2\output_tests.xlsx',p_value_vec_100','p_value_vec_100');</v>
      </c>
      <c r="UI174">
        <v>100</v>
      </c>
      <c r="UJ174" t="str">
        <f>"xlswrite('G:\Mi unidad\1. PROYECTOS TELLO 2022\SCM SPILL OVERS\outputs\PEAO\mujeres\1%\simulacion_2\output_tests.xlsx',p_value_vec_"&amp;UI174&amp;"','p_value_vec_"&amp;UI174&amp;"');"</f>
        <v>xlswrite('G:\Mi unidad\1. PROYECTOS TELLO 2022\SCM SPILL OVERS\outputs\PEAO\mujeres\1%\simulacion_2\output_tests.xlsx',p_value_vec_100','p_value_vec_100');</v>
      </c>
      <c r="UU174">
        <v>100</v>
      </c>
      <c r="UV174" t="str">
        <f>"xlswrite('G:\Mi unidad\1. PROYECTOS TELLO 2022\SCM SPILL OVERS\outputs\PEAO\criminalidad\1%\simulacion_2\output_tests.xlsx',p_value_vec_"&amp;UU174&amp;"','p_value_vec_"&amp;UU174&amp;"');"</f>
        <v>xlswrite('G:\Mi unidad\1. PROYECTOS TELLO 2022\SCM SPILL OVERS\outputs\PEAO\criminalidad\1%\simulacion_2\output_tests.xlsx',p_value_vec_100','p_value_vec_100');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sp_andrews(Y_pre_"&amp;QP175&amp;",PEAO_"&amp;QP175&amp;"(:,T+s),A_"&amp;QP175&amp;",C,d,alpha_sig);"</f>
        <v xml:space="preserve">    spillover_test_87(s) = sp_andrews(Y_pre_87,PEAO_87(:,T+s),A_87,C,d,alpha_sig);</v>
      </c>
      <c r="QW175">
        <v>100</v>
      </c>
      <c r="QX175" t="str">
        <f>"xlswrite('G:\Mi unidad\1. PROYECTOS TELLO 2022\SCM SPILL OVERS\outputs\PEAO\bajo_niv_educ\1%\simulacion_2\output_tests.xlsx',alpha1_hat_vec_"&amp;QW175&amp;"','alpha1_hat_vec_"&amp;QW175&amp;"');"</f>
        <v>xlswrite('G:\Mi unidad\1. PROYECTOS TELLO 2022\SCM SPILL OVERS\outputs\PEAO\bajo_niv_educ\1%\simulacion_2\output_tests.xlsx',alpha1_hat_vec_100','alpha1_hat_vec_100');</v>
      </c>
      <c r="RK175">
        <v>100</v>
      </c>
      <c r="RL175" t="str">
        <f>"xlswrite('G:\Mi unidad\1. PROYECTOS TELLO 2022\SCM SPILL OVERS\outputs\PEAO\bajo_ingreso\1%\simulacion_2\output_tests.xlsx',alpha1_hat_vec_"&amp;RK175&amp;"','alpha1_hat_vec_"&amp;RK175&amp;"');"</f>
        <v>xlswrite('G:\Mi unidad\1. PROYECTOS TELLO 2022\SCM SPILL OVERS\outputs\PEAO\bajo_ingreso\1%\simulacion_2\output_tests.xlsx',alpha1_hat_vec_100','alpha1_hat_vec_100');</v>
      </c>
      <c r="RW175">
        <v>100</v>
      </c>
      <c r="RX175" t="str">
        <f>"xlswrite('G:\Mi unidad\1. PROYECTOS TELLO 2022\SCM SPILL OVERS\outputs\PEAO\densidad\1%\simulacion_2\output_tests.xlsx',alpha1_hat_vec_"&amp;RW175&amp;"','alpha1_hat_vec_"&amp;RW175&amp;"');"</f>
        <v>xlswrite('G:\Mi unidad\1. PROYECTOS TELLO 2022\SCM SPILL OVERS\outputs\PEAO\densidad\1%\simulacion_2\output_tests.xlsx',alpha1_hat_vec_100','alpha1_hat_vec_100');</v>
      </c>
      <c r="SI175">
        <v>100</v>
      </c>
      <c r="SJ175" t="str">
        <f>"xlswrite('G:\Mi unidad\1. PROYECTOS TELLO 2022\SCM SPILL OVERS\outputs\PEAO\densidad_g\1%\simulacion_2\output_tests.xlsx',alpha1_hat_vec_"&amp;SI175&amp;"','alpha1_hat_vec_"&amp;SI175&amp;"');"</f>
        <v>xlswrite('G:\Mi unidad\1. PROYECTOS TELLO 2022\SCM SPILL OVERS\outputs\PEAO\densidad_g\1%\simulacion_2\output_tests.xlsx',alpha1_hat_vec_100','alpha1_hat_vec_100');</v>
      </c>
      <c r="SU175">
        <v>100</v>
      </c>
      <c r="SV175" t="str">
        <f>"xlswrite('G:\Mi unidad\1. PROYECTOS TELLO 2022\SCM SPILL OVERS\outputs\PEAO\distancia_centro_salud\1%\simulacion_2\output_tests.xlsx',alpha1_hat_vec_"&amp;SU175&amp;"','alpha1_hat_vec_"&amp;SU175&amp;"');"</f>
        <v>xlswrite('G:\Mi unidad\1. PROYECTOS TELLO 2022\SCM SPILL OVERS\outputs\PEAO\distancia_centro_salud\1%\simulacion_2\output_tests.xlsx',alpha1_hat_vec_100','alpha1_hat_vec_100');</v>
      </c>
      <c r="TH175">
        <v>100</v>
      </c>
      <c r="TI175" t="str">
        <f>"xlswrite('G:\Mi unidad\1. PROYECTOS TELLO 2022\SCM SPILL OVERS\outputs\PEAO\informalidad\1%\simulacion_2\output_tests.xlsx',alpha1_hat_vec_"&amp;TH175&amp;"','alpha1_hat_vec_"&amp;TH175&amp;"');"</f>
        <v>xlswrite('G:\Mi unidad\1. PROYECTOS TELLO 2022\SCM SPILL OVERS\outputs\PEAO\informalidad\1%\simulacion_2\output_tests.xlsx',alpha1_hat_vec_100','alpha1_hat_vec_100');</v>
      </c>
      <c r="TU175">
        <v>100</v>
      </c>
      <c r="TV175" t="str">
        <f>"xlswrite('G:\Mi unidad\1. PROYECTOS TELLO 2022\SCM SPILL OVERS\outputs\PEAO\alimentos\1%\simulacion_2\output_tests.xlsx',alpha1_hat_vec_"&amp;TU175&amp;"','alpha1_hat_vec_"&amp;TU175&amp;"');"</f>
        <v>xlswrite('G:\Mi unidad\1. PROYECTOS TELLO 2022\SCM SPILL OVERS\outputs\PEAO\alimentos\1%\simulacion_2\output_tests.xlsx',alpha1_hat_vec_100','alpha1_hat_vec_100');</v>
      </c>
      <c r="UB175">
        <v>100</v>
      </c>
      <c r="UC175" t="str">
        <f>"xlswrite('G:\Mi unidad\1. PROYECTOS TELLO 2022\SCM SPILL OVERS\outputs\PEAO\jefe_hogar\1%\simulacion_2\output_tests.xlsx',alpha1_hat_vec_"&amp;UB175&amp;"','alpha1_hat_vec_"&amp;UB175&amp;"');"</f>
        <v>xlswrite('G:\Mi unidad\1. PROYECTOS TELLO 2022\SCM SPILL OVERS\outputs\PEAO\jefe_hogar\1%\simulacion_2\output_tests.xlsx',alpha1_hat_vec_100','alpha1_hat_vec_100');</v>
      </c>
      <c r="UI175">
        <v>100</v>
      </c>
      <c r="UJ175" t="str">
        <f>"xlswrite('G:\Mi unidad\1. PROYECTOS TELLO 2022\SCM SPILL OVERS\outputs\PEAO\mujeres\1%\simulacion_2\output_tests.xlsx',alpha1_hat_vec_"&amp;UI175&amp;"','alpha1_hat_vec_"&amp;UI175&amp;"');"</f>
        <v>xlswrite('G:\Mi unidad\1. PROYECTOS TELLO 2022\SCM SPILL OVERS\outputs\PEAO\mujeres\1%\simulacion_2\output_tests.xlsx',alpha1_hat_vec_100','alpha1_hat_vec_100');</v>
      </c>
      <c r="UU175">
        <v>100</v>
      </c>
      <c r="UV175" t="str">
        <f>"xlswrite('G:\Mi unidad\1. PROYECTOS TELLO 2022\SCM SPILL OVERS\outputs\PEAO\criminalidad\1%\simulacion_2\output_tests.xlsx',alpha1_hat_vec_"&amp;UU175&amp;"','alpha1_hat_vec_"&amp;UU175&amp;"');"</f>
        <v>xlswrite('G:\Mi unidad\1. PROYECTOS TELLO 2022\SCM SPILL OVERS\outputs\PEAO\criminalidad\1%\simulacion_2\output_tests.xlsx',alpha1_hat_vec_100','alpha1_hat_vec_100');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OVERS\outputs\PEAO\bajo_niv_educ\1%\simulacion_2\output_tests.xlsx',spillover_test_"&amp;QW176&amp;"','sp_test_"&amp;QW176&amp;"');"</f>
        <v>xlswrite('G:\Mi unidad\1. PROYECTOS TELLO 2022\SCM SPILL OVERS\outputs\PEAO\bajo_niv_educ\1%\simulacion_2\output_tests.xlsx',spillover_test_100','sp_test_100');</v>
      </c>
      <c r="RK176">
        <v>100</v>
      </c>
      <c r="RL176" t="str">
        <f>"xlswrite('G:\Mi unidad\1. PROYECTOS TELLO 2022\SCM SPILL OVERS\outputs\PEAO\bajo_ingreso\1%\simulacion_2\output_tests.xlsx',spillover_test_"&amp;RK176&amp;"','sp_test_"&amp;RK176&amp;"');"</f>
        <v>xlswrite('G:\Mi unidad\1. PROYECTOS TELLO 2022\SCM SPILL OVERS\outputs\PEAO\bajo_ingreso\1%\simulacion_2\output_tests.xlsx',spillover_test_100','sp_test_100');</v>
      </c>
      <c r="RW176">
        <v>100</v>
      </c>
      <c r="RX176" t="str">
        <f>"xlswrite('G:\Mi unidad\1. PROYECTOS TELLO 2022\SCM SPILL OVERS\outputs\PEAO\densidad\1%\simulacion_2\output_tests.xlsx',spillover_test_"&amp;RW176&amp;"','sp_test_"&amp;RW176&amp;"');"</f>
        <v>xlswrite('G:\Mi unidad\1. PROYECTOS TELLO 2022\SCM SPILL OVERS\outputs\PEAO\densidad\1%\simulacion_2\output_tests.xlsx',spillover_test_100','sp_test_100');</v>
      </c>
      <c r="SI176">
        <v>100</v>
      </c>
      <c r="SJ176" t="str">
        <f>"xlswrite('G:\Mi unidad\1. PROYECTOS TELLO 2022\SCM SPILL OVERS\outputs\PEAO\densidad_g\1%\simulacion_2\output_tests.xlsx',spillover_test_"&amp;SI176&amp;"','sp_test_"&amp;SI176&amp;"');"</f>
        <v>xlswrite('G:\Mi unidad\1. PROYECTOS TELLO 2022\SCM SPILL OVERS\outputs\PEAO\densidad_g\1%\simulacion_2\output_tests.xlsx',spillover_test_100','sp_test_100');</v>
      </c>
      <c r="SU176">
        <v>100</v>
      </c>
      <c r="SV176" t="str">
        <f>"xlswrite('G:\Mi unidad\1. PROYECTOS TELLO 2022\SCM SPILL OVERS\outputs\PEAO\distancia_centro_salud\1%\simulacion_2\output_tests.xlsx',spillover_test_"&amp;SU176&amp;"','sp_test_"&amp;SU176&amp;"');"</f>
        <v>xlswrite('G:\Mi unidad\1. PROYECTOS TELLO 2022\SCM SPILL OVERS\outputs\PEAO\distancia_centro_salud\1%\simulacion_2\output_tests.xlsx',spillover_test_100','sp_test_100');</v>
      </c>
      <c r="TH176">
        <v>100</v>
      </c>
      <c r="TI176" t="str">
        <f>"xlswrite('G:\Mi unidad\1. PROYECTOS TELLO 2022\SCM SPILL OVERS\outputs\PEAO\informalidad\1%\simulacion_2\output_tests.xlsx',spillover_test_"&amp;TH176&amp;"','sp_test_"&amp;TH176&amp;"');"</f>
        <v>xlswrite('G:\Mi unidad\1. PROYECTOS TELLO 2022\SCM SPILL OVERS\outputs\PEAO\informalidad\1%\simulacion_2\output_tests.xlsx',spillover_test_100','sp_test_100');</v>
      </c>
      <c r="TU176">
        <v>100</v>
      </c>
      <c r="TV176" t="str">
        <f>"xlswrite('G:\Mi unidad\1. PROYECTOS TELLO 2022\SCM SPILL OVERS\outputs\PEAO\alimentos\1%\simulacion_2\output_tests.xlsx',spillover_test_"&amp;TU176&amp;"','sp_test_"&amp;TU176&amp;"');"</f>
        <v>xlswrite('G:\Mi unidad\1. PROYECTOS TELLO 2022\SCM SPILL OVERS\outputs\PEAO\alimentos\1%\simulacion_2\output_tests.xlsx',spillover_test_100','sp_test_100');</v>
      </c>
      <c r="UB176">
        <v>100</v>
      </c>
      <c r="UC176" t="str">
        <f>"xlswrite('G:\Mi unidad\1. PROYECTOS TELLO 2022\SCM SPILL OVERS\outputs\PEAO\jefe_hogar\1%\simulacion_2\output_tests.xlsx',spillover_test_"&amp;UB176&amp;"','sp_test_"&amp;UB176&amp;"');"</f>
        <v>xlswrite('G:\Mi unidad\1. PROYECTOS TELLO 2022\SCM SPILL OVERS\outputs\PEAO\jefe_hogar\1%\simulacion_2\output_tests.xlsx',spillover_test_100','sp_test_100');</v>
      </c>
      <c r="UI176">
        <v>100</v>
      </c>
      <c r="UJ176" t="str">
        <f>"xlswrite('G:\Mi unidad\1. PROYECTOS TELLO 2022\SCM SPILL OVERS\outputs\PEAO\mujeres\1%\simulacion_2\output_tests.xlsx',spillover_test_"&amp;UI176&amp;"','sp_test_"&amp;UI176&amp;"');"</f>
        <v>xlswrite('G:\Mi unidad\1. PROYECTOS TELLO 2022\SCM SPILL OVERS\outputs\PEAO\mujeres\1%\simulacion_2\output_tests.xlsx',spillover_test_100','sp_test_100');</v>
      </c>
      <c r="UU176">
        <v>100</v>
      </c>
      <c r="UV176" t="str">
        <f>"xlswrite('G:\Mi unidad\1. PROYECTOS TELLO 2022\SCM SPILL OVERS\outputs\PEAO\criminalidad\1%\simulacion_2\output_tests.xlsx',spillover_test_"&amp;UU176&amp;"','sp_test_"&amp;UU176&amp;"');"</f>
        <v>xlswrite('G:\Mi unidad\1. PROYECTOS TELLO 2022\SCM SPILL OVERS\outputs\PEAO\criminalidad\1%\simulacion_2\output_tests.xlsx',spillover_test_100','sp_test_100');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OVERS\outputs\PEAO\bajo_niv_educ\1%\simulacion_2\output_tests.xlsx',lb_vec_"&amp;QW177&amp;"','lb_vec_"&amp;QW177&amp;"');"</f>
        <v>xlswrite('G:\Mi unidad\1. PROYECTOS TELLO 2022\SCM SPILL OVERS\outputs\PEAO\bajo_niv_educ\1%\simulacion_2\output_tests.xlsx',lb_vec_104','lb_vec_104');</v>
      </c>
      <c r="RK177">
        <v>104</v>
      </c>
      <c r="RL177" t="str">
        <f>"xlswrite('G:\Mi unidad\1. PROYECTOS TELLO 2022\SCM SPILL OVERS\outputs\PEAO\bajo_ingreso\1%\simulacion_2\output_tests.xlsx',lb_vec_"&amp;RK177&amp;"','lb_vec_"&amp;RK177&amp;"');"</f>
        <v>xlswrite('G:\Mi unidad\1. PROYECTOS TELLO 2022\SCM SPILL OVERS\outputs\PEAO\bajo_ingreso\1%\simulacion_2\output_tests.xlsx',lb_vec_104','lb_vec_104');</v>
      </c>
      <c r="RW177">
        <v>104</v>
      </c>
      <c r="RX177" t="str">
        <f>"xlswrite('G:\Mi unidad\1. PROYECTOS TELLO 2022\SCM SPILL OVERS\outputs\PEAO\densidad\1%\simulacion_2\output_tests.xlsx',lb_vec_"&amp;RW177&amp;"','lb_vec_"&amp;RW177&amp;"');"</f>
        <v>xlswrite('G:\Mi unidad\1. PROYECTOS TELLO 2022\SCM SPILL OVERS\outputs\PEAO\densidad\1%\simulacion_2\output_tests.xlsx',lb_vec_104','lb_vec_104');</v>
      </c>
      <c r="SI177">
        <v>104</v>
      </c>
      <c r="SJ177" t="str">
        <f>"xlswrite('G:\Mi unidad\1. PROYECTOS TELLO 2022\SCM SPILL OVERS\outputs\PEAO\densidad_g\1%\simulacion_2\output_tests.xlsx',lb_vec_"&amp;SI177&amp;"','lb_vec_"&amp;SI177&amp;"');"</f>
        <v>xlswrite('G:\Mi unidad\1. PROYECTOS TELLO 2022\SCM SPILL OVERS\outputs\PEAO\densidad_g\1%\simulacion_2\output_tests.xlsx',lb_vec_104','lb_vec_104');</v>
      </c>
      <c r="SU177">
        <v>104</v>
      </c>
      <c r="SV177" t="str">
        <f>"xlswrite('G:\Mi unidad\1. PROYECTOS TELLO 2022\SCM SPILL OVERS\outputs\PEAO\distancia_centro_salud\1%\simulacion_2\output_tests.xlsx',lb_vec_"&amp;SU177&amp;"','lb_vec_"&amp;SU177&amp;"');"</f>
        <v>xlswrite('G:\Mi unidad\1. PROYECTOS TELLO 2022\SCM SPILL OVERS\outputs\PEAO\distancia_centro_salud\1%\simulacion_2\output_tests.xlsx',lb_vec_104','lb_vec_104');</v>
      </c>
      <c r="TH177">
        <v>104</v>
      </c>
      <c r="TI177" t="str">
        <f>"xlswrite('G:\Mi unidad\1. PROYECTOS TELLO 2022\SCM SPILL OVERS\outputs\PEAO\informalidad\1%\simulacion_2\output_tests.xlsx',lb_vec_"&amp;TH177&amp;"','lb_vec_"&amp;TH177&amp;"');"</f>
        <v>xlswrite('G:\Mi unidad\1. PROYECTOS TELLO 2022\SCM SPILL OVERS\outputs\PEAO\informalidad\1%\simulacion_2\output_tests.xlsx',lb_vec_104','lb_vec_104');</v>
      </c>
      <c r="TU177">
        <v>104</v>
      </c>
      <c r="TV177" t="str">
        <f>"xlswrite('G:\Mi unidad\1. PROYECTOS TELLO 2022\SCM SPILL OVERS\outputs\PEAO\alimentos\1%\simulacion_2\output_tests.xlsx',lb_vec_"&amp;TU177&amp;"','lb_vec_"&amp;TU177&amp;"');"</f>
        <v>xlswrite('G:\Mi unidad\1. PROYECTOS TELLO 2022\SCM SPILL OVERS\outputs\PEAO\alimentos\1%\simulacion_2\output_tests.xlsx',lb_vec_104','lb_vec_104');</v>
      </c>
      <c r="UB177">
        <v>104</v>
      </c>
      <c r="UC177" t="str">
        <f>"xlswrite('G:\Mi unidad\1. PROYECTOS TELLO 2022\SCM SPILL OVERS\outputs\PEAO\jefe_hogar\1%\simulacion_2\output_tests.xlsx',lb_vec_"&amp;UB177&amp;"','lb_vec_"&amp;UB177&amp;"');"</f>
        <v>xlswrite('G:\Mi unidad\1. PROYECTOS TELLO 2022\SCM SPILL OVERS\outputs\PEAO\jefe_hogar\1%\simulacion_2\output_tests.xlsx',lb_vec_104','lb_vec_104');</v>
      </c>
      <c r="UI177">
        <v>104</v>
      </c>
      <c r="UJ177" t="str">
        <f>"xlswrite('G:\Mi unidad\1. PROYECTOS TELLO 2022\SCM SPILL OVERS\outputs\PEAO\mujeres\1%\simulacion_2\output_tests.xlsx',lb_vec_"&amp;UI177&amp;"','lb_vec_"&amp;UI177&amp;"');"</f>
        <v>xlswrite('G:\Mi unidad\1. PROYECTOS TELLO 2022\SCM SPILL OVERS\outputs\PEAO\mujeres\1%\simulacion_2\output_tests.xlsx',lb_vec_104','lb_vec_104');</v>
      </c>
      <c r="UU177">
        <v>104</v>
      </c>
      <c r="UV177" t="str">
        <f>"xlswrite('G:\Mi unidad\1. PROYECTOS TELLO 2022\SCM SPILL OVERS\outputs\PEAO\criminalidad\1%\simulacion_2\output_tests.xlsx',lb_vec_"&amp;UU177&amp;"','lb_vec_"&amp;UU177&amp;"');"</f>
        <v>xlswrite('G:\Mi unidad\1. PROYECTOS TELLO 2022\SCM SPILL OVERS\outputs\PEAO\criminalidad\1%\simulacion_2\output_tests.xlsx',lb_vec_104','lb_vec_104');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sp_andrews_te(Y_pre_"&amp;QI178&amp;",PEAO_"&amp;QI178&amp;"(:,T+s),A_"&amp;QI178&amp;",C,.05);"</f>
        <v xml:space="preserve">    [p_value_71,lb_71,ub_71] = sp_andrews_te(Y_pre_71,PEAO_71(:,T+s),A_71,C,.05);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OVERS\outputs\PEAO\bajo_niv_educ\1%\simulacion_2\output_tests.xlsx',ub_vec_"&amp;QW178&amp;"','ub_vec_"&amp;QW178&amp;"');"</f>
        <v>xlswrite('G:\Mi unidad\1. PROYECTOS TELLO 2022\SCM SPILL OVERS\outputs\PEAO\bajo_niv_educ\1%\simulacion_2\output_tests.xlsx',ub_vec_104','ub_vec_104');</v>
      </c>
      <c r="RK178">
        <v>104</v>
      </c>
      <c r="RL178" t="str">
        <f>"xlswrite('G:\Mi unidad\1. PROYECTOS TELLO 2022\SCM SPILL OVERS\outputs\PEAO\bajo_ingreso\1%\simulacion_2\output_tests.xlsx',ub_vec_"&amp;RK178&amp;"','ub_vec_"&amp;RK178&amp;"');"</f>
        <v>xlswrite('G:\Mi unidad\1. PROYECTOS TELLO 2022\SCM SPILL OVERS\outputs\PEAO\bajo_ingreso\1%\simulacion_2\output_tests.xlsx',ub_vec_104','ub_vec_104');</v>
      </c>
      <c r="RW178">
        <v>104</v>
      </c>
      <c r="RX178" t="str">
        <f>"xlswrite('G:\Mi unidad\1. PROYECTOS TELLO 2022\SCM SPILL OVERS\outputs\PEAO\densidad\1%\simulacion_2\output_tests.xlsx',ub_vec_"&amp;RW178&amp;"','ub_vec_"&amp;RW178&amp;"');"</f>
        <v>xlswrite('G:\Mi unidad\1. PROYECTOS TELLO 2022\SCM SPILL OVERS\outputs\PEAO\densidad\1%\simulacion_2\output_tests.xlsx',ub_vec_104','ub_vec_104');</v>
      </c>
      <c r="SI178">
        <v>104</v>
      </c>
      <c r="SJ178" t="str">
        <f>"xlswrite('G:\Mi unidad\1. PROYECTOS TELLO 2022\SCM SPILL OVERS\outputs\PEAO\densidad_g\1%\simulacion_2\output_tests.xlsx',ub_vec_"&amp;SI178&amp;"','ub_vec_"&amp;SI178&amp;"');"</f>
        <v>xlswrite('G:\Mi unidad\1. PROYECTOS TELLO 2022\SCM SPILL OVERS\outputs\PEAO\densidad_g\1%\simulacion_2\output_tests.xlsx',ub_vec_104','ub_vec_104');</v>
      </c>
      <c r="SU178">
        <v>104</v>
      </c>
      <c r="SV178" t="str">
        <f>"xlswrite('G:\Mi unidad\1. PROYECTOS TELLO 2022\SCM SPILL OVERS\outputs\PEAO\distancia_centro_salud\1%\simulacion_2\output_tests.xlsx',ub_vec_"&amp;SU178&amp;"','ub_vec_"&amp;SU178&amp;"');"</f>
        <v>xlswrite('G:\Mi unidad\1. PROYECTOS TELLO 2022\SCM SPILL OVERS\outputs\PEAO\distancia_centro_salud\1%\simulacion_2\output_tests.xlsx',ub_vec_104','ub_vec_104');</v>
      </c>
      <c r="TH178">
        <v>104</v>
      </c>
      <c r="TI178" t="str">
        <f>"xlswrite('G:\Mi unidad\1. PROYECTOS TELLO 2022\SCM SPILL OVERS\outputs\PEAO\informalidad\1%\simulacion_2\output_tests.xlsx',ub_vec_"&amp;TH178&amp;"','ub_vec_"&amp;TH178&amp;"');"</f>
        <v>xlswrite('G:\Mi unidad\1. PROYECTOS TELLO 2022\SCM SPILL OVERS\outputs\PEAO\informalidad\1%\simulacion_2\output_tests.xlsx',ub_vec_104','ub_vec_104');</v>
      </c>
      <c r="TU178">
        <v>104</v>
      </c>
      <c r="TV178" t="str">
        <f>"xlswrite('G:\Mi unidad\1. PROYECTOS TELLO 2022\SCM SPILL OVERS\outputs\PEAO\alimentos\1%\simulacion_2\output_tests.xlsx',ub_vec_"&amp;TU178&amp;"','ub_vec_"&amp;TU178&amp;"');"</f>
        <v>xlswrite('G:\Mi unidad\1. PROYECTOS TELLO 2022\SCM SPILL OVERS\outputs\PEAO\alimentos\1%\simulacion_2\output_tests.xlsx',ub_vec_104','ub_vec_104');</v>
      </c>
      <c r="UB178">
        <v>104</v>
      </c>
      <c r="UC178" t="str">
        <f>"xlswrite('G:\Mi unidad\1. PROYECTOS TELLO 2022\SCM SPILL OVERS\outputs\PEAO\jefe_hogar\1%\simulacion_2\output_tests.xlsx',ub_vec_"&amp;UB178&amp;"','ub_vec_"&amp;UB178&amp;"');"</f>
        <v>xlswrite('G:\Mi unidad\1. PROYECTOS TELLO 2022\SCM SPILL OVERS\outputs\PEAO\jefe_hogar\1%\simulacion_2\output_tests.xlsx',ub_vec_104','ub_vec_104');</v>
      </c>
      <c r="UI178">
        <v>104</v>
      </c>
      <c r="UJ178" t="str">
        <f>"xlswrite('G:\Mi unidad\1. PROYECTOS TELLO 2022\SCM SPILL OVERS\outputs\PEAO\mujeres\1%\simulacion_2\output_tests.xlsx',ub_vec_"&amp;UI178&amp;"','ub_vec_"&amp;UI178&amp;"');"</f>
        <v>xlswrite('G:\Mi unidad\1. PROYECTOS TELLO 2022\SCM SPILL OVERS\outputs\PEAO\mujeres\1%\simulacion_2\output_tests.xlsx',ub_vec_104','ub_vec_104');</v>
      </c>
      <c r="UU178">
        <v>104</v>
      </c>
      <c r="UV178" t="str">
        <f>"xlswrite('G:\Mi unidad\1. PROYECTOS TELLO 2022\SCM SPILL OVERS\outputs\PEAO\criminalidad\1%\simulacion_2\output_tests.xlsx',ub_vec_"&amp;UU178&amp;"','ub_vec_"&amp;UU178&amp;"');"</f>
        <v>xlswrite('G:\Mi unidad\1. PROYECTOS TELLO 2022\SCM SPILL OVERS\outputs\PEAO\criminalidad\1%\simulacion_2\output_tests.xlsx',ub_vec_104','ub_vec_104');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OVERS\outputs\PEAO\bajo_niv_educ\1%\simulacion_2\output_tests.xlsx',p_value_vec_"&amp;QW179&amp;"','p_value_vec_"&amp;QW179&amp;"');"</f>
        <v>xlswrite('G:\Mi unidad\1. PROYECTOS TELLO 2022\SCM SPILL OVERS\outputs\PEAO\bajo_niv_educ\1%\simulacion_2\output_tests.xlsx',p_value_vec_104','p_value_vec_104');</v>
      </c>
      <c r="RK179">
        <v>104</v>
      </c>
      <c r="RL179" t="str">
        <f>"xlswrite('G:\Mi unidad\1. PROYECTOS TELLO 2022\SCM SPILL OVERS\outputs\PEAO\bajo_ingreso\1%\simulacion_2\output_tests.xlsx',p_value_vec_"&amp;RK179&amp;"','p_value_vec_"&amp;RK179&amp;"');"</f>
        <v>xlswrite('G:\Mi unidad\1. PROYECTOS TELLO 2022\SCM SPILL OVERS\outputs\PEAO\bajo_ingreso\1%\simulacion_2\output_tests.xlsx',p_value_vec_104','p_value_vec_104');</v>
      </c>
      <c r="RW179">
        <v>104</v>
      </c>
      <c r="RX179" t="str">
        <f>"xlswrite('G:\Mi unidad\1. PROYECTOS TELLO 2022\SCM SPILL OVERS\outputs\PEAO\densidad\1%\simulacion_2\output_tests.xlsx',p_value_vec_"&amp;RW179&amp;"','p_value_vec_"&amp;RW179&amp;"');"</f>
        <v>xlswrite('G:\Mi unidad\1. PROYECTOS TELLO 2022\SCM SPILL OVERS\outputs\PEAO\densidad\1%\simulacion_2\output_tests.xlsx',p_value_vec_104','p_value_vec_104');</v>
      </c>
      <c r="SI179">
        <v>104</v>
      </c>
      <c r="SJ179" t="str">
        <f>"xlswrite('G:\Mi unidad\1. PROYECTOS TELLO 2022\SCM SPILL OVERS\outputs\PEAO\densidad_g\1%\simulacion_2\output_tests.xlsx',p_value_vec_"&amp;SI179&amp;"','p_value_vec_"&amp;SI179&amp;"');"</f>
        <v>xlswrite('G:\Mi unidad\1. PROYECTOS TELLO 2022\SCM SPILL OVERS\outputs\PEAO\densidad_g\1%\simulacion_2\output_tests.xlsx',p_value_vec_104','p_value_vec_104');</v>
      </c>
      <c r="SU179">
        <v>104</v>
      </c>
      <c r="SV179" t="str">
        <f>"xlswrite('G:\Mi unidad\1. PROYECTOS TELLO 2022\SCM SPILL OVERS\outputs\PEAO\distancia_centro_salud\1%\simulacion_2\output_tests.xlsx',p_value_vec_"&amp;SU179&amp;"','p_value_vec_"&amp;SU179&amp;"');"</f>
        <v>xlswrite('G:\Mi unidad\1. PROYECTOS TELLO 2022\SCM SPILL OVERS\outputs\PEAO\distancia_centro_salud\1%\simulacion_2\output_tests.xlsx',p_value_vec_104','p_value_vec_104');</v>
      </c>
      <c r="TH179">
        <v>104</v>
      </c>
      <c r="TI179" t="str">
        <f>"xlswrite('G:\Mi unidad\1. PROYECTOS TELLO 2022\SCM SPILL OVERS\outputs\PEAO\informalidad\1%\simulacion_2\output_tests.xlsx',p_value_vec_"&amp;TH179&amp;"','p_value_vec_"&amp;TH179&amp;"');"</f>
        <v>xlswrite('G:\Mi unidad\1. PROYECTOS TELLO 2022\SCM SPILL OVERS\outputs\PEAO\informalidad\1%\simulacion_2\output_tests.xlsx',p_value_vec_104','p_value_vec_104');</v>
      </c>
      <c r="TU179">
        <v>104</v>
      </c>
      <c r="TV179" t="str">
        <f>"xlswrite('G:\Mi unidad\1. PROYECTOS TELLO 2022\SCM SPILL OVERS\outputs\PEAO\alimentos\1%\simulacion_2\output_tests.xlsx',p_value_vec_"&amp;TU179&amp;"','p_value_vec_"&amp;TU179&amp;"');"</f>
        <v>xlswrite('G:\Mi unidad\1. PROYECTOS TELLO 2022\SCM SPILL OVERS\outputs\PEAO\alimentos\1%\simulacion_2\output_tests.xlsx',p_value_vec_104','p_value_vec_104');</v>
      </c>
      <c r="UB179">
        <v>104</v>
      </c>
      <c r="UC179" t="str">
        <f>"xlswrite('G:\Mi unidad\1. PROYECTOS TELLO 2022\SCM SPILL OVERS\outputs\PEAO\jefe_hogar\1%\simulacion_2\output_tests.xlsx',p_value_vec_"&amp;UB179&amp;"','p_value_vec_"&amp;UB179&amp;"');"</f>
        <v>xlswrite('G:\Mi unidad\1. PROYECTOS TELLO 2022\SCM SPILL OVERS\outputs\PEAO\jefe_hogar\1%\simulacion_2\output_tests.xlsx',p_value_vec_104','p_value_vec_104');</v>
      </c>
      <c r="UI179">
        <v>104</v>
      </c>
      <c r="UJ179" t="str">
        <f>"xlswrite('G:\Mi unidad\1. PROYECTOS TELLO 2022\SCM SPILL OVERS\outputs\PEAO\mujeres\1%\simulacion_2\output_tests.xlsx',p_value_vec_"&amp;UI179&amp;"','p_value_vec_"&amp;UI179&amp;"');"</f>
        <v>xlswrite('G:\Mi unidad\1. PROYECTOS TELLO 2022\SCM SPILL OVERS\outputs\PEAO\mujeres\1%\simulacion_2\output_tests.xlsx',p_value_vec_104','p_value_vec_104');</v>
      </c>
      <c r="UU179">
        <v>104</v>
      </c>
      <c r="UV179" t="str">
        <f>"xlswrite('G:\Mi unidad\1. PROYECTOS TELLO 2022\SCM SPILL OVERS\outputs\PEAO\criminalidad\1%\simulacion_2\output_tests.xlsx',p_value_vec_"&amp;UU179&amp;"','p_value_vec_"&amp;UU179&amp;"');"</f>
        <v>xlswrite('G:\Mi unidad\1. PROYECTOS TELLO 2022\SCM SPILL OVERS\outputs\PEAO\criminalidad\1%\simulacion_2\output_tests.xlsx',p_value_vec_104','p_value_vec_104');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OVERS\outputs\PEAO\bajo_niv_educ\1%\simulacion_2\output_tests.xlsx',alpha1_hat_vec_"&amp;QW180&amp;"','alpha1_hat_vec_"&amp;QW180&amp;"');"</f>
        <v>xlswrite('G:\Mi unidad\1. PROYECTOS TELLO 2022\SCM SPILL OVERS\outputs\PEAO\bajo_niv_educ\1%\simulacion_2\output_tests.xlsx',alpha1_hat_vec_104','alpha1_hat_vec_104');</v>
      </c>
      <c r="RK180">
        <v>104</v>
      </c>
      <c r="RL180" t="str">
        <f>"xlswrite('G:\Mi unidad\1. PROYECTOS TELLO 2022\SCM SPILL OVERS\outputs\PEAO\bajo_ingreso\1%\simulacion_2\output_tests.xlsx',alpha1_hat_vec_"&amp;RK180&amp;"','alpha1_hat_vec_"&amp;RK180&amp;"');"</f>
        <v>xlswrite('G:\Mi unidad\1. PROYECTOS TELLO 2022\SCM SPILL OVERS\outputs\PEAO\bajo_ingreso\1%\simulacion_2\output_tests.xlsx',alpha1_hat_vec_104','alpha1_hat_vec_104');</v>
      </c>
      <c r="RW180">
        <v>104</v>
      </c>
      <c r="RX180" t="str">
        <f>"xlswrite('G:\Mi unidad\1. PROYECTOS TELLO 2022\SCM SPILL OVERS\outputs\PEAO\densidad\1%\simulacion_2\output_tests.xlsx',alpha1_hat_vec_"&amp;RW180&amp;"','alpha1_hat_vec_"&amp;RW180&amp;"');"</f>
        <v>xlswrite('G:\Mi unidad\1. PROYECTOS TELLO 2022\SCM SPILL OVERS\outputs\PEAO\densidad\1%\simulacion_2\output_tests.xlsx',alpha1_hat_vec_104','alpha1_hat_vec_104');</v>
      </c>
      <c r="SI180">
        <v>104</v>
      </c>
      <c r="SJ180" t="str">
        <f>"xlswrite('G:\Mi unidad\1. PROYECTOS TELLO 2022\SCM SPILL OVERS\outputs\PEAO\densidad_g\1%\simulacion_2\output_tests.xlsx',alpha1_hat_vec_"&amp;SI180&amp;"','alpha1_hat_vec_"&amp;SI180&amp;"');"</f>
        <v>xlswrite('G:\Mi unidad\1. PROYECTOS TELLO 2022\SCM SPILL OVERS\outputs\PEAO\densidad_g\1%\simulacion_2\output_tests.xlsx',alpha1_hat_vec_104','alpha1_hat_vec_104');</v>
      </c>
      <c r="SU180">
        <v>104</v>
      </c>
      <c r="SV180" t="str">
        <f>"xlswrite('G:\Mi unidad\1. PROYECTOS TELLO 2022\SCM SPILL OVERS\outputs\PEAO\distancia_centro_salud\1%\simulacion_2\output_tests.xlsx',alpha1_hat_vec_"&amp;SU180&amp;"','alpha1_hat_vec_"&amp;SU180&amp;"');"</f>
        <v>xlswrite('G:\Mi unidad\1. PROYECTOS TELLO 2022\SCM SPILL OVERS\outputs\PEAO\distancia_centro_salud\1%\simulacion_2\output_tests.xlsx',alpha1_hat_vec_104','alpha1_hat_vec_104');</v>
      </c>
      <c r="TH180">
        <v>104</v>
      </c>
      <c r="TI180" t="str">
        <f>"xlswrite('G:\Mi unidad\1. PROYECTOS TELLO 2022\SCM SPILL OVERS\outputs\PEAO\informalidad\1%\simulacion_2\output_tests.xlsx',alpha1_hat_vec_"&amp;TH180&amp;"','alpha1_hat_vec_"&amp;TH180&amp;"');"</f>
        <v>xlswrite('G:\Mi unidad\1. PROYECTOS TELLO 2022\SCM SPILL OVERS\outputs\PEAO\informalidad\1%\simulacion_2\output_tests.xlsx',alpha1_hat_vec_104','alpha1_hat_vec_104');</v>
      </c>
      <c r="TU180">
        <v>104</v>
      </c>
      <c r="TV180" t="str">
        <f>"xlswrite('G:\Mi unidad\1. PROYECTOS TELLO 2022\SCM SPILL OVERS\outputs\PEAO\alimentos\1%\simulacion_2\output_tests.xlsx',alpha1_hat_vec_"&amp;TU180&amp;"','alpha1_hat_vec_"&amp;TU180&amp;"');"</f>
        <v>xlswrite('G:\Mi unidad\1. PROYECTOS TELLO 2022\SCM SPILL OVERS\outputs\PEAO\alimentos\1%\simulacion_2\output_tests.xlsx',alpha1_hat_vec_104','alpha1_hat_vec_104');</v>
      </c>
      <c r="UB180">
        <v>104</v>
      </c>
      <c r="UC180" t="str">
        <f>"xlswrite('G:\Mi unidad\1. PROYECTOS TELLO 2022\SCM SPILL OVERS\outputs\PEAO\jefe_hogar\1%\simulacion_2\output_tests.xlsx',alpha1_hat_vec_"&amp;UB180&amp;"','alpha1_hat_vec_"&amp;UB180&amp;"');"</f>
        <v>xlswrite('G:\Mi unidad\1. PROYECTOS TELLO 2022\SCM SPILL OVERS\outputs\PEAO\jefe_hogar\1%\simulacion_2\output_tests.xlsx',alpha1_hat_vec_104','alpha1_hat_vec_104');</v>
      </c>
      <c r="UI180">
        <v>104</v>
      </c>
      <c r="UJ180" t="str">
        <f>"xlswrite('G:\Mi unidad\1. PROYECTOS TELLO 2022\SCM SPILL OVERS\outputs\PEAO\mujeres\1%\simulacion_2\output_tests.xlsx',alpha1_hat_vec_"&amp;UI180&amp;"','alpha1_hat_vec_"&amp;UI180&amp;"');"</f>
        <v>xlswrite('G:\Mi unidad\1. PROYECTOS TELLO 2022\SCM SPILL OVERS\outputs\PEAO\mujeres\1%\simulacion_2\output_tests.xlsx',alpha1_hat_vec_104','alpha1_hat_vec_104');</v>
      </c>
      <c r="UU180">
        <v>104</v>
      </c>
      <c r="UV180" t="str">
        <f>"xlswrite('G:\Mi unidad\1. PROYECTOS TELLO 2022\SCM SPILL OVERS\outputs\PEAO\criminalidad\1%\simulacion_2\output_tests.xlsx',alpha1_hat_vec_"&amp;UU180&amp;"','alpha1_hat_vec_"&amp;UU180&amp;"');"</f>
        <v>xlswrite('G:\Mi unidad\1. PROYECTOS TELLO 2022\SCM SPILL OVERS\outputs\PEAO\criminalidad\1%\simulacion_2\output_tests.xlsx',alpha1_hat_vec_104','alpha1_hat_vec_104');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sp_andrews(Y_pre_"&amp;QP181&amp;",PEAO_"&amp;QP181&amp;"(:,T+s),A_"&amp;QP181&amp;",C,d,alpha_sig);"</f>
        <v xml:space="preserve">    spillover_test_88(s) = sp_andrews(Y_pre_88,PEAO_88(:,T+s),A_88,C,d,alpha_sig);</v>
      </c>
      <c r="QW181">
        <v>104</v>
      </c>
      <c r="QX181" t="str">
        <f>"xlswrite('G:\Mi unidad\1. PROYECTOS TELLO 2022\SCM SPILL OVERS\outputs\PEAO\bajo_niv_educ\1%\simulacion_2\output_tests.xlsx',spillover_test_"&amp;QW181&amp;"','sp_test_"&amp;QW181&amp;"');"</f>
        <v>xlswrite('G:\Mi unidad\1. PROYECTOS TELLO 2022\SCM SPILL OVERS\outputs\PEAO\bajo_niv_educ\1%\simulacion_2\output_tests.xlsx',spillover_test_104','sp_test_104');</v>
      </c>
      <c r="RK181">
        <v>104</v>
      </c>
      <c r="RL181" t="str">
        <f>"xlswrite('G:\Mi unidad\1. PROYECTOS TELLO 2022\SCM SPILL OVERS\outputs\PEAO\bajo_ingreso\1%\simulacion_2\output_tests.xlsx',spillover_test_"&amp;RK181&amp;"','sp_test_"&amp;RK181&amp;"');"</f>
        <v>xlswrite('G:\Mi unidad\1. PROYECTOS TELLO 2022\SCM SPILL OVERS\outputs\PEAO\bajo_ingreso\1%\simulacion_2\output_tests.xlsx',spillover_test_104','sp_test_104');</v>
      </c>
      <c r="RW181">
        <v>104</v>
      </c>
      <c r="RX181" t="str">
        <f>"xlswrite('G:\Mi unidad\1. PROYECTOS TELLO 2022\SCM SPILL OVERS\outputs\PEAO\densidad\1%\simulacion_2\output_tests.xlsx',spillover_test_"&amp;RW181&amp;"','sp_test_"&amp;RW181&amp;"');"</f>
        <v>xlswrite('G:\Mi unidad\1. PROYECTOS TELLO 2022\SCM SPILL OVERS\outputs\PEAO\densidad\1%\simulacion_2\output_tests.xlsx',spillover_test_104','sp_test_104');</v>
      </c>
      <c r="SI181">
        <v>104</v>
      </c>
      <c r="SJ181" t="str">
        <f>"xlswrite('G:\Mi unidad\1. PROYECTOS TELLO 2022\SCM SPILL OVERS\outputs\PEAO\densidad_g\1%\simulacion_2\output_tests.xlsx',spillover_test_"&amp;SI181&amp;"','sp_test_"&amp;SI181&amp;"');"</f>
        <v>xlswrite('G:\Mi unidad\1. PROYECTOS TELLO 2022\SCM SPILL OVERS\outputs\PEAO\densidad_g\1%\simulacion_2\output_tests.xlsx',spillover_test_104','sp_test_104');</v>
      </c>
      <c r="SU181">
        <v>104</v>
      </c>
      <c r="SV181" t="str">
        <f>"xlswrite('G:\Mi unidad\1. PROYECTOS TELLO 2022\SCM SPILL OVERS\outputs\PEAO\distancia_centro_salud\1%\simulacion_2\output_tests.xlsx',spillover_test_"&amp;SU181&amp;"','sp_test_"&amp;SU181&amp;"');"</f>
        <v>xlswrite('G:\Mi unidad\1. PROYECTOS TELLO 2022\SCM SPILL OVERS\outputs\PEAO\distancia_centro_salud\1%\simulacion_2\output_tests.xlsx',spillover_test_104','sp_test_104');</v>
      </c>
      <c r="TH181">
        <v>104</v>
      </c>
      <c r="TI181" t="str">
        <f>"xlswrite('G:\Mi unidad\1. PROYECTOS TELLO 2022\SCM SPILL OVERS\outputs\PEAO\informalidad\1%\simulacion_2\output_tests.xlsx',spillover_test_"&amp;TH181&amp;"','sp_test_"&amp;TH181&amp;"');"</f>
        <v>xlswrite('G:\Mi unidad\1. PROYECTOS TELLO 2022\SCM SPILL OVERS\outputs\PEAO\informalidad\1%\simulacion_2\output_tests.xlsx',spillover_test_104','sp_test_104');</v>
      </c>
      <c r="TU181">
        <v>104</v>
      </c>
      <c r="TV181" t="str">
        <f>"xlswrite('G:\Mi unidad\1. PROYECTOS TELLO 2022\SCM SPILL OVERS\outputs\PEAO\alimentos\1%\simulacion_2\output_tests.xlsx',spillover_test_"&amp;TU181&amp;"','sp_test_"&amp;TU181&amp;"');"</f>
        <v>xlswrite('G:\Mi unidad\1. PROYECTOS TELLO 2022\SCM SPILL OVERS\outputs\PEAO\alimentos\1%\simulacion_2\output_tests.xlsx',spillover_test_104','sp_test_104');</v>
      </c>
      <c r="UB181">
        <v>104</v>
      </c>
      <c r="UC181" t="str">
        <f>"xlswrite('G:\Mi unidad\1. PROYECTOS TELLO 2022\SCM SPILL OVERS\outputs\PEAO\jefe_hogar\1%\simulacion_2\output_tests.xlsx',spillover_test_"&amp;UB181&amp;"','sp_test_"&amp;UB181&amp;"');"</f>
        <v>xlswrite('G:\Mi unidad\1. PROYECTOS TELLO 2022\SCM SPILL OVERS\outputs\PEAO\jefe_hogar\1%\simulacion_2\output_tests.xlsx',spillover_test_104','sp_test_104');</v>
      </c>
      <c r="UI181">
        <v>104</v>
      </c>
      <c r="UJ181" t="str">
        <f>"xlswrite('G:\Mi unidad\1. PROYECTOS TELLO 2022\SCM SPILL OVERS\outputs\PEAO\mujeres\1%\simulacion_2\output_tests.xlsx',spillover_test_"&amp;UI181&amp;"','sp_test_"&amp;UI181&amp;"');"</f>
        <v>xlswrite('G:\Mi unidad\1. PROYECTOS TELLO 2022\SCM SPILL OVERS\outputs\PEAO\mujeres\1%\simulacion_2\output_tests.xlsx',spillover_test_104','sp_test_104');</v>
      </c>
      <c r="UU181">
        <v>104</v>
      </c>
      <c r="UV181" t="str">
        <f>"xlswrite('G:\Mi unidad\1. PROYECTOS TELLO 2022\SCM SPILL OVERS\outputs\PEAO\criminalidad\1%\simulacion_2\output_tests.xlsx',spillover_test_"&amp;UU181&amp;"','sp_test_"&amp;UU181&amp;"');"</f>
        <v>xlswrite('G:\Mi unidad\1. PROYECTOS TELLO 2022\SCM SPILL OVERS\outputs\PEAO\criminalidad\1%\simulacion_2\output_tests.xlsx',spillover_test_104','sp_test_104');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OVERS\outputs\PEAO\bajo_niv_educ\1%\simulacion_2\output_tests.xlsx',lb_vec_"&amp;QW182&amp;"','lb_vec_"&amp;QW182&amp;"');"</f>
        <v>xlswrite('G:\Mi unidad\1. PROYECTOS TELLO 2022\SCM SPILL OVERS\outputs\PEAO\bajo_niv_educ\1%\simulacion_2\output_tests.xlsx',lb_vec_105','lb_vec_105');</v>
      </c>
      <c r="RK182">
        <v>105</v>
      </c>
      <c r="RL182" t="str">
        <f>"xlswrite('G:\Mi unidad\1. PROYECTOS TELLO 2022\SCM SPILL OVERS\outputs\PEAO\bajo_ingreso\1%\simulacion_2\output_tests.xlsx',lb_vec_"&amp;RK182&amp;"','lb_vec_"&amp;RK182&amp;"');"</f>
        <v>xlswrite('G:\Mi unidad\1. PROYECTOS TELLO 2022\SCM SPILL OVERS\outputs\PEAO\bajo_ingreso\1%\simulacion_2\output_tests.xlsx',lb_vec_105','lb_vec_105');</v>
      </c>
      <c r="RW182">
        <v>105</v>
      </c>
      <c r="RX182" t="str">
        <f>"xlswrite('G:\Mi unidad\1. PROYECTOS TELLO 2022\SCM SPILL OVERS\outputs\PEAO\densidad\1%\simulacion_2\output_tests.xlsx',lb_vec_"&amp;RW182&amp;"','lb_vec_"&amp;RW182&amp;"');"</f>
        <v>xlswrite('G:\Mi unidad\1. PROYECTOS TELLO 2022\SCM SPILL OVERS\outputs\PEAO\densidad\1%\simulacion_2\output_tests.xlsx',lb_vec_105','lb_vec_105');</v>
      </c>
      <c r="SI182">
        <v>105</v>
      </c>
      <c r="SJ182" t="str">
        <f>"xlswrite('G:\Mi unidad\1. PROYECTOS TELLO 2022\SCM SPILL OVERS\outputs\PEAO\densidad_g\1%\simulacion_2\output_tests.xlsx',lb_vec_"&amp;SI182&amp;"','lb_vec_"&amp;SI182&amp;"');"</f>
        <v>xlswrite('G:\Mi unidad\1. PROYECTOS TELLO 2022\SCM SPILL OVERS\outputs\PEAO\densidad_g\1%\simulacion_2\output_tests.xlsx',lb_vec_105','lb_vec_105');</v>
      </c>
      <c r="SU182">
        <v>105</v>
      </c>
      <c r="SV182" t="str">
        <f>"xlswrite('G:\Mi unidad\1. PROYECTOS TELLO 2022\SCM SPILL OVERS\outputs\PEAO\distancia_centro_salud\1%\simulacion_2\output_tests.xlsx',lb_vec_"&amp;SU182&amp;"','lb_vec_"&amp;SU182&amp;"');"</f>
        <v>xlswrite('G:\Mi unidad\1. PROYECTOS TELLO 2022\SCM SPILL OVERS\outputs\PEAO\distancia_centro_salud\1%\simulacion_2\output_tests.xlsx',lb_vec_105','lb_vec_105');</v>
      </c>
      <c r="TH182">
        <v>105</v>
      </c>
      <c r="TI182" t="str">
        <f>"xlswrite('G:\Mi unidad\1. PROYECTOS TELLO 2022\SCM SPILL OVERS\outputs\PEAO\informalidad\1%\simulacion_2\output_tests.xlsx',lb_vec_"&amp;TH182&amp;"','lb_vec_"&amp;TH182&amp;"');"</f>
        <v>xlswrite('G:\Mi unidad\1. PROYECTOS TELLO 2022\SCM SPILL OVERS\outputs\PEAO\informalidad\1%\simulacion_2\output_tests.xlsx',lb_vec_105','lb_vec_105');</v>
      </c>
      <c r="TU182">
        <v>105</v>
      </c>
      <c r="TV182" t="str">
        <f>"xlswrite('G:\Mi unidad\1. PROYECTOS TELLO 2022\SCM SPILL OVERS\outputs\PEAO\alimentos\1%\simulacion_2\output_tests.xlsx',lb_vec_"&amp;TU182&amp;"','lb_vec_"&amp;TU182&amp;"');"</f>
        <v>xlswrite('G:\Mi unidad\1. PROYECTOS TELLO 2022\SCM SPILL OVERS\outputs\PEAO\alimentos\1%\simulacion_2\output_tests.xlsx',lb_vec_105','lb_vec_105');</v>
      </c>
      <c r="UB182">
        <v>105</v>
      </c>
      <c r="UC182" t="str">
        <f>"xlswrite('G:\Mi unidad\1. PROYECTOS TELLO 2022\SCM SPILL OVERS\outputs\PEAO\jefe_hogar\1%\simulacion_2\output_tests.xlsx',lb_vec_"&amp;UB182&amp;"','lb_vec_"&amp;UB182&amp;"');"</f>
        <v>xlswrite('G:\Mi unidad\1. PROYECTOS TELLO 2022\SCM SPILL OVERS\outputs\PEAO\jefe_hogar\1%\simulacion_2\output_tests.xlsx',lb_vec_105','lb_vec_105');</v>
      </c>
      <c r="UI182">
        <v>105</v>
      </c>
      <c r="UJ182" t="str">
        <f>"xlswrite('G:\Mi unidad\1. PROYECTOS TELLO 2022\SCM SPILL OVERS\outputs\PEAO\mujeres\1%\simulacion_2\output_tests.xlsx',lb_vec_"&amp;UI182&amp;"','lb_vec_"&amp;UI182&amp;"');"</f>
        <v>xlswrite('G:\Mi unidad\1. PROYECTOS TELLO 2022\SCM SPILL OVERS\outputs\PEAO\mujeres\1%\simulacion_2\output_tests.xlsx',lb_vec_105','lb_vec_105');</v>
      </c>
      <c r="UU182">
        <v>105</v>
      </c>
      <c r="UV182" t="str">
        <f>"xlswrite('G:\Mi unidad\1. PROYECTOS TELLO 2022\SCM SPILL OVERS\outputs\PEAO\criminalidad\1%\simulacion_2\output_tests.xlsx',lb_vec_"&amp;UU182&amp;"','lb_vec_"&amp;UU182&amp;"');"</f>
        <v>xlswrite('G:\Mi unidad\1. PROYECTOS TELLO 2022\SCM SPILL OVERS\outputs\PEAO\criminalidad\1%\simulacion_2\output_tests.xlsx',lb_vec_105','lb_vec_105');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OVERS\outputs\PEAO\bajo_niv_educ\1%\simulacion_2\output_tests.xlsx',ub_vec_"&amp;QW183&amp;"','ub_vec_"&amp;QW183&amp;"');"</f>
        <v>xlswrite('G:\Mi unidad\1. PROYECTOS TELLO 2022\SCM SPILL OVERS\outputs\PEAO\bajo_niv_educ\1%\simulacion_2\output_tests.xlsx',ub_vec_105','ub_vec_105');</v>
      </c>
      <c r="RK183">
        <v>105</v>
      </c>
      <c r="RL183" t="str">
        <f>"xlswrite('G:\Mi unidad\1. PROYECTOS TELLO 2022\SCM SPILL OVERS\outputs\PEAO\bajo_ingreso\1%\simulacion_2\output_tests.xlsx',ub_vec_"&amp;RK183&amp;"','ub_vec_"&amp;RK183&amp;"');"</f>
        <v>xlswrite('G:\Mi unidad\1. PROYECTOS TELLO 2022\SCM SPILL OVERS\outputs\PEAO\bajo_ingreso\1%\simulacion_2\output_tests.xlsx',ub_vec_105','ub_vec_105');</v>
      </c>
      <c r="RW183">
        <v>105</v>
      </c>
      <c r="RX183" t="str">
        <f>"xlswrite('G:\Mi unidad\1. PROYECTOS TELLO 2022\SCM SPILL OVERS\outputs\PEAO\densidad\1%\simulacion_2\output_tests.xlsx',ub_vec_"&amp;RW183&amp;"','ub_vec_"&amp;RW183&amp;"');"</f>
        <v>xlswrite('G:\Mi unidad\1. PROYECTOS TELLO 2022\SCM SPILL OVERS\outputs\PEAO\densidad\1%\simulacion_2\output_tests.xlsx',ub_vec_105','ub_vec_105');</v>
      </c>
      <c r="SI183">
        <v>105</v>
      </c>
      <c r="SJ183" t="str">
        <f>"xlswrite('G:\Mi unidad\1. PROYECTOS TELLO 2022\SCM SPILL OVERS\outputs\PEAO\densidad_g\1%\simulacion_2\output_tests.xlsx',ub_vec_"&amp;SI183&amp;"','ub_vec_"&amp;SI183&amp;"');"</f>
        <v>xlswrite('G:\Mi unidad\1. PROYECTOS TELLO 2022\SCM SPILL OVERS\outputs\PEAO\densidad_g\1%\simulacion_2\output_tests.xlsx',ub_vec_105','ub_vec_105');</v>
      </c>
      <c r="SU183">
        <v>105</v>
      </c>
      <c r="SV183" t="str">
        <f>"xlswrite('G:\Mi unidad\1. PROYECTOS TELLO 2022\SCM SPILL OVERS\outputs\PEAO\distancia_centro_salud\1%\simulacion_2\output_tests.xlsx',ub_vec_"&amp;SU183&amp;"','ub_vec_"&amp;SU183&amp;"');"</f>
        <v>xlswrite('G:\Mi unidad\1. PROYECTOS TELLO 2022\SCM SPILL OVERS\outputs\PEAO\distancia_centro_salud\1%\simulacion_2\output_tests.xlsx',ub_vec_105','ub_vec_105');</v>
      </c>
      <c r="TH183">
        <v>105</v>
      </c>
      <c r="TI183" t="str">
        <f>"xlswrite('G:\Mi unidad\1. PROYECTOS TELLO 2022\SCM SPILL OVERS\outputs\PEAO\informalidad\1%\simulacion_2\output_tests.xlsx',ub_vec_"&amp;TH183&amp;"','ub_vec_"&amp;TH183&amp;"');"</f>
        <v>xlswrite('G:\Mi unidad\1. PROYECTOS TELLO 2022\SCM SPILL OVERS\outputs\PEAO\informalidad\1%\simulacion_2\output_tests.xlsx',ub_vec_105','ub_vec_105');</v>
      </c>
      <c r="TU183">
        <v>105</v>
      </c>
      <c r="TV183" t="str">
        <f>"xlswrite('G:\Mi unidad\1. PROYECTOS TELLO 2022\SCM SPILL OVERS\outputs\PEAO\alimentos\1%\simulacion_2\output_tests.xlsx',ub_vec_"&amp;TU183&amp;"','ub_vec_"&amp;TU183&amp;"');"</f>
        <v>xlswrite('G:\Mi unidad\1. PROYECTOS TELLO 2022\SCM SPILL OVERS\outputs\PEAO\alimentos\1%\simulacion_2\output_tests.xlsx',ub_vec_105','ub_vec_105');</v>
      </c>
      <c r="UB183">
        <v>105</v>
      </c>
      <c r="UC183" t="str">
        <f>"xlswrite('G:\Mi unidad\1. PROYECTOS TELLO 2022\SCM SPILL OVERS\outputs\PEAO\jefe_hogar\1%\simulacion_2\output_tests.xlsx',ub_vec_"&amp;UB183&amp;"','ub_vec_"&amp;UB183&amp;"');"</f>
        <v>xlswrite('G:\Mi unidad\1. PROYECTOS TELLO 2022\SCM SPILL OVERS\outputs\PEAO\jefe_hogar\1%\simulacion_2\output_tests.xlsx',ub_vec_105','ub_vec_105');</v>
      </c>
      <c r="UI183">
        <v>105</v>
      </c>
      <c r="UJ183" t="str">
        <f>"xlswrite('G:\Mi unidad\1. PROYECTOS TELLO 2022\SCM SPILL OVERS\outputs\PEAO\mujeres\1%\simulacion_2\output_tests.xlsx',ub_vec_"&amp;UI183&amp;"','ub_vec_"&amp;UI183&amp;"');"</f>
        <v>xlswrite('G:\Mi unidad\1. PROYECTOS TELLO 2022\SCM SPILL OVERS\outputs\PEAO\mujeres\1%\simulacion_2\output_tests.xlsx',ub_vec_105','ub_vec_105');</v>
      </c>
      <c r="UU183">
        <v>105</v>
      </c>
      <c r="UV183" t="str">
        <f>"xlswrite('G:\Mi unidad\1. PROYECTOS TELLO 2022\SCM SPILL OVERS\outputs\PEAO\criminalidad\1%\simulacion_2\output_tests.xlsx',ub_vec_"&amp;UU183&amp;"','ub_vec_"&amp;UU183&amp;"');"</f>
        <v>xlswrite('G:\Mi unidad\1. PROYECTOS TELLO 2022\SCM SPILL OVERS\outputs\PEAO\criminalidad\1%\simulacion_2\output_tests.xlsx',ub_vec_105','ub_vec_105');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OVERS\outputs\PEAO\bajo_niv_educ\1%\simulacion_2\output_tests.xlsx',p_value_vec_"&amp;QW184&amp;"','p_value_vec_"&amp;QW184&amp;"');"</f>
        <v>xlswrite('G:\Mi unidad\1. PROYECTOS TELLO 2022\SCM SPILL OVERS\outputs\PEAO\bajo_niv_educ\1%\simulacion_2\output_tests.xlsx',p_value_vec_105','p_value_vec_105');</v>
      </c>
      <c r="RK184">
        <v>105</v>
      </c>
      <c r="RL184" t="str">
        <f>"xlswrite('G:\Mi unidad\1. PROYECTOS TELLO 2022\SCM SPILL OVERS\outputs\PEAO\bajo_ingreso\1%\simulacion_2\output_tests.xlsx',p_value_vec_"&amp;RK184&amp;"','p_value_vec_"&amp;RK184&amp;"');"</f>
        <v>xlswrite('G:\Mi unidad\1. PROYECTOS TELLO 2022\SCM SPILL OVERS\outputs\PEAO\bajo_ingreso\1%\simulacion_2\output_tests.xlsx',p_value_vec_105','p_value_vec_105');</v>
      </c>
      <c r="RW184">
        <v>105</v>
      </c>
      <c r="RX184" t="str">
        <f>"xlswrite('G:\Mi unidad\1. PROYECTOS TELLO 2022\SCM SPILL OVERS\outputs\PEAO\densidad\1%\simulacion_2\output_tests.xlsx',p_value_vec_"&amp;RW184&amp;"','p_value_vec_"&amp;RW184&amp;"');"</f>
        <v>xlswrite('G:\Mi unidad\1. PROYECTOS TELLO 2022\SCM SPILL OVERS\outputs\PEAO\densidad\1%\simulacion_2\output_tests.xlsx',p_value_vec_105','p_value_vec_105');</v>
      </c>
      <c r="SI184">
        <v>105</v>
      </c>
      <c r="SJ184" t="str">
        <f>"xlswrite('G:\Mi unidad\1. PROYECTOS TELLO 2022\SCM SPILL OVERS\outputs\PEAO\densidad_g\1%\simulacion_2\output_tests.xlsx',p_value_vec_"&amp;SI184&amp;"','p_value_vec_"&amp;SI184&amp;"');"</f>
        <v>xlswrite('G:\Mi unidad\1. PROYECTOS TELLO 2022\SCM SPILL OVERS\outputs\PEAO\densidad_g\1%\simulacion_2\output_tests.xlsx',p_value_vec_105','p_value_vec_105');</v>
      </c>
      <c r="SU184">
        <v>105</v>
      </c>
      <c r="SV184" t="str">
        <f>"xlswrite('G:\Mi unidad\1. PROYECTOS TELLO 2022\SCM SPILL OVERS\outputs\PEAO\distancia_centro_salud\1%\simulacion_2\output_tests.xlsx',p_value_vec_"&amp;SU184&amp;"','p_value_vec_"&amp;SU184&amp;"');"</f>
        <v>xlswrite('G:\Mi unidad\1. PROYECTOS TELLO 2022\SCM SPILL OVERS\outputs\PEAO\distancia_centro_salud\1%\simulacion_2\output_tests.xlsx',p_value_vec_105','p_value_vec_105');</v>
      </c>
      <c r="TH184">
        <v>105</v>
      </c>
      <c r="TI184" t="str">
        <f>"xlswrite('G:\Mi unidad\1. PROYECTOS TELLO 2022\SCM SPILL OVERS\outputs\PEAO\informalidad\1%\simulacion_2\output_tests.xlsx',p_value_vec_"&amp;TH184&amp;"','p_value_vec_"&amp;TH184&amp;"');"</f>
        <v>xlswrite('G:\Mi unidad\1. PROYECTOS TELLO 2022\SCM SPILL OVERS\outputs\PEAO\informalidad\1%\simulacion_2\output_tests.xlsx',p_value_vec_105','p_value_vec_105');</v>
      </c>
      <c r="TU184">
        <v>105</v>
      </c>
      <c r="TV184" t="str">
        <f>"xlswrite('G:\Mi unidad\1. PROYECTOS TELLO 2022\SCM SPILL OVERS\outputs\PEAO\alimentos\1%\simulacion_2\output_tests.xlsx',p_value_vec_"&amp;TU184&amp;"','p_value_vec_"&amp;TU184&amp;"');"</f>
        <v>xlswrite('G:\Mi unidad\1. PROYECTOS TELLO 2022\SCM SPILL OVERS\outputs\PEAO\alimentos\1%\simulacion_2\output_tests.xlsx',p_value_vec_105','p_value_vec_105');</v>
      </c>
      <c r="UB184">
        <v>105</v>
      </c>
      <c r="UC184" t="str">
        <f>"xlswrite('G:\Mi unidad\1. PROYECTOS TELLO 2022\SCM SPILL OVERS\outputs\PEAO\jefe_hogar\1%\simulacion_2\output_tests.xlsx',p_value_vec_"&amp;UB184&amp;"','p_value_vec_"&amp;UB184&amp;"');"</f>
        <v>xlswrite('G:\Mi unidad\1. PROYECTOS TELLO 2022\SCM SPILL OVERS\outputs\PEAO\jefe_hogar\1%\simulacion_2\output_tests.xlsx',p_value_vec_105','p_value_vec_105');</v>
      </c>
      <c r="UI184">
        <v>105</v>
      </c>
      <c r="UJ184" t="str">
        <f>"xlswrite('G:\Mi unidad\1. PROYECTOS TELLO 2022\SCM SPILL OVERS\outputs\PEAO\mujeres\1%\simulacion_2\output_tests.xlsx',p_value_vec_"&amp;UI184&amp;"','p_value_vec_"&amp;UI184&amp;"');"</f>
        <v>xlswrite('G:\Mi unidad\1. PROYECTOS TELLO 2022\SCM SPILL OVERS\outputs\PEAO\mujeres\1%\simulacion_2\output_tests.xlsx',p_value_vec_105','p_value_vec_105');</v>
      </c>
      <c r="UU184">
        <v>105</v>
      </c>
      <c r="UV184" t="str">
        <f>"xlswrite('G:\Mi unidad\1. PROYECTOS TELLO 2022\SCM SPILL OVERS\outputs\PEAO\criminalidad\1%\simulacion_2\output_tests.xlsx',p_value_vec_"&amp;UU184&amp;"','p_value_vec_"&amp;UU184&amp;"');"</f>
        <v>xlswrite('G:\Mi unidad\1. PROYECTOS TELLO 2022\SCM SPILL OVERS\outputs\PEAO\criminalidad\1%\simulacion_2\output_tests.xlsx',p_value_vec_105','p_value_vec_105');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OVERS\outputs\PEAO\bajo_niv_educ\1%\simulacion_2\output_tests.xlsx',alpha1_hat_vec_"&amp;QW185&amp;"','alpha1_hat_vec_"&amp;QW185&amp;"');"</f>
        <v>xlswrite('G:\Mi unidad\1. PROYECTOS TELLO 2022\SCM SPILL OVERS\outputs\PEAO\bajo_niv_educ\1%\simulacion_2\output_tests.xlsx',alpha1_hat_vec_105','alpha1_hat_vec_105');</v>
      </c>
      <c r="RK185">
        <v>105</v>
      </c>
      <c r="RL185" t="str">
        <f>"xlswrite('G:\Mi unidad\1. PROYECTOS TELLO 2022\SCM SPILL OVERS\outputs\PEAO\bajo_ingreso\1%\simulacion_2\output_tests.xlsx',alpha1_hat_vec_"&amp;RK185&amp;"','alpha1_hat_vec_"&amp;RK185&amp;"');"</f>
        <v>xlswrite('G:\Mi unidad\1. PROYECTOS TELLO 2022\SCM SPILL OVERS\outputs\PEAO\bajo_ingreso\1%\simulacion_2\output_tests.xlsx',alpha1_hat_vec_105','alpha1_hat_vec_105');</v>
      </c>
      <c r="RW185">
        <v>105</v>
      </c>
      <c r="RX185" t="str">
        <f>"xlswrite('G:\Mi unidad\1. PROYECTOS TELLO 2022\SCM SPILL OVERS\outputs\PEAO\densidad\1%\simulacion_2\output_tests.xlsx',alpha1_hat_vec_"&amp;RW185&amp;"','alpha1_hat_vec_"&amp;RW185&amp;"');"</f>
        <v>xlswrite('G:\Mi unidad\1. PROYECTOS TELLO 2022\SCM SPILL OVERS\outputs\PEAO\densidad\1%\simulacion_2\output_tests.xlsx',alpha1_hat_vec_105','alpha1_hat_vec_105');</v>
      </c>
      <c r="SI185">
        <v>105</v>
      </c>
      <c r="SJ185" t="str">
        <f>"xlswrite('G:\Mi unidad\1. PROYECTOS TELLO 2022\SCM SPILL OVERS\outputs\PEAO\densidad_g\1%\simulacion_2\output_tests.xlsx',alpha1_hat_vec_"&amp;SI185&amp;"','alpha1_hat_vec_"&amp;SI185&amp;"');"</f>
        <v>xlswrite('G:\Mi unidad\1. PROYECTOS TELLO 2022\SCM SPILL OVERS\outputs\PEAO\densidad_g\1%\simulacion_2\output_tests.xlsx',alpha1_hat_vec_105','alpha1_hat_vec_105');</v>
      </c>
      <c r="SU185">
        <v>105</v>
      </c>
      <c r="SV185" t="str">
        <f>"xlswrite('G:\Mi unidad\1. PROYECTOS TELLO 2022\SCM SPILL OVERS\outputs\PEAO\distancia_centro_salud\1%\simulacion_2\output_tests.xlsx',alpha1_hat_vec_"&amp;SU185&amp;"','alpha1_hat_vec_"&amp;SU185&amp;"');"</f>
        <v>xlswrite('G:\Mi unidad\1. PROYECTOS TELLO 2022\SCM SPILL OVERS\outputs\PEAO\distancia_centro_salud\1%\simulacion_2\output_tests.xlsx',alpha1_hat_vec_105','alpha1_hat_vec_105');</v>
      </c>
      <c r="TH185">
        <v>105</v>
      </c>
      <c r="TI185" t="str">
        <f>"xlswrite('G:\Mi unidad\1. PROYECTOS TELLO 2022\SCM SPILL OVERS\outputs\PEAO\informalidad\1%\simulacion_2\output_tests.xlsx',alpha1_hat_vec_"&amp;TH185&amp;"','alpha1_hat_vec_"&amp;TH185&amp;"');"</f>
        <v>xlswrite('G:\Mi unidad\1. PROYECTOS TELLO 2022\SCM SPILL OVERS\outputs\PEAO\informalidad\1%\simulacion_2\output_tests.xlsx',alpha1_hat_vec_105','alpha1_hat_vec_105');</v>
      </c>
      <c r="TU185">
        <v>105</v>
      </c>
      <c r="TV185" t="str">
        <f>"xlswrite('G:\Mi unidad\1. PROYECTOS TELLO 2022\SCM SPILL OVERS\outputs\PEAO\alimentos\1%\simulacion_2\output_tests.xlsx',alpha1_hat_vec_"&amp;TU185&amp;"','alpha1_hat_vec_"&amp;TU185&amp;"');"</f>
        <v>xlswrite('G:\Mi unidad\1. PROYECTOS TELLO 2022\SCM SPILL OVERS\outputs\PEAO\alimentos\1%\simulacion_2\output_tests.xlsx',alpha1_hat_vec_105','alpha1_hat_vec_105');</v>
      </c>
      <c r="UB185">
        <v>105</v>
      </c>
      <c r="UC185" t="str">
        <f>"xlswrite('G:\Mi unidad\1. PROYECTOS TELLO 2022\SCM SPILL OVERS\outputs\PEAO\jefe_hogar\1%\simulacion_2\output_tests.xlsx',alpha1_hat_vec_"&amp;UB185&amp;"','alpha1_hat_vec_"&amp;UB185&amp;"');"</f>
        <v>xlswrite('G:\Mi unidad\1. PROYECTOS TELLO 2022\SCM SPILL OVERS\outputs\PEAO\jefe_hogar\1%\simulacion_2\output_tests.xlsx',alpha1_hat_vec_105','alpha1_hat_vec_105');</v>
      </c>
      <c r="UI185">
        <v>105</v>
      </c>
      <c r="UJ185" t="str">
        <f>"xlswrite('G:\Mi unidad\1. PROYECTOS TELLO 2022\SCM SPILL OVERS\outputs\PEAO\mujeres\1%\simulacion_2\output_tests.xlsx',alpha1_hat_vec_"&amp;UI185&amp;"','alpha1_hat_vec_"&amp;UI185&amp;"');"</f>
        <v>xlswrite('G:\Mi unidad\1. PROYECTOS TELLO 2022\SCM SPILL OVERS\outputs\PEAO\mujeres\1%\simulacion_2\output_tests.xlsx',alpha1_hat_vec_105','alpha1_hat_vec_105');</v>
      </c>
      <c r="UU185">
        <v>105</v>
      </c>
      <c r="UV185" t="str">
        <f>"xlswrite('G:\Mi unidad\1. PROYECTOS TELLO 2022\SCM SPILL OVERS\outputs\PEAO\criminalidad\1%\simulacion_2\output_tests.xlsx',alpha1_hat_vec_"&amp;UU185&amp;"','alpha1_hat_vec_"&amp;UU185&amp;"');"</f>
        <v>xlswrite('G:\Mi unidad\1. PROYECTOS TELLO 2022\SCM SPILL OVERS\outputs\PEAO\criminalidad\1%\simulacion_2\output_tests.xlsx',alpha1_hat_vec_105','alpha1_hat_vec_105');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OVERS\outputs\PEAO\bajo_niv_educ\1%\simulacion_2\output_tests.xlsx',spillover_test_"&amp;QW186&amp;"','sp_test_"&amp;QW186&amp;"');"</f>
        <v>xlswrite('G:\Mi unidad\1. PROYECTOS TELLO 2022\SCM SPILL OVERS\outputs\PEAO\bajo_niv_educ\1%\simulacion_2\output_tests.xlsx',spillover_test_105','sp_test_105');</v>
      </c>
      <c r="RK186">
        <v>105</v>
      </c>
      <c r="RL186" t="str">
        <f>"xlswrite('G:\Mi unidad\1. PROYECTOS TELLO 2022\SCM SPILL OVERS\outputs\PEAO\bajo_ingreso\1%\simulacion_2\output_tests.xlsx',spillover_test_"&amp;RK186&amp;"','sp_test_"&amp;RK186&amp;"');"</f>
        <v>xlswrite('G:\Mi unidad\1. PROYECTOS TELLO 2022\SCM SPILL OVERS\outputs\PEAO\bajo_ingreso\1%\simulacion_2\output_tests.xlsx',spillover_test_105','sp_test_105');</v>
      </c>
      <c r="RW186">
        <v>105</v>
      </c>
      <c r="RX186" t="str">
        <f>"xlswrite('G:\Mi unidad\1. PROYECTOS TELLO 2022\SCM SPILL OVERS\outputs\PEAO\densidad\1%\simulacion_2\output_tests.xlsx',spillover_test_"&amp;RW186&amp;"','sp_test_"&amp;RW186&amp;"');"</f>
        <v>xlswrite('G:\Mi unidad\1. PROYECTOS TELLO 2022\SCM SPILL OVERS\outputs\PEAO\densidad\1%\simulacion_2\output_tests.xlsx',spillover_test_105','sp_test_105');</v>
      </c>
      <c r="SI186">
        <v>105</v>
      </c>
      <c r="SJ186" t="str">
        <f>"xlswrite('G:\Mi unidad\1. PROYECTOS TELLO 2022\SCM SPILL OVERS\outputs\PEAO\densidad_g\1%\simulacion_2\output_tests.xlsx',spillover_test_"&amp;SI186&amp;"','sp_test_"&amp;SI186&amp;"');"</f>
        <v>xlswrite('G:\Mi unidad\1. PROYECTOS TELLO 2022\SCM SPILL OVERS\outputs\PEAO\densidad_g\1%\simulacion_2\output_tests.xlsx',spillover_test_105','sp_test_105');</v>
      </c>
      <c r="SU186">
        <v>105</v>
      </c>
      <c r="SV186" t="str">
        <f>"xlswrite('G:\Mi unidad\1. PROYECTOS TELLO 2022\SCM SPILL OVERS\outputs\PEAO\distancia_centro_salud\1%\simulacion_2\output_tests.xlsx',spillover_test_"&amp;SU186&amp;"','sp_test_"&amp;SU186&amp;"');"</f>
        <v>xlswrite('G:\Mi unidad\1. PROYECTOS TELLO 2022\SCM SPILL OVERS\outputs\PEAO\distancia_centro_salud\1%\simulacion_2\output_tests.xlsx',spillover_test_105','sp_test_105');</v>
      </c>
      <c r="TH186">
        <v>105</v>
      </c>
      <c r="TI186" t="str">
        <f>"xlswrite('G:\Mi unidad\1. PROYECTOS TELLO 2022\SCM SPILL OVERS\outputs\PEAO\informalidad\1%\simulacion_2\output_tests.xlsx',spillover_test_"&amp;TH186&amp;"','sp_test_"&amp;TH186&amp;"');"</f>
        <v>xlswrite('G:\Mi unidad\1. PROYECTOS TELLO 2022\SCM SPILL OVERS\outputs\PEAO\informalidad\1%\simulacion_2\output_tests.xlsx',spillover_test_105','sp_test_105');</v>
      </c>
      <c r="TU186">
        <v>105</v>
      </c>
      <c r="TV186" t="str">
        <f>"xlswrite('G:\Mi unidad\1. PROYECTOS TELLO 2022\SCM SPILL OVERS\outputs\PEAO\alimentos\1%\simulacion_2\output_tests.xlsx',spillover_test_"&amp;TU186&amp;"','sp_test_"&amp;TU186&amp;"');"</f>
        <v>xlswrite('G:\Mi unidad\1. PROYECTOS TELLO 2022\SCM SPILL OVERS\outputs\PEAO\alimentos\1%\simulacion_2\output_tests.xlsx',spillover_test_105','sp_test_105');</v>
      </c>
      <c r="UB186">
        <v>105</v>
      </c>
      <c r="UC186" t="str">
        <f>"xlswrite('G:\Mi unidad\1. PROYECTOS TELLO 2022\SCM SPILL OVERS\outputs\PEAO\jefe_hogar\1%\simulacion_2\output_tests.xlsx',spillover_test_"&amp;UB186&amp;"','sp_test_"&amp;UB186&amp;"');"</f>
        <v>xlswrite('G:\Mi unidad\1. PROYECTOS TELLO 2022\SCM SPILL OVERS\outputs\PEAO\jefe_hogar\1%\simulacion_2\output_tests.xlsx',spillover_test_105','sp_test_105');</v>
      </c>
      <c r="UI186">
        <v>105</v>
      </c>
      <c r="UJ186" t="str">
        <f>"xlswrite('G:\Mi unidad\1. PROYECTOS TELLO 2022\SCM SPILL OVERS\outputs\PEAO\mujeres\1%\simulacion_2\output_tests.xlsx',spillover_test_"&amp;UI186&amp;"','sp_test_"&amp;UI186&amp;"');"</f>
        <v>xlswrite('G:\Mi unidad\1. PROYECTOS TELLO 2022\SCM SPILL OVERS\outputs\PEAO\mujeres\1%\simulacion_2\output_tests.xlsx',spillover_test_105','sp_test_105');</v>
      </c>
      <c r="UU186">
        <v>105</v>
      </c>
      <c r="UV186" t="str">
        <f>"xlswrite('G:\Mi unidad\1. PROYECTOS TELLO 2022\SCM SPILL OVERS\outputs\PEAO\criminalidad\1%\simulacion_2\output_tests.xlsx',spillover_test_"&amp;UU186&amp;"','sp_test_"&amp;UU186&amp;"');"</f>
        <v>xlswrite('G:\Mi unidad\1. PROYECTOS TELLO 2022\SCM SPILL OVERS\outputs\PEAO\criminalidad\1%\simulacion_2\output_tests.xlsx',spillover_test_105','sp_test_105');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sp_andrews_te(Y_pre_"&amp;QI187&amp;",PEAO_"&amp;QI187&amp;"(:,T+s),A_"&amp;QI187&amp;",C,.05);"</f>
        <v xml:space="preserve">    [p_value_75,lb_75,ub_75] = sp_andrews_te(Y_pre_75,PEAO_75(:,T+s),A_75,C,.05);</v>
      </c>
      <c r="QP187">
        <v>89</v>
      </c>
      <c r="QQ187" t="str">
        <f>"    spillover_test_"&amp;QP187&amp;"(s) = sp_andrews(Y_pre_"&amp;QP187&amp;",PEAO_"&amp;QP187&amp;"(:,T+s),A_"&amp;QP187&amp;",C,d,alpha_sig);"</f>
        <v xml:space="preserve">    spillover_test_89(s) = sp_andrews(Y_pre_89,PEAO_89(:,T+s),A_89,C,d,alpha_sig);</v>
      </c>
      <c r="QW187">
        <v>106</v>
      </c>
      <c r="QX187" t="str">
        <f>"xlswrite('G:\Mi unidad\1. PROYECTOS TELLO 2022\SCM SPILL OVERS\outputs\PEAO\bajo_niv_educ\1%\simulacion_2\output_tests.xlsx',lb_vec_"&amp;QW187&amp;"','lb_vec_"&amp;QW187&amp;"');"</f>
        <v>xlswrite('G:\Mi unidad\1. PROYECTOS TELLO 2022\SCM SPILL OVERS\outputs\PEAO\bajo_niv_educ\1%\simulacion_2\output_tests.xlsx',lb_vec_106','lb_vec_106');</v>
      </c>
      <c r="RK187">
        <v>106</v>
      </c>
      <c r="RL187" t="str">
        <f>"xlswrite('G:\Mi unidad\1. PROYECTOS TELLO 2022\SCM SPILL OVERS\outputs\PEAO\bajo_ingreso\1%\simulacion_2\output_tests.xlsx',lb_vec_"&amp;RK187&amp;"','lb_vec_"&amp;RK187&amp;"');"</f>
        <v>xlswrite('G:\Mi unidad\1. PROYECTOS TELLO 2022\SCM SPILL OVERS\outputs\PEAO\bajo_ingreso\1%\simulacion_2\output_tests.xlsx',lb_vec_106','lb_vec_106');</v>
      </c>
      <c r="RW187">
        <v>106</v>
      </c>
      <c r="RX187" t="str">
        <f>"xlswrite('G:\Mi unidad\1. PROYECTOS TELLO 2022\SCM SPILL OVERS\outputs\PEAO\densidad\1%\simulacion_2\output_tests.xlsx',lb_vec_"&amp;RW187&amp;"','lb_vec_"&amp;RW187&amp;"');"</f>
        <v>xlswrite('G:\Mi unidad\1. PROYECTOS TELLO 2022\SCM SPILL OVERS\outputs\PEAO\densidad\1%\simulacion_2\output_tests.xlsx',lb_vec_106','lb_vec_106');</v>
      </c>
      <c r="SI187">
        <v>106</v>
      </c>
      <c r="SJ187" t="str">
        <f>"xlswrite('G:\Mi unidad\1. PROYECTOS TELLO 2022\SCM SPILL OVERS\outputs\PEAO\densidad_g\1%\simulacion_2\output_tests.xlsx',lb_vec_"&amp;SI187&amp;"','lb_vec_"&amp;SI187&amp;"');"</f>
        <v>xlswrite('G:\Mi unidad\1. PROYECTOS TELLO 2022\SCM SPILL OVERS\outputs\PEAO\densidad_g\1%\simulacion_2\output_tests.xlsx',lb_vec_106','lb_vec_106');</v>
      </c>
      <c r="SU187">
        <v>106</v>
      </c>
      <c r="SV187" t="str">
        <f>"xlswrite('G:\Mi unidad\1. PROYECTOS TELLO 2022\SCM SPILL OVERS\outputs\PEAO\distancia_centro_salud\1%\simulacion_2\output_tests.xlsx',lb_vec_"&amp;SU187&amp;"','lb_vec_"&amp;SU187&amp;"');"</f>
        <v>xlswrite('G:\Mi unidad\1. PROYECTOS TELLO 2022\SCM SPILL OVERS\outputs\PEAO\distancia_centro_salud\1%\simulacion_2\output_tests.xlsx',lb_vec_106','lb_vec_106');</v>
      </c>
      <c r="TH187">
        <v>106</v>
      </c>
      <c r="TI187" t="str">
        <f>"xlswrite('G:\Mi unidad\1. PROYECTOS TELLO 2022\SCM SPILL OVERS\outputs\PEAO\informalidad\1%\simulacion_2\output_tests.xlsx',lb_vec_"&amp;TH187&amp;"','lb_vec_"&amp;TH187&amp;"');"</f>
        <v>xlswrite('G:\Mi unidad\1. PROYECTOS TELLO 2022\SCM SPILL OVERS\outputs\PEAO\informalidad\1%\simulacion_2\output_tests.xlsx',lb_vec_106','lb_vec_106');</v>
      </c>
      <c r="TU187">
        <v>106</v>
      </c>
      <c r="TV187" t="str">
        <f>"xlswrite('G:\Mi unidad\1. PROYECTOS TELLO 2022\SCM SPILL OVERS\outputs\PEAO\alimentos\1%\simulacion_2\output_tests.xlsx',lb_vec_"&amp;TU187&amp;"','lb_vec_"&amp;TU187&amp;"');"</f>
        <v>xlswrite('G:\Mi unidad\1. PROYECTOS TELLO 2022\SCM SPILL OVERS\outputs\PEAO\alimentos\1%\simulacion_2\output_tests.xlsx',lb_vec_106','lb_vec_106');</v>
      </c>
      <c r="UB187">
        <v>106</v>
      </c>
      <c r="UC187" t="str">
        <f>"xlswrite('G:\Mi unidad\1. PROYECTOS TELLO 2022\SCM SPILL OVERS\outputs\PEAO\jefe_hogar\1%\simulacion_2\output_tests.xlsx',lb_vec_"&amp;UB187&amp;"','lb_vec_"&amp;UB187&amp;"');"</f>
        <v>xlswrite('G:\Mi unidad\1. PROYECTOS TELLO 2022\SCM SPILL OVERS\outputs\PEAO\jefe_hogar\1%\simulacion_2\output_tests.xlsx',lb_vec_106','lb_vec_106');</v>
      </c>
      <c r="UI187">
        <v>106</v>
      </c>
      <c r="UJ187" t="str">
        <f>"xlswrite('G:\Mi unidad\1. PROYECTOS TELLO 2022\SCM SPILL OVERS\outputs\PEAO\mujeres\1%\simulacion_2\output_tests.xlsx',lb_vec_"&amp;UI187&amp;"','lb_vec_"&amp;UI187&amp;"');"</f>
        <v>xlswrite('G:\Mi unidad\1. PROYECTOS TELLO 2022\SCM SPILL OVERS\outputs\PEAO\mujeres\1%\simulacion_2\output_tests.xlsx',lb_vec_106','lb_vec_106');</v>
      </c>
      <c r="UU187">
        <v>106</v>
      </c>
      <c r="UV187" t="str">
        <f>"xlswrite('G:\Mi unidad\1. PROYECTOS TELLO 2022\SCM SPILL OVERS\outputs\PEAO\criminalidad\1%\simulacion_2\output_tests.xlsx',lb_vec_"&amp;UU187&amp;"','lb_vec_"&amp;UU187&amp;"');"</f>
        <v>xlswrite('G:\Mi unidad\1. PROYECTOS TELLO 2022\SCM SPILL OVERS\outputs\PEAO\criminalidad\1%\simulacion_2\output_tests.xlsx',lb_vec_106','lb_vec_106');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OVERS\outputs\PEAO\bajo_niv_educ\1%\simulacion_2\output_tests.xlsx',ub_vec_"&amp;QW188&amp;"','ub_vec_"&amp;QW188&amp;"');"</f>
        <v>xlswrite('G:\Mi unidad\1. PROYECTOS TELLO 2022\SCM SPILL OVERS\outputs\PEAO\bajo_niv_educ\1%\simulacion_2\output_tests.xlsx',ub_vec_106','ub_vec_106');</v>
      </c>
      <c r="RK188">
        <v>106</v>
      </c>
      <c r="RL188" t="str">
        <f>"xlswrite('G:\Mi unidad\1. PROYECTOS TELLO 2022\SCM SPILL OVERS\outputs\PEAO\bajo_ingreso\1%\simulacion_2\output_tests.xlsx',ub_vec_"&amp;RK188&amp;"','ub_vec_"&amp;RK188&amp;"');"</f>
        <v>xlswrite('G:\Mi unidad\1. PROYECTOS TELLO 2022\SCM SPILL OVERS\outputs\PEAO\bajo_ingreso\1%\simulacion_2\output_tests.xlsx',ub_vec_106','ub_vec_106');</v>
      </c>
      <c r="RW188">
        <v>106</v>
      </c>
      <c r="RX188" t="str">
        <f>"xlswrite('G:\Mi unidad\1. PROYECTOS TELLO 2022\SCM SPILL OVERS\outputs\PEAO\densidad\1%\simulacion_2\output_tests.xlsx',ub_vec_"&amp;RW188&amp;"','ub_vec_"&amp;RW188&amp;"');"</f>
        <v>xlswrite('G:\Mi unidad\1. PROYECTOS TELLO 2022\SCM SPILL OVERS\outputs\PEAO\densidad\1%\simulacion_2\output_tests.xlsx',ub_vec_106','ub_vec_106');</v>
      </c>
      <c r="SI188">
        <v>106</v>
      </c>
      <c r="SJ188" t="str">
        <f>"xlswrite('G:\Mi unidad\1. PROYECTOS TELLO 2022\SCM SPILL OVERS\outputs\PEAO\densidad_g\1%\simulacion_2\output_tests.xlsx',ub_vec_"&amp;SI188&amp;"','ub_vec_"&amp;SI188&amp;"');"</f>
        <v>xlswrite('G:\Mi unidad\1. PROYECTOS TELLO 2022\SCM SPILL OVERS\outputs\PEAO\densidad_g\1%\simulacion_2\output_tests.xlsx',ub_vec_106','ub_vec_106');</v>
      </c>
      <c r="SU188">
        <v>106</v>
      </c>
      <c r="SV188" t="str">
        <f>"xlswrite('G:\Mi unidad\1. PROYECTOS TELLO 2022\SCM SPILL OVERS\outputs\PEAO\distancia_centro_salud\1%\simulacion_2\output_tests.xlsx',ub_vec_"&amp;SU188&amp;"','ub_vec_"&amp;SU188&amp;"');"</f>
        <v>xlswrite('G:\Mi unidad\1. PROYECTOS TELLO 2022\SCM SPILL OVERS\outputs\PEAO\distancia_centro_salud\1%\simulacion_2\output_tests.xlsx',ub_vec_106','ub_vec_106');</v>
      </c>
      <c r="TH188">
        <v>106</v>
      </c>
      <c r="TI188" t="str">
        <f>"xlswrite('G:\Mi unidad\1. PROYECTOS TELLO 2022\SCM SPILL OVERS\outputs\PEAO\informalidad\1%\simulacion_2\output_tests.xlsx',ub_vec_"&amp;TH188&amp;"','ub_vec_"&amp;TH188&amp;"');"</f>
        <v>xlswrite('G:\Mi unidad\1. PROYECTOS TELLO 2022\SCM SPILL OVERS\outputs\PEAO\informalidad\1%\simulacion_2\output_tests.xlsx',ub_vec_106','ub_vec_106');</v>
      </c>
      <c r="TU188">
        <v>106</v>
      </c>
      <c r="TV188" t="str">
        <f>"xlswrite('G:\Mi unidad\1. PROYECTOS TELLO 2022\SCM SPILL OVERS\outputs\PEAO\alimentos\1%\simulacion_2\output_tests.xlsx',ub_vec_"&amp;TU188&amp;"','ub_vec_"&amp;TU188&amp;"');"</f>
        <v>xlswrite('G:\Mi unidad\1. PROYECTOS TELLO 2022\SCM SPILL OVERS\outputs\PEAO\alimentos\1%\simulacion_2\output_tests.xlsx',ub_vec_106','ub_vec_106');</v>
      </c>
      <c r="UB188">
        <v>106</v>
      </c>
      <c r="UC188" t="str">
        <f>"xlswrite('G:\Mi unidad\1. PROYECTOS TELLO 2022\SCM SPILL OVERS\outputs\PEAO\jefe_hogar\1%\simulacion_2\output_tests.xlsx',ub_vec_"&amp;UB188&amp;"','ub_vec_"&amp;UB188&amp;"');"</f>
        <v>xlswrite('G:\Mi unidad\1. PROYECTOS TELLO 2022\SCM SPILL OVERS\outputs\PEAO\jefe_hogar\1%\simulacion_2\output_tests.xlsx',ub_vec_106','ub_vec_106');</v>
      </c>
      <c r="UI188">
        <v>106</v>
      </c>
      <c r="UJ188" t="str">
        <f>"xlswrite('G:\Mi unidad\1. PROYECTOS TELLO 2022\SCM SPILL OVERS\outputs\PEAO\mujeres\1%\simulacion_2\output_tests.xlsx',ub_vec_"&amp;UI188&amp;"','ub_vec_"&amp;UI188&amp;"');"</f>
        <v>xlswrite('G:\Mi unidad\1. PROYECTOS TELLO 2022\SCM SPILL OVERS\outputs\PEAO\mujeres\1%\simulacion_2\output_tests.xlsx',ub_vec_106','ub_vec_106');</v>
      </c>
      <c r="UU188">
        <v>106</v>
      </c>
      <c r="UV188" t="str">
        <f>"xlswrite('G:\Mi unidad\1. PROYECTOS TELLO 2022\SCM SPILL OVERS\outputs\PEAO\criminalidad\1%\simulacion_2\output_tests.xlsx',ub_vec_"&amp;UU188&amp;"','ub_vec_"&amp;UU188&amp;"');"</f>
        <v>xlswrite('G:\Mi unidad\1. PROYECTOS TELLO 2022\SCM SPILL OVERS\outputs\PEAO\criminalidad\1%\simulacion_2\output_tests.xlsx',ub_vec_106','ub_vec_106');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OVERS\outputs\PEAO\bajo_niv_educ\1%\simulacion_2\output_tests.xlsx',p_value_vec_"&amp;QW189&amp;"','p_value_vec_"&amp;QW189&amp;"');"</f>
        <v>xlswrite('G:\Mi unidad\1. PROYECTOS TELLO 2022\SCM SPILL OVERS\outputs\PEAO\bajo_niv_educ\1%\simulacion_2\output_tests.xlsx',p_value_vec_106','p_value_vec_106');</v>
      </c>
      <c r="RK189">
        <v>106</v>
      </c>
      <c r="RL189" t="str">
        <f>"xlswrite('G:\Mi unidad\1. PROYECTOS TELLO 2022\SCM SPILL OVERS\outputs\PEAO\bajo_ingreso\1%\simulacion_2\output_tests.xlsx',p_value_vec_"&amp;RK189&amp;"','p_value_vec_"&amp;RK189&amp;"');"</f>
        <v>xlswrite('G:\Mi unidad\1. PROYECTOS TELLO 2022\SCM SPILL OVERS\outputs\PEAO\bajo_ingreso\1%\simulacion_2\output_tests.xlsx',p_value_vec_106','p_value_vec_106');</v>
      </c>
      <c r="RW189">
        <v>106</v>
      </c>
      <c r="RX189" t="str">
        <f>"xlswrite('G:\Mi unidad\1. PROYECTOS TELLO 2022\SCM SPILL OVERS\outputs\PEAO\densidad\1%\simulacion_2\output_tests.xlsx',p_value_vec_"&amp;RW189&amp;"','p_value_vec_"&amp;RW189&amp;"');"</f>
        <v>xlswrite('G:\Mi unidad\1. PROYECTOS TELLO 2022\SCM SPILL OVERS\outputs\PEAO\densidad\1%\simulacion_2\output_tests.xlsx',p_value_vec_106','p_value_vec_106');</v>
      </c>
      <c r="SI189">
        <v>106</v>
      </c>
      <c r="SJ189" t="str">
        <f>"xlswrite('G:\Mi unidad\1. PROYECTOS TELLO 2022\SCM SPILL OVERS\outputs\PEAO\densidad_g\1%\simulacion_2\output_tests.xlsx',p_value_vec_"&amp;SI189&amp;"','p_value_vec_"&amp;SI189&amp;"');"</f>
        <v>xlswrite('G:\Mi unidad\1. PROYECTOS TELLO 2022\SCM SPILL OVERS\outputs\PEAO\densidad_g\1%\simulacion_2\output_tests.xlsx',p_value_vec_106','p_value_vec_106');</v>
      </c>
      <c r="SU189">
        <v>106</v>
      </c>
      <c r="SV189" t="str">
        <f>"xlswrite('G:\Mi unidad\1. PROYECTOS TELLO 2022\SCM SPILL OVERS\outputs\PEAO\distancia_centro_salud\1%\simulacion_2\output_tests.xlsx',p_value_vec_"&amp;SU189&amp;"','p_value_vec_"&amp;SU189&amp;"');"</f>
        <v>xlswrite('G:\Mi unidad\1. PROYECTOS TELLO 2022\SCM SPILL OVERS\outputs\PEAO\distancia_centro_salud\1%\simulacion_2\output_tests.xlsx',p_value_vec_106','p_value_vec_106');</v>
      </c>
      <c r="TH189">
        <v>106</v>
      </c>
      <c r="TI189" t="str">
        <f>"xlswrite('G:\Mi unidad\1. PROYECTOS TELLO 2022\SCM SPILL OVERS\outputs\PEAO\informalidad\1%\simulacion_2\output_tests.xlsx',p_value_vec_"&amp;TH189&amp;"','p_value_vec_"&amp;TH189&amp;"');"</f>
        <v>xlswrite('G:\Mi unidad\1. PROYECTOS TELLO 2022\SCM SPILL OVERS\outputs\PEAO\informalidad\1%\simulacion_2\output_tests.xlsx',p_value_vec_106','p_value_vec_106');</v>
      </c>
      <c r="TU189">
        <v>106</v>
      </c>
      <c r="TV189" t="str">
        <f>"xlswrite('G:\Mi unidad\1. PROYECTOS TELLO 2022\SCM SPILL OVERS\outputs\PEAO\alimentos\1%\simulacion_2\output_tests.xlsx',p_value_vec_"&amp;TU189&amp;"','p_value_vec_"&amp;TU189&amp;"');"</f>
        <v>xlswrite('G:\Mi unidad\1. PROYECTOS TELLO 2022\SCM SPILL OVERS\outputs\PEAO\alimentos\1%\simulacion_2\output_tests.xlsx',p_value_vec_106','p_value_vec_106');</v>
      </c>
      <c r="UB189">
        <v>106</v>
      </c>
      <c r="UC189" t="str">
        <f>"xlswrite('G:\Mi unidad\1. PROYECTOS TELLO 2022\SCM SPILL OVERS\outputs\PEAO\jefe_hogar\1%\simulacion_2\output_tests.xlsx',p_value_vec_"&amp;UB189&amp;"','p_value_vec_"&amp;UB189&amp;"');"</f>
        <v>xlswrite('G:\Mi unidad\1. PROYECTOS TELLO 2022\SCM SPILL OVERS\outputs\PEAO\jefe_hogar\1%\simulacion_2\output_tests.xlsx',p_value_vec_106','p_value_vec_106');</v>
      </c>
      <c r="UI189">
        <v>106</v>
      </c>
      <c r="UJ189" t="str">
        <f>"xlswrite('G:\Mi unidad\1. PROYECTOS TELLO 2022\SCM SPILL OVERS\outputs\PEAO\mujeres\1%\simulacion_2\output_tests.xlsx',p_value_vec_"&amp;UI189&amp;"','p_value_vec_"&amp;UI189&amp;"');"</f>
        <v>xlswrite('G:\Mi unidad\1. PROYECTOS TELLO 2022\SCM SPILL OVERS\outputs\PEAO\mujeres\1%\simulacion_2\output_tests.xlsx',p_value_vec_106','p_value_vec_106');</v>
      </c>
      <c r="UU189">
        <v>106</v>
      </c>
      <c r="UV189" t="str">
        <f>"xlswrite('G:\Mi unidad\1. PROYECTOS TELLO 2022\SCM SPILL OVERS\outputs\PEAO\criminalidad\1%\simulacion_2\output_tests.xlsx',p_value_vec_"&amp;UU189&amp;"','p_value_vec_"&amp;UU189&amp;"');"</f>
        <v>xlswrite('G:\Mi unidad\1. PROYECTOS TELLO 2022\SCM SPILL OVERS\outputs\PEAO\criminalidad\1%\simulacion_2\output_tests.xlsx',p_value_vec_106','p_value_vec_106');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OVERS\outputs\PEAO\bajo_niv_educ\1%\simulacion_2\output_tests.xlsx',alpha1_hat_vec_"&amp;QW190&amp;"','alpha1_hat_vec_"&amp;QW190&amp;"');"</f>
        <v>xlswrite('G:\Mi unidad\1. PROYECTOS TELLO 2022\SCM SPILL OVERS\outputs\PEAO\bajo_niv_educ\1%\simulacion_2\output_tests.xlsx',alpha1_hat_vec_106','alpha1_hat_vec_106');</v>
      </c>
      <c r="RK190">
        <v>106</v>
      </c>
      <c r="RL190" t="str">
        <f>"xlswrite('G:\Mi unidad\1. PROYECTOS TELLO 2022\SCM SPILL OVERS\outputs\PEAO\bajo_ingreso\1%\simulacion_2\output_tests.xlsx',alpha1_hat_vec_"&amp;RK190&amp;"','alpha1_hat_vec_"&amp;RK190&amp;"');"</f>
        <v>xlswrite('G:\Mi unidad\1. PROYECTOS TELLO 2022\SCM SPILL OVERS\outputs\PEAO\bajo_ingreso\1%\simulacion_2\output_tests.xlsx',alpha1_hat_vec_106','alpha1_hat_vec_106');</v>
      </c>
      <c r="RW190">
        <v>106</v>
      </c>
      <c r="RX190" t="str">
        <f>"xlswrite('G:\Mi unidad\1. PROYECTOS TELLO 2022\SCM SPILL OVERS\outputs\PEAO\densidad\1%\simulacion_2\output_tests.xlsx',alpha1_hat_vec_"&amp;RW190&amp;"','alpha1_hat_vec_"&amp;RW190&amp;"');"</f>
        <v>xlswrite('G:\Mi unidad\1. PROYECTOS TELLO 2022\SCM SPILL OVERS\outputs\PEAO\densidad\1%\simulacion_2\output_tests.xlsx',alpha1_hat_vec_106','alpha1_hat_vec_106');</v>
      </c>
      <c r="SI190">
        <v>106</v>
      </c>
      <c r="SJ190" t="str">
        <f>"xlswrite('G:\Mi unidad\1. PROYECTOS TELLO 2022\SCM SPILL OVERS\outputs\PEAO\densidad_g\1%\simulacion_2\output_tests.xlsx',alpha1_hat_vec_"&amp;SI190&amp;"','alpha1_hat_vec_"&amp;SI190&amp;"');"</f>
        <v>xlswrite('G:\Mi unidad\1. PROYECTOS TELLO 2022\SCM SPILL OVERS\outputs\PEAO\densidad_g\1%\simulacion_2\output_tests.xlsx',alpha1_hat_vec_106','alpha1_hat_vec_106');</v>
      </c>
      <c r="SU190">
        <v>106</v>
      </c>
      <c r="SV190" t="str">
        <f>"xlswrite('G:\Mi unidad\1. PROYECTOS TELLO 2022\SCM SPILL OVERS\outputs\PEAO\distancia_centro_salud\1%\simulacion_2\output_tests.xlsx',alpha1_hat_vec_"&amp;SU190&amp;"','alpha1_hat_vec_"&amp;SU190&amp;"');"</f>
        <v>xlswrite('G:\Mi unidad\1. PROYECTOS TELLO 2022\SCM SPILL OVERS\outputs\PEAO\distancia_centro_salud\1%\simulacion_2\output_tests.xlsx',alpha1_hat_vec_106','alpha1_hat_vec_106');</v>
      </c>
      <c r="TH190">
        <v>106</v>
      </c>
      <c r="TI190" t="str">
        <f>"xlswrite('G:\Mi unidad\1. PROYECTOS TELLO 2022\SCM SPILL OVERS\outputs\PEAO\informalidad\1%\simulacion_2\output_tests.xlsx',alpha1_hat_vec_"&amp;TH190&amp;"','alpha1_hat_vec_"&amp;TH190&amp;"');"</f>
        <v>xlswrite('G:\Mi unidad\1. PROYECTOS TELLO 2022\SCM SPILL OVERS\outputs\PEAO\informalidad\1%\simulacion_2\output_tests.xlsx',alpha1_hat_vec_106','alpha1_hat_vec_106');</v>
      </c>
      <c r="TU190">
        <v>106</v>
      </c>
      <c r="TV190" t="str">
        <f>"xlswrite('G:\Mi unidad\1. PROYECTOS TELLO 2022\SCM SPILL OVERS\outputs\PEAO\alimentos\1%\simulacion_2\output_tests.xlsx',alpha1_hat_vec_"&amp;TU190&amp;"','alpha1_hat_vec_"&amp;TU190&amp;"');"</f>
        <v>xlswrite('G:\Mi unidad\1. PROYECTOS TELLO 2022\SCM SPILL OVERS\outputs\PEAO\alimentos\1%\simulacion_2\output_tests.xlsx',alpha1_hat_vec_106','alpha1_hat_vec_106');</v>
      </c>
      <c r="UB190">
        <v>106</v>
      </c>
      <c r="UC190" t="str">
        <f>"xlswrite('G:\Mi unidad\1. PROYECTOS TELLO 2022\SCM SPILL OVERS\outputs\PEAO\jefe_hogar\1%\simulacion_2\output_tests.xlsx',alpha1_hat_vec_"&amp;UB190&amp;"','alpha1_hat_vec_"&amp;UB190&amp;"');"</f>
        <v>xlswrite('G:\Mi unidad\1. PROYECTOS TELLO 2022\SCM SPILL OVERS\outputs\PEAO\jefe_hogar\1%\simulacion_2\output_tests.xlsx',alpha1_hat_vec_106','alpha1_hat_vec_106');</v>
      </c>
      <c r="UI190">
        <v>106</v>
      </c>
      <c r="UJ190" t="str">
        <f>"xlswrite('G:\Mi unidad\1. PROYECTOS TELLO 2022\SCM SPILL OVERS\outputs\PEAO\mujeres\1%\simulacion_2\output_tests.xlsx',alpha1_hat_vec_"&amp;UI190&amp;"','alpha1_hat_vec_"&amp;UI190&amp;"');"</f>
        <v>xlswrite('G:\Mi unidad\1. PROYECTOS TELLO 2022\SCM SPILL OVERS\outputs\PEAO\mujeres\1%\simulacion_2\output_tests.xlsx',alpha1_hat_vec_106','alpha1_hat_vec_106');</v>
      </c>
      <c r="UU190">
        <v>106</v>
      </c>
      <c r="UV190" t="str">
        <f>"xlswrite('G:\Mi unidad\1. PROYECTOS TELLO 2022\SCM SPILL OVERS\outputs\PEAO\criminalidad\1%\simulacion_2\output_tests.xlsx',alpha1_hat_vec_"&amp;UU190&amp;"','alpha1_hat_vec_"&amp;UU190&amp;"');"</f>
        <v>xlswrite('G:\Mi unidad\1. PROYECTOS TELLO 2022\SCM SPILL OVERS\outputs\PEAO\criminalidad\1%\simulacion_2\output_tests.xlsx',alpha1_hat_vec_106','alpha1_hat_vec_106');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OVERS\outputs\PEAO\bajo_niv_educ\1%\simulacion_2\output_tests.xlsx',spillover_test_"&amp;QW191&amp;"','sp_test_"&amp;QW191&amp;"');"</f>
        <v>xlswrite('G:\Mi unidad\1. PROYECTOS TELLO 2022\SCM SPILL OVERS\outputs\PEAO\bajo_niv_educ\1%\simulacion_2\output_tests.xlsx',spillover_test_106','sp_test_106');</v>
      </c>
      <c r="RK191">
        <v>106</v>
      </c>
      <c r="RL191" t="str">
        <f>"xlswrite('G:\Mi unidad\1. PROYECTOS TELLO 2022\SCM SPILL OVERS\outputs\PEAO\bajo_ingreso\1%\simulacion_2\output_tests.xlsx',spillover_test_"&amp;RK191&amp;"','sp_test_"&amp;RK191&amp;"');"</f>
        <v>xlswrite('G:\Mi unidad\1. PROYECTOS TELLO 2022\SCM SPILL OVERS\outputs\PEAO\bajo_ingreso\1%\simulacion_2\output_tests.xlsx',spillover_test_106','sp_test_106');</v>
      </c>
      <c r="RW191">
        <v>106</v>
      </c>
      <c r="RX191" t="str">
        <f>"xlswrite('G:\Mi unidad\1. PROYECTOS TELLO 2022\SCM SPILL OVERS\outputs\PEAO\densidad\1%\simulacion_2\output_tests.xlsx',spillover_test_"&amp;RW191&amp;"','sp_test_"&amp;RW191&amp;"');"</f>
        <v>xlswrite('G:\Mi unidad\1. PROYECTOS TELLO 2022\SCM SPILL OVERS\outputs\PEAO\densidad\1%\simulacion_2\output_tests.xlsx',spillover_test_106','sp_test_106');</v>
      </c>
      <c r="SI191">
        <v>106</v>
      </c>
      <c r="SJ191" t="str">
        <f>"xlswrite('G:\Mi unidad\1. PROYECTOS TELLO 2022\SCM SPILL OVERS\outputs\PEAO\densidad_g\1%\simulacion_2\output_tests.xlsx',spillover_test_"&amp;SI191&amp;"','sp_test_"&amp;SI191&amp;"');"</f>
        <v>xlswrite('G:\Mi unidad\1. PROYECTOS TELLO 2022\SCM SPILL OVERS\outputs\PEAO\densidad_g\1%\simulacion_2\output_tests.xlsx',spillover_test_106','sp_test_106');</v>
      </c>
      <c r="SU191">
        <v>106</v>
      </c>
      <c r="SV191" t="str">
        <f>"xlswrite('G:\Mi unidad\1. PROYECTOS TELLO 2022\SCM SPILL OVERS\outputs\PEAO\distancia_centro_salud\1%\simulacion_2\output_tests.xlsx',spillover_test_"&amp;SU191&amp;"','sp_test_"&amp;SU191&amp;"');"</f>
        <v>xlswrite('G:\Mi unidad\1. PROYECTOS TELLO 2022\SCM SPILL OVERS\outputs\PEAO\distancia_centro_salud\1%\simulacion_2\output_tests.xlsx',spillover_test_106','sp_test_106');</v>
      </c>
      <c r="TH191">
        <v>106</v>
      </c>
      <c r="TI191" t="str">
        <f>"xlswrite('G:\Mi unidad\1. PROYECTOS TELLO 2022\SCM SPILL OVERS\outputs\PEAO\informalidad\1%\simulacion_2\output_tests.xlsx',spillover_test_"&amp;TH191&amp;"','sp_test_"&amp;TH191&amp;"');"</f>
        <v>xlswrite('G:\Mi unidad\1. PROYECTOS TELLO 2022\SCM SPILL OVERS\outputs\PEAO\informalidad\1%\simulacion_2\output_tests.xlsx',spillover_test_106','sp_test_106');</v>
      </c>
      <c r="TU191">
        <v>106</v>
      </c>
      <c r="TV191" t="str">
        <f>"xlswrite('G:\Mi unidad\1. PROYECTOS TELLO 2022\SCM SPILL OVERS\outputs\PEAO\alimentos\1%\simulacion_2\output_tests.xlsx',spillover_test_"&amp;TU191&amp;"','sp_test_"&amp;TU191&amp;"');"</f>
        <v>xlswrite('G:\Mi unidad\1. PROYECTOS TELLO 2022\SCM SPILL OVERS\outputs\PEAO\alimentos\1%\simulacion_2\output_tests.xlsx',spillover_test_106','sp_test_106');</v>
      </c>
      <c r="UB191">
        <v>106</v>
      </c>
      <c r="UC191" t="str">
        <f>"xlswrite('G:\Mi unidad\1. PROYECTOS TELLO 2022\SCM SPILL OVERS\outputs\PEAO\jefe_hogar\1%\simulacion_2\output_tests.xlsx',spillover_test_"&amp;UB191&amp;"','sp_test_"&amp;UB191&amp;"');"</f>
        <v>xlswrite('G:\Mi unidad\1. PROYECTOS TELLO 2022\SCM SPILL OVERS\outputs\PEAO\jefe_hogar\1%\simulacion_2\output_tests.xlsx',spillover_test_106','sp_test_106');</v>
      </c>
      <c r="UI191">
        <v>106</v>
      </c>
      <c r="UJ191" t="str">
        <f>"xlswrite('G:\Mi unidad\1. PROYECTOS TELLO 2022\SCM SPILL OVERS\outputs\PEAO\mujeres\1%\simulacion_2\output_tests.xlsx',spillover_test_"&amp;UI191&amp;"','sp_test_"&amp;UI191&amp;"');"</f>
        <v>xlswrite('G:\Mi unidad\1. PROYECTOS TELLO 2022\SCM SPILL OVERS\outputs\PEAO\mujeres\1%\simulacion_2\output_tests.xlsx',spillover_test_106','sp_test_106');</v>
      </c>
      <c r="UU191">
        <v>106</v>
      </c>
      <c r="UV191" t="str">
        <f>"xlswrite('G:\Mi unidad\1. PROYECTOS TELLO 2022\SCM SPILL OVERS\outputs\PEAO\criminalidad\1%\simulacion_2\output_tests.xlsx',spillover_test_"&amp;UU191&amp;"','sp_test_"&amp;UU191&amp;"');"</f>
        <v>xlswrite('G:\Mi unidad\1. PROYECTOS TELLO 2022\SCM SPILL OVERS\outputs\PEAO\criminalidad\1%\simulacion_2\output_tests.xlsx',spillover_test_106','sp_test_106');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OVERS\outputs\PEAO\bajo_niv_educ\1%\simulacion_2\output_tests.xlsx',lb_vec_"&amp;QW192&amp;"','lb_vec_"&amp;QW192&amp;"');"</f>
        <v>xlswrite('G:\Mi unidad\1. PROYECTOS TELLO 2022\SCM SPILL OVERS\outputs\PEAO\bajo_niv_educ\1%\simulacion_2\output_tests.xlsx',lb_vec_107','lb_vec_107');</v>
      </c>
      <c r="RK192">
        <v>107</v>
      </c>
      <c r="RL192" t="str">
        <f>"xlswrite('G:\Mi unidad\1. PROYECTOS TELLO 2022\SCM SPILL OVERS\outputs\PEAO\bajo_ingreso\1%\simulacion_2\output_tests.xlsx',lb_vec_"&amp;RK192&amp;"','lb_vec_"&amp;RK192&amp;"');"</f>
        <v>xlswrite('G:\Mi unidad\1. PROYECTOS TELLO 2022\SCM SPILL OVERS\outputs\PEAO\bajo_ingreso\1%\simulacion_2\output_tests.xlsx',lb_vec_107','lb_vec_107');</v>
      </c>
      <c r="RW192">
        <v>107</v>
      </c>
      <c r="RX192" t="str">
        <f>"xlswrite('G:\Mi unidad\1. PROYECTOS TELLO 2022\SCM SPILL OVERS\outputs\PEAO\densidad\1%\simulacion_2\output_tests.xlsx',lb_vec_"&amp;RW192&amp;"','lb_vec_"&amp;RW192&amp;"');"</f>
        <v>xlswrite('G:\Mi unidad\1. PROYECTOS TELLO 2022\SCM SPILL OVERS\outputs\PEAO\densidad\1%\simulacion_2\output_tests.xlsx',lb_vec_107','lb_vec_107');</v>
      </c>
      <c r="SI192">
        <v>107</v>
      </c>
      <c r="SJ192" t="str">
        <f>"xlswrite('G:\Mi unidad\1. PROYECTOS TELLO 2022\SCM SPILL OVERS\outputs\PEAO\densidad_g\1%\simulacion_2\output_tests.xlsx',lb_vec_"&amp;SI192&amp;"','lb_vec_"&amp;SI192&amp;"');"</f>
        <v>xlswrite('G:\Mi unidad\1. PROYECTOS TELLO 2022\SCM SPILL OVERS\outputs\PEAO\densidad_g\1%\simulacion_2\output_tests.xlsx',lb_vec_107','lb_vec_107');</v>
      </c>
      <c r="SU192">
        <v>107</v>
      </c>
      <c r="SV192" t="str">
        <f>"xlswrite('G:\Mi unidad\1. PROYECTOS TELLO 2022\SCM SPILL OVERS\outputs\PEAO\distancia_centro_salud\1%\simulacion_2\output_tests.xlsx',lb_vec_"&amp;SU192&amp;"','lb_vec_"&amp;SU192&amp;"');"</f>
        <v>xlswrite('G:\Mi unidad\1. PROYECTOS TELLO 2022\SCM SPILL OVERS\outputs\PEAO\distancia_centro_salud\1%\simulacion_2\output_tests.xlsx',lb_vec_107','lb_vec_107');</v>
      </c>
      <c r="TH192">
        <v>107</v>
      </c>
      <c r="TI192" t="str">
        <f>"xlswrite('G:\Mi unidad\1. PROYECTOS TELLO 2022\SCM SPILL OVERS\outputs\PEAO\informalidad\1%\simulacion_2\output_tests.xlsx',lb_vec_"&amp;TH192&amp;"','lb_vec_"&amp;TH192&amp;"');"</f>
        <v>xlswrite('G:\Mi unidad\1. PROYECTOS TELLO 2022\SCM SPILL OVERS\outputs\PEAO\informalidad\1%\simulacion_2\output_tests.xlsx',lb_vec_107','lb_vec_107');</v>
      </c>
      <c r="TU192">
        <v>107</v>
      </c>
      <c r="TV192" t="str">
        <f>"xlswrite('G:\Mi unidad\1. PROYECTOS TELLO 2022\SCM SPILL OVERS\outputs\PEAO\alimentos\1%\simulacion_2\output_tests.xlsx',lb_vec_"&amp;TU192&amp;"','lb_vec_"&amp;TU192&amp;"');"</f>
        <v>xlswrite('G:\Mi unidad\1. PROYECTOS TELLO 2022\SCM SPILL OVERS\outputs\PEAO\alimentos\1%\simulacion_2\output_tests.xlsx',lb_vec_107','lb_vec_107');</v>
      </c>
      <c r="UB192">
        <v>107</v>
      </c>
      <c r="UC192" t="str">
        <f>"xlswrite('G:\Mi unidad\1. PROYECTOS TELLO 2022\SCM SPILL OVERS\outputs\PEAO\jefe_hogar\1%\simulacion_2\output_tests.xlsx',lb_vec_"&amp;UB192&amp;"','lb_vec_"&amp;UB192&amp;"');"</f>
        <v>xlswrite('G:\Mi unidad\1. PROYECTOS TELLO 2022\SCM SPILL OVERS\outputs\PEAO\jefe_hogar\1%\simulacion_2\output_tests.xlsx',lb_vec_107','lb_vec_107');</v>
      </c>
      <c r="UI192">
        <v>107</v>
      </c>
      <c r="UJ192" t="str">
        <f>"xlswrite('G:\Mi unidad\1. PROYECTOS TELLO 2022\SCM SPILL OVERS\outputs\PEAO\mujeres\1%\simulacion_2\output_tests.xlsx',lb_vec_"&amp;UI192&amp;"','lb_vec_"&amp;UI192&amp;"');"</f>
        <v>xlswrite('G:\Mi unidad\1. PROYECTOS TELLO 2022\SCM SPILL OVERS\outputs\PEAO\mujeres\1%\simulacion_2\output_tests.xlsx',lb_vec_107','lb_vec_107');</v>
      </c>
      <c r="UU192">
        <v>107</v>
      </c>
      <c r="UV192" t="str">
        <f>"xlswrite('G:\Mi unidad\1. PROYECTOS TELLO 2022\SCM SPILL OVERS\outputs\PEAO\criminalidad\1%\simulacion_2\output_tests.xlsx',lb_vec_"&amp;UU192&amp;"','lb_vec_"&amp;UU192&amp;"');"</f>
        <v>xlswrite('G:\Mi unidad\1. PROYECTOS TELLO 2022\SCM SPILL OVERS\outputs\PEAO\criminalidad\1%\simulacion_2\output_tests.xlsx',lb_vec_107','lb_vec_107');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sp_andrews(Y_pre_"&amp;QP193&amp;",PEAO_"&amp;QP193&amp;"(:,T+s),A_"&amp;QP193&amp;",C,d,alpha_sig);"</f>
        <v xml:space="preserve">    spillover_test_91(s) = sp_andrews(Y_pre_91,PEAO_91(:,T+s),A_91,C,d,alpha_sig);</v>
      </c>
      <c r="QW193">
        <v>107</v>
      </c>
      <c r="QX193" t="str">
        <f>"xlswrite('G:\Mi unidad\1. PROYECTOS TELLO 2022\SCM SPILL OVERS\outputs\PEAO\bajo_niv_educ\1%\simulacion_2\output_tests.xlsx',ub_vec_"&amp;QW193&amp;"','ub_vec_"&amp;QW193&amp;"');"</f>
        <v>xlswrite('G:\Mi unidad\1. PROYECTOS TELLO 2022\SCM SPILL OVERS\outputs\PEAO\bajo_niv_educ\1%\simulacion_2\output_tests.xlsx',ub_vec_107','ub_vec_107');</v>
      </c>
      <c r="RK193">
        <v>107</v>
      </c>
      <c r="RL193" t="str">
        <f>"xlswrite('G:\Mi unidad\1. PROYECTOS TELLO 2022\SCM SPILL OVERS\outputs\PEAO\bajo_ingreso\1%\simulacion_2\output_tests.xlsx',ub_vec_"&amp;RK193&amp;"','ub_vec_"&amp;RK193&amp;"');"</f>
        <v>xlswrite('G:\Mi unidad\1. PROYECTOS TELLO 2022\SCM SPILL OVERS\outputs\PEAO\bajo_ingreso\1%\simulacion_2\output_tests.xlsx',ub_vec_107','ub_vec_107');</v>
      </c>
      <c r="RW193">
        <v>107</v>
      </c>
      <c r="RX193" t="str">
        <f>"xlswrite('G:\Mi unidad\1. PROYECTOS TELLO 2022\SCM SPILL OVERS\outputs\PEAO\densidad\1%\simulacion_2\output_tests.xlsx',ub_vec_"&amp;RW193&amp;"','ub_vec_"&amp;RW193&amp;"');"</f>
        <v>xlswrite('G:\Mi unidad\1. PROYECTOS TELLO 2022\SCM SPILL OVERS\outputs\PEAO\densidad\1%\simulacion_2\output_tests.xlsx',ub_vec_107','ub_vec_107');</v>
      </c>
      <c r="SI193">
        <v>107</v>
      </c>
      <c r="SJ193" t="str">
        <f>"xlswrite('G:\Mi unidad\1. PROYECTOS TELLO 2022\SCM SPILL OVERS\outputs\PEAO\densidad_g\1%\simulacion_2\output_tests.xlsx',ub_vec_"&amp;SI193&amp;"','ub_vec_"&amp;SI193&amp;"');"</f>
        <v>xlswrite('G:\Mi unidad\1. PROYECTOS TELLO 2022\SCM SPILL OVERS\outputs\PEAO\densidad_g\1%\simulacion_2\output_tests.xlsx',ub_vec_107','ub_vec_107');</v>
      </c>
      <c r="SU193">
        <v>107</v>
      </c>
      <c r="SV193" t="str">
        <f>"xlswrite('G:\Mi unidad\1. PROYECTOS TELLO 2022\SCM SPILL OVERS\outputs\PEAO\distancia_centro_salud\1%\simulacion_2\output_tests.xlsx',ub_vec_"&amp;SU193&amp;"','ub_vec_"&amp;SU193&amp;"');"</f>
        <v>xlswrite('G:\Mi unidad\1. PROYECTOS TELLO 2022\SCM SPILL OVERS\outputs\PEAO\distancia_centro_salud\1%\simulacion_2\output_tests.xlsx',ub_vec_107','ub_vec_107');</v>
      </c>
      <c r="TH193">
        <v>107</v>
      </c>
      <c r="TI193" t="str">
        <f>"xlswrite('G:\Mi unidad\1. PROYECTOS TELLO 2022\SCM SPILL OVERS\outputs\PEAO\informalidad\1%\simulacion_2\output_tests.xlsx',ub_vec_"&amp;TH193&amp;"','ub_vec_"&amp;TH193&amp;"');"</f>
        <v>xlswrite('G:\Mi unidad\1. PROYECTOS TELLO 2022\SCM SPILL OVERS\outputs\PEAO\informalidad\1%\simulacion_2\output_tests.xlsx',ub_vec_107','ub_vec_107');</v>
      </c>
      <c r="TU193">
        <v>107</v>
      </c>
      <c r="TV193" t="str">
        <f>"xlswrite('G:\Mi unidad\1. PROYECTOS TELLO 2022\SCM SPILL OVERS\outputs\PEAO\alimentos\1%\simulacion_2\output_tests.xlsx',ub_vec_"&amp;TU193&amp;"','ub_vec_"&amp;TU193&amp;"');"</f>
        <v>xlswrite('G:\Mi unidad\1. PROYECTOS TELLO 2022\SCM SPILL OVERS\outputs\PEAO\alimentos\1%\simulacion_2\output_tests.xlsx',ub_vec_107','ub_vec_107');</v>
      </c>
      <c r="UB193">
        <v>107</v>
      </c>
      <c r="UC193" t="str">
        <f>"xlswrite('G:\Mi unidad\1. PROYECTOS TELLO 2022\SCM SPILL OVERS\outputs\PEAO\jefe_hogar\1%\simulacion_2\output_tests.xlsx',ub_vec_"&amp;UB193&amp;"','ub_vec_"&amp;UB193&amp;"');"</f>
        <v>xlswrite('G:\Mi unidad\1. PROYECTOS TELLO 2022\SCM SPILL OVERS\outputs\PEAO\jefe_hogar\1%\simulacion_2\output_tests.xlsx',ub_vec_107','ub_vec_107');</v>
      </c>
      <c r="UI193">
        <v>107</v>
      </c>
      <c r="UJ193" t="str">
        <f>"xlswrite('G:\Mi unidad\1. PROYECTOS TELLO 2022\SCM SPILL OVERS\outputs\PEAO\mujeres\1%\simulacion_2\output_tests.xlsx',ub_vec_"&amp;UI193&amp;"','ub_vec_"&amp;UI193&amp;"');"</f>
        <v>xlswrite('G:\Mi unidad\1. PROYECTOS TELLO 2022\SCM SPILL OVERS\outputs\PEAO\mujeres\1%\simulacion_2\output_tests.xlsx',ub_vec_107','ub_vec_107');</v>
      </c>
      <c r="UU193">
        <v>107</v>
      </c>
      <c r="UV193" t="str">
        <f>"xlswrite('G:\Mi unidad\1. PROYECTOS TELLO 2022\SCM SPILL OVERS\outputs\PEAO\criminalidad\1%\simulacion_2\output_tests.xlsx',ub_vec_"&amp;UU193&amp;"','ub_vec_"&amp;UU193&amp;"');"</f>
        <v>xlswrite('G:\Mi unidad\1. PROYECTOS TELLO 2022\SCM SPILL OVERS\outputs\PEAO\criminalidad\1%\simulacion_2\output_tests.xlsx',ub_vec_107','ub_vec_107');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OVERS\outputs\PEAO\bajo_niv_educ\1%\simulacion_2\output_tests.xlsx',p_value_vec_"&amp;QW194&amp;"','p_value_vec_"&amp;QW194&amp;"');"</f>
        <v>xlswrite('G:\Mi unidad\1. PROYECTOS TELLO 2022\SCM SPILL OVERS\outputs\PEAO\bajo_niv_educ\1%\simulacion_2\output_tests.xlsx',p_value_vec_107','p_value_vec_107');</v>
      </c>
      <c r="RK194">
        <v>107</v>
      </c>
      <c r="RL194" t="str">
        <f>"xlswrite('G:\Mi unidad\1. PROYECTOS TELLO 2022\SCM SPILL OVERS\outputs\PEAO\bajo_ingreso\1%\simulacion_2\output_tests.xlsx',p_value_vec_"&amp;RK194&amp;"','p_value_vec_"&amp;RK194&amp;"');"</f>
        <v>xlswrite('G:\Mi unidad\1. PROYECTOS TELLO 2022\SCM SPILL OVERS\outputs\PEAO\bajo_ingreso\1%\simulacion_2\output_tests.xlsx',p_value_vec_107','p_value_vec_107');</v>
      </c>
      <c r="RW194">
        <v>107</v>
      </c>
      <c r="RX194" t="str">
        <f>"xlswrite('G:\Mi unidad\1. PROYECTOS TELLO 2022\SCM SPILL OVERS\outputs\PEAO\densidad\1%\simulacion_2\output_tests.xlsx',p_value_vec_"&amp;RW194&amp;"','p_value_vec_"&amp;RW194&amp;"');"</f>
        <v>xlswrite('G:\Mi unidad\1. PROYECTOS TELLO 2022\SCM SPILL OVERS\outputs\PEAO\densidad\1%\simulacion_2\output_tests.xlsx',p_value_vec_107','p_value_vec_107');</v>
      </c>
      <c r="SI194">
        <v>107</v>
      </c>
      <c r="SJ194" t="str">
        <f>"xlswrite('G:\Mi unidad\1. PROYECTOS TELLO 2022\SCM SPILL OVERS\outputs\PEAO\densidad_g\1%\simulacion_2\output_tests.xlsx',p_value_vec_"&amp;SI194&amp;"','p_value_vec_"&amp;SI194&amp;"');"</f>
        <v>xlswrite('G:\Mi unidad\1. PROYECTOS TELLO 2022\SCM SPILL OVERS\outputs\PEAO\densidad_g\1%\simulacion_2\output_tests.xlsx',p_value_vec_107','p_value_vec_107');</v>
      </c>
      <c r="SU194">
        <v>107</v>
      </c>
      <c r="SV194" t="str">
        <f>"xlswrite('G:\Mi unidad\1. PROYECTOS TELLO 2022\SCM SPILL OVERS\outputs\PEAO\distancia_centro_salud\1%\simulacion_2\output_tests.xlsx',p_value_vec_"&amp;SU194&amp;"','p_value_vec_"&amp;SU194&amp;"');"</f>
        <v>xlswrite('G:\Mi unidad\1. PROYECTOS TELLO 2022\SCM SPILL OVERS\outputs\PEAO\distancia_centro_salud\1%\simulacion_2\output_tests.xlsx',p_value_vec_107','p_value_vec_107');</v>
      </c>
      <c r="TH194">
        <v>107</v>
      </c>
      <c r="TI194" t="str">
        <f>"xlswrite('G:\Mi unidad\1. PROYECTOS TELLO 2022\SCM SPILL OVERS\outputs\PEAO\informalidad\1%\simulacion_2\output_tests.xlsx',p_value_vec_"&amp;TH194&amp;"','p_value_vec_"&amp;TH194&amp;"');"</f>
        <v>xlswrite('G:\Mi unidad\1. PROYECTOS TELLO 2022\SCM SPILL OVERS\outputs\PEAO\informalidad\1%\simulacion_2\output_tests.xlsx',p_value_vec_107','p_value_vec_107');</v>
      </c>
      <c r="TU194">
        <v>107</v>
      </c>
      <c r="TV194" t="str">
        <f>"xlswrite('G:\Mi unidad\1. PROYECTOS TELLO 2022\SCM SPILL OVERS\outputs\PEAO\alimentos\1%\simulacion_2\output_tests.xlsx',p_value_vec_"&amp;TU194&amp;"','p_value_vec_"&amp;TU194&amp;"');"</f>
        <v>xlswrite('G:\Mi unidad\1. PROYECTOS TELLO 2022\SCM SPILL OVERS\outputs\PEAO\alimentos\1%\simulacion_2\output_tests.xlsx',p_value_vec_107','p_value_vec_107');</v>
      </c>
      <c r="UB194">
        <v>107</v>
      </c>
      <c r="UC194" t="str">
        <f>"xlswrite('G:\Mi unidad\1. PROYECTOS TELLO 2022\SCM SPILL OVERS\outputs\PEAO\jefe_hogar\1%\simulacion_2\output_tests.xlsx',p_value_vec_"&amp;UB194&amp;"','p_value_vec_"&amp;UB194&amp;"');"</f>
        <v>xlswrite('G:\Mi unidad\1. PROYECTOS TELLO 2022\SCM SPILL OVERS\outputs\PEAO\jefe_hogar\1%\simulacion_2\output_tests.xlsx',p_value_vec_107','p_value_vec_107');</v>
      </c>
      <c r="UI194">
        <v>107</v>
      </c>
      <c r="UJ194" t="str">
        <f>"xlswrite('G:\Mi unidad\1. PROYECTOS TELLO 2022\SCM SPILL OVERS\outputs\PEAO\mujeres\1%\simulacion_2\output_tests.xlsx',p_value_vec_"&amp;UI194&amp;"','p_value_vec_"&amp;UI194&amp;"');"</f>
        <v>xlswrite('G:\Mi unidad\1. PROYECTOS TELLO 2022\SCM SPILL OVERS\outputs\PEAO\mujeres\1%\simulacion_2\output_tests.xlsx',p_value_vec_107','p_value_vec_107');</v>
      </c>
      <c r="UU194">
        <v>107</v>
      </c>
      <c r="UV194" t="str">
        <f>"xlswrite('G:\Mi unidad\1. PROYECTOS TELLO 2022\SCM SPILL OVERS\outputs\PEAO\criminalidad\1%\simulacion_2\output_tests.xlsx',p_value_vec_"&amp;UU194&amp;"','p_value_vec_"&amp;UU194&amp;"');"</f>
        <v>xlswrite('G:\Mi unidad\1. PROYECTOS TELLO 2022\SCM SPILL OVERS\outputs\PEAO\criminalidad\1%\simulacion_2\output_tests.xlsx',p_value_vec_107','p_value_vec_107');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OVERS\outputs\PEAO\bajo_niv_educ\1%\simulacion_2\output_tests.xlsx',alpha1_hat_vec_"&amp;QW195&amp;"','alpha1_hat_vec_"&amp;QW195&amp;"');"</f>
        <v>xlswrite('G:\Mi unidad\1. PROYECTOS TELLO 2022\SCM SPILL OVERS\outputs\PEAO\bajo_niv_educ\1%\simulacion_2\output_tests.xlsx',alpha1_hat_vec_107','alpha1_hat_vec_107');</v>
      </c>
      <c r="RK195">
        <v>107</v>
      </c>
      <c r="RL195" t="str">
        <f>"xlswrite('G:\Mi unidad\1. PROYECTOS TELLO 2022\SCM SPILL OVERS\outputs\PEAO\bajo_ingreso\1%\simulacion_2\output_tests.xlsx',alpha1_hat_vec_"&amp;RK195&amp;"','alpha1_hat_vec_"&amp;RK195&amp;"');"</f>
        <v>xlswrite('G:\Mi unidad\1. PROYECTOS TELLO 2022\SCM SPILL OVERS\outputs\PEAO\bajo_ingreso\1%\simulacion_2\output_tests.xlsx',alpha1_hat_vec_107','alpha1_hat_vec_107');</v>
      </c>
      <c r="RW195">
        <v>107</v>
      </c>
      <c r="RX195" t="str">
        <f>"xlswrite('G:\Mi unidad\1. PROYECTOS TELLO 2022\SCM SPILL OVERS\outputs\PEAO\densidad\1%\simulacion_2\output_tests.xlsx',alpha1_hat_vec_"&amp;RW195&amp;"','alpha1_hat_vec_"&amp;RW195&amp;"');"</f>
        <v>xlswrite('G:\Mi unidad\1. PROYECTOS TELLO 2022\SCM SPILL OVERS\outputs\PEAO\densidad\1%\simulacion_2\output_tests.xlsx',alpha1_hat_vec_107','alpha1_hat_vec_107');</v>
      </c>
      <c r="SI195">
        <v>107</v>
      </c>
      <c r="SJ195" t="str">
        <f>"xlswrite('G:\Mi unidad\1. PROYECTOS TELLO 2022\SCM SPILL OVERS\outputs\PEAO\densidad_g\1%\simulacion_2\output_tests.xlsx',alpha1_hat_vec_"&amp;SI195&amp;"','alpha1_hat_vec_"&amp;SI195&amp;"');"</f>
        <v>xlswrite('G:\Mi unidad\1. PROYECTOS TELLO 2022\SCM SPILL OVERS\outputs\PEAO\densidad_g\1%\simulacion_2\output_tests.xlsx',alpha1_hat_vec_107','alpha1_hat_vec_107');</v>
      </c>
      <c r="SU195">
        <v>107</v>
      </c>
      <c r="SV195" t="str">
        <f>"xlswrite('G:\Mi unidad\1. PROYECTOS TELLO 2022\SCM SPILL OVERS\outputs\PEAO\distancia_centro_salud\1%\simulacion_2\output_tests.xlsx',alpha1_hat_vec_"&amp;SU195&amp;"','alpha1_hat_vec_"&amp;SU195&amp;"');"</f>
        <v>xlswrite('G:\Mi unidad\1. PROYECTOS TELLO 2022\SCM SPILL OVERS\outputs\PEAO\distancia_centro_salud\1%\simulacion_2\output_tests.xlsx',alpha1_hat_vec_107','alpha1_hat_vec_107');</v>
      </c>
      <c r="TH195">
        <v>107</v>
      </c>
      <c r="TI195" t="str">
        <f>"xlswrite('G:\Mi unidad\1. PROYECTOS TELLO 2022\SCM SPILL OVERS\outputs\PEAO\informalidad\1%\simulacion_2\output_tests.xlsx',alpha1_hat_vec_"&amp;TH195&amp;"','alpha1_hat_vec_"&amp;TH195&amp;"');"</f>
        <v>xlswrite('G:\Mi unidad\1. PROYECTOS TELLO 2022\SCM SPILL OVERS\outputs\PEAO\informalidad\1%\simulacion_2\output_tests.xlsx',alpha1_hat_vec_107','alpha1_hat_vec_107');</v>
      </c>
      <c r="TU195">
        <v>107</v>
      </c>
      <c r="TV195" t="str">
        <f>"xlswrite('G:\Mi unidad\1. PROYECTOS TELLO 2022\SCM SPILL OVERS\outputs\PEAO\alimentos\1%\simulacion_2\output_tests.xlsx',alpha1_hat_vec_"&amp;TU195&amp;"','alpha1_hat_vec_"&amp;TU195&amp;"');"</f>
        <v>xlswrite('G:\Mi unidad\1. PROYECTOS TELLO 2022\SCM SPILL OVERS\outputs\PEAO\alimentos\1%\simulacion_2\output_tests.xlsx',alpha1_hat_vec_107','alpha1_hat_vec_107');</v>
      </c>
      <c r="UB195">
        <v>107</v>
      </c>
      <c r="UC195" t="str">
        <f>"xlswrite('G:\Mi unidad\1. PROYECTOS TELLO 2022\SCM SPILL OVERS\outputs\PEAO\jefe_hogar\1%\simulacion_2\output_tests.xlsx',alpha1_hat_vec_"&amp;UB195&amp;"','alpha1_hat_vec_"&amp;UB195&amp;"');"</f>
        <v>xlswrite('G:\Mi unidad\1. PROYECTOS TELLO 2022\SCM SPILL OVERS\outputs\PEAO\jefe_hogar\1%\simulacion_2\output_tests.xlsx',alpha1_hat_vec_107','alpha1_hat_vec_107');</v>
      </c>
      <c r="UI195">
        <v>107</v>
      </c>
      <c r="UJ195" t="str">
        <f>"xlswrite('G:\Mi unidad\1. PROYECTOS TELLO 2022\SCM SPILL OVERS\outputs\PEAO\mujeres\1%\simulacion_2\output_tests.xlsx',alpha1_hat_vec_"&amp;UI195&amp;"','alpha1_hat_vec_"&amp;UI195&amp;"');"</f>
        <v>xlswrite('G:\Mi unidad\1. PROYECTOS TELLO 2022\SCM SPILL OVERS\outputs\PEAO\mujeres\1%\simulacion_2\output_tests.xlsx',alpha1_hat_vec_107','alpha1_hat_vec_107');</v>
      </c>
      <c r="UU195">
        <v>107</v>
      </c>
      <c r="UV195" t="str">
        <f>"xlswrite('G:\Mi unidad\1. PROYECTOS TELLO 2022\SCM SPILL OVERS\outputs\PEAO\criminalidad\1%\simulacion_2\output_tests.xlsx',alpha1_hat_vec_"&amp;UU195&amp;"','alpha1_hat_vec_"&amp;UU195&amp;"');"</f>
        <v>xlswrite('G:\Mi unidad\1. PROYECTOS TELLO 2022\SCM SPILL OVERS\outputs\PEAO\criminalidad\1%\simulacion_2\output_tests.xlsx',alpha1_hat_vec_107','alpha1_hat_vec_107');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sp_andrews_te(Y_pre_"&amp;QI196&amp;",PEAO_"&amp;QI196&amp;"(:,T+s),A_"&amp;QI196&amp;",C,.05);"</f>
        <v xml:space="preserve">    [p_value_76,lb_76,ub_76] = sp_andrews_te(Y_pre_76,PEAO_76(:,T+s),A_76,C,.05);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OVERS\outputs\PEAO\bajo_niv_educ\1%\simulacion_2\output_tests.xlsx',spillover_test_"&amp;QW196&amp;"','sp_test_"&amp;QW196&amp;"');"</f>
        <v>xlswrite('G:\Mi unidad\1. PROYECTOS TELLO 2022\SCM SPILL OVERS\outputs\PEAO\bajo_niv_educ\1%\simulacion_2\output_tests.xlsx',spillover_test_107','sp_test_107');</v>
      </c>
      <c r="RK196">
        <v>107</v>
      </c>
      <c r="RL196" t="str">
        <f>"xlswrite('G:\Mi unidad\1. PROYECTOS TELLO 2022\SCM SPILL OVERS\outputs\PEAO\bajo_ingreso\1%\simulacion_2\output_tests.xlsx',spillover_test_"&amp;RK196&amp;"','sp_test_"&amp;RK196&amp;"');"</f>
        <v>xlswrite('G:\Mi unidad\1. PROYECTOS TELLO 2022\SCM SPILL OVERS\outputs\PEAO\bajo_ingreso\1%\simulacion_2\output_tests.xlsx',spillover_test_107','sp_test_107');</v>
      </c>
      <c r="RW196">
        <v>107</v>
      </c>
      <c r="RX196" t="str">
        <f>"xlswrite('G:\Mi unidad\1. PROYECTOS TELLO 2022\SCM SPILL OVERS\outputs\PEAO\densidad\1%\simulacion_2\output_tests.xlsx',spillover_test_"&amp;RW196&amp;"','sp_test_"&amp;RW196&amp;"');"</f>
        <v>xlswrite('G:\Mi unidad\1. PROYECTOS TELLO 2022\SCM SPILL OVERS\outputs\PEAO\densidad\1%\simulacion_2\output_tests.xlsx',spillover_test_107','sp_test_107');</v>
      </c>
      <c r="SI196">
        <v>107</v>
      </c>
      <c r="SJ196" t="str">
        <f>"xlswrite('G:\Mi unidad\1. PROYECTOS TELLO 2022\SCM SPILL OVERS\outputs\PEAO\densidad_g\1%\simulacion_2\output_tests.xlsx',spillover_test_"&amp;SI196&amp;"','sp_test_"&amp;SI196&amp;"');"</f>
        <v>xlswrite('G:\Mi unidad\1. PROYECTOS TELLO 2022\SCM SPILL OVERS\outputs\PEAO\densidad_g\1%\simulacion_2\output_tests.xlsx',spillover_test_107','sp_test_107');</v>
      </c>
      <c r="SU196">
        <v>107</v>
      </c>
      <c r="SV196" t="str">
        <f>"xlswrite('G:\Mi unidad\1. PROYECTOS TELLO 2022\SCM SPILL OVERS\outputs\PEAO\distancia_centro_salud\1%\simulacion_2\output_tests.xlsx',spillover_test_"&amp;SU196&amp;"','sp_test_"&amp;SU196&amp;"');"</f>
        <v>xlswrite('G:\Mi unidad\1. PROYECTOS TELLO 2022\SCM SPILL OVERS\outputs\PEAO\distancia_centro_salud\1%\simulacion_2\output_tests.xlsx',spillover_test_107','sp_test_107');</v>
      </c>
      <c r="TH196">
        <v>107</v>
      </c>
      <c r="TI196" t="str">
        <f>"xlswrite('G:\Mi unidad\1. PROYECTOS TELLO 2022\SCM SPILL OVERS\outputs\PEAO\informalidad\1%\simulacion_2\output_tests.xlsx',spillover_test_"&amp;TH196&amp;"','sp_test_"&amp;TH196&amp;"');"</f>
        <v>xlswrite('G:\Mi unidad\1. PROYECTOS TELLO 2022\SCM SPILL OVERS\outputs\PEAO\informalidad\1%\simulacion_2\output_tests.xlsx',spillover_test_107','sp_test_107');</v>
      </c>
      <c r="TU196">
        <v>107</v>
      </c>
      <c r="TV196" t="str">
        <f>"xlswrite('G:\Mi unidad\1. PROYECTOS TELLO 2022\SCM SPILL OVERS\outputs\PEAO\alimentos\1%\simulacion_2\output_tests.xlsx',spillover_test_"&amp;TU196&amp;"','sp_test_"&amp;TU196&amp;"');"</f>
        <v>xlswrite('G:\Mi unidad\1. PROYECTOS TELLO 2022\SCM SPILL OVERS\outputs\PEAO\alimentos\1%\simulacion_2\output_tests.xlsx',spillover_test_107','sp_test_107');</v>
      </c>
      <c r="UB196">
        <v>107</v>
      </c>
      <c r="UC196" t="str">
        <f>"xlswrite('G:\Mi unidad\1. PROYECTOS TELLO 2022\SCM SPILL OVERS\outputs\PEAO\jefe_hogar\1%\simulacion_2\output_tests.xlsx',spillover_test_"&amp;UB196&amp;"','sp_test_"&amp;UB196&amp;"');"</f>
        <v>xlswrite('G:\Mi unidad\1. PROYECTOS TELLO 2022\SCM SPILL OVERS\outputs\PEAO\jefe_hogar\1%\simulacion_2\output_tests.xlsx',spillover_test_107','sp_test_107');</v>
      </c>
      <c r="UI196">
        <v>107</v>
      </c>
      <c r="UJ196" t="str">
        <f>"xlswrite('G:\Mi unidad\1. PROYECTOS TELLO 2022\SCM SPILL OVERS\outputs\PEAO\mujeres\1%\simulacion_2\output_tests.xlsx',spillover_test_"&amp;UI196&amp;"','sp_test_"&amp;UI196&amp;"');"</f>
        <v>xlswrite('G:\Mi unidad\1. PROYECTOS TELLO 2022\SCM SPILL OVERS\outputs\PEAO\mujeres\1%\simulacion_2\output_tests.xlsx',spillover_test_107','sp_test_107');</v>
      </c>
      <c r="UU196">
        <v>107</v>
      </c>
      <c r="UV196" t="str">
        <f>"xlswrite('G:\Mi unidad\1. PROYECTOS TELLO 2022\SCM SPILL OVERS\outputs\PEAO\criminalidad\1%\simulacion_2\output_tests.xlsx',spillover_test_"&amp;UU196&amp;"','sp_test_"&amp;UU196&amp;"');"</f>
        <v>xlswrite('G:\Mi unidad\1. PROYECTOS TELLO 2022\SCM SPILL OVERS\outputs\PEAO\criminalidad\1%\simulacion_2\output_tests.xlsx',spillover_test_107','sp_test_107');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OVERS\outputs\PEAO\bajo_niv_educ\1%\simulacion_2\output_tests.xlsx',lb_vec_"&amp;QW197&amp;"','lb_vec_"&amp;QW197&amp;"');"</f>
        <v>xlswrite('G:\Mi unidad\1. PROYECTOS TELLO 2022\SCM SPILL OVERS\outputs\PEAO\bajo_niv_educ\1%\simulacion_2\output_tests.xlsx',lb_vec_108','lb_vec_108');</v>
      </c>
      <c r="RK197">
        <v>108</v>
      </c>
      <c r="RL197" t="str">
        <f>"xlswrite('G:\Mi unidad\1. PROYECTOS TELLO 2022\SCM SPILL OVERS\outputs\PEAO\bajo_ingreso\1%\simulacion_2\output_tests.xlsx',lb_vec_"&amp;RK197&amp;"','lb_vec_"&amp;RK197&amp;"');"</f>
        <v>xlswrite('G:\Mi unidad\1. PROYECTOS TELLO 2022\SCM SPILL OVERS\outputs\PEAO\bajo_ingreso\1%\simulacion_2\output_tests.xlsx',lb_vec_108','lb_vec_108');</v>
      </c>
      <c r="RW197">
        <v>108</v>
      </c>
      <c r="RX197" t="str">
        <f>"xlswrite('G:\Mi unidad\1. PROYECTOS TELLO 2022\SCM SPILL OVERS\outputs\PEAO\densidad\1%\simulacion_2\output_tests.xlsx',lb_vec_"&amp;RW197&amp;"','lb_vec_"&amp;RW197&amp;"');"</f>
        <v>xlswrite('G:\Mi unidad\1. PROYECTOS TELLO 2022\SCM SPILL OVERS\outputs\PEAO\densidad\1%\simulacion_2\output_tests.xlsx',lb_vec_108','lb_vec_108');</v>
      </c>
      <c r="SI197">
        <v>108</v>
      </c>
      <c r="SJ197" t="str">
        <f>"xlswrite('G:\Mi unidad\1. PROYECTOS TELLO 2022\SCM SPILL OVERS\outputs\PEAO\densidad_g\1%\simulacion_2\output_tests.xlsx',lb_vec_"&amp;SI197&amp;"','lb_vec_"&amp;SI197&amp;"');"</f>
        <v>xlswrite('G:\Mi unidad\1. PROYECTOS TELLO 2022\SCM SPILL OVERS\outputs\PEAO\densidad_g\1%\simulacion_2\output_tests.xlsx',lb_vec_108','lb_vec_108');</v>
      </c>
      <c r="SU197">
        <v>108</v>
      </c>
      <c r="SV197" t="str">
        <f>"xlswrite('G:\Mi unidad\1. PROYECTOS TELLO 2022\SCM SPILL OVERS\outputs\PEAO\distancia_centro_salud\1%\simulacion_2\output_tests.xlsx',lb_vec_"&amp;SU197&amp;"','lb_vec_"&amp;SU197&amp;"');"</f>
        <v>xlswrite('G:\Mi unidad\1. PROYECTOS TELLO 2022\SCM SPILL OVERS\outputs\PEAO\distancia_centro_salud\1%\simulacion_2\output_tests.xlsx',lb_vec_108','lb_vec_108');</v>
      </c>
      <c r="TH197">
        <v>108</v>
      </c>
      <c r="TI197" t="str">
        <f>"xlswrite('G:\Mi unidad\1. PROYECTOS TELLO 2022\SCM SPILL OVERS\outputs\PEAO\informalidad\1%\simulacion_2\output_tests.xlsx',lb_vec_"&amp;TH197&amp;"','lb_vec_"&amp;TH197&amp;"');"</f>
        <v>xlswrite('G:\Mi unidad\1. PROYECTOS TELLO 2022\SCM SPILL OVERS\outputs\PEAO\informalidad\1%\simulacion_2\output_tests.xlsx',lb_vec_108','lb_vec_108');</v>
      </c>
      <c r="TU197">
        <v>108</v>
      </c>
      <c r="TV197" t="str">
        <f>"xlswrite('G:\Mi unidad\1. PROYECTOS TELLO 2022\SCM SPILL OVERS\outputs\PEAO\alimentos\1%\simulacion_2\output_tests.xlsx',lb_vec_"&amp;TU197&amp;"','lb_vec_"&amp;TU197&amp;"');"</f>
        <v>xlswrite('G:\Mi unidad\1. PROYECTOS TELLO 2022\SCM SPILL OVERS\outputs\PEAO\alimentos\1%\simulacion_2\output_tests.xlsx',lb_vec_108','lb_vec_108');</v>
      </c>
      <c r="UB197">
        <v>108</v>
      </c>
      <c r="UC197" t="str">
        <f>"xlswrite('G:\Mi unidad\1. PROYECTOS TELLO 2022\SCM SPILL OVERS\outputs\PEAO\jefe_hogar\1%\simulacion_2\output_tests.xlsx',lb_vec_"&amp;UB197&amp;"','lb_vec_"&amp;UB197&amp;"');"</f>
        <v>xlswrite('G:\Mi unidad\1. PROYECTOS TELLO 2022\SCM SPILL OVERS\outputs\PEAO\jefe_hogar\1%\simulacion_2\output_tests.xlsx',lb_vec_108','lb_vec_108');</v>
      </c>
      <c r="UI197">
        <v>108</v>
      </c>
      <c r="UJ197" t="str">
        <f>"xlswrite('G:\Mi unidad\1. PROYECTOS TELLO 2022\SCM SPILL OVERS\outputs\PEAO\mujeres\1%\simulacion_2\output_tests.xlsx',lb_vec_"&amp;UI197&amp;"','lb_vec_"&amp;UI197&amp;"');"</f>
        <v>xlswrite('G:\Mi unidad\1. PROYECTOS TELLO 2022\SCM SPILL OVERS\outputs\PEAO\mujeres\1%\simulacion_2\output_tests.xlsx',lb_vec_108','lb_vec_108');</v>
      </c>
      <c r="UU197">
        <v>108</v>
      </c>
      <c r="UV197" t="str">
        <f>"xlswrite('G:\Mi unidad\1. PROYECTOS TELLO 2022\SCM SPILL OVERS\outputs\PEAO\criminalidad\1%\simulacion_2\output_tests.xlsx',lb_vec_"&amp;UU197&amp;"','lb_vec_"&amp;UU197&amp;"');"</f>
        <v>xlswrite('G:\Mi unidad\1. PROYECTOS TELLO 2022\SCM SPILL OVERS\outputs\PEAO\criminalidad\1%\simulacion_2\output_tests.xlsx',lb_vec_108','lb_vec_108');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OVERS\outputs\PEAO\bajo_niv_educ\1%\simulacion_2\output_tests.xlsx',ub_vec_"&amp;QW198&amp;"','ub_vec_"&amp;QW198&amp;"');"</f>
        <v>xlswrite('G:\Mi unidad\1. PROYECTOS TELLO 2022\SCM SPILL OVERS\outputs\PEAO\bajo_niv_educ\1%\simulacion_2\output_tests.xlsx',ub_vec_108','ub_vec_108');</v>
      </c>
      <c r="RK198">
        <v>108</v>
      </c>
      <c r="RL198" t="str">
        <f>"xlswrite('G:\Mi unidad\1. PROYECTOS TELLO 2022\SCM SPILL OVERS\outputs\PEAO\bajo_ingreso\1%\simulacion_2\output_tests.xlsx',ub_vec_"&amp;RK198&amp;"','ub_vec_"&amp;RK198&amp;"');"</f>
        <v>xlswrite('G:\Mi unidad\1. PROYECTOS TELLO 2022\SCM SPILL OVERS\outputs\PEAO\bajo_ingreso\1%\simulacion_2\output_tests.xlsx',ub_vec_108','ub_vec_108');</v>
      </c>
      <c r="RW198">
        <v>108</v>
      </c>
      <c r="RX198" t="str">
        <f>"xlswrite('G:\Mi unidad\1. PROYECTOS TELLO 2022\SCM SPILL OVERS\outputs\PEAO\densidad\1%\simulacion_2\output_tests.xlsx',ub_vec_"&amp;RW198&amp;"','ub_vec_"&amp;RW198&amp;"');"</f>
        <v>xlswrite('G:\Mi unidad\1. PROYECTOS TELLO 2022\SCM SPILL OVERS\outputs\PEAO\densidad\1%\simulacion_2\output_tests.xlsx',ub_vec_108','ub_vec_108');</v>
      </c>
      <c r="SI198">
        <v>108</v>
      </c>
      <c r="SJ198" t="str">
        <f>"xlswrite('G:\Mi unidad\1. PROYECTOS TELLO 2022\SCM SPILL OVERS\outputs\PEAO\densidad_g\1%\simulacion_2\output_tests.xlsx',ub_vec_"&amp;SI198&amp;"','ub_vec_"&amp;SI198&amp;"');"</f>
        <v>xlswrite('G:\Mi unidad\1. PROYECTOS TELLO 2022\SCM SPILL OVERS\outputs\PEAO\densidad_g\1%\simulacion_2\output_tests.xlsx',ub_vec_108','ub_vec_108');</v>
      </c>
      <c r="SU198">
        <v>108</v>
      </c>
      <c r="SV198" t="str">
        <f>"xlswrite('G:\Mi unidad\1. PROYECTOS TELLO 2022\SCM SPILL OVERS\outputs\PEAO\distancia_centro_salud\1%\simulacion_2\output_tests.xlsx',ub_vec_"&amp;SU198&amp;"','ub_vec_"&amp;SU198&amp;"');"</f>
        <v>xlswrite('G:\Mi unidad\1. PROYECTOS TELLO 2022\SCM SPILL OVERS\outputs\PEAO\distancia_centro_salud\1%\simulacion_2\output_tests.xlsx',ub_vec_108','ub_vec_108');</v>
      </c>
      <c r="TH198">
        <v>108</v>
      </c>
      <c r="TI198" t="str">
        <f>"xlswrite('G:\Mi unidad\1. PROYECTOS TELLO 2022\SCM SPILL OVERS\outputs\PEAO\informalidad\1%\simulacion_2\output_tests.xlsx',ub_vec_"&amp;TH198&amp;"','ub_vec_"&amp;TH198&amp;"');"</f>
        <v>xlswrite('G:\Mi unidad\1. PROYECTOS TELLO 2022\SCM SPILL OVERS\outputs\PEAO\informalidad\1%\simulacion_2\output_tests.xlsx',ub_vec_108','ub_vec_108');</v>
      </c>
      <c r="TU198">
        <v>108</v>
      </c>
      <c r="TV198" t="str">
        <f>"xlswrite('G:\Mi unidad\1. PROYECTOS TELLO 2022\SCM SPILL OVERS\outputs\PEAO\alimentos\1%\simulacion_2\output_tests.xlsx',ub_vec_"&amp;TU198&amp;"','ub_vec_"&amp;TU198&amp;"');"</f>
        <v>xlswrite('G:\Mi unidad\1. PROYECTOS TELLO 2022\SCM SPILL OVERS\outputs\PEAO\alimentos\1%\simulacion_2\output_tests.xlsx',ub_vec_108','ub_vec_108');</v>
      </c>
      <c r="UB198">
        <v>108</v>
      </c>
      <c r="UC198" t="str">
        <f>"xlswrite('G:\Mi unidad\1. PROYECTOS TELLO 2022\SCM SPILL OVERS\outputs\PEAO\jefe_hogar\1%\simulacion_2\output_tests.xlsx',ub_vec_"&amp;UB198&amp;"','ub_vec_"&amp;UB198&amp;"');"</f>
        <v>xlswrite('G:\Mi unidad\1. PROYECTOS TELLO 2022\SCM SPILL OVERS\outputs\PEAO\jefe_hogar\1%\simulacion_2\output_tests.xlsx',ub_vec_108','ub_vec_108');</v>
      </c>
      <c r="UI198">
        <v>108</v>
      </c>
      <c r="UJ198" t="str">
        <f>"xlswrite('G:\Mi unidad\1. PROYECTOS TELLO 2022\SCM SPILL OVERS\outputs\PEAO\mujeres\1%\simulacion_2\output_tests.xlsx',ub_vec_"&amp;UI198&amp;"','ub_vec_"&amp;UI198&amp;"');"</f>
        <v>xlswrite('G:\Mi unidad\1. PROYECTOS TELLO 2022\SCM SPILL OVERS\outputs\PEAO\mujeres\1%\simulacion_2\output_tests.xlsx',ub_vec_108','ub_vec_108');</v>
      </c>
      <c r="UU198">
        <v>108</v>
      </c>
      <c r="UV198" t="str">
        <f>"xlswrite('G:\Mi unidad\1. PROYECTOS TELLO 2022\SCM SPILL OVERS\outputs\PEAO\criminalidad\1%\simulacion_2\output_tests.xlsx',ub_vec_"&amp;UU198&amp;"','ub_vec_"&amp;UU198&amp;"');"</f>
        <v>xlswrite('G:\Mi unidad\1. PROYECTOS TELLO 2022\SCM SPILL OVERS\outputs\PEAO\criminalidad\1%\simulacion_2\output_tests.xlsx',ub_vec_108','ub_vec_108');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sp_andrews(Y_pre_"&amp;QP199&amp;",PEAO_"&amp;QP199&amp;"(:,T+s),A_"&amp;QP199&amp;",C,d,alpha_sig);"</f>
        <v xml:space="preserve">    spillover_test_92(s) = sp_andrews(Y_pre_92,PEAO_92(:,T+s),A_92,C,d,alpha_sig);</v>
      </c>
      <c r="QW199">
        <v>108</v>
      </c>
      <c r="QX199" t="str">
        <f>"xlswrite('G:\Mi unidad\1. PROYECTOS TELLO 2022\SCM SPILL OVERS\outputs\PEAO\bajo_niv_educ\1%\simulacion_2\output_tests.xlsx',p_value_vec_"&amp;QW199&amp;"','p_value_vec_"&amp;QW199&amp;"');"</f>
        <v>xlswrite('G:\Mi unidad\1. PROYECTOS TELLO 2022\SCM SPILL OVERS\outputs\PEAO\bajo_niv_educ\1%\simulacion_2\output_tests.xlsx',p_value_vec_108','p_value_vec_108');</v>
      </c>
      <c r="RK199">
        <v>108</v>
      </c>
      <c r="RL199" t="str">
        <f>"xlswrite('G:\Mi unidad\1. PROYECTOS TELLO 2022\SCM SPILL OVERS\outputs\PEAO\bajo_ingreso\1%\simulacion_2\output_tests.xlsx',p_value_vec_"&amp;RK199&amp;"','p_value_vec_"&amp;RK199&amp;"');"</f>
        <v>xlswrite('G:\Mi unidad\1. PROYECTOS TELLO 2022\SCM SPILL OVERS\outputs\PEAO\bajo_ingreso\1%\simulacion_2\output_tests.xlsx',p_value_vec_108','p_value_vec_108');</v>
      </c>
      <c r="RW199">
        <v>108</v>
      </c>
      <c r="RX199" t="str">
        <f>"xlswrite('G:\Mi unidad\1. PROYECTOS TELLO 2022\SCM SPILL OVERS\outputs\PEAO\densidad\1%\simulacion_2\output_tests.xlsx',p_value_vec_"&amp;RW199&amp;"','p_value_vec_"&amp;RW199&amp;"');"</f>
        <v>xlswrite('G:\Mi unidad\1. PROYECTOS TELLO 2022\SCM SPILL OVERS\outputs\PEAO\densidad\1%\simulacion_2\output_tests.xlsx',p_value_vec_108','p_value_vec_108');</v>
      </c>
      <c r="SI199">
        <v>108</v>
      </c>
      <c r="SJ199" t="str">
        <f>"xlswrite('G:\Mi unidad\1. PROYECTOS TELLO 2022\SCM SPILL OVERS\outputs\PEAO\densidad_g\1%\simulacion_2\output_tests.xlsx',p_value_vec_"&amp;SI199&amp;"','p_value_vec_"&amp;SI199&amp;"');"</f>
        <v>xlswrite('G:\Mi unidad\1. PROYECTOS TELLO 2022\SCM SPILL OVERS\outputs\PEAO\densidad_g\1%\simulacion_2\output_tests.xlsx',p_value_vec_108','p_value_vec_108');</v>
      </c>
      <c r="SU199">
        <v>108</v>
      </c>
      <c r="SV199" t="str">
        <f>"xlswrite('G:\Mi unidad\1. PROYECTOS TELLO 2022\SCM SPILL OVERS\outputs\PEAO\distancia_centro_salud\1%\simulacion_2\output_tests.xlsx',p_value_vec_"&amp;SU199&amp;"','p_value_vec_"&amp;SU199&amp;"');"</f>
        <v>xlswrite('G:\Mi unidad\1. PROYECTOS TELLO 2022\SCM SPILL OVERS\outputs\PEAO\distancia_centro_salud\1%\simulacion_2\output_tests.xlsx',p_value_vec_108','p_value_vec_108');</v>
      </c>
      <c r="TH199">
        <v>108</v>
      </c>
      <c r="TI199" t="str">
        <f>"xlswrite('G:\Mi unidad\1. PROYECTOS TELLO 2022\SCM SPILL OVERS\outputs\PEAO\informalidad\1%\simulacion_2\output_tests.xlsx',p_value_vec_"&amp;TH199&amp;"','p_value_vec_"&amp;TH199&amp;"');"</f>
        <v>xlswrite('G:\Mi unidad\1. PROYECTOS TELLO 2022\SCM SPILL OVERS\outputs\PEAO\informalidad\1%\simulacion_2\output_tests.xlsx',p_value_vec_108','p_value_vec_108');</v>
      </c>
      <c r="TU199">
        <v>108</v>
      </c>
      <c r="TV199" t="str">
        <f>"xlswrite('G:\Mi unidad\1. PROYECTOS TELLO 2022\SCM SPILL OVERS\outputs\PEAO\alimentos\1%\simulacion_2\output_tests.xlsx',p_value_vec_"&amp;TU199&amp;"','p_value_vec_"&amp;TU199&amp;"');"</f>
        <v>xlswrite('G:\Mi unidad\1. PROYECTOS TELLO 2022\SCM SPILL OVERS\outputs\PEAO\alimentos\1%\simulacion_2\output_tests.xlsx',p_value_vec_108','p_value_vec_108');</v>
      </c>
      <c r="UB199">
        <v>108</v>
      </c>
      <c r="UC199" t="str">
        <f>"xlswrite('G:\Mi unidad\1. PROYECTOS TELLO 2022\SCM SPILL OVERS\outputs\PEAO\jefe_hogar\1%\simulacion_2\output_tests.xlsx',p_value_vec_"&amp;UB199&amp;"','p_value_vec_"&amp;UB199&amp;"');"</f>
        <v>xlswrite('G:\Mi unidad\1. PROYECTOS TELLO 2022\SCM SPILL OVERS\outputs\PEAO\jefe_hogar\1%\simulacion_2\output_tests.xlsx',p_value_vec_108','p_value_vec_108');</v>
      </c>
      <c r="UI199">
        <v>108</v>
      </c>
      <c r="UJ199" t="str">
        <f>"xlswrite('G:\Mi unidad\1. PROYECTOS TELLO 2022\SCM SPILL OVERS\outputs\PEAO\mujeres\1%\simulacion_2\output_tests.xlsx',p_value_vec_"&amp;UI199&amp;"','p_value_vec_"&amp;UI199&amp;"');"</f>
        <v>xlswrite('G:\Mi unidad\1. PROYECTOS TELLO 2022\SCM SPILL OVERS\outputs\PEAO\mujeres\1%\simulacion_2\output_tests.xlsx',p_value_vec_108','p_value_vec_108');</v>
      </c>
      <c r="UU199">
        <v>108</v>
      </c>
      <c r="UV199" t="str">
        <f>"xlswrite('G:\Mi unidad\1. PROYECTOS TELLO 2022\SCM SPILL OVERS\outputs\PEAO\criminalidad\1%\simulacion_2\output_tests.xlsx',p_value_vec_"&amp;UU199&amp;"','p_value_vec_"&amp;UU199&amp;"');"</f>
        <v>xlswrite('G:\Mi unidad\1. PROYECTOS TELLO 2022\SCM SPILL OVERS\outputs\PEAO\criminalidad\1%\simulacion_2\output_tests.xlsx',p_value_vec_108','p_value_vec_108');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OVERS\outputs\PEAO\bajo_niv_educ\1%\simulacion_2\output_tests.xlsx',alpha1_hat_vec_"&amp;QW200&amp;"','alpha1_hat_vec_"&amp;QW200&amp;"');"</f>
        <v>xlswrite('G:\Mi unidad\1. PROYECTOS TELLO 2022\SCM SPILL OVERS\outputs\PEAO\bajo_niv_educ\1%\simulacion_2\output_tests.xlsx',alpha1_hat_vec_108','alpha1_hat_vec_108');</v>
      </c>
      <c r="RK200">
        <v>108</v>
      </c>
      <c r="RL200" t="str">
        <f>"xlswrite('G:\Mi unidad\1. PROYECTOS TELLO 2022\SCM SPILL OVERS\outputs\PEAO\bajo_ingreso\1%\simulacion_2\output_tests.xlsx',alpha1_hat_vec_"&amp;RK200&amp;"','alpha1_hat_vec_"&amp;RK200&amp;"');"</f>
        <v>xlswrite('G:\Mi unidad\1. PROYECTOS TELLO 2022\SCM SPILL OVERS\outputs\PEAO\bajo_ingreso\1%\simulacion_2\output_tests.xlsx',alpha1_hat_vec_108','alpha1_hat_vec_108');</v>
      </c>
      <c r="RW200">
        <v>108</v>
      </c>
      <c r="RX200" t="str">
        <f>"xlswrite('G:\Mi unidad\1. PROYECTOS TELLO 2022\SCM SPILL OVERS\outputs\PEAO\densidad\1%\simulacion_2\output_tests.xlsx',alpha1_hat_vec_"&amp;RW200&amp;"','alpha1_hat_vec_"&amp;RW200&amp;"');"</f>
        <v>xlswrite('G:\Mi unidad\1. PROYECTOS TELLO 2022\SCM SPILL OVERS\outputs\PEAO\densidad\1%\simulacion_2\output_tests.xlsx',alpha1_hat_vec_108','alpha1_hat_vec_108');</v>
      </c>
      <c r="SI200">
        <v>108</v>
      </c>
      <c r="SJ200" t="str">
        <f>"xlswrite('G:\Mi unidad\1. PROYECTOS TELLO 2022\SCM SPILL OVERS\outputs\PEAO\densidad_g\1%\simulacion_2\output_tests.xlsx',alpha1_hat_vec_"&amp;SI200&amp;"','alpha1_hat_vec_"&amp;SI200&amp;"');"</f>
        <v>xlswrite('G:\Mi unidad\1. PROYECTOS TELLO 2022\SCM SPILL OVERS\outputs\PEAO\densidad_g\1%\simulacion_2\output_tests.xlsx',alpha1_hat_vec_108','alpha1_hat_vec_108');</v>
      </c>
      <c r="SU200">
        <v>108</v>
      </c>
      <c r="SV200" t="str">
        <f>"xlswrite('G:\Mi unidad\1. PROYECTOS TELLO 2022\SCM SPILL OVERS\outputs\PEAO\distancia_centro_salud\1%\simulacion_2\output_tests.xlsx',alpha1_hat_vec_"&amp;SU200&amp;"','alpha1_hat_vec_"&amp;SU200&amp;"');"</f>
        <v>xlswrite('G:\Mi unidad\1. PROYECTOS TELLO 2022\SCM SPILL OVERS\outputs\PEAO\distancia_centro_salud\1%\simulacion_2\output_tests.xlsx',alpha1_hat_vec_108','alpha1_hat_vec_108');</v>
      </c>
      <c r="TH200">
        <v>108</v>
      </c>
      <c r="TI200" t="str">
        <f>"xlswrite('G:\Mi unidad\1. PROYECTOS TELLO 2022\SCM SPILL OVERS\outputs\PEAO\informalidad\1%\simulacion_2\output_tests.xlsx',alpha1_hat_vec_"&amp;TH200&amp;"','alpha1_hat_vec_"&amp;TH200&amp;"');"</f>
        <v>xlswrite('G:\Mi unidad\1. PROYECTOS TELLO 2022\SCM SPILL OVERS\outputs\PEAO\informalidad\1%\simulacion_2\output_tests.xlsx',alpha1_hat_vec_108','alpha1_hat_vec_108');</v>
      </c>
      <c r="TU200">
        <v>108</v>
      </c>
      <c r="TV200" t="str">
        <f>"xlswrite('G:\Mi unidad\1. PROYECTOS TELLO 2022\SCM SPILL OVERS\outputs\PEAO\alimentos\1%\simulacion_2\output_tests.xlsx',alpha1_hat_vec_"&amp;TU200&amp;"','alpha1_hat_vec_"&amp;TU200&amp;"');"</f>
        <v>xlswrite('G:\Mi unidad\1. PROYECTOS TELLO 2022\SCM SPILL OVERS\outputs\PEAO\alimentos\1%\simulacion_2\output_tests.xlsx',alpha1_hat_vec_108','alpha1_hat_vec_108');</v>
      </c>
      <c r="UB200">
        <v>108</v>
      </c>
      <c r="UC200" t="str">
        <f>"xlswrite('G:\Mi unidad\1. PROYECTOS TELLO 2022\SCM SPILL OVERS\outputs\PEAO\jefe_hogar\1%\simulacion_2\output_tests.xlsx',alpha1_hat_vec_"&amp;UB200&amp;"','alpha1_hat_vec_"&amp;UB200&amp;"');"</f>
        <v>xlswrite('G:\Mi unidad\1. PROYECTOS TELLO 2022\SCM SPILL OVERS\outputs\PEAO\jefe_hogar\1%\simulacion_2\output_tests.xlsx',alpha1_hat_vec_108','alpha1_hat_vec_108');</v>
      </c>
      <c r="UI200">
        <v>108</v>
      </c>
      <c r="UJ200" t="str">
        <f>"xlswrite('G:\Mi unidad\1. PROYECTOS TELLO 2022\SCM SPILL OVERS\outputs\PEAO\mujeres\1%\simulacion_2\output_tests.xlsx',alpha1_hat_vec_"&amp;UI200&amp;"','alpha1_hat_vec_"&amp;UI200&amp;"');"</f>
        <v>xlswrite('G:\Mi unidad\1. PROYECTOS TELLO 2022\SCM SPILL OVERS\outputs\PEAO\mujeres\1%\simulacion_2\output_tests.xlsx',alpha1_hat_vec_108','alpha1_hat_vec_108');</v>
      </c>
      <c r="UU200">
        <v>108</v>
      </c>
      <c r="UV200" t="str">
        <f>"xlswrite('G:\Mi unidad\1. PROYECTOS TELLO 2022\SCM SPILL OVERS\outputs\PEAO\criminalidad\1%\simulacion_2\output_tests.xlsx',alpha1_hat_vec_"&amp;UU200&amp;"','alpha1_hat_vec_"&amp;UU200&amp;"');"</f>
        <v>xlswrite('G:\Mi unidad\1. PROYECTOS TELLO 2022\SCM SPILL OVERS\outputs\PEAO\criminalidad\1%\simulacion_2\output_tests.xlsx',alpha1_hat_vec_108','alpha1_hat_vec_108');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OVERS\outputs\PEAO\bajo_niv_educ\1%\simulacion_2\output_tests.xlsx',spillover_test_"&amp;QW201&amp;"','sp_test_"&amp;QW201&amp;"');"</f>
        <v>xlswrite('G:\Mi unidad\1. PROYECTOS TELLO 2022\SCM SPILL OVERS\outputs\PEAO\bajo_niv_educ\1%\simulacion_2\output_tests.xlsx',spillover_test_108','sp_test_108');</v>
      </c>
      <c r="RK201">
        <v>108</v>
      </c>
      <c r="RL201" t="str">
        <f>"xlswrite('G:\Mi unidad\1. PROYECTOS TELLO 2022\SCM SPILL OVERS\outputs\PEAO\bajo_ingreso\1%\simulacion_2\output_tests.xlsx',spillover_test_"&amp;RK201&amp;"','sp_test_"&amp;RK201&amp;"');"</f>
        <v>xlswrite('G:\Mi unidad\1. PROYECTOS TELLO 2022\SCM SPILL OVERS\outputs\PEAO\bajo_ingreso\1%\simulacion_2\output_tests.xlsx',spillover_test_108','sp_test_108');</v>
      </c>
      <c r="RW201">
        <v>108</v>
      </c>
      <c r="RX201" t="str">
        <f>"xlswrite('G:\Mi unidad\1. PROYECTOS TELLO 2022\SCM SPILL OVERS\outputs\PEAO\densidad\1%\simulacion_2\output_tests.xlsx',spillover_test_"&amp;RW201&amp;"','sp_test_"&amp;RW201&amp;"');"</f>
        <v>xlswrite('G:\Mi unidad\1. PROYECTOS TELLO 2022\SCM SPILL OVERS\outputs\PEAO\densidad\1%\simulacion_2\output_tests.xlsx',spillover_test_108','sp_test_108');</v>
      </c>
      <c r="SI201">
        <v>108</v>
      </c>
      <c r="SJ201" t="str">
        <f>"xlswrite('G:\Mi unidad\1. PROYECTOS TELLO 2022\SCM SPILL OVERS\outputs\PEAO\densidad_g\1%\simulacion_2\output_tests.xlsx',spillover_test_"&amp;SI201&amp;"','sp_test_"&amp;SI201&amp;"');"</f>
        <v>xlswrite('G:\Mi unidad\1. PROYECTOS TELLO 2022\SCM SPILL OVERS\outputs\PEAO\densidad_g\1%\simulacion_2\output_tests.xlsx',spillover_test_108','sp_test_108');</v>
      </c>
      <c r="SU201">
        <v>108</v>
      </c>
      <c r="SV201" t="str">
        <f>"xlswrite('G:\Mi unidad\1. PROYECTOS TELLO 2022\SCM SPILL OVERS\outputs\PEAO\distancia_centro_salud\1%\simulacion_2\output_tests.xlsx',spillover_test_"&amp;SU201&amp;"','sp_test_"&amp;SU201&amp;"');"</f>
        <v>xlswrite('G:\Mi unidad\1. PROYECTOS TELLO 2022\SCM SPILL OVERS\outputs\PEAO\distancia_centro_salud\1%\simulacion_2\output_tests.xlsx',spillover_test_108','sp_test_108');</v>
      </c>
      <c r="TH201">
        <v>108</v>
      </c>
      <c r="TI201" t="str">
        <f>"xlswrite('G:\Mi unidad\1. PROYECTOS TELLO 2022\SCM SPILL OVERS\outputs\PEAO\informalidad\1%\simulacion_2\output_tests.xlsx',spillover_test_"&amp;TH201&amp;"','sp_test_"&amp;TH201&amp;"');"</f>
        <v>xlswrite('G:\Mi unidad\1. PROYECTOS TELLO 2022\SCM SPILL OVERS\outputs\PEAO\informalidad\1%\simulacion_2\output_tests.xlsx',spillover_test_108','sp_test_108');</v>
      </c>
      <c r="TU201">
        <v>108</v>
      </c>
      <c r="TV201" t="str">
        <f>"xlswrite('G:\Mi unidad\1. PROYECTOS TELLO 2022\SCM SPILL OVERS\outputs\PEAO\alimentos\1%\simulacion_2\output_tests.xlsx',spillover_test_"&amp;TU201&amp;"','sp_test_"&amp;TU201&amp;"');"</f>
        <v>xlswrite('G:\Mi unidad\1. PROYECTOS TELLO 2022\SCM SPILL OVERS\outputs\PEAO\alimentos\1%\simulacion_2\output_tests.xlsx',spillover_test_108','sp_test_108');</v>
      </c>
      <c r="UB201">
        <v>108</v>
      </c>
      <c r="UC201" t="str">
        <f>"xlswrite('G:\Mi unidad\1. PROYECTOS TELLO 2022\SCM SPILL OVERS\outputs\PEAO\jefe_hogar\1%\simulacion_2\output_tests.xlsx',spillover_test_"&amp;UB201&amp;"','sp_test_"&amp;UB201&amp;"');"</f>
        <v>xlswrite('G:\Mi unidad\1. PROYECTOS TELLO 2022\SCM SPILL OVERS\outputs\PEAO\jefe_hogar\1%\simulacion_2\output_tests.xlsx',spillover_test_108','sp_test_108');</v>
      </c>
      <c r="UI201">
        <v>108</v>
      </c>
      <c r="UJ201" t="str">
        <f>"xlswrite('G:\Mi unidad\1. PROYECTOS TELLO 2022\SCM SPILL OVERS\outputs\PEAO\mujeres\1%\simulacion_2\output_tests.xlsx',spillover_test_"&amp;UI201&amp;"','sp_test_"&amp;UI201&amp;"');"</f>
        <v>xlswrite('G:\Mi unidad\1. PROYECTOS TELLO 2022\SCM SPILL OVERS\outputs\PEAO\mujeres\1%\simulacion_2\output_tests.xlsx',spillover_test_108','sp_test_108');</v>
      </c>
      <c r="UU201">
        <v>108</v>
      </c>
      <c r="UV201" t="str">
        <f>"xlswrite('G:\Mi unidad\1. PROYECTOS TELLO 2022\SCM SPILL OVERS\outputs\PEAO\criminalidad\1%\simulacion_2\output_tests.xlsx',spillover_test_"&amp;UU201&amp;"','sp_test_"&amp;UU201&amp;"');"</f>
        <v>xlswrite('G:\Mi unidad\1. PROYECTOS TELLO 2022\SCM SPILL OVERS\outputs\PEAO\criminalidad\1%\simulacion_2\output_tests.xlsx',spillover_test_108','sp_test_108');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OVERS\outputs\PEAO\bajo_niv_educ\1%\simulacion_2\output_tests.xlsx',lb_vec_"&amp;QW202&amp;"','lb_vec_"&amp;QW202&amp;"');"</f>
        <v>xlswrite('G:\Mi unidad\1. PROYECTOS TELLO 2022\SCM SPILL OVERS\outputs\PEAO\bajo_niv_educ\1%\simulacion_2\output_tests.xlsx',lb_vec_112','lb_vec_112');</v>
      </c>
      <c r="RK202">
        <v>112</v>
      </c>
      <c r="RL202" t="str">
        <f>"xlswrite('G:\Mi unidad\1. PROYECTOS TELLO 2022\SCM SPILL OVERS\outputs\PEAO\bajo_ingreso\1%\simulacion_2\output_tests.xlsx',lb_vec_"&amp;RK202&amp;"','lb_vec_"&amp;RK202&amp;"');"</f>
        <v>xlswrite('G:\Mi unidad\1. PROYECTOS TELLO 2022\SCM SPILL OVERS\outputs\PEAO\bajo_ingreso\1%\simulacion_2\output_tests.xlsx',lb_vec_112','lb_vec_112');</v>
      </c>
      <c r="RW202">
        <v>112</v>
      </c>
      <c r="RX202" t="str">
        <f>"xlswrite('G:\Mi unidad\1. PROYECTOS TELLO 2022\SCM SPILL OVERS\outputs\PEAO\densidad\1%\simulacion_2\output_tests.xlsx',lb_vec_"&amp;RW202&amp;"','lb_vec_"&amp;RW202&amp;"');"</f>
        <v>xlswrite('G:\Mi unidad\1. PROYECTOS TELLO 2022\SCM SPILL OVERS\outputs\PEAO\densidad\1%\simulacion_2\output_tests.xlsx',lb_vec_112','lb_vec_112');</v>
      </c>
      <c r="SI202">
        <v>112</v>
      </c>
      <c r="SJ202" t="str">
        <f>"xlswrite('G:\Mi unidad\1. PROYECTOS TELLO 2022\SCM SPILL OVERS\outputs\PEAO\densidad_g\1%\simulacion_2\output_tests.xlsx',lb_vec_"&amp;SI202&amp;"','lb_vec_"&amp;SI202&amp;"');"</f>
        <v>xlswrite('G:\Mi unidad\1. PROYECTOS TELLO 2022\SCM SPILL OVERS\outputs\PEAO\densidad_g\1%\simulacion_2\output_tests.xlsx',lb_vec_112','lb_vec_112');</v>
      </c>
      <c r="SU202">
        <v>112</v>
      </c>
      <c r="SV202" t="str">
        <f>"xlswrite('G:\Mi unidad\1. PROYECTOS TELLO 2022\SCM SPILL OVERS\outputs\PEAO\distancia_centro_salud\1%\simulacion_2\output_tests.xlsx',lb_vec_"&amp;SU202&amp;"','lb_vec_"&amp;SU202&amp;"');"</f>
        <v>xlswrite('G:\Mi unidad\1. PROYECTOS TELLO 2022\SCM SPILL OVERS\outputs\PEAO\distancia_centro_salud\1%\simulacion_2\output_tests.xlsx',lb_vec_112','lb_vec_112');</v>
      </c>
      <c r="TH202">
        <v>112</v>
      </c>
      <c r="TI202" t="str">
        <f>"xlswrite('G:\Mi unidad\1. PROYECTOS TELLO 2022\SCM SPILL OVERS\outputs\PEAO\informalidad\1%\simulacion_2\output_tests.xlsx',lb_vec_"&amp;TH202&amp;"','lb_vec_"&amp;TH202&amp;"');"</f>
        <v>xlswrite('G:\Mi unidad\1. PROYECTOS TELLO 2022\SCM SPILL OVERS\outputs\PEAO\informalidad\1%\simulacion_2\output_tests.xlsx',lb_vec_112','lb_vec_112');</v>
      </c>
      <c r="TU202">
        <v>112</v>
      </c>
      <c r="TV202" t="str">
        <f>"xlswrite('G:\Mi unidad\1. PROYECTOS TELLO 2022\SCM SPILL OVERS\outputs\PEAO\alimentos\1%\simulacion_2\output_tests.xlsx',lb_vec_"&amp;TU202&amp;"','lb_vec_"&amp;TU202&amp;"');"</f>
        <v>xlswrite('G:\Mi unidad\1. PROYECTOS TELLO 2022\SCM SPILL OVERS\outputs\PEAO\alimentos\1%\simulacion_2\output_tests.xlsx',lb_vec_112','lb_vec_112');</v>
      </c>
      <c r="UB202">
        <v>112</v>
      </c>
      <c r="UC202" t="str">
        <f>"xlswrite('G:\Mi unidad\1. PROYECTOS TELLO 2022\SCM SPILL OVERS\outputs\PEAO\jefe_hogar\1%\simulacion_2\output_tests.xlsx',lb_vec_"&amp;UB202&amp;"','lb_vec_"&amp;UB202&amp;"');"</f>
        <v>xlswrite('G:\Mi unidad\1. PROYECTOS TELLO 2022\SCM SPILL OVERS\outputs\PEAO\jefe_hogar\1%\simulacion_2\output_tests.xlsx',lb_vec_112','lb_vec_112');</v>
      </c>
      <c r="UI202">
        <v>112</v>
      </c>
      <c r="UJ202" t="str">
        <f>"xlswrite('G:\Mi unidad\1. PROYECTOS TELLO 2022\SCM SPILL OVERS\outputs\PEAO\mujeres\1%\simulacion_2\output_tests.xlsx',lb_vec_"&amp;UI202&amp;"','lb_vec_"&amp;UI202&amp;"');"</f>
        <v>xlswrite('G:\Mi unidad\1. PROYECTOS TELLO 2022\SCM SPILL OVERS\outputs\PEAO\mujeres\1%\simulacion_2\output_tests.xlsx',lb_vec_112','lb_vec_112');</v>
      </c>
      <c r="UU202">
        <v>112</v>
      </c>
      <c r="UV202" t="str">
        <f>"xlswrite('G:\Mi unidad\1. PROYECTOS TELLO 2022\SCM SPILL OVERS\outputs\PEAO\criminalidad\1%\simulacion_2\output_tests.xlsx',lb_vec_"&amp;UU202&amp;"','lb_vec_"&amp;UU202&amp;"');"</f>
        <v>xlswrite('G:\Mi unidad\1. PROYECTOS TELLO 2022\SCM SPILL OVERS\outputs\PEAO\criminalidad\1%\simulacion_2\output_tests.xlsx',lb_vec_112','lb_vec_112');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OVERS\outputs\PEAO\bajo_niv_educ\1%\simulacion_2\output_tests.xlsx',ub_vec_"&amp;QW203&amp;"','ub_vec_"&amp;QW203&amp;"');"</f>
        <v>xlswrite('G:\Mi unidad\1. PROYECTOS TELLO 2022\SCM SPILL OVERS\outputs\PEAO\bajo_niv_educ\1%\simulacion_2\output_tests.xlsx',ub_vec_112','ub_vec_112');</v>
      </c>
      <c r="RK203">
        <v>112</v>
      </c>
      <c r="RL203" t="str">
        <f>"xlswrite('G:\Mi unidad\1. PROYECTOS TELLO 2022\SCM SPILL OVERS\outputs\PEAO\bajo_ingreso\1%\simulacion_2\output_tests.xlsx',ub_vec_"&amp;RK203&amp;"','ub_vec_"&amp;RK203&amp;"');"</f>
        <v>xlswrite('G:\Mi unidad\1. PROYECTOS TELLO 2022\SCM SPILL OVERS\outputs\PEAO\bajo_ingreso\1%\simulacion_2\output_tests.xlsx',ub_vec_112','ub_vec_112');</v>
      </c>
      <c r="RW203">
        <v>112</v>
      </c>
      <c r="RX203" t="str">
        <f>"xlswrite('G:\Mi unidad\1. PROYECTOS TELLO 2022\SCM SPILL OVERS\outputs\PEAO\densidad\1%\simulacion_2\output_tests.xlsx',ub_vec_"&amp;RW203&amp;"','ub_vec_"&amp;RW203&amp;"');"</f>
        <v>xlswrite('G:\Mi unidad\1. PROYECTOS TELLO 2022\SCM SPILL OVERS\outputs\PEAO\densidad\1%\simulacion_2\output_tests.xlsx',ub_vec_112','ub_vec_112');</v>
      </c>
      <c r="SI203">
        <v>112</v>
      </c>
      <c r="SJ203" t="str">
        <f>"xlswrite('G:\Mi unidad\1. PROYECTOS TELLO 2022\SCM SPILL OVERS\outputs\PEAO\densidad_g\1%\simulacion_2\output_tests.xlsx',ub_vec_"&amp;SI203&amp;"','ub_vec_"&amp;SI203&amp;"');"</f>
        <v>xlswrite('G:\Mi unidad\1. PROYECTOS TELLO 2022\SCM SPILL OVERS\outputs\PEAO\densidad_g\1%\simulacion_2\output_tests.xlsx',ub_vec_112','ub_vec_112');</v>
      </c>
      <c r="SU203">
        <v>112</v>
      </c>
      <c r="SV203" t="str">
        <f>"xlswrite('G:\Mi unidad\1. PROYECTOS TELLO 2022\SCM SPILL OVERS\outputs\PEAO\distancia_centro_salud\1%\simulacion_2\output_tests.xlsx',ub_vec_"&amp;SU203&amp;"','ub_vec_"&amp;SU203&amp;"');"</f>
        <v>xlswrite('G:\Mi unidad\1. PROYECTOS TELLO 2022\SCM SPILL OVERS\outputs\PEAO\distancia_centro_salud\1%\simulacion_2\output_tests.xlsx',ub_vec_112','ub_vec_112');</v>
      </c>
      <c r="TH203">
        <v>112</v>
      </c>
      <c r="TI203" t="str">
        <f>"xlswrite('G:\Mi unidad\1. PROYECTOS TELLO 2022\SCM SPILL OVERS\outputs\PEAO\informalidad\1%\simulacion_2\output_tests.xlsx',ub_vec_"&amp;TH203&amp;"','ub_vec_"&amp;TH203&amp;"');"</f>
        <v>xlswrite('G:\Mi unidad\1. PROYECTOS TELLO 2022\SCM SPILL OVERS\outputs\PEAO\informalidad\1%\simulacion_2\output_tests.xlsx',ub_vec_112','ub_vec_112');</v>
      </c>
      <c r="TU203">
        <v>112</v>
      </c>
      <c r="TV203" t="str">
        <f>"xlswrite('G:\Mi unidad\1. PROYECTOS TELLO 2022\SCM SPILL OVERS\outputs\PEAO\alimentos\1%\simulacion_2\output_tests.xlsx',ub_vec_"&amp;TU203&amp;"','ub_vec_"&amp;TU203&amp;"');"</f>
        <v>xlswrite('G:\Mi unidad\1. PROYECTOS TELLO 2022\SCM SPILL OVERS\outputs\PEAO\alimentos\1%\simulacion_2\output_tests.xlsx',ub_vec_112','ub_vec_112');</v>
      </c>
      <c r="UB203">
        <v>112</v>
      </c>
      <c r="UC203" t="str">
        <f>"xlswrite('G:\Mi unidad\1. PROYECTOS TELLO 2022\SCM SPILL OVERS\outputs\PEAO\jefe_hogar\1%\simulacion_2\output_tests.xlsx',ub_vec_"&amp;UB203&amp;"','ub_vec_"&amp;UB203&amp;"');"</f>
        <v>xlswrite('G:\Mi unidad\1. PROYECTOS TELLO 2022\SCM SPILL OVERS\outputs\PEAO\jefe_hogar\1%\simulacion_2\output_tests.xlsx',ub_vec_112','ub_vec_112');</v>
      </c>
      <c r="UI203">
        <v>112</v>
      </c>
      <c r="UJ203" t="str">
        <f>"xlswrite('G:\Mi unidad\1. PROYECTOS TELLO 2022\SCM SPILL OVERS\outputs\PEAO\mujeres\1%\simulacion_2\output_tests.xlsx',ub_vec_"&amp;UI203&amp;"','ub_vec_"&amp;UI203&amp;"');"</f>
        <v>xlswrite('G:\Mi unidad\1. PROYECTOS TELLO 2022\SCM SPILL OVERS\outputs\PEAO\mujeres\1%\simulacion_2\output_tests.xlsx',ub_vec_112','ub_vec_112');</v>
      </c>
      <c r="UU203">
        <v>112</v>
      </c>
      <c r="UV203" t="str">
        <f>"xlswrite('G:\Mi unidad\1. PROYECTOS TELLO 2022\SCM SPILL OVERS\outputs\PEAO\criminalidad\1%\simulacion_2\output_tests.xlsx',ub_vec_"&amp;UU203&amp;"','ub_vec_"&amp;UU203&amp;"');"</f>
        <v>xlswrite('G:\Mi unidad\1. PROYECTOS TELLO 2022\SCM SPILL OVERS\outputs\PEAO\criminalidad\1%\simulacion_2\output_tests.xlsx',ub_vec_112','ub_vec_112');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OVERS\outputs\PEAO\bajo_niv_educ\1%\simulacion_2\output_tests.xlsx',p_value_vec_"&amp;QW204&amp;"','p_value_vec_"&amp;QW204&amp;"');"</f>
        <v>xlswrite('G:\Mi unidad\1. PROYECTOS TELLO 2022\SCM SPILL OVERS\outputs\PEAO\bajo_niv_educ\1%\simulacion_2\output_tests.xlsx',p_value_vec_112','p_value_vec_112');</v>
      </c>
      <c r="RK204">
        <v>112</v>
      </c>
      <c r="RL204" t="str">
        <f>"xlswrite('G:\Mi unidad\1. PROYECTOS TELLO 2022\SCM SPILL OVERS\outputs\PEAO\bajo_ingreso\1%\simulacion_2\output_tests.xlsx',p_value_vec_"&amp;RK204&amp;"','p_value_vec_"&amp;RK204&amp;"');"</f>
        <v>xlswrite('G:\Mi unidad\1. PROYECTOS TELLO 2022\SCM SPILL OVERS\outputs\PEAO\bajo_ingreso\1%\simulacion_2\output_tests.xlsx',p_value_vec_112','p_value_vec_112');</v>
      </c>
      <c r="RW204">
        <v>112</v>
      </c>
      <c r="RX204" t="str">
        <f>"xlswrite('G:\Mi unidad\1. PROYECTOS TELLO 2022\SCM SPILL OVERS\outputs\PEAO\densidad\1%\simulacion_2\output_tests.xlsx',p_value_vec_"&amp;RW204&amp;"','p_value_vec_"&amp;RW204&amp;"');"</f>
        <v>xlswrite('G:\Mi unidad\1. PROYECTOS TELLO 2022\SCM SPILL OVERS\outputs\PEAO\densidad\1%\simulacion_2\output_tests.xlsx',p_value_vec_112','p_value_vec_112');</v>
      </c>
      <c r="SI204">
        <v>112</v>
      </c>
      <c r="SJ204" t="str">
        <f>"xlswrite('G:\Mi unidad\1. PROYECTOS TELLO 2022\SCM SPILL OVERS\outputs\PEAO\densidad_g\1%\simulacion_2\output_tests.xlsx',p_value_vec_"&amp;SI204&amp;"','p_value_vec_"&amp;SI204&amp;"');"</f>
        <v>xlswrite('G:\Mi unidad\1. PROYECTOS TELLO 2022\SCM SPILL OVERS\outputs\PEAO\densidad_g\1%\simulacion_2\output_tests.xlsx',p_value_vec_112','p_value_vec_112');</v>
      </c>
      <c r="SU204">
        <v>112</v>
      </c>
      <c r="SV204" t="str">
        <f>"xlswrite('G:\Mi unidad\1. PROYECTOS TELLO 2022\SCM SPILL OVERS\outputs\PEAO\distancia_centro_salud\1%\simulacion_2\output_tests.xlsx',p_value_vec_"&amp;SU204&amp;"','p_value_vec_"&amp;SU204&amp;"');"</f>
        <v>xlswrite('G:\Mi unidad\1. PROYECTOS TELLO 2022\SCM SPILL OVERS\outputs\PEAO\distancia_centro_salud\1%\simulacion_2\output_tests.xlsx',p_value_vec_112','p_value_vec_112');</v>
      </c>
      <c r="TH204">
        <v>112</v>
      </c>
      <c r="TI204" t="str">
        <f>"xlswrite('G:\Mi unidad\1. PROYECTOS TELLO 2022\SCM SPILL OVERS\outputs\PEAO\informalidad\1%\simulacion_2\output_tests.xlsx',p_value_vec_"&amp;TH204&amp;"','p_value_vec_"&amp;TH204&amp;"');"</f>
        <v>xlswrite('G:\Mi unidad\1. PROYECTOS TELLO 2022\SCM SPILL OVERS\outputs\PEAO\informalidad\1%\simulacion_2\output_tests.xlsx',p_value_vec_112','p_value_vec_112');</v>
      </c>
      <c r="TU204">
        <v>112</v>
      </c>
      <c r="TV204" t="str">
        <f>"xlswrite('G:\Mi unidad\1. PROYECTOS TELLO 2022\SCM SPILL OVERS\outputs\PEAO\alimentos\1%\simulacion_2\output_tests.xlsx',p_value_vec_"&amp;TU204&amp;"','p_value_vec_"&amp;TU204&amp;"');"</f>
        <v>xlswrite('G:\Mi unidad\1. PROYECTOS TELLO 2022\SCM SPILL OVERS\outputs\PEAO\alimentos\1%\simulacion_2\output_tests.xlsx',p_value_vec_112','p_value_vec_112');</v>
      </c>
      <c r="UB204">
        <v>112</v>
      </c>
      <c r="UC204" t="str">
        <f>"xlswrite('G:\Mi unidad\1. PROYECTOS TELLO 2022\SCM SPILL OVERS\outputs\PEAO\jefe_hogar\1%\simulacion_2\output_tests.xlsx',p_value_vec_"&amp;UB204&amp;"','p_value_vec_"&amp;UB204&amp;"');"</f>
        <v>xlswrite('G:\Mi unidad\1. PROYECTOS TELLO 2022\SCM SPILL OVERS\outputs\PEAO\jefe_hogar\1%\simulacion_2\output_tests.xlsx',p_value_vec_112','p_value_vec_112');</v>
      </c>
      <c r="UI204">
        <v>112</v>
      </c>
      <c r="UJ204" t="str">
        <f>"xlswrite('G:\Mi unidad\1. PROYECTOS TELLO 2022\SCM SPILL OVERS\outputs\PEAO\mujeres\1%\simulacion_2\output_tests.xlsx',p_value_vec_"&amp;UI204&amp;"','p_value_vec_"&amp;UI204&amp;"');"</f>
        <v>xlswrite('G:\Mi unidad\1. PROYECTOS TELLO 2022\SCM SPILL OVERS\outputs\PEAO\mujeres\1%\simulacion_2\output_tests.xlsx',p_value_vec_112','p_value_vec_112');</v>
      </c>
      <c r="UU204">
        <v>112</v>
      </c>
      <c r="UV204" t="str">
        <f>"xlswrite('G:\Mi unidad\1. PROYECTOS TELLO 2022\SCM SPILL OVERS\outputs\PEAO\criminalidad\1%\simulacion_2\output_tests.xlsx',p_value_vec_"&amp;UU204&amp;"','p_value_vec_"&amp;UU204&amp;"');"</f>
        <v>xlswrite('G:\Mi unidad\1. PROYECTOS TELLO 2022\SCM SPILL OVERS\outputs\PEAO\criminalidad\1%\simulacion_2\output_tests.xlsx',p_value_vec_112','p_value_vec_112');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sp_andrews_te(Y_pre_"&amp;QI205&amp;",PEAO_"&amp;QI205&amp;"(:,T+s),A_"&amp;QI205&amp;",C,.05);"</f>
        <v xml:space="preserve">    [p_value_77,lb_77,ub_77] = sp_andrews_te(Y_pre_77,PEAO_77(:,T+s),A_77,C,.05);</v>
      </c>
      <c r="QP205">
        <v>95</v>
      </c>
      <c r="QQ205" t="str">
        <f>"    spillover_test_"&amp;QP205&amp;"(s) = sp_andrews(Y_pre_"&amp;QP205&amp;",PEAO_"&amp;QP205&amp;"(:,T+s),A_"&amp;QP205&amp;",C,d,alpha_sig);"</f>
        <v xml:space="preserve">    spillover_test_95(s) = sp_andrews(Y_pre_95,PEAO_95(:,T+s),A_95,C,d,alpha_sig);</v>
      </c>
      <c r="QW205">
        <v>112</v>
      </c>
      <c r="QX205" t="str">
        <f>"xlswrite('G:\Mi unidad\1. PROYECTOS TELLO 2022\SCM SPILL OVERS\outputs\PEAO\bajo_niv_educ\1%\simulacion_2\output_tests.xlsx',alpha1_hat_vec_"&amp;QW205&amp;"','alpha1_hat_vec_"&amp;QW205&amp;"');"</f>
        <v>xlswrite('G:\Mi unidad\1. PROYECTOS TELLO 2022\SCM SPILL OVERS\outputs\PEAO\bajo_niv_educ\1%\simulacion_2\output_tests.xlsx',alpha1_hat_vec_112','alpha1_hat_vec_112');</v>
      </c>
      <c r="RK205">
        <v>112</v>
      </c>
      <c r="RL205" t="str">
        <f>"xlswrite('G:\Mi unidad\1. PROYECTOS TELLO 2022\SCM SPILL OVERS\outputs\PEAO\bajo_ingreso\1%\simulacion_2\output_tests.xlsx',alpha1_hat_vec_"&amp;RK205&amp;"','alpha1_hat_vec_"&amp;RK205&amp;"');"</f>
        <v>xlswrite('G:\Mi unidad\1. PROYECTOS TELLO 2022\SCM SPILL OVERS\outputs\PEAO\bajo_ingreso\1%\simulacion_2\output_tests.xlsx',alpha1_hat_vec_112','alpha1_hat_vec_112');</v>
      </c>
      <c r="RW205">
        <v>112</v>
      </c>
      <c r="RX205" t="str">
        <f>"xlswrite('G:\Mi unidad\1. PROYECTOS TELLO 2022\SCM SPILL OVERS\outputs\PEAO\densidad\1%\simulacion_2\output_tests.xlsx',alpha1_hat_vec_"&amp;RW205&amp;"','alpha1_hat_vec_"&amp;RW205&amp;"');"</f>
        <v>xlswrite('G:\Mi unidad\1. PROYECTOS TELLO 2022\SCM SPILL OVERS\outputs\PEAO\densidad\1%\simulacion_2\output_tests.xlsx',alpha1_hat_vec_112','alpha1_hat_vec_112');</v>
      </c>
      <c r="SI205">
        <v>112</v>
      </c>
      <c r="SJ205" t="str">
        <f>"xlswrite('G:\Mi unidad\1. PROYECTOS TELLO 2022\SCM SPILL OVERS\outputs\PEAO\densidad_g\1%\simulacion_2\output_tests.xlsx',alpha1_hat_vec_"&amp;SI205&amp;"','alpha1_hat_vec_"&amp;SI205&amp;"');"</f>
        <v>xlswrite('G:\Mi unidad\1. PROYECTOS TELLO 2022\SCM SPILL OVERS\outputs\PEAO\densidad_g\1%\simulacion_2\output_tests.xlsx',alpha1_hat_vec_112','alpha1_hat_vec_112');</v>
      </c>
      <c r="SU205">
        <v>112</v>
      </c>
      <c r="SV205" t="str">
        <f>"xlswrite('G:\Mi unidad\1. PROYECTOS TELLO 2022\SCM SPILL OVERS\outputs\PEAO\distancia_centro_salud\1%\simulacion_2\output_tests.xlsx',alpha1_hat_vec_"&amp;SU205&amp;"','alpha1_hat_vec_"&amp;SU205&amp;"');"</f>
        <v>xlswrite('G:\Mi unidad\1. PROYECTOS TELLO 2022\SCM SPILL OVERS\outputs\PEAO\distancia_centro_salud\1%\simulacion_2\output_tests.xlsx',alpha1_hat_vec_112','alpha1_hat_vec_112');</v>
      </c>
      <c r="TH205">
        <v>112</v>
      </c>
      <c r="TI205" t="str">
        <f>"xlswrite('G:\Mi unidad\1. PROYECTOS TELLO 2022\SCM SPILL OVERS\outputs\PEAO\informalidad\1%\simulacion_2\output_tests.xlsx',alpha1_hat_vec_"&amp;TH205&amp;"','alpha1_hat_vec_"&amp;TH205&amp;"');"</f>
        <v>xlswrite('G:\Mi unidad\1. PROYECTOS TELLO 2022\SCM SPILL OVERS\outputs\PEAO\informalidad\1%\simulacion_2\output_tests.xlsx',alpha1_hat_vec_112','alpha1_hat_vec_112');</v>
      </c>
      <c r="TU205">
        <v>112</v>
      </c>
      <c r="TV205" t="str">
        <f>"xlswrite('G:\Mi unidad\1. PROYECTOS TELLO 2022\SCM SPILL OVERS\outputs\PEAO\alimentos\1%\simulacion_2\output_tests.xlsx',alpha1_hat_vec_"&amp;TU205&amp;"','alpha1_hat_vec_"&amp;TU205&amp;"');"</f>
        <v>xlswrite('G:\Mi unidad\1. PROYECTOS TELLO 2022\SCM SPILL OVERS\outputs\PEAO\alimentos\1%\simulacion_2\output_tests.xlsx',alpha1_hat_vec_112','alpha1_hat_vec_112');</v>
      </c>
      <c r="UB205">
        <v>112</v>
      </c>
      <c r="UC205" t="str">
        <f>"xlswrite('G:\Mi unidad\1. PROYECTOS TELLO 2022\SCM SPILL OVERS\outputs\PEAO\jefe_hogar\1%\simulacion_2\output_tests.xlsx',alpha1_hat_vec_"&amp;UB205&amp;"','alpha1_hat_vec_"&amp;UB205&amp;"');"</f>
        <v>xlswrite('G:\Mi unidad\1. PROYECTOS TELLO 2022\SCM SPILL OVERS\outputs\PEAO\jefe_hogar\1%\simulacion_2\output_tests.xlsx',alpha1_hat_vec_112','alpha1_hat_vec_112');</v>
      </c>
      <c r="UI205">
        <v>112</v>
      </c>
      <c r="UJ205" t="str">
        <f>"xlswrite('G:\Mi unidad\1. PROYECTOS TELLO 2022\SCM SPILL OVERS\outputs\PEAO\mujeres\1%\simulacion_2\output_tests.xlsx',alpha1_hat_vec_"&amp;UI205&amp;"','alpha1_hat_vec_"&amp;UI205&amp;"');"</f>
        <v>xlswrite('G:\Mi unidad\1. PROYECTOS TELLO 2022\SCM SPILL OVERS\outputs\PEAO\mujeres\1%\simulacion_2\output_tests.xlsx',alpha1_hat_vec_112','alpha1_hat_vec_112');</v>
      </c>
      <c r="UU205">
        <v>112</v>
      </c>
      <c r="UV205" t="str">
        <f>"xlswrite('G:\Mi unidad\1. PROYECTOS TELLO 2022\SCM SPILL OVERS\outputs\PEAO\criminalidad\1%\simulacion_2\output_tests.xlsx',alpha1_hat_vec_"&amp;UU205&amp;"','alpha1_hat_vec_"&amp;UU205&amp;"');"</f>
        <v>xlswrite('G:\Mi unidad\1. PROYECTOS TELLO 2022\SCM SPILL OVERS\outputs\PEAO\criminalidad\1%\simulacion_2\output_tests.xlsx',alpha1_hat_vec_112','alpha1_hat_vec_112');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OVERS\outputs\PEAO\bajo_niv_educ\1%\simulacion_2\output_tests.xlsx',spillover_test_"&amp;QW206&amp;"','sp_test_"&amp;QW206&amp;"');"</f>
        <v>xlswrite('G:\Mi unidad\1. PROYECTOS TELLO 2022\SCM SPILL OVERS\outputs\PEAO\bajo_niv_educ\1%\simulacion_2\output_tests.xlsx',spillover_test_112','sp_test_112');</v>
      </c>
      <c r="RK206">
        <v>112</v>
      </c>
      <c r="RL206" t="str">
        <f>"xlswrite('G:\Mi unidad\1. PROYECTOS TELLO 2022\SCM SPILL OVERS\outputs\PEAO\bajo_ingreso\1%\simulacion_2\output_tests.xlsx',spillover_test_"&amp;RK206&amp;"','sp_test_"&amp;RK206&amp;"');"</f>
        <v>xlswrite('G:\Mi unidad\1. PROYECTOS TELLO 2022\SCM SPILL OVERS\outputs\PEAO\bajo_ingreso\1%\simulacion_2\output_tests.xlsx',spillover_test_112','sp_test_112');</v>
      </c>
      <c r="RW206">
        <v>112</v>
      </c>
      <c r="RX206" t="str">
        <f>"xlswrite('G:\Mi unidad\1. PROYECTOS TELLO 2022\SCM SPILL OVERS\outputs\PEAO\densidad\1%\simulacion_2\output_tests.xlsx',spillover_test_"&amp;RW206&amp;"','sp_test_"&amp;RW206&amp;"');"</f>
        <v>xlswrite('G:\Mi unidad\1. PROYECTOS TELLO 2022\SCM SPILL OVERS\outputs\PEAO\densidad\1%\simulacion_2\output_tests.xlsx',spillover_test_112','sp_test_112');</v>
      </c>
      <c r="SI206">
        <v>112</v>
      </c>
      <c r="SJ206" t="str">
        <f>"xlswrite('G:\Mi unidad\1. PROYECTOS TELLO 2022\SCM SPILL OVERS\outputs\PEAO\densidad_g\1%\simulacion_2\output_tests.xlsx',spillover_test_"&amp;SI206&amp;"','sp_test_"&amp;SI206&amp;"');"</f>
        <v>xlswrite('G:\Mi unidad\1. PROYECTOS TELLO 2022\SCM SPILL OVERS\outputs\PEAO\densidad_g\1%\simulacion_2\output_tests.xlsx',spillover_test_112','sp_test_112');</v>
      </c>
      <c r="SU206">
        <v>112</v>
      </c>
      <c r="SV206" t="str">
        <f>"xlswrite('G:\Mi unidad\1. PROYECTOS TELLO 2022\SCM SPILL OVERS\outputs\PEAO\distancia_centro_salud\1%\simulacion_2\output_tests.xlsx',spillover_test_"&amp;SU206&amp;"','sp_test_"&amp;SU206&amp;"');"</f>
        <v>xlswrite('G:\Mi unidad\1. PROYECTOS TELLO 2022\SCM SPILL OVERS\outputs\PEAO\distancia_centro_salud\1%\simulacion_2\output_tests.xlsx',spillover_test_112','sp_test_112');</v>
      </c>
      <c r="TH206">
        <v>112</v>
      </c>
      <c r="TI206" t="str">
        <f>"xlswrite('G:\Mi unidad\1. PROYECTOS TELLO 2022\SCM SPILL OVERS\outputs\PEAO\informalidad\1%\simulacion_2\output_tests.xlsx',spillover_test_"&amp;TH206&amp;"','sp_test_"&amp;TH206&amp;"');"</f>
        <v>xlswrite('G:\Mi unidad\1. PROYECTOS TELLO 2022\SCM SPILL OVERS\outputs\PEAO\informalidad\1%\simulacion_2\output_tests.xlsx',spillover_test_112','sp_test_112');</v>
      </c>
      <c r="TU206">
        <v>112</v>
      </c>
      <c r="TV206" t="str">
        <f>"xlswrite('G:\Mi unidad\1. PROYECTOS TELLO 2022\SCM SPILL OVERS\outputs\PEAO\alimentos\1%\simulacion_2\output_tests.xlsx',spillover_test_"&amp;TU206&amp;"','sp_test_"&amp;TU206&amp;"');"</f>
        <v>xlswrite('G:\Mi unidad\1. PROYECTOS TELLO 2022\SCM SPILL OVERS\outputs\PEAO\alimentos\1%\simulacion_2\output_tests.xlsx',spillover_test_112','sp_test_112');</v>
      </c>
      <c r="UB206">
        <v>112</v>
      </c>
      <c r="UC206" t="str">
        <f>"xlswrite('G:\Mi unidad\1. PROYECTOS TELLO 2022\SCM SPILL OVERS\outputs\PEAO\jefe_hogar\1%\simulacion_2\output_tests.xlsx',spillover_test_"&amp;UB206&amp;"','sp_test_"&amp;UB206&amp;"');"</f>
        <v>xlswrite('G:\Mi unidad\1. PROYECTOS TELLO 2022\SCM SPILL OVERS\outputs\PEAO\jefe_hogar\1%\simulacion_2\output_tests.xlsx',spillover_test_112','sp_test_112');</v>
      </c>
      <c r="UI206">
        <v>112</v>
      </c>
      <c r="UJ206" t="str">
        <f>"xlswrite('G:\Mi unidad\1. PROYECTOS TELLO 2022\SCM SPILL OVERS\outputs\PEAO\mujeres\1%\simulacion_2\output_tests.xlsx',spillover_test_"&amp;UI206&amp;"','sp_test_"&amp;UI206&amp;"');"</f>
        <v>xlswrite('G:\Mi unidad\1. PROYECTOS TELLO 2022\SCM SPILL OVERS\outputs\PEAO\mujeres\1%\simulacion_2\output_tests.xlsx',spillover_test_112','sp_test_112');</v>
      </c>
      <c r="UU206">
        <v>112</v>
      </c>
      <c r="UV206" t="str">
        <f>"xlswrite('G:\Mi unidad\1. PROYECTOS TELLO 2022\SCM SPILL OVERS\outputs\PEAO\criminalidad\1%\simulacion_2\output_tests.xlsx',spillover_test_"&amp;UU206&amp;"','sp_test_"&amp;UU206&amp;"');"</f>
        <v>xlswrite('G:\Mi unidad\1. PROYECTOS TELLO 2022\SCM SPILL OVERS\outputs\PEAO\criminalidad\1%\simulacion_2\output_tests.xlsx',spillover_test_112','sp_test_112');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OVERS\outputs\PEAO\bajo_niv_educ\1%\simulacion_2\output_tests.xlsx',lb_vec_"&amp;QW207&amp;"','lb_vec_"&amp;QW207&amp;"');"</f>
        <v>xlswrite('G:\Mi unidad\1. PROYECTOS TELLO 2022\SCM SPILL OVERS\outputs\PEAO\bajo_niv_educ\1%\simulacion_2\output_tests.xlsx',lb_vec_119','lb_vec_119');</v>
      </c>
      <c r="RK207">
        <v>119</v>
      </c>
      <c r="RL207" t="str">
        <f>"xlswrite('G:\Mi unidad\1. PROYECTOS TELLO 2022\SCM SPILL OVERS\outputs\PEAO\bajo_ingreso\1%\simulacion_2\output_tests.xlsx',lb_vec_"&amp;RK207&amp;"','lb_vec_"&amp;RK207&amp;"');"</f>
        <v>xlswrite('G:\Mi unidad\1. PROYECTOS TELLO 2022\SCM SPILL OVERS\outputs\PEAO\bajo_ingreso\1%\simulacion_2\output_tests.xlsx',lb_vec_119','lb_vec_119');</v>
      </c>
      <c r="RW207">
        <v>119</v>
      </c>
      <c r="RX207" t="str">
        <f>"xlswrite('G:\Mi unidad\1. PROYECTOS TELLO 2022\SCM SPILL OVERS\outputs\PEAO\densidad\1%\simulacion_2\output_tests.xlsx',lb_vec_"&amp;RW207&amp;"','lb_vec_"&amp;RW207&amp;"');"</f>
        <v>xlswrite('G:\Mi unidad\1. PROYECTOS TELLO 2022\SCM SPILL OVERS\outputs\PEAO\densidad\1%\simulacion_2\output_tests.xlsx',lb_vec_119','lb_vec_119');</v>
      </c>
      <c r="SI207">
        <v>119</v>
      </c>
      <c r="SJ207" t="str">
        <f>"xlswrite('G:\Mi unidad\1. PROYECTOS TELLO 2022\SCM SPILL OVERS\outputs\PEAO\densidad_g\1%\simulacion_2\output_tests.xlsx',lb_vec_"&amp;SI207&amp;"','lb_vec_"&amp;SI207&amp;"');"</f>
        <v>xlswrite('G:\Mi unidad\1. PROYECTOS TELLO 2022\SCM SPILL OVERS\outputs\PEAO\densidad_g\1%\simulacion_2\output_tests.xlsx',lb_vec_119','lb_vec_119');</v>
      </c>
      <c r="SU207">
        <v>119</v>
      </c>
      <c r="SV207" t="str">
        <f>"xlswrite('G:\Mi unidad\1. PROYECTOS TELLO 2022\SCM SPILL OVERS\outputs\PEAO\distancia_centro_salud\1%\simulacion_2\output_tests.xlsx',lb_vec_"&amp;SU207&amp;"','lb_vec_"&amp;SU207&amp;"');"</f>
        <v>xlswrite('G:\Mi unidad\1. PROYECTOS TELLO 2022\SCM SPILL OVERS\outputs\PEAO\distancia_centro_salud\1%\simulacion_2\output_tests.xlsx',lb_vec_119','lb_vec_119');</v>
      </c>
      <c r="TH207">
        <v>119</v>
      </c>
      <c r="TI207" t="str">
        <f>"xlswrite('G:\Mi unidad\1. PROYECTOS TELLO 2022\SCM SPILL OVERS\outputs\PEAO\informalidad\1%\simulacion_2\output_tests.xlsx',lb_vec_"&amp;TH207&amp;"','lb_vec_"&amp;TH207&amp;"');"</f>
        <v>xlswrite('G:\Mi unidad\1. PROYECTOS TELLO 2022\SCM SPILL OVERS\outputs\PEAO\informalidad\1%\simulacion_2\output_tests.xlsx',lb_vec_119','lb_vec_119');</v>
      </c>
      <c r="TU207">
        <v>119</v>
      </c>
      <c r="TV207" t="str">
        <f>"xlswrite('G:\Mi unidad\1. PROYECTOS TELLO 2022\SCM SPILL OVERS\outputs\PEAO\alimentos\1%\simulacion_2\output_tests.xlsx',lb_vec_"&amp;TU207&amp;"','lb_vec_"&amp;TU207&amp;"');"</f>
        <v>xlswrite('G:\Mi unidad\1. PROYECTOS TELLO 2022\SCM SPILL OVERS\outputs\PEAO\alimentos\1%\simulacion_2\output_tests.xlsx',lb_vec_119','lb_vec_119');</v>
      </c>
      <c r="UB207">
        <v>119</v>
      </c>
      <c r="UC207" t="str">
        <f>"xlswrite('G:\Mi unidad\1. PROYECTOS TELLO 2022\SCM SPILL OVERS\outputs\PEAO\jefe_hogar\1%\simulacion_2\output_tests.xlsx',lb_vec_"&amp;UB207&amp;"','lb_vec_"&amp;UB207&amp;"');"</f>
        <v>xlswrite('G:\Mi unidad\1. PROYECTOS TELLO 2022\SCM SPILL OVERS\outputs\PEAO\jefe_hogar\1%\simulacion_2\output_tests.xlsx',lb_vec_119','lb_vec_119');</v>
      </c>
      <c r="UI207">
        <v>119</v>
      </c>
      <c r="UJ207" t="str">
        <f>"xlswrite('G:\Mi unidad\1. PROYECTOS TELLO 2022\SCM SPILL OVERS\outputs\PEAO\mujeres\1%\simulacion_2\output_tests.xlsx',lb_vec_"&amp;UI207&amp;"','lb_vec_"&amp;UI207&amp;"');"</f>
        <v>xlswrite('G:\Mi unidad\1. PROYECTOS TELLO 2022\SCM SPILL OVERS\outputs\PEAO\mujeres\1%\simulacion_2\output_tests.xlsx',lb_vec_119','lb_vec_119');</v>
      </c>
      <c r="UU207">
        <v>119</v>
      </c>
      <c r="UV207" t="str">
        <f>"xlswrite('G:\Mi unidad\1. PROYECTOS TELLO 2022\SCM SPILL OVERS\outputs\PEAO\criminalidad\1%\simulacion_2\output_tests.xlsx',lb_vec_"&amp;UU207&amp;"','lb_vec_"&amp;UU207&amp;"');"</f>
        <v>xlswrite('G:\Mi unidad\1. PROYECTOS TELLO 2022\SCM SPILL OVERS\outputs\PEAO\criminalidad\1%\simulacion_2\output_tests.xlsx',lb_vec_119','lb_vec_119');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OVERS\outputs\PEAO\bajo_niv_educ\1%\simulacion_2\output_tests.xlsx',ub_vec_"&amp;QW208&amp;"','ub_vec_"&amp;QW208&amp;"');"</f>
        <v>xlswrite('G:\Mi unidad\1. PROYECTOS TELLO 2022\SCM SPILL OVERS\outputs\PEAO\bajo_niv_educ\1%\simulacion_2\output_tests.xlsx',ub_vec_119','ub_vec_119');</v>
      </c>
      <c r="RK208">
        <v>119</v>
      </c>
      <c r="RL208" t="str">
        <f>"xlswrite('G:\Mi unidad\1. PROYECTOS TELLO 2022\SCM SPILL OVERS\outputs\PEAO\bajo_ingreso\1%\simulacion_2\output_tests.xlsx',ub_vec_"&amp;RK208&amp;"','ub_vec_"&amp;RK208&amp;"');"</f>
        <v>xlswrite('G:\Mi unidad\1. PROYECTOS TELLO 2022\SCM SPILL OVERS\outputs\PEAO\bajo_ingreso\1%\simulacion_2\output_tests.xlsx',ub_vec_119','ub_vec_119');</v>
      </c>
      <c r="RW208">
        <v>119</v>
      </c>
      <c r="RX208" t="str">
        <f>"xlswrite('G:\Mi unidad\1. PROYECTOS TELLO 2022\SCM SPILL OVERS\outputs\PEAO\densidad\1%\simulacion_2\output_tests.xlsx',ub_vec_"&amp;RW208&amp;"','ub_vec_"&amp;RW208&amp;"');"</f>
        <v>xlswrite('G:\Mi unidad\1. PROYECTOS TELLO 2022\SCM SPILL OVERS\outputs\PEAO\densidad\1%\simulacion_2\output_tests.xlsx',ub_vec_119','ub_vec_119');</v>
      </c>
      <c r="SI208">
        <v>119</v>
      </c>
      <c r="SJ208" t="str">
        <f>"xlswrite('G:\Mi unidad\1. PROYECTOS TELLO 2022\SCM SPILL OVERS\outputs\PEAO\densidad_g\1%\simulacion_2\output_tests.xlsx',ub_vec_"&amp;SI208&amp;"','ub_vec_"&amp;SI208&amp;"');"</f>
        <v>xlswrite('G:\Mi unidad\1. PROYECTOS TELLO 2022\SCM SPILL OVERS\outputs\PEAO\densidad_g\1%\simulacion_2\output_tests.xlsx',ub_vec_119','ub_vec_119');</v>
      </c>
      <c r="SU208">
        <v>119</v>
      </c>
      <c r="SV208" t="str">
        <f>"xlswrite('G:\Mi unidad\1. PROYECTOS TELLO 2022\SCM SPILL OVERS\outputs\PEAO\distancia_centro_salud\1%\simulacion_2\output_tests.xlsx',ub_vec_"&amp;SU208&amp;"','ub_vec_"&amp;SU208&amp;"');"</f>
        <v>xlswrite('G:\Mi unidad\1. PROYECTOS TELLO 2022\SCM SPILL OVERS\outputs\PEAO\distancia_centro_salud\1%\simulacion_2\output_tests.xlsx',ub_vec_119','ub_vec_119');</v>
      </c>
      <c r="TH208">
        <v>119</v>
      </c>
      <c r="TI208" t="str">
        <f>"xlswrite('G:\Mi unidad\1. PROYECTOS TELLO 2022\SCM SPILL OVERS\outputs\PEAO\informalidad\1%\simulacion_2\output_tests.xlsx',ub_vec_"&amp;TH208&amp;"','ub_vec_"&amp;TH208&amp;"');"</f>
        <v>xlswrite('G:\Mi unidad\1. PROYECTOS TELLO 2022\SCM SPILL OVERS\outputs\PEAO\informalidad\1%\simulacion_2\output_tests.xlsx',ub_vec_119','ub_vec_119');</v>
      </c>
      <c r="TU208">
        <v>119</v>
      </c>
      <c r="TV208" t="str">
        <f>"xlswrite('G:\Mi unidad\1. PROYECTOS TELLO 2022\SCM SPILL OVERS\outputs\PEAO\alimentos\1%\simulacion_2\output_tests.xlsx',ub_vec_"&amp;TU208&amp;"','ub_vec_"&amp;TU208&amp;"');"</f>
        <v>xlswrite('G:\Mi unidad\1. PROYECTOS TELLO 2022\SCM SPILL OVERS\outputs\PEAO\alimentos\1%\simulacion_2\output_tests.xlsx',ub_vec_119','ub_vec_119');</v>
      </c>
      <c r="UB208">
        <v>119</v>
      </c>
      <c r="UC208" t="str">
        <f>"xlswrite('G:\Mi unidad\1. PROYECTOS TELLO 2022\SCM SPILL OVERS\outputs\PEAO\jefe_hogar\1%\simulacion_2\output_tests.xlsx',ub_vec_"&amp;UB208&amp;"','ub_vec_"&amp;UB208&amp;"');"</f>
        <v>xlswrite('G:\Mi unidad\1. PROYECTOS TELLO 2022\SCM SPILL OVERS\outputs\PEAO\jefe_hogar\1%\simulacion_2\output_tests.xlsx',ub_vec_119','ub_vec_119');</v>
      </c>
      <c r="UI208">
        <v>119</v>
      </c>
      <c r="UJ208" t="str">
        <f>"xlswrite('G:\Mi unidad\1. PROYECTOS TELLO 2022\SCM SPILL OVERS\outputs\PEAO\mujeres\1%\simulacion_2\output_tests.xlsx',ub_vec_"&amp;UI208&amp;"','ub_vec_"&amp;UI208&amp;"');"</f>
        <v>xlswrite('G:\Mi unidad\1. PROYECTOS TELLO 2022\SCM SPILL OVERS\outputs\PEAO\mujeres\1%\simulacion_2\output_tests.xlsx',ub_vec_119','ub_vec_119');</v>
      </c>
      <c r="UU208">
        <v>119</v>
      </c>
      <c r="UV208" t="str">
        <f>"xlswrite('G:\Mi unidad\1. PROYECTOS TELLO 2022\SCM SPILL OVERS\outputs\PEAO\criminalidad\1%\simulacion_2\output_tests.xlsx',ub_vec_"&amp;UU208&amp;"','ub_vec_"&amp;UU208&amp;"');"</f>
        <v>xlswrite('G:\Mi unidad\1. PROYECTOS TELLO 2022\SCM SPILL OVERS\outputs\PEAO\criminalidad\1%\simulacion_2\output_tests.xlsx',ub_vec_119','ub_vec_119');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OVERS\outputs\PEAO\bajo_niv_educ\1%\simulacion_2\output_tests.xlsx',p_value_vec_"&amp;QW209&amp;"','p_value_vec_"&amp;QW209&amp;"');"</f>
        <v>xlswrite('G:\Mi unidad\1. PROYECTOS TELLO 2022\SCM SPILL OVERS\outputs\PEAO\bajo_niv_educ\1%\simulacion_2\output_tests.xlsx',p_value_vec_119','p_value_vec_119');</v>
      </c>
      <c r="RK209">
        <v>119</v>
      </c>
      <c r="RL209" t="str">
        <f>"xlswrite('G:\Mi unidad\1. PROYECTOS TELLO 2022\SCM SPILL OVERS\outputs\PEAO\bajo_ingreso\1%\simulacion_2\output_tests.xlsx',p_value_vec_"&amp;RK209&amp;"','p_value_vec_"&amp;RK209&amp;"');"</f>
        <v>xlswrite('G:\Mi unidad\1. PROYECTOS TELLO 2022\SCM SPILL OVERS\outputs\PEAO\bajo_ingreso\1%\simulacion_2\output_tests.xlsx',p_value_vec_119','p_value_vec_119');</v>
      </c>
      <c r="RW209">
        <v>119</v>
      </c>
      <c r="RX209" t="str">
        <f>"xlswrite('G:\Mi unidad\1. PROYECTOS TELLO 2022\SCM SPILL OVERS\outputs\PEAO\densidad\1%\simulacion_2\output_tests.xlsx',p_value_vec_"&amp;RW209&amp;"','p_value_vec_"&amp;RW209&amp;"');"</f>
        <v>xlswrite('G:\Mi unidad\1. PROYECTOS TELLO 2022\SCM SPILL OVERS\outputs\PEAO\densidad\1%\simulacion_2\output_tests.xlsx',p_value_vec_119','p_value_vec_119');</v>
      </c>
      <c r="SI209">
        <v>119</v>
      </c>
      <c r="SJ209" t="str">
        <f>"xlswrite('G:\Mi unidad\1. PROYECTOS TELLO 2022\SCM SPILL OVERS\outputs\PEAO\densidad_g\1%\simulacion_2\output_tests.xlsx',p_value_vec_"&amp;SI209&amp;"','p_value_vec_"&amp;SI209&amp;"');"</f>
        <v>xlswrite('G:\Mi unidad\1. PROYECTOS TELLO 2022\SCM SPILL OVERS\outputs\PEAO\densidad_g\1%\simulacion_2\output_tests.xlsx',p_value_vec_119','p_value_vec_119');</v>
      </c>
      <c r="SU209">
        <v>119</v>
      </c>
      <c r="SV209" t="str">
        <f>"xlswrite('G:\Mi unidad\1. PROYECTOS TELLO 2022\SCM SPILL OVERS\outputs\PEAO\distancia_centro_salud\1%\simulacion_2\output_tests.xlsx',p_value_vec_"&amp;SU209&amp;"','p_value_vec_"&amp;SU209&amp;"');"</f>
        <v>xlswrite('G:\Mi unidad\1. PROYECTOS TELLO 2022\SCM SPILL OVERS\outputs\PEAO\distancia_centro_salud\1%\simulacion_2\output_tests.xlsx',p_value_vec_119','p_value_vec_119');</v>
      </c>
      <c r="TH209">
        <v>119</v>
      </c>
      <c r="TI209" t="str">
        <f>"xlswrite('G:\Mi unidad\1. PROYECTOS TELLO 2022\SCM SPILL OVERS\outputs\PEAO\informalidad\1%\simulacion_2\output_tests.xlsx',p_value_vec_"&amp;TH209&amp;"','p_value_vec_"&amp;TH209&amp;"');"</f>
        <v>xlswrite('G:\Mi unidad\1. PROYECTOS TELLO 2022\SCM SPILL OVERS\outputs\PEAO\informalidad\1%\simulacion_2\output_tests.xlsx',p_value_vec_119','p_value_vec_119');</v>
      </c>
      <c r="TU209">
        <v>119</v>
      </c>
      <c r="TV209" t="str">
        <f>"xlswrite('G:\Mi unidad\1. PROYECTOS TELLO 2022\SCM SPILL OVERS\outputs\PEAO\alimentos\1%\simulacion_2\output_tests.xlsx',p_value_vec_"&amp;TU209&amp;"','p_value_vec_"&amp;TU209&amp;"');"</f>
        <v>xlswrite('G:\Mi unidad\1. PROYECTOS TELLO 2022\SCM SPILL OVERS\outputs\PEAO\alimentos\1%\simulacion_2\output_tests.xlsx',p_value_vec_119','p_value_vec_119');</v>
      </c>
      <c r="UB209">
        <v>119</v>
      </c>
      <c r="UC209" t="str">
        <f>"xlswrite('G:\Mi unidad\1. PROYECTOS TELLO 2022\SCM SPILL OVERS\outputs\PEAO\jefe_hogar\1%\simulacion_2\output_tests.xlsx',p_value_vec_"&amp;UB209&amp;"','p_value_vec_"&amp;UB209&amp;"');"</f>
        <v>xlswrite('G:\Mi unidad\1. PROYECTOS TELLO 2022\SCM SPILL OVERS\outputs\PEAO\jefe_hogar\1%\simulacion_2\output_tests.xlsx',p_value_vec_119','p_value_vec_119');</v>
      </c>
      <c r="UI209">
        <v>119</v>
      </c>
      <c r="UJ209" t="str">
        <f>"xlswrite('G:\Mi unidad\1. PROYECTOS TELLO 2022\SCM SPILL OVERS\outputs\PEAO\mujeres\1%\simulacion_2\output_tests.xlsx',p_value_vec_"&amp;UI209&amp;"','p_value_vec_"&amp;UI209&amp;"');"</f>
        <v>xlswrite('G:\Mi unidad\1. PROYECTOS TELLO 2022\SCM SPILL OVERS\outputs\PEAO\mujeres\1%\simulacion_2\output_tests.xlsx',p_value_vec_119','p_value_vec_119');</v>
      </c>
      <c r="UU209">
        <v>119</v>
      </c>
      <c r="UV209" t="str">
        <f>"xlswrite('G:\Mi unidad\1. PROYECTOS TELLO 2022\SCM SPILL OVERS\outputs\PEAO\criminalidad\1%\simulacion_2\output_tests.xlsx',p_value_vec_"&amp;UU209&amp;"','p_value_vec_"&amp;UU209&amp;"');"</f>
        <v>xlswrite('G:\Mi unidad\1. PROYECTOS TELLO 2022\SCM SPILL OVERS\outputs\PEAO\criminalidad\1%\simulacion_2\output_tests.xlsx',p_value_vec_119','p_value_vec_119');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OVERS\outputs\PEAO\bajo_niv_educ\1%\simulacion_2\output_tests.xlsx',alpha1_hat_vec_"&amp;QW210&amp;"','alpha1_hat_vec_"&amp;QW210&amp;"');"</f>
        <v>xlswrite('G:\Mi unidad\1. PROYECTOS TELLO 2022\SCM SPILL OVERS\outputs\PEAO\bajo_niv_educ\1%\simulacion_2\output_tests.xlsx',alpha1_hat_vec_119','alpha1_hat_vec_119');</v>
      </c>
      <c r="RK210">
        <v>119</v>
      </c>
      <c r="RL210" t="str">
        <f>"xlswrite('G:\Mi unidad\1. PROYECTOS TELLO 2022\SCM SPILL OVERS\outputs\PEAO\bajo_ingreso\1%\simulacion_2\output_tests.xlsx',alpha1_hat_vec_"&amp;RK210&amp;"','alpha1_hat_vec_"&amp;RK210&amp;"');"</f>
        <v>xlswrite('G:\Mi unidad\1. PROYECTOS TELLO 2022\SCM SPILL OVERS\outputs\PEAO\bajo_ingreso\1%\simulacion_2\output_tests.xlsx',alpha1_hat_vec_119','alpha1_hat_vec_119');</v>
      </c>
      <c r="RW210">
        <v>119</v>
      </c>
      <c r="RX210" t="str">
        <f>"xlswrite('G:\Mi unidad\1. PROYECTOS TELLO 2022\SCM SPILL OVERS\outputs\PEAO\densidad\1%\simulacion_2\output_tests.xlsx',alpha1_hat_vec_"&amp;RW210&amp;"','alpha1_hat_vec_"&amp;RW210&amp;"');"</f>
        <v>xlswrite('G:\Mi unidad\1. PROYECTOS TELLO 2022\SCM SPILL OVERS\outputs\PEAO\densidad\1%\simulacion_2\output_tests.xlsx',alpha1_hat_vec_119','alpha1_hat_vec_119');</v>
      </c>
      <c r="SI210">
        <v>119</v>
      </c>
      <c r="SJ210" t="str">
        <f>"xlswrite('G:\Mi unidad\1. PROYECTOS TELLO 2022\SCM SPILL OVERS\outputs\PEAO\densidad_g\1%\simulacion_2\output_tests.xlsx',alpha1_hat_vec_"&amp;SI210&amp;"','alpha1_hat_vec_"&amp;SI210&amp;"');"</f>
        <v>xlswrite('G:\Mi unidad\1. PROYECTOS TELLO 2022\SCM SPILL OVERS\outputs\PEAO\densidad_g\1%\simulacion_2\output_tests.xlsx',alpha1_hat_vec_119','alpha1_hat_vec_119');</v>
      </c>
      <c r="SU210">
        <v>119</v>
      </c>
      <c r="SV210" t="str">
        <f>"xlswrite('G:\Mi unidad\1. PROYECTOS TELLO 2022\SCM SPILL OVERS\outputs\PEAO\distancia_centro_salud\1%\simulacion_2\output_tests.xlsx',alpha1_hat_vec_"&amp;SU210&amp;"','alpha1_hat_vec_"&amp;SU210&amp;"');"</f>
        <v>xlswrite('G:\Mi unidad\1. PROYECTOS TELLO 2022\SCM SPILL OVERS\outputs\PEAO\distancia_centro_salud\1%\simulacion_2\output_tests.xlsx',alpha1_hat_vec_119','alpha1_hat_vec_119');</v>
      </c>
      <c r="TH210">
        <v>119</v>
      </c>
      <c r="TI210" t="str">
        <f>"xlswrite('G:\Mi unidad\1. PROYECTOS TELLO 2022\SCM SPILL OVERS\outputs\PEAO\informalidad\1%\simulacion_2\output_tests.xlsx',alpha1_hat_vec_"&amp;TH210&amp;"','alpha1_hat_vec_"&amp;TH210&amp;"');"</f>
        <v>xlswrite('G:\Mi unidad\1. PROYECTOS TELLO 2022\SCM SPILL OVERS\outputs\PEAO\informalidad\1%\simulacion_2\output_tests.xlsx',alpha1_hat_vec_119','alpha1_hat_vec_119');</v>
      </c>
      <c r="TU210">
        <v>119</v>
      </c>
      <c r="TV210" t="str">
        <f>"xlswrite('G:\Mi unidad\1. PROYECTOS TELLO 2022\SCM SPILL OVERS\outputs\PEAO\alimentos\1%\simulacion_2\output_tests.xlsx',alpha1_hat_vec_"&amp;TU210&amp;"','alpha1_hat_vec_"&amp;TU210&amp;"');"</f>
        <v>xlswrite('G:\Mi unidad\1. PROYECTOS TELLO 2022\SCM SPILL OVERS\outputs\PEAO\alimentos\1%\simulacion_2\output_tests.xlsx',alpha1_hat_vec_119','alpha1_hat_vec_119');</v>
      </c>
      <c r="UB210">
        <v>119</v>
      </c>
      <c r="UC210" t="str">
        <f>"xlswrite('G:\Mi unidad\1. PROYECTOS TELLO 2022\SCM SPILL OVERS\outputs\PEAO\jefe_hogar\1%\simulacion_2\output_tests.xlsx',alpha1_hat_vec_"&amp;UB210&amp;"','alpha1_hat_vec_"&amp;UB210&amp;"');"</f>
        <v>xlswrite('G:\Mi unidad\1. PROYECTOS TELLO 2022\SCM SPILL OVERS\outputs\PEAO\jefe_hogar\1%\simulacion_2\output_tests.xlsx',alpha1_hat_vec_119','alpha1_hat_vec_119');</v>
      </c>
      <c r="UI210">
        <v>119</v>
      </c>
      <c r="UJ210" t="str">
        <f>"xlswrite('G:\Mi unidad\1. PROYECTOS TELLO 2022\SCM SPILL OVERS\outputs\PEAO\mujeres\1%\simulacion_2\output_tests.xlsx',alpha1_hat_vec_"&amp;UI210&amp;"','alpha1_hat_vec_"&amp;UI210&amp;"');"</f>
        <v>xlswrite('G:\Mi unidad\1. PROYECTOS TELLO 2022\SCM SPILL OVERS\outputs\PEAO\mujeres\1%\simulacion_2\output_tests.xlsx',alpha1_hat_vec_119','alpha1_hat_vec_119');</v>
      </c>
      <c r="UU210">
        <v>119</v>
      </c>
      <c r="UV210" t="str">
        <f>"xlswrite('G:\Mi unidad\1. PROYECTOS TELLO 2022\SCM SPILL OVERS\outputs\PEAO\criminalidad\1%\simulacion_2\output_tests.xlsx',alpha1_hat_vec_"&amp;UU210&amp;"','alpha1_hat_vec_"&amp;UU210&amp;"');"</f>
        <v>xlswrite('G:\Mi unidad\1. PROYECTOS TELLO 2022\SCM SPILL OVERS\outputs\PEAO\criminalidad\1%\simulacion_2\output_tests.xlsx',alpha1_hat_vec_119','alpha1_hat_vec_119');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sp_andrews(Y_pre_"&amp;QP211&amp;",PEAO_"&amp;QP211&amp;"(:,T+s),A_"&amp;QP211&amp;",C,d,alpha_sig);"</f>
        <v xml:space="preserve">    spillover_test_100(s) = sp_andrews(Y_pre_100,PEAO_100(:,T+s),A_100,C,d,alpha_sig);</v>
      </c>
      <c r="QW211">
        <v>119</v>
      </c>
      <c r="QX211" t="str">
        <f>"xlswrite('G:\Mi unidad\1. PROYECTOS TELLO 2022\SCM SPILL OVERS\outputs\PEAO\bajo_niv_educ\1%\simulacion_2\output_tests.xlsx',spillover_test_"&amp;QW211&amp;"','sp_test_"&amp;QW211&amp;"');"</f>
        <v>xlswrite('G:\Mi unidad\1. PROYECTOS TELLO 2022\SCM SPILL OVERS\outputs\PEAO\bajo_niv_educ\1%\simulacion_2\output_tests.xlsx',spillover_test_119','sp_test_119');</v>
      </c>
      <c r="RK211">
        <v>119</v>
      </c>
      <c r="RL211" t="str">
        <f>"xlswrite('G:\Mi unidad\1. PROYECTOS TELLO 2022\SCM SPILL OVERS\outputs\PEAO\bajo_ingreso\1%\simulacion_2\output_tests.xlsx',spillover_test_"&amp;RK211&amp;"','sp_test_"&amp;RK211&amp;"');"</f>
        <v>xlswrite('G:\Mi unidad\1. PROYECTOS TELLO 2022\SCM SPILL OVERS\outputs\PEAO\bajo_ingreso\1%\simulacion_2\output_tests.xlsx',spillover_test_119','sp_test_119');</v>
      </c>
      <c r="RW211">
        <v>119</v>
      </c>
      <c r="RX211" t="str">
        <f>"xlswrite('G:\Mi unidad\1. PROYECTOS TELLO 2022\SCM SPILL OVERS\outputs\PEAO\densidad\1%\simulacion_2\output_tests.xlsx',spillover_test_"&amp;RW211&amp;"','sp_test_"&amp;RW211&amp;"');"</f>
        <v>xlswrite('G:\Mi unidad\1. PROYECTOS TELLO 2022\SCM SPILL OVERS\outputs\PEAO\densidad\1%\simulacion_2\output_tests.xlsx',spillover_test_119','sp_test_119');</v>
      </c>
      <c r="SI211">
        <v>119</v>
      </c>
      <c r="SJ211" t="str">
        <f>"xlswrite('G:\Mi unidad\1. PROYECTOS TELLO 2022\SCM SPILL OVERS\outputs\PEAO\densidad_g\1%\simulacion_2\output_tests.xlsx',spillover_test_"&amp;SI211&amp;"','sp_test_"&amp;SI211&amp;"');"</f>
        <v>xlswrite('G:\Mi unidad\1. PROYECTOS TELLO 2022\SCM SPILL OVERS\outputs\PEAO\densidad_g\1%\simulacion_2\output_tests.xlsx',spillover_test_119','sp_test_119');</v>
      </c>
      <c r="SU211">
        <v>119</v>
      </c>
      <c r="SV211" t="str">
        <f>"xlswrite('G:\Mi unidad\1. PROYECTOS TELLO 2022\SCM SPILL OVERS\outputs\PEAO\distancia_centro_salud\1%\simulacion_2\output_tests.xlsx',spillover_test_"&amp;SU211&amp;"','sp_test_"&amp;SU211&amp;"');"</f>
        <v>xlswrite('G:\Mi unidad\1. PROYECTOS TELLO 2022\SCM SPILL OVERS\outputs\PEAO\distancia_centro_salud\1%\simulacion_2\output_tests.xlsx',spillover_test_119','sp_test_119');</v>
      </c>
      <c r="TH211">
        <v>119</v>
      </c>
      <c r="TI211" t="str">
        <f>"xlswrite('G:\Mi unidad\1. PROYECTOS TELLO 2022\SCM SPILL OVERS\outputs\PEAO\informalidad\1%\simulacion_2\output_tests.xlsx',spillover_test_"&amp;TH211&amp;"','sp_test_"&amp;TH211&amp;"');"</f>
        <v>xlswrite('G:\Mi unidad\1. PROYECTOS TELLO 2022\SCM SPILL OVERS\outputs\PEAO\informalidad\1%\simulacion_2\output_tests.xlsx',spillover_test_119','sp_test_119');</v>
      </c>
      <c r="TU211">
        <v>119</v>
      </c>
      <c r="TV211" t="str">
        <f>"xlswrite('G:\Mi unidad\1. PROYECTOS TELLO 2022\SCM SPILL OVERS\outputs\PEAO\alimentos\1%\simulacion_2\output_tests.xlsx',spillover_test_"&amp;TU211&amp;"','sp_test_"&amp;TU211&amp;"');"</f>
        <v>xlswrite('G:\Mi unidad\1. PROYECTOS TELLO 2022\SCM SPILL OVERS\outputs\PEAO\alimentos\1%\simulacion_2\output_tests.xlsx',spillover_test_119','sp_test_119');</v>
      </c>
      <c r="UB211">
        <v>119</v>
      </c>
      <c r="UC211" t="str">
        <f>"xlswrite('G:\Mi unidad\1. PROYECTOS TELLO 2022\SCM SPILL OVERS\outputs\PEAO\jefe_hogar\1%\simulacion_2\output_tests.xlsx',spillover_test_"&amp;UB211&amp;"','sp_test_"&amp;UB211&amp;"');"</f>
        <v>xlswrite('G:\Mi unidad\1. PROYECTOS TELLO 2022\SCM SPILL OVERS\outputs\PEAO\jefe_hogar\1%\simulacion_2\output_tests.xlsx',spillover_test_119','sp_test_119');</v>
      </c>
      <c r="UI211">
        <v>119</v>
      </c>
      <c r="UJ211" t="str">
        <f>"xlswrite('G:\Mi unidad\1. PROYECTOS TELLO 2022\SCM SPILL OVERS\outputs\PEAO\mujeres\1%\simulacion_2\output_tests.xlsx',spillover_test_"&amp;UI211&amp;"','sp_test_"&amp;UI211&amp;"');"</f>
        <v>xlswrite('G:\Mi unidad\1. PROYECTOS TELLO 2022\SCM SPILL OVERS\outputs\PEAO\mujeres\1%\simulacion_2\output_tests.xlsx',spillover_test_119','sp_test_119');</v>
      </c>
      <c r="UU211">
        <v>119</v>
      </c>
      <c r="UV211" t="str">
        <f>"xlswrite('G:\Mi unidad\1. PROYECTOS TELLO 2022\SCM SPILL OVERS\outputs\PEAO\criminalidad\1%\simulacion_2\output_tests.xlsx',spillover_test_"&amp;UU211&amp;"','sp_test_"&amp;UU211&amp;"');"</f>
        <v>xlswrite('G:\Mi unidad\1. PROYECTOS TELLO 2022\SCM SPILL OVERS\outputs\PEAO\criminalidad\1%\simulacion_2\output_tests.xlsx',spillover_test_119','sp_test_119');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OVERS\outputs\PEAO\bajo_niv_educ\1%\simulacion_2\output_tests.xlsx',lb_vec_"&amp;QW212&amp;"','lb_vec_"&amp;QW212&amp;"');"</f>
        <v>xlswrite('G:\Mi unidad\1. PROYECTOS TELLO 2022\SCM SPILL OVERS\outputs\PEAO\bajo_niv_educ\1%\simulacion_2\output_tests.xlsx',lb_vec_125','lb_vec_125');</v>
      </c>
      <c r="RK212">
        <v>125</v>
      </c>
      <c r="RL212" t="str">
        <f>"xlswrite('G:\Mi unidad\1. PROYECTOS TELLO 2022\SCM SPILL OVERS\outputs\PEAO\bajo_ingreso\1%\simulacion_2\output_tests.xlsx',lb_vec_"&amp;RK212&amp;"','lb_vec_"&amp;RK212&amp;"');"</f>
        <v>xlswrite('G:\Mi unidad\1. PROYECTOS TELLO 2022\SCM SPILL OVERS\outputs\PEAO\bajo_ingreso\1%\simulacion_2\output_tests.xlsx',lb_vec_125','lb_vec_125');</v>
      </c>
      <c r="RW212">
        <v>125</v>
      </c>
      <c r="RX212" t="str">
        <f>"xlswrite('G:\Mi unidad\1. PROYECTOS TELLO 2022\SCM SPILL OVERS\outputs\PEAO\densidad\1%\simulacion_2\output_tests.xlsx',lb_vec_"&amp;RW212&amp;"','lb_vec_"&amp;RW212&amp;"');"</f>
        <v>xlswrite('G:\Mi unidad\1. PROYECTOS TELLO 2022\SCM SPILL OVERS\outputs\PEAO\densidad\1%\simulacion_2\output_tests.xlsx',lb_vec_125','lb_vec_125');</v>
      </c>
      <c r="SI212">
        <v>125</v>
      </c>
      <c r="SJ212" t="str">
        <f>"xlswrite('G:\Mi unidad\1. PROYECTOS TELLO 2022\SCM SPILL OVERS\outputs\PEAO\densidad_g\1%\simulacion_2\output_tests.xlsx',lb_vec_"&amp;SI212&amp;"','lb_vec_"&amp;SI212&amp;"');"</f>
        <v>xlswrite('G:\Mi unidad\1. PROYECTOS TELLO 2022\SCM SPILL OVERS\outputs\PEAO\densidad_g\1%\simulacion_2\output_tests.xlsx',lb_vec_125','lb_vec_125');</v>
      </c>
      <c r="SU212">
        <v>125</v>
      </c>
      <c r="SV212" t="str">
        <f>"xlswrite('G:\Mi unidad\1. PROYECTOS TELLO 2022\SCM SPILL OVERS\outputs\PEAO\distancia_centro_salud\1%\simulacion_2\output_tests.xlsx',lb_vec_"&amp;SU212&amp;"','lb_vec_"&amp;SU212&amp;"');"</f>
        <v>xlswrite('G:\Mi unidad\1. PROYECTOS TELLO 2022\SCM SPILL OVERS\outputs\PEAO\distancia_centro_salud\1%\simulacion_2\output_tests.xlsx',lb_vec_125','lb_vec_125');</v>
      </c>
      <c r="TH212">
        <v>125</v>
      </c>
      <c r="TI212" t="str">
        <f>"xlswrite('G:\Mi unidad\1. PROYECTOS TELLO 2022\SCM SPILL OVERS\outputs\PEAO\informalidad\1%\simulacion_2\output_tests.xlsx',lb_vec_"&amp;TH212&amp;"','lb_vec_"&amp;TH212&amp;"');"</f>
        <v>xlswrite('G:\Mi unidad\1. PROYECTOS TELLO 2022\SCM SPILL OVERS\outputs\PEAO\informalidad\1%\simulacion_2\output_tests.xlsx',lb_vec_125','lb_vec_125');</v>
      </c>
      <c r="TU212">
        <v>125</v>
      </c>
      <c r="TV212" t="str">
        <f>"xlswrite('G:\Mi unidad\1. PROYECTOS TELLO 2022\SCM SPILL OVERS\outputs\PEAO\alimentos\1%\simulacion_2\output_tests.xlsx',lb_vec_"&amp;TU212&amp;"','lb_vec_"&amp;TU212&amp;"');"</f>
        <v>xlswrite('G:\Mi unidad\1. PROYECTOS TELLO 2022\SCM SPILL OVERS\outputs\PEAO\alimentos\1%\simulacion_2\output_tests.xlsx',lb_vec_125','lb_vec_125');</v>
      </c>
      <c r="UB212">
        <v>125</v>
      </c>
      <c r="UC212" t="str">
        <f>"xlswrite('G:\Mi unidad\1. PROYECTOS TELLO 2022\SCM SPILL OVERS\outputs\PEAO\jefe_hogar\1%\simulacion_2\output_tests.xlsx',lb_vec_"&amp;UB212&amp;"','lb_vec_"&amp;UB212&amp;"');"</f>
        <v>xlswrite('G:\Mi unidad\1. PROYECTOS TELLO 2022\SCM SPILL OVERS\outputs\PEAO\jefe_hogar\1%\simulacion_2\output_tests.xlsx',lb_vec_125','lb_vec_125');</v>
      </c>
      <c r="UI212">
        <v>125</v>
      </c>
      <c r="UJ212" t="str">
        <f>"xlswrite('G:\Mi unidad\1. PROYECTOS TELLO 2022\SCM SPILL OVERS\outputs\PEAO\mujeres\1%\simulacion_2\output_tests.xlsx',lb_vec_"&amp;UI212&amp;"','lb_vec_"&amp;UI212&amp;"');"</f>
        <v>xlswrite('G:\Mi unidad\1. PROYECTOS TELLO 2022\SCM SPILL OVERS\outputs\PEAO\mujeres\1%\simulacion_2\output_tests.xlsx',lb_vec_125','lb_vec_125');</v>
      </c>
      <c r="UU212">
        <v>125</v>
      </c>
      <c r="UV212" t="str">
        <f>"xlswrite('G:\Mi unidad\1. PROYECTOS TELLO 2022\SCM SPILL OVERS\outputs\PEAO\criminalidad\1%\simulacion_2\output_tests.xlsx',lb_vec_"&amp;UU212&amp;"','lb_vec_"&amp;UU212&amp;"');"</f>
        <v>xlswrite('G:\Mi unidad\1. PROYECTOS TELLO 2022\SCM SPILL OVERS\outputs\PEAO\criminalidad\1%\simulacion_2\output_tests.xlsx',lb_vec_125','lb_vec_125');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OVERS\outputs\PEAO\bajo_niv_educ\1%\simulacion_2\output_tests.xlsx',ub_vec_"&amp;QW213&amp;"','ub_vec_"&amp;QW213&amp;"');"</f>
        <v>xlswrite('G:\Mi unidad\1. PROYECTOS TELLO 2022\SCM SPILL OVERS\outputs\PEAO\bajo_niv_educ\1%\simulacion_2\output_tests.xlsx',ub_vec_125','ub_vec_125');</v>
      </c>
      <c r="RK213">
        <v>125</v>
      </c>
      <c r="RL213" t="str">
        <f>"xlswrite('G:\Mi unidad\1. PROYECTOS TELLO 2022\SCM SPILL OVERS\outputs\PEAO\bajo_ingreso\1%\simulacion_2\output_tests.xlsx',ub_vec_"&amp;RK213&amp;"','ub_vec_"&amp;RK213&amp;"');"</f>
        <v>xlswrite('G:\Mi unidad\1. PROYECTOS TELLO 2022\SCM SPILL OVERS\outputs\PEAO\bajo_ingreso\1%\simulacion_2\output_tests.xlsx',ub_vec_125','ub_vec_125');</v>
      </c>
      <c r="RW213">
        <v>125</v>
      </c>
      <c r="RX213" t="str">
        <f>"xlswrite('G:\Mi unidad\1. PROYECTOS TELLO 2022\SCM SPILL OVERS\outputs\PEAO\densidad\1%\simulacion_2\output_tests.xlsx',ub_vec_"&amp;RW213&amp;"','ub_vec_"&amp;RW213&amp;"');"</f>
        <v>xlswrite('G:\Mi unidad\1. PROYECTOS TELLO 2022\SCM SPILL OVERS\outputs\PEAO\densidad\1%\simulacion_2\output_tests.xlsx',ub_vec_125','ub_vec_125');</v>
      </c>
      <c r="SI213">
        <v>125</v>
      </c>
      <c r="SJ213" t="str">
        <f>"xlswrite('G:\Mi unidad\1. PROYECTOS TELLO 2022\SCM SPILL OVERS\outputs\PEAO\densidad_g\1%\simulacion_2\output_tests.xlsx',ub_vec_"&amp;SI213&amp;"','ub_vec_"&amp;SI213&amp;"');"</f>
        <v>xlswrite('G:\Mi unidad\1. PROYECTOS TELLO 2022\SCM SPILL OVERS\outputs\PEAO\densidad_g\1%\simulacion_2\output_tests.xlsx',ub_vec_125','ub_vec_125');</v>
      </c>
      <c r="SU213">
        <v>125</v>
      </c>
      <c r="SV213" t="str">
        <f>"xlswrite('G:\Mi unidad\1. PROYECTOS TELLO 2022\SCM SPILL OVERS\outputs\PEAO\distancia_centro_salud\1%\simulacion_2\output_tests.xlsx',ub_vec_"&amp;SU213&amp;"','ub_vec_"&amp;SU213&amp;"');"</f>
        <v>xlswrite('G:\Mi unidad\1. PROYECTOS TELLO 2022\SCM SPILL OVERS\outputs\PEAO\distancia_centro_salud\1%\simulacion_2\output_tests.xlsx',ub_vec_125','ub_vec_125');</v>
      </c>
      <c r="TH213">
        <v>125</v>
      </c>
      <c r="TI213" t="str">
        <f>"xlswrite('G:\Mi unidad\1. PROYECTOS TELLO 2022\SCM SPILL OVERS\outputs\PEAO\informalidad\1%\simulacion_2\output_tests.xlsx',ub_vec_"&amp;TH213&amp;"','ub_vec_"&amp;TH213&amp;"');"</f>
        <v>xlswrite('G:\Mi unidad\1. PROYECTOS TELLO 2022\SCM SPILL OVERS\outputs\PEAO\informalidad\1%\simulacion_2\output_tests.xlsx',ub_vec_125','ub_vec_125');</v>
      </c>
      <c r="TU213">
        <v>125</v>
      </c>
      <c r="TV213" t="str">
        <f>"xlswrite('G:\Mi unidad\1. PROYECTOS TELLO 2022\SCM SPILL OVERS\outputs\PEAO\alimentos\1%\simulacion_2\output_tests.xlsx',ub_vec_"&amp;TU213&amp;"','ub_vec_"&amp;TU213&amp;"');"</f>
        <v>xlswrite('G:\Mi unidad\1. PROYECTOS TELLO 2022\SCM SPILL OVERS\outputs\PEAO\alimentos\1%\simulacion_2\output_tests.xlsx',ub_vec_125','ub_vec_125');</v>
      </c>
      <c r="UB213">
        <v>125</v>
      </c>
      <c r="UC213" t="str">
        <f>"xlswrite('G:\Mi unidad\1. PROYECTOS TELLO 2022\SCM SPILL OVERS\outputs\PEAO\jefe_hogar\1%\simulacion_2\output_tests.xlsx',ub_vec_"&amp;UB213&amp;"','ub_vec_"&amp;UB213&amp;"');"</f>
        <v>xlswrite('G:\Mi unidad\1. PROYECTOS TELLO 2022\SCM SPILL OVERS\outputs\PEAO\jefe_hogar\1%\simulacion_2\output_tests.xlsx',ub_vec_125','ub_vec_125');</v>
      </c>
      <c r="UI213">
        <v>125</v>
      </c>
      <c r="UJ213" t="str">
        <f>"xlswrite('G:\Mi unidad\1. PROYECTOS TELLO 2022\SCM SPILL OVERS\outputs\PEAO\mujeres\1%\simulacion_2\output_tests.xlsx',ub_vec_"&amp;UI213&amp;"','ub_vec_"&amp;UI213&amp;"');"</f>
        <v>xlswrite('G:\Mi unidad\1. PROYECTOS TELLO 2022\SCM SPILL OVERS\outputs\PEAO\mujeres\1%\simulacion_2\output_tests.xlsx',ub_vec_125','ub_vec_125');</v>
      </c>
      <c r="UU213">
        <v>125</v>
      </c>
      <c r="UV213" t="str">
        <f>"xlswrite('G:\Mi unidad\1. PROYECTOS TELLO 2022\SCM SPILL OVERS\outputs\PEAO\criminalidad\1%\simulacion_2\output_tests.xlsx',ub_vec_"&amp;UU213&amp;"','ub_vec_"&amp;UU213&amp;"');"</f>
        <v>xlswrite('G:\Mi unidad\1. PROYECTOS TELLO 2022\SCM SPILL OVERS\outputs\PEAO\criminalidad\1%\simulacion_2\output_tests.xlsx',ub_vec_125','ub_vec_125');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sp_andrews_te(Y_pre_"&amp;QI214&amp;",PEAO_"&amp;QI214&amp;"(:,T+s),A_"&amp;QI214&amp;",C,.05);"</f>
        <v xml:space="preserve">    [p_value_78,lb_78,ub_78] = sp_andrews_te(Y_pre_78,PEAO_78(:,T+s),A_78,C,.05);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OVERS\outputs\PEAO\bajo_niv_educ\1%\simulacion_2\output_tests.xlsx',p_value_vec_"&amp;QW214&amp;"','p_value_vec_"&amp;QW214&amp;"');"</f>
        <v>xlswrite('G:\Mi unidad\1. PROYECTOS TELLO 2022\SCM SPILL OVERS\outputs\PEAO\bajo_niv_educ\1%\simulacion_2\output_tests.xlsx',p_value_vec_125','p_value_vec_125');</v>
      </c>
      <c r="RK214">
        <v>125</v>
      </c>
      <c r="RL214" t="str">
        <f>"xlswrite('G:\Mi unidad\1. PROYECTOS TELLO 2022\SCM SPILL OVERS\outputs\PEAO\bajo_ingreso\1%\simulacion_2\output_tests.xlsx',p_value_vec_"&amp;RK214&amp;"','p_value_vec_"&amp;RK214&amp;"');"</f>
        <v>xlswrite('G:\Mi unidad\1. PROYECTOS TELLO 2022\SCM SPILL OVERS\outputs\PEAO\bajo_ingreso\1%\simulacion_2\output_tests.xlsx',p_value_vec_125','p_value_vec_125');</v>
      </c>
      <c r="RW214">
        <v>125</v>
      </c>
      <c r="RX214" t="str">
        <f>"xlswrite('G:\Mi unidad\1. PROYECTOS TELLO 2022\SCM SPILL OVERS\outputs\PEAO\densidad\1%\simulacion_2\output_tests.xlsx',p_value_vec_"&amp;RW214&amp;"','p_value_vec_"&amp;RW214&amp;"');"</f>
        <v>xlswrite('G:\Mi unidad\1. PROYECTOS TELLO 2022\SCM SPILL OVERS\outputs\PEAO\densidad\1%\simulacion_2\output_tests.xlsx',p_value_vec_125','p_value_vec_125');</v>
      </c>
      <c r="SI214">
        <v>125</v>
      </c>
      <c r="SJ214" t="str">
        <f>"xlswrite('G:\Mi unidad\1. PROYECTOS TELLO 2022\SCM SPILL OVERS\outputs\PEAO\densidad_g\1%\simulacion_2\output_tests.xlsx',p_value_vec_"&amp;SI214&amp;"','p_value_vec_"&amp;SI214&amp;"');"</f>
        <v>xlswrite('G:\Mi unidad\1. PROYECTOS TELLO 2022\SCM SPILL OVERS\outputs\PEAO\densidad_g\1%\simulacion_2\output_tests.xlsx',p_value_vec_125','p_value_vec_125');</v>
      </c>
      <c r="SU214">
        <v>125</v>
      </c>
      <c r="SV214" t="str">
        <f>"xlswrite('G:\Mi unidad\1. PROYECTOS TELLO 2022\SCM SPILL OVERS\outputs\PEAO\distancia_centro_salud\1%\simulacion_2\output_tests.xlsx',p_value_vec_"&amp;SU214&amp;"','p_value_vec_"&amp;SU214&amp;"');"</f>
        <v>xlswrite('G:\Mi unidad\1. PROYECTOS TELLO 2022\SCM SPILL OVERS\outputs\PEAO\distancia_centro_salud\1%\simulacion_2\output_tests.xlsx',p_value_vec_125','p_value_vec_125');</v>
      </c>
      <c r="TH214">
        <v>125</v>
      </c>
      <c r="TI214" t="str">
        <f>"xlswrite('G:\Mi unidad\1. PROYECTOS TELLO 2022\SCM SPILL OVERS\outputs\PEAO\informalidad\1%\simulacion_2\output_tests.xlsx',p_value_vec_"&amp;TH214&amp;"','p_value_vec_"&amp;TH214&amp;"');"</f>
        <v>xlswrite('G:\Mi unidad\1. PROYECTOS TELLO 2022\SCM SPILL OVERS\outputs\PEAO\informalidad\1%\simulacion_2\output_tests.xlsx',p_value_vec_125','p_value_vec_125');</v>
      </c>
      <c r="TU214">
        <v>125</v>
      </c>
      <c r="TV214" t="str">
        <f>"xlswrite('G:\Mi unidad\1. PROYECTOS TELLO 2022\SCM SPILL OVERS\outputs\PEAO\alimentos\1%\simulacion_2\output_tests.xlsx',p_value_vec_"&amp;TU214&amp;"','p_value_vec_"&amp;TU214&amp;"');"</f>
        <v>xlswrite('G:\Mi unidad\1. PROYECTOS TELLO 2022\SCM SPILL OVERS\outputs\PEAO\alimentos\1%\simulacion_2\output_tests.xlsx',p_value_vec_125','p_value_vec_125');</v>
      </c>
      <c r="UB214">
        <v>125</v>
      </c>
      <c r="UC214" t="str">
        <f>"xlswrite('G:\Mi unidad\1. PROYECTOS TELLO 2022\SCM SPILL OVERS\outputs\PEAO\jefe_hogar\1%\simulacion_2\output_tests.xlsx',p_value_vec_"&amp;UB214&amp;"','p_value_vec_"&amp;UB214&amp;"');"</f>
        <v>xlswrite('G:\Mi unidad\1. PROYECTOS TELLO 2022\SCM SPILL OVERS\outputs\PEAO\jefe_hogar\1%\simulacion_2\output_tests.xlsx',p_value_vec_125','p_value_vec_125');</v>
      </c>
      <c r="UI214">
        <v>125</v>
      </c>
      <c r="UJ214" t="str">
        <f>"xlswrite('G:\Mi unidad\1. PROYECTOS TELLO 2022\SCM SPILL OVERS\outputs\PEAO\mujeres\1%\simulacion_2\output_tests.xlsx',p_value_vec_"&amp;UI214&amp;"','p_value_vec_"&amp;UI214&amp;"');"</f>
        <v>xlswrite('G:\Mi unidad\1. PROYECTOS TELLO 2022\SCM SPILL OVERS\outputs\PEAO\mujeres\1%\simulacion_2\output_tests.xlsx',p_value_vec_125','p_value_vec_125');</v>
      </c>
      <c r="UU214">
        <v>125</v>
      </c>
      <c r="UV214" t="str">
        <f>"xlswrite('G:\Mi unidad\1. PROYECTOS TELLO 2022\SCM SPILL OVERS\outputs\PEAO\criminalidad\1%\simulacion_2\output_tests.xlsx',p_value_vec_"&amp;UU214&amp;"','p_value_vec_"&amp;UU214&amp;"');"</f>
        <v>xlswrite('G:\Mi unidad\1. PROYECTOS TELLO 2022\SCM SPILL OVERS\outputs\PEAO\criminalidad\1%\simulacion_2\output_tests.xlsx',p_value_vec_125','p_value_vec_125');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OVERS\outputs\PEAO\bajo_niv_educ\1%\simulacion_2\output_tests.xlsx',alpha1_hat_vec_"&amp;QW215&amp;"','alpha1_hat_vec_"&amp;QW215&amp;"');"</f>
        <v>xlswrite('G:\Mi unidad\1. PROYECTOS TELLO 2022\SCM SPILL OVERS\outputs\PEAO\bajo_niv_educ\1%\simulacion_2\output_tests.xlsx',alpha1_hat_vec_125','alpha1_hat_vec_125');</v>
      </c>
      <c r="RK215">
        <v>125</v>
      </c>
      <c r="RL215" t="str">
        <f>"xlswrite('G:\Mi unidad\1. PROYECTOS TELLO 2022\SCM SPILL OVERS\outputs\PEAO\bajo_ingreso\1%\simulacion_2\output_tests.xlsx',alpha1_hat_vec_"&amp;RK215&amp;"','alpha1_hat_vec_"&amp;RK215&amp;"');"</f>
        <v>xlswrite('G:\Mi unidad\1. PROYECTOS TELLO 2022\SCM SPILL OVERS\outputs\PEAO\bajo_ingreso\1%\simulacion_2\output_tests.xlsx',alpha1_hat_vec_125','alpha1_hat_vec_125');</v>
      </c>
      <c r="RW215">
        <v>125</v>
      </c>
      <c r="RX215" t="str">
        <f>"xlswrite('G:\Mi unidad\1. PROYECTOS TELLO 2022\SCM SPILL OVERS\outputs\PEAO\densidad\1%\simulacion_2\output_tests.xlsx',alpha1_hat_vec_"&amp;RW215&amp;"','alpha1_hat_vec_"&amp;RW215&amp;"');"</f>
        <v>xlswrite('G:\Mi unidad\1. PROYECTOS TELLO 2022\SCM SPILL OVERS\outputs\PEAO\densidad\1%\simulacion_2\output_tests.xlsx',alpha1_hat_vec_125','alpha1_hat_vec_125');</v>
      </c>
      <c r="SI215">
        <v>125</v>
      </c>
      <c r="SJ215" t="str">
        <f>"xlswrite('G:\Mi unidad\1. PROYECTOS TELLO 2022\SCM SPILL OVERS\outputs\PEAO\densidad_g\1%\simulacion_2\output_tests.xlsx',alpha1_hat_vec_"&amp;SI215&amp;"','alpha1_hat_vec_"&amp;SI215&amp;"');"</f>
        <v>xlswrite('G:\Mi unidad\1. PROYECTOS TELLO 2022\SCM SPILL OVERS\outputs\PEAO\densidad_g\1%\simulacion_2\output_tests.xlsx',alpha1_hat_vec_125','alpha1_hat_vec_125');</v>
      </c>
      <c r="SU215">
        <v>125</v>
      </c>
      <c r="SV215" t="str">
        <f>"xlswrite('G:\Mi unidad\1. PROYECTOS TELLO 2022\SCM SPILL OVERS\outputs\PEAO\distancia_centro_salud\1%\simulacion_2\output_tests.xlsx',alpha1_hat_vec_"&amp;SU215&amp;"','alpha1_hat_vec_"&amp;SU215&amp;"');"</f>
        <v>xlswrite('G:\Mi unidad\1. PROYECTOS TELLO 2022\SCM SPILL OVERS\outputs\PEAO\distancia_centro_salud\1%\simulacion_2\output_tests.xlsx',alpha1_hat_vec_125','alpha1_hat_vec_125');</v>
      </c>
      <c r="TH215">
        <v>125</v>
      </c>
      <c r="TI215" t="str">
        <f>"xlswrite('G:\Mi unidad\1. PROYECTOS TELLO 2022\SCM SPILL OVERS\outputs\PEAO\informalidad\1%\simulacion_2\output_tests.xlsx',alpha1_hat_vec_"&amp;TH215&amp;"','alpha1_hat_vec_"&amp;TH215&amp;"');"</f>
        <v>xlswrite('G:\Mi unidad\1. PROYECTOS TELLO 2022\SCM SPILL OVERS\outputs\PEAO\informalidad\1%\simulacion_2\output_tests.xlsx',alpha1_hat_vec_125','alpha1_hat_vec_125');</v>
      </c>
      <c r="TU215">
        <v>125</v>
      </c>
      <c r="TV215" t="str">
        <f>"xlswrite('G:\Mi unidad\1. PROYECTOS TELLO 2022\SCM SPILL OVERS\outputs\PEAO\alimentos\1%\simulacion_2\output_tests.xlsx',alpha1_hat_vec_"&amp;TU215&amp;"','alpha1_hat_vec_"&amp;TU215&amp;"');"</f>
        <v>xlswrite('G:\Mi unidad\1. PROYECTOS TELLO 2022\SCM SPILL OVERS\outputs\PEAO\alimentos\1%\simulacion_2\output_tests.xlsx',alpha1_hat_vec_125','alpha1_hat_vec_125');</v>
      </c>
      <c r="UB215">
        <v>125</v>
      </c>
      <c r="UC215" t="str">
        <f>"xlswrite('G:\Mi unidad\1. PROYECTOS TELLO 2022\SCM SPILL OVERS\outputs\PEAO\jefe_hogar\1%\simulacion_2\output_tests.xlsx',alpha1_hat_vec_"&amp;UB215&amp;"','alpha1_hat_vec_"&amp;UB215&amp;"');"</f>
        <v>xlswrite('G:\Mi unidad\1. PROYECTOS TELLO 2022\SCM SPILL OVERS\outputs\PEAO\jefe_hogar\1%\simulacion_2\output_tests.xlsx',alpha1_hat_vec_125','alpha1_hat_vec_125');</v>
      </c>
      <c r="UI215">
        <v>125</v>
      </c>
      <c r="UJ215" t="str">
        <f>"xlswrite('G:\Mi unidad\1. PROYECTOS TELLO 2022\SCM SPILL OVERS\outputs\PEAO\mujeres\1%\simulacion_2\output_tests.xlsx',alpha1_hat_vec_"&amp;UI215&amp;"','alpha1_hat_vec_"&amp;UI215&amp;"');"</f>
        <v>xlswrite('G:\Mi unidad\1. PROYECTOS TELLO 2022\SCM SPILL OVERS\outputs\PEAO\mujeres\1%\simulacion_2\output_tests.xlsx',alpha1_hat_vec_125','alpha1_hat_vec_125');</v>
      </c>
      <c r="UU215">
        <v>125</v>
      </c>
      <c r="UV215" t="str">
        <f>"xlswrite('G:\Mi unidad\1. PROYECTOS TELLO 2022\SCM SPILL OVERS\outputs\PEAO\criminalidad\1%\simulacion_2\output_tests.xlsx',alpha1_hat_vec_"&amp;UU215&amp;"','alpha1_hat_vec_"&amp;UU215&amp;"');"</f>
        <v>xlswrite('G:\Mi unidad\1. PROYECTOS TELLO 2022\SCM SPILL OVERS\outputs\PEAO\criminalidad\1%\simulacion_2\output_tests.xlsx',alpha1_hat_vec_125','alpha1_hat_vec_125');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OVERS\outputs\PEAO\bajo_niv_educ\1%\simulacion_2\output_tests.xlsx',spillover_test_"&amp;QW216&amp;"','sp_test_"&amp;QW216&amp;"');"</f>
        <v>xlswrite('G:\Mi unidad\1. PROYECTOS TELLO 2022\SCM SPILL OVERS\outputs\PEAO\bajo_niv_educ\1%\simulacion_2\output_tests.xlsx',spillover_test_125','sp_test_125');</v>
      </c>
      <c r="RK216">
        <v>125</v>
      </c>
      <c r="RL216" t="str">
        <f>"xlswrite('G:\Mi unidad\1. PROYECTOS TELLO 2022\SCM SPILL OVERS\outputs\PEAO\bajo_ingreso\1%\simulacion_2\output_tests.xlsx',spillover_test_"&amp;RK216&amp;"','sp_test_"&amp;RK216&amp;"');"</f>
        <v>xlswrite('G:\Mi unidad\1. PROYECTOS TELLO 2022\SCM SPILL OVERS\outputs\PEAO\bajo_ingreso\1%\simulacion_2\output_tests.xlsx',spillover_test_125','sp_test_125');</v>
      </c>
      <c r="RW216">
        <v>125</v>
      </c>
      <c r="RX216" t="str">
        <f>"xlswrite('G:\Mi unidad\1. PROYECTOS TELLO 2022\SCM SPILL OVERS\outputs\PEAO\densidad\1%\simulacion_2\output_tests.xlsx',spillover_test_"&amp;RW216&amp;"','sp_test_"&amp;RW216&amp;"');"</f>
        <v>xlswrite('G:\Mi unidad\1. PROYECTOS TELLO 2022\SCM SPILL OVERS\outputs\PEAO\densidad\1%\simulacion_2\output_tests.xlsx',spillover_test_125','sp_test_125');</v>
      </c>
      <c r="SI216">
        <v>125</v>
      </c>
      <c r="SJ216" t="str">
        <f>"xlswrite('G:\Mi unidad\1. PROYECTOS TELLO 2022\SCM SPILL OVERS\outputs\PEAO\densidad_g\1%\simulacion_2\output_tests.xlsx',spillover_test_"&amp;SI216&amp;"','sp_test_"&amp;SI216&amp;"');"</f>
        <v>xlswrite('G:\Mi unidad\1. PROYECTOS TELLO 2022\SCM SPILL OVERS\outputs\PEAO\densidad_g\1%\simulacion_2\output_tests.xlsx',spillover_test_125','sp_test_125');</v>
      </c>
      <c r="SU216">
        <v>125</v>
      </c>
      <c r="SV216" t="str">
        <f>"xlswrite('G:\Mi unidad\1. PROYECTOS TELLO 2022\SCM SPILL OVERS\outputs\PEAO\distancia_centro_salud\1%\simulacion_2\output_tests.xlsx',spillover_test_"&amp;SU216&amp;"','sp_test_"&amp;SU216&amp;"');"</f>
        <v>xlswrite('G:\Mi unidad\1. PROYECTOS TELLO 2022\SCM SPILL OVERS\outputs\PEAO\distancia_centro_salud\1%\simulacion_2\output_tests.xlsx',spillover_test_125','sp_test_125');</v>
      </c>
      <c r="TH216">
        <v>125</v>
      </c>
      <c r="TI216" t="str">
        <f>"xlswrite('G:\Mi unidad\1. PROYECTOS TELLO 2022\SCM SPILL OVERS\outputs\PEAO\informalidad\1%\simulacion_2\output_tests.xlsx',spillover_test_"&amp;TH216&amp;"','sp_test_"&amp;TH216&amp;"');"</f>
        <v>xlswrite('G:\Mi unidad\1. PROYECTOS TELLO 2022\SCM SPILL OVERS\outputs\PEAO\informalidad\1%\simulacion_2\output_tests.xlsx',spillover_test_125','sp_test_125');</v>
      </c>
      <c r="TU216">
        <v>125</v>
      </c>
      <c r="TV216" t="str">
        <f>"xlswrite('G:\Mi unidad\1. PROYECTOS TELLO 2022\SCM SPILL OVERS\outputs\PEAO\alimentos\1%\simulacion_2\output_tests.xlsx',spillover_test_"&amp;TU216&amp;"','sp_test_"&amp;TU216&amp;"');"</f>
        <v>xlswrite('G:\Mi unidad\1. PROYECTOS TELLO 2022\SCM SPILL OVERS\outputs\PEAO\alimentos\1%\simulacion_2\output_tests.xlsx',spillover_test_125','sp_test_125');</v>
      </c>
      <c r="UB216">
        <v>125</v>
      </c>
      <c r="UC216" t="str">
        <f>"xlswrite('G:\Mi unidad\1. PROYECTOS TELLO 2022\SCM SPILL OVERS\outputs\PEAO\jefe_hogar\1%\simulacion_2\output_tests.xlsx',spillover_test_"&amp;UB216&amp;"','sp_test_"&amp;UB216&amp;"');"</f>
        <v>xlswrite('G:\Mi unidad\1. PROYECTOS TELLO 2022\SCM SPILL OVERS\outputs\PEAO\jefe_hogar\1%\simulacion_2\output_tests.xlsx',spillover_test_125','sp_test_125');</v>
      </c>
      <c r="UI216">
        <v>125</v>
      </c>
      <c r="UJ216" t="str">
        <f>"xlswrite('G:\Mi unidad\1. PROYECTOS TELLO 2022\SCM SPILL OVERS\outputs\PEAO\mujeres\1%\simulacion_2\output_tests.xlsx',spillover_test_"&amp;UI216&amp;"','sp_test_"&amp;UI216&amp;"');"</f>
        <v>xlswrite('G:\Mi unidad\1. PROYECTOS TELLO 2022\SCM SPILL OVERS\outputs\PEAO\mujeres\1%\simulacion_2\output_tests.xlsx',spillover_test_125','sp_test_125');</v>
      </c>
      <c r="UU216">
        <v>125</v>
      </c>
      <c r="UV216" t="str">
        <f>"xlswrite('G:\Mi unidad\1. PROYECTOS TELLO 2022\SCM SPILL OVERS\outputs\PEAO\criminalidad\1%\simulacion_2\output_tests.xlsx',spillover_test_"&amp;UU216&amp;"','sp_test_"&amp;UU216&amp;"');"</f>
        <v>xlswrite('G:\Mi unidad\1. PROYECTOS TELLO 2022\SCM SPILL OVERS\outputs\PEAO\criminalidad\1%\simulacion_2\output_tests.xlsx',spillover_test_125','sp_test_125');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sp_andrews(Y_pre_"&amp;QP217&amp;",PEAO_"&amp;QP217&amp;"(:,T+s),A_"&amp;QP217&amp;",C,d,alpha_sig);"</f>
        <v xml:space="preserve">    spillover_test_104(s) = sp_andrews(Y_pre_104,PEAO_104(:,T+s),A_104,C,d,alpha_sig);</v>
      </c>
      <c r="QW217">
        <v>129</v>
      </c>
      <c r="QX217" t="str">
        <f>"xlswrite('G:\Mi unidad\1. PROYECTOS TELLO 2022\SCM SPILL OVERS\outputs\PEAO\bajo_niv_educ\1%\simulacion_2\output_tests.xlsx',lb_vec_"&amp;QW217&amp;"','lb_vec_"&amp;QW217&amp;"');"</f>
        <v>xlswrite('G:\Mi unidad\1. PROYECTOS TELLO 2022\SCM SPILL OVERS\outputs\PEAO\bajo_niv_educ\1%\simulacion_2\output_tests.xlsx',lb_vec_129','lb_vec_129');</v>
      </c>
      <c r="RK217">
        <v>129</v>
      </c>
      <c r="RL217" t="str">
        <f>"xlswrite('G:\Mi unidad\1. PROYECTOS TELLO 2022\SCM SPILL OVERS\outputs\PEAO\bajo_ingreso\1%\simulacion_2\output_tests.xlsx',lb_vec_"&amp;RK217&amp;"','lb_vec_"&amp;RK217&amp;"');"</f>
        <v>xlswrite('G:\Mi unidad\1. PROYECTOS TELLO 2022\SCM SPILL OVERS\outputs\PEAO\bajo_ingreso\1%\simulacion_2\output_tests.xlsx',lb_vec_129','lb_vec_129');</v>
      </c>
      <c r="RW217">
        <v>129</v>
      </c>
      <c r="RX217" t="str">
        <f>"xlswrite('G:\Mi unidad\1. PROYECTOS TELLO 2022\SCM SPILL OVERS\outputs\PEAO\densidad\1%\simulacion_2\output_tests.xlsx',lb_vec_"&amp;RW217&amp;"','lb_vec_"&amp;RW217&amp;"');"</f>
        <v>xlswrite('G:\Mi unidad\1. PROYECTOS TELLO 2022\SCM SPILL OVERS\outputs\PEAO\densidad\1%\simulacion_2\output_tests.xlsx',lb_vec_129','lb_vec_129');</v>
      </c>
      <c r="SI217">
        <v>129</v>
      </c>
      <c r="SJ217" t="str">
        <f>"xlswrite('G:\Mi unidad\1. PROYECTOS TELLO 2022\SCM SPILL OVERS\outputs\PEAO\densidad_g\1%\simulacion_2\output_tests.xlsx',lb_vec_"&amp;SI217&amp;"','lb_vec_"&amp;SI217&amp;"');"</f>
        <v>xlswrite('G:\Mi unidad\1. PROYECTOS TELLO 2022\SCM SPILL OVERS\outputs\PEAO\densidad_g\1%\simulacion_2\output_tests.xlsx',lb_vec_129','lb_vec_129');</v>
      </c>
      <c r="SU217">
        <v>129</v>
      </c>
      <c r="SV217" t="str">
        <f>"xlswrite('G:\Mi unidad\1. PROYECTOS TELLO 2022\SCM SPILL OVERS\outputs\PEAO\distancia_centro_salud\1%\simulacion_2\output_tests.xlsx',lb_vec_"&amp;SU217&amp;"','lb_vec_"&amp;SU217&amp;"');"</f>
        <v>xlswrite('G:\Mi unidad\1. PROYECTOS TELLO 2022\SCM SPILL OVERS\outputs\PEAO\distancia_centro_salud\1%\simulacion_2\output_tests.xlsx',lb_vec_129','lb_vec_129');</v>
      </c>
      <c r="TH217">
        <v>129</v>
      </c>
      <c r="TI217" t="str">
        <f>"xlswrite('G:\Mi unidad\1. PROYECTOS TELLO 2022\SCM SPILL OVERS\outputs\PEAO\informalidad\1%\simulacion_2\output_tests.xlsx',lb_vec_"&amp;TH217&amp;"','lb_vec_"&amp;TH217&amp;"');"</f>
        <v>xlswrite('G:\Mi unidad\1. PROYECTOS TELLO 2022\SCM SPILL OVERS\outputs\PEAO\informalidad\1%\simulacion_2\output_tests.xlsx',lb_vec_129','lb_vec_129');</v>
      </c>
      <c r="TU217">
        <v>129</v>
      </c>
      <c r="TV217" t="str">
        <f>"xlswrite('G:\Mi unidad\1. PROYECTOS TELLO 2022\SCM SPILL OVERS\outputs\PEAO\alimentos\1%\simulacion_2\output_tests.xlsx',lb_vec_"&amp;TU217&amp;"','lb_vec_"&amp;TU217&amp;"');"</f>
        <v>xlswrite('G:\Mi unidad\1. PROYECTOS TELLO 2022\SCM SPILL OVERS\outputs\PEAO\alimentos\1%\simulacion_2\output_tests.xlsx',lb_vec_129','lb_vec_129');</v>
      </c>
      <c r="UB217">
        <v>129</v>
      </c>
      <c r="UC217" t="str">
        <f>"xlswrite('G:\Mi unidad\1. PROYECTOS TELLO 2022\SCM SPILL OVERS\outputs\PEAO\jefe_hogar\1%\simulacion_2\output_tests.xlsx',lb_vec_"&amp;UB217&amp;"','lb_vec_"&amp;UB217&amp;"');"</f>
        <v>xlswrite('G:\Mi unidad\1. PROYECTOS TELLO 2022\SCM SPILL OVERS\outputs\PEAO\jefe_hogar\1%\simulacion_2\output_tests.xlsx',lb_vec_129','lb_vec_129');</v>
      </c>
      <c r="UI217">
        <v>129</v>
      </c>
      <c r="UJ217" t="str">
        <f>"xlswrite('G:\Mi unidad\1. PROYECTOS TELLO 2022\SCM SPILL OVERS\outputs\PEAO\mujeres\1%\simulacion_2\output_tests.xlsx',lb_vec_"&amp;UI217&amp;"','lb_vec_"&amp;UI217&amp;"');"</f>
        <v>xlswrite('G:\Mi unidad\1. PROYECTOS TELLO 2022\SCM SPILL OVERS\outputs\PEAO\mujeres\1%\simulacion_2\output_tests.xlsx',lb_vec_129','lb_vec_129');</v>
      </c>
      <c r="UU217">
        <v>129</v>
      </c>
      <c r="UV217" t="str">
        <f>"xlswrite('G:\Mi unidad\1. PROYECTOS TELLO 2022\SCM SPILL OVERS\outputs\PEAO\criminalidad\1%\simulacion_2\output_tests.xlsx',lb_vec_"&amp;UU217&amp;"','lb_vec_"&amp;UU217&amp;"');"</f>
        <v>xlswrite('G:\Mi unidad\1. PROYECTOS TELLO 2022\SCM SPILL OVERS\outputs\PEAO\criminalidad\1%\simulacion_2\output_tests.xlsx',lb_vec_129','lb_vec_129');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OVERS\outputs\PEAO\bajo_niv_educ\1%\simulacion_2\output_tests.xlsx',ub_vec_"&amp;QW218&amp;"','ub_vec_"&amp;QW218&amp;"');"</f>
        <v>xlswrite('G:\Mi unidad\1. PROYECTOS TELLO 2022\SCM SPILL OVERS\outputs\PEAO\bajo_niv_educ\1%\simulacion_2\output_tests.xlsx',ub_vec_129','ub_vec_129');</v>
      </c>
      <c r="RK218">
        <v>129</v>
      </c>
      <c r="RL218" t="str">
        <f>"xlswrite('G:\Mi unidad\1. PROYECTOS TELLO 2022\SCM SPILL OVERS\outputs\PEAO\bajo_ingreso\1%\simulacion_2\output_tests.xlsx',ub_vec_"&amp;RK218&amp;"','ub_vec_"&amp;RK218&amp;"');"</f>
        <v>xlswrite('G:\Mi unidad\1. PROYECTOS TELLO 2022\SCM SPILL OVERS\outputs\PEAO\bajo_ingreso\1%\simulacion_2\output_tests.xlsx',ub_vec_129','ub_vec_129');</v>
      </c>
      <c r="RW218">
        <v>129</v>
      </c>
      <c r="RX218" t="str">
        <f>"xlswrite('G:\Mi unidad\1. PROYECTOS TELLO 2022\SCM SPILL OVERS\outputs\PEAO\densidad\1%\simulacion_2\output_tests.xlsx',ub_vec_"&amp;RW218&amp;"','ub_vec_"&amp;RW218&amp;"');"</f>
        <v>xlswrite('G:\Mi unidad\1. PROYECTOS TELLO 2022\SCM SPILL OVERS\outputs\PEAO\densidad\1%\simulacion_2\output_tests.xlsx',ub_vec_129','ub_vec_129');</v>
      </c>
      <c r="SI218">
        <v>129</v>
      </c>
      <c r="SJ218" t="str">
        <f>"xlswrite('G:\Mi unidad\1. PROYECTOS TELLO 2022\SCM SPILL OVERS\outputs\PEAO\densidad_g\1%\simulacion_2\output_tests.xlsx',ub_vec_"&amp;SI218&amp;"','ub_vec_"&amp;SI218&amp;"');"</f>
        <v>xlswrite('G:\Mi unidad\1. PROYECTOS TELLO 2022\SCM SPILL OVERS\outputs\PEAO\densidad_g\1%\simulacion_2\output_tests.xlsx',ub_vec_129','ub_vec_129');</v>
      </c>
      <c r="SU218">
        <v>129</v>
      </c>
      <c r="SV218" t="str">
        <f>"xlswrite('G:\Mi unidad\1. PROYECTOS TELLO 2022\SCM SPILL OVERS\outputs\PEAO\distancia_centro_salud\1%\simulacion_2\output_tests.xlsx',ub_vec_"&amp;SU218&amp;"','ub_vec_"&amp;SU218&amp;"');"</f>
        <v>xlswrite('G:\Mi unidad\1. PROYECTOS TELLO 2022\SCM SPILL OVERS\outputs\PEAO\distancia_centro_salud\1%\simulacion_2\output_tests.xlsx',ub_vec_129','ub_vec_129');</v>
      </c>
      <c r="TH218">
        <v>129</v>
      </c>
      <c r="TI218" t="str">
        <f>"xlswrite('G:\Mi unidad\1. PROYECTOS TELLO 2022\SCM SPILL OVERS\outputs\PEAO\informalidad\1%\simulacion_2\output_tests.xlsx',ub_vec_"&amp;TH218&amp;"','ub_vec_"&amp;TH218&amp;"');"</f>
        <v>xlswrite('G:\Mi unidad\1. PROYECTOS TELLO 2022\SCM SPILL OVERS\outputs\PEAO\informalidad\1%\simulacion_2\output_tests.xlsx',ub_vec_129','ub_vec_129');</v>
      </c>
      <c r="TU218">
        <v>129</v>
      </c>
      <c r="TV218" t="str">
        <f>"xlswrite('G:\Mi unidad\1. PROYECTOS TELLO 2022\SCM SPILL OVERS\outputs\PEAO\alimentos\1%\simulacion_2\output_tests.xlsx',ub_vec_"&amp;TU218&amp;"','ub_vec_"&amp;TU218&amp;"');"</f>
        <v>xlswrite('G:\Mi unidad\1. PROYECTOS TELLO 2022\SCM SPILL OVERS\outputs\PEAO\alimentos\1%\simulacion_2\output_tests.xlsx',ub_vec_129','ub_vec_129');</v>
      </c>
      <c r="UB218">
        <v>129</v>
      </c>
      <c r="UC218" t="str">
        <f>"xlswrite('G:\Mi unidad\1. PROYECTOS TELLO 2022\SCM SPILL OVERS\outputs\PEAO\jefe_hogar\1%\simulacion_2\output_tests.xlsx',ub_vec_"&amp;UB218&amp;"','ub_vec_"&amp;UB218&amp;"');"</f>
        <v>xlswrite('G:\Mi unidad\1. PROYECTOS TELLO 2022\SCM SPILL OVERS\outputs\PEAO\jefe_hogar\1%\simulacion_2\output_tests.xlsx',ub_vec_129','ub_vec_129');</v>
      </c>
      <c r="UI218">
        <v>129</v>
      </c>
      <c r="UJ218" t="str">
        <f>"xlswrite('G:\Mi unidad\1. PROYECTOS TELLO 2022\SCM SPILL OVERS\outputs\PEAO\mujeres\1%\simulacion_2\output_tests.xlsx',ub_vec_"&amp;UI218&amp;"','ub_vec_"&amp;UI218&amp;"');"</f>
        <v>xlswrite('G:\Mi unidad\1. PROYECTOS TELLO 2022\SCM SPILL OVERS\outputs\PEAO\mujeres\1%\simulacion_2\output_tests.xlsx',ub_vec_129','ub_vec_129');</v>
      </c>
      <c r="UU218">
        <v>129</v>
      </c>
      <c r="UV218" t="str">
        <f>"xlswrite('G:\Mi unidad\1. PROYECTOS TELLO 2022\SCM SPILL OVERS\outputs\PEAO\criminalidad\1%\simulacion_2\output_tests.xlsx',ub_vec_"&amp;UU218&amp;"','ub_vec_"&amp;UU218&amp;"');"</f>
        <v>xlswrite('G:\Mi unidad\1. PROYECTOS TELLO 2022\SCM SPILL OVERS\outputs\PEAO\criminalidad\1%\simulacion_2\output_tests.xlsx',ub_vec_129','ub_vec_129');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OVERS\outputs\PEAO\bajo_niv_educ\1%\simulacion_2\output_tests.xlsx',p_value_vec_"&amp;QW219&amp;"','p_value_vec_"&amp;QW219&amp;"');"</f>
        <v>xlswrite('G:\Mi unidad\1. PROYECTOS TELLO 2022\SCM SPILL OVERS\outputs\PEAO\bajo_niv_educ\1%\simulacion_2\output_tests.xlsx',p_value_vec_129','p_value_vec_129');</v>
      </c>
      <c r="RK219">
        <v>129</v>
      </c>
      <c r="RL219" t="str">
        <f>"xlswrite('G:\Mi unidad\1. PROYECTOS TELLO 2022\SCM SPILL OVERS\outputs\PEAO\bajo_ingreso\1%\simulacion_2\output_tests.xlsx',p_value_vec_"&amp;RK219&amp;"','p_value_vec_"&amp;RK219&amp;"');"</f>
        <v>xlswrite('G:\Mi unidad\1. PROYECTOS TELLO 2022\SCM SPILL OVERS\outputs\PEAO\bajo_ingreso\1%\simulacion_2\output_tests.xlsx',p_value_vec_129','p_value_vec_129');</v>
      </c>
      <c r="RW219">
        <v>129</v>
      </c>
      <c r="RX219" t="str">
        <f>"xlswrite('G:\Mi unidad\1. PROYECTOS TELLO 2022\SCM SPILL OVERS\outputs\PEAO\densidad\1%\simulacion_2\output_tests.xlsx',p_value_vec_"&amp;RW219&amp;"','p_value_vec_"&amp;RW219&amp;"');"</f>
        <v>xlswrite('G:\Mi unidad\1. PROYECTOS TELLO 2022\SCM SPILL OVERS\outputs\PEAO\densidad\1%\simulacion_2\output_tests.xlsx',p_value_vec_129','p_value_vec_129');</v>
      </c>
      <c r="SI219">
        <v>129</v>
      </c>
      <c r="SJ219" t="str">
        <f>"xlswrite('G:\Mi unidad\1. PROYECTOS TELLO 2022\SCM SPILL OVERS\outputs\PEAO\densidad_g\1%\simulacion_2\output_tests.xlsx',p_value_vec_"&amp;SI219&amp;"','p_value_vec_"&amp;SI219&amp;"');"</f>
        <v>xlswrite('G:\Mi unidad\1. PROYECTOS TELLO 2022\SCM SPILL OVERS\outputs\PEAO\densidad_g\1%\simulacion_2\output_tests.xlsx',p_value_vec_129','p_value_vec_129');</v>
      </c>
      <c r="SU219">
        <v>129</v>
      </c>
      <c r="SV219" t="str">
        <f>"xlswrite('G:\Mi unidad\1. PROYECTOS TELLO 2022\SCM SPILL OVERS\outputs\PEAO\distancia_centro_salud\1%\simulacion_2\output_tests.xlsx',p_value_vec_"&amp;SU219&amp;"','p_value_vec_"&amp;SU219&amp;"');"</f>
        <v>xlswrite('G:\Mi unidad\1. PROYECTOS TELLO 2022\SCM SPILL OVERS\outputs\PEAO\distancia_centro_salud\1%\simulacion_2\output_tests.xlsx',p_value_vec_129','p_value_vec_129');</v>
      </c>
      <c r="TH219">
        <v>129</v>
      </c>
      <c r="TI219" t="str">
        <f>"xlswrite('G:\Mi unidad\1. PROYECTOS TELLO 2022\SCM SPILL OVERS\outputs\PEAO\informalidad\1%\simulacion_2\output_tests.xlsx',p_value_vec_"&amp;TH219&amp;"','p_value_vec_"&amp;TH219&amp;"');"</f>
        <v>xlswrite('G:\Mi unidad\1. PROYECTOS TELLO 2022\SCM SPILL OVERS\outputs\PEAO\informalidad\1%\simulacion_2\output_tests.xlsx',p_value_vec_129','p_value_vec_129');</v>
      </c>
      <c r="TU219">
        <v>129</v>
      </c>
      <c r="TV219" t="str">
        <f>"xlswrite('G:\Mi unidad\1. PROYECTOS TELLO 2022\SCM SPILL OVERS\outputs\PEAO\alimentos\1%\simulacion_2\output_tests.xlsx',p_value_vec_"&amp;TU219&amp;"','p_value_vec_"&amp;TU219&amp;"');"</f>
        <v>xlswrite('G:\Mi unidad\1. PROYECTOS TELLO 2022\SCM SPILL OVERS\outputs\PEAO\alimentos\1%\simulacion_2\output_tests.xlsx',p_value_vec_129','p_value_vec_129');</v>
      </c>
      <c r="UB219">
        <v>129</v>
      </c>
      <c r="UC219" t="str">
        <f>"xlswrite('G:\Mi unidad\1. PROYECTOS TELLO 2022\SCM SPILL OVERS\outputs\PEAO\jefe_hogar\1%\simulacion_2\output_tests.xlsx',p_value_vec_"&amp;UB219&amp;"','p_value_vec_"&amp;UB219&amp;"');"</f>
        <v>xlswrite('G:\Mi unidad\1. PROYECTOS TELLO 2022\SCM SPILL OVERS\outputs\PEAO\jefe_hogar\1%\simulacion_2\output_tests.xlsx',p_value_vec_129','p_value_vec_129');</v>
      </c>
      <c r="UI219">
        <v>129</v>
      </c>
      <c r="UJ219" t="str">
        <f>"xlswrite('G:\Mi unidad\1. PROYECTOS TELLO 2022\SCM SPILL OVERS\outputs\PEAO\mujeres\1%\simulacion_2\output_tests.xlsx',p_value_vec_"&amp;UI219&amp;"','p_value_vec_"&amp;UI219&amp;"');"</f>
        <v>xlswrite('G:\Mi unidad\1. PROYECTOS TELLO 2022\SCM SPILL OVERS\outputs\PEAO\mujeres\1%\simulacion_2\output_tests.xlsx',p_value_vec_129','p_value_vec_129');</v>
      </c>
      <c r="UU219">
        <v>129</v>
      </c>
      <c r="UV219" t="str">
        <f>"xlswrite('G:\Mi unidad\1. PROYECTOS TELLO 2022\SCM SPILL OVERS\outputs\PEAO\criminalidad\1%\simulacion_2\output_tests.xlsx',p_value_vec_"&amp;UU219&amp;"','p_value_vec_"&amp;UU219&amp;"');"</f>
        <v>xlswrite('G:\Mi unidad\1. PROYECTOS TELLO 2022\SCM SPILL OVERS\outputs\PEAO\criminalidad\1%\simulacion_2\output_tests.xlsx',p_value_vec_129','p_value_vec_129');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OVERS\outputs\PEAO\bajo_niv_educ\1%\simulacion_2\output_tests.xlsx',alpha1_hat_vec_"&amp;QW220&amp;"','alpha1_hat_vec_"&amp;QW220&amp;"');"</f>
        <v>xlswrite('G:\Mi unidad\1. PROYECTOS TELLO 2022\SCM SPILL OVERS\outputs\PEAO\bajo_niv_educ\1%\simulacion_2\output_tests.xlsx',alpha1_hat_vec_129','alpha1_hat_vec_129');</v>
      </c>
      <c r="RK220">
        <v>129</v>
      </c>
      <c r="RL220" t="str">
        <f>"xlswrite('G:\Mi unidad\1. PROYECTOS TELLO 2022\SCM SPILL OVERS\outputs\PEAO\bajo_ingreso\1%\simulacion_2\output_tests.xlsx',alpha1_hat_vec_"&amp;RK220&amp;"','alpha1_hat_vec_"&amp;RK220&amp;"');"</f>
        <v>xlswrite('G:\Mi unidad\1. PROYECTOS TELLO 2022\SCM SPILL OVERS\outputs\PEAO\bajo_ingreso\1%\simulacion_2\output_tests.xlsx',alpha1_hat_vec_129','alpha1_hat_vec_129');</v>
      </c>
      <c r="RW220">
        <v>129</v>
      </c>
      <c r="RX220" t="str">
        <f>"xlswrite('G:\Mi unidad\1. PROYECTOS TELLO 2022\SCM SPILL OVERS\outputs\PEAO\densidad\1%\simulacion_2\output_tests.xlsx',alpha1_hat_vec_"&amp;RW220&amp;"','alpha1_hat_vec_"&amp;RW220&amp;"');"</f>
        <v>xlswrite('G:\Mi unidad\1. PROYECTOS TELLO 2022\SCM SPILL OVERS\outputs\PEAO\densidad\1%\simulacion_2\output_tests.xlsx',alpha1_hat_vec_129','alpha1_hat_vec_129');</v>
      </c>
      <c r="SI220">
        <v>129</v>
      </c>
      <c r="SJ220" t="str">
        <f>"xlswrite('G:\Mi unidad\1. PROYECTOS TELLO 2022\SCM SPILL OVERS\outputs\PEAO\densidad_g\1%\simulacion_2\output_tests.xlsx',alpha1_hat_vec_"&amp;SI220&amp;"','alpha1_hat_vec_"&amp;SI220&amp;"');"</f>
        <v>xlswrite('G:\Mi unidad\1. PROYECTOS TELLO 2022\SCM SPILL OVERS\outputs\PEAO\densidad_g\1%\simulacion_2\output_tests.xlsx',alpha1_hat_vec_129','alpha1_hat_vec_129');</v>
      </c>
      <c r="SU220">
        <v>129</v>
      </c>
      <c r="SV220" t="str">
        <f>"xlswrite('G:\Mi unidad\1. PROYECTOS TELLO 2022\SCM SPILL OVERS\outputs\PEAO\distancia_centro_salud\1%\simulacion_2\output_tests.xlsx',alpha1_hat_vec_"&amp;SU220&amp;"','alpha1_hat_vec_"&amp;SU220&amp;"');"</f>
        <v>xlswrite('G:\Mi unidad\1. PROYECTOS TELLO 2022\SCM SPILL OVERS\outputs\PEAO\distancia_centro_salud\1%\simulacion_2\output_tests.xlsx',alpha1_hat_vec_129','alpha1_hat_vec_129');</v>
      </c>
      <c r="TH220">
        <v>129</v>
      </c>
      <c r="TI220" t="str">
        <f>"xlswrite('G:\Mi unidad\1. PROYECTOS TELLO 2022\SCM SPILL OVERS\outputs\PEAO\informalidad\1%\simulacion_2\output_tests.xlsx',alpha1_hat_vec_"&amp;TH220&amp;"','alpha1_hat_vec_"&amp;TH220&amp;"');"</f>
        <v>xlswrite('G:\Mi unidad\1. PROYECTOS TELLO 2022\SCM SPILL OVERS\outputs\PEAO\informalidad\1%\simulacion_2\output_tests.xlsx',alpha1_hat_vec_129','alpha1_hat_vec_129');</v>
      </c>
      <c r="TU220">
        <v>129</v>
      </c>
      <c r="TV220" t="str">
        <f>"xlswrite('G:\Mi unidad\1. PROYECTOS TELLO 2022\SCM SPILL OVERS\outputs\PEAO\alimentos\1%\simulacion_2\output_tests.xlsx',alpha1_hat_vec_"&amp;TU220&amp;"','alpha1_hat_vec_"&amp;TU220&amp;"');"</f>
        <v>xlswrite('G:\Mi unidad\1. PROYECTOS TELLO 2022\SCM SPILL OVERS\outputs\PEAO\alimentos\1%\simulacion_2\output_tests.xlsx',alpha1_hat_vec_129','alpha1_hat_vec_129');</v>
      </c>
      <c r="UB220">
        <v>129</v>
      </c>
      <c r="UC220" t="str">
        <f>"xlswrite('G:\Mi unidad\1. PROYECTOS TELLO 2022\SCM SPILL OVERS\outputs\PEAO\jefe_hogar\1%\simulacion_2\output_tests.xlsx',alpha1_hat_vec_"&amp;UB220&amp;"','alpha1_hat_vec_"&amp;UB220&amp;"');"</f>
        <v>xlswrite('G:\Mi unidad\1. PROYECTOS TELLO 2022\SCM SPILL OVERS\outputs\PEAO\jefe_hogar\1%\simulacion_2\output_tests.xlsx',alpha1_hat_vec_129','alpha1_hat_vec_129');</v>
      </c>
      <c r="UI220">
        <v>129</v>
      </c>
      <c r="UJ220" t="str">
        <f>"xlswrite('G:\Mi unidad\1. PROYECTOS TELLO 2022\SCM SPILL OVERS\outputs\PEAO\mujeres\1%\simulacion_2\output_tests.xlsx',alpha1_hat_vec_"&amp;UI220&amp;"','alpha1_hat_vec_"&amp;UI220&amp;"');"</f>
        <v>xlswrite('G:\Mi unidad\1. PROYECTOS TELLO 2022\SCM SPILL OVERS\outputs\PEAO\mujeres\1%\simulacion_2\output_tests.xlsx',alpha1_hat_vec_129','alpha1_hat_vec_129');</v>
      </c>
      <c r="UU220">
        <v>129</v>
      </c>
      <c r="UV220" t="str">
        <f>"xlswrite('G:\Mi unidad\1. PROYECTOS TELLO 2022\SCM SPILL OVERS\outputs\PEAO\criminalidad\1%\simulacion_2\output_tests.xlsx',alpha1_hat_vec_"&amp;UU220&amp;"','alpha1_hat_vec_"&amp;UU220&amp;"');"</f>
        <v>xlswrite('G:\Mi unidad\1. PROYECTOS TELLO 2022\SCM SPILL OVERS\outputs\PEAO\criminalidad\1%\simulacion_2\output_tests.xlsx',alpha1_hat_vec_129','alpha1_hat_vec_129');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OVERS\outputs\PEAO\bajo_niv_educ\1%\simulacion_2\output_tests.xlsx',spillover_test_"&amp;QW221&amp;"','sp_test_"&amp;QW221&amp;"');"</f>
        <v>xlswrite('G:\Mi unidad\1. PROYECTOS TELLO 2022\SCM SPILL OVERS\outputs\PEAO\bajo_niv_educ\1%\simulacion_2\output_tests.xlsx',spillover_test_129','sp_test_129');</v>
      </c>
      <c r="RK221">
        <v>129</v>
      </c>
      <c r="RL221" t="str">
        <f>"xlswrite('G:\Mi unidad\1. PROYECTOS TELLO 2022\SCM SPILL OVERS\outputs\PEAO\bajo_ingreso\1%\simulacion_2\output_tests.xlsx',spillover_test_"&amp;RK221&amp;"','sp_test_"&amp;RK221&amp;"');"</f>
        <v>xlswrite('G:\Mi unidad\1. PROYECTOS TELLO 2022\SCM SPILL OVERS\outputs\PEAO\bajo_ingreso\1%\simulacion_2\output_tests.xlsx',spillover_test_129','sp_test_129');</v>
      </c>
      <c r="RW221">
        <v>129</v>
      </c>
      <c r="RX221" t="str">
        <f>"xlswrite('G:\Mi unidad\1. PROYECTOS TELLO 2022\SCM SPILL OVERS\outputs\PEAO\densidad\1%\simulacion_2\output_tests.xlsx',spillover_test_"&amp;RW221&amp;"','sp_test_"&amp;RW221&amp;"');"</f>
        <v>xlswrite('G:\Mi unidad\1. PROYECTOS TELLO 2022\SCM SPILL OVERS\outputs\PEAO\densidad\1%\simulacion_2\output_tests.xlsx',spillover_test_129','sp_test_129');</v>
      </c>
      <c r="SI221">
        <v>129</v>
      </c>
      <c r="SJ221" t="str">
        <f>"xlswrite('G:\Mi unidad\1. PROYECTOS TELLO 2022\SCM SPILL OVERS\outputs\PEAO\densidad_g\1%\simulacion_2\output_tests.xlsx',spillover_test_"&amp;SI221&amp;"','sp_test_"&amp;SI221&amp;"');"</f>
        <v>xlswrite('G:\Mi unidad\1. PROYECTOS TELLO 2022\SCM SPILL OVERS\outputs\PEAO\densidad_g\1%\simulacion_2\output_tests.xlsx',spillover_test_129','sp_test_129');</v>
      </c>
      <c r="SU221">
        <v>129</v>
      </c>
      <c r="SV221" t="str">
        <f>"xlswrite('G:\Mi unidad\1. PROYECTOS TELLO 2022\SCM SPILL OVERS\outputs\PEAO\distancia_centro_salud\1%\simulacion_2\output_tests.xlsx',spillover_test_"&amp;SU221&amp;"','sp_test_"&amp;SU221&amp;"');"</f>
        <v>xlswrite('G:\Mi unidad\1. PROYECTOS TELLO 2022\SCM SPILL OVERS\outputs\PEAO\distancia_centro_salud\1%\simulacion_2\output_tests.xlsx',spillover_test_129','sp_test_129');</v>
      </c>
      <c r="TH221">
        <v>129</v>
      </c>
      <c r="TI221" t="str">
        <f>"xlswrite('G:\Mi unidad\1. PROYECTOS TELLO 2022\SCM SPILL OVERS\outputs\PEAO\informalidad\1%\simulacion_2\output_tests.xlsx',spillover_test_"&amp;TH221&amp;"','sp_test_"&amp;TH221&amp;"');"</f>
        <v>xlswrite('G:\Mi unidad\1. PROYECTOS TELLO 2022\SCM SPILL OVERS\outputs\PEAO\informalidad\1%\simulacion_2\output_tests.xlsx',spillover_test_129','sp_test_129');</v>
      </c>
      <c r="TU221">
        <v>129</v>
      </c>
      <c r="TV221" t="str">
        <f>"xlswrite('G:\Mi unidad\1. PROYECTOS TELLO 2022\SCM SPILL OVERS\outputs\PEAO\alimentos\1%\simulacion_2\output_tests.xlsx',spillover_test_"&amp;TU221&amp;"','sp_test_"&amp;TU221&amp;"');"</f>
        <v>xlswrite('G:\Mi unidad\1. PROYECTOS TELLO 2022\SCM SPILL OVERS\outputs\PEAO\alimentos\1%\simulacion_2\output_tests.xlsx',spillover_test_129','sp_test_129');</v>
      </c>
      <c r="UB221">
        <v>129</v>
      </c>
      <c r="UC221" t="str">
        <f>"xlswrite('G:\Mi unidad\1. PROYECTOS TELLO 2022\SCM SPILL OVERS\outputs\PEAO\jefe_hogar\1%\simulacion_2\output_tests.xlsx',spillover_test_"&amp;UB221&amp;"','sp_test_"&amp;UB221&amp;"');"</f>
        <v>xlswrite('G:\Mi unidad\1. PROYECTOS TELLO 2022\SCM SPILL OVERS\outputs\PEAO\jefe_hogar\1%\simulacion_2\output_tests.xlsx',spillover_test_129','sp_test_129');</v>
      </c>
      <c r="UI221">
        <v>129</v>
      </c>
      <c r="UJ221" t="str">
        <f>"xlswrite('G:\Mi unidad\1. PROYECTOS TELLO 2022\SCM SPILL OVERS\outputs\PEAO\mujeres\1%\simulacion_2\output_tests.xlsx',spillover_test_"&amp;UI221&amp;"','sp_test_"&amp;UI221&amp;"');"</f>
        <v>xlswrite('G:\Mi unidad\1. PROYECTOS TELLO 2022\SCM SPILL OVERS\outputs\PEAO\mujeres\1%\simulacion_2\output_tests.xlsx',spillover_test_129','sp_test_129');</v>
      </c>
      <c r="UU221">
        <v>129</v>
      </c>
      <c r="UV221" t="str">
        <f>"xlswrite('G:\Mi unidad\1. PROYECTOS TELLO 2022\SCM SPILL OVERS\outputs\PEAO\criminalidad\1%\simulacion_2\output_tests.xlsx',spillover_test_"&amp;UU221&amp;"','sp_test_"&amp;UU221&amp;"');"</f>
        <v>xlswrite('G:\Mi unidad\1. PROYECTOS TELLO 2022\SCM SPILL OVERS\outputs\PEAO\criminalidad\1%\simulacion_2\output_tests.xlsx',spillover_test_129','sp_test_129');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OVERS\outputs\PEAO\bajo_niv_educ\1%\simulacion_2\output_tests.xlsx',lb_vec_"&amp;QW222&amp;"','lb_vec_"&amp;QW222&amp;"');"</f>
        <v>xlswrite('G:\Mi unidad\1. PROYECTOS TELLO 2022\SCM SPILL OVERS\outputs\PEAO\bajo_niv_educ\1%\simulacion_2\output_tests.xlsx',lb_vec_130','lb_vec_130');</v>
      </c>
      <c r="RK222">
        <v>130</v>
      </c>
      <c r="RL222" t="str">
        <f>"xlswrite('G:\Mi unidad\1. PROYECTOS TELLO 2022\SCM SPILL OVERS\outputs\PEAO\bajo_ingreso\1%\simulacion_2\output_tests.xlsx',lb_vec_"&amp;RK222&amp;"','lb_vec_"&amp;RK222&amp;"');"</f>
        <v>xlswrite('G:\Mi unidad\1. PROYECTOS TELLO 2022\SCM SPILL OVERS\outputs\PEAO\bajo_ingreso\1%\simulacion_2\output_tests.xlsx',lb_vec_130','lb_vec_130');</v>
      </c>
      <c r="RW222">
        <v>130</v>
      </c>
      <c r="RX222" t="str">
        <f>"xlswrite('G:\Mi unidad\1. PROYECTOS TELLO 2022\SCM SPILL OVERS\outputs\PEAO\densidad\1%\simulacion_2\output_tests.xlsx',lb_vec_"&amp;RW222&amp;"','lb_vec_"&amp;RW222&amp;"');"</f>
        <v>xlswrite('G:\Mi unidad\1. PROYECTOS TELLO 2022\SCM SPILL OVERS\outputs\PEAO\densidad\1%\simulacion_2\output_tests.xlsx',lb_vec_130','lb_vec_130');</v>
      </c>
      <c r="SI222">
        <v>130</v>
      </c>
      <c r="SJ222" t="str">
        <f>"xlswrite('G:\Mi unidad\1. PROYECTOS TELLO 2022\SCM SPILL OVERS\outputs\PEAO\densidad_g\1%\simulacion_2\output_tests.xlsx',lb_vec_"&amp;SI222&amp;"','lb_vec_"&amp;SI222&amp;"');"</f>
        <v>xlswrite('G:\Mi unidad\1. PROYECTOS TELLO 2022\SCM SPILL OVERS\outputs\PEAO\densidad_g\1%\simulacion_2\output_tests.xlsx',lb_vec_130','lb_vec_130');</v>
      </c>
      <c r="SU222">
        <v>130</v>
      </c>
      <c r="SV222" t="str">
        <f>"xlswrite('G:\Mi unidad\1. PROYECTOS TELLO 2022\SCM SPILL OVERS\outputs\PEAO\distancia_centro_salud\1%\simulacion_2\output_tests.xlsx',lb_vec_"&amp;SU222&amp;"','lb_vec_"&amp;SU222&amp;"');"</f>
        <v>xlswrite('G:\Mi unidad\1. PROYECTOS TELLO 2022\SCM SPILL OVERS\outputs\PEAO\distancia_centro_salud\1%\simulacion_2\output_tests.xlsx',lb_vec_130','lb_vec_130');</v>
      </c>
      <c r="TH222">
        <v>130</v>
      </c>
      <c r="TI222" t="str">
        <f>"xlswrite('G:\Mi unidad\1. PROYECTOS TELLO 2022\SCM SPILL OVERS\outputs\PEAO\informalidad\1%\simulacion_2\output_tests.xlsx',lb_vec_"&amp;TH222&amp;"','lb_vec_"&amp;TH222&amp;"');"</f>
        <v>xlswrite('G:\Mi unidad\1. PROYECTOS TELLO 2022\SCM SPILL OVERS\outputs\PEAO\informalidad\1%\simulacion_2\output_tests.xlsx',lb_vec_130','lb_vec_130');</v>
      </c>
      <c r="TU222">
        <v>130</v>
      </c>
      <c r="TV222" t="str">
        <f>"xlswrite('G:\Mi unidad\1. PROYECTOS TELLO 2022\SCM SPILL OVERS\outputs\PEAO\alimentos\1%\simulacion_2\output_tests.xlsx',lb_vec_"&amp;TU222&amp;"','lb_vec_"&amp;TU222&amp;"');"</f>
        <v>xlswrite('G:\Mi unidad\1. PROYECTOS TELLO 2022\SCM SPILL OVERS\outputs\PEAO\alimentos\1%\simulacion_2\output_tests.xlsx',lb_vec_130','lb_vec_130');</v>
      </c>
      <c r="UB222">
        <v>130</v>
      </c>
      <c r="UC222" t="str">
        <f>"xlswrite('G:\Mi unidad\1. PROYECTOS TELLO 2022\SCM SPILL OVERS\outputs\PEAO\jefe_hogar\1%\simulacion_2\output_tests.xlsx',lb_vec_"&amp;UB222&amp;"','lb_vec_"&amp;UB222&amp;"');"</f>
        <v>xlswrite('G:\Mi unidad\1. PROYECTOS TELLO 2022\SCM SPILL OVERS\outputs\PEAO\jefe_hogar\1%\simulacion_2\output_tests.xlsx',lb_vec_130','lb_vec_130');</v>
      </c>
      <c r="UI222">
        <v>130</v>
      </c>
      <c r="UJ222" t="str">
        <f>"xlswrite('G:\Mi unidad\1. PROYECTOS TELLO 2022\SCM SPILL OVERS\outputs\PEAO\mujeres\1%\simulacion_2\output_tests.xlsx',lb_vec_"&amp;UI222&amp;"','lb_vec_"&amp;UI222&amp;"');"</f>
        <v>xlswrite('G:\Mi unidad\1. PROYECTOS TELLO 2022\SCM SPILL OVERS\outputs\PEAO\mujeres\1%\simulacion_2\output_tests.xlsx',lb_vec_130','lb_vec_130');</v>
      </c>
      <c r="UU222">
        <v>130</v>
      </c>
      <c r="UV222" t="str">
        <f>"xlswrite('G:\Mi unidad\1. PROYECTOS TELLO 2022\SCM SPILL OVERS\outputs\PEAO\criminalidad\1%\simulacion_2\output_tests.xlsx',lb_vec_"&amp;UU222&amp;"','lb_vec_"&amp;UU222&amp;"');"</f>
        <v>xlswrite('G:\Mi unidad\1. PROYECTOS TELLO 2022\SCM SPILL OVERS\outputs\PEAO\criminalidad\1%\simulacion_2\output_tests.xlsx',lb_vec_130','lb_vec_130');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sp_andrews_te(Y_pre_"&amp;QI223&amp;",PEAO_"&amp;QI223&amp;"(:,T+s),A_"&amp;QI223&amp;",C,.05);"</f>
        <v xml:space="preserve">    [p_value_79,lb_79,ub_79] = sp_andrews_te(Y_pre_79,PEAO_79(:,T+s),A_79,C,.05);</v>
      </c>
      <c r="QP223">
        <v>105</v>
      </c>
      <c r="QQ223" t="str">
        <f>"    spillover_test_"&amp;QP223&amp;"(s) = sp_andrews(Y_pre_"&amp;QP223&amp;",PEAO_"&amp;QP223&amp;"(:,T+s),A_"&amp;QP223&amp;",C,d,alpha_sig);"</f>
        <v xml:space="preserve">    spillover_test_105(s) = sp_andrews(Y_pre_105,PEAO_105(:,T+s),A_105,C,d,alpha_sig);</v>
      </c>
      <c r="QW223">
        <v>130</v>
      </c>
      <c r="QX223" t="str">
        <f>"xlswrite('G:\Mi unidad\1. PROYECTOS TELLO 2022\SCM SPILL OVERS\outputs\PEAO\bajo_niv_educ\1%\simulacion_2\output_tests.xlsx',ub_vec_"&amp;QW223&amp;"','ub_vec_"&amp;QW223&amp;"');"</f>
        <v>xlswrite('G:\Mi unidad\1. PROYECTOS TELLO 2022\SCM SPILL OVERS\outputs\PEAO\bajo_niv_educ\1%\simulacion_2\output_tests.xlsx',ub_vec_130','ub_vec_130');</v>
      </c>
      <c r="RK223">
        <v>130</v>
      </c>
      <c r="RL223" t="str">
        <f>"xlswrite('G:\Mi unidad\1. PROYECTOS TELLO 2022\SCM SPILL OVERS\outputs\PEAO\bajo_ingreso\1%\simulacion_2\output_tests.xlsx',ub_vec_"&amp;RK223&amp;"','ub_vec_"&amp;RK223&amp;"');"</f>
        <v>xlswrite('G:\Mi unidad\1. PROYECTOS TELLO 2022\SCM SPILL OVERS\outputs\PEAO\bajo_ingreso\1%\simulacion_2\output_tests.xlsx',ub_vec_130','ub_vec_130');</v>
      </c>
      <c r="RW223">
        <v>130</v>
      </c>
      <c r="RX223" t="str">
        <f>"xlswrite('G:\Mi unidad\1. PROYECTOS TELLO 2022\SCM SPILL OVERS\outputs\PEAO\densidad\1%\simulacion_2\output_tests.xlsx',ub_vec_"&amp;RW223&amp;"','ub_vec_"&amp;RW223&amp;"');"</f>
        <v>xlswrite('G:\Mi unidad\1. PROYECTOS TELLO 2022\SCM SPILL OVERS\outputs\PEAO\densidad\1%\simulacion_2\output_tests.xlsx',ub_vec_130','ub_vec_130');</v>
      </c>
      <c r="SI223">
        <v>130</v>
      </c>
      <c r="SJ223" t="str">
        <f>"xlswrite('G:\Mi unidad\1. PROYECTOS TELLO 2022\SCM SPILL OVERS\outputs\PEAO\densidad_g\1%\simulacion_2\output_tests.xlsx',ub_vec_"&amp;SI223&amp;"','ub_vec_"&amp;SI223&amp;"');"</f>
        <v>xlswrite('G:\Mi unidad\1. PROYECTOS TELLO 2022\SCM SPILL OVERS\outputs\PEAO\densidad_g\1%\simulacion_2\output_tests.xlsx',ub_vec_130','ub_vec_130');</v>
      </c>
      <c r="SU223">
        <v>130</v>
      </c>
      <c r="SV223" t="str">
        <f>"xlswrite('G:\Mi unidad\1. PROYECTOS TELLO 2022\SCM SPILL OVERS\outputs\PEAO\distancia_centro_salud\1%\simulacion_2\output_tests.xlsx',ub_vec_"&amp;SU223&amp;"','ub_vec_"&amp;SU223&amp;"');"</f>
        <v>xlswrite('G:\Mi unidad\1. PROYECTOS TELLO 2022\SCM SPILL OVERS\outputs\PEAO\distancia_centro_salud\1%\simulacion_2\output_tests.xlsx',ub_vec_130','ub_vec_130');</v>
      </c>
      <c r="TH223">
        <v>130</v>
      </c>
      <c r="TI223" t="str">
        <f>"xlswrite('G:\Mi unidad\1. PROYECTOS TELLO 2022\SCM SPILL OVERS\outputs\PEAO\informalidad\1%\simulacion_2\output_tests.xlsx',ub_vec_"&amp;TH223&amp;"','ub_vec_"&amp;TH223&amp;"');"</f>
        <v>xlswrite('G:\Mi unidad\1. PROYECTOS TELLO 2022\SCM SPILL OVERS\outputs\PEAO\informalidad\1%\simulacion_2\output_tests.xlsx',ub_vec_130','ub_vec_130');</v>
      </c>
      <c r="TU223">
        <v>130</v>
      </c>
      <c r="TV223" t="str">
        <f>"xlswrite('G:\Mi unidad\1. PROYECTOS TELLO 2022\SCM SPILL OVERS\outputs\PEAO\alimentos\1%\simulacion_2\output_tests.xlsx',ub_vec_"&amp;TU223&amp;"','ub_vec_"&amp;TU223&amp;"');"</f>
        <v>xlswrite('G:\Mi unidad\1. PROYECTOS TELLO 2022\SCM SPILL OVERS\outputs\PEAO\alimentos\1%\simulacion_2\output_tests.xlsx',ub_vec_130','ub_vec_130');</v>
      </c>
      <c r="UB223">
        <v>130</v>
      </c>
      <c r="UC223" t="str">
        <f>"xlswrite('G:\Mi unidad\1. PROYECTOS TELLO 2022\SCM SPILL OVERS\outputs\PEAO\jefe_hogar\1%\simulacion_2\output_tests.xlsx',ub_vec_"&amp;UB223&amp;"','ub_vec_"&amp;UB223&amp;"');"</f>
        <v>xlswrite('G:\Mi unidad\1. PROYECTOS TELLO 2022\SCM SPILL OVERS\outputs\PEAO\jefe_hogar\1%\simulacion_2\output_tests.xlsx',ub_vec_130','ub_vec_130');</v>
      </c>
      <c r="UI223">
        <v>130</v>
      </c>
      <c r="UJ223" t="str">
        <f>"xlswrite('G:\Mi unidad\1. PROYECTOS TELLO 2022\SCM SPILL OVERS\outputs\PEAO\mujeres\1%\simulacion_2\output_tests.xlsx',ub_vec_"&amp;UI223&amp;"','ub_vec_"&amp;UI223&amp;"');"</f>
        <v>xlswrite('G:\Mi unidad\1. PROYECTOS TELLO 2022\SCM SPILL OVERS\outputs\PEAO\mujeres\1%\simulacion_2\output_tests.xlsx',ub_vec_130','ub_vec_130');</v>
      </c>
      <c r="UU223">
        <v>130</v>
      </c>
      <c r="UV223" t="str">
        <f>"xlswrite('G:\Mi unidad\1. PROYECTOS TELLO 2022\SCM SPILL OVERS\outputs\PEAO\criminalidad\1%\simulacion_2\output_tests.xlsx',ub_vec_"&amp;UU223&amp;"','ub_vec_"&amp;UU223&amp;"');"</f>
        <v>xlswrite('G:\Mi unidad\1. PROYECTOS TELLO 2022\SCM SPILL OVERS\outputs\PEAO\criminalidad\1%\simulacion_2\output_tests.xlsx',ub_vec_130','ub_vec_130');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OVERS\outputs\PEAO\bajo_niv_educ\1%\simulacion_2\output_tests.xlsx',p_value_vec_"&amp;QW224&amp;"','p_value_vec_"&amp;QW224&amp;"');"</f>
        <v>xlswrite('G:\Mi unidad\1. PROYECTOS TELLO 2022\SCM SPILL OVERS\outputs\PEAO\bajo_niv_educ\1%\simulacion_2\output_tests.xlsx',p_value_vec_130','p_value_vec_130');</v>
      </c>
      <c r="RK224">
        <v>130</v>
      </c>
      <c r="RL224" t="str">
        <f>"xlswrite('G:\Mi unidad\1. PROYECTOS TELLO 2022\SCM SPILL OVERS\outputs\PEAO\bajo_ingreso\1%\simulacion_2\output_tests.xlsx',p_value_vec_"&amp;RK224&amp;"','p_value_vec_"&amp;RK224&amp;"');"</f>
        <v>xlswrite('G:\Mi unidad\1. PROYECTOS TELLO 2022\SCM SPILL OVERS\outputs\PEAO\bajo_ingreso\1%\simulacion_2\output_tests.xlsx',p_value_vec_130','p_value_vec_130');</v>
      </c>
      <c r="RW224">
        <v>130</v>
      </c>
      <c r="RX224" t="str">
        <f>"xlswrite('G:\Mi unidad\1. PROYECTOS TELLO 2022\SCM SPILL OVERS\outputs\PEAO\densidad\1%\simulacion_2\output_tests.xlsx',p_value_vec_"&amp;RW224&amp;"','p_value_vec_"&amp;RW224&amp;"');"</f>
        <v>xlswrite('G:\Mi unidad\1. PROYECTOS TELLO 2022\SCM SPILL OVERS\outputs\PEAO\densidad\1%\simulacion_2\output_tests.xlsx',p_value_vec_130','p_value_vec_130');</v>
      </c>
      <c r="SI224">
        <v>130</v>
      </c>
      <c r="SJ224" t="str">
        <f>"xlswrite('G:\Mi unidad\1. PROYECTOS TELLO 2022\SCM SPILL OVERS\outputs\PEAO\densidad_g\1%\simulacion_2\output_tests.xlsx',p_value_vec_"&amp;SI224&amp;"','p_value_vec_"&amp;SI224&amp;"');"</f>
        <v>xlswrite('G:\Mi unidad\1. PROYECTOS TELLO 2022\SCM SPILL OVERS\outputs\PEAO\densidad_g\1%\simulacion_2\output_tests.xlsx',p_value_vec_130','p_value_vec_130');</v>
      </c>
      <c r="SU224">
        <v>130</v>
      </c>
      <c r="SV224" t="str">
        <f>"xlswrite('G:\Mi unidad\1. PROYECTOS TELLO 2022\SCM SPILL OVERS\outputs\PEAO\distancia_centro_salud\1%\simulacion_2\output_tests.xlsx',p_value_vec_"&amp;SU224&amp;"','p_value_vec_"&amp;SU224&amp;"');"</f>
        <v>xlswrite('G:\Mi unidad\1. PROYECTOS TELLO 2022\SCM SPILL OVERS\outputs\PEAO\distancia_centro_salud\1%\simulacion_2\output_tests.xlsx',p_value_vec_130','p_value_vec_130');</v>
      </c>
      <c r="TH224">
        <v>130</v>
      </c>
      <c r="TI224" t="str">
        <f>"xlswrite('G:\Mi unidad\1. PROYECTOS TELLO 2022\SCM SPILL OVERS\outputs\PEAO\informalidad\1%\simulacion_2\output_tests.xlsx',p_value_vec_"&amp;TH224&amp;"','p_value_vec_"&amp;TH224&amp;"');"</f>
        <v>xlswrite('G:\Mi unidad\1. PROYECTOS TELLO 2022\SCM SPILL OVERS\outputs\PEAO\informalidad\1%\simulacion_2\output_tests.xlsx',p_value_vec_130','p_value_vec_130');</v>
      </c>
      <c r="TU224">
        <v>130</v>
      </c>
      <c r="TV224" t="str">
        <f>"xlswrite('G:\Mi unidad\1. PROYECTOS TELLO 2022\SCM SPILL OVERS\outputs\PEAO\alimentos\1%\simulacion_2\output_tests.xlsx',p_value_vec_"&amp;TU224&amp;"','p_value_vec_"&amp;TU224&amp;"');"</f>
        <v>xlswrite('G:\Mi unidad\1. PROYECTOS TELLO 2022\SCM SPILL OVERS\outputs\PEAO\alimentos\1%\simulacion_2\output_tests.xlsx',p_value_vec_130','p_value_vec_130');</v>
      </c>
      <c r="UB224">
        <v>130</v>
      </c>
      <c r="UC224" t="str">
        <f>"xlswrite('G:\Mi unidad\1. PROYECTOS TELLO 2022\SCM SPILL OVERS\outputs\PEAO\jefe_hogar\1%\simulacion_2\output_tests.xlsx',p_value_vec_"&amp;UB224&amp;"','p_value_vec_"&amp;UB224&amp;"');"</f>
        <v>xlswrite('G:\Mi unidad\1. PROYECTOS TELLO 2022\SCM SPILL OVERS\outputs\PEAO\jefe_hogar\1%\simulacion_2\output_tests.xlsx',p_value_vec_130','p_value_vec_130');</v>
      </c>
      <c r="UI224">
        <v>130</v>
      </c>
      <c r="UJ224" t="str">
        <f>"xlswrite('G:\Mi unidad\1. PROYECTOS TELLO 2022\SCM SPILL OVERS\outputs\PEAO\mujeres\1%\simulacion_2\output_tests.xlsx',p_value_vec_"&amp;UI224&amp;"','p_value_vec_"&amp;UI224&amp;"');"</f>
        <v>xlswrite('G:\Mi unidad\1. PROYECTOS TELLO 2022\SCM SPILL OVERS\outputs\PEAO\mujeres\1%\simulacion_2\output_tests.xlsx',p_value_vec_130','p_value_vec_130');</v>
      </c>
      <c r="UU224">
        <v>130</v>
      </c>
      <c r="UV224" t="str">
        <f>"xlswrite('G:\Mi unidad\1. PROYECTOS TELLO 2022\SCM SPILL OVERS\outputs\PEAO\criminalidad\1%\simulacion_2\output_tests.xlsx',p_value_vec_"&amp;UU224&amp;"','p_value_vec_"&amp;UU224&amp;"');"</f>
        <v>xlswrite('G:\Mi unidad\1. PROYECTOS TELLO 2022\SCM SPILL OVERS\outputs\PEAO\criminalidad\1%\simulacion_2\output_tests.xlsx',p_value_vec_130','p_value_vec_130');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OVERS\outputs\PEAO\bajo_niv_educ\1%\simulacion_2\output_tests.xlsx',alpha1_hat_vec_"&amp;QW225&amp;"','alpha1_hat_vec_"&amp;QW225&amp;"');"</f>
        <v>xlswrite('G:\Mi unidad\1. PROYECTOS TELLO 2022\SCM SPILL OVERS\outputs\PEAO\bajo_niv_educ\1%\simulacion_2\output_tests.xlsx',alpha1_hat_vec_130','alpha1_hat_vec_130');</v>
      </c>
      <c r="RK225">
        <v>130</v>
      </c>
      <c r="RL225" t="str">
        <f>"xlswrite('G:\Mi unidad\1. PROYECTOS TELLO 2022\SCM SPILL OVERS\outputs\PEAO\bajo_ingreso\1%\simulacion_2\output_tests.xlsx',alpha1_hat_vec_"&amp;RK225&amp;"','alpha1_hat_vec_"&amp;RK225&amp;"');"</f>
        <v>xlswrite('G:\Mi unidad\1. PROYECTOS TELLO 2022\SCM SPILL OVERS\outputs\PEAO\bajo_ingreso\1%\simulacion_2\output_tests.xlsx',alpha1_hat_vec_130','alpha1_hat_vec_130');</v>
      </c>
      <c r="RW225">
        <v>130</v>
      </c>
      <c r="RX225" t="str">
        <f>"xlswrite('G:\Mi unidad\1. PROYECTOS TELLO 2022\SCM SPILL OVERS\outputs\PEAO\densidad\1%\simulacion_2\output_tests.xlsx',alpha1_hat_vec_"&amp;RW225&amp;"','alpha1_hat_vec_"&amp;RW225&amp;"');"</f>
        <v>xlswrite('G:\Mi unidad\1. PROYECTOS TELLO 2022\SCM SPILL OVERS\outputs\PEAO\densidad\1%\simulacion_2\output_tests.xlsx',alpha1_hat_vec_130','alpha1_hat_vec_130');</v>
      </c>
      <c r="SI225">
        <v>130</v>
      </c>
      <c r="SJ225" t="str">
        <f>"xlswrite('G:\Mi unidad\1. PROYECTOS TELLO 2022\SCM SPILL OVERS\outputs\PEAO\densidad_g\1%\simulacion_2\output_tests.xlsx',alpha1_hat_vec_"&amp;SI225&amp;"','alpha1_hat_vec_"&amp;SI225&amp;"');"</f>
        <v>xlswrite('G:\Mi unidad\1. PROYECTOS TELLO 2022\SCM SPILL OVERS\outputs\PEAO\densidad_g\1%\simulacion_2\output_tests.xlsx',alpha1_hat_vec_130','alpha1_hat_vec_130');</v>
      </c>
      <c r="SU225">
        <v>130</v>
      </c>
      <c r="SV225" t="str">
        <f>"xlswrite('G:\Mi unidad\1. PROYECTOS TELLO 2022\SCM SPILL OVERS\outputs\PEAO\distancia_centro_salud\1%\simulacion_2\output_tests.xlsx',alpha1_hat_vec_"&amp;SU225&amp;"','alpha1_hat_vec_"&amp;SU225&amp;"');"</f>
        <v>xlswrite('G:\Mi unidad\1. PROYECTOS TELLO 2022\SCM SPILL OVERS\outputs\PEAO\distancia_centro_salud\1%\simulacion_2\output_tests.xlsx',alpha1_hat_vec_130','alpha1_hat_vec_130');</v>
      </c>
      <c r="TH225">
        <v>130</v>
      </c>
      <c r="TI225" t="str">
        <f>"xlswrite('G:\Mi unidad\1. PROYECTOS TELLO 2022\SCM SPILL OVERS\outputs\PEAO\informalidad\1%\simulacion_2\output_tests.xlsx',alpha1_hat_vec_"&amp;TH225&amp;"','alpha1_hat_vec_"&amp;TH225&amp;"');"</f>
        <v>xlswrite('G:\Mi unidad\1. PROYECTOS TELLO 2022\SCM SPILL OVERS\outputs\PEAO\informalidad\1%\simulacion_2\output_tests.xlsx',alpha1_hat_vec_130','alpha1_hat_vec_130');</v>
      </c>
      <c r="TU225">
        <v>130</v>
      </c>
      <c r="TV225" t="str">
        <f>"xlswrite('G:\Mi unidad\1. PROYECTOS TELLO 2022\SCM SPILL OVERS\outputs\PEAO\alimentos\1%\simulacion_2\output_tests.xlsx',alpha1_hat_vec_"&amp;TU225&amp;"','alpha1_hat_vec_"&amp;TU225&amp;"');"</f>
        <v>xlswrite('G:\Mi unidad\1. PROYECTOS TELLO 2022\SCM SPILL OVERS\outputs\PEAO\alimentos\1%\simulacion_2\output_tests.xlsx',alpha1_hat_vec_130','alpha1_hat_vec_130');</v>
      </c>
      <c r="UB225">
        <v>130</v>
      </c>
      <c r="UC225" t="str">
        <f>"xlswrite('G:\Mi unidad\1. PROYECTOS TELLO 2022\SCM SPILL OVERS\outputs\PEAO\jefe_hogar\1%\simulacion_2\output_tests.xlsx',alpha1_hat_vec_"&amp;UB225&amp;"','alpha1_hat_vec_"&amp;UB225&amp;"');"</f>
        <v>xlswrite('G:\Mi unidad\1. PROYECTOS TELLO 2022\SCM SPILL OVERS\outputs\PEAO\jefe_hogar\1%\simulacion_2\output_tests.xlsx',alpha1_hat_vec_130','alpha1_hat_vec_130');</v>
      </c>
      <c r="UI225">
        <v>130</v>
      </c>
      <c r="UJ225" t="str">
        <f>"xlswrite('G:\Mi unidad\1. PROYECTOS TELLO 2022\SCM SPILL OVERS\outputs\PEAO\mujeres\1%\simulacion_2\output_tests.xlsx',alpha1_hat_vec_"&amp;UI225&amp;"','alpha1_hat_vec_"&amp;UI225&amp;"');"</f>
        <v>xlswrite('G:\Mi unidad\1. PROYECTOS TELLO 2022\SCM SPILL OVERS\outputs\PEAO\mujeres\1%\simulacion_2\output_tests.xlsx',alpha1_hat_vec_130','alpha1_hat_vec_130');</v>
      </c>
      <c r="UU225">
        <v>130</v>
      </c>
      <c r="UV225" t="str">
        <f>"xlswrite('G:\Mi unidad\1. PROYECTOS TELLO 2022\SCM SPILL OVERS\outputs\PEAO\criminalidad\1%\simulacion_2\output_tests.xlsx',alpha1_hat_vec_"&amp;UU225&amp;"','alpha1_hat_vec_"&amp;UU225&amp;"');"</f>
        <v>xlswrite('G:\Mi unidad\1. PROYECTOS TELLO 2022\SCM SPILL OVERS\outputs\PEAO\criminalidad\1%\simulacion_2\output_tests.xlsx',alpha1_hat_vec_130','alpha1_hat_vec_130');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OVERS\outputs\PEAO\bajo_niv_educ\1%\simulacion_2\output_tests.xlsx',spillover_test_"&amp;QW226&amp;"','sp_test_"&amp;QW226&amp;"');"</f>
        <v>xlswrite('G:\Mi unidad\1. PROYECTOS TELLO 2022\SCM SPILL OVERS\outputs\PEAO\bajo_niv_educ\1%\simulacion_2\output_tests.xlsx',spillover_test_130','sp_test_130');</v>
      </c>
      <c r="RK226">
        <v>130</v>
      </c>
      <c r="RL226" t="str">
        <f>"xlswrite('G:\Mi unidad\1. PROYECTOS TELLO 2022\SCM SPILL OVERS\outputs\PEAO\bajo_ingreso\1%\simulacion_2\output_tests.xlsx',spillover_test_"&amp;RK226&amp;"','sp_test_"&amp;RK226&amp;"');"</f>
        <v>xlswrite('G:\Mi unidad\1. PROYECTOS TELLO 2022\SCM SPILL OVERS\outputs\PEAO\bajo_ingreso\1%\simulacion_2\output_tests.xlsx',spillover_test_130','sp_test_130');</v>
      </c>
      <c r="RW226">
        <v>130</v>
      </c>
      <c r="RX226" t="str">
        <f>"xlswrite('G:\Mi unidad\1. PROYECTOS TELLO 2022\SCM SPILL OVERS\outputs\PEAO\densidad\1%\simulacion_2\output_tests.xlsx',spillover_test_"&amp;RW226&amp;"','sp_test_"&amp;RW226&amp;"');"</f>
        <v>xlswrite('G:\Mi unidad\1. PROYECTOS TELLO 2022\SCM SPILL OVERS\outputs\PEAO\densidad\1%\simulacion_2\output_tests.xlsx',spillover_test_130','sp_test_130');</v>
      </c>
      <c r="SI226">
        <v>130</v>
      </c>
      <c r="SJ226" t="str">
        <f>"xlswrite('G:\Mi unidad\1. PROYECTOS TELLO 2022\SCM SPILL OVERS\outputs\PEAO\densidad_g\1%\simulacion_2\output_tests.xlsx',spillover_test_"&amp;SI226&amp;"','sp_test_"&amp;SI226&amp;"');"</f>
        <v>xlswrite('G:\Mi unidad\1. PROYECTOS TELLO 2022\SCM SPILL OVERS\outputs\PEAO\densidad_g\1%\simulacion_2\output_tests.xlsx',spillover_test_130','sp_test_130');</v>
      </c>
      <c r="SU226">
        <v>130</v>
      </c>
      <c r="SV226" t="str">
        <f>"xlswrite('G:\Mi unidad\1. PROYECTOS TELLO 2022\SCM SPILL OVERS\outputs\PEAO\distancia_centro_salud\1%\simulacion_2\output_tests.xlsx',spillover_test_"&amp;SU226&amp;"','sp_test_"&amp;SU226&amp;"');"</f>
        <v>xlswrite('G:\Mi unidad\1. PROYECTOS TELLO 2022\SCM SPILL OVERS\outputs\PEAO\distancia_centro_salud\1%\simulacion_2\output_tests.xlsx',spillover_test_130','sp_test_130');</v>
      </c>
      <c r="TH226">
        <v>130</v>
      </c>
      <c r="TI226" t="str">
        <f>"xlswrite('G:\Mi unidad\1. PROYECTOS TELLO 2022\SCM SPILL OVERS\outputs\PEAO\informalidad\1%\simulacion_2\output_tests.xlsx',spillover_test_"&amp;TH226&amp;"','sp_test_"&amp;TH226&amp;"');"</f>
        <v>xlswrite('G:\Mi unidad\1. PROYECTOS TELLO 2022\SCM SPILL OVERS\outputs\PEAO\informalidad\1%\simulacion_2\output_tests.xlsx',spillover_test_130','sp_test_130');</v>
      </c>
      <c r="TU226">
        <v>130</v>
      </c>
      <c r="TV226" t="str">
        <f>"xlswrite('G:\Mi unidad\1. PROYECTOS TELLO 2022\SCM SPILL OVERS\outputs\PEAO\alimentos\1%\simulacion_2\output_tests.xlsx',spillover_test_"&amp;TU226&amp;"','sp_test_"&amp;TU226&amp;"');"</f>
        <v>xlswrite('G:\Mi unidad\1. PROYECTOS TELLO 2022\SCM SPILL OVERS\outputs\PEAO\alimentos\1%\simulacion_2\output_tests.xlsx',spillover_test_130','sp_test_130');</v>
      </c>
      <c r="UB226">
        <v>130</v>
      </c>
      <c r="UC226" t="str">
        <f>"xlswrite('G:\Mi unidad\1. PROYECTOS TELLO 2022\SCM SPILL OVERS\outputs\PEAO\jefe_hogar\1%\simulacion_2\output_tests.xlsx',spillover_test_"&amp;UB226&amp;"','sp_test_"&amp;UB226&amp;"');"</f>
        <v>xlswrite('G:\Mi unidad\1. PROYECTOS TELLO 2022\SCM SPILL OVERS\outputs\PEAO\jefe_hogar\1%\simulacion_2\output_tests.xlsx',spillover_test_130','sp_test_130');</v>
      </c>
      <c r="UI226">
        <v>130</v>
      </c>
      <c r="UJ226" t="str">
        <f>"xlswrite('G:\Mi unidad\1. PROYECTOS TELLO 2022\SCM SPILL OVERS\outputs\PEAO\mujeres\1%\simulacion_2\output_tests.xlsx',spillover_test_"&amp;UI226&amp;"','sp_test_"&amp;UI226&amp;"');"</f>
        <v>xlswrite('G:\Mi unidad\1. PROYECTOS TELLO 2022\SCM SPILL OVERS\outputs\PEAO\mujeres\1%\simulacion_2\output_tests.xlsx',spillover_test_130','sp_test_130');</v>
      </c>
      <c r="UU226">
        <v>130</v>
      </c>
      <c r="UV226" t="str">
        <f>"xlswrite('G:\Mi unidad\1. PROYECTOS TELLO 2022\SCM SPILL OVERS\outputs\PEAO\criminalidad\1%\simulacion_2\output_tests.xlsx',spillover_test_"&amp;UU226&amp;"','sp_test_"&amp;UU226&amp;"');"</f>
        <v>xlswrite('G:\Mi unidad\1. PROYECTOS TELLO 2022\SCM SPILL OVERS\outputs\PEAO\criminalidad\1%\simulacion_2\output_tests.xlsx',spillover_test_130','sp_test_130');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OVERS\outputs\PEAO\bajo_niv_educ\1%\simulacion_2\output_tests.xlsx',lb_vec_"&amp;QW227&amp;"','lb_vec_"&amp;QW227&amp;"');"</f>
        <v>xlswrite('G:\Mi unidad\1. PROYECTOS TELLO 2022\SCM SPILL OVERS\outputs\PEAO\bajo_niv_educ\1%\simulacion_2\output_tests.xlsx',lb_vec_133','lb_vec_133');</v>
      </c>
      <c r="RK227">
        <v>133</v>
      </c>
      <c r="RL227" t="str">
        <f>"xlswrite('G:\Mi unidad\1. PROYECTOS TELLO 2022\SCM SPILL OVERS\outputs\PEAO\bajo_ingreso\1%\simulacion_2\output_tests.xlsx',lb_vec_"&amp;RK227&amp;"','lb_vec_"&amp;RK227&amp;"');"</f>
        <v>xlswrite('G:\Mi unidad\1. PROYECTOS TELLO 2022\SCM SPILL OVERS\outputs\PEAO\bajo_ingreso\1%\simulacion_2\output_tests.xlsx',lb_vec_133','lb_vec_133');</v>
      </c>
      <c r="RW227">
        <v>133</v>
      </c>
      <c r="RX227" t="str">
        <f>"xlswrite('G:\Mi unidad\1. PROYECTOS TELLO 2022\SCM SPILL OVERS\outputs\PEAO\densidad\1%\simulacion_2\output_tests.xlsx',lb_vec_"&amp;RW227&amp;"','lb_vec_"&amp;RW227&amp;"');"</f>
        <v>xlswrite('G:\Mi unidad\1. PROYECTOS TELLO 2022\SCM SPILL OVERS\outputs\PEAO\densidad\1%\simulacion_2\output_tests.xlsx',lb_vec_133','lb_vec_133');</v>
      </c>
      <c r="SI227">
        <v>133</v>
      </c>
      <c r="SJ227" t="str">
        <f>"xlswrite('G:\Mi unidad\1. PROYECTOS TELLO 2022\SCM SPILL OVERS\outputs\PEAO\densidad_g\1%\simulacion_2\output_tests.xlsx',lb_vec_"&amp;SI227&amp;"','lb_vec_"&amp;SI227&amp;"');"</f>
        <v>xlswrite('G:\Mi unidad\1. PROYECTOS TELLO 2022\SCM SPILL OVERS\outputs\PEAO\densidad_g\1%\simulacion_2\output_tests.xlsx',lb_vec_133','lb_vec_133');</v>
      </c>
      <c r="SU227">
        <v>133</v>
      </c>
      <c r="SV227" t="str">
        <f>"xlswrite('G:\Mi unidad\1. PROYECTOS TELLO 2022\SCM SPILL OVERS\outputs\PEAO\distancia_centro_salud\1%\simulacion_2\output_tests.xlsx',lb_vec_"&amp;SU227&amp;"','lb_vec_"&amp;SU227&amp;"');"</f>
        <v>xlswrite('G:\Mi unidad\1. PROYECTOS TELLO 2022\SCM SPILL OVERS\outputs\PEAO\distancia_centro_salud\1%\simulacion_2\output_tests.xlsx',lb_vec_133','lb_vec_133');</v>
      </c>
      <c r="TH227">
        <v>133</v>
      </c>
      <c r="TI227" t="str">
        <f>"xlswrite('G:\Mi unidad\1. PROYECTOS TELLO 2022\SCM SPILL OVERS\outputs\PEAO\informalidad\1%\simulacion_2\output_tests.xlsx',lb_vec_"&amp;TH227&amp;"','lb_vec_"&amp;TH227&amp;"');"</f>
        <v>xlswrite('G:\Mi unidad\1. PROYECTOS TELLO 2022\SCM SPILL OVERS\outputs\PEAO\informalidad\1%\simulacion_2\output_tests.xlsx',lb_vec_133','lb_vec_133');</v>
      </c>
      <c r="TU227">
        <v>133</v>
      </c>
      <c r="TV227" t="str">
        <f>"xlswrite('G:\Mi unidad\1. PROYECTOS TELLO 2022\SCM SPILL OVERS\outputs\PEAO\alimentos\1%\simulacion_2\output_tests.xlsx',lb_vec_"&amp;TU227&amp;"','lb_vec_"&amp;TU227&amp;"');"</f>
        <v>xlswrite('G:\Mi unidad\1. PROYECTOS TELLO 2022\SCM SPILL OVERS\outputs\PEAO\alimentos\1%\simulacion_2\output_tests.xlsx',lb_vec_133','lb_vec_133');</v>
      </c>
      <c r="UB227">
        <v>133</v>
      </c>
      <c r="UC227" t="str">
        <f>"xlswrite('G:\Mi unidad\1. PROYECTOS TELLO 2022\SCM SPILL OVERS\outputs\PEAO\jefe_hogar\1%\simulacion_2\output_tests.xlsx',lb_vec_"&amp;UB227&amp;"','lb_vec_"&amp;UB227&amp;"');"</f>
        <v>xlswrite('G:\Mi unidad\1. PROYECTOS TELLO 2022\SCM SPILL OVERS\outputs\PEAO\jefe_hogar\1%\simulacion_2\output_tests.xlsx',lb_vec_133','lb_vec_133');</v>
      </c>
      <c r="UI227">
        <v>133</v>
      </c>
      <c r="UJ227" t="str">
        <f>"xlswrite('G:\Mi unidad\1. PROYECTOS TELLO 2022\SCM SPILL OVERS\outputs\PEAO\mujeres\1%\simulacion_2\output_tests.xlsx',lb_vec_"&amp;UI227&amp;"','lb_vec_"&amp;UI227&amp;"');"</f>
        <v>xlswrite('G:\Mi unidad\1. PROYECTOS TELLO 2022\SCM SPILL OVERS\outputs\PEAO\mujeres\1%\simulacion_2\output_tests.xlsx',lb_vec_133','lb_vec_133');</v>
      </c>
      <c r="UU227">
        <v>133</v>
      </c>
      <c r="UV227" t="str">
        <f>"xlswrite('G:\Mi unidad\1. PROYECTOS TELLO 2022\SCM SPILL OVERS\outputs\PEAO\criminalidad\1%\simulacion_2\output_tests.xlsx',lb_vec_"&amp;UU227&amp;"','lb_vec_"&amp;UU227&amp;"');"</f>
        <v>xlswrite('G:\Mi unidad\1. PROYECTOS TELLO 2022\SCM SPILL OVERS\outputs\PEAO\criminalidad\1%\simulacion_2\output_tests.xlsx',lb_vec_133','lb_vec_133');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OVERS\outputs\PEAO\bajo_niv_educ\1%\simulacion_2\output_tests.xlsx',ub_vec_"&amp;QW228&amp;"','ub_vec_"&amp;QW228&amp;"');"</f>
        <v>xlswrite('G:\Mi unidad\1. PROYECTOS TELLO 2022\SCM SPILL OVERS\outputs\PEAO\bajo_niv_educ\1%\simulacion_2\output_tests.xlsx',ub_vec_133','ub_vec_133');</v>
      </c>
      <c r="RK228">
        <v>133</v>
      </c>
      <c r="RL228" t="str">
        <f>"xlswrite('G:\Mi unidad\1. PROYECTOS TELLO 2022\SCM SPILL OVERS\outputs\PEAO\bajo_ingreso\1%\simulacion_2\output_tests.xlsx',ub_vec_"&amp;RK228&amp;"','ub_vec_"&amp;RK228&amp;"');"</f>
        <v>xlswrite('G:\Mi unidad\1. PROYECTOS TELLO 2022\SCM SPILL OVERS\outputs\PEAO\bajo_ingreso\1%\simulacion_2\output_tests.xlsx',ub_vec_133','ub_vec_133');</v>
      </c>
      <c r="RW228">
        <v>133</v>
      </c>
      <c r="RX228" t="str">
        <f>"xlswrite('G:\Mi unidad\1. PROYECTOS TELLO 2022\SCM SPILL OVERS\outputs\PEAO\densidad\1%\simulacion_2\output_tests.xlsx',ub_vec_"&amp;RW228&amp;"','ub_vec_"&amp;RW228&amp;"');"</f>
        <v>xlswrite('G:\Mi unidad\1. PROYECTOS TELLO 2022\SCM SPILL OVERS\outputs\PEAO\densidad\1%\simulacion_2\output_tests.xlsx',ub_vec_133','ub_vec_133');</v>
      </c>
      <c r="SI228">
        <v>133</v>
      </c>
      <c r="SJ228" t="str">
        <f>"xlswrite('G:\Mi unidad\1. PROYECTOS TELLO 2022\SCM SPILL OVERS\outputs\PEAO\densidad_g\1%\simulacion_2\output_tests.xlsx',ub_vec_"&amp;SI228&amp;"','ub_vec_"&amp;SI228&amp;"');"</f>
        <v>xlswrite('G:\Mi unidad\1. PROYECTOS TELLO 2022\SCM SPILL OVERS\outputs\PEAO\densidad_g\1%\simulacion_2\output_tests.xlsx',ub_vec_133','ub_vec_133');</v>
      </c>
      <c r="SU228">
        <v>133</v>
      </c>
      <c r="SV228" t="str">
        <f>"xlswrite('G:\Mi unidad\1. PROYECTOS TELLO 2022\SCM SPILL OVERS\outputs\PEAO\distancia_centro_salud\1%\simulacion_2\output_tests.xlsx',ub_vec_"&amp;SU228&amp;"','ub_vec_"&amp;SU228&amp;"');"</f>
        <v>xlswrite('G:\Mi unidad\1. PROYECTOS TELLO 2022\SCM SPILL OVERS\outputs\PEAO\distancia_centro_salud\1%\simulacion_2\output_tests.xlsx',ub_vec_133','ub_vec_133');</v>
      </c>
      <c r="TH228">
        <v>133</v>
      </c>
      <c r="TI228" t="str">
        <f>"xlswrite('G:\Mi unidad\1. PROYECTOS TELLO 2022\SCM SPILL OVERS\outputs\PEAO\informalidad\1%\simulacion_2\output_tests.xlsx',ub_vec_"&amp;TH228&amp;"','ub_vec_"&amp;TH228&amp;"');"</f>
        <v>xlswrite('G:\Mi unidad\1. PROYECTOS TELLO 2022\SCM SPILL OVERS\outputs\PEAO\informalidad\1%\simulacion_2\output_tests.xlsx',ub_vec_133','ub_vec_133');</v>
      </c>
      <c r="TU228">
        <v>133</v>
      </c>
      <c r="TV228" t="str">
        <f>"xlswrite('G:\Mi unidad\1. PROYECTOS TELLO 2022\SCM SPILL OVERS\outputs\PEAO\alimentos\1%\simulacion_2\output_tests.xlsx',ub_vec_"&amp;TU228&amp;"','ub_vec_"&amp;TU228&amp;"');"</f>
        <v>xlswrite('G:\Mi unidad\1. PROYECTOS TELLO 2022\SCM SPILL OVERS\outputs\PEAO\alimentos\1%\simulacion_2\output_tests.xlsx',ub_vec_133','ub_vec_133');</v>
      </c>
      <c r="UB228">
        <v>133</v>
      </c>
      <c r="UC228" t="str">
        <f>"xlswrite('G:\Mi unidad\1. PROYECTOS TELLO 2022\SCM SPILL OVERS\outputs\PEAO\jefe_hogar\1%\simulacion_2\output_tests.xlsx',ub_vec_"&amp;UB228&amp;"','ub_vec_"&amp;UB228&amp;"');"</f>
        <v>xlswrite('G:\Mi unidad\1. PROYECTOS TELLO 2022\SCM SPILL OVERS\outputs\PEAO\jefe_hogar\1%\simulacion_2\output_tests.xlsx',ub_vec_133','ub_vec_133');</v>
      </c>
      <c r="UI228">
        <v>133</v>
      </c>
      <c r="UJ228" t="str">
        <f>"xlswrite('G:\Mi unidad\1. PROYECTOS TELLO 2022\SCM SPILL OVERS\outputs\PEAO\mujeres\1%\simulacion_2\output_tests.xlsx',ub_vec_"&amp;UI228&amp;"','ub_vec_"&amp;UI228&amp;"');"</f>
        <v>xlswrite('G:\Mi unidad\1. PROYECTOS TELLO 2022\SCM SPILL OVERS\outputs\PEAO\mujeres\1%\simulacion_2\output_tests.xlsx',ub_vec_133','ub_vec_133');</v>
      </c>
      <c r="UU228">
        <v>133</v>
      </c>
      <c r="UV228" t="str">
        <f>"xlswrite('G:\Mi unidad\1. PROYECTOS TELLO 2022\SCM SPILL OVERS\outputs\PEAO\criminalidad\1%\simulacion_2\output_tests.xlsx',ub_vec_"&amp;UU228&amp;"','ub_vec_"&amp;UU228&amp;"');"</f>
        <v>xlswrite('G:\Mi unidad\1. PROYECTOS TELLO 2022\SCM SPILL OVERS\outputs\PEAO\criminalidad\1%\simulacion_2\output_tests.xlsx',ub_vec_133','ub_vec_133');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sp_andrews(Y_pre_"&amp;QP229&amp;",PEAO_"&amp;QP229&amp;"(:,T+s),A_"&amp;QP229&amp;",C,d,alpha_sig);"</f>
        <v xml:space="preserve">    spillover_test_106(s) = sp_andrews(Y_pre_106,PEAO_106(:,T+s),A_106,C,d,alpha_sig);</v>
      </c>
      <c r="QW229">
        <v>133</v>
      </c>
      <c r="QX229" t="str">
        <f>"xlswrite('G:\Mi unidad\1. PROYECTOS TELLO 2022\SCM SPILL OVERS\outputs\PEAO\bajo_niv_educ\1%\simulacion_2\output_tests.xlsx',p_value_vec_"&amp;QW229&amp;"','p_value_vec_"&amp;QW229&amp;"');"</f>
        <v>xlswrite('G:\Mi unidad\1. PROYECTOS TELLO 2022\SCM SPILL OVERS\outputs\PEAO\bajo_niv_educ\1%\simulacion_2\output_tests.xlsx',p_value_vec_133','p_value_vec_133');</v>
      </c>
      <c r="RK229">
        <v>133</v>
      </c>
      <c r="RL229" t="str">
        <f>"xlswrite('G:\Mi unidad\1. PROYECTOS TELLO 2022\SCM SPILL OVERS\outputs\PEAO\bajo_ingreso\1%\simulacion_2\output_tests.xlsx',p_value_vec_"&amp;RK229&amp;"','p_value_vec_"&amp;RK229&amp;"');"</f>
        <v>xlswrite('G:\Mi unidad\1. PROYECTOS TELLO 2022\SCM SPILL OVERS\outputs\PEAO\bajo_ingreso\1%\simulacion_2\output_tests.xlsx',p_value_vec_133','p_value_vec_133');</v>
      </c>
      <c r="RW229">
        <v>133</v>
      </c>
      <c r="RX229" t="str">
        <f>"xlswrite('G:\Mi unidad\1. PROYECTOS TELLO 2022\SCM SPILL OVERS\outputs\PEAO\densidad\1%\simulacion_2\output_tests.xlsx',p_value_vec_"&amp;RW229&amp;"','p_value_vec_"&amp;RW229&amp;"');"</f>
        <v>xlswrite('G:\Mi unidad\1. PROYECTOS TELLO 2022\SCM SPILL OVERS\outputs\PEAO\densidad\1%\simulacion_2\output_tests.xlsx',p_value_vec_133','p_value_vec_133');</v>
      </c>
      <c r="SI229">
        <v>133</v>
      </c>
      <c r="SJ229" t="str">
        <f>"xlswrite('G:\Mi unidad\1. PROYECTOS TELLO 2022\SCM SPILL OVERS\outputs\PEAO\densidad_g\1%\simulacion_2\output_tests.xlsx',p_value_vec_"&amp;SI229&amp;"','p_value_vec_"&amp;SI229&amp;"');"</f>
        <v>xlswrite('G:\Mi unidad\1. PROYECTOS TELLO 2022\SCM SPILL OVERS\outputs\PEAO\densidad_g\1%\simulacion_2\output_tests.xlsx',p_value_vec_133','p_value_vec_133');</v>
      </c>
      <c r="SU229">
        <v>133</v>
      </c>
      <c r="SV229" t="str">
        <f>"xlswrite('G:\Mi unidad\1. PROYECTOS TELLO 2022\SCM SPILL OVERS\outputs\PEAO\distancia_centro_salud\1%\simulacion_2\output_tests.xlsx',p_value_vec_"&amp;SU229&amp;"','p_value_vec_"&amp;SU229&amp;"');"</f>
        <v>xlswrite('G:\Mi unidad\1. PROYECTOS TELLO 2022\SCM SPILL OVERS\outputs\PEAO\distancia_centro_salud\1%\simulacion_2\output_tests.xlsx',p_value_vec_133','p_value_vec_133');</v>
      </c>
      <c r="TH229">
        <v>133</v>
      </c>
      <c r="TI229" t="str">
        <f>"xlswrite('G:\Mi unidad\1. PROYECTOS TELLO 2022\SCM SPILL OVERS\outputs\PEAO\informalidad\1%\simulacion_2\output_tests.xlsx',p_value_vec_"&amp;TH229&amp;"','p_value_vec_"&amp;TH229&amp;"');"</f>
        <v>xlswrite('G:\Mi unidad\1. PROYECTOS TELLO 2022\SCM SPILL OVERS\outputs\PEAO\informalidad\1%\simulacion_2\output_tests.xlsx',p_value_vec_133','p_value_vec_133');</v>
      </c>
      <c r="TU229">
        <v>133</v>
      </c>
      <c r="TV229" t="str">
        <f>"xlswrite('G:\Mi unidad\1. PROYECTOS TELLO 2022\SCM SPILL OVERS\outputs\PEAO\alimentos\1%\simulacion_2\output_tests.xlsx',p_value_vec_"&amp;TU229&amp;"','p_value_vec_"&amp;TU229&amp;"');"</f>
        <v>xlswrite('G:\Mi unidad\1. PROYECTOS TELLO 2022\SCM SPILL OVERS\outputs\PEAO\alimentos\1%\simulacion_2\output_tests.xlsx',p_value_vec_133','p_value_vec_133');</v>
      </c>
      <c r="UB229">
        <v>133</v>
      </c>
      <c r="UC229" t="str">
        <f>"xlswrite('G:\Mi unidad\1. PROYECTOS TELLO 2022\SCM SPILL OVERS\outputs\PEAO\jefe_hogar\1%\simulacion_2\output_tests.xlsx',p_value_vec_"&amp;UB229&amp;"','p_value_vec_"&amp;UB229&amp;"');"</f>
        <v>xlswrite('G:\Mi unidad\1. PROYECTOS TELLO 2022\SCM SPILL OVERS\outputs\PEAO\jefe_hogar\1%\simulacion_2\output_tests.xlsx',p_value_vec_133','p_value_vec_133');</v>
      </c>
      <c r="UI229">
        <v>133</v>
      </c>
      <c r="UJ229" t="str">
        <f>"xlswrite('G:\Mi unidad\1. PROYECTOS TELLO 2022\SCM SPILL OVERS\outputs\PEAO\mujeres\1%\simulacion_2\output_tests.xlsx',p_value_vec_"&amp;UI229&amp;"','p_value_vec_"&amp;UI229&amp;"');"</f>
        <v>xlswrite('G:\Mi unidad\1. PROYECTOS TELLO 2022\SCM SPILL OVERS\outputs\PEAO\mujeres\1%\simulacion_2\output_tests.xlsx',p_value_vec_133','p_value_vec_133');</v>
      </c>
      <c r="UU229">
        <v>133</v>
      </c>
      <c r="UV229" t="str">
        <f>"xlswrite('G:\Mi unidad\1. PROYECTOS TELLO 2022\SCM SPILL OVERS\outputs\PEAO\criminalidad\1%\simulacion_2\output_tests.xlsx',p_value_vec_"&amp;UU229&amp;"','p_value_vec_"&amp;UU229&amp;"');"</f>
        <v>xlswrite('G:\Mi unidad\1. PROYECTOS TELLO 2022\SCM SPILL OVERS\outputs\PEAO\criminalidad\1%\simulacion_2\output_tests.xlsx',p_value_vec_133','p_value_vec_133');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OVERS\outputs\PEAO\bajo_niv_educ\1%\simulacion_2\output_tests.xlsx',alpha1_hat_vec_"&amp;QW230&amp;"','alpha1_hat_vec_"&amp;QW230&amp;"');"</f>
        <v>xlswrite('G:\Mi unidad\1. PROYECTOS TELLO 2022\SCM SPILL OVERS\outputs\PEAO\bajo_niv_educ\1%\simulacion_2\output_tests.xlsx',alpha1_hat_vec_133','alpha1_hat_vec_133');</v>
      </c>
      <c r="RK230">
        <v>133</v>
      </c>
      <c r="RL230" t="str">
        <f>"xlswrite('G:\Mi unidad\1. PROYECTOS TELLO 2022\SCM SPILL OVERS\outputs\PEAO\bajo_ingreso\1%\simulacion_2\output_tests.xlsx',alpha1_hat_vec_"&amp;RK230&amp;"','alpha1_hat_vec_"&amp;RK230&amp;"');"</f>
        <v>xlswrite('G:\Mi unidad\1. PROYECTOS TELLO 2022\SCM SPILL OVERS\outputs\PEAO\bajo_ingreso\1%\simulacion_2\output_tests.xlsx',alpha1_hat_vec_133','alpha1_hat_vec_133');</v>
      </c>
      <c r="RW230">
        <v>133</v>
      </c>
      <c r="RX230" t="str">
        <f>"xlswrite('G:\Mi unidad\1. PROYECTOS TELLO 2022\SCM SPILL OVERS\outputs\PEAO\densidad\1%\simulacion_2\output_tests.xlsx',alpha1_hat_vec_"&amp;RW230&amp;"','alpha1_hat_vec_"&amp;RW230&amp;"');"</f>
        <v>xlswrite('G:\Mi unidad\1. PROYECTOS TELLO 2022\SCM SPILL OVERS\outputs\PEAO\densidad\1%\simulacion_2\output_tests.xlsx',alpha1_hat_vec_133','alpha1_hat_vec_133');</v>
      </c>
      <c r="SI230">
        <v>133</v>
      </c>
      <c r="SJ230" t="str">
        <f>"xlswrite('G:\Mi unidad\1. PROYECTOS TELLO 2022\SCM SPILL OVERS\outputs\PEAO\densidad_g\1%\simulacion_2\output_tests.xlsx',alpha1_hat_vec_"&amp;SI230&amp;"','alpha1_hat_vec_"&amp;SI230&amp;"');"</f>
        <v>xlswrite('G:\Mi unidad\1. PROYECTOS TELLO 2022\SCM SPILL OVERS\outputs\PEAO\densidad_g\1%\simulacion_2\output_tests.xlsx',alpha1_hat_vec_133','alpha1_hat_vec_133');</v>
      </c>
      <c r="SU230">
        <v>133</v>
      </c>
      <c r="SV230" t="str">
        <f>"xlswrite('G:\Mi unidad\1. PROYECTOS TELLO 2022\SCM SPILL OVERS\outputs\PEAO\distancia_centro_salud\1%\simulacion_2\output_tests.xlsx',alpha1_hat_vec_"&amp;SU230&amp;"','alpha1_hat_vec_"&amp;SU230&amp;"');"</f>
        <v>xlswrite('G:\Mi unidad\1. PROYECTOS TELLO 2022\SCM SPILL OVERS\outputs\PEAO\distancia_centro_salud\1%\simulacion_2\output_tests.xlsx',alpha1_hat_vec_133','alpha1_hat_vec_133');</v>
      </c>
      <c r="TH230">
        <v>133</v>
      </c>
      <c r="TI230" t="str">
        <f>"xlswrite('G:\Mi unidad\1. PROYECTOS TELLO 2022\SCM SPILL OVERS\outputs\PEAO\informalidad\1%\simulacion_2\output_tests.xlsx',alpha1_hat_vec_"&amp;TH230&amp;"','alpha1_hat_vec_"&amp;TH230&amp;"');"</f>
        <v>xlswrite('G:\Mi unidad\1. PROYECTOS TELLO 2022\SCM SPILL OVERS\outputs\PEAO\informalidad\1%\simulacion_2\output_tests.xlsx',alpha1_hat_vec_133','alpha1_hat_vec_133');</v>
      </c>
      <c r="TU230">
        <v>133</v>
      </c>
      <c r="TV230" t="str">
        <f>"xlswrite('G:\Mi unidad\1. PROYECTOS TELLO 2022\SCM SPILL OVERS\outputs\PEAO\alimentos\1%\simulacion_2\output_tests.xlsx',alpha1_hat_vec_"&amp;TU230&amp;"','alpha1_hat_vec_"&amp;TU230&amp;"');"</f>
        <v>xlswrite('G:\Mi unidad\1. PROYECTOS TELLO 2022\SCM SPILL OVERS\outputs\PEAO\alimentos\1%\simulacion_2\output_tests.xlsx',alpha1_hat_vec_133','alpha1_hat_vec_133');</v>
      </c>
      <c r="UB230">
        <v>133</v>
      </c>
      <c r="UC230" t="str">
        <f>"xlswrite('G:\Mi unidad\1. PROYECTOS TELLO 2022\SCM SPILL OVERS\outputs\PEAO\jefe_hogar\1%\simulacion_2\output_tests.xlsx',alpha1_hat_vec_"&amp;UB230&amp;"','alpha1_hat_vec_"&amp;UB230&amp;"');"</f>
        <v>xlswrite('G:\Mi unidad\1. PROYECTOS TELLO 2022\SCM SPILL OVERS\outputs\PEAO\jefe_hogar\1%\simulacion_2\output_tests.xlsx',alpha1_hat_vec_133','alpha1_hat_vec_133');</v>
      </c>
      <c r="UI230">
        <v>133</v>
      </c>
      <c r="UJ230" t="str">
        <f>"xlswrite('G:\Mi unidad\1. PROYECTOS TELLO 2022\SCM SPILL OVERS\outputs\PEAO\mujeres\1%\simulacion_2\output_tests.xlsx',alpha1_hat_vec_"&amp;UI230&amp;"','alpha1_hat_vec_"&amp;UI230&amp;"');"</f>
        <v>xlswrite('G:\Mi unidad\1. PROYECTOS TELLO 2022\SCM SPILL OVERS\outputs\PEAO\mujeres\1%\simulacion_2\output_tests.xlsx',alpha1_hat_vec_133','alpha1_hat_vec_133');</v>
      </c>
      <c r="UU230">
        <v>133</v>
      </c>
      <c r="UV230" t="str">
        <f>"xlswrite('G:\Mi unidad\1. PROYECTOS TELLO 2022\SCM SPILL OVERS\outputs\PEAO\criminalidad\1%\simulacion_2\output_tests.xlsx',alpha1_hat_vec_"&amp;UU230&amp;"','alpha1_hat_vec_"&amp;UU230&amp;"');"</f>
        <v>xlswrite('G:\Mi unidad\1. PROYECTOS TELLO 2022\SCM SPILL OVERS\outputs\PEAO\criminalidad\1%\simulacion_2\output_tests.xlsx',alpha1_hat_vec_133','alpha1_hat_vec_133');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OVERS\outputs\PEAO\bajo_niv_educ\1%\simulacion_2\output_tests.xlsx',spillover_test_"&amp;QW231&amp;"','sp_test_"&amp;QW231&amp;"');"</f>
        <v>xlswrite('G:\Mi unidad\1. PROYECTOS TELLO 2022\SCM SPILL OVERS\outputs\PEAO\bajo_niv_educ\1%\simulacion_2\output_tests.xlsx',spillover_test_133','sp_test_133');</v>
      </c>
      <c r="RK231">
        <v>133</v>
      </c>
      <c r="RL231" t="str">
        <f>"xlswrite('G:\Mi unidad\1. PROYECTOS TELLO 2022\SCM SPILL OVERS\outputs\PEAO\bajo_ingreso\1%\simulacion_2\output_tests.xlsx',spillover_test_"&amp;RK231&amp;"','sp_test_"&amp;RK231&amp;"');"</f>
        <v>xlswrite('G:\Mi unidad\1. PROYECTOS TELLO 2022\SCM SPILL OVERS\outputs\PEAO\bajo_ingreso\1%\simulacion_2\output_tests.xlsx',spillover_test_133','sp_test_133');</v>
      </c>
      <c r="RW231">
        <v>133</v>
      </c>
      <c r="RX231" t="str">
        <f>"xlswrite('G:\Mi unidad\1. PROYECTOS TELLO 2022\SCM SPILL OVERS\outputs\PEAO\densidad\1%\simulacion_2\output_tests.xlsx',spillover_test_"&amp;RW231&amp;"','sp_test_"&amp;RW231&amp;"');"</f>
        <v>xlswrite('G:\Mi unidad\1. PROYECTOS TELLO 2022\SCM SPILL OVERS\outputs\PEAO\densidad\1%\simulacion_2\output_tests.xlsx',spillover_test_133','sp_test_133');</v>
      </c>
      <c r="SI231">
        <v>133</v>
      </c>
      <c r="SJ231" t="str">
        <f>"xlswrite('G:\Mi unidad\1. PROYECTOS TELLO 2022\SCM SPILL OVERS\outputs\PEAO\densidad_g\1%\simulacion_2\output_tests.xlsx',spillover_test_"&amp;SI231&amp;"','sp_test_"&amp;SI231&amp;"');"</f>
        <v>xlswrite('G:\Mi unidad\1. PROYECTOS TELLO 2022\SCM SPILL OVERS\outputs\PEAO\densidad_g\1%\simulacion_2\output_tests.xlsx',spillover_test_133','sp_test_133');</v>
      </c>
      <c r="SU231">
        <v>133</v>
      </c>
      <c r="SV231" t="str">
        <f>"xlswrite('G:\Mi unidad\1. PROYECTOS TELLO 2022\SCM SPILL OVERS\outputs\PEAO\distancia_centro_salud\1%\simulacion_2\output_tests.xlsx',spillover_test_"&amp;SU231&amp;"','sp_test_"&amp;SU231&amp;"');"</f>
        <v>xlswrite('G:\Mi unidad\1. PROYECTOS TELLO 2022\SCM SPILL OVERS\outputs\PEAO\distancia_centro_salud\1%\simulacion_2\output_tests.xlsx',spillover_test_133','sp_test_133');</v>
      </c>
      <c r="TH231">
        <v>133</v>
      </c>
      <c r="TI231" t="str">
        <f>"xlswrite('G:\Mi unidad\1. PROYECTOS TELLO 2022\SCM SPILL OVERS\outputs\PEAO\informalidad\1%\simulacion_2\output_tests.xlsx',spillover_test_"&amp;TH231&amp;"','sp_test_"&amp;TH231&amp;"');"</f>
        <v>xlswrite('G:\Mi unidad\1. PROYECTOS TELLO 2022\SCM SPILL OVERS\outputs\PEAO\informalidad\1%\simulacion_2\output_tests.xlsx',spillover_test_133','sp_test_133');</v>
      </c>
      <c r="TU231">
        <v>133</v>
      </c>
      <c r="TV231" t="str">
        <f>"xlswrite('G:\Mi unidad\1. PROYECTOS TELLO 2022\SCM SPILL OVERS\outputs\PEAO\alimentos\1%\simulacion_2\output_tests.xlsx',spillover_test_"&amp;TU231&amp;"','sp_test_"&amp;TU231&amp;"');"</f>
        <v>xlswrite('G:\Mi unidad\1. PROYECTOS TELLO 2022\SCM SPILL OVERS\outputs\PEAO\alimentos\1%\simulacion_2\output_tests.xlsx',spillover_test_133','sp_test_133');</v>
      </c>
      <c r="UB231">
        <v>133</v>
      </c>
      <c r="UC231" t="str">
        <f>"xlswrite('G:\Mi unidad\1. PROYECTOS TELLO 2022\SCM SPILL OVERS\outputs\PEAO\jefe_hogar\1%\simulacion_2\output_tests.xlsx',spillover_test_"&amp;UB231&amp;"','sp_test_"&amp;UB231&amp;"');"</f>
        <v>xlswrite('G:\Mi unidad\1. PROYECTOS TELLO 2022\SCM SPILL OVERS\outputs\PEAO\jefe_hogar\1%\simulacion_2\output_tests.xlsx',spillover_test_133','sp_test_133');</v>
      </c>
      <c r="UI231">
        <v>133</v>
      </c>
      <c r="UJ231" t="str">
        <f>"xlswrite('G:\Mi unidad\1. PROYECTOS TELLO 2022\SCM SPILL OVERS\outputs\PEAO\mujeres\1%\simulacion_2\output_tests.xlsx',spillover_test_"&amp;UI231&amp;"','sp_test_"&amp;UI231&amp;"');"</f>
        <v>xlswrite('G:\Mi unidad\1. PROYECTOS TELLO 2022\SCM SPILL OVERS\outputs\PEAO\mujeres\1%\simulacion_2\output_tests.xlsx',spillover_test_133','sp_test_133');</v>
      </c>
      <c r="UU231">
        <v>133</v>
      </c>
      <c r="UV231" t="str">
        <f>"xlswrite('G:\Mi unidad\1. PROYECTOS TELLO 2022\SCM SPILL OVERS\outputs\PEAO\criminalidad\1%\simulacion_2\output_tests.xlsx',spillover_test_"&amp;UU231&amp;"','sp_test_"&amp;UU231&amp;"');"</f>
        <v>xlswrite('G:\Mi unidad\1. PROYECTOS TELLO 2022\SCM SPILL OVERS\outputs\PEAO\criminalidad\1%\simulacion_2\output_tests.xlsx',spillover_test_133','sp_test_133');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sp_andrews_te(Y_pre_"&amp;QI232&amp;",PEAO_"&amp;QI232&amp;"(:,T+s),A_"&amp;QI232&amp;",C,.05);"</f>
        <v xml:space="preserve">    [p_value_80,lb_80,ub_80] = sp_andrews_te(Y_pre_80,PEAO_80(:,T+s),A_80,C,.05);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OVERS\outputs\PEAO\bajo_niv_educ\1%\simulacion_2\output_tests.xlsx',lb_vec_"&amp;QW232&amp;"','lb_vec_"&amp;QW232&amp;"');"</f>
        <v>xlswrite('G:\Mi unidad\1. PROYECTOS TELLO 2022\SCM SPILL OVERS\outputs\PEAO\bajo_niv_educ\1%\simulacion_2\output_tests.xlsx',lb_vec_139','lb_vec_139');</v>
      </c>
      <c r="RK232">
        <v>139</v>
      </c>
      <c r="RL232" t="str">
        <f>"xlswrite('G:\Mi unidad\1. PROYECTOS TELLO 2022\SCM SPILL OVERS\outputs\PEAO\bajo_ingreso\1%\simulacion_2\output_tests.xlsx',lb_vec_"&amp;RK232&amp;"','lb_vec_"&amp;RK232&amp;"');"</f>
        <v>xlswrite('G:\Mi unidad\1. PROYECTOS TELLO 2022\SCM SPILL OVERS\outputs\PEAO\bajo_ingreso\1%\simulacion_2\output_tests.xlsx',lb_vec_139','lb_vec_139');</v>
      </c>
      <c r="RW232">
        <v>139</v>
      </c>
      <c r="RX232" t="str">
        <f>"xlswrite('G:\Mi unidad\1. PROYECTOS TELLO 2022\SCM SPILL OVERS\outputs\PEAO\densidad\1%\simulacion_2\output_tests.xlsx',lb_vec_"&amp;RW232&amp;"','lb_vec_"&amp;RW232&amp;"');"</f>
        <v>xlswrite('G:\Mi unidad\1. PROYECTOS TELLO 2022\SCM SPILL OVERS\outputs\PEAO\densidad\1%\simulacion_2\output_tests.xlsx',lb_vec_139','lb_vec_139');</v>
      </c>
      <c r="SI232">
        <v>139</v>
      </c>
      <c r="SJ232" t="str">
        <f>"xlswrite('G:\Mi unidad\1. PROYECTOS TELLO 2022\SCM SPILL OVERS\outputs\PEAO\densidad_g\1%\simulacion_2\output_tests.xlsx',lb_vec_"&amp;SI232&amp;"','lb_vec_"&amp;SI232&amp;"');"</f>
        <v>xlswrite('G:\Mi unidad\1. PROYECTOS TELLO 2022\SCM SPILL OVERS\outputs\PEAO\densidad_g\1%\simulacion_2\output_tests.xlsx',lb_vec_139','lb_vec_139');</v>
      </c>
      <c r="SU232">
        <v>139</v>
      </c>
      <c r="SV232" t="str">
        <f>"xlswrite('G:\Mi unidad\1. PROYECTOS TELLO 2022\SCM SPILL OVERS\outputs\PEAO\distancia_centro_salud\1%\simulacion_2\output_tests.xlsx',lb_vec_"&amp;SU232&amp;"','lb_vec_"&amp;SU232&amp;"');"</f>
        <v>xlswrite('G:\Mi unidad\1. PROYECTOS TELLO 2022\SCM SPILL OVERS\outputs\PEAO\distancia_centro_salud\1%\simulacion_2\output_tests.xlsx',lb_vec_139','lb_vec_139');</v>
      </c>
      <c r="TH232">
        <v>139</v>
      </c>
      <c r="TI232" t="str">
        <f>"xlswrite('G:\Mi unidad\1. PROYECTOS TELLO 2022\SCM SPILL OVERS\outputs\PEAO\informalidad\1%\simulacion_2\output_tests.xlsx',lb_vec_"&amp;TH232&amp;"','lb_vec_"&amp;TH232&amp;"');"</f>
        <v>xlswrite('G:\Mi unidad\1. PROYECTOS TELLO 2022\SCM SPILL OVERS\outputs\PEAO\informalidad\1%\simulacion_2\output_tests.xlsx',lb_vec_139','lb_vec_139');</v>
      </c>
      <c r="TU232">
        <v>139</v>
      </c>
      <c r="TV232" t="str">
        <f>"xlswrite('G:\Mi unidad\1. PROYECTOS TELLO 2022\SCM SPILL OVERS\outputs\PEAO\alimentos\1%\simulacion_2\output_tests.xlsx',lb_vec_"&amp;TU232&amp;"','lb_vec_"&amp;TU232&amp;"');"</f>
        <v>xlswrite('G:\Mi unidad\1. PROYECTOS TELLO 2022\SCM SPILL OVERS\outputs\PEAO\alimentos\1%\simulacion_2\output_tests.xlsx',lb_vec_139','lb_vec_139');</v>
      </c>
      <c r="UB232">
        <v>139</v>
      </c>
      <c r="UC232" t="str">
        <f>"xlswrite('G:\Mi unidad\1. PROYECTOS TELLO 2022\SCM SPILL OVERS\outputs\PEAO\jefe_hogar\1%\simulacion_2\output_tests.xlsx',lb_vec_"&amp;UB232&amp;"','lb_vec_"&amp;UB232&amp;"');"</f>
        <v>xlswrite('G:\Mi unidad\1. PROYECTOS TELLO 2022\SCM SPILL OVERS\outputs\PEAO\jefe_hogar\1%\simulacion_2\output_tests.xlsx',lb_vec_139','lb_vec_139');</v>
      </c>
      <c r="UI232">
        <v>139</v>
      </c>
      <c r="UJ232" t="str">
        <f>"xlswrite('G:\Mi unidad\1. PROYECTOS TELLO 2022\SCM SPILL OVERS\outputs\PEAO\mujeres\1%\simulacion_2\output_tests.xlsx',lb_vec_"&amp;UI232&amp;"','lb_vec_"&amp;UI232&amp;"');"</f>
        <v>xlswrite('G:\Mi unidad\1. PROYECTOS TELLO 2022\SCM SPILL OVERS\outputs\PEAO\mujeres\1%\simulacion_2\output_tests.xlsx',lb_vec_139','lb_vec_139');</v>
      </c>
      <c r="UU232">
        <v>139</v>
      </c>
      <c r="UV232" t="str">
        <f>"xlswrite('G:\Mi unidad\1. PROYECTOS TELLO 2022\SCM SPILL OVERS\outputs\PEAO\criminalidad\1%\simulacion_2\output_tests.xlsx',lb_vec_"&amp;UU232&amp;"','lb_vec_"&amp;UU232&amp;"');"</f>
        <v>xlswrite('G:\Mi unidad\1. PROYECTOS TELLO 2022\SCM SPILL OVERS\outputs\PEAO\criminalidad\1%\simulacion_2\output_tests.xlsx',lb_vec_139','lb_vec_139');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OVERS\outputs\PEAO\bajo_niv_educ\1%\simulacion_2\output_tests.xlsx',ub_vec_"&amp;QW233&amp;"','ub_vec_"&amp;QW233&amp;"');"</f>
        <v>xlswrite('G:\Mi unidad\1. PROYECTOS TELLO 2022\SCM SPILL OVERS\outputs\PEAO\bajo_niv_educ\1%\simulacion_2\output_tests.xlsx',ub_vec_139','ub_vec_139');</v>
      </c>
      <c r="RK233">
        <v>139</v>
      </c>
      <c r="RL233" t="str">
        <f>"xlswrite('G:\Mi unidad\1. PROYECTOS TELLO 2022\SCM SPILL OVERS\outputs\PEAO\bajo_ingreso\1%\simulacion_2\output_tests.xlsx',ub_vec_"&amp;RK233&amp;"','ub_vec_"&amp;RK233&amp;"');"</f>
        <v>xlswrite('G:\Mi unidad\1. PROYECTOS TELLO 2022\SCM SPILL OVERS\outputs\PEAO\bajo_ingreso\1%\simulacion_2\output_tests.xlsx',ub_vec_139','ub_vec_139');</v>
      </c>
      <c r="RW233">
        <v>139</v>
      </c>
      <c r="RX233" t="str">
        <f>"xlswrite('G:\Mi unidad\1. PROYECTOS TELLO 2022\SCM SPILL OVERS\outputs\PEAO\densidad\1%\simulacion_2\output_tests.xlsx',ub_vec_"&amp;RW233&amp;"','ub_vec_"&amp;RW233&amp;"');"</f>
        <v>xlswrite('G:\Mi unidad\1. PROYECTOS TELLO 2022\SCM SPILL OVERS\outputs\PEAO\densidad\1%\simulacion_2\output_tests.xlsx',ub_vec_139','ub_vec_139');</v>
      </c>
      <c r="SI233">
        <v>139</v>
      </c>
      <c r="SJ233" t="str">
        <f>"xlswrite('G:\Mi unidad\1. PROYECTOS TELLO 2022\SCM SPILL OVERS\outputs\PEAO\densidad_g\1%\simulacion_2\output_tests.xlsx',ub_vec_"&amp;SI233&amp;"','ub_vec_"&amp;SI233&amp;"');"</f>
        <v>xlswrite('G:\Mi unidad\1. PROYECTOS TELLO 2022\SCM SPILL OVERS\outputs\PEAO\densidad_g\1%\simulacion_2\output_tests.xlsx',ub_vec_139','ub_vec_139');</v>
      </c>
      <c r="SU233">
        <v>139</v>
      </c>
      <c r="SV233" t="str">
        <f>"xlswrite('G:\Mi unidad\1. PROYECTOS TELLO 2022\SCM SPILL OVERS\outputs\PEAO\distancia_centro_salud\1%\simulacion_2\output_tests.xlsx',ub_vec_"&amp;SU233&amp;"','ub_vec_"&amp;SU233&amp;"');"</f>
        <v>xlswrite('G:\Mi unidad\1. PROYECTOS TELLO 2022\SCM SPILL OVERS\outputs\PEAO\distancia_centro_salud\1%\simulacion_2\output_tests.xlsx',ub_vec_139','ub_vec_139');</v>
      </c>
      <c r="TH233">
        <v>139</v>
      </c>
      <c r="TI233" t="str">
        <f>"xlswrite('G:\Mi unidad\1. PROYECTOS TELLO 2022\SCM SPILL OVERS\outputs\PEAO\informalidad\1%\simulacion_2\output_tests.xlsx',ub_vec_"&amp;TH233&amp;"','ub_vec_"&amp;TH233&amp;"');"</f>
        <v>xlswrite('G:\Mi unidad\1. PROYECTOS TELLO 2022\SCM SPILL OVERS\outputs\PEAO\informalidad\1%\simulacion_2\output_tests.xlsx',ub_vec_139','ub_vec_139');</v>
      </c>
      <c r="TU233">
        <v>139</v>
      </c>
      <c r="TV233" t="str">
        <f>"xlswrite('G:\Mi unidad\1. PROYECTOS TELLO 2022\SCM SPILL OVERS\outputs\PEAO\alimentos\1%\simulacion_2\output_tests.xlsx',ub_vec_"&amp;TU233&amp;"','ub_vec_"&amp;TU233&amp;"');"</f>
        <v>xlswrite('G:\Mi unidad\1. PROYECTOS TELLO 2022\SCM SPILL OVERS\outputs\PEAO\alimentos\1%\simulacion_2\output_tests.xlsx',ub_vec_139','ub_vec_139');</v>
      </c>
      <c r="UB233">
        <v>139</v>
      </c>
      <c r="UC233" t="str">
        <f>"xlswrite('G:\Mi unidad\1. PROYECTOS TELLO 2022\SCM SPILL OVERS\outputs\PEAO\jefe_hogar\1%\simulacion_2\output_tests.xlsx',ub_vec_"&amp;UB233&amp;"','ub_vec_"&amp;UB233&amp;"');"</f>
        <v>xlswrite('G:\Mi unidad\1. PROYECTOS TELLO 2022\SCM SPILL OVERS\outputs\PEAO\jefe_hogar\1%\simulacion_2\output_tests.xlsx',ub_vec_139','ub_vec_139');</v>
      </c>
      <c r="UI233">
        <v>139</v>
      </c>
      <c r="UJ233" t="str">
        <f>"xlswrite('G:\Mi unidad\1. PROYECTOS TELLO 2022\SCM SPILL OVERS\outputs\PEAO\mujeres\1%\simulacion_2\output_tests.xlsx',ub_vec_"&amp;UI233&amp;"','ub_vec_"&amp;UI233&amp;"');"</f>
        <v>xlswrite('G:\Mi unidad\1. PROYECTOS TELLO 2022\SCM SPILL OVERS\outputs\PEAO\mujeres\1%\simulacion_2\output_tests.xlsx',ub_vec_139','ub_vec_139');</v>
      </c>
      <c r="UU233">
        <v>139</v>
      </c>
      <c r="UV233" t="str">
        <f>"xlswrite('G:\Mi unidad\1. PROYECTOS TELLO 2022\SCM SPILL OVERS\outputs\PEAO\criminalidad\1%\simulacion_2\output_tests.xlsx',ub_vec_"&amp;UU233&amp;"','ub_vec_"&amp;UU233&amp;"');"</f>
        <v>xlswrite('G:\Mi unidad\1. PROYECTOS TELLO 2022\SCM SPILL OVERS\outputs\PEAO\criminalidad\1%\simulacion_2\output_tests.xlsx',ub_vec_139','ub_vec_139');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OVERS\outputs\PEAO\bajo_niv_educ\1%\simulacion_2\output_tests.xlsx',p_value_vec_"&amp;QW234&amp;"','p_value_vec_"&amp;QW234&amp;"');"</f>
        <v>xlswrite('G:\Mi unidad\1. PROYECTOS TELLO 2022\SCM SPILL OVERS\outputs\PEAO\bajo_niv_educ\1%\simulacion_2\output_tests.xlsx',p_value_vec_139','p_value_vec_139');</v>
      </c>
      <c r="RK234">
        <v>139</v>
      </c>
      <c r="RL234" t="str">
        <f>"xlswrite('G:\Mi unidad\1. PROYECTOS TELLO 2022\SCM SPILL OVERS\outputs\PEAO\bajo_ingreso\1%\simulacion_2\output_tests.xlsx',p_value_vec_"&amp;RK234&amp;"','p_value_vec_"&amp;RK234&amp;"');"</f>
        <v>xlswrite('G:\Mi unidad\1. PROYECTOS TELLO 2022\SCM SPILL OVERS\outputs\PEAO\bajo_ingreso\1%\simulacion_2\output_tests.xlsx',p_value_vec_139','p_value_vec_139');</v>
      </c>
      <c r="RW234">
        <v>139</v>
      </c>
      <c r="RX234" t="str">
        <f>"xlswrite('G:\Mi unidad\1. PROYECTOS TELLO 2022\SCM SPILL OVERS\outputs\PEAO\densidad\1%\simulacion_2\output_tests.xlsx',p_value_vec_"&amp;RW234&amp;"','p_value_vec_"&amp;RW234&amp;"');"</f>
        <v>xlswrite('G:\Mi unidad\1. PROYECTOS TELLO 2022\SCM SPILL OVERS\outputs\PEAO\densidad\1%\simulacion_2\output_tests.xlsx',p_value_vec_139','p_value_vec_139');</v>
      </c>
      <c r="SI234">
        <v>139</v>
      </c>
      <c r="SJ234" t="str">
        <f>"xlswrite('G:\Mi unidad\1. PROYECTOS TELLO 2022\SCM SPILL OVERS\outputs\PEAO\densidad_g\1%\simulacion_2\output_tests.xlsx',p_value_vec_"&amp;SI234&amp;"','p_value_vec_"&amp;SI234&amp;"');"</f>
        <v>xlswrite('G:\Mi unidad\1. PROYECTOS TELLO 2022\SCM SPILL OVERS\outputs\PEAO\densidad_g\1%\simulacion_2\output_tests.xlsx',p_value_vec_139','p_value_vec_139');</v>
      </c>
      <c r="SU234">
        <v>139</v>
      </c>
      <c r="SV234" t="str">
        <f>"xlswrite('G:\Mi unidad\1. PROYECTOS TELLO 2022\SCM SPILL OVERS\outputs\PEAO\distancia_centro_salud\1%\simulacion_2\output_tests.xlsx',p_value_vec_"&amp;SU234&amp;"','p_value_vec_"&amp;SU234&amp;"');"</f>
        <v>xlswrite('G:\Mi unidad\1. PROYECTOS TELLO 2022\SCM SPILL OVERS\outputs\PEAO\distancia_centro_salud\1%\simulacion_2\output_tests.xlsx',p_value_vec_139','p_value_vec_139');</v>
      </c>
      <c r="TH234">
        <v>139</v>
      </c>
      <c r="TI234" t="str">
        <f>"xlswrite('G:\Mi unidad\1. PROYECTOS TELLO 2022\SCM SPILL OVERS\outputs\PEAO\informalidad\1%\simulacion_2\output_tests.xlsx',p_value_vec_"&amp;TH234&amp;"','p_value_vec_"&amp;TH234&amp;"');"</f>
        <v>xlswrite('G:\Mi unidad\1. PROYECTOS TELLO 2022\SCM SPILL OVERS\outputs\PEAO\informalidad\1%\simulacion_2\output_tests.xlsx',p_value_vec_139','p_value_vec_139');</v>
      </c>
      <c r="TU234">
        <v>139</v>
      </c>
      <c r="TV234" t="str">
        <f>"xlswrite('G:\Mi unidad\1. PROYECTOS TELLO 2022\SCM SPILL OVERS\outputs\PEAO\alimentos\1%\simulacion_2\output_tests.xlsx',p_value_vec_"&amp;TU234&amp;"','p_value_vec_"&amp;TU234&amp;"');"</f>
        <v>xlswrite('G:\Mi unidad\1. PROYECTOS TELLO 2022\SCM SPILL OVERS\outputs\PEAO\alimentos\1%\simulacion_2\output_tests.xlsx',p_value_vec_139','p_value_vec_139');</v>
      </c>
      <c r="UB234">
        <v>139</v>
      </c>
      <c r="UC234" t="str">
        <f>"xlswrite('G:\Mi unidad\1. PROYECTOS TELLO 2022\SCM SPILL OVERS\outputs\PEAO\jefe_hogar\1%\simulacion_2\output_tests.xlsx',p_value_vec_"&amp;UB234&amp;"','p_value_vec_"&amp;UB234&amp;"');"</f>
        <v>xlswrite('G:\Mi unidad\1. PROYECTOS TELLO 2022\SCM SPILL OVERS\outputs\PEAO\jefe_hogar\1%\simulacion_2\output_tests.xlsx',p_value_vec_139','p_value_vec_139');</v>
      </c>
      <c r="UI234">
        <v>139</v>
      </c>
      <c r="UJ234" t="str">
        <f>"xlswrite('G:\Mi unidad\1. PROYECTOS TELLO 2022\SCM SPILL OVERS\outputs\PEAO\mujeres\1%\simulacion_2\output_tests.xlsx',p_value_vec_"&amp;UI234&amp;"','p_value_vec_"&amp;UI234&amp;"');"</f>
        <v>xlswrite('G:\Mi unidad\1. PROYECTOS TELLO 2022\SCM SPILL OVERS\outputs\PEAO\mujeres\1%\simulacion_2\output_tests.xlsx',p_value_vec_139','p_value_vec_139');</v>
      </c>
      <c r="UU234">
        <v>139</v>
      </c>
      <c r="UV234" t="str">
        <f>"xlswrite('G:\Mi unidad\1. PROYECTOS TELLO 2022\SCM SPILL OVERS\outputs\PEAO\criminalidad\1%\simulacion_2\output_tests.xlsx',p_value_vec_"&amp;UU234&amp;"','p_value_vec_"&amp;UU234&amp;"');"</f>
        <v>xlswrite('G:\Mi unidad\1. PROYECTOS TELLO 2022\SCM SPILL OVERS\outputs\PEAO\criminalidad\1%\simulacion_2\output_tests.xlsx',p_value_vec_139','p_value_vec_139');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sp_andrews(Y_pre_"&amp;QP235&amp;",PEAO_"&amp;QP235&amp;"(:,T+s),A_"&amp;QP235&amp;",C,d,alpha_sig);"</f>
        <v xml:space="preserve">    spillover_test_107(s) = sp_andrews(Y_pre_107,PEAO_107(:,T+s),A_107,C,d,alpha_sig);</v>
      </c>
      <c r="QW235">
        <v>139</v>
      </c>
      <c r="QX235" t="str">
        <f>"xlswrite('G:\Mi unidad\1. PROYECTOS TELLO 2022\SCM SPILL OVERS\outputs\PEAO\bajo_niv_educ\1%\simulacion_2\output_tests.xlsx',alpha1_hat_vec_"&amp;QW235&amp;"','alpha1_hat_vec_"&amp;QW235&amp;"');"</f>
        <v>xlswrite('G:\Mi unidad\1. PROYECTOS TELLO 2022\SCM SPILL OVERS\outputs\PEAO\bajo_niv_educ\1%\simulacion_2\output_tests.xlsx',alpha1_hat_vec_139','alpha1_hat_vec_139');</v>
      </c>
      <c r="RK235">
        <v>139</v>
      </c>
      <c r="RL235" t="str">
        <f>"xlswrite('G:\Mi unidad\1. PROYECTOS TELLO 2022\SCM SPILL OVERS\outputs\PEAO\bajo_ingreso\1%\simulacion_2\output_tests.xlsx',alpha1_hat_vec_"&amp;RK235&amp;"','alpha1_hat_vec_"&amp;RK235&amp;"');"</f>
        <v>xlswrite('G:\Mi unidad\1. PROYECTOS TELLO 2022\SCM SPILL OVERS\outputs\PEAO\bajo_ingreso\1%\simulacion_2\output_tests.xlsx',alpha1_hat_vec_139','alpha1_hat_vec_139');</v>
      </c>
      <c r="RW235">
        <v>139</v>
      </c>
      <c r="RX235" t="str">
        <f>"xlswrite('G:\Mi unidad\1. PROYECTOS TELLO 2022\SCM SPILL OVERS\outputs\PEAO\densidad\1%\simulacion_2\output_tests.xlsx',alpha1_hat_vec_"&amp;RW235&amp;"','alpha1_hat_vec_"&amp;RW235&amp;"');"</f>
        <v>xlswrite('G:\Mi unidad\1. PROYECTOS TELLO 2022\SCM SPILL OVERS\outputs\PEAO\densidad\1%\simulacion_2\output_tests.xlsx',alpha1_hat_vec_139','alpha1_hat_vec_139');</v>
      </c>
      <c r="SI235">
        <v>139</v>
      </c>
      <c r="SJ235" t="str">
        <f>"xlswrite('G:\Mi unidad\1. PROYECTOS TELLO 2022\SCM SPILL OVERS\outputs\PEAO\densidad_g\1%\simulacion_2\output_tests.xlsx',alpha1_hat_vec_"&amp;SI235&amp;"','alpha1_hat_vec_"&amp;SI235&amp;"');"</f>
        <v>xlswrite('G:\Mi unidad\1. PROYECTOS TELLO 2022\SCM SPILL OVERS\outputs\PEAO\densidad_g\1%\simulacion_2\output_tests.xlsx',alpha1_hat_vec_139','alpha1_hat_vec_139');</v>
      </c>
      <c r="SU235">
        <v>139</v>
      </c>
      <c r="SV235" t="str">
        <f>"xlswrite('G:\Mi unidad\1. PROYECTOS TELLO 2022\SCM SPILL OVERS\outputs\PEAO\distancia_centro_salud\1%\simulacion_2\output_tests.xlsx',alpha1_hat_vec_"&amp;SU235&amp;"','alpha1_hat_vec_"&amp;SU235&amp;"');"</f>
        <v>xlswrite('G:\Mi unidad\1. PROYECTOS TELLO 2022\SCM SPILL OVERS\outputs\PEAO\distancia_centro_salud\1%\simulacion_2\output_tests.xlsx',alpha1_hat_vec_139','alpha1_hat_vec_139');</v>
      </c>
      <c r="TH235">
        <v>139</v>
      </c>
      <c r="TI235" t="str">
        <f>"xlswrite('G:\Mi unidad\1. PROYECTOS TELLO 2022\SCM SPILL OVERS\outputs\PEAO\informalidad\1%\simulacion_2\output_tests.xlsx',alpha1_hat_vec_"&amp;TH235&amp;"','alpha1_hat_vec_"&amp;TH235&amp;"');"</f>
        <v>xlswrite('G:\Mi unidad\1. PROYECTOS TELLO 2022\SCM SPILL OVERS\outputs\PEAO\informalidad\1%\simulacion_2\output_tests.xlsx',alpha1_hat_vec_139','alpha1_hat_vec_139');</v>
      </c>
      <c r="TU235">
        <v>139</v>
      </c>
      <c r="TV235" t="str">
        <f>"xlswrite('G:\Mi unidad\1. PROYECTOS TELLO 2022\SCM SPILL OVERS\outputs\PEAO\alimentos\1%\simulacion_2\output_tests.xlsx',alpha1_hat_vec_"&amp;TU235&amp;"','alpha1_hat_vec_"&amp;TU235&amp;"');"</f>
        <v>xlswrite('G:\Mi unidad\1. PROYECTOS TELLO 2022\SCM SPILL OVERS\outputs\PEAO\alimentos\1%\simulacion_2\output_tests.xlsx',alpha1_hat_vec_139','alpha1_hat_vec_139');</v>
      </c>
      <c r="UB235">
        <v>139</v>
      </c>
      <c r="UC235" t="str">
        <f>"xlswrite('G:\Mi unidad\1. PROYECTOS TELLO 2022\SCM SPILL OVERS\outputs\PEAO\jefe_hogar\1%\simulacion_2\output_tests.xlsx',alpha1_hat_vec_"&amp;UB235&amp;"','alpha1_hat_vec_"&amp;UB235&amp;"');"</f>
        <v>xlswrite('G:\Mi unidad\1. PROYECTOS TELLO 2022\SCM SPILL OVERS\outputs\PEAO\jefe_hogar\1%\simulacion_2\output_tests.xlsx',alpha1_hat_vec_139','alpha1_hat_vec_139');</v>
      </c>
      <c r="UI235">
        <v>139</v>
      </c>
      <c r="UJ235" t="str">
        <f>"xlswrite('G:\Mi unidad\1. PROYECTOS TELLO 2022\SCM SPILL OVERS\outputs\PEAO\mujeres\1%\simulacion_2\output_tests.xlsx',alpha1_hat_vec_"&amp;UI235&amp;"','alpha1_hat_vec_"&amp;UI235&amp;"');"</f>
        <v>xlswrite('G:\Mi unidad\1. PROYECTOS TELLO 2022\SCM SPILL OVERS\outputs\PEAO\mujeres\1%\simulacion_2\output_tests.xlsx',alpha1_hat_vec_139','alpha1_hat_vec_139');</v>
      </c>
      <c r="UU235">
        <v>139</v>
      </c>
      <c r="UV235" t="str">
        <f>"xlswrite('G:\Mi unidad\1. PROYECTOS TELLO 2022\SCM SPILL OVERS\outputs\PEAO\criminalidad\1%\simulacion_2\output_tests.xlsx',alpha1_hat_vec_"&amp;UU235&amp;"','alpha1_hat_vec_"&amp;UU235&amp;"');"</f>
        <v>xlswrite('G:\Mi unidad\1. PROYECTOS TELLO 2022\SCM SPILL OVERS\outputs\PEAO\criminalidad\1%\simulacion_2\output_tests.xlsx',alpha1_hat_vec_139','alpha1_hat_vec_139');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OVERS\outputs\PEAO\bajo_niv_educ\1%\simulacion_2\output_tests.xlsx',spillover_test_"&amp;QW236&amp;"','sp_test_"&amp;QW236&amp;"');"</f>
        <v>xlswrite('G:\Mi unidad\1. PROYECTOS TELLO 2022\SCM SPILL OVERS\outputs\PEAO\bajo_niv_educ\1%\simulacion_2\output_tests.xlsx',spillover_test_139','sp_test_139');</v>
      </c>
      <c r="RK236">
        <v>139</v>
      </c>
      <c r="RL236" t="str">
        <f>"xlswrite('G:\Mi unidad\1. PROYECTOS TELLO 2022\SCM SPILL OVERS\outputs\PEAO\bajo_ingreso\1%\simulacion_2\output_tests.xlsx',spillover_test_"&amp;RK236&amp;"','sp_test_"&amp;RK236&amp;"');"</f>
        <v>xlswrite('G:\Mi unidad\1. PROYECTOS TELLO 2022\SCM SPILL OVERS\outputs\PEAO\bajo_ingreso\1%\simulacion_2\output_tests.xlsx',spillover_test_139','sp_test_139');</v>
      </c>
      <c r="RW236">
        <v>139</v>
      </c>
      <c r="RX236" t="str">
        <f>"xlswrite('G:\Mi unidad\1. PROYECTOS TELLO 2022\SCM SPILL OVERS\outputs\PEAO\densidad\1%\simulacion_2\output_tests.xlsx',spillover_test_"&amp;RW236&amp;"','sp_test_"&amp;RW236&amp;"');"</f>
        <v>xlswrite('G:\Mi unidad\1. PROYECTOS TELLO 2022\SCM SPILL OVERS\outputs\PEAO\densidad\1%\simulacion_2\output_tests.xlsx',spillover_test_139','sp_test_139');</v>
      </c>
      <c r="SI236">
        <v>139</v>
      </c>
      <c r="SJ236" t="str">
        <f>"xlswrite('G:\Mi unidad\1. PROYECTOS TELLO 2022\SCM SPILL OVERS\outputs\PEAO\densidad_g\1%\simulacion_2\output_tests.xlsx',spillover_test_"&amp;SI236&amp;"','sp_test_"&amp;SI236&amp;"');"</f>
        <v>xlswrite('G:\Mi unidad\1. PROYECTOS TELLO 2022\SCM SPILL OVERS\outputs\PEAO\densidad_g\1%\simulacion_2\output_tests.xlsx',spillover_test_139','sp_test_139');</v>
      </c>
      <c r="SU236">
        <v>139</v>
      </c>
      <c r="SV236" t="str">
        <f>"xlswrite('G:\Mi unidad\1. PROYECTOS TELLO 2022\SCM SPILL OVERS\outputs\PEAO\distancia_centro_salud\1%\simulacion_2\output_tests.xlsx',spillover_test_"&amp;SU236&amp;"','sp_test_"&amp;SU236&amp;"');"</f>
        <v>xlswrite('G:\Mi unidad\1. PROYECTOS TELLO 2022\SCM SPILL OVERS\outputs\PEAO\distancia_centro_salud\1%\simulacion_2\output_tests.xlsx',spillover_test_139','sp_test_139');</v>
      </c>
      <c r="TH236">
        <v>139</v>
      </c>
      <c r="TI236" t="str">
        <f>"xlswrite('G:\Mi unidad\1. PROYECTOS TELLO 2022\SCM SPILL OVERS\outputs\PEAO\informalidad\1%\simulacion_2\output_tests.xlsx',spillover_test_"&amp;TH236&amp;"','sp_test_"&amp;TH236&amp;"');"</f>
        <v>xlswrite('G:\Mi unidad\1. PROYECTOS TELLO 2022\SCM SPILL OVERS\outputs\PEAO\informalidad\1%\simulacion_2\output_tests.xlsx',spillover_test_139','sp_test_139');</v>
      </c>
      <c r="TU236">
        <v>139</v>
      </c>
      <c r="TV236" t="str">
        <f>"xlswrite('G:\Mi unidad\1. PROYECTOS TELLO 2022\SCM SPILL OVERS\outputs\PEAO\alimentos\1%\simulacion_2\output_tests.xlsx',spillover_test_"&amp;TU236&amp;"','sp_test_"&amp;TU236&amp;"');"</f>
        <v>xlswrite('G:\Mi unidad\1. PROYECTOS TELLO 2022\SCM SPILL OVERS\outputs\PEAO\alimentos\1%\simulacion_2\output_tests.xlsx',spillover_test_139','sp_test_139');</v>
      </c>
      <c r="UB236">
        <v>139</v>
      </c>
      <c r="UC236" t="str">
        <f>"xlswrite('G:\Mi unidad\1. PROYECTOS TELLO 2022\SCM SPILL OVERS\outputs\PEAO\jefe_hogar\1%\simulacion_2\output_tests.xlsx',spillover_test_"&amp;UB236&amp;"','sp_test_"&amp;UB236&amp;"');"</f>
        <v>xlswrite('G:\Mi unidad\1. PROYECTOS TELLO 2022\SCM SPILL OVERS\outputs\PEAO\jefe_hogar\1%\simulacion_2\output_tests.xlsx',spillover_test_139','sp_test_139');</v>
      </c>
      <c r="UI236">
        <v>139</v>
      </c>
      <c r="UJ236" t="str">
        <f>"xlswrite('G:\Mi unidad\1. PROYECTOS TELLO 2022\SCM SPILL OVERS\outputs\PEAO\mujeres\1%\simulacion_2\output_tests.xlsx',spillover_test_"&amp;UI236&amp;"','sp_test_"&amp;UI236&amp;"');"</f>
        <v>xlswrite('G:\Mi unidad\1. PROYECTOS TELLO 2022\SCM SPILL OVERS\outputs\PEAO\mujeres\1%\simulacion_2\output_tests.xlsx',spillover_test_139','sp_test_139');</v>
      </c>
      <c r="UU236">
        <v>139</v>
      </c>
      <c r="UV236" t="str">
        <f>"xlswrite('G:\Mi unidad\1. PROYECTOS TELLO 2022\SCM SPILL OVERS\outputs\PEAO\criminalidad\1%\simulacion_2\output_tests.xlsx',spillover_test_"&amp;UU236&amp;"','sp_test_"&amp;UU236&amp;"');"</f>
        <v>xlswrite('G:\Mi unidad\1. PROYECTOS TELLO 2022\SCM SPILL OVERS\outputs\PEAO\criminalidad\1%\simulacion_2\output_tests.xlsx',spillover_test_139','sp_test_139');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OVERS\outputs\PEAO\bajo_niv_educ\1%\simulacion_2\output_tests.xlsx',lb_vec_"&amp;QW237&amp;"','lb_vec_"&amp;QW237&amp;"');"</f>
        <v>xlswrite('G:\Mi unidad\1. PROYECTOS TELLO 2022\SCM SPILL OVERS\outputs\PEAO\bajo_niv_educ\1%\simulacion_2\output_tests.xlsx',lb_vec_140','lb_vec_140');</v>
      </c>
      <c r="RK237">
        <v>140</v>
      </c>
      <c r="RL237" t="str">
        <f>"xlswrite('G:\Mi unidad\1. PROYECTOS TELLO 2022\SCM SPILL OVERS\outputs\PEAO\bajo_ingreso\1%\simulacion_2\output_tests.xlsx',lb_vec_"&amp;RK237&amp;"','lb_vec_"&amp;RK237&amp;"');"</f>
        <v>xlswrite('G:\Mi unidad\1. PROYECTOS TELLO 2022\SCM SPILL OVERS\outputs\PEAO\bajo_ingreso\1%\simulacion_2\output_tests.xlsx',lb_vec_140','lb_vec_140');</v>
      </c>
      <c r="RW237">
        <v>140</v>
      </c>
      <c r="RX237" t="str">
        <f>"xlswrite('G:\Mi unidad\1. PROYECTOS TELLO 2022\SCM SPILL OVERS\outputs\PEAO\densidad\1%\simulacion_2\output_tests.xlsx',lb_vec_"&amp;RW237&amp;"','lb_vec_"&amp;RW237&amp;"');"</f>
        <v>xlswrite('G:\Mi unidad\1. PROYECTOS TELLO 2022\SCM SPILL OVERS\outputs\PEAO\densidad\1%\simulacion_2\output_tests.xlsx',lb_vec_140','lb_vec_140');</v>
      </c>
      <c r="SI237">
        <v>140</v>
      </c>
      <c r="SJ237" t="str">
        <f>"xlswrite('G:\Mi unidad\1. PROYECTOS TELLO 2022\SCM SPILL OVERS\outputs\PEAO\densidad_g\1%\simulacion_2\output_tests.xlsx',lb_vec_"&amp;SI237&amp;"','lb_vec_"&amp;SI237&amp;"');"</f>
        <v>xlswrite('G:\Mi unidad\1. PROYECTOS TELLO 2022\SCM SPILL OVERS\outputs\PEAO\densidad_g\1%\simulacion_2\output_tests.xlsx',lb_vec_140','lb_vec_140');</v>
      </c>
      <c r="SU237">
        <v>140</v>
      </c>
      <c r="SV237" t="str">
        <f>"xlswrite('G:\Mi unidad\1. PROYECTOS TELLO 2022\SCM SPILL OVERS\outputs\PEAO\distancia_centro_salud\1%\simulacion_2\output_tests.xlsx',lb_vec_"&amp;SU237&amp;"','lb_vec_"&amp;SU237&amp;"');"</f>
        <v>xlswrite('G:\Mi unidad\1. PROYECTOS TELLO 2022\SCM SPILL OVERS\outputs\PEAO\distancia_centro_salud\1%\simulacion_2\output_tests.xlsx',lb_vec_140','lb_vec_140');</v>
      </c>
      <c r="TH237">
        <v>140</v>
      </c>
      <c r="TI237" t="str">
        <f>"xlswrite('G:\Mi unidad\1. PROYECTOS TELLO 2022\SCM SPILL OVERS\outputs\PEAO\informalidad\1%\simulacion_2\output_tests.xlsx',lb_vec_"&amp;TH237&amp;"','lb_vec_"&amp;TH237&amp;"');"</f>
        <v>xlswrite('G:\Mi unidad\1. PROYECTOS TELLO 2022\SCM SPILL OVERS\outputs\PEAO\informalidad\1%\simulacion_2\output_tests.xlsx',lb_vec_140','lb_vec_140');</v>
      </c>
      <c r="TU237">
        <v>140</v>
      </c>
      <c r="TV237" t="str">
        <f>"xlswrite('G:\Mi unidad\1. PROYECTOS TELLO 2022\SCM SPILL OVERS\outputs\PEAO\alimentos\1%\simulacion_2\output_tests.xlsx',lb_vec_"&amp;TU237&amp;"','lb_vec_"&amp;TU237&amp;"');"</f>
        <v>xlswrite('G:\Mi unidad\1. PROYECTOS TELLO 2022\SCM SPILL OVERS\outputs\PEAO\alimentos\1%\simulacion_2\output_tests.xlsx',lb_vec_140','lb_vec_140');</v>
      </c>
      <c r="UB237">
        <v>140</v>
      </c>
      <c r="UC237" t="str">
        <f>"xlswrite('G:\Mi unidad\1. PROYECTOS TELLO 2022\SCM SPILL OVERS\outputs\PEAO\jefe_hogar\1%\simulacion_2\output_tests.xlsx',lb_vec_"&amp;UB237&amp;"','lb_vec_"&amp;UB237&amp;"');"</f>
        <v>xlswrite('G:\Mi unidad\1. PROYECTOS TELLO 2022\SCM SPILL OVERS\outputs\PEAO\jefe_hogar\1%\simulacion_2\output_tests.xlsx',lb_vec_140','lb_vec_140');</v>
      </c>
      <c r="UI237">
        <v>140</v>
      </c>
      <c r="UJ237" t="str">
        <f>"xlswrite('G:\Mi unidad\1. PROYECTOS TELLO 2022\SCM SPILL OVERS\outputs\PEAO\mujeres\1%\simulacion_2\output_tests.xlsx',lb_vec_"&amp;UI237&amp;"','lb_vec_"&amp;UI237&amp;"');"</f>
        <v>xlswrite('G:\Mi unidad\1. PROYECTOS TELLO 2022\SCM SPILL OVERS\outputs\PEAO\mujeres\1%\simulacion_2\output_tests.xlsx',lb_vec_140','lb_vec_140');</v>
      </c>
      <c r="UU237">
        <v>140</v>
      </c>
      <c r="UV237" t="str">
        <f>"xlswrite('G:\Mi unidad\1. PROYECTOS TELLO 2022\SCM SPILL OVERS\outputs\PEAO\criminalidad\1%\simulacion_2\output_tests.xlsx',lb_vec_"&amp;UU237&amp;"','lb_vec_"&amp;UU237&amp;"');"</f>
        <v>xlswrite('G:\Mi unidad\1. PROYECTOS TELLO 2022\SCM SPILL OVERS\outputs\PEAO\criminalidad\1%\simulacion_2\output_tests.xlsx',lb_vec_140','lb_vec_140');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OVERS\outputs\PEAO\bajo_niv_educ\1%\simulacion_2\output_tests.xlsx',ub_vec_"&amp;QW238&amp;"','ub_vec_"&amp;QW238&amp;"');"</f>
        <v>xlswrite('G:\Mi unidad\1. PROYECTOS TELLO 2022\SCM SPILL OVERS\outputs\PEAO\bajo_niv_educ\1%\simulacion_2\output_tests.xlsx',ub_vec_140','ub_vec_140');</v>
      </c>
      <c r="RK238">
        <v>140</v>
      </c>
      <c r="RL238" t="str">
        <f>"xlswrite('G:\Mi unidad\1. PROYECTOS TELLO 2022\SCM SPILL OVERS\outputs\PEAO\bajo_ingreso\1%\simulacion_2\output_tests.xlsx',ub_vec_"&amp;RK238&amp;"','ub_vec_"&amp;RK238&amp;"');"</f>
        <v>xlswrite('G:\Mi unidad\1. PROYECTOS TELLO 2022\SCM SPILL OVERS\outputs\PEAO\bajo_ingreso\1%\simulacion_2\output_tests.xlsx',ub_vec_140','ub_vec_140');</v>
      </c>
      <c r="RW238">
        <v>140</v>
      </c>
      <c r="RX238" t="str">
        <f>"xlswrite('G:\Mi unidad\1. PROYECTOS TELLO 2022\SCM SPILL OVERS\outputs\PEAO\densidad\1%\simulacion_2\output_tests.xlsx',ub_vec_"&amp;RW238&amp;"','ub_vec_"&amp;RW238&amp;"');"</f>
        <v>xlswrite('G:\Mi unidad\1. PROYECTOS TELLO 2022\SCM SPILL OVERS\outputs\PEAO\densidad\1%\simulacion_2\output_tests.xlsx',ub_vec_140','ub_vec_140');</v>
      </c>
      <c r="SI238">
        <v>140</v>
      </c>
      <c r="SJ238" t="str">
        <f>"xlswrite('G:\Mi unidad\1. PROYECTOS TELLO 2022\SCM SPILL OVERS\outputs\PEAO\densidad_g\1%\simulacion_2\output_tests.xlsx',ub_vec_"&amp;SI238&amp;"','ub_vec_"&amp;SI238&amp;"');"</f>
        <v>xlswrite('G:\Mi unidad\1. PROYECTOS TELLO 2022\SCM SPILL OVERS\outputs\PEAO\densidad_g\1%\simulacion_2\output_tests.xlsx',ub_vec_140','ub_vec_140');</v>
      </c>
      <c r="SU238">
        <v>140</v>
      </c>
      <c r="SV238" t="str">
        <f>"xlswrite('G:\Mi unidad\1. PROYECTOS TELLO 2022\SCM SPILL OVERS\outputs\PEAO\distancia_centro_salud\1%\simulacion_2\output_tests.xlsx',ub_vec_"&amp;SU238&amp;"','ub_vec_"&amp;SU238&amp;"');"</f>
        <v>xlswrite('G:\Mi unidad\1. PROYECTOS TELLO 2022\SCM SPILL OVERS\outputs\PEAO\distancia_centro_salud\1%\simulacion_2\output_tests.xlsx',ub_vec_140','ub_vec_140');</v>
      </c>
      <c r="TH238">
        <v>140</v>
      </c>
      <c r="TI238" t="str">
        <f>"xlswrite('G:\Mi unidad\1. PROYECTOS TELLO 2022\SCM SPILL OVERS\outputs\PEAO\informalidad\1%\simulacion_2\output_tests.xlsx',ub_vec_"&amp;TH238&amp;"','ub_vec_"&amp;TH238&amp;"');"</f>
        <v>xlswrite('G:\Mi unidad\1. PROYECTOS TELLO 2022\SCM SPILL OVERS\outputs\PEAO\informalidad\1%\simulacion_2\output_tests.xlsx',ub_vec_140','ub_vec_140');</v>
      </c>
      <c r="TU238">
        <v>140</v>
      </c>
      <c r="TV238" t="str">
        <f>"xlswrite('G:\Mi unidad\1. PROYECTOS TELLO 2022\SCM SPILL OVERS\outputs\PEAO\alimentos\1%\simulacion_2\output_tests.xlsx',ub_vec_"&amp;TU238&amp;"','ub_vec_"&amp;TU238&amp;"');"</f>
        <v>xlswrite('G:\Mi unidad\1. PROYECTOS TELLO 2022\SCM SPILL OVERS\outputs\PEAO\alimentos\1%\simulacion_2\output_tests.xlsx',ub_vec_140','ub_vec_140');</v>
      </c>
      <c r="UB238">
        <v>140</v>
      </c>
      <c r="UC238" t="str">
        <f>"xlswrite('G:\Mi unidad\1. PROYECTOS TELLO 2022\SCM SPILL OVERS\outputs\PEAO\jefe_hogar\1%\simulacion_2\output_tests.xlsx',ub_vec_"&amp;UB238&amp;"','ub_vec_"&amp;UB238&amp;"');"</f>
        <v>xlswrite('G:\Mi unidad\1. PROYECTOS TELLO 2022\SCM SPILL OVERS\outputs\PEAO\jefe_hogar\1%\simulacion_2\output_tests.xlsx',ub_vec_140','ub_vec_140');</v>
      </c>
      <c r="UI238">
        <v>140</v>
      </c>
      <c r="UJ238" t="str">
        <f>"xlswrite('G:\Mi unidad\1. PROYECTOS TELLO 2022\SCM SPILL OVERS\outputs\PEAO\mujeres\1%\simulacion_2\output_tests.xlsx',ub_vec_"&amp;UI238&amp;"','ub_vec_"&amp;UI238&amp;"');"</f>
        <v>xlswrite('G:\Mi unidad\1. PROYECTOS TELLO 2022\SCM SPILL OVERS\outputs\PEAO\mujeres\1%\simulacion_2\output_tests.xlsx',ub_vec_140','ub_vec_140');</v>
      </c>
      <c r="UU238">
        <v>140</v>
      </c>
      <c r="UV238" t="str">
        <f>"xlswrite('G:\Mi unidad\1. PROYECTOS TELLO 2022\SCM SPILL OVERS\outputs\PEAO\criminalidad\1%\simulacion_2\output_tests.xlsx',ub_vec_"&amp;UU238&amp;"','ub_vec_"&amp;UU238&amp;"');"</f>
        <v>xlswrite('G:\Mi unidad\1. PROYECTOS TELLO 2022\SCM SPILL OVERS\outputs\PEAO\criminalidad\1%\simulacion_2\output_tests.xlsx',ub_vec_140','ub_vec_140');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OVERS\outputs\PEAO\bajo_niv_educ\1%\simulacion_2\output_tests.xlsx',p_value_vec_"&amp;QW239&amp;"','p_value_vec_"&amp;QW239&amp;"');"</f>
        <v>xlswrite('G:\Mi unidad\1. PROYECTOS TELLO 2022\SCM SPILL OVERS\outputs\PEAO\bajo_niv_educ\1%\simulacion_2\output_tests.xlsx',p_value_vec_140','p_value_vec_140');</v>
      </c>
      <c r="RK239">
        <v>140</v>
      </c>
      <c r="RL239" t="str">
        <f>"xlswrite('G:\Mi unidad\1. PROYECTOS TELLO 2022\SCM SPILL OVERS\outputs\PEAO\bajo_ingreso\1%\simulacion_2\output_tests.xlsx',p_value_vec_"&amp;RK239&amp;"','p_value_vec_"&amp;RK239&amp;"');"</f>
        <v>xlswrite('G:\Mi unidad\1. PROYECTOS TELLO 2022\SCM SPILL OVERS\outputs\PEAO\bajo_ingreso\1%\simulacion_2\output_tests.xlsx',p_value_vec_140','p_value_vec_140');</v>
      </c>
      <c r="RW239">
        <v>140</v>
      </c>
      <c r="RX239" t="str">
        <f>"xlswrite('G:\Mi unidad\1. PROYECTOS TELLO 2022\SCM SPILL OVERS\outputs\PEAO\densidad\1%\simulacion_2\output_tests.xlsx',p_value_vec_"&amp;RW239&amp;"','p_value_vec_"&amp;RW239&amp;"');"</f>
        <v>xlswrite('G:\Mi unidad\1. PROYECTOS TELLO 2022\SCM SPILL OVERS\outputs\PEAO\densidad\1%\simulacion_2\output_tests.xlsx',p_value_vec_140','p_value_vec_140');</v>
      </c>
      <c r="SI239">
        <v>140</v>
      </c>
      <c r="SJ239" t="str">
        <f>"xlswrite('G:\Mi unidad\1. PROYECTOS TELLO 2022\SCM SPILL OVERS\outputs\PEAO\densidad_g\1%\simulacion_2\output_tests.xlsx',p_value_vec_"&amp;SI239&amp;"','p_value_vec_"&amp;SI239&amp;"');"</f>
        <v>xlswrite('G:\Mi unidad\1. PROYECTOS TELLO 2022\SCM SPILL OVERS\outputs\PEAO\densidad_g\1%\simulacion_2\output_tests.xlsx',p_value_vec_140','p_value_vec_140');</v>
      </c>
      <c r="SU239">
        <v>140</v>
      </c>
      <c r="SV239" t="str">
        <f>"xlswrite('G:\Mi unidad\1. PROYECTOS TELLO 2022\SCM SPILL OVERS\outputs\PEAO\distancia_centro_salud\1%\simulacion_2\output_tests.xlsx',p_value_vec_"&amp;SU239&amp;"','p_value_vec_"&amp;SU239&amp;"');"</f>
        <v>xlswrite('G:\Mi unidad\1. PROYECTOS TELLO 2022\SCM SPILL OVERS\outputs\PEAO\distancia_centro_salud\1%\simulacion_2\output_tests.xlsx',p_value_vec_140','p_value_vec_140');</v>
      </c>
      <c r="TH239">
        <v>140</v>
      </c>
      <c r="TI239" t="str">
        <f>"xlswrite('G:\Mi unidad\1. PROYECTOS TELLO 2022\SCM SPILL OVERS\outputs\PEAO\informalidad\1%\simulacion_2\output_tests.xlsx',p_value_vec_"&amp;TH239&amp;"','p_value_vec_"&amp;TH239&amp;"');"</f>
        <v>xlswrite('G:\Mi unidad\1. PROYECTOS TELLO 2022\SCM SPILL OVERS\outputs\PEAO\informalidad\1%\simulacion_2\output_tests.xlsx',p_value_vec_140','p_value_vec_140');</v>
      </c>
      <c r="TU239">
        <v>140</v>
      </c>
      <c r="TV239" t="str">
        <f>"xlswrite('G:\Mi unidad\1. PROYECTOS TELLO 2022\SCM SPILL OVERS\outputs\PEAO\alimentos\1%\simulacion_2\output_tests.xlsx',p_value_vec_"&amp;TU239&amp;"','p_value_vec_"&amp;TU239&amp;"');"</f>
        <v>xlswrite('G:\Mi unidad\1. PROYECTOS TELLO 2022\SCM SPILL OVERS\outputs\PEAO\alimentos\1%\simulacion_2\output_tests.xlsx',p_value_vec_140','p_value_vec_140');</v>
      </c>
      <c r="UB239">
        <v>140</v>
      </c>
      <c r="UC239" t="str">
        <f>"xlswrite('G:\Mi unidad\1. PROYECTOS TELLO 2022\SCM SPILL OVERS\outputs\PEAO\jefe_hogar\1%\simulacion_2\output_tests.xlsx',p_value_vec_"&amp;UB239&amp;"','p_value_vec_"&amp;UB239&amp;"');"</f>
        <v>xlswrite('G:\Mi unidad\1. PROYECTOS TELLO 2022\SCM SPILL OVERS\outputs\PEAO\jefe_hogar\1%\simulacion_2\output_tests.xlsx',p_value_vec_140','p_value_vec_140');</v>
      </c>
      <c r="UI239">
        <v>140</v>
      </c>
      <c r="UJ239" t="str">
        <f>"xlswrite('G:\Mi unidad\1. PROYECTOS TELLO 2022\SCM SPILL OVERS\outputs\PEAO\mujeres\1%\simulacion_2\output_tests.xlsx',p_value_vec_"&amp;UI239&amp;"','p_value_vec_"&amp;UI239&amp;"');"</f>
        <v>xlswrite('G:\Mi unidad\1. PROYECTOS TELLO 2022\SCM SPILL OVERS\outputs\PEAO\mujeres\1%\simulacion_2\output_tests.xlsx',p_value_vec_140','p_value_vec_140');</v>
      </c>
      <c r="UU239">
        <v>140</v>
      </c>
      <c r="UV239" t="str">
        <f>"xlswrite('G:\Mi unidad\1. PROYECTOS TELLO 2022\SCM SPILL OVERS\outputs\PEAO\criminalidad\1%\simulacion_2\output_tests.xlsx',p_value_vec_"&amp;UU239&amp;"','p_value_vec_"&amp;UU239&amp;"');"</f>
        <v>xlswrite('G:\Mi unidad\1. PROYECTOS TELLO 2022\SCM SPILL OVERS\outputs\PEAO\criminalidad\1%\simulacion_2\output_tests.xlsx',p_value_vec_140','p_value_vec_140');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OVERS\outputs\PEAO\bajo_niv_educ\1%\simulacion_2\output_tests.xlsx',alpha1_hat_vec_"&amp;QW240&amp;"','alpha1_hat_vec_"&amp;QW240&amp;"');"</f>
        <v>xlswrite('G:\Mi unidad\1. PROYECTOS TELLO 2022\SCM SPILL OVERS\outputs\PEAO\bajo_niv_educ\1%\simulacion_2\output_tests.xlsx',alpha1_hat_vec_140','alpha1_hat_vec_140');</v>
      </c>
      <c r="RK240">
        <v>140</v>
      </c>
      <c r="RL240" t="str">
        <f>"xlswrite('G:\Mi unidad\1. PROYECTOS TELLO 2022\SCM SPILL OVERS\outputs\PEAO\bajo_ingreso\1%\simulacion_2\output_tests.xlsx',alpha1_hat_vec_"&amp;RK240&amp;"','alpha1_hat_vec_"&amp;RK240&amp;"');"</f>
        <v>xlswrite('G:\Mi unidad\1. PROYECTOS TELLO 2022\SCM SPILL OVERS\outputs\PEAO\bajo_ingreso\1%\simulacion_2\output_tests.xlsx',alpha1_hat_vec_140','alpha1_hat_vec_140');</v>
      </c>
      <c r="RW240">
        <v>140</v>
      </c>
      <c r="RX240" t="str">
        <f>"xlswrite('G:\Mi unidad\1. PROYECTOS TELLO 2022\SCM SPILL OVERS\outputs\PEAO\densidad\1%\simulacion_2\output_tests.xlsx',alpha1_hat_vec_"&amp;RW240&amp;"','alpha1_hat_vec_"&amp;RW240&amp;"');"</f>
        <v>xlswrite('G:\Mi unidad\1. PROYECTOS TELLO 2022\SCM SPILL OVERS\outputs\PEAO\densidad\1%\simulacion_2\output_tests.xlsx',alpha1_hat_vec_140','alpha1_hat_vec_140');</v>
      </c>
      <c r="SI240">
        <v>140</v>
      </c>
      <c r="SJ240" t="str">
        <f>"xlswrite('G:\Mi unidad\1. PROYECTOS TELLO 2022\SCM SPILL OVERS\outputs\PEAO\densidad_g\1%\simulacion_2\output_tests.xlsx',alpha1_hat_vec_"&amp;SI240&amp;"','alpha1_hat_vec_"&amp;SI240&amp;"');"</f>
        <v>xlswrite('G:\Mi unidad\1. PROYECTOS TELLO 2022\SCM SPILL OVERS\outputs\PEAO\densidad_g\1%\simulacion_2\output_tests.xlsx',alpha1_hat_vec_140','alpha1_hat_vec_140');</v>
      </c>
      <c r="SU240">
        <v>140</v>
      </c>
      <c r="SV240" t="str">
        <f>"xlswrite('G:\Mi unidad\1. PROYECTOS TELLO 2022\SCM SPILL OVERS\outputs\PEAO\distancia_centro_salud\1%\simulacion_2\output_tests.xlsx',alpha1_hat_vec_"&amp;SU240&amp;"','alpha1_hat_vec_"&amp;SU240&amp;"');"</f>
        <v>xlswrite('G:\Mi unidad\1. PROYECTOS TELLO 2022\SCM SPILL OVERS\outputs\PEAO\distancia_centro_salud\1%\simulacion_2\output_tests.xlsx',alpha1_hat_vec_140','alpha1_hat_vec_140');</v>
      </c>
      <c r="TH240">
        <v>140</v>
      </c>
      <c r="TI240" t="str">
        <f>"xlswrite('G:\Mi unidad\1. PROYECTOS TELLO 2022\SCM SPILL OVERS\outputs\PEAO\informalidad\1%\simulacion_2\output_tests.xlsx',alpha1_hat_vec_"&amp;TH240&amp;"','alpha1_hat_vec_"&amp;TH240&amp;"');"</f>
        <v>xlswrite('G:\Mi unidad\1. PROYECTOS TELLO 2022\SCM SPILL OVERS\outputs\PEAO\informalidad\1%\simulacion_2\output_tests.xlsx',alpha1_hat_vec_140','alpha1_hat_vec_140');</v>
      </c>
      <c r="TU240">
        <v>140</v>
      </c>
      <c r="TV240" t="str">
        <f>"xlswrite('G:\Mi unidad\1. PROYECTOS TELLO 2022\SCM SPILL OVERS\outputs\PEAO\alimentos\1%\simulacion_2\output_tests.xlsx',alpha1_hat_vec_"&amp;TU240&amp;"','alpha1_hat_vec_"&amp;TU240&amp;"');"</f>
        <v>xlswrite('G:\Mi unidad\1. PROYECTOS TELLO 2022\SCM SPILL OVERS\outputs\PEAO\alimentos\1%\simulacion_2\output_tests.xlsx',alpha1_hat_vec_140','alpha1_hat_vec_140');</v>
      </c>
      <c r="UB240">
        <v>140</v>
      </c>
      <c r="UC240" t="str">
        <f>"xlswrite('G:\Mi unidad\1. PROYECTOS TELLO 2022\SCM SPILL OVERS\outputs\PEAO\jefe_hogar\1%\simulacion_2\output_tests.xlsx',alpha1_hat_vec_"&amp;UB240&amp;"','alpha1_hat_vec_"&amp;UB240&amp;"');"</f>
        <v>xlswrite('G:\Mi unidad\1. PROYECTOS TELLO 2022\SCM SPILL OVERS\outputs\PEAO\jefe_hogar\1%\simulacion_2\output_tests.xlsx',alpha1_hat_vec_140','alpha1_hat_vec_140');</v>
      </c>
      <c r="UI240">
        <v>140</v>
      </c>
      <c r="UJ240" t="str">
        <f>"xlswrite('G:\Mi unidad\1. PROYECTOS TELLO 2022\SCM SPILL OVERS\outputs\PEAO\mujeres\1%\simulacion_2\output_tests.xlsx',alpha1_hat_vec_"&amp;UI240&amp;"','alpha1_hat_vec_"&amp;UI240&amp;"');"</f>
        <v>xlswrite('G:\Mi unidad\1. PROYECTOS TELLO 2022\SCM SPILL OVERS\outputs\PEAO\mujeres\1%\simulacion_2\output_tests.xlsx',alpha1_hat_vec_140','alpha1_hat_vec_140');</v>
      </c>
      <c r="UU240">
        <v>140</v>
      </c>
      <c r="UV240" t="str">
        <f>"xlswrite('G:\Mi unidad\1. PROYECTOS TELLO 2022\SCM SPILL OVERS\outputs\PEAO\criminalidad\1%\simulacion_2\output_tests.xlsx',alpha1_hat_vec_"&amp;UU240&amp;"','alpha1_hat_vec_"&amp;UU240&amp;"');"</f>
        <v>xlswrite('G:\Mi unidad\1. PROYECTOS TELLO 2022\SCM SPILL OVERS\outputs\PEAO\criminalidad\1%\simulacion_2\output_tests.xlsx',alpha1_hat_vec_140','alpha1_hat_vec_140');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sp_andrews_te(Y_pre_"&amp;QI241&amp;",PEAO_"&amp;QI241&amp;"(:,T+s),A_"&amp;QI241&amp;",C,.05);"</f>
        <v xml:space="preserve">    [p_value_84,lb_84,ub_84] = sp_andrews_te(Y_pre_84,PEAO_84(:,T+s),A_84,C,.05);</v>
      </c>
      <c r="QP241">
        <v>108</v>
      </c>
      <c r="QQ241" t="str">
        <f>"    spillover_test_"&amp;QP241&amp;"(s) = sp_andrews(Y_pre_"&amp;QP241&amp;",PEAO_"&amp;QP241&amp;"(:,T+s),A_"&amp;QP241&amp;",C,d,alpha_sig);"</f>
        <v xml:space="preserve">    spillover_test_108(s) = sp_andrews(Y_pre_108,PEAO_108(:,T+s),A_108,C,d,alpha_sig);</v>
      </c>
      <c r="QW241">
        <v>140</v>
      </c>
      <c r="QX241" t="str">
        <f>"xlswrite('G:\Mi unidad\1. PROYECTOS TELLO 2022\SCM SPILL OVERS\outputs\PEAO\bajo_niv_educ\1%\simulacion_2\output_tests.xlsx',spillover_test_"&amp;QW241&amp;"','sp_test_"&amp;QW241&amp;"');"</f>
        <v>xlswrite('G:\Mi unidad\1. PROYECTOS TELLO 2022\SCM SPILL OVERS\outputs\PEAO\bajo_niv_educ\1%\simulacion_2\output_tests.xlsx',spillover_test_140','sp_test_140');</v>
      </c>
      <c r="RK241">
        <v>140</v>
      </c>
      <c r="RL241" t="str">
        <f>"xlswrite('G:\Mi unidad\1. PROYECTOS TELLO 2022\SCM SPILL OVERS\outputs\PEAO\bajo_ingreso\1%\simulacion_2\output_tests.xlsx',spillover_test_"&amp;RK241&amp;"','sp_test_"&amp;RK241&amp;"');"</f>
        <v>xlswrite('G:\Mi unidad\1. PROYECTOS TELLO 2022\SCM SPILL OVERS\outputs\PEAO\bajo_ingreso\1%\simulacion_2\output_tests.xlsx',spillover_test_140','sp_test_140');</v>
      </c>
      <c r="RW241">
        <v>140</v>
      </c>
      <c r="RX241" t="str">
        <f>"xlswrite('G:\Mi unidad\1. PROYECTOS TELLO 2022\SCM SPILL OVERS\outputs\PEAO\densidad\1%\simulacion_2\output_tests.xlsx',spillover_test_"&amp;RW241&amp;"','sp_test_"&amp;RW241&amp;"');"</f>
        <v>xlswrite('G:\Mi unidad\1. PROYECTOS TELLO 2022\SCM SPILL OVERS\outputs\PEAO\densidad\1%\simulacion_2\output_tests.xlsx',spillover_test_140','sp_test_140');</v>
      </c>
      <c r="SI241">
        <v>140</v>
      </c>
      <c r="SJ241" t="str">
        <f>"xlswrite('G:\Mi unidad\1. PROYECTOS TELLO 2022\SCM SPILL OVERS\outputs\PEAO\densidad_g\1%\simulacion_2\output_tests.xlsx',spillover_test_"&amp;SI241&amp;"','sp_test_"&amp;SI241&amp;"');"</f>
        <v>xlswrite('G:\Mi unidad\1. PROYECTOS TELLO 2022\SCM SPILL OVERS\outputs\PEAO\densidad_g\1%\simulacion_2\output_tests.xlsx',spillover_test_140','sp_test_140');</v>
      </c>
      <c r="SU241">
        <v>140</v>
      </c>
      <c r="SV241" t="str">
        <f>"xlswrite('G:\Mi unidad\1. PROYECTOS TELLO 2022\SCM SPILL OVERS\outputs\PEAO\distancia_centro_salud\1%\simulacion_2\output_tests.xlsx',spillover_test_"&amp;SU241&amp;"','sp_test_"&amp;SU241&amp;"');"</f>
        <v>xlswrite('G:\Mi unidad\1. PROYECTOS TELLO 2022\SCM SPILL OVERS\outputs\PEAO\distancia_centro_salud\1%\simulacion_2\output_tests.xlsx',spillover_test_140','sp_test_140');</v>
      </c>
      <c r="TH241">
        <v>140</v>
      </c>
      <c r="TI241" t="str">
        <f>"xlswrite('G:\Mi unidad\1. PROYECTOS TELLO 2022\SCM SPILL OVERS\outputs\PEAO\informalidad\1%\simulacion_2\output_tests.xlsx',spillover_test_"&amp;TH241&amp;"','sp_test_"&amp;TH241&amp;"');"</f>
        <v>xlswrite('G:\Mi unidad\1. PROYECTOS TELLO 2022\SCM SPILL OVERS\outputs\PEAO\informalidad\1%\simulacion_2\output_tests.xlsx',spillover_test_140','sp_test_140');</v>
      </c>
      <c r="TU241">
        <v>140</v>
      </c>
      <c r="TV241" t="str">
        <f>"xlswrite('G:\Mi unidad\1. PROYECTOS TELLO 2022\SCM SPILL OVERS\outputs\PEAO\alimentos\1%\simulacion_2\output_tests.xlsx',spillover_test_"&amp;TU241&amp;"','sp_test_"&amp;TU241&amp;"');"</f>
        <v>xlswrite('G:\Mi unidad\1. PROYECTOS TELLO 2022\SCM SPILL OVERS\outputs\PEAO\alimentos\1%\simulacion_2\output_tests.xlsx',spillover_test_140','sp_test_140');</v>
      </c>
      <c r="UB241">
        <v>140</v>
      </c>
      <c r="UC241" t="str">
        <f>"xlswrite('G:\Mi unidad\1. PROYECTOS TELLO 2022\SCM SPILL OVERS\outputs\PEAO\jefe_hogar\1%\simulacion_2\output_tests.xlsx',spillover_test_"&amp;UB241&amp;"','sp_test_"&amp;UB241&amp;"');"</f>
        <v>xlswrite('G:\Mi unidad\1. PROYECTOS TELLO 2022\SCM SPILL OVERS\outputs\PEAO\jefe_hogar\1%\simulacion_2\output_tests.xlsx',spillover_test_140','sp_test_140');</v>
      </c>
      <c r="UI241">
        <v>140</v>
      </c>
      <c r="UJ241" t="str">
        <f>"xlswrite('G:\Mi unidad\1. PROYECTOS TELLO 2022\SCM SPILL OVERS\outputs\PEAO\mujeres\1%\simulacion_2\output_tests.xlsx',spillover_test_"&amp;UI241&amp;"','sp_test_"&amp;UI241&amp;"');"</f>
        <v>xlswrite('G:\Mi unidad\1. PROYECTOS TELLO 2022\SCM SPILL OVERS\outputs\PEAO\mujeres\1%\simulacion_2\output_tests.xlsx',spillover_test_140','sp_test_140');</v>
      </c>
      <c r="UU241">
        <v>140</v>
      </c>
      <c r="UV241" t="str">
        <f>"xlswrite('G:\Mi unidad\1. PROYECTOS TELLO 2022\SCM SPILL OVERS\outputs\PEAO\criminalidad\1%\simulacion_2\output_tests.xlsx',spillover_test_"&amp;UU241&amp;"','sp_test_"&amp;UU241&amp;"');"</f>
        <v>xlswrite('G:\Mi unidad\1. PROYECTOS TELLO 2022\SCM SPILL OVERS\outputs\PEAO\criminalidad\1%\simulacion_2\output_tests.xlsx',spillover_test_140','sp_test_140');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OVERS\outputs\PEAO\bajo_niv_educ\1%\simulacion_2\output_tests.xlsx',lb_vec_"&amp;QW242&amp;"','lb_vec_"&amp;QW242&amp;"');"</f>
        <v>xlswrite('G:\Mi unidad\1. PROYECTOS TELLO 2022\SCM SPILL OVERS\outputs\PEAO\bajo_niv_educ\1%\simulacion_2\output_tests.xlsx',lb_vec_141','lb_vec_141');</v>
      </c>
      <c r="RK242">
        <v>141</v>
      </c>
      <c r="RL242" t="str">
        <f>"xlswrite('G:\Mi unidad\1. PROYECTOS TELLO 2022\SCM SPILL OVERS\outputs\PEAO\bajo_ingreso\1%\simulacion_2\output_tests.xlsx',lb_vec_"&amp;RK242&amp;"','lb_vec_"&amp;RK242&amp;"');"</f>
        <v>xlswrite('G:\Mi unidad\1. PROYECTOS TELLO 2022\SCM SPILL OVERS\outputs\PEAO\bajo_ingreso\1%\simulacion_2\output_tests.xlsx',lb_vec_141','lb_vec_141');</v>
      </c>
      <c r="RW242">
        <v>141</v>
      </c>
      <c r="RX242" t="str">
        <f>"xlswrite('G:\Mi unidad\1. PROYECTOS TELLO 2022\SCM SPILL OVERS\outputs\PEAO\densidad\1%\simulacion_2\output_tests.xlsx',lb_vec_"&amp;RW242&amp;"','lb_vec_"&amp;RW242&amp;"');"</f>
        <v>xlswrite('G:\Mi unidad\1. PROYECTOS TELLO 2022\SCM SPILL OVERS\outputs\PEAO\densidad\1%\simulacion_2\output_tests.xlsx',lb_vec_141','lb_vec_141');</v>
      </c>
      <c r="SI242">
        <v>141</v>
      </c>
      <c r="SJ242" t="str">
        <f>"xlswrite('G:\Mi unidad\1. PROYECTOS TELLO 2022\SCM SPILL OVERS\outputs\PEAO\densidad_g\1%\simulacion_2\output_tests.xlsx',lb_vec_"&amp;SI242&amp;"','lb_vec_"&amp;SI242&amp;"');"</f>
        <v>xlswrite('G:\Mi unidad\1. PROYECTOS TELLO 2022\SCM SPILL OVERS\outputs\PEAO\densidad_g\1%\simulacion_2\output_tests.xlsx',lb_vec_141','lb_vec_141');</v>
      </c>
      <c r="SU242">
        <v>141</v>
      </c>
      <c r="SV242" t="str">
        <f>"xlswrite('G:\Mi unidad\1. PROYECTOS TELLO 2022\SCM SPILL OVERS\outputs\PEAO\distancia_centro_salud\1%\simulacion_2\output_tests.xlsx',lb_vec_"&amp;SU242&amp;"','lb_vec_"&amp;SU242&amp;"');"</f>
        <v>xlswrite('G:\Mi unidad\1. PROYECTOS TELLO 2022\SCM SPILL OVERS\outputs\PEAO\distancia_centro_salud\1%\simulacion_2\output_tests.xlsx',lb_vec_141','lb_vec_141');</v>
      </c>
      <c r="TH242">
        <v>141</v>
      </c>
      <c r="TI242" t="str">
        <f>"xlswrite('G:\Mi unidad\1. PROYECTOS TELLO 2022\SCM SPILL OVERS\outputs\PEAO\informalidad\1%\simulacion_2\output_tests.xlsx',lb_vec_"&amp;TH242&amp;"','lb_vec_"&amp;TH242&amp;"');"</f>
        <v>xlswrite('G:\Mi unidad\1. PROYECTOS TELLO 2022\SCM SPILL OVERS\outputs\PEAO\informalidad\1%\simulacion_2\output_tests.xlsx',lb_vec_141','lb_vec_141');</v>
      </c>
      <c r="TU242">
        <v>141</v>
      </c>
      <c r="TV242" t="str">
        <f>"xlswrite('G:\Mi unidad\1. PROYECTOS TELLO 2022\SCM SPILL OVERS\outputs\PEAO\alimentos\1%\simulacion_2\output_tests.xlsx',lb_vec_"&amp;TU242&amp;"','lb_vec_"&amp;TU242&amp;"');"</f>
        <v>xlswrite('G:\Mi unidad\1. PROYECTOS TELLO 2022\SCM SPILL OVERS\outputs\PEAO\alimentos\1%\simulacion_2\output_tests.xlsx',lb_vec_141','lb_vec_141');</v>
      </c>
      <c r="UB242">
        <v>141</v>
      </c>
      <c r="UC242" t="str">
        <f>"xlswrite('G:\Mi unidad\1. PROYECTOS TELLO 2022\SCM SPILL OVERS\outputs\PEAO\jefe_hogar\1%\simulacion_2\output_tests.xlsx',lb_vec_"&amp;UB242&amp;"','lb_vec_"&amp;UB242&amp;"');"</f>
        <v>xlswrite('G:\Mi unidad\1. PROYECTOS TELLO 2022\SCM SPILL OVERS\outputs\PEAO\jefe_hogar\1%\simulacion_2\output_tests.xlsx',lb_vec_141','lb_vec_141');</v>
      </c>
      <c r="UI242">
        <v>141</v>
      </c>
      <c r="UJ242" t="str">
        <f>"xlswrite('G:\Mi unidad\1. PROYECTOS TELLO 2022\SCM SPILL OVERS\outputs\PEAO\mujeres\1%\simulacion_2\output_tests.xlsx',lb_vec_"&amp;UI242&amp;"','lb_vec_"&amp;UI242&amp;"');"</f>
        <v>xlswrite('G:\Mi unidad\1. PROYECTOS TELLO 2022\SCM SPILL OVERS\outputs\PEAO\mujeres\1%\simulacion_2\output_tests.xlsx',lb_vec_141','lb_vec_141');</v>
      </c>
      <c r="UU242">
        <v>141</v>
      </c>
      <c r="UV242" t="str">
        <f>"xlswrite('G:\Mi unidad\1. PROYECTOS TELLO 2022\SCM SPILL OVERS\outputs\PEAO\criminalidad\1%\simulacion_2\output_tests.xlsx',lb_vec_"&amp;UU242&amp;"','lb_vec_"&amp;UU242&amp;"');"</f>
        <v>xlswrite('G:\Mi unidad\1. PROYECTOS TELLO 2022\SCM SPILL OVERS\outputs\PEAO\criminalidad\1%\simulacion_2\output_tests.xlsx',lb_vec_141','lb_vec_141');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OVERS\outputs\PEAO\bajo_niv_educ\1%\simulacion_2\output_tests.xlsx',ub_vec_"&amp;QW243&amp;"','ub_vec_"&amp;QW243&amp;"');"</f>
        <v>xlswrite('G:\Mi unidad\1. PROYECTOS TELLO 2022\SCM SPILL OVERS\outputs\PEAO\bajo_niv_educ\1%\simulacion_2\output_tests.xlsx',ub_vec_141','ub_vec_141');</v>
      </c>
      <c r="RK243">
        <v>141</v>
      </c>
      <c r="RL243" t="str">
        <f>"xlswrite('G:\Mi unidad\1. PROYECTOS TELLO 2022\SCM SPILL OVERS\outputs\PEAO\bajo_ingreso\1%\simulacion_2\output_tests.xlsx',ub_vec_"&amp;RK243&amp;"','ub_vec_"&amp;RK243&amp;"');"</f>
        <v>xlswrite('G:\Mi unidad\1. PROYECTOS TELLO 2022\SCM SPILL OVERS\outputs\PEAO\bajo_ingreso\1%\simulacion_2\output_tests.xlsx',ub_vec_141','ub_vec_141');</v>
      </c>
      <c r="RW243">
        <v>141</v>
      </c>
      <c r="RX243" t="str">
        <f>"xlswrite('G:\Mi unidad\1. PROYECTOS TELLO 2022\SCM SPILL OVERS\outputs\PEAO\densidad\1%\simulacion_2\output_tests.xlsx',ub_vec_"&amp;RW243&amp;"','ub_vec_"&amp;RW243&amp;"');"</f>
        <v>xlswrite('G:\Mi unidad\1. PROYECTOS TELLO 2022\SCM SPILL OVERS\outputs\PEAO\densidad\1%\simulacion_2\output_tests.xlsx',ub_vec_141','ub_vec_141');</v>
      </c>
      <c r="SI243">
        <v>141</v>
      </c>
      <c r="SJ243" t="str">
        <f>"xlswrite('G:\Mi unidad\1. PROYECTOS TELLO 2022\SCM SPILL OVERS\outputs\PEAO\densidad_g\1%\simulacion_2\output_tests.xlsx',ub_vec_"&amp;SI243&amp;"','ub_vec_"&amp;SI243&amp;"');"</f>
        <v>xlswrite('G:\Mi unidad\1. PROYECTOS TELLO 2022\SCM SPILL OVERS\outputs\PEAO\densidad_g\1%\simulacion_2\output_tests.xlsx',ub_vec_141','ub_vec_141');</v>
      </c>
      <c r="SU243">
        <v>141</v>
      </c>
      <c r="SV243" t="str">
        <f>"xlswrite('G:\Mi unidad\1. PROYECTOS TELLO 2022\SCM SPILL OVERS\outputs\PEAO\distancia_centro_salud\1%\simulacion_2\output_tests.xlsx',ub_vec_"&amp;SU243&amp;"','ub_vec_"&amp;SU243&amp;"');"</f>
        <v>xlswrite('G:\Mi unidad\1. PROYECTOS TELLO 2022\SCM SPILL OVERS\outputs\PEAO\distancia_centro_salud\1%\simulacion_2\output_tests.xlsx',ub_vec_141','ub_vec_141');</v>
      </c>
      <c r="TH243">
        <v>141</v>
      </c>
      <c r="TI243" t="str">
        <f>"xlswrite('G:\Mi unidad\1. PROYECTOS TELLO 2022\SCM SPILL OVERS\outputs\PEAO\informalidad\1%\simulacion_2\output_tests.xlsx',ub_vec_"&amp;TH243&amp;"','ub_vec_"&amp;TH243&amp;"');"</f>
        <v>xlswrite('G:\Mi unidad\1. PROYECTOS TELLO 2022\SCM SPILL OVERS\outputs\PEAO\informalidad\1%\simulacion_2\output_tests.xlsx',ub_vec_141','ub_vec_141');</v>
      </c>
      <c r="TU243">
        <v>141</v>
      </c>
      <c r="TV243" t="str">
        <f>"xlswrite('G:\Mi unidad\1. PROYECTOS TELLO 2022\SCM SPILL OVERS\outputs\PEAO\alimentos\1%\simulacion_2\output_tests.xlsx',ub_vec_"&amp;TU243&amp;"','ub_vec_"&amp;TU243&amp;"');"</f>
        <v>xlswrite('G:\Mi unidad\1. PROYECTOS TELLO 2022\SCM SPILL OVERS\outputs\PEAO\alimentos\1%\simulacion_2\output_tests.xlsx',ub_vec_141','ub_vec_141');</v>
      </c>
      <c r="UB243">
        <v>141</v>
      </c>
      <c r="UC243" t="str">
        <f>"xlswrite('G:\Mi unidad\1. PROYECTOS TELLO 2022\SCM SPILL OVERS\outputs\PEAO\jefe_hogar\1%\simulacion_2\output_tests.xlsx',ub_vec_"&amp;UB243&amp;"','ub_vec_"&amp;UB243&amp;"');"</f>
        <v>xlswrite('G:\Mi unidad\1. PROYECTOS TELLO 2022\SCM SPILL OVERS\outputs\PEAO\jefe_hogar\1%\simulacion_2\output_tests.xlsx',ub_vec_141','ub_vec_141');</v>
      </c>
      <c r="UI243">
        <v>141</v>
      </c>
      <c r="UJ243" t="str">
        <f>"xlswrite('G:\Mi unidad\1. PROYECTOS TELLO 2022\SCM SPILL OVERS\outputs\PEAO\mujeres\1%\simulacion_2\output_tests.xlsx',ub_vec_"&amp;UI243&amp;"','ub_vec_"&amp;UI243&amp;"');"</f>
        <v>xlswrite('G:\Mi unidad\1. PROYECTOS TELLO 2022\SCM SPILL OVERS\outputs\PEAO\mujeres\1%\simulacion_2\output_tests.xlsx',ub_vec_141','ub_vec_141');</v>
      </c>
      <c r="UU243">
        <v>141</v>
      </c>
      <c r="UV243" t="str">
        <f>"xlswrite('G:\Mi unidad\1. PROYECTOS TELLO 2022\SCM SPILL OVERS\outputs\PEAO\criminalidad\1%\simulacion_2\output_tests.xlsx',ub_vec_"&amp;UU243&amp;"','ub_vec_"&amp;UU243&amp;"');"</f>
        <v>xlswrite('G:\Mi unidad\1. PROYECTOS TELLO 2022\SCM SPILL OVERS\outputs\PEAO\criminalidad\1%\simulacion_2\output_tests.xlsx',ub_vec_141','ub_vec_141');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OVERS\outputs\PEAO\bajo_niv_educ\1%\simulacion_2\output_tests.xlsx',p_value_vec_"&amp;QW244&amp;"','p_value_vec_"&amp;QW244&amp;"');"</f>
        <v>xlswrite('G:\Mi unidad\1. PROYECTOS TELLO 2022\SCM SPILL OVERS\outputs\PEAO\bajo_niv_educ\1%\simulacion_2\output_tests.xlsx',p_value_vec_141','p_value_vec_141');</v>
      </c>
      <c r="RK244">
        <v>141</v>
      </c>
      <c r="RL244" t="str">
        <f>"xlswrite('G:\Mi unidad\1. PROYECTOS TELLO 2022\SCM SPILL OVERS\outputs\PEAO\bajo_ingreso\1%\simulacion_2\output_tests.xlsx',p_value_vec_"&amp;RK244&amp;"','p_value_vec_"&amp;RK244&amp;"');"</f>
        <v>xlswrite('G:\Mi unidad\1. PROYECTOS TELLO 2022\SCM SPILL OVERS\outputs\PEAO\bajo_ingreso\1%\simulacion_2\output_tests.xlsx',p_value_vec_141','p_value_vec_141');</v>
      </c>
      <c r="RW244">
        <v>141</v>
      </c>
      <c r="RX244" t="str">
        <f>"xlswrite('G:\Mi unidad\1. PROYECTOS TELLO 2022\SCM SPILL OVERS\outputs\PEAO\densidad\1%\simulacion_2\output_tests.xlsx',p_value_vec_"&amp;RW244&amp;"','p_value_vec_"&amp;RW244&amp;"');"</f>
        <v>xlswrite('G:\Mi unidad\1. PROYECTOS TELLO 2022\SCM SPILL OVERS\outputs\PEAO\densidad\1%\simulacion_2\output_tests.xlsx',p_value_vec_141','p_value_vec_141');</v>
      </c>
      <c r="SI244">
        <v>141</v>
      </c>
      <c r="SJ244" t="str">
        <f>"xlswrite('G:\Mi unidad\1. PROYECTOS TELLO 2022\SCM SPILL OVERS\outputs\PEAO\densidad_g\1%\simulacion_2\output_tests.xlsx',p_value_vec_"&amp;SI244&amp;"','p_value_vec_"&amp;SI244&amp;"');"</f>
        <v>xlswrite('G:\Mi unidad\1. PROYECTOS TELLO 2022\SCM SPILL OVERS\outputs\PEAO\densidad_g\1%\simulacion_2\output_tests.xlsx',p_value_vec_141','p_value_vec_141');</v>
      </c>
      <c r="SU244">
        <v>141</v>
      </c>
      <c r="SV244" t="str">
        <f>"xlswrite('G:\Mi unidad\1. PROYECTOS TELLO 2022\SCM SPILL OVERS\outputs\PEAO\distancia_centro_salud\1%\simulacion_2\output_tests.xlsx',p_value_vec_"&amp;SU244&amp;"','p_value_vec_"&amp;SU244&amp;"');"</f>
        <v>xlswrite('G:\Mi unidad\1. PROYECTOS TELLO 2022\SCM SPILL OVERS\outputs\PEAO\distancia_centro_salud\1%\simulacion_2\output_tests.xlsx',p_value_vec_141','p_value_vec_141');</v>
      </c>
      <c r="TH244">
        <v>141</v>
      </c>
      <c r="TI244" t="str">
        <f>"xlswrite('G:\Mi unidad\1. PROYECTOS TELLO 2022\SCM SPILL OVERS\outputs\PEAO\informalidad\1%\simulacion_2\output_tests.xlsx',p_value_vec_"&amp;TH244&amp;"','p_value_vec_"&amp;TH244&amp;"');"</f>
        <v>xlswrite('G:\Mi unidad\1. PROYECTOS TELLO 2022\SCM SPILL OVERS\outputs\PEAO\informalidad\1%\simulacion_2\output_tests.xlsx',p_value_vec_141','p_value_vec_141');</v>
      </c>
      <c r="TU244">
        <v>141</v>
      </c>
      <c r="TV244" t="str">
        <f>"xlswrite('G:\Mi unidad\1. PROYECTOS TELLO 2022\SCM SPILL OVERS\outputs\PEAO\alimentos\1%\simulacion_2\output_tests.xlsx',p_value_vec_"&amp;TU244&amp;"','p_value_vec_"&amp;TU244&amp;"');"</f>
        <v>xlswrite('G:\Mi unidad\1. PROYECTOS TELLO 2022\SCM SPILL OVERS\outputs\PEAO\alimentos\1%\simulacion_2\output_tests.xlsx',p_value_vec_141','p_value_vec_141');</v>
      </c>
      <c r="UB244">
        <v>141</v>
      </c>
      <c r="UC244" t="str">
        <f>"xlswrite('G:\Mi unidad\1. PROYECTOS TELLO 2022\SCM SPILL OVERS\outputs\PEAO\jefe_hogar\1%\simulacion_2\output_tests.xlsx',p_value_vec_"&amp;UB244&amp;"','p_value_vec_"&amp;UB244&amp;"');"</f>
        <v>xlswrite('G:\Mi unidad\1. PROYECTOS TELLO 2022\SCM SPILL OVERS\outputs\PEAO\jefe_hogar\1%\simulacion_2\output_tests.xlsx',p_value_vec_141','p_value_vec_141');</v>
      </c>
      <c r="UI244">
        <v>141</v>
      </c>
      <c r="UJ244" t="str">
        <f>"xlswrite('G:\Mi unidad\1. PROYECTOS TELLO 2022\SCM SPILL OVERS\outputs\PEAO\mujeres\1%\simulacion_2\output_tests.xlsx',p_value_vec_"&amp;UI244&amp;"','p_value_vec_"&amp;UI244&amp;"');"</f>
        <v>xlswrite('G:\Mi unidad\1. PROYECTOS TELLO 2022\SCM SPILL OVERS\outputs\PEAO\mujeres\1%\simulacion_2\output_tests.xlsx',p_value_vec_141','p_value_vec_141');</v>
      </c>
      <c r="UU244">
        <v>141</v>
      </c>
      <c r="UV244" t="str">
        <f>"xlswrite('G:\Mi unidad\1. PROYECTOS TELLO 2022\SCM SPILL OVERS\outputs\PEAO\criminalidad\1%\simulacion_2\output_tests.xlsx',p_value_vec_"&amp;UU244&amp;"','p_value_vec_"&amp;UU244&amp;"');"</f>
        <v>xlswrite('G:\Mi unidad\1. PROYECTOS TELLO 2022\SCM SPILL OVERS\outputs\PEAO\criminalidad\1%\simulacion_2\output_tests.xlsx',p_value_vec_141','p_value_vec_141');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OVERS\outputs\PEAO\bajo_niv_educ\1%\simulacion_2\output_tests.xlsx',alpha1_hat_vec_"&amp;QW245&amp;"','alpha1_hat_vec_"&amp;QW245&amp;"');"</f>
        <v>xlswrite('G:\Mi unidad\1. PROYECTOS TELLO 2022\SCM SPILL OVERS\outputs\PEAO\bajo_niv_educ\1%\simulacion_2\output_tests.xlsx',alpha1_hat_vec_141','alpha1_hat_vec_141');</v>
      </c>
      <c r="RK245">
        <v>141</v>
      </c>
      <c r="RL245" t="str">
        <f>"xlswrite('G:\Mi unidad\1. PROYECTOS TELLO 2022\SCM SPILL OVERS\outputs\PEAO\bajo_ingreso\1%\simulacion_2\output_tests.xlsx',alpha1_hat_vec_"&amp;RK245&amp;"','alpha1_hat_vec_"&amp;RK245&amp;"');"</f>
        <v>xlswrite('G:\Mi unidad\1. PROYECTOS TELLO 2022\SCM SPILL OVERS\outputs\PEAO\bajo_ingreso\1%\simulacion_2\output_tests.xlsx',alpha1_hat_vec_141','alpha1_hat_vec_141');</v>
      </c>
      <c r="RW245">
        <v>141</v>
      </c>
      <c r="RX245" t="str">
        <f>"xlswrite('G:\Mi unidad\1. PROYECTOS TELLO 2022\SCM SPILL OVERS\outputs\PEAO\densidad\1%\simulacion_2\output_tests.xlsx',alpha1_hat_vec_"&amp;RW245&amp;"','alpha1_hat_vec_"&amp;RW245&amp;"');"</f>
        <v>xlswrite('G:\Mi unidad\1. PROYECTOS TELLO 2022\SCM SPILL OVERS\outputs\PEAO\densidad\1%\simulacion_2\output_tests.xlsx',alpha1_hat_vec_141','alpha1_hat_vec_141');</v>
      </c>
      <c r="SI245">
        <v>141</v>
      </c>
      <c r="SJ245" t="str">
        <f>"xlswrite('G:\Mi unidad\1. PROYECTOS TELLO 2022\SCM SPILL OVERS\outputs\PEAO\densidad_g\1%\simulacion_2\output_tests.xlsx',alpha1_hat_vec_"&amp;SI245&amp;"','alpha1_hat_vec_"&amp;SI245&amp;"');"</f>
        <v>xlswrite('G:\Mi unidad\1. PROYECTOS TELLO 2022\SCM SPILL OVERS\outputs\PEAO\densidad_g\1%\simulacion_2\output_tests.xlsx',alpha1_hat_vec_141','alpha1_hat_vec_141');</v>
      </c>
      <c r="SU245">
        <v>141</v>
      </c>
      <c r="SV245" t="str">
        <f>"xlswrite('G:\Mi unidad\1. PROYECTOS TELLO 2022\SCM SPILL OVERS\outputs\PEAO\distancia_centro_salud\1%\simulacion_2\output_tests.xlsx',alpha1_hat_vec_"&amp;SU245&amp;"','alpha1_hat_vec_"&amp;SU245&amp;"');"</f>
        <v>xlswrite('G:\Mi unidad\1. PROYECTOS TELLO 2022\SCM SPILL OVERS\outputs\PEAO\distancia_centro_salud\1%\simulacion_2\output_tests.xlsx',alpha1_hat_vec_141','alpha1_hat_vec_141');</v>
      </c>
      <c r="TH245">
        <v>141</v>
      </c>
      <c r="TI245" t="str">
        <f>"xlswrite('G:\Mi unidad\1. PROYECTOS TELLO 2022\SCM SPILL OVERS\outputs\PEAO\informalidad\1%\simulacion_2\output_tests.xlsx',alpha1_hat_vec_"&amp;TH245&amp;"','alpha1_hat_vec_"&amp;TH245&amp;"');"</f>
        <v>xlswrite('G:\Mi unidad\1. PROYECTOS TELLO 2022\SCM SPILL OVERS\outputs\PEAO\informalidad\1%\simulacion_2\output_tests.xlsx',alpha1_hat_vec_141','alpha1_hat_vec_141');</v>
      </c>
      <c r="TU245">
        <v>141</v>
      </c>
      <c r="TV245" t="str">
        <f>"xlswrite('G:\Mi unidad\1. PROYECTOS TELLO 2022\SCM SPILL OVERS\outputs\PEAO\alimentos\1%\simulacion_2\output_tests.xlsx',alpha1_hat_vec_"&amp;TU245&amp;"','alpha1_hat_vec_"&amp;TU245&amp;"');"</f>
        <v>xlswrite('G:\Mi unidad\1. PROYECTOS TELLO 2022\SCM SPILL OVERS\outputs\PEAO\alimentos\1%\simulacion_2\output_tests.xlsx',alpha1_hat_vec_141','alpha1_hat_vec_141');</v>
      </c>
      <c r="UB245">
        <v>141</v>
      </c>
      <c r="UC245" t="str">
        <f>"xlswrite('G:\Mi unidad\1. PROYECTOS TELLO 2022\SCM SPILL OVERS\outputs\PEAO\jefe_hogar\1%\simulacion_2\output_tests.xlsx',alpha1_hat_vec_"&amp;UB245&amp;"','alpha1_hat_vec_"&amp;UB245&amp;"');"</f>
        <v>xlswrite('G:\Mi unidad\1. PROYECTOS TELLO 2022\SCM SPILL OVERS\outputs\PEAO\jefe_hogar\1%\simulacion_2\output_tests.xlsx',alpha1_hat_vec_141','alpha1_hat_vec_141');</v>
      </c>
      <c r="UI245">
        <v>141</v>
      </c>
      <c r="UJ245" t="str">
        <f>"xlswrite('G:\Mi unidad\1. PROYECTOS TELLO 2022\SCM SPILL OVERS\outputs\PEAO\mujeres\1%\simulacion_2\output_tests.xlsx',alpha1_hat_vec_"&amp;UI245&amp;"','alpha1_hat_vec_"&amp;UI245&amp;"');"</f>
        <v>xlswrite('G:\Mi unidad\1. PROYECTOS TELLO 2022\SCM SPILL OVERS\outputs\PEAO\mujeres\1%\simulacion_2\output_tests.xlsx',alpha1_hat_vec_141','alpha1_hat_vec_141');</v>
      </c>
      <c r="UU245">
        <v>141</v>
      </c>
      <c r="UV245" t="str">
        <f>"xlswrite('G:\Mi unidad\1. PROYECTOS TELLO 2022\SCM SPILL OVERS\outputs\PEAO\criminalidad\1%\simulacion_2\output_tests.xlsx',alpha1_hat_vec_"&amp;UU245&amp;"','alpha1_hat_vec_"&amp;UU245&amp;"');"</f>
        <v>xlswrite('G:\Mi unidad\1. PROYECTOS TELLO 2022\SCM SPILL OVERS\outputs\PEAO\criminalidad\1%\simulacion_2\output_tests.xlsx',alpha1_hat_vec_141','alpha1_hat_vec_141');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OVERS\outputs\PEAO\bajo_niv_educ\1%\simulacion_2\output_tests.xlsx',spillover_test_"&amp;QW246&amp;"','sp_test_"&amp;QW246&amp;"');"</f>
        <v>xlswrite('G:\Mi unidad\1. PROYECTOS TELLO 2022\SCM SPILL OVERS\outputs\PEAO\bajo_niv_educ\1%\simulacion_2\output_tests.xlsx',spillover_test_141','sp_test_141');</v>
      </c>
      <c r="RK246">
        <v>141</v>
      </c>
      <c r="RL246" t="str">
        <f>"xlswrite('G:\Mi unidad\1. PROYECTOS TELLO 2022\SCM SPILL OVERS\outputs\PEAO\bajo_ingreso\1%\simulacion_2\output_tests.xlsx',spillover_test_"&amp;RK246&amp;"','sp_test_"&amp;RK246&amp;"');"</f>
        <v>xlswrite('G:\Mi unidad\1. PROYECTOS TELLO 2022\SCM SPILL OVERS\outputs\PEAO\bajo_ingreso\1%\simulacion_2\output_tests.xlsx',spillover_test_141','sp_test_141');</v>
      </c>
      <c r="RW246">
        <v>141</v>
      </c>
      <c r="RX246" t="str">
        <f>"xlswrite('G:\Mi unidad\1. PROYECTOS TELLO 2022\SCM SPILL OVERS\outputs\PEAO\densidad\1%\simulacion_2\output_tests.xlsx',spillover_test_"&amp;RW246&amp;"','sp_test_"&amp;RW246&amp;"');"</f>
        <v>xlswrite('G:\Mi unidad\1. PROYECTOS TELLO 2022\SCM SPILL OVERS\outputs\PEAO\densidad\1%\simulacion_2\output_tests.xlsx',spillover_test_141','sp_test_141');</v>
      </c>
      <c r="SI246">
        <v>141</v>
      </c>
      <c r="SJ246" t="str">
        <f>"xlswrite('G:\Mi unidad\1. PROYECTOS TELLO 2022\SCM SPILL OVERS\outputs\PEAO\densidad_g\1%\simulacion_2\output_tests.xlsx',spillover_test_"&amp;SI246&amp;"','sp_test_"&amp;SI246&amp;"');"</f>
        <v>xlswrite('G:\Mi unidad\1. PROYECTOS TELLO 2022\SCM SPILL OVERS\outputs\PEAO\densidad_g\1%\simulacion_2\output_tests.xlsx',spillover_test_141','sp_test_141');</v>
      </c>
      <c r="SU246">
        <v>141</v>
      </c>
      <c r="SV246" t="str">
        <f>"xlswrite('G:\Mi unidad\1. PROYECTOS TELLO 2022\SCM SPILL OVERS\outputs\PEAO\distancia_centro_salud\1%\simulacion_2\output_tests.xlsx',spillover_test_"&amp;SU246&amp;"','sp_test_"&amp;SU246&amp;"');"</f>
        <v>xlswrite('G:\Mi unidad\1. PROYECTOS TELLO 2022\SCM SPILL OVERS\outputs\PEAO\distancia_centro_salud\1%\simulacion_2\output_tests.xlsx',spillover_test_141','sp_test_141');</v>
      </c>
      <c r="TH246">
        <v>141</v>
      </c>
      <c r="TI246" t="str">
        <f>"xlswrite('G:\Mi unidad\1. PROYECTOS TELLO 2022\SCM SPILL OVERS\outputs\PEAO\informalidad\1%\simulacion_2\output_tests.xlsx',spillover_test_"&amp;TH246&amp;"','sp_test_"&amp;TH246&amp;"');"</f>
        <v>xlswrite('G:\Mi unidad\1. PROYECTOS TELLO 2022\SCM SPILL OVERS\outputs\PEAO\informalidad\1%\simulacion_2\output_tests.xlsx',spillover_test_141','sp_test_141');</v>
      </c>
      <c r="TU246">
        <v>141</v>
      </c>
      <c r="TV246" t="str">
        <f>"xlswrite('G:\Mi unidad\1. PROYECTOS TELLO 2022\SCM SPILL OVERS\outputs\PEAO\alimentos\1%\simulacion_2\output_tests.xlsx',spillover_test_"&amp;TU246&amp;"','sp_test_"&amp;TU246&amp;"');"</f>
        <v>xlswrite('G:\Mi unidad\1. PROYECTOS TELLO 2022\SCM SPILL OVERS\outputs\PEAO\alimentos\1%\simulacion_2\output_tests.xlsx',spillover_test_141','sp_test_141');</v>
      </c>
      <c r="UB246">
        <v>141</v>
      </c>
      <c r="UC246" t="str">
        <f>"xlswrite('G:\Mi unidad\1. PROYECTOS TELLO 2022\SCM SPILL OVERS\outputs\PEAO\jefe_hogar\1%\simulacion_2\output_tests.xlsx',spillover_test_"&amp;UB246&amp;"','sp_test_"&amp;UB246&amp;"');"</f>
        <v>xlswrite('G:\Mi unidad\1. PROYECTOS TELLO 2022\SCM SPILL OVERS\outputs\PEAO\jefe_hogar\1%\simulacion_2\output_tests.xlsx',spillover_test_141','sp_test_141');</v>
      </c>
      <c r="UI246">
        <v>141</v>
      </c>
      <c r="UJ246" t="str">
        <f>"xlswrite('G:\Mi unidad\1. PROYECTOS TELLO 2022\SCM SPILL OVERS\outputs\PEAO\mujeres\1%\simulacion_2\output_tests.xlsx',spillover_test_"&amp;UI246&amp;"','sp_test_"&amp;UI246&amp;"');"</f>
        <v>xlswrite('G:\Mi unidad\1. PROYECTOS TELLO 2022\SCM SPILL OVERS\outputs\PEAO\mujeres\1%\simulacion_2\output_tests.xlsx',spillover_test_141','sp_test_141');</v>
      </c>
      <c r="UU246">
        <v>141</v>
      </c>
      <c r="UV246" t="str">
        <f>"xlswrite('G:\Mi unidad\1. PROYECTOS TELLO 2022\SCM SPILL OVERS\outputs\PEAO\criminalidad\1%\simulacion_2\output_tests.xlsx',spillover_test_"&amp;UU246&amp;"','sp_test_"&amp;UU246&amp;"');"</f>
        <v>xlswrite('G:\Mi unidad\1. PROYECTOS TELLO 2022\SCM SPILL OVERS\outputs\PEAO\criminalidad\1%\simulacion_2\output_tests.xlsx',spillover_test_141','sp_test_141');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sp_andrews(Y_pre_"&amp;QP247&amp;",PEAO_"&amp;QP247&amp;"(:,T+s),A_"&amp;QP247&amp;",C,d,alpha_sig);"</f>
        <v xml:space="preserve">    spillover_test_112(s) = sp_andrews(Y_pre_112,PEAO_112(:,T+s),A_112,C,d,alpha_sig);</v>
      </c>
      <c r="QW247">
        <v>144</v>
      </c>
      <c r="QX247" t="str">
        <f>"xlswrite('G:\Mi unidad\1. PROYECTOS TELLO 2022\SCM SPILL OVERS\outputs\PEAO\bajo_niv_educ\1%\simulacion_2\output_tests.xlsx',lb_vec_"&amp;QW247&amp;"','lb_vec_"&amp;QW247&amp;"');"</f>
        <v>xlswrite('G:\Mi unidad\1. PROYECTOS TELLO 2022\SCM SPILL OVERS\outputs\PEAO\bajo_niv_educ\1%\simulacion_2\output_tests.xlsx',lb_vec_144','lb_vec_144');</v>
      </c>
      <c r="RK247">
        <v>144</v>
      </c>
      <c r="RL247" t="str">
        <f>"xlswrite('G:\Mi unidad\1. PROYECTOS TELLO 2022\SCM SPILL OVERS\outputs\PEAO\bajo_ingreso\1%\simulacion_2\output_tests.xlsx',lb_vec_"&amp;RK247&amp;"','lb_vec_"&amp;RK247&amp;"');"</f>
        <v>xlswrite('G:\Mi unidad\1. PROYECTOS TELLO 2022\SCM SPILL OVERS\outputs\PEAO\bajo_ingreso\1%\simulacion_2\output_tests.xlsx',lb_vec_144','lb_vec_144');</v>
      </c>
      <c r="RW247">
        <v>144</v>
      </c>
      <c r="RX247" t="str">
        <f>"xlswrite('G:\Mi unidad\1. PROYECTOS TELLO 2022\SCM SPILL OVERS\outputs\PEAO\densidad\1%\simulacion_2\output_tests.xlsx',lb_vec_"&amp;RW247&amp;"','lb_vec_"&amp;RW247&amp;"');"</f>
        <v>xlswrite('G:\Mi unidad\1. PROYECTOS TELLO 2022\SCM SPILL OVERS\outputs\PEAO\densidad\1%\simulacion_2\output_tests.xlsx',lb_vec_144','lb_vec_144');</v>
      </c>
      <c r="SI247">
        <v>144</v>
      </c>
      <c r="SJ247" t="str">
        <f>"xlswrite('G:\Mi unidad\1. PROYECTOS TELLO 2022\SCM SPILL OVERS\outputs\PEAO\densidad_g\1%\simulacion_2\output_tests.xlsx',lb_vec_"&amp;SI247&amp;"','lb_vec_"&amp;SI247&amp;"');"</f>
        <v>xlswrite('G:\Mi unidad\1. PROYECTOS TELLO 2022\SCM SPILL OVERS\outputs\PEAO\densidad_g\1%\simulacion_2\output_tests.xlsx',lb_vec_144','lb_vec_144');</v>
      </c>
      <c r="SU247">
        <v>144</v>
      </c>
      <c r="SV247" t="str">
        <f>"xlswrite('G:\Mi unidad\1. PROYECTOS TELLO 2022\SCM SPILL OVERS\outputs\PEAO\distancia_centro_salud\1%\simulacion_2\output_tests.xlsx',lb_vec_"&amp;SU247&amp;"','lb_vec_"&amp;SU247&amp;"');"</f>
        <v>xlswrite('G:\Mi unidad\1. PROYECTOS TELLO 2022\SCM SPILL OVERS\outputs\PEAO\distancia_centro_salud\1%\simulacion_2\output_tests.xlsx',lb_vec_144','lb_vec_144');</v>
      </c>
      <c r="TH247">
        <v>144</v>
      </c>
      <c r="TI247" t="str">
        <f>"xlswrite('G:\Mi unidad\1. PROYECTOS TELLO 2022\SCM SPILL OVERS\outputs\PEAO\informalidad\1%\simulacion_2\output_tests.xlsx',lb_vec_"&amp;TH247&amp;"','lb_vec_"&amp;TH247&amp;"');"</f>
        <v>xlswrite('G:\Mi unidad\1. PROYECTOS TELLO 2022\SCM SPILL OVERS\outputs\PEAO\informalidad\1%\simulacion_2\output_tests.xlsx',lb_vec_144','lb_vec_144');</v>
      </c>
      <c r="TU247">
        <v>144</v>
      </c>
      <c r="TV247" t="str">
        <f>"xlswrite('G:\Mi unidad\1. PROYECTOS TELLO 2022\SCM SPILL OVERS\outputs\PEAO\alimentos\1%\simulacion_2\output_tests.xlsx',lb_vec_"&amp;TU247&amp;"','lb_vec_"&amp;TU247&amp;"');"</f>
        <v>xlswrite('G:\Mi unidad\1. PROYECTOS TELLO 2022\SCM SPILL OVERS\outputs\PEAO\alimentos\1%\simulacion_2\output_tests.xlsx',lb_vec_144','lb_vec_144');</v>
      </c>
      <c r="UB247">
        <v>144</v>
      </c>
      <c r="UC247" t="str">
        <f>"xlswrite('G:\Mi unidad\1. PROYECTOS TELLO 2022\SCM SPILL OVERS\outputs\PEAO\jefe_hogar\1%\simulacion_2\output_tests.xlsx',lb_vec_"&amp;UB247&amp;"','lb_vec_"&amp;UB247&amp;"');"</f>
        <v>xlswrite('G:\Mi unidad\1. PROYECTOS TELLO 2022\SCM SPILL OVERS\outputs\PEAO\jefe_hogar\1%\simulacion_2\output_tests.xlsx',lb_vec_144','lb_vec_144');</v>
      </c>
      <c r="UI247">
        <v>144</v>
      </c>
      <c r="UJ247" t="str">
        <f>"xlswrite('G:\Mi unidad\1. PROYECTOS TELLO 2022\SCM SPILL OVERS\outputs\PEAO\mujeres\1%\simulacion_2\output_tests.xlsx',lb_vec_"&amp;UI247&amp;"','lb_vec_"&amp;UI247&amp;"');"</f>
        <v>xlswrite('G:\Mi unidad\1. PROYECTOS TELLO 2022\SCM SPILL OVERS\outputs\PEAO\mujeres\1%\simulacion_2\output_tests.xlsx',lb_vec_144','lb_vec_144');</v>
      </c>
      <c r="UU247">
        <v>144</v>
      </c>
      <c r="UV247" t="str">
        <f>"xlswrite('G:\Mi unidad\1. PROYECTOS TELLO 2022\SCM SPILL OVERS\outputs\PEAO\criminalidad\1%\simulacion_2\output_tests.xlsx',lb_vec_"&amp;UU247&amp;"','lb_vec_"&amp;UU247&amp;"');"</f>
        <v>xlswrite('G:\Mi unidad\1. PROYECTOS TELLO 2022\SCM SPILL OVERS\outputs\PEAO\criminalidad\1%\simulacion_2\output_tests.xlsx',lb_vec_144','lb_vec_144');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OVERS\outputs\PEAO\bajo_niv_educ\1%\simulacion_2\output_tests.xlsx',ub_vec_"&amp;QW248&amp;"','ub_vec_"&amp;QW248&amp;"');"</f>
        <v>xlswrite('G:\Mi unidad\1. PROYECTOS TELLO 2022\SCM SPILL OVERS\outputs\PEAO\bajo_niv_educ\1%\simulacion_2\output_tests.xlsx',ub_vec_144','ub_vec_144');</v>
      </c>
      <c r="RK248">
        <v>144</v>
      </c>
      <c r="RL248" t="str">
        <f>"xlswrite('G:\Mi unidad\1. PROYECTOS TELLO 2022\SCM SPILL OVERS\outputs\PEAO\bajo_ingreso\1%\simulacion_2\output_tests.xlsx',ub_vec_"&amp;RK248&amp;"','ub_vec_"&amp;RK248&amp;"');"</f>
        <v>xlswrite('G:\Mi unidad\1. PROYECTOS TELLO 2022\SCM SPILL OVERS\outputs\PEAO\bajo_ingreso\1%\simulacion_2\output_tests.xlsx',ub_vec_144','ub_vec_144');</v>
      </c>
      <c r="RW248">
        <v>144</v>
      </c>
      <c r="RX248" t="str">
        <f>"xlswrite('G:\Mi unidad\1. PROYECTOS TELLO 2022\SCM SPILL OVERS\outputs\PEAO\densidad\1%\simulacion_2\output_tests.xlsx',ub_vec_"&amp;RW248&amp;"','ub_vec_"&amp;RW248&amp;"');"</f>
        <v>xlswrite('G:\Mi unidad\1. PROYECTOS TELLO 2022\SCM SPILL OVERS\outputs\PEAO\densidad\1%\simulacion_2\output_tests.xlsx',ub_vec_144','ub_vec_144');</v>
      </c>
      <c r="SI248">
        <v>144</v>
      </c>
      <c r="SJ248" t="str">
        <f>"xlswrite('G:\Mi unidad\1. PROYECTOS TELLO 2022\SCM SPILL OVERS\outputs\PEAO\densidad_g\1%\simulacion_2\output_tests.xlsx',ub_vec_"&amp;SI248&amp;"','ub_vec_"&amp;SI248&amp;"');"</f>
        <v>xlswrite('G:\Mi unidad\1. PROYECTOS TELLO 2022\SCM SPILL OVERS\outputs\PEAO\densidad_g\1%\simulacion_2\output_tests.xlsx',ub_vec_144','ub_vec_144');</v>
      </c>
      <c r="SU248">
        <v>144</v>
      </c>
      <c r="SV248" t="str">
        <f>"xlswrite('G:\Mi unidad\1. PROYECTOS TELLO 2022\SCM SPILL OVERS\outputs\PEAO\distancia_centro_salud\1%\simulacion_2\output_tests.xlsx',ub_vec_"&amp;SU248&amp;"','ub_vec_"&amp;SU248&amp;"');"</f>
        <v>xlswrite('G:\Mi unidad\1. PROYECTOS TELLO 2022\SCM SPILL OVERS\outputs\PEAO\distancia_centro_salud\1%\simulacion_2\output_tests.xlsx',ub_vec_144','ub_vec_144');</v>
      </c>
      <c r="TH248">
        <v>144</v>
      </c>
      <c r="TI248" t="str">
        <f>"xlswrite('G:\Mi unidad\1. PROYECTOS TELLO 2022\SCM SPILL OVERS\outputs\PEAO\informalidad\1%\simulacion_2\output_tests.xlsx',ub_vec_"&amp;TH248&amp;"','ub_vec_"&amp;TH248&amp;"');"</f>
        <v>xlswrite('G:\Mi unidad\1. PROYECTOS TELLO 2022\SCM SPILL OVERS\outputs\PEAO\informalidad\1%\simulacion_2\output_tests.xlsx',ub_vec_144','ub_vec_144');</v>
      </c>
      <c r="TU248">
        <v>144</v>
      </c>
      <c r="TV248" t="str">
        <f>"xlswrite('G:\Mi unidad\1. PROYECTOS TELLO 2022\SCM SPILL OVERS\outputs\PEAO\alimentos\1%\simulacion_2\output_tests.xlsx',ub_vec_"&amp;TU248&amp;"','ub_vec_"&amp;TU248&amp;"');"</f>
        <v>xlswrite('G:\Mi unidad\1. PROYECTOS TELLO 2022\SCM SPILL OVERS\outputs\PEAO\alimentos\1%\simulacion_2\output_tests.xlsx',ub_vec_144','ub_vec_144');</v>
      </c>
      <c r="UB248">
        <v>144</v>
      </c>
      <c r="UC248" t="str">
        <f>"xlswrite('G:\Mi unidad\1. PROYECTOS TELLO 2022\SCM SPILL OVERS\outputs\PEAO\jefe_hogar\1%\simulacion_2\output_tests.xlsx',ub_vec_"&amp;UB248&amp;"','ub_vec_"&amp;UB248&amp;"');"</f>
        <v>xlswrite('G:\Mi unidad\1. PROYECTOS TELLO 2022\SCM SPILL OVERS\outputs\PEAO\jefe_hogar\1%\simulacion_2\output_tests.xlsx',ub_vec_144','ub_vec_144');</v>
      </c>
      <c r="UI248">
        <v>144</v>
      </c>
      <c r="UJ248" t="str">
        <f>"xlswrite('G:\Mi unidad\1. PROYECTOS TELLO 2022\SCM SPILL OVERS\outputs\PEAO\mujeres\1%\simulacion_2\output_tests.xlsx',ub_vec_"&amp;UI248&amp;"','ub_vec_"&amp;UI248&amp;"');"</f>
        <v>xlswrite('G:\Mi unidad\1. PROYECTOS TELLO 2022\SCM SPILL OVERS\outputs\PEAO\mujeres\1%\simulacion_2\output_tests.xlsx',ub_vec_144','ub_vec_144');</v>
      </c>
      <c r="UU248">
        <v>144</v>
      </c>
      <c r="UV248" t="str">
        <f>"xlswrite('G:\Mi unidad\1. PROYECTOS TELLO 2022\SCM SPILL OVERS\outputs\PEAO\criminalidad\1%\simulacion_2\output_tests.xlsx',ub_vec_"&amp;UU248&amp;"','ub_vec_"&amp;UU248&amp;"');"</f>
        <v>xlswrite('G:\Mi unidad\1. PROYECTOS TELLO 2022\SCM SPILL OVERS\outputs\PEAO\criminalidad\1%\simulacion_2\output_tests.xlsx',ub_vec_144','ub_vec_144');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OVERS\outputs\PEAO\bajo_niv_educ\1%\simulacion_2\output_tests.xlsx',p_value_vec_"&amp;QW249&amp;"','p_value_vec_"&amp;QW249&amp;"');"</f>
        <v>xlswrite('G:\Mi unidad\1. PROYECTOS TELLO 2022\SCM SPILL OVERS\outputs\PEAO\bajo_niv_educ\1%\simulacion_2\output_tests.xlsx',p_value_vec_144','p_value_vec_144');</v>
      </c>
      <c r="RK249">
        <v>144</v>
      </c>
      <c r="RL249" t="str">
        <f>"xlswrite('G:\Mi unidad\1. PROYECTOS TELLO 2022\SCM SPILL OVERS\outputs\PEAO\bajo_ingreso\1%\simulacion_2\output_tests.xlsx',p_value_vec_"&amp;RK249&amp;"','p_value_vec_"&amp;RK249&amp;"');"</f>
        <v>xlswrite('G:\Mi unidad\1. PROYECTOS TELLO 2022\SCM SPILL OVERS\outputs\PEAO\bajo_ingreso\1%\simulacion_2\output_tests.xlsx',p_value_vec_144','p_value_vec_144');</v>
      </c>
      <c r="RW249">
        <v>144</v>
      </c>
      <c r="RX249" t="str">
        <f>"xlswrite('G:\Mi unidad\1. PROYECTOS TELLO 2022\SCM SPILL OVERS\outputs\PEAO\densidad\1%\simulacion_2\output_tests.xlsx',p_value_vec_"&amp;RW249&amp;"','p_value_vec_"&amp;RW249&amp;"');"</f>
        <v>xlswrite('G:\Mi unidad\1. PROYECTOS TELLO 2022\SCM SPILL OVERS\outputs\PEAO\densidad\1%\simulacion_2\output_tests.xlsx',p_value_vec_144','p_value_vec_144');</v>
      </c>
      <c r="SI249">
        <v>144</v>
      </c>
      <c r="SJ249" t="str">
        <f>"xlswrite('G:\Mi unidad\1. PROYECTOS TELLO 2022\SCM SPILL OVERS\outputs\PEAO\densidad_g\1%\simulacion_2\output_tests.xlsx',p_value_vec_"&amp;SI249&amp;"','p_value_vec_"&amp;SI249&amp;"');"</f>
        <v>xlswrite('G:\Mi unidad\1. PROYECTOS TELLO 2022\SCM SPILL OVERS\outputs\PEAO\densidad_g\1%\simulacion_2\output_tests.xlsx',p_value_vec_144','p_value_vec_144');</v>
      </c>
      <c r="SU249">
        <v>144</v>
      </c>
      <c r="SV249" t="str">
        <f>"xlswrite('G:\Mi unidad\1. PROYECTOS TELLO 2022\SCM SPILL OVERS\outputs\PEAO\distancia_centro_salud\1%\simulacion_2\output_tests.xlsx',p_value_vec_"&amp;SU249&amp;"','p_value_vec_"&amp;SU249&amp;"');"</f>
        <v>xlswrite('G:\Mi unidad\1. PROYECTOS TELLO 2022\SCM SPILL OVERS\outputs\PEAO\distancia_centro_salud\1%\simulacion_2\output_tests.xlsx',p_value_vec_144','p_value_vec_144');</v>
      </c>
      <c r="TH249">
        <v>144</v>
      </c>
      <c r="TI249" t="str">
        <f>"xlswrite('G:\Mi unidad\1. PROYECTOS TELLO 2022\SCM SPILL OVERS\outputs\PEAO\informalidad\1%\simulacion_2\output_tests.xlsx',p_value_vec_"&amp;TH249&amp;"','p_value_vec_"&amp;TH249&amp;"');"</f>
        <v>xlswrite('G:\Mi unidad\1. PROYECTOS TELLO 2022\SCM SPILL OVERS\outputs\PEAO\informalidad\1%\simulacion_2\output_tests.xlsx',p_value_vec_144','p_value_vec_144');</v>
      </c>
      <c r="TU249">
        <v>144</v>
      </c>
      <c r="TV249" t="str">
        <f>"xlswrite('G:\Mi unidad\1. PROYECTOS TELLO 2022\SCM SPILL OVERS\outputs\PEAO\alimentos\1%\simulacion_2\output_tests.xlsx',p_value_vec_"&amp;TU249&amp;"','p_value_vec_"&amp;TU249&amp;"');"</f>
        <v>xlswrite('G:\Mi unidad\1. PROYECTOS TELLO 2022\SCM SPILL OVERS\outputs\PEAO\alimentos\1%\simulacion_2\output_tests.xlsx',p_value_vec_144','p_value_vec_144');</v>
      </c>
      <c r="UB249">
        <v>144</v>
      </c>
      <c r="UC249" t="str">
        <f>"xlswrite('G:\Mi unidad\1. PROYECTOS TELLO 2022\SCM SPILL OVERS\outputs\PEAO\jefe_hogar\1%\simulacion_2\output_tests.xlsx',p_value_vec_"&amp;UB249&amp;"','p_value_vec_"&amp;UB249&amp;"');"</f>
        <v>xlswrite('G:\Mi unidad\1. PROYECTOS TELLO 2022\SCM SPILL OVERS\outputs\PEAO\jefe_hogar\1%\simulacion_2\output_tests.xlsx',p_value_vec_144','p_value_vec_144');</v>
      </c>
      <c r="UI249">
        <v>144</v>
      </c>
      <c r="UJ249" t="str">
        <f>"xlswrite('G:\Mi unidad\1. PROYECTOS TELLO 2022\SCM SPILL OVERS\outputs\PEAO\mujeres\1%\simulacion_2\output_tests.xlsx',p_value_vec_"&amp;UI249&amp;"','p_value_vec_"&amp;UI249&amp;"');"</f>
        <v>xlswrite('G:\Mi unidad\1. PROYECTOS TELLO 2022\SCM SPILL OVERS\outputs\PEAO\mujeres\1%\simulacion_2\output_tests.xlsx',p_value_vec_144','p_value_vec_144');</v>
      </c>
      <c r="UU249">
        <v>144</v>
      </c>
      <c r="UV249" t="str">
        <f>"xlswrite('G:\Mi unidad\1. PROYECTOS TELLO 2022\SCM SPILL OVERS\outputs\PEAO\criminalidad\1%\simulacion_2\output_tests.xlsx',p_value_vec_"&amp;UU249&amp;"','p_value_vec_"&amp;UU249&amp;"');"</f>
        <v>xlswrite('G:\Mi unidad\1. PROYECTOS TELLO 2022\SCM SPILL OVERS\outputs\PEAO\criminalidad\1%\simulacion_2\output_tests.xlsx',p_value_vec_144','p_value_vec_144');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sp_andrews_te(Y_pre_"&amp;QI250&amp;",PEAO_"&amp;QI250&amp;"(:,T+s),A_"&amp;QI250&amp;",C,.05);"</f>
        <v xml:space="preserve">    [p_value_86,lb_86,ub_86] = sp_andrews_te(Y_pre_86,PEAO_86(:,T+s),A_86,C,.05);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OVERS\outputs\PEAO\bajo_niv_educ\1%\simulacion_2\output_tests.xlsx',alpha1_hat_vec_"&amp;QW250&amp;"','alpha1_hat_vec_"&amp;QW250&amp;"');"</f>
        <v>xlswrite('G:\Mi unidad\1. PROYECTOS TELLO 2022\SCM SPILL OVERS\outputs\PEAO\bajo_niv_educ\1%\simulacion_2\output_tests.xlsx',alpha1_hat_vec_144','alpha1_hat_vec_144');</v>
      </c>
      <c r="RK250">
        <v>144</v>
      </c>
      <c r="RL250" t="str">
        <f>"xlswrite('G:\Mi unidad\1. PROYECTOS TELLO 2022\SCM SPILL OVERS\outputs\PEAO\bajo_ingreso\1%\simulacion_2\output_tests.xlsx',alpha1_hat_vec_"&amp;RK250&amp;"','alpha1_hat_vec_"&amp;RK250&amp;"');"</f>
        <v>xlswrite('G:\Mi unidad\1. PROYECTOS TELLO 2022\SCM SPILL OVERS\outputs\PEAO\bajo_ingreso\1%\simulacion_2\output_tests.xlsx',alpha1_hat_vec_144','alpha1_hat_vec_144');</v>
      </c>
      <c r="RW250">
        <v>144</v>
      </c>
      <c r="RX250" t="str">
        <f>"xlswrite('G:\Mi unidad\1. PROYECTOS TELLO 2022\SCM SPILL OVERS\outputs\PEAO\densidad\1%\simulacion_2\output_tests.xlsx',alpha1_hat_vec_"&amp;RW250&amp;"','alpha1_hat_vec_"&amp;RW250&amp;"');"</f>
        <v>xlswrite('G:\Mi unidad\1. PROYECTOS TELLO 2022\SCM SPILL OVERS\outputs\PEAO\densidad\1%\simulacion_2\output_tests.xlsx',alpha1_hat_vec_144','alpha1_hat_vec_144');</v>
      </c>
      <c r="SI250">
        <v>144</v>
      </c>
      <c r="SJ250" t="str">
        <f>"xlswrite('G:\Mi unidad\1. PROYECTOS TELLO 2022\SCM SPILL OVERS\outputs\PEAO\densidad_g\1%\simulacion_2\output_tests.xlsx',alpha1_hat_vec_"&amp;SI250&amp;"','alpha1_hat_vec_"&amp;SI250&amp;"');"</f>
        <v>xlswrite('G:\Mi unidad\1. PROYECTOS TELLO 2022\SCM SPILL OVERS\outputs\PEAO\densidad_g\1%\simulacion_2\output_tests.xlsx',alpha1_hat_vec_144','alpha1_hat_vec_144');</v>
      </c>
      <c r="SU250">
        <v>144</v>
      </c>
      <c r="SV250" t="str">
        <f>"xlswrite('G:\Mi unidad\1. PROYECTOS TELLO 2022\SCM SPILL OVERS\outputs\PEAO\distancia_centro_salud\1%\simulacion_2\output_tests.xlsx',alpha1_hat_vec_"&amp;SU250&amp;"','alpha1_hat_vec_"&amp;SU250&amp;"');"</f>
        <v>xlswrite('G:\Mi unidad\1. PROYECTOS TELLO 2022\SCM SPILL OVERS\outputs\PEAO\distancia_centro_salud\1%\simulacion_2\output_tests.xlsx',alpha1_hat_vec_144','alpha1_hat_vec_144');</v>
      </c>
      <c r="TH250">
        <v>144</v>
      </c>
      <c r="TI250" t="str">
        <f>"xlswrite('G:\Mi unidad\1. PROYECTOS TELLO 2022\SCM SPILL OVERS\outputs\PEAO\informalidad\1%\simulacion_2\output_tests.xlsx',alpha1_hat_vec_"&amp;TH250&amp;"','alpha1_hat_vec_"&amp;TH250&amp;"');"</f>
        <v>xlswrite('G:\Mi unidad\1. PROYECTOS TELLO 2022\SCM SPILL OVERS\outputs\PEAO\informalidad\1%\simulacion_2\output_tests.xlsx',alpha1_hat_vec_144','alpha1_hat_vec_144');</v>
      </c>
      <c r="TU250">
        <v>144</v>
      </c>
      <c r="TV250" t="str">
        <f>"xlswrite('G:\Mi unidad\1. PROYECTOS TELLO 2022\SCM SPILL OVERS\outputs\PEAO\alimentos\1%\simulacion_2\output_tests.xlsx',alpha1_hat_vec_"&amp;TU250&amp;"','alpha1_hat_vec_"&amp;TU250&amp;"');"</f>
        <v>xlswrite('G:\Mi unidad\1. PROYECTOS TELLO 2022\SCM SPILL OVERS\outputs\PEAO\alimentos\1%\simulacion_2\output_tests.xlsx',alpha1_hat_vec_144','alpha1_hat_vec_144');</v>
      </c>
      <c r="UB250">
        <v>144</v>
      </c>
      <c r="UC250" t="str">
        <f>"xlswrite('G:\Mi unidad\1. PROYECTOS TELLO 2022\SCM SPILL OVERS\outputs\PEAO\jefe_hogar\1%\simulacion_2\output_tests.xlsx',alpha1_hat_vec_"&amp;UB250&amp;"','alpha1_hat_vec_"&amp;UB250&amp;"');"</f>
        <v>xlswrite('G:\Mi unidad\1. PROYECTOS TELLO 2022\SCM SPILL OVERS\outputs\PEAO\jefe_hogar\1%\simulacion_2\output_tests.xlsx',alpha1_hat_vec_144','alpha1_hat_vec_144');</v>
      </c>
      <c r="UI250">
        <v>144</v>
      </c>
      <c r="UJ250" t="str">
        <f>"xlswrite('G:\Mi unidad\1. PROYECTOS TELLO 2022\SCM SPILL OVERS\outputs\PEAO\mujeres\1%\simulacion_2\output_tests.xlsx',alpha1_hat_vec_"&amp;UI250&amp;"','alpha1_hat_vec_"&amp;UI250&amp;"');"</f>
        <v>xlswrite('G:\Mi unidad\1. PROYECTOS TELLO 2022\SCM SPILL OVERS\outputs\PEAO\mujeres\1%\simulacion_2\output_tests.xlsx',alpha1_hat_vec_144','alpha1_hat_vec_144');</v>
      </c>
      <c r="UU250">
        <v>144</v>
      </c>
      <c r="UV250" t="str">
        <f>"xlswrite('G:\Mi unidad\1. PROYECTOS TELLO 2022\SCM SPILL OVERS\outputs\PEAO\criminalidad\1%\simulacion_2\output_tests.xlsx',alpha1_hat_vec_"&amp;UU250&amp;"','alpha1_hat_vec_"&amp;UU250&amp;"');"</f>
        <v>xlswrite('G:\Mi unidad\1. PROYECTOS TELLO 2022\SCM SPILL OVERS\outputs\PEAO\criminalidad\1%\simulacion_2\output_tests.xlsx',alpha1_hat_vec_144','alpha1_hat_vec_144');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OVERS\outputs\PEAO\bajo_niv_educ\1%\simulacion_2\output_tests.xlsx',spillover_test_"&amp;QW251&amp;"','sp_test_"&amp;QW251&amp;"');"</f>
        <v>xlswrite('G:\Mi unidad\1. PROYECTOS TELLO 2022\SCM SPILL OVERS\outputs\PEAO\bajo_niv_educ\1%\simulacion_2\output_tests.xlsx',spillover_test_144','sp_test_144');</v>
      </c>
      <c r="RK251">
        <v>144</v>
      </c>
      <c r="RL251" t="str">
        <f>"xlswrite('G:\Mi unidad\1. PROYECTOS TELLO 2022\SCM SPILL OVERS\outputs\PEAO\bajo_ingreso\1%\simulacion_2\output_tests.xlsx',spillover_test_"&amp;RK251&amp;"','sp_test_"&amp;RK251&amp;"');"</f>
        <v>xlswrite('G:\Mi unidad\1. PROYECTOS TELLO 2022\SCM SPILL OVERS\outputs\PEAO\bajo_ingreso\1%\simulacion_2\output_tests.xlsx',spillover_test_144','sp_test_144');</v>
      </c>
      <c r="RW251">
        <v>144</v>
      </c>
      <c r="RX251" t="str">
        <f>"xlswrite('G:\Mi unidad\1. PROYECTOS TELLO 2022\SCM SPILL OVERS\outputs\PEAO\densidad\1%\simulacion_2\output_tests.xlsx',spillover_test_"&amp;RW251&amp;"','sp_test_"&amp;RW251&amp;"');"</f>
        <v>xlswrite('G:\Mi unidad\1. PROYECTOS TELLO 2022\SCM SPILL OVERS\outputs\PEAO\densidad\1%\simulacion_2\output_tests.xlsx',spillover_test_144','sp_test_144');</v>
      </c>
      <c r="SI251">
        <v>144</v>
      </c>
      <c r="SJ251" t="str">
        <f>"xlswrite('G:\Mi unidad\1. PROYECTOS TELLO 2022\SCM SPILL OVERS\outputs\PEAO\densidad_g\1%\simulacion_2\output_tests.xlsx',spillover_test_"&amp;SI251&amp;"','sp_test_"&amp;SI251&amp;"');"</f>
        <v>xlswrite('G:\Mi unidad\1. PROYECTOS TELLO 2022\SCM SPILL OVERS\outputs\PEAO\densidad_g\1%\simulacion_2\output_tests.xlsx',spillover_test_144','sp_test_144');</v>
      </c>
      <c r="SU251">
        <v>144</v>
      </c>
      <c r="SV251" t="str">
        <f>"xlswrite('G:\Mi unidad\1. PROYECTOS TELLO 2022\SCM SPILL OVERS\outputs\PEAO\distancia_centro_salud\1%\simulacion_2\output_tests.xlsx',spillover_test_"&amp;SU251&amp;"','sp_test_"&amp;SU251&amp;"');"</f>
        <v>xlswrite('G:\Mi unidad\1. PROYECTOS TELLO 2022\SCM SPILL OVERS\outputs\PEAO\distancia_centro_salud\1%\simulacion_2\output_tests.xlsx',spillover_test_144','sp_test_144');</v>
      </c>
      <c r="TH251">
        <v>144</v>
      </c>
      <c r="TI251" t="str">
        <f>"xlswrite('G:\Mi unidad\1. PROYECTOS TELLO 2022\SCM SPILL OVERS\outputs\PEAO\informalidad\1%\simulacion_2\output_tests.xlsx',spillover_test_"&amp;TH251&amp;"','sp_test_"&amp;TH251&amp;"');"</f>
        <v>xlswrite('G:\Mi unidad\1. PROYECTOS TELLO 2022\SCM SPILL OVERS\outputs\PEAO\informalidad\1%\simulacion_2\output_tests.xlsx',spillover_test_144','sp_test_144');</v>
      </c>
      <c r="TU251">
        <v>144</v>
      </c>
      <c r="TV251" t="str">
        <f>"xlswrite('G:\Mi unidad\1. PROYECTOS TELLO 2022\SCM SPILL OVERS\outputs\PEAO\alimentos\1%\simulacion_2\output_tests.xlsx',spillover_test_"&amp;TU251&amp;"','sp_test_"&amp;TU251&amp;"');"</f>
        <v>xlswrite('G:\Mi unidad\1. PROYECTOS TELLO 2022\SCM SPILL OVERS\outputs\PEAO\alimentos\1%\simulacion_2\output_tests.xlsx',spillover_test_144','sp_test_144');</v>
      </c>
      <c r="UB251">
        <v>144</v>
      </c>
      <c r="UC251" t="str">
        <f>"xlswrite('G:\Mi unidad\1. PROYECTOS TELLO 2022\SCM SPILL OVERS\outputs\PEAO\jefe_hogar\1%\simulacion_2\output_tests.xlsx',spillover_test_"&amp;UB251&amp;"','sp_test_"&amp;UB251&amp;"');"</f>
        <v>xlswrite('G:\Mi unidad\1. PROYECTOS TELLO 2022\SCM SPILL OVERS\outputs\PEAO\jefe_hogar\1%\simulacion_2\output_tests.xlsx',spillover_test_144','sp_test_144');</v>
      </c>
      <c r="UI251">
        <v>144</v>
      </c>
      <c r="UJ251" t="str">
        <f>"xlswrite('G:\Mi unidad\1. PROYECTOS TELLO 2022\SCM SPILL OVERS\outputs\PEAO\mujeres\1%\simulacion_2\output_tests.xlsx',spillover_test_"&amp;UI251&amp;"','sp_test_"&amp;UI251&amp;"');"</f>
        <v>xlswrite('G:\Mi unidad\1. PROYECTOS TELLO 2022\SCM SPILL OVERS\outputs\PEAO\mujeres\1%\simulacion_2\output_tests.xlsx',spillover_test_144','sp_test_144');</v>
      </c>
      <c r="UU251">
        <v>144</v>
      </c>
      <c r="UV251" t="str">
        <f>"xlswrite('G:\Mi unidad\1. PROYECTOS TELLO 2022\SCM SPILL OVERS\outputs\PEAO\criminalidad\1%\simulacion_2\output_tests.xlsx',spillover_test_"&amp;UU251&amp;"','sp_test_"&amp;UU251&amp;"');"</f>
        <v>xlswrite('G:\Mi unidad\1. PROYECTOS TELLO 2022\SCM SPILL OVERS\outputs\PEAO\criminalidad\1%\simulacion_2\output_tests.xlsx',spillover_test_144','sp_test_144');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OVERS\outputs\PEAO\bajo_niv_educ\1%\simulacion_2\output_tests.xlsx',lb_vec_"&amp;QW252&amp;"','lb_vec_"&amp;QW252&amp;"');"</f>
        <v>xlswrite('G:\Mi unidad\1. PROYECTOS TELLO 2022\SCM SPILL OVERS\outputs\PEAO\bajo_niv_educ\1%\simulacion_2\output_tests.xlsx',lb_vec_149','lb_vec_149');</v>
      </c>
      <c r="RK252">
        <v>149</v>
      </c>
      <c r="RL252" t="str">
        <f>"xlswrite('G:\Mi unidad\1. PROYECTOS TELLO 2022\SCM SPILL OVERS\outputs\PEAO\bajo_ingreso\1%\simulacion_2\output_tests.xlsx',lb_vec_"&amp;RK252&amp;"','lb_vec_"&amp;RK252&amp;"');"</f>
        <v>xlswrite('G:\Mi unidad\1. PROYECTOS TELLO 2022\SCM SPILL OVERS\outputs\PEAO\bajo_ingreso\1%\simulacion_2\output_tests.xlsx',lb_vec_149','lb_vec_149');</v>
      </c>
      <c r="RW252">
        <v>149</v>
      </c>
      <c r="RX252" t="str">
        <f>"xlswrite('G:\Mi unidad\1. PROYECTOS TELLO 2022\SCM SPILL OVERS\outputs\PEAO\densidad\1%\simulacion_2\output_tests.xlsx',lb_vec_"&amp;RW252&amp;"','lb_vec_"&amp;RW252&amp;"');"</f>
        <v>xlswrite('G:\Mi unidad\1. PROYECTOS TELLO 2022\SCM SPILL OVERS\outputs\PEAO\densidad\1%\simulacion_2\output_tests.xlsx',lb_vec_149','lb_vec_149');</v>
      </c>
      <c r="SI252">
        <v>149</v>
      </c>
      <c r="SJ252" t="str">
        <f>"xlswrite('G:\Mi unidad\1. PROYECTOS TELLO 2022\SCM SPILL OVERS\outputs\PEAO\densidad_g\1%\simulacion_2\output_tests.xlsx',lb_vec_"&amp;SI252&amp;"','lb_vec_"&amp;SI252&amp;"');"</f>
        <v>xlswrite('G:\Mi unidad\1. PROYECTOS TELLO 2022\SCM SPILL OVERS\outputs\PEAO\densidad_g\1%\simulacion_2\output_tests.xlsx',lb_vec_149','lb_vec_149');</v>
      </c>
      <c r="SU252">
        <v>149</v>
      </c>
      <c r="SV252" t="str">
        <f>"xlswrite('G:\Mi unidad\1. PROYECTOS TELLO 2022\SCM SPILL OVERS\outputs\PEAO\distancia_centro_salud\1%\simulacion_2\output_tests.xlsx',lb_vec_"&amp;SU252&amp;"','lb_vec_"&amp;SU252&amp;"');"</f>
        <v>xlswrite('G:\Mi unidad\1. PROYECTOS TELLO 2022\SCM SPILL OVERS\outputs\PEAO\distancia_centro_salud\1%\simulacion_2\output_tests.xlsx',lb_vec_149','lb_vec_149');</v>
      </c>
      <c r="TH252">
        <v>149</v>
      </c>
      <c r="TI252" t="str">
        <f>"xlswrite('G:\Mi unidad\1. PROYECTOS TELLO 2022\SCM SPILL OVERS\outputs\PEAO\informalidad\1%\simulacion_2\output_tests.xlsx',lb_vec_"&amp;TH252&amp;"','lb_vec_"&amp;TH252&amp;"');"</f>
        <v>xlswrite('G:\Mi unidad\1. PROYECTOS TELLO 2022\SCM SPILL OVERS\outputs\PEAO\informalidad\1%\simulacion_2\output_tests.xlsx',lb_vec_149','lb_vec_149');</v>
      </c>
      <c r="TU252">
        <v>149</v>
      </c>
      <c r="TV252" t="str">
        <f>"xlswrite('G:\Mi unidad\1. PROYECTOS TELLO 2022\SCM SPILL OVERS\outputs\PEAO\alimentos\1%\simulacion_2\output_tests.xlsx',lb_vec_"&amp;TU252&amp;"','lb_vec_"&amp;TU252&amp;"');"</f>
        <v>xlswrite('G:\Mi unidad\1. PROYECTOS TELLO 2022\SCM SPILL OVERS\outputs\PEAO\alimentos\1%\simulacion_2\output_tests.xlsx',lb_vec_149','lb_vec_149');</v>
      </c>
      <c r="UB252">
        <v>149</v>
      </c>
      <c r="UC252" t="str">
        <f>"xlswrite('G:\Mi unidad\1. PROYECTOS TELLO 2022\SCM SPILL OVERS\outputs\PEAO\jefe_hogar\1%\simulacion_2\output_tests.xlsx',lb_vec_"&amp;UB252&amp;"','lb_vec_"&amp;UB252&amp;"');"</f>
        <v>xlswrite('G:\Mi unidad\1. PROYECTOS TELLO 2022\SCM SPILL OVERS\outputs\PEAO\jefe_hogar\1%\simulacion_2\output_tests.xlsx',lb_vec_149','lb_vec_149');</v>
      </c>
      <c r="UI252">
        <v>149</v>
      </c>
      <c r="UJ252" t="str">
        <f>"xlswrite('G:\Mi unidad\1. PROYECTOS TELLO 2022\SCM SPILL OVERS\outputs\PEAO\mujeres\1%\simulacion_2\output_tests.xlsx',lb_vec_"&amp;UI252&amp;"','lb_vec_"&amp;UI252&amp;"');"</f>
        <v>xlswrite('G:\Mi unidad\1. PROYECTOS TELLO 2022\SCM SPILL OVERS\outputs\PEAO\mujeres\1%\simulacion_2\output_tests.xlsx',lb_vec_149','lb_vec_149');</v>
      </c>
      <c r="UU252">
        <v>149</v>
      </c>
      <c r="UV252" t="str">
        <f>"xlswrite('G:\Mi unidad\1. PROYECTOS TELLO 2022\SCM SPILL OVERS\outputs\PEAO\criminalidad\1%\simulacion_2\output_tests.xlsx',lb_vec_"&amp;UU252&amp;"','lb_vec_"&amp;UU252&amp;"');"</f>
        <v>xlswrite('G:\Mi unidad\1. PROYECTOS TELLO 2022\SCM SPILL OVERS\outputs\PEAO\criminalidad\1%\simulacion_2\output_tests.xlsx',lb_vec_149','lb_vec_149');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sp_andrews(Y_pre_"&amp;QP253&amp;",PEAO_"&amp;QP253&amp;"(:,T+s),A_"&amp;QP253&amp;",C,d,alpha_sig);"</f>
        <v xml:space="preserve">    spillover_test_119(s) = sp_andrews(Y_pre_119,PEAO_119(:,T+s),A_119,C,d,alpha_sig);</v>
      </c>
      <c r="QW253">
        <v>149</v>
      </c>
      <c r="QX253" t="str">
        <f>"xlswrite('G:\Mi unidad\1. PROYECTOS TELLO 2022\SCM SPILL OVERS\outputs\PEAO\bajo_niv_educ\1%\simulacion_2\output_tests.xlsx',ub_vec_"&amp;QW253&amp;"','ub_vec_"&amp;QW253&amp;"');"</f>
        <v>xlswrite('G:\Mi unidad\1. PROYECTOS TELLO 2022\SCM SPILL OVERS\outputs\PEAO\bajo_niv_educ\1%\simulacion_2\output_tests.xlsx',ub_vec_149','ub_vec_149');</v>
      </c>
      <c r="RK253">
        <v>149</v>
      </c>
      <c r="RL253" t="str">
        <f>"xlswrite('G:\Mi unidad\1. PROYECTOS TELLO 2022\SCM SPILL OVERS\outputs\PEAO\bajo_ingreso\1%\simulacion_2\output_tests.xlsx',ub_vec_"&amp;RK253&amp;"','ub_vec_"&amp;RK253&amp;"');"</f>
        <v>xlswrite('G:\Mi unidad\1. PROYECTOS TELLO 2022\SCM SPILL OVERS\outputs\PEAO\bajo_ingreso\1%\simulacion_2\output_tests.xlsx',ub_vec_149','ub_vec_149');</v>
      </c>
      <c r="RW253">
        <v>149</v>
      </c>
      <c r="RX253" t="str">
        <f>"xlswrite('G:\Mi unidad\1. PROYECTOS TELLO 2022\SCM SPILL OVERS\outputs\PEAO\densidad\1%\simulacion_2\output_tests.xlsx',ub_vec_"&amp;RW253&amp;"','ub_vec_"&amp;RW253&amp;"');"</f>
        <v>xlswrite('G:\Mi unidad\1. PROYECTOS TELLO 2022\SCM SPILL OVERS\outputs\PEAO\densidad\1%\simulacion_2\output_tests.xlsx',ub_vec_149','ub_vec_149');</v>
      </c>
      <c r="SI253">
        <v>149</v>
      </c>
      <c r="SJ253" t="str">
        <f>"xlswrite('G:\Mi unidad\1. PROYECTOS TELLO 2022\SCM SPILL OVERS\outputs\PEAO\densidad_g\1%\simulacion_2\output_tests.xlsx',ub_vec_"&amp;SI253&amp;"','ub_vec_"&amp;SI253&amp;"');"</f>
        <v>xlswrite('G:\Mi unidad\1. PROYECTOS TELLO 2022\SCM SPILL OVERS\outputs\PEAO\densidad_g\1%\simulacion_2\output_tests.xlsx',ub_vec_149','ub_vec_149');</v>
      </c>
      <c r="SU253">
        <v>149</v>
      </c>
      <c r="SV253" t="str">
        <f>"xlswrite('G:\Mi unidad\1. PROYECTOS TELLO 2022\SCM SPILL OVERS\outputs\PEAO\distancia_centro_salud\1%\simulacion_2\output_tests.xlsx',ub_vec_"&amp;SU253&amp;"','ub_vec_"&amp;SU253&amp;"');"</f>
        <v>xlswrite('G:\Mi unidad\1. PROYECTOS TELLO 2022\SCM SPILL OVERS\outputs\PEAO\distancia_centro_salud\1%\simulacion_2\output_tests.xlsx',ub_vec_149','ub_vec_149');</v>
      </c>
      <c r="TH253">
        <v>149</v>
      </c>
      <c r="TI253" t="str">
        <f>"xlswrite('G:\Mi unidad\1. PROYECTOS TELLO 2022\SCM SPILL OVERS\outputs\PEAO\informalidad\1%\simulacion_2\output_tests.xlsx',ub_vec_"&amp;TH253&amp;"','ub_vec_"&amp;TH253&amp;"');"</f>
        <v>xlswrite('G:\Mi unidad\1. PROYECTOS TELLO 2022\SCM SPILL OVERS\outputs\PEAO\informalidad\1%\simulacion_2\output_tests.xlsx',ub_vec_149','ub_vec_149');</v>
      </c>
      <c r="TU253">
        <v>149</v>
      </c>
      <c r="TV253" t="str">
        <f>"xlswrite('G:\Mi unidad\1. PROYECTOS TELLO 2022\SCM SPILL OVERS\outputs\PEAO\alimentos\1%\simulacion_2\output_tests.xlsx',ub_vec_"&amp;TU253&amp;"','ub_vec_"&amp;TU253&amp;"');"</f>
        <v>xlswrite('G:\Mi unidad\1. PROYECTOS TELLO 2022\SCM SPILL OVERS\outputs\PEAO\alimentos\1%\simulacion_2\output_tests.xlsx',ub_vec_149','ub_vec_149');</v>
      </c>
      <c r="UB253">
        <v>149</v>
      </c>
      <c r="UC253" t="str">
        <f>"xlswrite('G:\Mi unidad\1. PROYECTOS TELLO 2022\SCM SPILL OVERS\outputs\PEAO\jefe_hogar\1%\simulacion_2\output_tests.xlsx',ub_vec_"&amp;UB253&amp;"','ub_vec_"&amp;UB253&amp;"');"</f>
        <v>xlswrite('G:\Mi unidad\1. PROYECTOS TELLO 2022\SCM SPILL OVERS\outputs\PEAO\jefe_hogar\1%\simulacion_2\output_tests.xlsx',ub_vec_149','ub_vec_149');</v>
      </c>
      <c r="UI253">
        <v>149</v>
      </c>
      <c r="UJ253" t="str">
        <f>"xlswrite('G:\Mi unidad\1. PROYECTOS TELLO 2022\SCM SPILL OVERS\outputs\PEAO\mujeres\1%\simulacion_2\output_tests.xlsx',ub_vec_"&amp;UI253&amp;"','ub_vec_"&amp;UI253&amp;"');"</f>
        <v>xlswrite('G:\Mi unidad\1. PROYECTOS TELLO 2022\SCM SPILL OVERS\outputs\PEAO\mujeres\1%\simulacion_2\output_tests.xlsx',ub_vec_149','ub_vec_149');</v>
      </c>
      <c r="UU253">
        <v>149</v>
      </c>
      <c r="UV253" t="str">
        <f>"xlswrite('G:\Mi unidad\1. PROYECTOS TELLO 2022\SCM SPILL OVERS\outputs\PEAO\criminalidad\1%\simulacion_2\output_tests.xlsx',ub_vec_"&amp;UU253&amp;"','ub_vec_"&amp;UU253&amp;"');"</f>
        <v>xlswrite('G:\Mi unidad\1. PROYECTOS TELLO 2022\SCM SPILL OVERS\outputs\PEAO\criminalidad\1%\simulacion_2\output_tests.xlsx',ub_vec_149','ub_vec_149');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OVERS\outputs\PEAO\bajo_niv_educ\1%\simulacion_2\output_tests.xlsx',p_value_vec_"&amp;QW254&amp;"','p_value_vec_"&amp;QW254&amp;"');"</f>
        <v>xlswrite('G:\Mi unidad\1. PROYECTOS TELLO 2022\SCM SPILL OVERS\outputs\PEAO\bajo_niv_educ\1%\simulacion_2\output_tests.xlsx',p_value_vec_149','p_value_vec_149');</v>
      </c>
      <c r="RK254">
        <v>149</v>
      </c>
      <c r="RL254" t="str">
        <f>"xlswrite('G:\Mi unidad\1. PROYECTOS TELLO 2022\SCM SPILL OVERS\outputs\PEAO\bajo_ingreso\1%\simulacion_2\output_tests.xlsx',p_value_vec_"&amp;RK254&amp;"','p_value_vec_"&amp;RK254&amp;"');"</f>
        <v>xlswrite('G:\Mi unidad\1. PROYECTOS TELLO 2022\SCM SPILL OVERS\outputs\PEAO\bajo_ingreso\1%\simulacion_2\output_tests.xlsx',p_value_vec_149','p_value_vec_149');</v>
      </c>
      <c r="RW254">
        <v>149</v>
      </c>
      <c r="RX254" t="str">
        <f>"xlswrite('G:\Mi unidad\1. PROYECTOS TELLO 2022\SCM SPILL OVERS\outputs\PEAO\densidad\1%\simulacion_2\output_tests.xlsx',p_value_vec_"&amp;RW254&amp;"','p_value_vec_"&amp;RW254&amp;"');"</f>
        <v>xlswrite('G:\Mi unidad\1. PROYECTOS TELLO 2022\SCM SPILL OVERS\outputs\PEAO\densidad\1%\simulacion_2\output_tests.xlsx',p_value_vec_149','p_value_vec_149');</v>
      </c>
      <c r="SI254">
        <v>149</v>
      </c>
      <c r="SJ254" t="str">
        <f>"xlswrite('G:\Mi unidad\1. PROYECTOS TELLO 2022\SCM SPILL OVERS\outputs\PEAO\densidad_g\1%\simulacion_2\output_tests.xlsx',p_value_vec_"&amp;SI254&amp;"','p_value_vec_"&amp;SI254&amp;"');"</f>
        <v>xlswrite('G:\Mi unidad\1. PROYECTOS TELLO 2022\SCM SPILL OVERS\outputs\PEAO\densidad_g\1%\simulacion_2\output_tests.xlsx',p_value_vec_149','p_value_vec_149');</v>
      </c>
      <c r="SU254">
        <v>149</v>
      </c>
      <c r="SV254" t="str">
        <f>"xlswrite('G:\Mi unidad\1. PROYECTOS TELLO 2022\SCM SPILL OVERS\outputs\PEAO\distancia_centro_salud\1%\simulacion_2\output_tests.xlsx',p_value_vec_"&amp;SU254&amp;"','p_value_vec_"&amp;SU254&amp;"');"</f>
        <v>xlswrite('G:\Mi unidad\1. PROYECTOS TELLO 2022\SCM SPILL OVERS\outputs\PEAO\distancia_centro_salud\1%\simulacion_2\output_tests.xlsx',p_value_vec_149','p_value_vec_149');</v>
      </c>
      <c r="TH254">
        <v>149</v>
      </c>
      <c r="TI254" t="str">
        <f>"xlswrite('G:\Mi unidad\1. PROYECTOS TELLO 2022\SCM SPILL OVERS\outputs\PEAO\informalidad\1%\simulacion_2\output_tests.xlsx',p_value_vec_"&amp;TH254&amp;"','p_value_vec_"&amp;TH254&amp;"');"</f>
        <v>xlswrite('G:\Mi unidad\1. PROYECTOS TELLO 2022\SCM SPILL OVERS\outputs\PEAO\informalidad\1%\simulacion_2\output_tests.xlsx',p_value_vec_149','p_value_vec_149');</v>
      </c>
      <c r="TU254">
        <v>149</v>
      </c>
      <c r="TV254" t="str">
        <f>"xlswrite('G:\Mi unidad\1. PROYECTOS TELLO 2022\SCM SPILL OVERS\outputs\PEAO\alimentos\1%\simulacion_2\output_tests.xlsx',p_value_vec_"&amp;TU254&amp;"','p_value_vec_"&amp;TU254&amp;"');"</f>
        <v>xlswrite('G:\Mi unidad\1. PROYECTOS TELLO 2022\SCM SPILL OVERS\outputs\PEAO\alimentos\1%\simulacion_2\output_tests.xlsx',p_value_vec_149','p_value_vec_149');</v>
      </c>
      <c r="UB254">
        <v>149</v>
      </c>
      <c r="UC254" t="str">
        <f>"xlswrite('G:\Mi unidad\1. PROYECTOS TELLO 2022\SCM SPILL OVERS\outputs\PEAO\jefe_hogar\1%\simulacion_2\output_tests.xlsx',p_value_vec_"&amp;UB254&amp;"','p_value_vec_"&amp;UB254&amp;"');"</f>
        <v>xlswrite('G:\Mi unidad\1. PROYECTOS TELLO 2022\SCM SPILL OVERS\outputs\PEAO\jefe_hogar\1%\simulacion_2\output_tests.xlsx',p_value_vec_149','p_value_vec_149');</v>
      </c>
      <c r="UI254">
        <v>149</v>
      </c>
      <c r="UJ254" t="str">
        <f>"xlswrite('G:\Mi unidad\1. PROYECTOS TELLO 2022\SCM SPILL OVERS\outputs\PEAO\mujeres\1%\simulacion_2\output_tests.xlsx',p_value_vec_"&amp;UI254&amp;"','p_value_vec_"&amp;UI254&amp;"');"</f>
        <v>xlswrite('G:\Mi unidad\1. PROYECTOS TELLO 2022\SCM SPILL OVERS\outputs\PEAO\mujeres\1%\simulacion_2\output_tests.xlsx',p_value_vec_149','p_value_vec_149');</v>
      </c>
      <c r="UU254">
        <v>149</v>
      </c>
      <c r="UV254" t="str">
        <f>"xlswrite('G:\Mi unidad\1. PROYECTOS TELLO 2022\SCM SPILL OVERS\outputs\PEAO\criminalidad\1%\simulacion_2\output_tests.xlsx',p_value_vec_"&amp;UU254&amp;"','p_value_vec_"&amp;UU254&amp;"');"</f>
        <v>xlswrite('G:\Mi unidad\1. PROYECTOS TELLO 2022\SCM SPILL OVERS\outputs\PEAO\criminalidad\1%\simulacion_2\output_tests.xlsx',p_value_vec_149','p_value_vec_149');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OVERS\outputs\PEAO\bajo_niv_educ\1%\simulacion_2\output_tests.xlsx',alpha1_hat_vec_"&amp;QW255&amp;"','alpha1_hat_vec_"&amp;QW255&amp;"');"</f>
        <v>xlswrite('G:\Mi unidad\1. PROYECTOS TELLO 2022\SCM SPILL OVERS\outputs\PEAO\bajo_niv_educ\1%\simulacion_2\output_tests.xlsx',alpha1_hat_vec_149','alpha1_hat_vec_149');</v>
      </c>
      <c r="RK255">
        <v>149</v>
      </c>
      <c r="RL255" t="str">
        <f>"xlswrite('G:\Mi unidad\1. PROYECTOS TELLO 2022\SCM SPILL OVERS\outputs\PEAO\bajo_ingreso\1%\simulacion_2\output_tests.xlsx',alpha1_hat_vec_"&amp;RK255&amp;"','alpha1_hat_vec_"&amp;RK255&amp;"');"</f>
        <v>xlswrite('G:\Mi unidad\1. PROYECTOS TELLO 2022\SCM SPILL OVERS\outputs\PEAO\bajo_ingreso\1%\simulacion_2\output_tests.xlsx',alpha1_hat_vec_149','alpha1_hat_vec_149');</v>
      </c>
      <c r="RW255">
        <v>149</v>
      </c>
      <c r="RX255" t="str">
        <f>"xlswrite('G:\Mi unidad\1. PROYECTOS TELLO 2022\SCM SPILL OVERS\outputs\PEAO\densidad\1%\simulacion_2\output_tests.xlsx',alpha1_hat_vec_"&amp;RW255&amp;"','alpha1_hat_vec_"&amp;RW255&amp;"');"</f>
        <v>xlswrite('G:\Mi unidad\1. PROYECTOS TELLO 2022\SCM SPILL OVERS\outputs\PEAO\densidad\1%\simulacion_2\output_tests.xlsx',alpha1_hat_vec_149','alpha1_hat_vec_149');</v>
      </c>
      <c r="SI255">
        <v>149</v>
      </c>
      <c r="SJ255" t="str">
        <f>"xlswrite('G:\Mi unidad\1. PROYECTOS TELLO 2022\SCM SPILL OVERS\outputs\PEAO\densidad_g\1%\simulacion_2\output_tests.xlsx',alpha1_hat_vec_"&amp;SI255&amp;"','alpha1_hat_vec_"&amp;SI255&amp;"');"</f>
        <v>xlswrite('G:\Mi unidad\1. PROYECTOS TELLO 2022\SCM SPILL OVERS\outputs\PEAO\densidad_g\1%\simulacion_2\output_tests.xlsx',alpha1_hat_vec_149','alpha1_hat_vec_149');</v>
      </c>
      <c r="SU255">
        <v>149</v>
      </c>
      <c r="SV255" t="str">
        <f>"xlswrite('G:\Mi unidad\1. PROYECTOS TELLO 2022\SCM SPILL OVERS\outputs\PEAO\distancia_centro_salud\1%\simulacion_2\output_tests.xlsx',alpha1_hat_vec_"&amp;SU255&amp;"','alpha1_hat_vec_"&amp;SU255&amp;"');"</f>
        <v>xlswrite('G:\Mi unidad\1. PROYECTOS TELLO 2022\SCM SPILL OVERS\outputs\PEAO\distancia_centro_salud\1%\simulacion_2\output_tests.xlsx',alpha1_hat_vec_149','alpha1_hat_vec_149');</v>
      </c>
      <c r="TH255">
        <v>149</v>
      </c>
      <c r="TI255" t="str">
        <f>"xlswrite('G:\Mi unidad\1. PROYECTOS TELLO 2022\SCM SPILL OVERS\outputs\PEAO\informalidad\1%\simulacion_2\output_tests.xlsx',alpha1_hat_vec_"&amp;TH255&amp;"','alpha1_hat_vec_"&amp;TH255&amp;"');"</f>
        <v>xlswrite('G:\Mi unidad\1. PROYECTOS TELLO 2022\SCM SPILL OVERS\outputs\PEAO\informalidad\1%\simulacion_2\output_tests.xlsx',alpha1_hat_vec_149','alpha1_hat_vec_149');</v>
      </c>
      <c r="TU255">
        <v>149</v>
      </c>
      <c r="TV255" t="str">
        <f>"xlswrite('G:\Mi unidad\1. PROYECTOS TELLO 2022\SCM SPILL OVERS\outputs\PEAO\alimentos\1%\simulacion_2\output_tests.xlsx',alpha1_hat_vec_"&amp;TU255&amp;"','alpha1_hat_vec_"&amp;TU255&amp;"');"</f>
        <v>xlswrite('G:\Mi unidad\1. PROYECTOS TELLO 2022\SCM SPILL OVERS\outputs\PEAO\alimentos\1%\simulacion_2\output_tests.xlsx',alpha1_hat_vec_149','alpha1_hat_vec_149');</v>
      </c>
      <c r="UB255">
        <v>149</v>
      </c>
      <c r="UC255" t="str">
        <f>"xlswrite('G:\Mi unidad\1. PROYECTOS TELLO 2022\SCM SPILL OVERS\outputs\PEAO\jefe_hogar\1%\simulacion_2\output_tests.xlsx',alpha1_hat_vec_"&amp;UB255&amp;"','alpha1_hat_vec_"&amp;UB255&amp;"');"</f>
        <v>xlswrite('G:\Mi unidad\1. PROYECTOS TELLO 2022\SCM SPILL OVERS\outputs\PEAO\jefe_hogar\1%\simulacion_2\output_tests.xlsx',alpha1_hat_vec_149','alpha1_hat_vec_149');</v>
      </c>
      <c r="UI255">
        <v>149</v>
      </c>
      <c r="UJ255" t="str">
        <f>"xlswrite('G:\Mi unidad\1. PROYECTOS TELLO 2022\SCM SPILL OVERS\outputs\PEAO\mujeres\1%\simulacion_2\output_tests.xlsx',alpha1_hat_vec_"&amp;UI255&amp;"','alpha1_hat_vec_"&amp;UI255&amp;"');"</f>
        <v>xlswrite('G:\Mi unidad\1. PROYECTOS TELLO 2022\SCM SPILL OVERS\outputs\PEAO\mujeres\1%\simulacion_2\output_tests.xlsx',alpha1_hat_vec_149','alpha1_hat_vec_149');</v>
      </c>
      <c r="UU255">
        <v>149</v>
      </c>
      <c r="UV255" t="str">
        <f>"xlswrite('G:\Mi unidad\1. PROYECTOS TELLO 2022\SCM SPILL OVERS\outputs\PEAO\criminalidad\1%\simulacion_2\output_tests.xlsx',alpha1_hat_vec_"&amp;UU255&amp;"','alpha1_hat_vec_"&amp;UU255&amp;"');"</f>
        <v>xlswrite('G:\Mi unidad\1. PROYECTOS TELLO 2022\SCM SPILL OVERS\outputs\PEAO\criminalidad\1%\simulacion_2\output_tests.xlsx',alpha1_hat_vec_149','alpha1_hat_vec_149');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OVERS\outputs\PEAO\bajo_niv_educ\1%\simulacion_2\output_tests.xlsx',spillover_test_"&amp;QW256&amp;"','sp_test_"&amp;QW256&amp;"');"</f>
        <v>xlswrite('G:\Mi unidad\1. PROYECTOS TELLO 2022\SCM SPILL OVERS\outputs\PEAO\bajo_niv_educ\1%\simulacion_2\output_tests.xlsx',spillover_test_149','sp_test_149');</v>
      </c>
      <c r="RK256">
        <v>149</v>
      </c>
      <c r="RL256" t="str">
        <f>"xlswrite('G:\Mi unidad\1. PROYECTOS TELLO 2022\SCM SPILL OVERS\outputs\PEAO\bajo_ingreso\1%\simulacion_2\output_tests.xlsx',spillover_test_"&amp;RK256&amp;"','sp_test_"&amp;RK256&amp;"');"</f>
        <v>xlswrite('G:\Mi unidad\1. PROYECTOS TELLO 2022\SCM SPILL OVERS\outputs\PEAO\bajo_ingreso\1%\simulacion_2\output_tests.xlsx',spillover_test_149','sp_test_149');</v>
      </c>
      <c r="RW256">
        <v>149</v>
      </c>
      <c r="RX256" t="str">
        <f>"xlswrite('G:\Mi unidad\1. PROYECTOS TELLO 2022\SCM SPILL OVERS\outputs\PEAO\densidad\1%\simulacion_2\output_tests.xlsx',spillover_test_"&amp;RW256&amp;"','sp_test_"&amp;RW256&amp;"');"</f>
        <v>xlswrite('G:\Mi unidad\1. PROYECTOS TELLO 2022\SCM SPILL OVERS\outputs\PEAO\densidad\1%\simulacion_2\output_tests.xlsx',spillover_test_149','sp_test_149');</v>
      </c>
      <c r="SI256">
        <v>149</v>
      </c>
      <c r="SJ256" t="str">
        <f>"xlswrite('G:\Mi unidad\1. PROYECTOS TELLO 2022\SCM SPILL OVERS\outputs\PEAO\densidad_g\1%\simulacion_2\output_tests.xlsx',spillover_test_"&amp;SI256&amp;"','sp_test_"&amp;SI256&amp;"');"</f>
        <v>xlswrite('G:\Mi unidad\1. PROYECTOS TELLO 2022\SCM SPILL OVERS\outputs\PEAO\densidad_g\1%\simulacion_2\output_tests.xlsx',spillover_test_149','sp_test_149');</v>
      </c>
      <c r="SU256">
        <v>149</v>
      </c>
      <c r="SV256" t="str">
        <f>"xlswrite('G:\Mi unidad\1. PROYECTOS TELLO 2022\SCM SPILL OVERS\outputs\PEAO\distancia_centro_salud\1%\simulacion_2\output_tests.xlsx',spillover_test_"&amp;SU256&amp;"','sp_test_"&amp;SU256&amp;"');"</f>
        <v>xlswrite('G:\Mi unidad\1. PROYECTOS TELLO 2022\SCM SPILL OVERS\outputs\PEAO\distancia_centro_salud\1%\simulacion_2\output_tests.xlsx',spillover_test_149','sp_test_149');</v>
      </c>
      <c r="TH256">
        <v>149</v>
      </c>
      <c r="TI256" t="str">
        <f>"xlswrite('G:\Mi unidad\1. PROYECTOS TELLO 2022\SCM SPILL OVERS\outputs\PEAO\informalidad\1%\simulacion_2\output_tests.xlsx',spillover_test_"&amp;TH256&amp;"','sp_test_"&amp;TH256&amp;"');"</f>
        <v>xlswrite('G:\Mi unidad\1. PROYECTOS TELLO 2022\SCM SPILL OVERS\outputs\PEAO\informalidad\1%\simulacion_2\output_tests.xlsx',spillover_test_149','sp_test_149');</v>
      </c>
      <c r="TU256">
        <v>149</v>
      </c>
      <c r="TV256" t="str">
        <f>"xlswrite('G:\Mi unidad\1. PROYECTOS TELLO 2022\SCM SPILL OVERS\outputs\PEAO\alimentos\1%\simulacion_2\output_tests.xlsx',spillover_test_"&amp;TU256&amp;"','sp_test_"&amp;TU256&amp;"');"</f>
        <v>xlswrite('G:\Mi unidad\1. PROYECTOS TELLO 2022\SCM SPILL OVERS\outputs\PEAO\alimentos\1%\simulacion_2\output_tests.xlsx',spillover_test_149','sp_test_149');</v>
      </c>
      <c r="UB256">
        <v>149</v>
      </c>
      <c r="UC256" t="str">
        <f>"xlswrite('G:\Mi unidad\1. PROYECTOS TELLO 2022\SCM SPILL OVERS\outputs\PEAO\jefe_hogar\1%\simulacion_2\output_tests.xlsx',spillover_test_"&amp;UB256&amp;"','sp_test_"&amp;UB256&amp;"');"</f>
        <v>xlswrite('G:\Mi unidad\1. PROYECTOS TELLO 2022\SCM SPILL OVERS\outputs\PEAO\jefe_hogar\1%\simulacion_2\output_tests.xlsx',spillover_test_149','sp_test_149');</v>
      </c>
      <c r="UI256">
        <v>149</v>
      </c>
      <c r="UJ256" t="str">
        <f>"xlswrite('G:\Mi unidad\1. PROYECTOS TELLO 2022\SCM SPILL OVERS\outputs\PEAO\mujeres\1%\simulacion_2\output_tests.xlsx',spillover_test_"&amp;UI256&amp;"','sp_test_"&amp;UI256&amp;"');"</f>
        <v>xlswrite('G:\Mi unidad\1. PROYECTOS TELLO 2022\SCM SPILL OVERS\outputs\PEAO\mujeres\1%\simulacion_2\output_tests.xlsx',spillover_test_149','sp_test_149');</v>
      </c>
      <c r="UU256">
        <v>149</v>
      </c>
      <c r="UV256" t="str">
        <f>"xlswrite('G:\Mi unidad\1. PROYECTOS TELLO 2022\SCM SPILL OVERS\outputs\PEAO\criminalidad\1%\simulacion_2\output_tests.xlsx',spillover_test_"&amp;UU256&amp;"','sp_test_"&amp;UU256&amp;"');"</f>
        <v>xlswrite('G:\Mi unidad\1. PROYECTOS TELLO 2022\SCM SPILL OVERS\outputs\PEAO\criminalidad\1%\simulacion_2\output_tests.xlsx',spillover_test_149','sp_test_149');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OVERS\outputs\PEAO\bajo_niv_educ\1%\simulacion_2\output_tests.xlsx',lb_vec_"&amp;QW257&amp;"','lb_vec_"&amp;QW257&amp;"');"</f>
        <v>xlswrite('G:\Mi unidad\1. PROYECTOS TELLO 2022\SCM SPILL OVERS\outputs\PEAO\bajo_niv_educ\1%\simulacion_2\output_tests.xlsx',lb_vec_150','lb_vec_150');</v>
      </c>
      <c r="RK257">
        <v>150</v>
      </c>
      <c r="RL257" t="str">
        <f>"xlswrite('G:\Mi unidad\1. PROYECTOS TELLO 2022\SCM SPILL OVERS\outputs\PEAO\bajo_ingreso\1%\simulacion_2\output_tests.xlsx',lb_vec_"&amp;RK257&amp;"','lb_vec_"&amp;RK257&amp;"');"</f>
        <v>xlswrite('G:\Mi unidad\1. PROYECTOS TELLO 2022\SCM SPILL OVERS\outputs\PEAO\bajo_ingreso\1%\simulacion_2\output_tests.xlsx',lb_vec_150','lb_vec_150');</v>
      </c>
      <c r="RW257">
        <v>150</v>
      </c>
      <c r="RX257" t="str">
        <f>"xlswrite('G:\Mi unidad\1. PROYECTOS TELLO 2022\SCM SPILL OVERS\outputs\PEAO\densidad\1%\simulacion_2\output_tests.xlsx',lb_vec_"&amp;RW257&amp;"','lb_vec_"&amp;RW257&amp;"');"</f>
        <v>xlswrite('G:\Mi unidad\1. PROYECTOS TELLO 2022\SCM SPILL OVERS\outputs\PEAO\densidad\1%\simulacion_2\output_tests.xlsx',lb_vec_150','lb_vec_150');</v>
      </c>
      <c r="SI257">
        <v>150</v>
      </c>
      <c r="SJ257" t="str">
        <f>"xlswrite('G:\Mi unidad\1. PROYECTOS TELLO 2022\SCM SPILL OVERS\outputs\PEAO\densidad_g\1%\simulacion_2\output_tests.xlsx',lb_vec_"&amp;SI257&amp;"','lb_vec_"&amp;SI257&amp;"');"</f>
        <v>xlswrite('G:\Mi unidad\1. PROYECTOS TELLO 2022\SCM SPILL OVERS\outputs\PEAO\densidad_g\1%\simulacion_2\output_tests.xlsx',lb_vec_150','lb_vec_150');</v>
      </c>
      <c r="SU257">
        <v>150</v>
      </c>
      <c r="SV257" t="str">
        <f>"xlswrite('G:\Mi unidad\1. PROYECTOS TELLO 2022\SCM SPILL OVERS\outputs\PEAO\distancia_centro_salud\1%\simulacion_2\output_tests.xlsx',lb_vec_"&amp;SU257&amp;"','lb_vec_"&amp;SU257&amp;"');"</f>
        <v>xlswrite('G:\Mi unidad\1. PROYECTOS TELLO 2022\SCM SPILL OVERS\outputs\PEAO\distancia_centro_salud\1%\simulacion_2\output_tests.xlsx',lb_vec_150','lb_vec_150');</v>
      </c>
      <c r="TH257">
        <v>150</v>
      </c>
      <c r="TI257" t="str">
        <f>"xlswrite('G:\Mi unidad\1. PROYECTOS TELLO 2022\SCM SPILL OVERS\outputs\PEAO\informalidad\1%\simulacion_2\output_tests.xlsx',lb_vec_"&amp;TH257&amp;"','lb_vec_"&amp;TH257&amp;"');"</f>
        <v>xlswrite('G:\Mi unidad\1. PROYECTOS TELLO 2022\SCM SPILL OVERS\outputs\PEAO\informalidad\1%\simulacion_2\output_tests.xlsx',lb_vec_150','lb_vec_150');</v>
      </c>
      <c r="TU257">
        <v>150</v>
      </c>
      <c r="TV257" t="str">
        <f>"xlswrite('G:\Mi unidad\1. PROYECTOS TELLO 2022\SCM SPILL OVERS\outputs\PEAO\alimentos\1%\simulacion_2\output_tests.xlsx',lb_vec_"&amp;TU257&amp;"','lb_vec_"&amp;TU257&amp;"');"</f>
        <v>xlswrite('G:\Mi unidad\1. PROYECTOS TELLO 2022\SCM SPILL OVERS\outputs\PEAO\alimentos\1%\simulacion_2\output_tests.xlsx',lb_vec_150','lb_vec_150');</v>
      </c>
      <c r="UB257">
        <v>150</v>
      </c>
      <c r="UC257" t="str">
        <f>"xlswrite('G:\Mi unidad\1. PROYECTOS TELLO 2022\SCM SPILL OVERS\outputs\PEAO\jefe_hogar\1%\simulacion_2\output_tests.xlsx',lb_vec_"&amp;UB257&amp;"','lb_vec_"&amp;UB257&amp;"');"</f>
        <v>xlswrite('G:\Mi unidad\1. PROYECTOS TELLO 2022\SCM SPILL OVERS\outputs\PEAO\jefe_hogar\1%\simulacion_2\output_tests.xlsx',lb_vec_150','lb_vec_150');</v>
      </c>
      <c r="UI257">
        <v>150</v>
      </c>
      <c r="UJ257" t="str">
        <f>"xlswrite('G:\Mi unidad\1. PROYECTOS TELLO 2022\SCM SPILL OVERS\outputs\PEAO\mujeres\1%\simulacion_2\output_tests.xlsx',lb_vec_"&amp;UI257&amp;"','lb_vec_"&amp;UI257&amp;"');"</f>
        <v>xlswrite('G:\Mi unidad\1. PROYECTOS TELLO 2022\SCM SPILL OVERS\outputs\PEAO\mujeres\1%\simulacion_2\output_tests.xlsx',lb_vec_150','lb_vec_150');</v>
      </c>
      <c r="UU257">
        <v>150</v>
      </c>
      <c r="UV257" t="str">
        <f>"xlswrite('G:\Mi unidad\1. PROYECTOS TELLO 2022\SCM SPILL OVERS\outputs\PEAO\criminalidad\1%\simulacion_2\output_tests.xlsx',lb_vec_"&amp;UU257&amp;"','lb_vec_"&amp;UU257&amp;"');"</f>
        <v>xlswrite('G:\Mi unidad\1. PROYECTOS TELLO 2022\SCM SPILL OVERS\outputs\PEAO\criminalidad\1%\simulacion_2\output_tests.xlsx',lb_vec_150','lb_vec_150');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OVERS\outputs\PEAO\bajo_niv_educ\1%\simulacion_2\output_tests.xlsx',ub_vec_"&amp;QW258&amp;"','ub_vec_"&amp;QW258&amp;"');"</f>
        <v>xlswrite('G:\Mi unidad\1. PROYECTOS TELLO 2022\SCM SPILL OVERS\outputs\PEAO\bajo_niv_educ\1%\simulacion_2\output_tests.xlsx',ub_vec_150','ub_vec_150');</v>
      </c>
      <c r="RK258">
        <v>150</v>
      </c>
      <c r="RL258" t="str">
        <f>"xlswrite('G:\Mi unidad\1. PROYECTOS TELLO 2022\SCM SPILL OVERS\outputs\PEAO\bajo_ingreso\1%\simulacion_2\output_tests.xlsx',ub_vec_"&amp;RK258&amp;"','ub_vec_"&amp;RK258&amp;"');"</f>
        <v>xlswrite('G:\Mi unidad\1. PROYECTOS TELLO 2022\SCM SPILL OVERS\outputs\PEAO\bajo_ingreso\1%\simulacion_2\output_tests.xlsx',ub_vec_150','ub_vec_150');</v>
      </c>
      <c r="RW258">
        <v>150</v>
      </c>
      <c r="RX258" t="str">
        <f>"xlswrite('G:\Mi unidad\1. PROYECTOS TELLO 2022\SCM SPILL OVERS\outputs\PEAO\densidad\1%\simulacion_2\output_tests.xlsx',ub_vec_"&amp;RW258&amp;"','ub_vec_"&amp;RW258&amp;"');"</f>
        <v>xlswrite('G:\Mi unidad\1. PROYECTOS TELLO 2022\SCM SPILL OVERS\outputs\PEAO\densidad\1%\simulacion_2\output_tests.xlsx',ub_vec_150','ub_vec_150');</v>
      </c>
      <c r="SI258">
        <v>150</v>
      </c>
      <c r="SJ258" t="str">
        <f>"xlswrite('G:\Mi unidad\1. PROYECTOS TELLO 2022\SCM SPILL OVERS\outputs\PEAO\densidad_g\1%\simulacion_2\output_tests.xlsx',ub_vec_"&amp;SI258&amp;"','ub_vec_"&amp;SI258&amp;"');"</f>
        <v>xlswrite('G:\Mi unidad\1. PROYECTOS TELLO 2022\SCM SPILL OVERS\outputs\PEAO\densidad_g\1%\simulacion_2\output_tests.xlsx',ub_vec_150','ub_vec_150');</v>
      </c>
      <c r="SU258">
        <v>150</v>
      </c>
      <c r="SV258" t="str">
        <f>"xlswrite('G:\Mi unidad\1. PROYECTOS TELLO 2022\SCM SPILL OVERS\outputs\PEAO\distancia_centro_salud\1%\simulacion_2\output_tests.xlsx',ub_vec_"&amp;SU258&amp;"','ub_vec_"&amp;SU258&amp;"');"</f>
        <v>xlswrite('G:\Mi unidad\1. PROYECTOS TELLO 2022\SCM SPILL OVERS\outputs\PEAO\distancia_centro_salud\1%\simulacion_2\output_tests.xlsx',ub_vec_150','ub_vec_150');</v>
      </c>
      <c r="TH258">
        <v>150</v>
      </c>
      <c r="TI258" t="str">
        <f>"xlswrite('G:\Mi unidad\1. PROYECTOS TELLO 2022\SCM SPILL OVERS\outputs\PEAO\informalidad\1%\simulacion_2\output_tests.xlsx',ub_vec_"&amp;TH258&amp;"','ub_vec_"&amp;TH258&amp;"');"</f>
        <v>xlswrite('G:\Mi unidad\1. PROYECTOS TELLO 2022\SCM SPILL OVERS\outputs\PEAO\informalidad\1%\simulacion_2\output_tests.xlsx',ub_vec_150','ub_vec_150');</v>
      </c>
      <c r="TU258">
        <v>150</v>
      </c>
      <c r="TV258" t="str">
        <f>"xlswrite('G:\Mi unidad\1. PROYECTOS TELLO 2022\SCM SPILL OVERS\outputs\PEAO\alimentos\1%\simulacion_2\output_tests.xlsx',ub_vec_"&amp;TU258&amp;"','ub_vec_"&amp;TU258&amp;"');"</f>
        <v>xlswrite('G:\Mi unidad\1. PROYECTOS TELLO 2022\SCM SPILL OVERS\outputs\PEAO\alimentos\1%\simulacion_2\output_tests.xlsx',ub_vec_150','ub_vec_150');</v>
      </c>
      <c r="UB258">
        <v>150</v>
      </c>
      <c r="UC258" t="str">
        <f>"xlswrite('G:\Mi unidad\1. PROYECTOS TELLO 2022\SCM SPILL OVERS\outputs\PEAO\jefe_hogar\1%\simulacion_2\output_tests.xlsx',ub_vec_"&amp;UB258&amp;"','ub_vec_"&amp;UB258&amp;"');"</f>
        <v>xlswrite('G:\Mi unidad\1. PROYECTOS TELLO 2022\SCM SPILL OVERS\outputs\PEAO\jefe_hogar\1%\simulacion_2\output_tests.xlsx',ub_vec_150','ub_vec_150');</v>
      </c>
      <c r="UI258">
        <v>150</v>
      </c>
      <c r="UJ258" t="str">
        <f>"xlswrite('G:\Mi unidad\1. PROYECTOS TELLO 2022\SCM SPILL OVERS\outputs\PEAO\mujeres\1%\simulacion_2\output_tests.xlsx',ub_vec_"&amp;UI258&amp;"','ub_vec_"&amp;UI258&amp;"');"</f>
        <v>xlswrite('G:\Mi unidad\1. PROYECTOS TELLO 2022\SCM SPILL OVERS\outputs\PEAO\mujeres\1%\simulacion_2\output_tests.xlsx',ub_vec_150','ub_vec_150');</v>
      </c>
      <c r="UU258">
        <v>150</v>
      </c>
      <c r="UV258" t="str">
        <f>"xlswrite('G:\Mi unidad\1. PROYECTOS TELLO 2022\SCM SPILL OVERS\outputs\PEAO\criminalidad\1%\simulacion_2\output_tests.xlsx',ub_vec_"&amp;UU258&amp;"','ub_vec_"&amp;UU258&amp;"');"</f>
        <v>xlswrite('G:\Mi unidad\1. PROYECTOS TELLO 2022\SCM SPILL OVERS\outputs\PEAO\criminalidad\1%\simulacion_2\output_tests.xlsx',ub_vec_150','ub_vec_150');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sp_andrews_te(Y_pre_"&amp;QI259&amp;",PEAO_"&amp;QI259&amp;"(:,T+s),A_"&amp;QI259&amp;",C,.05);"</f>
        <v xml:space="preserve">    [p_value_87,lb_87,ub_87] = sp_andrews_te(Y_pre_87,PEAO_87(:,T+s),A_87,C,.05);</v>
      </c>
      <c r="QP259">
        <v>125</v>
      </c>
      <c r="QQ259" t="str">
        <f>"    spillover_test_"&amp;QP259&amp;"(s) = sp_andrews(Y_pre_"&amp;QP259&amp;",PEAO_"&amp;QP259&amp;"(:,T+s),A_"&amp;QP259&amp;",C,d,alpha_sig);"</f>
        <v xml:space="preserve">    spillover_test_125(s) = sp_andrews(Y_pre_125,PEAO_125(:,T+s),A_125,C,d,alpha_sig);</v>
      </c>
      <c r="QW259">
        <v>150</v>
      </c>
      <c r="QX259" t="str">
        <f>"xlswrite('G:\Mi unidad\1. PROYECTOS TELLO 2022\SCM SPILL OVERS\outputs\PEAO\bajo_niv_educ\1%\simulacion_2\output_tests.xlsx',p_value_vec_"&amp;QW259&amp;"','p_value_vec_"&amp;QW259&amp;"');"</f>
        <v>xlswrite('G:\Mi unidad\1. PROYECTOS TELLO 2022\SCM SPILL OVERS\outputs\PEAO\bajo_niv_educ\1%\simulacion_2\output_tests.xlsx',p_value_vec_150','p_value_vec_150');</v>
      </c>
      <c r="RK259">
        <v>150</v>
      </c>
      <c r="RL259" t="str">
        <f>"xlswrite('G:\Mi unidad\1. PROYECTOS TELLO 2022\SCM SPILL OVERS\outputs\PEAO\bajo_ingreso\1%\simulacion_2\output_tests.xlsx',p_value_vec_"&amp;RK259&amp;"','p_value_vec_"&amp;RK259&amp;"');"</f>
        <v>xlswrite('G:\Mi unidad\1. PROYECTOS TELLO 2022\SCM SPILL OVERS\outputs\PEAO\bajo_ingreso\1%\simulacion_2\output_tests.xlsx',p_value_vec_150','p_value_vec_150');</v>
      </c>
      <c r="RW259">
        <v>150</v>
      </c>
      <c r="RX259" t="str">
        <f>"xlswrite('G:\Mi unidad\1. PROYECTOS TELLO 2022\SCM SPILL OVERS\outputs\PEAO\densidad\1%\simulacion_2\output_tests.xlsx',p_value_vec_"&amp;RW259&amp;"','p_value_vec_"&amp;RW259&amp;"');"</f>
        <v>xlswrite('G:\Mi unidad\1. PROYECTOS TELLO 2022\SCM SPILL OVERS\outputs\PEAO\densidad\1%\simulacion_2\output_tests.xlsx',p_value_vec_150','p_value_vec_150');</v>
      </c>
      <c r="SI259">
        <v>150</v>
      </c>
      <c r="SJ259" t="str">
        <f>"xlswrite('G:\Mi unidad\1. PROYECTOS TELLO 2022\SCM SPILL OVERS\outputs\PEAO\densidad_g\1%\simulacion_2\output_tests.xlsx',p_value_vec_"&amp;SI259&amp;"','p_value_vec_"&amp;SI259&amp;"');"</f>
        <v>xlswrite('G:\Mi unidad\1. PROYECTOS TELLO 2022\SCM SPILL OVERS\outputs\PEAO\densidad_g\1%\simulacion_2\output_tests.xlsx',p_value_vec_150','p_value_vec_150');</v>
      </c>
      <c r="SU259">
        <v>150</v>
      </c>
      <c r="SV259" t="str">
        <f>"xlswrite('G:\Mi unidad\1. PROYECTOS TELLO 2022\SCM SPILL OVERS\outputs\PEAO\distancia_centro_salud\1%\simulacion_2\output_tests.xlsx',p_value_vec_"&amp;SU259&amp;"','p_value_vec_"&amp;SU259&amp;"');"</f>
        <v>xlswrite('G:\Mi unidad\1. PROYECTOS TELLO 2022\SCM SPILL OVERS\outputs\PEAO\distancia_centro_salud\1%\simulacion_2\output_tests.xlsx',p_value_vec_150','p_value_vec_150');</v>
      </c>
      <c r="TH259">
        <v>150</v>
      </c>
      <c r="TI259" t="str">
        <f>"xlswrite('G:\Mi unidad\1. PROYECTOS TELLO 2022\SCM SPILL OVERS\outputs\PEAO\informalidad\1%\simulacion_2\output_tests.xlsx',p_value_vec_"&amp;TH259&amp;"','p_value_vec_"&amp;TH259&amp;"');"</f>
        <v>xlswrite('G:\Mi unidad\1. PROYECTOS TELLO 2022\SCM SPILL OVERS\outputs\PEAO\informalidad\1%\simulacion_2\output_tests.xlsx',p_value_vec_150','p_value_vec_150');</v>
      </c>
      <c r="TU259">
        <v>150</v>
      </c>
      <c r="TV259" t="str">
        <f>"xlswrite('G:\Mi unidad\1. PROYECTOS TELLO 2022\SCM SPILL OVERS\outputs\PEAO\alimentos\1%\simulacion_2\output_tests.xlsx',p_value_vec_"&amp;TU259&amp;"','p_value_vec_"&amp;TU259&amp;"');"</f>
        <v>xlswrite('G:\Mi unidad\1. PROYECTOS TELLO 2022\SCM SPILL OVERS\outputs\PEAO\alimentos\1%\simulacion_2\output_tests.xlsx',p_value_vec_150','p_value_vec_150');</v>
      </c>
      <c r="UB259">
        <v>150</v>
      </c>
      <c r="UC259" t="str">
        <f>"xlswrite('G:\Mi unidad\1. PROYECTOS TELLO 2022\SCM SPILL OVERS\outputs\PEAO\jefe_hogar\1%\simulacion_2\output_tests.xlsx',p_value_vec_"&amp;UB259&amp;"','p_value_vec_"&amp;UB259&amp;"');"</f>
        <v>xlswrite('G:\Mi unidad\1. PROYECTOS TELLO 2022\SCM SPILL OVERS\outputs\PEAO\jefe_hogar\1%\simulacion_2\output_tests.xlsx',p_value_vec_150','p_value_vec_150');</v>
      </c>
      <c r="UI259">
        <v>150</v>
      </c>
      <c r="UJ259" t="str">
        <f>"xlswrite('G:\Mi unidad\1. PROYECTOS TELLO 2022\SCM SPILL OVERS\outputs\PEAO\mujeres\1%\simulacion_2\output_tests.xlsx',p_value_vec_"&amp;UI259&amp;"','p_value_vec_"&amp;UI259&amp;"');"</f>
        <v>xlswrite('G:\Mi unidad\1. PROYECTOS TELLO 2022\SCM SPILL OVERS\outputs\PEAO\mujeres\1%\simulacion_2\output_tests.xlsx',p_value_vec_150','p_value_vec_150');</v>
      </c>
      <c r="UU259">
        <v>150</v>
      </c>
      <c r="UV259" t="str">
        <f>"xlswrite('G:\Mi unidad\1. PROYECTOS TELLO 2022\SCM SPILL OVERS\outputs\PEAO\criminalidad\1%\simulacion_2\output_tests.xlsx',p_value_vec_"&amp;UU259&amp;"','p_value_vec_"&amp;UU259&amp;"');"</f>
        <v>xlswrite('G:\Mi unidad\1. PROYECTOS TELLO 2022\SCM SPILL OVERS\outputs\PEAO\criminalidad\1%\simulacion_2\output_tests.xlsx',p_value_vec_150','p_value_vec_150');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OVERS\outputs\PEAO\bajo_niv_educ\1%\simulacion_2\output_tests.xlsx',alpha1_hat_vec_"&amp;QW260&amp;"','alpha1_hat_vec_"&amp;QW260&amp;"');"</f>
        <v>xlswrite('G:\Mi unidad\1. PROYECTOS TELLO 2022\SCM SPILL OVERS\outputs\PEAO\bajo_niv_educ\1%\simulacion_2\output_tests.xlsx',alpha1_hat_vec_150','alpha1_hat_vec_150');</v>
      </c>
      <c r="RK260">
        <v>150</v>
      </c>
      <c r="RL260" t="str">
        <f>"xlswrite('G:\Mi unidad\1. PROYECTOS TELLO 2022\SCM SPILL OVERS\outputs\PEAO\bajo_ingreso\1%\simulacion_2\output_tests.xlsx',alpha1_hat_vec_"&amp;RK260&amp;"','alpha1_hat_vec_"&amp;RK260&amp;"');"</f>
        <v>xlswrite('G:\Mi unidad\1. PROYECTOS TELLO 2022\SCM SPILL OVERS\outputs\PEAO\bajo_ingreso\1%\simulacion_2\output_tests.xlsx',alpha1_hat_vec_150','alpha1_hat_vec_150');</v>
      </c>
      <c r="RW260">
        <v>150</v>
      </c>
      <c r="RX260" t="str">
        <f>"xlswrite('G:\Mi unidad\1. PROYECTOS TELLO 2022\SCM SPILL OVERS\outputs\PEAO\densidad\1%\simulacion_2\output_tests.xlsx',alpha1_hat_vec_"&amp;RW260&amp;"','alpha1_hat_vec_"&amp;RW260&amp;"');"</f>
        <v>xlswrite('G:\Mi unidad\1. PROYECTOS TELLO 2022\SCM SPILL OVERS\outputs\PEAO\densidad\1%\simulacion_2\output_tests.xlsx',alpha1_hat_vec_150','alpha1_hat_vec_150');</v>
      </c>
      <c r="SI260">
        <v>150</v>
      </c>
      <c r="SJ260" t="str">
        <f>"xlswrite('G:\Mi unidad\1. PROYECTOS TELLO 2022\SCM SPILL OVERS\outputs\PEAO\densidad_g\1%\simulacion_2\output_tests.xlsx',alpha1_hat_vec_"&amp;SI260&amp;"','alpha1_hat_vec_"&amp;SI260&amp;"');"</f>
        <v>xlswrite('G:\Mi unidad\1. PROYECTOS TELLO 2022\SCM SPILL OVERS\outputs\PEAO\densidad_g\1%\simulacion_2\output_tests.xlsx',alpha1_hat_vec_150','alpha1_hat_vec_150');</v>
      </c>
      <c r="SU260">
        <v>150</v>
      </c>
      <c r="SV260" t="str">
        <f>"xlswrite('G:\Mi unidad\1. PROYECTOS TELLO 2022\SCM SPILL OVERS\outputs\PEAO\distancia_centro_salud\1%\simulacion_2\output_tests.xlsx',alpha1_hat_vec_"&amp;SU260&amp;"','alpha1_hat_vec_"&amp;SU260&amp;"');"</f>
        <v>xlswrite('G:\Mi unidad\1. PROYECTOS TELLO 2022\SCM SPILL OVERS\outputs\PEAO\distancia_centro_salud\1%\simulacion_2\output_tests.xlsx',alpha1_hat_vec_150','alpha1_hat_vec_150');</v>
      </c>
      <c r="TH260">
        <v>150</v>
      </c>
      <c r="TI260" t="str">
        <f>"xlswrite('G:\Mi unidad\1. PROYECTOS TELLO 2022\SCM SPILL OVERS\outputs\PEAO\informalidad\1%\simulacion_2\output_tests.xlsx',alpha1_hat_vec_"&amp;TH260&amp;"','alpha1_hat_vec_"&amp;TH260&amp;"');"</f>
        <v>xlswrite('G:\Mi unidad\1. PROYECTOS TELLO 2022\SCM SPILL OVERS\outputs\PEAO\informalidad\1%\simulacion_2\output_tests.xlsx',alpha1_hat_vec_150','alpha1_hat_vec_150');</v>
      </c>
      <c r="TU260">
        <v>150</v>
      </c>
      <c r="TV260" t="str">
        <f>"xlswrite('G:\Mi unidad\1. PROYECTOS TELLO 2022\SCM SPILL OVERS\outputs\PEAO\alimentos\1%\simulacion_2\output_tests.xlsx',alpha1_hat_vec_"&amp;TU260&amp;"','alpha1_hat_vec_"&amp;TU260&amp;"');"</f>
        <v>xlswrite('G:\Mi unidad\1. PROYECTOS TELLO 2022\SCM SPILL OVERS\outputs\PEAO\alimentos\1%\simulacion_2\output_tests.xlsx',alpha1_hat_vec_150','alpha1_hat_vec_150');</v>
      </c>
      <c r="UB260">
        <v>150</v>
      </c>
      <c r="UC260" t="str">
        <f>"xlswrite('G:\Mi unidad\1. PROYECTOS TELLO 2022\SCM SPILL OVERS\outputs\PEAO\jefe_hogar\1%\simulacion_2\output_tests.xlsx',alpha1_hat_vec_"&amp;UB260&amp;"','alpha1_hat_vec_"&amp;UB260&amp;"');"</f>
        <v>xlswrite('G:\Mi unidad\1. PROYECTOS TELLO 2022\SCM SPILL OVERS\outputs\PEAO\jefe_hogar\1%\simulacion_2\output_tests.xlsx',alpha1_hat_vec_150','alpha1_hat_vec_150');</v>
      </c>
      <c r="UI260">
        <v>150</v>
      </c>
      <c r="UJ260" t="str">
        <f>"xlswrite('G:\Mi unidad\1. PROYECTOS TELLO 2022\SCM SPILL OVERS\outputs\PEAO\mujeres\1%\simulacion_2\output_tests.xlsx',alpha1_hat_vec_"&amp;UI260&amp;"','alpha1_hat_vec_"&amp;UI260&amp;"');"</f>
        <v>xlswrite('G:\Mi unidad\1. PROYECTOS TELLO 2022\SCM SPILL OVERS\outputs\PEAO\mujeres\1%\simulacion_2\output_tests.xlsx',alpha1_hat_vec_150','alpha1_hat_vec_150');</v>
      </c>
      <c r="UU260">
        <v>150</v>
      </c>
      <c r="UV260" t="str">
        <f>"xlswrite('G:\Mi unidad\1. PROYECTOS TELLO 2022\SCM SPILL OVERS\outputs\PEAO\criminalidad\1%\simulacion_2\output_tests.xlsx',alpha1_hat_vec_"&amp;UU260&amp;"','alpha1_hat_vec_"&amp;UU260&amp;"');"</f>
        <v>xlswrite('G:\Mi unidad\1. PROYECTOS TELLO 2022\SCM SPILL OVERS\outputs\PEAO\criminalidad\1%\simulacion_2\output_tests.xlsx',alpha1_hat_vec_150','alpha1_hat_vec_150');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OVERS\outputs\PEAO\bajo_niv_educ\1%\simulacion_2\output_tests.xlsx',spillover_test_"&amp;QW261&amp;"','sp_test_"&amp;QW261&amp;"');"</f>
        <v>xlswrite('G:\Mi unidad\1. PROYECTOS TELLO 2022\SCM SPILL OVERS\outputs\PEAO\bajo_niv_educ\1%\simulacion_2\output_tests.xlsx',spillover_test_150','sp_test_150');</v>
      </c>
      <c r="RK261">
        <v>150</v>
      </c>
      <c r="RL261" t="str">
        <f>"xlswrite('G:\Mi unidad\1. PROYECTOS TELLO 2022\SCM SPILL OVERS\outputs\PEAO\bajo_ingreso\1%\simulacion_2\output_tests.xlsx',spillover_test_"&amp;RK261&amp;"','sp_test_"&amp;RK261&amp;"');"</f>
        <v>xlswrite('G:\Mi unidad\1. PROYECTOS TELLO 2022\SCM SPILL OVERS\outputs\PEAO\bajo_ingreso\1%\simulacion_2\output_tests.xlsx',spillover_test_150','sp_test_150');</v>
      </c>
      <c r="RW261">
        <v>150</v>
      </c>
      <c r="RX261" t="str">
        <f>"xlswrite('G:\Mi unidad\1. PROYECTOS TELLO 2022\SCM SPILL OVERS\outputs\PEAO\densidad\1%\simulacion_2\output_tests.xlsx',spillover_test_"&amp;RW261&amp;"','sp_test_"&amp;RW261&amp;"');"</f>
        <v>xlswrite('G:\Mi unidad\1. PROYECTOS TELLO 2022\SCM SPILL OVERS\outputs\PEAO\densidad\1%\simulacion_2\output_tests.xlsx',spillover_test_150','sp_test_150');</v>
      </c>
      <c r="SI261">
        <v>150</v>
      </c>
      <c r="SJ261" t="str">
        <f>"xlswrite('G:\Mi unidad\1. PROYECTOS TELLO 2022\SCM SPILL OVERS\outputs\PEAO\densidad_g\1%\simulacion_2\output_tests.xlsx',spillover_test_"&amp;SI261&amp;"','sp_test_"&amp;SI261&amp;"');"</f>
        <v>xlswrite('G:\Mi unidad\1. PROYECTOS TELLO 2022\SCM SPILL OVERS\outputs\PEAO\densidad_g\1%\simulacion_2\output_tests.xlsx',spillover_test_150','sp_test_150');</v>
      </c>
      <c r="SU261">
        <v>150</v>
      </c>
      <c r="SV261" t="str">
        <f>"xlswrite('G:\Mi unidad\1. PROYECTOS TELLO 2022\SCM SPILL OVERS\outputs\PEAO\distancia_centro_salud\1%\simulacion_2\output_tests.xlsx',spillover_test_"&amp;SU261&amp;"','sp_test_"&amp;SU261&amp;"');"</f>
        <v>xlswrite('G:\Mi unidad\1. PROYECTOS TELLO 2022\SCM SPILL OVERS\outputs\PEAO\distancia_centro_salud\1%\simulacion_2\output_tests.xlsx',spillover_test_150','sp_test_150');</v>
      </c>
      <c r="TH261">
        <v>150</v>
      </c>
      <c r="TI261" t="str">
        <f>"xlswrite('G:\Mi unidad\1. PROYECTOS TELLO 2022\SCM SPILL OVERS\outputs\PEAO\informalidad\1%\simulacion_2\output_tests.xlsx',spillover_test_"&amp;TH261&amp;"','sp_test_"&amp;TH261&amp;"');"</f>
        <v>xlswrite('G:\Mi unidad\1. PROYECTOS TELLO 2022\SCM SPILL OVERS\outputs\PEAO\informalidad\1%\simulacion_2\output_tests.xlsx',spillover_test_150','sp_test_150');</v>
      </c>
      <c r="TU261">
        <v>150</v>
      </c>
      <c r="TV261" t="str">
        <f>"xlswrite('G:\Mi unidad\1. PROYECTOS TELLO 2022\SCM SPILL OVERS\outputs\PEAO\alimentos\1%\simulacion_2\output_tests.xlsx',spillover_test_"&amp;TU261&amp;"','sp_test_"&amp;TU261&amp;"');"</f>
        <v>xlswrite('G:\Mi unidad\1. PROYECTOS TELLO 2022\SCM SPILL OVERS\outputs\PEAO\alimentos\1%\simulacion_2\output_tests.xlsx',spillover_test_150','sp_test_150');</v>
      </c>
      <c r="UB261">
        <v>150</v>
      </c>
      <c r="UC261" t="str">
        <f>"xlswrite('G:\Mi unidad\1. PROYECTOS TELLO 2022\SCM SPILL OVERS\outputs\PEAO\jefe_hogar\1%\simulacion_2\output_tests.xlsx',spillover_test_"&amp;UB261&amp;"','sp_test_"&amp;UB261&amp;"');"</f>
        <v>xlswrite('G:\Mi unidad\1. PROYECTOS TELLO 2022\SCM SPILL OVERS\outputs\PEAO\jefe_hogar\1%\simulacion_2\output_tests.xlsx',spillover_test_150','sp_test_150');</v>
      </c>
      <c r="UI261">
        <v>150</v>
      </c>
      <c r="UJ261" t="str">
        <f>"xlswrite('G:\Mi unidad\1. PROYECTOS TELLO 2022\SCM SPILL OVERS\outputs\PEAO\mujeres\1%\simulacion_2\output_tests.xlsx',spillover_test_"&amp;UI261&amp;"','sp_test_"&amp;UI261&amp;"');"</f>
        <v>xlswrite('G:\Mi unidad\1. PROYECTOS TELLO 2022\SCM SPILL OVERS\outputs\PEAO\mujeres\1%\simulacion_2\output_tests.xlsx',spillover_test_150','sp_test_150');</v>
      </c>
      <c r="UU261">
        <v>150</v>
      </c>
      <c r="UV261" t="str">
        <f>"xlswrite('G:\Mi unidad\1. PROYECTOS TELLO 2022\SCM SPILL OVERS\outputs\PEAO\criminalidad\1%\simulacion_2\output_tests.xlsx',spillover_test_"&amp;UU261&amp;"','sp_test_"&amp;UU261&amp;"');"</f>
        <v>xlswrite('G:\Mi unidad\1. PROYECTOS TELLO 2022\SCM SPILL OVERS\outputs\PEAO\criminalidad\1%\simulacion_2\output_tests.xlsx',spillover_test_150','sp_test_150');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OVERS\outputs\PEAO\bajo_niv_educ\1%\simulacion_2\output_tests.xlsx',lb_vec_"&amp;QW262&amp;"','lb_vec_"&amp;QW262&amp;"');"</f>
        <v>xlswrite('G:\Mi unidad\1. PROYECTOS TELLO 2022\SCM SPILL OVERS\outputs\PEAO\bajo_niv_educ\1%\simulacion_2\output_tests.xlsx',lb_vec_152','lb_vec_152');</v>
      </c>
      <c r="RK262">
        <v>152</v>
      </c>
      <c r="RL262" t="str">
        <f>"xlswrite('G:\Mi unidad\1. PROYECTOS TELLO 2022\SCM SPILL OVERS\outputs\PEAO\bajo_ingreso\1%\simulacion_2\output_tests.xlsx',lb_vec_"&amp;RK262&amp;"','lb_vec_"&amp;RK262&amp;"');"</f>
        <v>xlswrite('G:\Mi unidad\1. PROYECTOS TELLO 2022\SCM SPILL OVERS\outputs\PEAO\bajo_ingreso\1%\simulacion_2\output_tests.xlsx',lb_vec_152','lb_vec_152');</v>
      </c>
      <c r="RW262">
        <v>152</v>
      </c>
      <c r="RX262" t="str">
        <f>"xlswrite('G:\Mi unidad\1. PROYECTOS TELLO 2022\SCM SPILL OVERS\outputs\PEAO\densidad\1%\simulacion_2\output_tests.xlsx',lb_vec_"&amp;RW262&amp;"','lb_vec_"&amp;RW262&amp;"');"</f>
        <v>xlswrite('G:\Mi unidad\1. PROYECTOS TELLO 2022\SCM SPILL OVERS\outputs\PEAO\densidad\1%\simulacion_2\output_tests.xlsx',lb_vec_152','lb_vec_152');</v>
      </c>
      <c r="SI262">
        <v>152</v>
      </c>
      <c r="SJ262" t="str">
        <f>"xlswrite('G:\Mi unidad\1. PROYECTOS TELLO 2022\SCM SPILL OVERS\outputs\PEAO\densidad_g\1%\simulacion_2\output_tests.xlsx',lb_vec_"&amp;SI262&amp;"','lb_vec_"&amp;SI262&amp;"');"</f>
        <v>xlswrite('G:\Mi unidad\1. PROYECTOS TELLO 2022\SCM SPILL OVERS\outputs\PEAO\densidad_g\1%\simulacion_2\output_tests.xlsx',lb_vec_152','lb_vec_152');</v>
      </c>
      <c r="SU262">
        <v>152</v>
      </c>
      <c r="SV262" t="str">
        <f>"xlswrite('G:\Mi unidad\1. PROYECTOS TELLO 2022\SCM SPILL OVERS\outputs\PEAO\distancia_centro_salud\1%\simulacion_2\output_tests.xlsx',lb_vec_"&amp;SU262&amp;"','lb_vec_"&amp;SU262&amp;"');"</f>
        <v>xlswrite('G:\Mi unidad\1. PROYECTOS TELLO 2022\SCM SPILL OVERS\outputs\PEAO\distancia_centro_salud\1%\simulacion_2\output_tests.xlsx',lb_vec_152','lb_vec_152');</v>
      </c>
      <c r="TH262">
        <v>152</v>
      </c>
      <c r="TI262" t="str">
        <f>"xlswrite('G:\Mi unidad\1. PROYECTOS TELLO 2022\SCM SPILL OVERS\outputs\PEAO\informalidad\1%\simulacion_2\output_tests.xlsx',lb_vec_"&amp;TH262&amp;"','lb_vec_"&amp;TH262&amp;"');"</f>
        <v>xlswrite('G:\Mi unidad\1. PROYECTOS TELLO 2022\SCM SPILL OVERS\outputs\PEAO\informalidad\1%\simulacion_2\output_tests.xlsx',lb_vec_152','lb_vec_152');</v>
      </c>
      <c r="TU262">
        <v>152</v>
      </c>
      <c r="TV262" t="str">
        <f>"xlswrite('G:\Mi unidad\1. PROYECTOS TELLO 2022\SCM SPILL OVERS\outputs\PEAO\alimentos\1%\simulacion_2\output_tests.xlsx',lb_vec_"&amp;TU262&amp;"','lb_vec_"&amp;TU262&amp;"');"</f>
        <v>xlswrite('G:\Mi unidad\1. PROYECTOS TELLO 2022\SCM SPILL OVERS\outputs\PEAO\alimentos\1%\simulacion_2\output_tests.xlsx',lb_vec_152','lb_vec_152');</v>
      </c>
      <c r="UB262">
        <v>152</v>
      </c>
      <c r="UC262" t="str">
        <f>"xlswrite('G:\Mi unidad\1. PROYECTOS TELLO 2022\SCM SPILL OVERS\outputs\PEAO\jefe_hogar\1%\simulacion_2\output_tests.xlsx',lb_vec_"&amp;UB262&amp;"','lb_vec_"&amp;UB262&amp;"');"</f>
        <v>xlswrite('G:\Mi unidad\1. PROYECTOS TELLO 2022\SCM SPILL OVERS\outputs\PEAO\jefe_hogar\1%\simulacion_2\output_tests.xlsx',lb_vec_152','lb_vec_152');</v>
      </c>
      <c r="UI262">
        <v>152</v>
      </c>
      <c r="UJ262" t="str">
        <f>"xlswrite('G:\Mi unidad\1. PROYECTOS TELLO 2022\SCM SPILL OVERS\outputs\PEAO\mujeres\1%\simulacion_2\output_tests.xlsx',lb_vec_"&amp;UI262&amp;"','lb_vec_"&amp;UI262&amp;"');"</f>
        <v>xlswrite('G:\Mi unidad\1. PROYECTOS TELLO 2022\SCM SPILL OVERS\outputs\PEAO\mujeres\1%\simulacion_2\output_tests.xlsx',lb_vec_152','lb_vec_152');</v>
      </c>
      <c r="UU262">
        <v>152</v>
      </c>
      <c r="UV262" t="str">
        <f>"xlswrite('G:\Mi unidad\1. PROYECTOS TELLO 2022\SCM SPILL OVERS\outputs\PEAO\criminalidad\1%\simulacion_2\output_tests.xlsx',lb_vec_"&amp;UU262&amp;"','lb_vec_"&amp;UU262&amp;"');"</f>
        <v>xlswrite('G:\Mi unidad\1. PROYECTOS TELLO 2022\SCM SPILL OVERS\outputs\PEAO\criminalidad\1%\simulacion_2\output_tests.xlsx',lb_vec_152','lb_vec_152');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OVERS\outputs\PEAO\bajo_niv_educ\1%\simulacion_2\output_tests.xlsx',ub_vec_"&amp;QW263&amp;"','ub_vec_"&amp;QW263&amp;"');"</f>
        <v>xlswrite('G:\Mi unidad\1. PROYECTOS TELLO 2022\SCM SPILL OVERS\outputs\PEAO\bajo_niv_educ\1%\simulacion_2\output_tests.xlsx',ub_vec_152','ub_vec_152');</v>
      </c>
      <c r="RK263">
        <v>152</v>
      </c>
      <c r="RL263" t="str">
        <f>"xlswrite('G:\Mi unidad\1. PROYECTOS TELLO 2022\SCM SPILL OVERS\outputs\PEAO\bajo_ingreso\1%\simulacion_2\output_tests.xlsx',ub_vec_"&amp;RK263&amp;"','ub_vec_"&amp;RK263&amp;"');"</f>
        <v>xlswrite('G:\Mi unidad\1. PROYECTOS TELLO 2022\SCM SPILL OVERS\outputs\PEAO\bajo_ingreso\1%\simulacion_2\output_tests.xlsx',ub_vec_152','ub_vec_152');</v>
      </c>
      <c r="RW263">
        <v>152</v>
      </c>
      <c r="RX263" t="str">
        <f>"xlswrite('G:\Mi unidad\1. PROYECTOS TELLO 2022\SCM SPILL OVERS\outputs\PEAO\densidad\1%\simulacion_2\output_tests.xlsx',ub_vec_"&amp;RW263&amp;"','ub_vec_"&amp;RW263&amp;"');"</f>
        <v>xlswrite('G:\Mi unidad\1. PROYECTOS TELLO 2022\SCM SPILL OVERS\outputs\PEAO\densidad\1%\simulacion_2\output_tests.xlsx',ub_vec_152','ub_vec_152');</v>
      </c>
      <c r="SI263">
        <v>152</v>
      </c>
      <c r="SJ263" t="str">
        <f>"xlswrite('G:\Mi unidad\1. PROYECTOS TELLO 2022\SCM SPILL OVERS\outputs\PEAO\densidad_g\1%\simulacion_2\output_tests.xlsx',ub_vec_"&amp;SI263&amp;"','ub_vec_"&amp;SI263&amp;"');"</f>
        <v>xlswrite('G:\Mi unidad\1. PROYECTOS TELLO 2022\SCM SPILL OVERS\outputs\PEAO\densidad_g\1%\simulacion_2\output_tests.xlsx',ub_vec_152','ub_vec_152');</v>
      </c>
      <c r="SU263">
        <v>152</v>
      </c>
      <c r="SV263" t="str">
        <f>"xlswrite('G:\Mi unidad\1. PROYECTOS TELLO 2022\SCM SPILL OVERS\outputs\PEAO\distancia_centro_salud\1%\simulacion_2\output_tests.xlsx',ub_vec_"&amp;SU263&amp;"','ub_vec_"&amp;SU263&amp;"');"</f>
        <v>xlswrite('G:\Mi unidad\1. PROYECTOS TELLO 2022\SCM SPILL OVERS\outputs\PEAO\distancia_centro_salud\1%\simulacion_2\output_tests.xlsx',ub_vec_152','ub_vec_152');</v>
      </c>
      <c r="TH263">
        <v>152</v>
      </c>
      <c r="TI263" t="str">
        <f>"xlswrite('G:\Mi unidad\1. PROYECTOS TELLO 2022\SCM SPILL OVERS\outputs\PEAO\informalidad\1%\simulacion_2\output_tests.xlsx',ub_vec_"&amp;TH263&amp;"','ub_vec_"&amp;TH263&amp;"');"</f>
        <v>xlswrite('G:\Mi unidad\1. PROYECTOS TELLO 2022\SCM SPILL OVERS\outputs\PEAO\informalidad\1%\simulacion_2\output_tests.xlsx',ub_vec_152','ub_vec_152');</v>
      </c>
      <c r="TU263">
        <v>152</v>
      </c>
      <c r="TV263" t="str">
        <f>"xlswrite('G:\Mi unidad\1. PROYECTOS TELLO 2022\SCM SPILL OVERS\outputs\PEAO\alimentos\1%\simulacion_2\output_tests.xlsx',ub_vec_"&amp;TU263&amp;"','ub_vec_"&amp;TU263&amp;"');"</f>
        <v>xlswrite('G:\Mi unidad\1. PROYECTOS TELLO 2022\SCM SPILL OVERS\outputs\PEAO\alimentos\1%\simulacion_2\output_tests.xlsx',ub_vec_152','ub_vec_152');</v>
      </c>
      <c r="UB263">
        <v>152</v>
      </c>
      <c r="UC263" t="str">
        <f>"xlswrite('G:\Mi unidad\1. PROYECTOS TELLO 2022\SCM SPILL OVERS\outputs\PEAO\jefe_hogar\1%\simulacion_2\output_tests.xlsx',ub_vec_"&amp;UB263&amp;"','ub_vec_"&amp;UB263&amp;"');"</f>
        <v>xlswrite('G:\Mi unidad\1. PROYECTOS TELLO 2022\SCM SPILL OVERS\outputs\PEAO\jefe_hogar\1%\simulacion_2\output_tests.xlsx',ub_vec_152','ub_vec_152');</v>
      </c>
      <c r="UI263">
        <v>152</v>
      </c>
      <c r="UJ263" t="str">
        <f>"xlswrite('G:\Mi unidad\1. PROYECTOS TELLO 2022\SCM SPILL OVERS\outputs\PEAO\mujeres\1%\simulacion_2\output_tests.xlsx',ub_vec_"&amp;UI263&amp;"','ub_vec_"&amp;UI263&amp;"');"</f>
        <v>xlswrite('G:\Mi unidad\1. PROYECTOS TELLO 2022\SCM SPILL OVERS\outputs\PEAO\mujeres\1%\simulacion_2\output_tests.xlsx',ub_vec_152','ub_vec_152');</v>
      </c>
      <c r="UU263">
        <v>152</v>
      </c>
      <c r="UV263" t="str">
        <f>"xlswrite('G:\Mi unidad\1. PROYECTOS TELLO 2022\SCM SPILL OVERS\outputs\PEAO\criminalidad\1%\simulacion_2\output_tests.xlsx',ub_vec_"&amp;UU263&amp;"','ub_vec_"&amp;UU263&amp;"');"</f>
        <v>xlswrite('G:\Mi unidad\1. PROYECTOS TELLO 2022\SCM SPILL OVERS\outputs\PEAO\criminalidad\1%\simulacion_2\output_tests.xlsx',ub_vec_152','ub_vec_152');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OVERS\outputs\PEAO\bajo_niv_educ\1%\simulacion_2\output_tests.xlsx',p_value_vec_"&amp;QW264&amp;"','p_value_vec_"&amp;QW264&amp;"');"</f>
        <v>xlswrite('G:\Mi unidad\1. PROYECTOS TELLO 2022\SCM SPILL OVERS\outputs\PEAO\bajo_niv_educ\1%\simulacion_2\output_tests.xlsx',p_value_vec_152','p_value_vec_152');</v>
      </c>
      <c r="RK264">
        <v>152</v>
      </c>
      <c r="RL264" t="str">
        <f>"xlswrite('G:\Mi unidad\1. PROYECTOS TELLO 2022\SCM SPILL OVERS\outputs\PEAO\bajo_ingreso\1%\simulacion_2\output_tests.xlsx',p_value_vec_"&amp;RK264&amp;"','p_value_vec_"&amp;RK264&amp;"');"</f>
        <v>xlswrite('G:\Mi unidad\1. PROYECTOS TELLO 2022\SCM SPILL OVERS\outputs\PEAO\bajo_ingreso\1%\simulacion_2\output_tests.xlsx',p_value_vec_152','p_value_vec_152');</v>
      </c>
      <c r="RW264">
        <v>152</v>
      </c>
      <c r="RX264" t="str">
        <f>"xlswrite('G:\Mi unidad\1. PROYECTOS TELLO 2022\SCM SPILL OVERS\outputs\PEAO\densidad\1%\simulacion_2\output_tests.xlsx',p_value_vec_"&amp;RW264&amp;"','p_value_vec_"&amp;RW264&amp;"');"</f>
        <v>xlswrite('G:\Mi unidad\1. PROYECTOS TELLO 2022\SCM SPILL OVERS\outputs\PEAO\densidad\1%\simulacion_2\output_tests.xlsx',p_value_vec_152','p_value_vec_152');</v>
      </c>
      <c r="SI264">
        <v>152</v>
      </c>
      <c r="SJ264" t="str">
        <f>"xlswrite('G:\Mi unidad\1. PROYECTOS TELLO 2022\SCM SPILL OVERS\outputs\PEAO\densidad_g\1%\simulacion_2\output_tests.xlsx',p_value_vec_"&amp;SI264&amp;"','p_value_vec_"&amp;SI264&amp;"');"</f>
        <v>xlswrite('G:\Mi unidad\1. PROYECTOS TELLO 2022\SCM SPILL OVERS\outputs\PEAO\densidad_g\1%\simulacion_2\output_tests.xlsx',p_value_vec_152','p_value_vec_152');</v>
      </c>
      <c r="SU264">
        <v>152</v>
      </c>
      <c r="SV264" t="str">
        <f>"xlswrite('G:\Mi unidad\1. PROYECTOS TELLO 2022\SCM SPILL OVERS\outputs\PEAO\distancia_centro_salud\1%\simulacion_2\output_tests.xlsx',p_value_vec_"&amp;SU264&amp;"','p_value_vec_"&amp;SU264&amp;"');"</f>
        <v>xlswrite('G:\Mi unidad\1. PROYECTOS TELLO 2022\SCM SPILL OVERS\outputs\PEAO\distancia_centro_salud\1%\simulacion_2\output_tests.xlsx',p_value_vec_152','p_value_vec_152');</v>
      </c>
      <c r="TH264">
        <v>152</v>
      </c>
      <c r="TI264" t="str">
        <f>"xlswrite('G:\Mi unidad\1. PROYECTOS TELLO 2022\SCM SPILL OVERS\outputs\PEAO\informalidad\1%\simulacion_2\output_tests.xlsx',p_value_vec_"&amp;TH264&amp;"','p_value_vec_"&amp;TH264&amp;"');"</f>
        <v>xlswrite('G:\Mi unidad\1. PROYECTOS TELLO 2022\SCM SPILL OVERS\outputs\PEAO\informalidad\1%\simulacion_2\output_tests.xlsx',p_value_vec_152','p_value_vec_152');</v>
      </c>
      <c r="TU264">
        <v>152</v>
      </c>
      <c r="TV264" t="str">
        <f>"xlswrite('G:\Mi unidad\1. PROYECTOS TELLO 2022\SCM SPILL OVERS\outputs\PEAO\alimentos\1%\simulacion_2\output_tests.xlsx',p_value_vec_"&amp;TU264&amp;"','p_value_vec_"&amp;TU264&amp;"');"</f>
        <v>xlswrite('G:\Mi unidad\1. PROYECTOS TELLO 2022\SCM SPILL OVERS\outputs\PEAO\alimentos\1%\simulacion_2\output_tests.xlsx',p_value_vec_152','p_value_vec_152');</v>
      </c>
      <c r="UB264">
        <v>152</v>
      </c>
      <c r="UC264" t="str">
        <f>"xlswrite('G:\Mi unidad\1. PROYECTOS TELLO 2022\SCM SPILL OVERS\outputs\PEAO\jefe_hogar\1%\simulacion_2\output_tests.xlsx',p_value_vec_"&amp;UB264&amp;"','p_value_vec_"&amp;UB264&amp;"');"</f>
        <v>xlswrite('G:\Mi unidad\1. PROYECTOS TELLO 2022\SCM SPILL OVERS\outputs\PEAO\jefe_hogar\1%\simulacion_2\output_tests.xlsx',p_value_vec_152','p_value_vec_152');</v>
      </c>
      <c r="UI264">
        <v>152</v>
      </c>
      <c r="UJ264" t="str">
        <f>"xlswrite('G:\Mi unidad\1. PROYECTOS TELLO 2022\SCM SPILL OVERS\outputs\PEAO\mujeres\1%\simulacion_2\output_tests.xlsx',p_value_vec_"&amp;UI264&amp;"','p_value_vec_"&amp;UI264&amp;"');"</f>
        <v>xlswrite('G:\Mi unidad\1. PROYECTOS TELLO 2022\SCM SPILL OVERS\outputs\PEAO\mujeres\1%\simulacion_2\output_tests.xlsx',p_value_vec_152','p_value_vec_152');</v>
      </c>
      <c r="UU264">
        <v>152</v>
      </c>
      <c r="UV264" t="str">
        <f>"xlswrite('G:\Mi unidad\1. PROYECTOS TELLO 2022\SCM SPILL OVERS\outputs\PEAO\criminalidad\1%\simulacion_2\output_tests.xlsx',p_value_vec_"&amp;UU264&amp;"','p_value_vec_"&amp;UU264&amp;"');"</f>
        <v>xlswrite('G:\Mi unidad\1. PROYECTOS TELLO 2022\SCM SPILL OVERS\outputs\PEAO\criminalidad\1%\simulacion_2\output_tests.xlsx',p_value_vec_152','p_value_vec_152');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sp_andrews(Y_pre_"&amp;QP265&amp;",PEAO_"&amp;QP265&amp;"(:,T+s),A_"&amp;QP265&amp;",C,d,alpha_sig);"</f>
        <v xml:space="preserve">    spillover_test_129(s) = sp_andrews(Y_pre_129,PEAO_129(:,T+s),A_129,C,d,alpha_sig);</v>
      </c>
      <c r="QW265">
        <v>152</v>
      </c>
      <c r="QX265" t="str">
        <f>"xlswrite('G:\Mi unidad\1. PROYECTOS TELLO 2022\SCM SPILL OVERS\outputs\PEAO\bajo_niv_educ\1%\simulacion_2\output_tests.xlsx',alpha1_hat_vec_"&amp;QW265&amp;"','alpha1_hat_vec_"&amp;QW265&amp;"');"</f>
        <v>xlswrite('G:\Mi unidad\1. PROYECTOS TELLO 2022\SCM SPILL OVERS\outputs\PEAO\bajo_niv_educ\1%\simulacion_2\output_tests.xlsx',alpha1_hat_vec_152','alpha1_hat_vec_152');</v>
      </c>
      <c r="RK265">
        <v>152</v>
      </c>
      <c r="RL265" t="str">
        <f>"xlswrite('G:\Mi unidad\1. PROYECTOS TELLO 2022\SCM SPILL OVERS\outputs\PEAO\bajo_ingreso\1%\simulacion_2\output_tests.xlsx',alpha1_hat_vec_"&amp;RK265&amp;"','alpha1_hat_vec_"&amp;RK265&amp;"');"</f>
        <v>xlswrite('G:\Mi unidad\1. PROYECTOS TELLO 2022\SCM SPILL OVERS\outputs\PEAO\bajo_ingreso\1%\simulacion_2\output_tests.xlsx',alpha1_hat_vec_152','alpha1_hat_vec_152');</v>
      </c>
      <c r="RW265">
        <v>152</v>
      </c>
      <c r="RX265" t="str">
        <f>"xlswrite('G:\Mi unidad\1. PROYECTOS TELLO 2022\SCM SPILL OVERS\outputs\PEAO\densidad\1%\simulacion_2\output_tests.xlsx',alpha1_hat_vec_"&amp;RW265&amp;"','alpha1_hat_vec_"&amp;RW265&amp;"');"</f>
        <v>xlswrite('G:\Mi unidad\1. PROYECTOS TELLO 2022\SCM SPILL OVERS\outputs\PEAO\densidad\1%\simulacion_2\output_tests.xlsx',alpha1_hat_vec_152','alpha1_hat_vec_152');</v>
      </c>
      <c r="SI265">
        <v>152</v>
      </c>
      <c r="SJ265" t="str">
        <f>"xlswrite('G:\Mi unidad\1. PROYECTOS TELLO 2022\SCM SPILL OVERS\outputs\PEAO\densidad_g\1%\simulacion_2\output_tests.xlsx',alpha1_hat_vec_"&amp;SI265&amp;"','alpha1_hat_vec_"&amp;SI265&amp;"');"</f>
        <v>xlswrite('G:\Mi unidad\1. PROYECTOS TELLO 2022\SCM SPILL OVERS\outputs\PEAO\densidad_g\1%\simulacion_2\output_tests.xlsx',alpha1_hat_vec_152','alpha1_hat_vec_152');</v>
      </c>
      <c r="SU265">
        <v>152</v>
      </c>
      <c r="SV265" t="str">
        <f>"xlswrite('G:\Mi unidad\1. PROYECTOS TELLO 2022\SCM SPILL OVERS\outputs\PEAO\distancia_centro_salud\1%\simulacion_2\output_tests.xlsx',alpha1_hat_vec_"&amp;SU265&amp;"','alpha1_hat_vec_"&amp;SU265&amp;"');"</f>
        <v>xlswrite('G:\Mi unidad\1. PROYECTOS TELLO 2022\SCM SPILL OVERS\outputs\PEAO\distancia_centro_salud\1%\simulacion_2\output_tests.xlsx',alpha1_hat_vec_152','alpha1_hat_vec_152');</v>
      </c>
      <c r="TH265">
        <v>152</v>
      </c>
      <c r="TI265" t="str">
        <f>"xlswrite('G:\Mi unidad\1. PROYECTOS TELLO 2022\SCM SPILL OVERS\outputs\PEAO\informalidad\1%\simulacion_2\output_tests.xlsx',alpha1_hat_vec_"&amp;TH265&amp;"','alpha1_hat_vec_"&amp;TH265&amp;"');"</f>
        <v>xlswrite('G:\Mi unidad\1. PROYECTOS TELLO 2022\SCM SPILL OVERS\outputs\PEAO\informalidad\1%\simulacion_2\output_tests.xlsx',alpha1_hat_vec_152','alpha1_hat_vec_152');</v>
      </c>
      <c r="TU265">
        <v>152</v>
      </c>
      <c r="TV265" t="str">
        <f>"xlswrite('G:\Mi unidad\1. PROYECTOS TELLO 2022\SCM SPILL OVERS\outputs\PEAO\alimentos\1%\simulacion_2\output_tests.xlsx',alpha1_hat_vec_"&amp;TU265&amp;"','alpha1_hat_vec_"&amp;TU265&amp;"');"</f>
        <v>xlswrite('G:\Mi unidad\1. PROYECTOS TELLO 2022\SCM SPILL OVERS\outputs\PEAO\alimentos\1%\simulacion_2\output_tests.xlsx',alpha1_hat_vec_152','alpha1_hat_vec_152');</v>
      </c>
      <c r="UB265">
        <v>152</v>
      </c>
      <c r="UC265" t="str">
        <f>"xlswrite('G:\Mi unidad\1. PROYECTOS TELLO 2022\SCM SPILL OVERS\outputs\PEAO\jefe_hogar\1%\simulacion_2\output_tests.xlsx',alpha1_hat_vec_"&amp;UB265&amp;"','alpha1_hat_vec_"&amp;UB265&amp;"');"</f>
        <v>xlswrite('G:\Mi unidad\1. PROYECTOS TELLO 2022\SCM SPILL OVERS\outputs\PEAO\jefe_hogar\1%\simulacion_2\output_tests.xlsx',alpha1_hat_vec_152','alpha1_hat_vec_152');</v>
      </c>
      <c r="UI265">
        <v>152</v>
      </c>
      <c r="UJ265" t="str">
        <f>"xlswrite('G:\Mi unidad\1. PROYECTOS TELLO 2022\SCM SPILL OVERS\outputs\PEAO\mujeres\1%\simulacion_2\output_tests.xlsx',alpha1_hat_vec_"&amp;UI265&amp;"','alpha1_hat_vec_"&amp;UI265&amp;"');"</f>
        <v>xlswrite('G:\Mi unidad\1. PROYECTOS TELLO 2022\SCM SPILL OVERS\outputs\PEAO\mujeres\1%\simulacion_2\output_tests.xlsx',alpha1_hat_vec_152','alpha1_hat_vec_152');</v>
      </c>
      <c r="UU265">
        <v>152</v>
      </c>
      <c r="UV265" t="str">
        <f>"xlswrite('G:\Mi unidad\1. PROYECTOS TELLO 2022\SCM SPILL OVERS\outputs\PEAO\criminalidad\1%\simulacion_2\output_tests.xlsx',alpha1_hat_vec_"&amp;UU265&amp;"','alpha1_hat_vec_"&amp;UU265&amp;"');"</f>
        <v>xlswrite('G:\Mi unidad\1. PROYECTOS TELLO 2022\SCM SPILL OVERS\outputs\PEAO\criminalidad\1%\simulacion_2\output_tests.xlsx',alpha1_hat_vec_152','alpha1_hat_vec_152');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OVERS\outputs\PEAO\bajo_niv_educ\1%\simulacion_2\output_tests.xlsx',spillover_test_"&amp;QW266&amp;"','sp_test_"&amp;QW266&amp;"');"</f>
        <v>xlswrite('G:\Mi unidad\1. PROYECTOS TELLO 2022\SCM SPILL OVERS\outputs\PEAO\bajo_niv_educ\1%\simulacion_2\output_tests.xlsx',spillover_test_152','sp_test_152');</v>
      </c>
      <c r="RK266">
        <v>152</v>
      </c>
      <c r="RL266" t="str">
        <f>"xlswrite('G:\Mi unidad\1. PROYECTOS TELLO 2022\SCM SPILL OVERS\outputs\PEAO\bajo_ingreso\1%\simulacion_2\output_tests.xlsx',spillover_test_"&amp;RK266&amp;"','sp_test_"&amp;RK266&amp;"');"</f>
        <v>xlswrite('G:\Mi unidad\1. PROYECTOS TELLO 2022\SCM SPILL OVERS\outputs\PEAO\bajo_ingreso\1%\simulacion_2\output_tests.xlsx',spillover_test_152','sp_test_152');</v>
      </c>
      <c r="RW266">
        <v>152</v>
      </c>
      <c r="RX266" t="str">
        <f>"xlswrite('G:\Mi unidad\1. PROYECTOS TELLO 2022\SCM SPILL OVERS\outputs\PEAO\densidad\1%\simulacion_2\output_tests.xlsx',spillover_test_"&amp;RW266&amp;"','sp_test_"&amp;RW266&amp;"');"</f>
        <v>xlswrite('G:\Mi unidad\1. PROYECTOS TELLO 2022\SCM SPILL OVERS\outputs\PEAO\densidad\1%\simulacion_2\output_tests.xlsx',spillover_test_152','sp_test_152');</v>
      </c>
      <c r="SI266">
        <v>152</v>
      </c>
      <c r="SJ266" t="str">
        <f>"xlswrite('G:\Mi unidad\1. PROYECTOS TELLO 2022\SCM SPILL OVERS\outputs\PEAO\densidad_g\1%\simulacion_2\output_tests.xlsx',spillover_test_"&amp;SI266&amp;"','sp_test_"&amp;SI266&amp;"');"</f>
        <v>xlswrite('G:\Mi unidad\1. PROYECTOS TELLO 2022\SCM SPILL OVERS\outputs\PEAO\densidad_g\1%\simulacion_2\output_tests.xlsx',spillover_test_152','sp_test_152');</v>
      </c>
      <c r="SU266">
        <v>152</v>
      </c>
      <c r="SV266" t="str">
        <f>"xlswrite('G:\Mi unidad\1. PROYECTOS TELLO 2022\SCM SPILL OVERS\outputs\PEAO\distancia_centro_salud\1%\simulacion_2\output_tests.xlsx',spillover_test_"&amp;SU266&amp;"','sp_test_"&amp;SU266&amp;"');"</f>
        <v>xlswrite('G:\Mi unidad\1. PROYECTOS TELLO 2022\SCM SPILL OVERS\outputs\PEAO\distancia_centro_salud\1%\simulacion_2\output_tests.xlsx',spillover_test_152','sp_test_152');</v>
      </c>
      <c r="TH266">
        <v>152</v>
      </c>
      <c r="TI266" t="str">
        <f>"xlswrite('G:\Mi unidad\1. PROYECTOS TELLO 2022\SCM SPILL OVERS\outputs\PEAO\informalidad\1%\simulacion_2\output_tests.xlsx',spillover_test_"&amp;TH266&amp;"','sp_test_"&amp;TH266&amp;"');"</f>
        <v>xlswrite('G:\Mi unidad\1. PROYECTOS TELLO 2022\SCM SPILL OVERS\outputs\PEAO\informalidad\1%\simulacion_2\output_tests.xlsx',spillover_test_152','sp_test_152');</v>
      </c>
      <c r="TU266">
        <v>152</v>
      </c>
      <c r="TV266" t="str">
        <f>"xlswrite('G:\Mi unidad\1. PROYECTOS TELLO 2022\SCM SPILL OVERS\outputs\PEAO\alimentos\1%\simulacion_2\output_tests.xlsx',spillover_test_"&amp;TU266&amp;"','sp_test_"&amp;TU266&amp;"');"</f>
        <v>xlswrite('G:\Mi unidad\1. PROYECTOS TELLO 2022\SCM SPILL OVERS\outputs\PEAO\alimentos\1%\simulacion_2\output_tests.xlsx',spillover_test_152','sp_test_152');</v>
      </c>
      <c r="UB266">
        <v>152</v>
      </c>
      <c r="UC266" t="str">
        <f>"xlswrite('G:\Mi unidad\1. PROYECTOS TELLO 2022\SCM SPILL OVERS\outputs\PEAO\jefe_hogar\1%\simulacion_2\output_tests.xlsx',spillover_test_"&amp;UB266&amp;"','sp_test_"&amp;UB266&amp;"');"</f>
        <v>xlswrite('G:\Mi unidad\1. PROYECTOS TELLO 2022\SCM SPILL OVERS\outputs\PEAO\jefe_hogar\1%\simulacion_2\output_tests.xlsx',spillover_test_152','sp_test_152');</v>
      </c>
      <c r="UI266">
        <v>152</v>
      </c>
      <c r="UJ266" t="str">
        <f>"xlswrite('G:\Mi unidad\1. PROYECTOS TELLO 2022\SCM SPILL OVERS\outputs\PEAO\mujeres\1%\simulacion_2\output_tests.xlsx',spillover_test_"&amp;UI266&amp;"','sp_test_"&amp;UI266&amp;"');"</f>
        <v>xlswrite('G:\Mi unidad\1. PROYECTOS TELLO 2022\SCM SPILL OVERS\outputs\PEAO\mujeres\1%\simulacion_2\output_tests.xlsx',spillover_test_152','sp_test_152');</v>
      </c>
      <c r="UU266">
        <v>152</v>
      </c>
      <c r="UV266" t="str">
        <f>"xlswrite('G:\Mi unidad\1. PROYECTOS TELLO 2022\SCM SPILL OVERS\outputs\PEAO\criminalidad\1%\simulacion_2\output_tests.xlsx',spillover_test_"&amp;UU266&amp;"','sp_test_"&amp;UU266&amp;"');"</f>
        <v>xlswrite('G:\Mi unidad\1. PROYECTOS TELLO 2022\SCM SPILL OVERS\outputs\PEAO\criminalidad\1%\simulacion_2\output_tests.xlsx',spillover_test_152','sp_test_152');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OVERS\outputs\PEAO\bajo_niv_educ\1%\simulacion_2\output_tests.xlsx',lb_vec_"&amp;QW267&amp;"','lb_vec_"&amp;QW267&amp;"');"</f>
        <v>xlswrite('G:\Mi unidad\1. PROYECTOS TELLO 2022\SCM SPILL OVERS\outputs\PEAO\bajo_niv_educ\1%\simulacion_2\output_tests.xlsx',lb_vec_153','lb_vec_153');</v>
      </c>
      <c r="RK267">
        <v>153</v>
      </c>
      <c r="RL267" t="str">
        <f>"xlswrite('G:\Mi unidad\1. PROYECTOS TELLO 2022\SCM SPILL OVERS\outputs\PEAO\bajo_ingreso\1%\simulacion_2\output_tests.xlsx',lb_vec_"&amp;RK267&amp;"','lb_vec_"&amp;RK267&amp;"');"</f>
        <v>xlswrite('G:\Mi unidad\1. PROYECTOS TELLO 2022\SCM SPILL OVERS\outputs\PEAO\bajo_ingreso\1%\simulacion_2\output_tests.xlsx',lb_vec_153','lb_vec_153');</v>
      </c>
      <c r="RW267">
        <v>153</v>
      </c>
      <c r="RX267" t="str">
        <f>"xlswrite('G:\Mi unidad\1. PROYECTOS TELLO 2022\SCM SPILL OVERS\outputs\PEAO\densidad\1%\simulacion_2\output_tests.xlsx',lb_vec_"&amp;RW267&amp;"','lb_vec_"&amp;RW267&amp;"');"</f>
        <v>xlswrite('G:\Mi unidad\1. PROYECTOS TELLO 2022\SCM SPILL OVERS\outputs\PEAO\densidad\1%\simulacion_2\output_tests.xlsx',lb_vec_153','lb_vec_153');</v>
      </c>
      <c r="SI267">
        <v>153</v>
      </c>
      <c r="SJ267" t="str">
        <f>"xlswrite('G:\Mi unidad\1. PROYECTOS TELLO 2022\SCM SPILL OVERS\outputs\PEAO\densidad_g\1%\simulacion_2\output_tests.xlsx',lb_vec_"&amp;SI267&amp;"','lb_vec_"&amp;SI267&amp;"');"</f>
        <v>xlswrite('G:\Mi unidad\1. PROYECTOS TELLO 2022\SCM SPILL OVERS\outputs\PEAO\densidad_g\1%\simulacion_2\output_tests.xlsx',lb_vec_153','lb_vec_153');</v>
      </c>
      <c r="SU267">
        <v>153</v>
      </c>
      <c r="SV267" t="str">
        <f>"xlswrite('G:\Mi unidad\1. PROYECTOS TELLO 2022\SCM SPILL OVERS\outputs\PEAO\distancia_centro_salud\1%\simulacion_2\output_tests.xlsx',lb_vec_"&amp;SU267&amp;"','lb_vec_"&amp;SU267&amp;"');"</f>
        <v>xlswrite('G:\Mi unidad\1. PROYECTOS TELLO 2022\SCM SPILL OVERS\outputs\PEAO\distancia_centro_salud\1%\simulacion_2\output_tests.xlsx',lb_vec_153','lb_vec_153');</v>
      </c>
      <c r="TH267">
        <v>153</v>
      </c>
      <c r="TI267" t="str">
        <f>"xlswrite('G:\Mi unidad\1. PROYECTOS TELLO 2022\SCM SPILL OVERS\outputs\PEAO\informalidad\1%\simulacion_2\output_tests.xlsx',lb_vec_"&amp;TH267&amp;"','lb_vec_"&amp;TH267&amp;"');"</f>
        <v>xlswrite('G:\Mi unidad\1. PROYECTOS TELLO 2022\SCM SPILL OVERS\outputs\PEAO\informalidad\1%\simulacion_2\output_tests.xlsx',lb_vec_153','lb_vec_153');</v>
      </c>
      <c r="TU267">
        <v>153</v>
      </c>
      <c r="TV267" t="str">
        <f>"xlswrite('G:\Mi unidad\1. PROYECTOS TELLO 2022\SCM SPILL OVERS\outputs\PEAO\alimentos\1%\simulacion_2\output_tests.xlsx',lb_vec_"&amp;TU267&amp;"','lb_vec_"&amp;TU267&amp;"');"</f>
        <v>xlswrite('G:\Mi unidad\1. PROYECTOS TELLO 2022\SCM SPILL OVERS\outputs\PEAO\alimentos\1%\simulacion_2\output_tests.xlsx',lb_vec_153','lb_vec_153');</v>
      </c>
      <c r="UB267">
        <v>153</v>
      </c>
      <c r="UC267" t="str">
        <f>"xlswrite('G:\Mi unidad\1. PROYECTOS TELLO 2022\SCM SPILL OVERS\outputs\PEAO\jefe_hogar\1%\simulacion_2\output_tests.xlsx',lb_vec_"&amp;UB267&amp;"','lb_vec_"&amp;UB267&amp;"');"</f>
        <v>xlswrite('G:\Mi unidad\1. PROYECTOS TELLO 2022\SCM SPILL OVERS\outputs\PEAO\jefe_hogar\1%\simulacion_2\output_tests.xlsx',lb_vec_153','lb_vec_153');</v>
      </c>
      <c r="UI267">
        <v>153</v>
      </c>
      <c r="UJ267" t="str">
        <f>"xlswrite('G:\Mi unidad\1. PROYECTOS TELLO 2022\SCM SPILL OVERS\outputs\PEAO\mujeres\1%\simulacion_2\output_tests.xlsx',lb_vec_"&amp;UI267&amp;"','lb_vec_"&amp;UI267&amp;"');"</f>
        <v>xlswrite('G:\Mi unidad\1. PROYECTOS TELLO 2022\SCM SPILL OVERS\outputs\PEAO\mujeres\1%\simulacion_2\output_tests.xlsx',lb_vec_153','lb_vec_153');</v>
      </c>
      <c r="UU267">
        <v>153</v>
      </c>
      <c r="UV267" t="str">
        <f>"xlswrite('G:\Mi unidad\1. PROYECTOS TELLO 2022\SCM SPILL OVERS\outputs\PEAO\criminalidad\1%\simulacion_2\output_tests.xlsx',lb_vec_"&amp;UU267&amp;"','lb_vec_"&amp;UU267&amp;"');"</f>
        <v>xlswrite('G:\Mi unidad\1. PROYECTOS TELLO 2022\SCM SPILL OVERS\outputs\PEAO\criminalidad\1%\simulacion_2\output_tests.xlsx',lb_vec_153','lb_vec_153');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sp_andrews_te(Y_pre_"&amp;QI268&amp;",PEAO_"&amp;QI268&amp;"(:,T+s),A_"&amp;QI268&amp;",C,.05);"</f>
        <v xml:space="preserve">    [p_value_88,lb_88,ub_88] = sp_andrews_te(Y_pre_88,PEAO_88(:,T+s),A_88,C,.05);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OVERS\outputs\PEAO\bajo_niv_educ\1%\simulacion_2\output_tests.xlsx',ub_vec_"&amp;QW268&amp;"','ub_vec_"&amp;QW268&amp;"');"</f>
        <v>xlswrite('G:\Mi unidad\1. PROYECTOS TELLO 2022\SCM SPILL OVERS\outputs\PEAO\bajo_niv_educ\1%\simulacion_2\output_tests.xlsx',ub_vec_153','ub_vec_153');</v>
      </c>
      <c r="RK268">
        <v>153</v>
      </c>
      <c r="RL268" t="str">
        <f>"xlswrite('G:\Mi unidad\1. PROYECTOS TELLO 2022\SCM SPILL OVERS\outputs\PEAO\bajo_ingreso\1%\simulacion_2\output_tests.xlsx',ub_vec_"&amp;RK268&amp;"','ub_vec_"&amp;RK268&amp;"');"</f>
        <v>xlswrite('G:\Mi unidad\1. PROYECTOS TELLO 2022\SCM SPILL OVERS\outputs\PEAO\bajo_ingreso\1%\simulacion_2\output_tests.xlsx',ub_vec_153','ub_vec_153');</v>
      </c>
      <c r="RW268">
        <v>153</v>
      </c>
      <c r="RX268" t="str">
        <f>"xlswrite('G:\Mi unidad\1. PROYECTOS TELLO 2022\SCM SPILL OVERS\outputs\PEAO\densidad\1%\simulacion_2\output_tests.xlsx',ub_vec_"&amp;RW268&amp;"','ub_vec_"&amp;RW268&amp;"');"</f>
        <v>xlswrite('G:\Mi unidad\1. PROYECTOS TELLO 2022\SCM SPILL OVERS\outputs\PEAO\densidad\1%\simulacion_2\output_tests.xlsx',ub_vec_153','ub_vec_153');</v>
      </c>
      <c r="SI268">
        <v>153</v>
      </c>
      <c r="SJ268" t="str">
        <f>"xlswrite('G:\Mi unidad\1. PROYECTOS TELLO 2022\SCM SPILL OVERS\outputs\PEAO\densidad_g\1%\simulacion_2\output_tests.xlsx',ub_vec_"&amp;SI268&amp;"','ub_vec_"&amp;SI268&amp;"');"</f>
        <v>xlswrite('G:\Mi unidad\1. PROYECTOS TELLO 2022\SCM SPILL OVERS\outputs\PEAO\densidad_g\1%\simulacion_2\output_tests.xlsx',ub_vec_153','ub_vec_153');</v>
      </c>
      <c r="SU268">
        <v>153</v>
      </c>
      <c r="SV268" t="str">
        <f>"xlswrite('G:\Mi unidad\1. PROYECTOS TELLO 2022\SCM SPILL OVERS\outputs\PEAO\distancia_centro_salud\1%\simulacion_2\output_tests.xlsx',ub_vec_"&amp;SU268&amp;"','ub_vec_"&amp;SU268&amp;"');"</f>
        <v>xlswrite('G:\Mi unidad\1. PROYECTOS TELLO 2022\SCM SPILL OVERS\outputs\PEAO\distancia_centro_salud\1%\simulacion_2\output_tests.xlsx',ub_vec_153','ub_vec_153');</v>
      </c>
      <c r="TH268">
        <v>153</v>
      </c>
      <c r="TI268" t="str">
        <f>"xlswrite('G:\Mi unidad\1. PROYECTOS TELLO 2022\SCM SPILL OVERS\outputs\PEAO\informalidad\1%\simulacion_2\output_tests.xlsx',ub_vec_"&amp;TH268&amp;"','ub_vec_"&amp;TH268&amp;"');"</f>
        <v>xlswrite('G:\Mi unidad\1. PROYECTOS TELLO 2022\SCM SPILL OVERS\outputs\PEAO\informalidad\1%\simulacion_2\output_tests.xlsx',ub_vec_153','ub_vec_153');</v>
      </c>
      <c r="TU268">
        <v>153</v>
      </c>
      <c r="TV268" t="str">
        <f>"xlswrite('G:\Mi unidad\1. PROYECTOS TELLO 2022\SCM SPILL OVERS\outputs\PEAO\alimentos\1%\simulacion_2\output_tests.xlsx',ub_vec_"&amp;TU268&amp;"','ub_vec_"&amp;TU268&amp;"');"</f>
        <v>xlswrite('G:\Mi unidad\1. PROYECTOS TELLO 2022\SCM SPILL OVERS\outputs\PEAO\alimentos\1%\simulacion_2\output_tests.xlsx',ub_vec_153','ub_vec_153');</v>
      </c>
      <c r="UB268">
        <v>153</v>
      </c>
      <c r="UC268" t="str">
        <f>"xlswrite('G:\Mi unidad\1. PROYECTOS TELLO 2022\SCM SPILL OVERS\outputs\PEAO\jefe_hogar\1%\simulacion_2\output_tests.xlsx',ub_vec_"&amp;UB268&amp;"','ub_vec_"&amp;UB268&amp;"');"</f>
        <v>xlswrite('G:\Mi unidad\1. PROYECTOS TELLO 2022\SCM SPILL OVERS\outputs\PEAO\jefe_hogar\1%\simulacion_2\output_tests.xlsx',ub_vec_153','ub_vec_153');</v>
      </c>
      <c r="UI268">
        <v>153</v>
      </c>
      <c r="UJ268" t="str">
        <f>"xlswrite('G:\Mi unidad\1. PROYECTOS TELLO 2022\SCM SPILL OVERS\outputs\PEAO\mujeres\1%\simulacion_2\output_tests.xlsx',ub_vec_"&amp;UI268&amp;"','ub_vec_"&amp;UI268&amp;"');"</f>
        <v>xlswrite('G:\Mi unidad\1. PROYECTOS TELLO 2022\SCM SPILL OVERS\outputs\PEAO\mujeres\1%\simulacion_2\output_tests.xlsx',ub_vec_153','ub_vec_153');</v>
      </c>
      <c r="UU268">
        <v>153</v>
      </c>
      <c r="UV268" t="str">
        <f>"xlswrite('G:\Mi unidad\1. PROYECTOS TELLO 2022\SCM SPILL OVERS\outputs\PEAO\criminalidad\1%\simulacion_2\output_tests.xlsx',ub_vec_"&amp;UU268&amp;"','ub_vec_"&amp;UU268&amp;"');"</f>
        <v>xlswrite('G:\Mi unidad\1. PROYECTOS TELLO 2022\SCM SPILL OVERS\outputs\PEAO\criminalidad\1%\simulacion_2\output_tests.xlsx',ub_vec_153','ub_vec_153');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OVERS\outputs\PEAO\bajo_niv_educ\1%\simulacion_2\output_tests.xlsx',p_value_vec_"&amp;QW269&amp;"','p_value_vec_"&amp;QW269&amp;"');"</f>
        <v>xlswrite('G:\Mi unidad\1. PROYECTOS TELLO 2022\SCM SPILL OVERS\outputs\PEAO\bajo_niv_educ\1%\simulacion_2\output_tests.xlsx',p_value_vec_153','p_value_vec_153');</v>
      </c>
      <c r="RK269">
        <v>153</v>
      </c>
      <c r="RL269" t="str">
        <f>"xlswrite('G:\Mi unidad\1. PROYECTOS TELLO 2022\SCM SPILL OVERS\outputs\PEAO\bajo_ingreso\1%\simulacion_2\output_tests.xlsx',p_value_vec_"&amp;RK269&amp;"','p_value_vec_"&amp;RK269&amp;"');"</f>
        <v>xlswrite('G:\Mi unidad\1. PROYECTOS TELLO 2022\SCM SPILL OVERS\outputs\PEAO\bajo_ingreso\1%\simulacion_2\output_tests.xlsx',p_value_vec_153','p_value_vec_153');</v>
      </c>
      <c r="RW269">
        <v>153</v>
      </c>
      <c r="RX269" t="str">
        <f>"xlswrite('G:\Mi unidad\1. PROYECTOS TELLO 2022\SCM SPILL OVERS\outputs\PEAO\densidad\1%\simulacion_2\output_tests.xlsx',p_value_vec_"&amp;RW269&amp;"','p_value_vec_"&amp;RW269&amp;"');"</f>
        <v>xlswrite('G:\Mi unidad\1. PROYECTOS TELLO 2022\SCM SPILL OVERS\outputs\PEAO\densidad\1%\simulacion_2\output_tests.xlsx',p_value_vec_153','p_value_vec_153');</v>
      </c>
      <c r="SI269">
        <v>153</v>
      </c>
      <c r="SJ269" t="str">
        <f>"xlswrite('G:\Mi unidad\1. PROYECTOS TELLO 2022\SCM SPILL OVERS\outputs\PEAO\densidad_g\1%\simulacion_2\output_tests.xlsx',p_value_vec_"&amp;SI269&amp;"','p_value_vec_"&amp;SI269&amp;"');"</f>
        <v>xlswrite('G:\Mi unidad\1. PROYECTOS TELLO 2022\SCM SPILL OVERS\outputs\PEAO\densidad_g\1%\simulacion_2\output_tests.xlsx',p_value_vec_153','p_value_vec_153');</v>
      </c>
      <c r="SU269">
        <v>153</v>
      </c>
      <c r="SV269" t="str">
        <f>"xlswrite('G:\Mi unidad\1. PROYECTOS TELLO 2022\SCM SPILL OVERS\outputs\PEAO\distancia_centro_salud\1%\simulacion_2\output_tests.xlsx',p_value_vec_"&amp;SU269&amp;"','p_value_vec_"&amp;SU269&amp;"');"</f>
        <v>xlswrite('G:\Mi unidad\1. PROYECTOS TELLO 2022\SCM SPILL OVERS\outputs\PEAO\distancia_centro_salud\1%\simulacion_2\output_tests.xlsx',p_value_vec_153','p_value_vec_153');</v>
      </c>
      <c r="TH269">
        <v>153</v>
      </c>
      <c r="TI269" t="str">
        <f>"xlswrite('G:\Mi unidad\1. PROYECTOS TELLO 2022\SCM SPILL OVERS\outputs\PEAO\informalidad\1%\simulacion_2\output_tests.xlsx',p_value_vec_"&amp;TH269&amp;"','p_value_vec_"&amp;TH269&amp;"');"</f>
        <v>xlswrite('G:\Mi unidad\1. PROYECTOS TELLO 2022\SCM SPILL OVERS\outputs\PEAO\informalidad\1%\simulacion_2\output_tests.xlsx',p_value_vec_153','p_value_vec_153');</v>
      </c>
      <c r="TU269">
        <v>153</v>
      </c>
      <c r="TV269" t="str">
        <f>"xlswrite('G:\Mi unidad\1. PROYECTOS TELLO 2022\SCM SPILL OVERS\outputs\PEAO\alimentos\1%\simulacion_2\output_tests.xlsx',p_value_vec_"&amp;TU269&amp;"','p_value_vec_"&amp;TU269&amp;"');"</f>
        <v>xlswrite('G:\Mi unidad\1. PROYECTOS TELLO 2022\SCM SPILL OVERS\outputs\PEAO\alimentos\1%\simulacion_2\output_tests.xlsx',p_value_vec_153','p_value_vec_153');</v>
      </c>
      <c r="UB269">
        <v>153</v>
      </c>
      <c r="UC269" t="str">
        <f>"xlswrite('G:\Mi unidad\1. PROYECTOS TELLO 2022\SCM SPILL OVERS\outputs\PEAO\jefe_hogar\1%\simulacion_2\output_tests.xlsx',p_value_vec_"&amp;UB269&amp;"','p_value_vec_"&amp;UB269&amp;"');"</f>
        <v>xlswrite('G:\Mi unidad\1. PROYECTOS TELLO 2022\SCM SPILL OVERS\outputs\PEAO\jefe_hogar\1%\simulacion_2\output_tests.xlsx',p_value_vec_153','p_value_vec_153');</v>
      </c>
      <c r="UI269">
        <v>153</v>
      </c>
      <c r="UJ269" t="str">
        <f>"xlswrite('G:\Mi unidad\1. PROYECTOS TELLO 2022\SCM SPILL OVERS\outputs\PEAO\mujeres\1%\simulacion_2\output_tests.xlsx',p_value_vec_"&amp;UI269&amp;"','p_value_vec_"&amp;UI269&amp;"');"</f>
        <v>xlswrite('G:\Mi unidad\1. PROYECTOS TELLO 2022\SCM SPILL OVERS\outputs\PEAO\mujeres\1%\simulacion_2\output_tests.xlsx',p_value_vec_153','p_value_vec_153');</v>
      </c>
      <c r="UU269">
        <v>153</v>
      </c>
      <c r="UV269" t="str">
        <f>"xlswrite('G:\Mi unidad\1. PROYECTOS TELLO 2022\SCM SPILL OVERS\outputs\PEAO\criminalidad\1%\simulacion_2\output_tests.xlsx',p_value_vec_"&amp;UU269&amp;"','p_value_vec_"&amp;UU269&amp;"');"</f>
        <v>xlswrite('G:\Mi unidad\1. PROYECTOS TELLO 2022\SCM SPILL OVERS\outputs\PEAO\criminalidad\1%\simulacion_2\output_tests.xlsx',p_value_vec_153','p_value_vec_153');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OVERS\outputs\PEAO\bajo_niv_educ\1%\simulacion_2\output_tests.xlsx',alpha1_hat_vec_"&amp;QW270&amp;"','alpha1_hat_vec_"&amp;QW270&amp;"');"</f>
        <v>xlswrite('G:\Mi unidad\1. PROYECTOS TELLO 2022\SCM SPILL OVERS\outputs\PEAO\bajo_niv_educ\1%\simulacion_2\output_tests.xlsx',alpha1_hat_vec_153','alpha1_hat_vec_153');</v>
      </c>
      <c r="RK270">
        <v>153</v>
      </c>
      <c r="RL270" t="str">
        <f>"xlswrite('G:\Mi unidad\1. PROYECTOS TELLO 2022\SCM SPILL OVERS\outputs\PEAO\bajo_ingreso\1%\simulacion_2\output_tests.xlsx',alpha1_hat_vec_"&amp;RK270&amp;"','alpha1_hat_vec_"&amp;RK270&amp;"');"</f>
        <v>xlswrite('G:\Mi unidad\1. PROYECTOS TELLO 2022\SCM SPILL OVERS\outputs\PEAO\bajo_ingreso\1%\simulacion_2\output_tests.xlsx',alpha1_hat_vec_153','alpha1_hat_vec_153');</v>
      </c>
      <c r="RW270">
        <v>153</v>
      </c>
      <c r="RX270" t="str">
        <f>"xlswrite('G:\Mi unidad\1. PROYECTOS TELLO 2022\SCM SPILL OVERS\outputs\PEAO\densidad\1%\simulacion_2\output_tests.xlsx',alpha1_hat_vec_"&amp;RW270&amp;"','alpha1_hat_vec_"&amp;RW270&amp;"');"</f>
        <v>xlswrite('G:\Mi unidad\1. PROYECTOS TELLO 2022\SCM SPILL OVERS\outputs\PEAO\densidad\1%\simulacion_2\output_tests.xlsx',alpha1_hat_vec_153','alpha1_hat_vec_153');</v>
      </c>
      <c r="SI270">
        <v>153</v>
      </c>
      <c r="SJ270" t="str">
        <f>"xlswrite('G:\Mi unidad\1. PROYECTOS TELLO 2022\SCM SPILL OVERS\outputs\PEAO\densidad_g\1%\simulacion_2\output_tests.xlsx',alpha1_hat_vec_"&amp;SI270&amp;"','alpha1_hat_vec_"&amp;SI270&amp;"');"</f>
        <v>xlswrite('G:\Mi unidad\1. PROYECTOS TELLO 2022\SCM SPILL OVERS\outputs\PEAO\densidad_g\1%\simulacion_2\output_tests.xlsx',alpha1_hat_vec_153','alpha1_hat_vec_153');</v>
      </c>
      <c r="SU270">
        <v>153</v>
      </c>
      <c r="SV270" t="str">
        <f>"xlswrite('G:\Mi unidad\1. PROYECTOS TELLO 2022\SCM SPILL OVERS\outputs\PEAO\distancia_centro_salud\1%\simulacion_2\output_tests.xlsx',alpha1_hat_vec_"&amp;SU270&amp;"','alpha1_hat_vec_"&amp;SU270&amp;"');"</f>
        <v>xlswrite('G:\Mi unidad\1. PROYECTOS TELLO 2022\SCM SPILL OVERS\outputs\PEAO\distancia_centro_salud\1%\simulacion_2\output_tests.xlsx',alpha1_hat_vec_153','alpha1_hat_vec_153');</v>
      </c>
      <c r="TH270">
        <v>153</v>
      </c>
      <c r="TI270" t="str">
        <f>"xlswrite('G:\Mi unidad\1. PROYECTOS TELLO 2022\SCM SPILL OVERS\outputs\PEAO\informalidad\1%\simulacion_2\output_tests.xlsx',alpha1_hat_vec_"&amp;TH270&amp;"','alpha1_hat_vec_"&amp;TH270&amp;"');"</f>
        <v>xlswrite('G:\Mi unidad\1. PROYECTOS TELLO 2022\SCM SPILL OVERS\outputs\PEAO\informalidad\1%\simulacion_2\output_tests.xlsx',alpha1_hat_vec_153','alpha1_hat_vec_153');</v>
      </c>
      <c r="TU270">
        <v>153</v>
      </c>
      <c r="TV270" t="str">
        <f>"xlswrite('G:\Mi unidad\1. PROYECTOS TELLO 2022\SCM SPILL OVERS\outputs\PEAO\alimentos\1%\simulacion_2\output_tests.xlsx',alpha1_hat_vec_"&amp;TU270&amp;"','alpha1_hat_vec_"&amp;TU270&amp;"');"</f>
        <v>xlswrite('G:\Mi unidad\1. PROYECTOS TELLO 2022\SCM SPILL OVERS\outputs\PEAO\alimentos\1%\simulacion_2\output_tests.xlsx',alpha1_hat_vec_153','alpha1_hat_vec_153');</v>
      </c>
      <c r="UB270">
        <v>153</v>
      </c>
      <c r="UC270" t="str">
        <f>"xlswrite('G:\Mi unidad\1. PROYECTOS TELLO 2022\SCM SPILL OVERS\outputs\PEAO\jefe_hogar\1%\simulacion_2\output_tests.xlsx',alpha1_hat_vec_"&amp;UB270&amp;"','alpha1_hat_vec_"&amp;UB270&amp;"');"</f>
        <v>xlswrite('G:\Mi unidad\1. PROYECTOS TELLO 2022\SCM SPILL OVERS\outputs\PEAO\jefe_hogar\1%\simulacion_2\output_tests.xlsx',alpha1_hat_vec_153','alpha1_hat_vec_153');</v>
      </c>
      <c r="UI270">
        <v>153</v>
      </c>
      <c r="UJ270" t="str">
        <f>"xlswrite('G:\Mi unidad\1. PROYECTOS TELLO 2022\SCM SPILL OVERS\outputs\PEAO\mujeres\1%\simulacion_2\output_tests.xlsx',alpha1_hat_vec_"&amp;UI270&amp;"','alpha1_hat_vec_"&amp;UI270&amp;"');"</f>
        <v>xlswrite('G:\Mi unidad\1. PROYECTOS TELLO 2022\SCM SPILL OVERS\outputs\PEAO\mujeres\1%\simulacion_2\output_tests.xlsx',alpha1_hat_vec_153','alpha1_hat_vec_153');</v>
      </c>
      <c r="UU270">
        <v>153</v>
      </c>
      <c r="UV270" t="str">
        <f>"xlswrite('G:\Mi unidad\1. PROYECTOS TELLO 2022\SCM SPILL OVERS\outputs\PEAO\criminalidad\1%\simulacion_2\output_tests.xlsx',alpha1_hat_vec_"&amp;UU270&amp;"','alpha1_hat_vec_"&amp;UU270&amp;"');"</f>
        <v>xlswrite('G:\Mi unidad\1. PROYECTOS TELLO 2022\SCM SPILL OVERS\outputs\PEAO\criminalidad\1%\simulacion_2\output_tests.xlsx',alpha1_hat_vec_153','alpha1_hat_vec_153');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sp_andrews(Y_pre_"&amp;QP271&amp;",PEAO_"&amp;QP271&amp;"(:,T+s),A_"&amp;QP271&amp;",C,d,alpha_sig);"</f>
        <v xml:space="preserve">    spillover_test_130(s) = sp_andrews(Y_pre_130,PEAO_130(:,T+s),A_130,C,d,alpha_sig);</v>
      </c>
      <c r="QW271">
        <v>153</v>
      </c>
      <c r="QX271" t="str">
        <f>"xlswrite('G:\Mi unidad\1. PROYECTOS TELLO 2022\SCM SPILL OVERS\outputs\PEAO\bajo_niv_educ\1%\simulacion_2\output_tests.xlsx',spillover_test_"&amp;QW271&amp;"','sp_test_"&amp;QW271&amp;"');"</f>
        <v>xlswrite('G:\Mi unidad\1. PROYECTOS TELLO 2022\SCM SPILL OVERS\outputs\PEAO\bajo_niv_educ\1%\simulacion_2\output_tests.xlsx',spillover_test_153','sp_test_153');</v>
      </c>
      <c r="RK271">
        <v>153</v>
      </c>
      <c r="RL271" t="str">
        <f>"xlswrite('G:\Mi unidad\1. PROYECTOS TELLO 2022\SCM SPILL OVERS\outputs\PEAO\bajo_ingreso\1%\simulacion_2\output_tests.xlsx',spillover_test_"&amp;RK271&amp;"','sp_test_"&amp;RK271&amp;"');"</f>
        <v>xlswrite('G:\Mi unidad\1. PROYECTOS TELLO 2022\SCM SPILL OVERS\outputs\PEAO\bajo_ingreso\1%\simulacion_2\output_tests.xlsx',spillover_test_153','sp_test_153');</v>
      </c>
      <c r="RW271">
        <v>153</v>
      </c>
      <c r="RX271" t="str">
        <f>"xlswrite('G:\Mi unidad\1. PROYECTOS TELLO 2022\SCM SPILL OVERS\outputs\PEAO\densidad\1%\simulacion_2\output_tests.xlsx',spillover_test_"&amp;RW271&amp;"','sp_test_"&amp;RW271&amp;"');"</f>
        <v>xlswrite('G:\Mi unidad\1. PROYECTOS TELLO 2022\SCM SPILL OVERS\outputs\PEAO\densidad\1%\simulacion_2\output_tests.xlsx',spillover_test_153','sp_test_153');</v>
      </c>
      <c r="SI271">
        <v>153</v>
      </c>
      <c r="SJ271" t="str">
        <f>"xlswrite('G:\Mi unidad\1. PROYECTOS TELLO 2022\SCM SPILL OVERS\outputs\PEAO\densidad_g\1%\simulacion_2\output_tests.xlsx',spillover_test_"&amp;SI271&amp;"','sp_test_"&amp;SI271&amp;"');"</f>
        <v>xlswrite('G:\Mi unidad\1. PROYECTOS TELLO 2022\SCM SPILL OVERS\outputs\PEAO\densidad_g\1%\simulacion_2\output_tests.xlsx',spillover_test_153','sp_test_153');</v>
      </c>
      <c r="SU271">
        <v>153</v>
      </c>
      <c r="SV271" t="str">
        <f>"xlswrite('G:\Mi unidad\1. PROYECTOS TELLO 2022\SCM SPILL OVERS\outputs\PEAO\distancia_centro_salud\1%\simulacion_2\output_tests.xlsx',spillover_test_"&amp;SU271&amp;"','sp_test_"&amp;SU271&amp;"');"</f>
        <v>xlswrite('G:\Mi unidad\1. PROYECTOS TELLO 2022\SCM SPILL OVERS\outputs\PEAO\distancia_centro_salud\1%\simulacion_2\output_tests.xlsx',spillover_test_153','sp_test_153');</v>
      </c>
      <c r="TH271">
        <v>153</v>
      </c>
      <c r="TI271" t="str">
        <f>"xlswrite('G:\Mi unidad\1. PROYECTOS TELLO 2022\SCM SPILL OVERS\outputs\PEAO\informalidad\1%\simulacion_2\output_tests.xlsx',spillover_test_"&amp;TH271&amp;"','sp_test_"&amp;TH271&amp;"');"</f>
        <v>xlswrite('G:\Mi unidad\1. PROYECTOS TELLO 2022\SCM SPILL OVERS\outputs\PEAO\informalidad\1%\simulacion_2\output_tests.xlsx',spillover_test_153','sp_test_153');</v>
      </c>
      <c r="TU271">
        <v>153</v>
      </c>
      <c r="TV271" t="str">
        <f>"xlswrite('G:\Mi unidad\1. PROYECTOS TELLO 2022\SCM SPILL OVERS\outputs\PEAO\alimentos\1%\simulacion_2\output_tests.xlsx',spillover_test_"&amp;TU271&amp;"','sp_test_"&amp;TU271&amp;"');"</f>
        <v>xlswrite('G:\Mi unidad\1. PROYECTOS TELLO 2022\SCM SPILL OVERS\outputs\PEAO\alimentos\1%\simulacion_2\output_tests.xlsx',spillover_test_153','sp_test_153');</v>
      </c>
      <c r="UB271">
        <v>153</v>
      </c>
      <c r="UC271" t="str">
        <f>"xlswrite('G:\Mi unidad\1. PROYECTOS TELLO 2022\SCM SPILL OVERS\outputs\PEAO\jefe_hogar\1%\simulacion_2\output_tests.xlsx',spillover_test_"&amp;UB271&amp;"','sp_test_"&amp;UB271&amp;"');"</f>
        <v>xlswrite('G:\Mi unidad\1. PROYECTOS TELLO 2022\SCM SPILL OVERS\outputs\PEAO\jefe_hogar\1%\simulacion_2\output_tests.xlsx',spillover_test_153','sp_test_153');</v>
      </c>
      <c r="UI271">
        <v>153</v>
      </c>
      <c r="UJ271" t="str">
        <f>"xlswrite('G:\Mi unidad\1. PROYECTOS TELLO 2022\SCM SPILL OVERS\outputs\PEAO\mujeres\1%\simulacion_2\output_tests.xlsx',spillover_test_"&amp;UI271&amp;"','sp_test_"&amp;UI271&amp;"');"</f>
        <v>xlswrite('G:\Mi unidad\1. PROYECTOS TELLO 2022\SCM SPILL OVERS\outputs\PEAO\mujeres\1%\simulacion_2\output_tests.xlsx',spillover_test_153','sp_test_153');</v>
      </c>
      <c r="UU271">
        <v>153</v>
      </c>
      <c r="UV271" t="str">
        <f>"xlswrite('G:\Mi unidad\1. PROYECTOS TELLO 2022\SCM SPILL OVERS\outputs\PEAO\criminalidad\1%\simulacion_2\output_tests.xlsx',spillover_test_"&amp;UU271&amp;"','sp_test_"&amp;UU271&amp;"');"</f>
        <v>xlswrite('G:\Mi unidad\1. PROYECTOS TELLO 2022\SCM SPILL OVERS\outputs\PEAO\criminalidad\1%\simulacion_2\output_tests.xlsx',spillover_test_153','sp_test_153');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OVERS\outputs\PEAO\bajo_niv_educ\1%\simulacion_2\output_tests.xlsx',lb_vec_"&amp;QW272&amp;"','lb_vec_"&amp;QW272&amp;"');"</f>
        <v>xlswrite('G:\Mi unidad\1. PROYECTOS TELLO 2022\SCM SPILL OVERS\outputs\PEAO\bajo_niv_educ\1%\simulacion_2\output_tests.xlsx',lb_vec_157','lb_vec_157');</v>
      </c>
      <c r="RK272">
        <v>157</v>
      </c>
      <c r="RL272" t="str">
        <f>"xlswrite('G:\Mi unidad\1. PROYECTOS TELLO 2022\SCM SPILL OVERS\outputs\PEAO\bajo_ingreso\1%\simulacion_2\output_tests.xlsx',lb_vec_"&amp;RK272&amp;"','lb_vec_"&amp;RK272&amp;"');"</f>
        <v>xlswrite('G:\Mi unidad\1. PROYECTOS TELLO 2022\SCM SPILL OVERS\outputs\PEAO\bajo_ingreso\1%\simulacion_2\output_tests.xlsx',lb_vec_157','lb_vec_157');</v>
      </c>
      <c r="RW272">
        <v>157</v>
      </c>
      <c r="RX272" t="str">
        <f>"xlswrite('G:\Mi unidad\1. PROYECTOS TELLO 2022\SCM SPILL OVERS\outputs\PEAO\densidad\1%\simulacion_2\output_tests.xlsx',lb_vec_"&amp;RW272&amp;"','lb_vec_"&amp;RW272&amp;"');"</f>
        <v>xlswrite('G:\Mi unidad\1. PROYECTOS TELLO 2022\SCM SPILL OVERS\outputs\PEAO\densidad\1%\simulacion_2\output_tests.xlsx',lb_vec_157','lb_vec_157');</v>
      </c>
      <c r="SI272">
        <v>157</v>
      </c>
      <c r="SJ272" t="str">
        <f>"xlswrite('G:\Mi unidad\1. PROYECTOS TELLO 2022\SCM SPILL OVERS\outputs\PEAO\densidad_g\1%\simulacion_2\output_tests.xlsx',lb_vec_"&amp;SI272&amp;"','lb_vec_"&amp;SI272&amp;"');"</f>
        <v>xlswrite('G:\Mi unidad\1. PROYECTOS TELLO 2022\SCM SPILL OVERS\outputs\PEAO\densidad_g\1%\simulacion_2\output_tests.xlsx',lb_vec_157','lb_vec_157');</v>
      </c>
      <c r="SU272">
        <v>157</v>
      </c>
      <c r="SV272" t="str">
        <f>"xlswrite('G:\Mi unidad\1. PROYECTOS TELLO 2022\SCM SPILL OVERS\outputs\PEAO\distancia_centro_salud\1%\simulacion_2\output_tests.xlsx',lb_vec_"&amp;SU272&amp;"','lb_vec_"&amp;SU272&amp;"');"</f>
        <v>xlswrite('G:\Mi unidad\1. PROYECTOS TELLO 2022\SCM SPILL OVERS\outputs\PEAO\distancia_centro_salud\1%\simulacion_2\output_tests.xlsx',lb_vec_157','lb_vec_157');</v>
      </c>
      <c r="TH272">
        <v>157</v>
      </c>
      <c r="TI272" t="str">
        <f>"xlswrite('G:\Mi unidad\1. PROYECTOS TELLO 2022\SCM SPILL OVERS\outputs\PEAO\informalidad\1%\simulacion_2\output_tests.xlsx',lb_vec_"&amp;TH272&amp;"','lb_vec_"&amp;TH272&amp;"');"</f>
        <v>xlswrite('G:\Mi unidad\1. PROYECTOS TELLO 2022\SCM SPILL OVERS\outputs\PEAO\informalidad\1%\simulacion_2\output_tests.xlsx',lb_vec_157','lb_vec_157');</v>
      </c>
      <c r="TU272">
        <v>157</v>
      </c>
      <c r="TV272" t="str">
        <f>"xlswrite('G:\Mi unidad\1. PROYECTOS TELLO 2022\SCM SPILL OVERS\outputs\PEAO\alimentos\1%\simulacion_2\output_tests.xlsx',lb_vec_"&amp;TU272&amp;"','lb_vec_"&amp;TU272&amp;"');"</f>
        <v>xlswrite('G:\Mi unidad\1. PROYECTOS TELLO 2022\SCM SPILL OVERS\outputs\PEAO\alimentos\1%\simulacion_2\output_tests.xlsx',lb_vec_157','lb_vec_157');</v>
      </c>
      <c r="UB272">
        <v>157</v>
      </c>
      <c r="UC272" t="str">
        <f>"xlswrite('G:\Mi unidad\1. PROYECTOS TELLO 2022\SCM SPILL OVERS\outputs\PEAO\jefe_hogar\1%\simulacion_2\output_tests.xlsx',lb_vec_"&amp;UB272&amp;"','lb_vec_"&amp;UB272&amp;"');"</f>
        <v>xlswrite('G:\Mi unidad\1. PROYECTOS TELLO 2022\SCM SPILL OVERS\outputs\PEAO\jefe_hogar\1%\simulacion_2\output_tests.xlsx',lb_vec_157','lb_vec_157');</v>
      </c>
      <c r="UI272">
        <v>157</v>
      </c>
      <c r="UJ272" t="str">
        <f>"xlswrite('G:\Mi unidad\1. PROYECTOS TELLO 2022\SCM SPILL OVERS\outputs\PEAO\mujeres\1%\simulacion_2\output_tests.xlsx',lb_vec_"&amp;UI272&amp;"','lb_vec_"&amp;UI272&amp;"');"</f>
        <v>xlswrite('G:\Mi unidad\1. PROYECTOS TELLO 2022\SCM SPILL OVERS\outputs\PEAO\mujeres\1%\simulacion_2\output_tests.xlsx',lb_vec_157','lb_vec_157');</v>
      </c>
      <c r="UU272">
        <v>157</v>
      </c>
      <c r="UV272" t="str">
        <f>"xlswrite('G:\Mi unidad\1. PROYECTOS TELLO 2022\SCM SPILL OVERS\outputs\PEAO\criminalidad\1%\simulacion_2\output_tests.xlsx',lb_vec_"&amp;UU272&amp;"','lb_vec_"&amp;UU272&amp;"');"</f>
        <v>xlswrite('G:\Mi unidad\1. PROYECTOS TELLO 2022\SCM SPILL OVERS\outputs\PEAO\criminalidad\1%\simulacion_2\output_tests.xlsx',lb_vec_157','lb_vec_157');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OVERS\outputs\PEAO\bajo_niv_educ\1%\simulacion_2\output_tests.xlsx',ub_vec_"&amp;QW273&amp;"','ub_vec_"&amp;QW273&amp;"');"</f>
        <v>xlswrite('G:\Mi unidad\1. PROYECTOS TELLO 2022\SCM SPILL OVERS\outputs\PEAO\bajo_niv_educ\1%\simulacion_2\output_tests.xlsx',ub_vec_157','ub_vec_157');</v>
      </c>
      <c r="RK273">
        <v>157</v>
      </c>
      <c r="RL273" t="str">
        <f>"xlswrite('G:\Mi unidad\1. PROYECTOS TELLO 2022\SCM SPILL OVERS\outputs\PEAO\bajo_ingreso\1%\simulacion_2\output_tests.xlsx',ub_vec_"&amp;RK273&amp;"','ub_vec_"&amp;RK273&amp;"');"</f>
        <v>xlswrite('G:\Mi unidad\1. PROYECTOS TELLO 2022\SCM SPILL OVERS\outputs\PEAO\bajo_ingreso\1%\simulacion_2\output_tests.xlsx',ub_vec_157','ub_vec_157');</v>
      </c>
      <c r="RW273">
        <v>157</v>
      </c>
      <c r="RX273" t="str">
        <f>"xlswrite('G:\Mi unidad\1. PROYECTOS TELLO 2022\SCM SPILL OVERS\outputs\PEAO\densidad\1%\simulacion_2\output_tests.xlsx',ub_vec_"&amp;RW273&amp;"','ub_vec_"&amp;RW273&amp;"');"</f>
        <v>xlswrite('G:\Mi unidad\1. PROYECTOS TELLO 2022\SCM SPILL OVERS\outputs\PEAO\densidad\1%\simulacion_2\output_tests.xlsx',ub_vec_157','ub_vec_157');</v>
      </c>
      <c r="SI273">
        <v>157</v>
      </c>
      <c r="SJ273" t="str">
        <f>"xlswrite('G:\Mi unidad\1. PROYECTOS TELLO 2022\SCM SPILL OVERS\outputs\PEAO\densidad_g\1%\simulacion_2\output_tests.xlsx',ub_vec_"&amp;SI273&amp;"','ub_vec_"&amp;SI273&amp;"');"</f>
        <v>xlswrite('G:\Mi unidad\1. PROYECTOS TELLO 2022\SCM SPILL OVERS\outputs\PEAO\densidad_g\1%\simulacion_2\output_tests.xlsx',ub_vec_157','ub_vec_157');</v>
      </c>
      <c r="SU273">
        <v>157</v>
      </c>
      <c r="SV273" t="str">
        <f>"xlswrite('G:\Mi unidad\1. PROYECTOS TELLO 2022\SCM SPILL OVERS\outputs\PEAO\distancia_centro_salud\1%\simulacion_2\output_tests.xlsx',ub_vec_"&amp;SU273&amp;"','ub_vec_"&amp;SU273&amp;"');"</f>
        <v>xlswrite('G:\Mi unidad\1. PROYECTOS TELLO 2022\SCM SPILL OVERS\outputs\PEAO\distancia_centro_salud\1%\simulacion_2\output_tests.xlsx',ub_vec_157','ub_vec_157');</v>
      </c>
      <c r="TH273">
        <v>157</v>
      </c>
      <c r="TI273" t="str">
        <f>"xlswrite('G:\Mi unidad\1. PROYECTOS TELLO 2022\SCM SPILL OVERS\outputs\PEAO\informalidad\1%\simulacion_2\output_tests.xlsx',ub_vec_"&amp;TH273&amp;"','ub_vec_"&amp;TH273&amp;"');"</f>
        <v>xlswrite('G:\Mi unidad\1. PROYECTOS TELLO 2022\SCM SPILL OVERS\outputs\PEAO\informalidad\1%\simulacion_2\output_tests.xlsx',ub_vec_157','ub_vec_157');</v>
      </c>
      <c r="TU273">
        <v>157</v>
      </c>
      <c r="TV273" t="str">
        <f>"xlswrite('G:\Mi unidad\1. PROYECTOS TELLO 2022\SCM SPILL OVERS\outputs\PEAO\alimentos\1%\simulacion_2\output_tests.xlsx',ub_vec_"&amp;TU273&amp;"','ub_vec_"&amp;TU273&amp;"');"</f>
        <v>xlswrite('G:\Mi unidad\1. PROYECTOS TELLO 2022\SCM SPILL OVERS\outputs\PEAO\alimentos\1%\simulacion_2\output_tests.xlsx',ub_vec_157','ub_vec_157');</v>
      </c>
      <c r="UB273">
        <v>157</v>
      </c>
      <c r="UC273" t="str">
        <f>"xlswrite('G:\Mi unidad\1. PROYECTOS TELLO 2022\SCM SPILL OVERS\outputs\PEAO\jefe_hogar\1%\simulacion_2\output_tests.xlsx',ub_vec_"&amp;UB273&amp;"','ub_vec_"&amp;UB273&amp;"');"</f>
        <v>xlswrite('G:\Mi unidad\1. PROYECTOS TELLO 2022\SCM SPILL OVERS\outputs\PEAO\jefe_hogar\1%\simulacion_2\output_tests.xlsx',ub_vec_157','ub_vec_157');</v>
      </c>
      <c r="UI273">
        <v>157</v>
      </c>
      <c r="UJ273" t="str">
        <f>"xlswrite('G:\Mi unidad\1. PROYECTOS TELLO 2022\SCM SPILL OVERS\outputs\PEAO\mujeres\1%\simulacion_2\output_tests.xlsx',ub_vec_"&amp;UI273&amp;"','ub_vec_"&amp;UI273&amp;"');"</f>
        <v>xlswrite('G:\Mi unidad\1. PROYECTOS TELLO 2022\SCM SPILL OVERS\outputs\PEAO\mujeres\1%\simulacion_2\output_tests.xlsx',ub_vec_157','ub_vec_157');</v>
      </c>
      <c r="UU273">
        <v>157</v>
      </c>
      <c r="UV273" t="str">
        <f>"xlswrite('G:\Mi unidad\1. PROYECTOS TELLO 2022\SCM SPILL OVERS\outputs\PEAO\criminalidad\1%\simulacion_2\output_tests.xlsx',ub_vec_"&amp;UU273&amp;"','ub_vec_"&amp;UU273&amp;"');"</f>
        <v>xlswrite('G:\Mi unidad\1. PROYECTOS TELLO 2022\SCM SPILL OVERS\outputs\PEAO\criminalidad\1%\simulacion_2\output_tests.xlsx',ub_vec_157','ub_vec_157');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OVERS\outputs\PEAO\bajo_niv_educ\1%\simulacion_2\output_tests.xlsx',p_value_vec_"&amp;QW274&amp;"','p_value_vec_"&amp;QW274&amp;"');"</f>
        <v>xlswrite('G:\Mi unidad\1. PROYECTOS TELLO 2022\SCM SPILL OVERS\outputs\PEAO\bajo_niv_educ\1%\simulacion_2\output_tests.xlsx',p_value_vec_157','p_value_vec_157');</v>
      </c>
      <c r="RK274">
        <v>157</v>
      </c>
      <c r="RL274" t="str">
        <f>"xlswrite('G:\Mi unidad\1. PROYECTOS TELLO 2022\SCM SPILL OVERS\outputs\PEAO\bajo_ingreso\1%\simulacion_2\output_tests.xlsx',p_value_vec_"&amp;RK274&amp;"','p_value_vec_"&amp;RK274&amp;"');"</f>
        <v>xlswrite('G:\Mi unidad\1. PROYECTOS TELLO 2022\SCM SPILL OVERS\outputs\PEAO\bajo_ingreso\1%\simulacion_2\output_tests.xlsx',p_value_vec_157','p_value_vec_157');</v>
      </c>
      <c r="RW274">
        <v>157</v>
      </c>
      <c r="RX274" t="str">
        <f>"xlswrite('G:\Mi unidad\1. PROYECTOS TELLO 2022\SCM SPILL OVERS\outputs\PEAO\densidad\1%\simulacion_2\output_tests.xlsx',p_value_vec_"&amp;RW274&amp;"','p_value_vec_"&amp;RW274&amp;"');"</f>
        <v>xlswrite('G:\Mi unidad\1. PROYECTOS TELLO 2022\SCM SPILL OVERS\outputs\PEAO\densidad\1%\simulacion_2\output_tests.xlsx',p_value_vec_157','p_value_vec_157');</v>
      </c>
      <c r="SI274">
        <v>157</v>
      </c>
      <c r="SJ274" t="str">
        <f>"xlswrite('G:\Mi unidad\1. PROYECTOS TELLO 2022\SCM SPILL OVERS\outputs\PEAO\densidad_g\1%\simulacion_2\output_tests.xlsx',p_value_vec_"&amp;SI274&amp;"','p_value_vec_"&amp;SI274&amp;"');"</f>
        <v>xlswrite('G:\Mi unidad\1. PROYECTOS TELLO 2022\SCM SPILL OVERS\outputs\PEAO\densidad_g\1%\simulacion_2\output_tests.xlsx',p_value_vec_157','p_value_vec_157');</v>
      </c>
      <c r="SU274">
        <v>157</v>
      </c>
      <c r="SV274" t="str">
        <f>"xlswrite('G:\Mi unidad\1. PROYECTOS TELLO 2022\SCM SPILL OVERS\outputs\PEAO\distancia_centro_salud\1%\simulacion_2\output_tests.xlsx',p_value_vec_"&amp;SU274&amp;"','p_value_vec_"&amp;SU274&amp;"');"</f>
        <v>xlswrite('G:\Mi unidad\1. PROYECTOS TELLO 2022\SCM SPILL OVERS\outputs\PEAO\distancia_centro_salud\1%\simulacion_2\output_tests.xlsx',p_value_vec_157','p_value_vec_157');</v>
      </c>
      <c r="TH274">
        <v>157</v>
      </c>
      <c r="TI274" t="str">
        <f>"xlswrite('G:\Mi unidad\1. PROYECTOS TELLO 2022\SCM SPILL OVERS\outputs\PEAO\informalidad\1%\simulacion_2\output_tests.xlsx',p_value_vec_"&amp;TH274&amp;"','p_value_vec_"&amp;TH274&amp;"');"</f>
        <v>xlswrite('G:\Mi unidad\1. PROYECTOS TELLO 2022\SCM SPILL OVERS\outputs\PEAO\informalidad\1%\simulacion_2\output_tests.xlsx',p_value_vec_157','p_value_vec_157');</v>
      </c>
      <c r="TU274">
        <v>157</v>
      </c>
      <c r="TV274" t="str">
        <f>"xlswrite('G:\Mi unidad\1. PROYECTOS TELLO 2022\SCM SPILL OVERS\outputs\PEAO\alimentos\1%\simulacion_2\output_tests.xlsx',p_value_vec_"&amp;TU274&amp;"','p_value_vec_"&amp;TU274&amp;"');"</f>
        <v>xlswrite('G:\Mi unidad\1. PROYECTOS TELLO 2022\SCM SPILL OVERS\outputs\PEAO\alimentos\1%\simulacion_2\output_tests.xlsx',p_value_vec_157','p_value_vec_157');</v>
      </c>
      <c r="UB274">
        <v>157</v>
      </c>
      <c r="UC274" t="str">
        <f>"xlswrite('G:\Mi unidad\1. PROYECTOS TELLO 2022\SCM SPILL OVERS\outputs\PEAO\jefe_hogar\1%\simulacion_2\output_tests.xlsx',p_value_vec_"&amp;UB274&amp;"','p_value_vec_"&amp;UB274&amp;"');"</f>
        <v>xlswrite('G:\Mi unidad\1. PROYECTOS TELLO 2022\SCM SPILL OVERS\outputs\PEAO\jefe_hogar\1%\simulacion_2\output_tests.xlsx',p_value_vec_157','p_value_vec_157');</v>
      </c>
      <c r="UI274">
        <v>157</v>
      </c>
      <c r="UJ274" t="str">
        <f>"xlswrite('G:\Mi unidad\1. PROYECTOS TELLO 2022\SCM SPILL OVERS\outputs\PEAO\mujeres\1%\simulacion_2\output_tests.xlsx',p_value_vec_"&amp;UI274&amp;"','p_value_vec_"&amp;UI274&amp;"');"</f>
        <v>xlswrite('G:\Mi unidad\1. PROYECTOS TELLO 2022\SCM SPILL OVERS\outputs\PEAO\mujeres\1%\simulacion_2\output_tests.xlsx',p_value_vec_157','p_value_vec_157');</v>
      </c>
      <c r="UU274">
        <v>157</v>
      </c>
      <c r="UV274" t="str">
        <f>"xlswrite('G:\Mi unidad\1. PROYECTOS TELLO 2022\SCM SPILL OVERS\outputs\PEAO\criminalidad\1%\simulacion_2\output_tests.xlsx',p_value_vec_"&amp;UU274&amp;"','p_value_vec_"&amp;UU274&amp;"');"</f>
        <v>xlswrite('G:\Mi unidad\1. PROYECTOS TELLO 2022\SCM SPILL OVERS\outputs\PEAO\criminalidad\1%\simulacion_2\output_tests.xlsx',p_value_vec_157','p_value_vec_157');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OVERS\outputs\PEAO\bajo_niv_educ\1%\simulacion_2\output_tests.xlsx',alpha1_hat_vec_"&amp;QW275&amp;"','alpha1_hat_vec_"&amp;QW275&amp;"');"</f>
        <v>xlswrite('G:\Mi unidad\1. PROYECTOS TELLO 2022\SCM SPILL OVERS\outputs\PEAO\bajo_niv_educ\1%\simulacion_2\output_tests.xlsx',alpha1_hat_vec_157','alpha1_hat_vec_157');</v>
      </c>
      <c r="RK275">
        <v>157</v>
      </c>
      <c r="RL275" t="str">
        <f>"xlswrite('G:\Mi unidad\1. PROYECTOS TELLO 2022\SCM SPILL OVERS\outputs\PEAO\bajo_ingreso\1%\simulacion_2\output_tests.xlsx',alpha1_hat_vec_"&amp;RK275&amp;"','alpha1_hat_vec_"&amp;RK275&amp;"');"</f>
        <v>xlswrite('G:\Mi unidad\1. PROYECTOS TELLO 2022\SCM SPILL OVERS\outputs\PEAO\bajo_ingreso\1%\simulacion_2\output_tests.xlsx',alpha1_hat_vec_157','alpha1_hat_vec_157');</v>
      </c>
      <c r="RW275">
        <v>157</v>
      </c>
      <c r="RX275" t="str">
        <f>"xlswrite('G:\Mi unidad\1. PROYECTOS TELLO 2022\SCM SPILL OVERS\outputs\PEAO\densidad\1%\simulacion_2\output_tests.xlsx',alpha1_hat_vec_"&amp;RW275&amp;"','alpha1_hat_vec_"&amp;RW275&amp;"');"</f>
        <v>xlswrite('G:\Mi unidad\1. PROYECTOS TELLO 2022\SCM SPILL OVERS\outputs\PEAO\densidad\1%\simulacion_2\output_tests.xlsx',alpha1_hat_vec_157','alpha1_hat_vec_157');</v>
      </c>
      <c r="SI275">
        <v>157</v>
      </c>
      <c r="SJ275" t="str">
        <f>"xlswrite('G:\Mi unidad\1. PROYECTOS TELLO 2022\SCM SPILL OVERS\outputs\PEAO\densidad_g\1%\simulacion_2\output_tests.xlsx',alpha1_hat_vec_"&amp;SI275&amp;"','alpha1_hat_vec_"&amp;SI275&amp;"');"</f>
        <v>xlswrite('G:\Mi unidad\1. PROYECTOS TELLO 2022\SCM SPILL OVERS\outputs\PEAO\densidad_g\1%\simulacion_2\output_tests.xlsx',alpha1_hat_vec_157','alpha1_hat_vec_157');</v>
      </c>
      <c r="SU275">
        <v>157</v>
      </c>
      <c r="SV275" t="str">
        <f>"xlswrite('G:\Mi unidad\1. PROYECTOS TELLO 2022\SCM SPILL OVERS\outputs\PEAO\distancia_centro_salud\1%\simulacion_2\output_tests.xlsx',alpha1_hat_vec_"&amp;SU275&amp;"','alpha1_hat_vec_"&amp;SU275&amp;"');"</f>
        <v>xlswrite('G:\Mi unidad\1. PROYECTOS TELLO 2022\SCM SPILL OVERS\outputs\PEAO\distancia_centro_salud\1%\simulacion_2\output_tests.xlsx',alpha1_hat_vec_157','alpha1_hat_vec_157');</v>
      </c>
      <c r="TH275">
        <v>157</v>
      </c>
      <c r="TI275" t="str">
        <f>"xlswrite('G:\Mi unidad\1. PROYECTOS TELLO 2022\SCM SPILL OVERS\outputs\PEAO\informalidad\1%\simulacion_2\output_tests.xlsx',alpha1_hat_vec_"&amp;TH275&amp;"','alpha1_hat_vec_"&amp;TH275&amp;"');"</f>
        <v>xlswrite('G:\Mi unidad\1. PROYECTOS TELLO 2022\SCM SPILL OVERS\outputs\PEAO\informalidad\1%\simulacion_2\output_tests.xlsx',alpha1_hat_vec_157','alpha1_hat_vec_157');</v>
      </c>
      <c r="TU275">
        <v>157</v>
      </c>
      <c r="TV275" t="str">
        <f>"xlswrite('G:\Mi unidad\1. PROYECTOS TELLO 2022\SCM SPILL OVERS\outputs\PEAO\alimentos\1%\simulacion_2\output_tests.xlsx',alpha1_hat_vec_"&amp;TU275&amp;"','alpha1_hat_vec_"&amp;TU275&amp;"');"</f>
        <v>xlswrite('G:\Mi unidad\1. PROYECTOS TELLO 2022\SCM SPILL OVERS\outputs\PEAO\alimentos\1%\simulacion_2\output_tests.xlsx',alpha1_hat_vec_157','alpha1_hat_vec_157');</v>
      </c>
      <c r="UB275">
        <v>157</v>
      </c>
      <c r="UC275" t="str">
        <f>"xlswrite('G:\Mi unidad\1. PROYECTOS TELLO 2022\SCM SPILL OVERS\outputs\PEAO\jefe_hogar\1%\simulacion_2\output_tests.xlsx',alpha1_hat_vec_"&amp;UB275&amp;"','alpha1_hat_vec_"&amp;UB275&amp;"');"</f>
        <v>xlswrite('G:\Mi unidad\1. PROYECTOS TELLO 2022\SCM SPILL OVERS\outputs\PEAO\jefe_hogar\1%\simulacion_2\output_tests.xlsx',alpha1_hat_vec_157','alpha1_hat_vec_157');</v>
      </c>
      <c r="UI275">
        <v>157</v>
      </c>
      <c r="UJ275" t="str">
        <f>"xlswrite('G:\Mi unidad\1. PROYECTOS TELLO 2022\SCM SPILL OVERS\outputs\PEAO\mujeres\1%\simulacion_2\output_tests.xlsx',alpha1_hat_vec_"&amp;UI275&amp;"','alpha1_hat_vec_"&amp;UI275&amp;"');"</f>
        <v>xlswrite('G:\Mi unidad\1. PROYECTOS TELLO 2022\SCM SPILL OVERS\outputs\PEAO\mujeres\1%\simulacion_2\output_tests.xlsx',alpha1_hat_vec_157','alpha1_hat_vec_157');</v>
      </c>
      <c r="UU275">
        <v>157</v>
      </c>
      <c r="UV275" t="str">
        <f>"xlswrite('G:\Mi unidad\1. PROYECTOS TELLO 2022\SCM SPILL OVERS\outputs\PEAO\criminalidad\1%\simulacion_2\output_tests.xlsx',alpha1_hat_vec_"&amp;UU275&amp;"','alpha1_hat_vec_"&amp;UU275&amp;"');"</f>
        <v>xlswrite('G:\Mi unidad\1. PROYECTOS TELLO 2022\SCM SPILL OVERS\outputs\PEAO\criminalidad\1%\simulacion_2\output_tests.xlsx',alpha1_hat_vec_157','alpha1_hat_vec_157');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OVERS\outputs\PEAO\bajo_niv_educ\1%\simulacion_2\output_tests.xlsx',spillover_test_"&amp;QW276&amp;"','sp_test_"&amp;QW276&amp;"');"</f>
        <v>xlswrite('G:\Mi unidad\1. PROYECTOS TELLO 2022\SCM SPILL OVERS\outputs\PEAO\bajo_niv_educ\1%\simulacion_2\output_tests.xlsx',spillover_test_157','sp_test_157');</v>
      </c>
      <c r="RK276">
        <v>157</v>
      </c>
      <c r="RL276" t="str">
        <f>"xlswrite('G:\Mi unidad\1. PROYECTOS TELLO 2022\SCM SPILL OVERS\outputs\PEAO\bajo_ingreso\1%\simulacion_2\output_tests.xlsx',spillover_test_"&amp;RK276&amp;"','sp_test_"&amp;RK276&amp;"');"</f>
        <v>xlswrite('G:\Mi unidad\1. PROYECTOS TELLO 2022\SCM SPILL OVERS\outputs\PEAO\bajo_ingreso\1%\simulacion_2\output_tests.xlsx',spillover_test_157','sp_test_157');</v>
      </c>
      <c r="RW276">
        <v>157</v>
      </c>
      <c r="RX276" t="str">
        <f>"xlswrite('G:\Mi unidad\1. PROYECTOS TELLO 2022\SCM SPILL OVERS\outputs\PEAO\densidad\1%\simulacion_2\output_tests.xlsx',spillover_test_"&amp;RW276&amp;"','sp_test_"&amp;RW276&amp;"');"</f>
        <v>xlswrite('G:\Mi unidad\1. PROYECTOS TELLO 2022\SCM SPILL OVERS\outputs\PEAO\densidad\1%\simulacion_2\output_tests.xlsx',spillover_test_157','sp_test_157');</v>
      </c>
      <c r="SI276">
        <v>157</v>
      </c>
      <c r="SJ276" t="str">
        <f>"xlswrite('G:\Mi unidad\1. PROYECTOS TELLO 2022\SCM SPILL OVERS\outputs\PEAO\densidad_g\1%\simulacion_2\output_tests.xlsx',spillover_test_"&amp;SI276&amp;"','sp_test_"&amp;SI276&amp;"');"</f>
        <v>xlswrite('G:\Mi unidad\1. PROYECTOS TELLO 2022\SCM SPILL OVERS\outputs\PEAO\densidad_g\1%\simulacion_2\output_tests.xlsx',spillover_test_157','sp_test_157');</v>
      </c>
      <c r="SU276">
        <v>157</v>
      </c>
      <c r="SV276" t="str">
        <f>"xlswrite('G:\Mi unidad\1. PROYECTOS TELLO 2022\SCM SPILL OVERS\outputs\PEAO\distancia_centro_salud\1%\simulacion_2\output_tests.xlsx',spillover_test_"&amp;SU276&amp;"','sp_test_"&amp;SU276&amp;"');"</f>
        <v>xlswrite('G:\Mi unidad\1. PROYECTOS TELLO 2022\SCM SPILL OVERS\outputs\PEAO\distancia_centro_salud\1%\simulacion_2\output_tests.xlsx',spillover_test_157','sp_test_157');</v>
      </c>
      <c r="TH276">
        <v>157</v>
      </c>
      <c r="TI276" t="str">
        <f>"xlswrite('G:\Mi unidad\1. PROYECTOS TELLO 2022\SCM SPILL OVERS\outputs\PEAO\informalidad\1%\simulacion_2\output_tests.xlsx',spillover_test_"&amp;TH276&amp;"','sp_test_"&amp;TH276&amp;"');"</f>
        <v>xlswrite('G:\Mi unidad\1. PROYECTOS TELLO 2022\SCM SPILL OVERS\outputs\PEAO\informalidad\1%\simulacion_2\output_tests.xlsx',spillover_test_157','sp_test_157');</v>
      </c>
      <c r="TU276">
        <v>157</v>
      </c>
      <c r="TV276" t="str">
        <f>"xlswrite('G:\Mi unidad\1. PROYECTOS TELLO 2022\SCM SPILL OVERS\outputs\PEAO\alimentos\1%\simulacion_2\output_tests.xlsx',spillover_test_"&amp;TU276&amp;"','sp_test_"&amp;TU276&amp;"');"</f>
        <v>xlswrite('G:\Mi unidad\1. PROYECTOS TELLO 2022\SCM SPILL OVERS\outputs\PEAO\alimentos\1%\simulacion_2\output_tests.xlsx',spillover_test_157','sp_test_157');</v>
      </c>
      <c r="UB276">
        <v>157</v>
      </c>
      <c r="UC276" t="str">
        <f>"xlswrite('G:\Mi unidad\1. PROYECTOS TELLO 2022\SCM SPILL OVERS\outputs\PEAO\jefe_hogar\1%\simulacion_2\output_tests.xlsx',spillover_test_"&amp;UB276&amp;"','sp_test_"&amp;UB276&amp;"');"</f>
        <v>xlswrite('G:\Mi unidad\1. PROYECTOS TELLO 2022\SCM SPILL OVERS\outputs\PEAO\jefe_hogar\1%\simulacion_2\output_tests.xlsx',spillover_test_157','sp_test_157');</v>
      </c>
      <c r="UI276">
        <v>157</v>
      </c>
      <c r="UJ276" t="str">
        <f>"xlswrite('G:\Mi unidad\1. PROYECTOS TELLO 2022\SCM SPILL OVERS\outputs\PEAO\mujeres\1%\simulacion_2\output_tests.xlsx',spillover_test_"&amp;UI276&amp;"','sp_test_"&amp;UI276&amp;"');"</f>
        <v>xlswrite('G:\Mi unidad\1. PROYECTOS TELLO 2022\SCM SPILL OVERS\outputs\PEAO\mujeres\1%\simulacion_2\output_tests.xlsx',spillover_test_157','sp_test_157');</v>
      </c>
      <c r="UU276">
        <v>157</v>
      </c>
      <c r="UV276" t="str">
        <f>"xlswrite('G:\Mi unidad\1. PROYECTOS TELLO 2022\SCM SPILL OVERS\outputs\PEAO\criminalidad\1%\simulacion_2\output_tests.xlsx',spillover_test_"&amp;UU276&amp;"','sp_test_"&amp;UU276&amp;"');"</f>
        <v>xlswrite('G:\Mi unidad\1. PROYECTOS TELLO 2022\SCM SPILL OVERS\outputs\PEAO\criminalidad\1%\simulacion_2\output_tests.xlsx',spillover_test_157','sp_test_157');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sp_andrews_te(Y_pre_"&amp;QI277&amp;",PEAO_"&amp;QI277&amp;"(:,T+s),A_"&amp;QI277&amp;",C,.05);"</f>
        <v xml:space="preserve">    [p_value_89,lb_89,ub_89] = sp_andrews_te(Y_pre_89,PEAO_89(:,T+s),A_89,C,.05);</v>
      </c>
      <c r="QP277">
        <v>133</v>
      </c>
      <c r="QQ277" t="str">
        <f>"    spillover_test_"&amp;QP277&amp;"(s) = sp_andrews(Y_pre_"&amp;QP277&amp;",PEAO_"&amp;QP277&amp;"(:,T+s),A_"&amp;QP277&amp;",C,d,alpha_sig);"</f>
        <v xml:space="preserve">    spillover_test_133(s) = sp_andrews(Y_pre_133,PEAO_133(:,T+s),A_133,C,d,alpha_sig);</v>
      </c>
      <c r="QW277">
        <v>158</v>
      </c>
      <c r="QX277" t="str">
        <f>"xlswrite('G:\Mi unidad\1. PROYECTOS TELLO 2022\SCM SPILL OVERS\outputs\PEAO\bajo_niv_educ\1%\simulacion_2\output_tests.xlsx',lb_vec_"&amp;QW277&amp;"','lb_vec_"&amp;QW277&amp;"');"</f>
        <v>xlswrite('G:\Mi unidad\1. PROYECTOS TELLO 2022\SCM SPILL OVERS\outputs\PEAO\bajo_niv_educ\1%\simulacion_2\output_tests.xlsx',lb_vec_158','lb_vec_158');</v>
      </c>
      <c r="RK277">
        <v>158</v>
      </c>
      <c r="RL277" t="str">
        <f>"xlswrite('G:\Mi unidad\1. PROYECTOS TELLO 2022\SCM SPILL OVERS\outputs\PEAO\bajo_ingreso\1%\simulacion_2\output_tests.xlsx',lb_vec_"&amp;RK277&amp;"','lb_vec_"&amp;RK277&amp;"');"</f>
        <v>xlswrite('G:\Mi unidad\1. PROYECTOS TELLO 2022\SCM SPILL OVERS\outputs\PEAO\bajo_ingreso\1%\simulacion_2\output_tests.xlsx',lb_vec_158','lb_vec_158');</v>
      </c>
      <c r="RW277">
        <v>158</v>
      </c>
      <c r="RX277" t="str">
        <f>"xlswrite('G:\Mi unidad\1. PROYECTOS TELLO 2022\SCM SPILL OVERS\outputs\PEAO\densidad\1%\simulacion_2\output_tests.xlsx',lb_vec_"&amp;RW277&amp;"','lb_vec_"&amp;RW277&amp;"');"</f>
        <v>xlswrite('G:\Mi unidad\1. PROYECTOS TELLO 2022\SCM SPILL OVERS\outputs\PEAO\densidad\1%\simulacion_2\output_tests.xlsx',lb_vec_158','lb_vec_158');</v>
      </c>
      <c r="SI277">
        <v>158</v>
      </c>
      <c r="SJ277" t="str">
        <f>"xlswrite('G:\Mi unidad\1. PROYECTOS TELLO 2022\SCM SPILL OVERS\outputs\PEAO\densidad_g\1%\simulacion_2\output_tests.xlsx',lb_vec_"&amp;SI277&amp;"','lb_vec_"&amp;SI277&amp;"');"</f>
        <v>xlswrite('G:\Mi unidad\1. PROYECTOS TELLO 2022\SCM SPILL OVERS\outputs\PEAO\densidad_g\1%\simulacion_2\output_tests.xlsx',lb_vec_158','lb_vec_158');</v>
      </c>
      <c r="SU277">
        <v>158</v>
      </c>
      <c r="SV277" t="str">
        <f>"xlswrite('G:\Mi unidad\1. PROYECTOS TELLO 2022\SCM SPILL OVERS\outputs\PEAO\distancia_centro_salud\1%\simulacion_2\output_tests.xlsx',lb_vec_"&amp;SU277&amp;"','lb_vec_"&amp;SU277&amp;"');"</f>
        <v>xlswrite('G:\Mi unidad\1. PROYECTOS TELLO 2022\SCM SPILL OVERS\outputs\PEAO\distancia_centro_salud\1%\simulacion_2\output_tests.xlsx',lb_vec_158','lb_vec_158');</v>
      </c>
      <c r="TH277">
        <v>158</v>
      </c>
      <c r="TI277" t="str">
        <f>"xlswrite('G:\Mi unidad\1. PROYECTOS TELLO 2022\SCM SPILL OVERS\outputs\PEAO\informalidad\1%\simulacion_2\output_tests.xlsx',lb_vec_"&amp;TH277&amp;"','lb_vec_"&amp;TH277&amp;"');"</f>
        <v>xlswrite('G:\Mi unidad\1. PROYECTOS TELLO 2022\SCM SPILL OVERS\outputs\PEAO\informalidad\1%\simulacion_2\output_tests.xlsx',lb_vec_158','lb_vec_158');</v>
      </c>
      <c r="TU277">
        <v>158</v>
      </c>
      <c r="TV277" t="str">
        <f>"xlswrite('G:\Mi unidad\1. PROYECTOS TELLO 2022\SCM SPILL OVERS\outputs\PEAO\alimentos\1%\simulacion_2\output_tests.xlsx',lb_vec_"&amp;TU277&amp;"','lb_vec_"&amp;TU277&amp;"');"</f>
        <v>xlswrite('G:\Mi unidad\1. PROYECTOS TELLO 2022\SCM SPILL OVERS\outputs\PEAO\alimentos\1%\simulacion_2\output_tests.xlsx',lb_vec_158','lb_vec_158');</v>
      </c>
      <c r="UB277">
        <v>158</v>
      </c>
      <c r="UC277" t="str">
        <f>"xlswrite('G:\Mi unidad\1. PROYECTOS TELLO 2022\SCM SPILL OVERS\outputs\PEAO\jefe_hogar\1%\simulacion_2\output_tests.xlsx',lb_vec_"&amp;UB277&amp;"','lb_vec_"&amp;UB277&amp;"');"</f>
        <v>xlswrite('G:\Mi unidad\1. PROYECTOS TELLO 2022\SCM SPILL OVERS\outputs\PEAO\jefe_hogar\1%\simulacion_2\output_tests.xlsx',lb_vec_158','lb_vec_158');</v>
      </c>
      <c r="UI277">
        <v>158</v>
      </c>
      <c r="UJ277" t="str">
        <f>"xlswrite('G:\Mi unidad\1. PROYECTOS TELLO 2022\SCM SPILL OVERS\outputs\PEAO\mujeres\1%\simulacion_2\output_tests.xlsx',lb_vec_"&amp;UI277&amp;"','lb_vec_"&amp;UI277&amp;"');"</f>
        <v>xlswrite('G:\Mi unidad\1. PROYECTOS TELLO 2022\SCM SPILL OVERS\outputs\PEAO\mujeres\1%\simulacion_2\output_tests.xlsx',lb_vec_158','lb_vec_158');</v>
      </c>
      <c r="UU277">
        <v>158</v>
      </c>
      <c r="UV277" t="str">
        <f>"xlswrite('G:\Mi unidad\1. PROYECTOS TELLO 2022\SCM SPILL OVERS\outputs\PEAO\criminalidad\1%\simulacion_2\output_tests.xlsx',lb_vec_"&amp;UU277&amp;"','lb_vec_"&amp;UU277&amp;"');"</f>
        <v>xlswrite('G:\Mi unidad\1. PROYECTOS TELLO 2022\SCM SPILL OVERS\outputs\PEAO\criminalidad\1%\simulacion_2\output_tests.xlsx',lb_vec_158','lb_vec_158');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OVERS\outputs\PEAO\bajo_niv_educ\1%\simulacion_2\output_tests.xlsx',ub_vec_"&amp;QW278&amp;"','ub_vec_"&amp;QW278&amp;"');"</f>
        <v>xlswrite('G:\Mi unidad\1. PROYECTOS TELLO 2022\SCM SPILL OVERS\outputs\PEAO\bajo_niv_educ\1%\simulacion_2\output_tests.xlsx',ub_vec_158','ub_vec_158');</v>
      </c>
      <c r="RK278">
        <v>158</v>
      </c>
      <c r="RL278" t="str">
        <f>"xlswrite('G:\Mi unidad\1. PROYECTOS TELLO 2022\SCM SPILL OVERS\outputs\PEAO\bajo_ingreso\1%\simulacion_2\output_tests.xlsx',ub_vec_"&amp;RK278&amp;"','ub_vec_"&amp;RK278&amp;"');"</f>
        <v>xlswrite('G:\Mi unidad\1. PROYECTOS TELLO 2022\SCM SPILL OVERS\outputs\PEAO\bajo_ingreso\1%\simulacion_2\output_tests.xlsx',ub_vec_158','ub_vec_158');</v>
      </c>
      <c r="RW278">
        <v>158</v>
      </c>
      <c r="RX278" t="str">
        <f>"xlswrite('G:\Mi unidad\1. PROYECTOS TELLO 2022\SCM SPILL OVERS\outputs\PEAO\densidad\1%\simulacion_2\output_tests.xlsx',ub_vec_"&amp;RW278&amp;"','ub_vec_"&amp;RW278&amp;"');"</f>
        <v>xlswrite('G:\Mi unidad\1. PROYECTOS TELLO 2022\SCM SPILL OVERS\outputs\PEAO\densidad\1%\simulacion_2\output_tests.xlsx',ub_vec_158','ub_vec_158');</v>
      </c>
      <c r="SI278">
        <v>158</v>
      </c>
      <c r="SJ278" t="str">
        <f>"xlswrite('G:\Mi unidad\1. PROYECTOS TELLO 2022\SCM SPILL OVERS\outputs\PEAO\densidad_g\1%\simulacion_2\output_tests.xlsx',ub_vec_"&amp;SI278&amp;"','ub_vec_"&amp;SI278&amp;"');"</f>
        <v>xlswrite('G:\Mi unidad\1. PROYECTOS TELLO 2022\SCM SPILL OVERS\outputs\PEAO\densidad_g\1%\simulacion_2\output_tests.xlsx',ub_vec_158','ub_vec_158');</v>
      </c>
      <c r="SU278">
        <v>158</v>
      </c>
      <c r="SV278" t="str">
        <f>"xlswrite('G:\Mi unidad\1. PROYECTOS TELLO 2022\SCM SPILL OVERS\outputs\PEAO\distancia_centro_salud\1%\simulacion_2\output_tests.xlsx',ub_vec_"&amp;SU278&amp;"','ub_vec_"&amp;SU278&amp;"');"</f>
        <v>xlswrite('G:\Mi unidad\1. PROYECTOS TELLO 2022\SCM SPILL OVERS\outputs\PEAO\distancia_centro_salud\1%\simulacion_2\output_tests.xlsx',ub_vec_158','ub_vec_158');</v>
      </c>
      <c r="TH278">
        <v>158</v>
      </c>
      <c r="TI278" t="str">
        <f>"xlswrite('G:\Mi unidad\1. PROYECTOS TELLO 2022\SCM SPILL OVERS\outputs\PEAO\informalidad\1%\simulacion_2\output_tests.xlsx',ub_vec_"&amp;TH278&amp;"','ub_vec_"&amp;TH278&amp;"');"</f>
        <v>xlswrite('G:\Mi unidad\1. PROYECTOS TELLO 2022\SCM SPILL OVERS\outputs\PEAO\informalidad\1%\simulacion_2\output_tests.xlsx',ub_vec_158','ub_vec_158');</v>
      </c>
      <c r="TU278">
        <v>158</v>
      </c>
      <c r="TV278" t="str">
        <f>"xlswrite('G:\Mi unidad\1. PROYECTOS TELLO 2022\SCM SPILL OVERS\outputs\PEAO\alimentos\1%\simulacion_2\output_tests.xlsx',ub_vec_"&amp;TU278&amp;"','ub_vec_"&amp;TU278&amp;"');"</f>
        <v>xlswrite('G:\Mi unidad\1. PROYECTOS TELLO 2022\SCM SPILL OVERS\outputs\PEAO\alimentos\1%\simulacion_2\output_tests.xlsx',ub_vec_158','ub_vec_158');</v>
      </c>
      <c r="UB278">
        <v>158</v>
      </c>
      <c r="UC278" t="str">
        <f>"xlswrite('G:\Mi unidad\1. PROYECTOS TELLO 2022\SCM SPILL OVERS\outputs\PEAO\jefe_hogar\1%\simulacion_2\output_tests.xlsx',ub_vec_"&amp;UB278&amp;"','ub_vec_"&amp;UB278&amp;"');"</f>
        <v>xlswrite('G:\Mi unidad\1. PROYECTOS TELLO 2022\SCM SPILL OVERS\outputs\PEAO\jefe_hogar\1%\simulacion_2\output_tests.xlsx',ub_vec_158','ub_vec_158');</v>
      </c>
      <c r="UI278">
        <v>158</v>
      </c>
      <c r="UJ278" t="str">
        <f>"xlswrite('G:\Mi unidad\1. PROYECTOS TELLO 2022\SCM SPILL OVERS\outputs\PEAO\mujeres\1%\simulacion_2\output_tests.xlsx',ub_vec_"&amp;UI278&amp;"','ub_vec_"&amp;UI278&amp;"');"</f>
        <v>xlswrite('G:\Mi unidad\1. PROYECTOS TELLO 2022\SCM SPILL OVERS\outputs\PEAO\mujeres\1%\simulacion_2\output_tests.xlsx',ub_vec_158','ub_vec_158');</v>
      </c>
      <c r="UU278">
        <v>158</v>
      </c>
      <c r="UV278" t="str">
        <f>"xlswrite('G:\Mi unidad\1. PROYECTOS TELLO 2022\SCM SPILL OVERS\outputs\PEAO\criminalidad\1%\simulacion_2\output_tests.xlsx',ub_vec_"&amp;UU278&amp;"','ub_vec_"&amp;UU278&amp;"');"</f>
        <v>xlswrite('G:\Mi unidad\1. PROYECTOS TELLO 2022\SCM SPILL OVERS\outputs\PEAO\criminalidad\1%\simulacion_2\output_tests.xlsx',ub_vec_158','ub_vec_158');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OVERS\outputs\PEAO\bajo_niv_educ\1%\simulacion_2\output_tests.xlsx',p_value_vec_"&amp;QW279&amp;"','p_value_vec_"&amp;QW279&amp;"');"</f>
        <v>xlswrite('G:\Mi unidad\1. PROYECTOS TELLO 2022\SCM SPILL OVERS\outputs\PEAO\bajo_niv_educ\1%\simulacion_2\output_tests.xlsx',p_value_vec_158','p_value_vec_158');</v>
      </c>
      <c r="RK279">
        <v>158</v>
      </c>
      <c r="RL279" t="str">
        <f>"xlswrite('G:\Mi unidad\1. PROYECTOS TELLO 2022\SCM SPILL OVERS\outputs\PEAO\bajo_ingreso\1%\simulacion_2\output_tests.xlsx',p_value_vec_"&amp;RK279&amp;"','p_value_vec_"&amp;RK279&amp;"');"</f>
        <v>xlswrite('G:\Mi unidad\1. PROYECTOS TELLO 2022\SCM SPILL OVERS\outputs\PEAO\bajo_ingreso\1%\simulacion_2\output_tests.xlsx',p_value_vec_158','p_value_vec_158');</v>
      </c>
      <c r="RW279">
        <v>158</v>
      </c>
      <c r="RX279" t="str">
        <f>"xlswrite('G:\Mi unidad\1. PROYECTOS TELLO 2022\SCM SPILL OVERS\outputs\PEAO\densidad\1%\simulacion_2\output_tests.xlsx',p_value_vec_"&amp;RW279&amp;"','p_value_vec_"&amp;RW279&amp;"');"</f>
        <v>xlswrite('G:\Mi unidad\1. PROYECTOS TELLO 2022\SCM SPILL OVERS\outputs\PEAO\densidad\1%\simulacion_2\output_tests.xlsx',p_value_vec_158','p_value_vec_158');</v>
      </c>
      <c r="SI279">
        <v>158</v>
      </c>
      <c r="SJ279" t="str">
        <f>"xlswrite('G:\Mi unidad\1. PROYECTOS TELLO 2022\SCM SPILL OVERS\outputs\PEAO\densidad_g\1%\simulacion_2\output_tests.xlsx',p_value_vec_"&amp;SI279&amp;"','p_value_vec_"&amp;SI279&amp;"');"</f>
        <v>xlswrite('G:\Mi unidad\1. PROYECTOS TELLO 2022\SCM SPILL OVERS\outputs\PEAO\densidad_g\1%\simulacion_2\output_tests.xlsx',p_value_vec_158','p_value_vec_158');</v>
      </c>
      <c r="SU279">
        <v>158</v>
      </c>
      <c r="SV279" t="str">
        <f>"xlswrite('G:\Mi unidad\1. PROYECTOS TELLO 2022\SCM SPILL OVERS\outputs\PEAO\distancia_centro_salud\1%\simulacion_2\output_tests.xlsx',p_value_vec_"&amp;SU279&amp;"','p_value_vec_"&amp;SU279&amp;"');"</f>
        <v>xlswrite('G:\Mi unidad\1. PROYECTOS TELLO 2022\SCM SPILL OVERS\outputs\PEAO\distancia_centro_salud\1%\simulacion_2\output_tests.xlsx',p_value_vec_158','p_value_vec_158');</v>
      </c>
      <c r="TH279">
        <v>158</v>
      </c>
      <c r="TI279" t="str">
        <f>"xlswrite('G:\Mi unidad\1. PROYECTOS TELLO 2022\SCM SPILL OVERS\outputs\PEAO\informalidad\1%\simulacion_2\output_tests.xlsx',p_value_vec_"&amp;TH279&amp;"','p_value_vec_"&amp;TH279&amp;"');"</f>
        <v>xlswrite('G:\Mi unidad\1. PROYECTOS TELLO 2022\SCM SPILL OVERS\outputs\PEAO\informalidad\1%\simulacion_2\output_tests.xlsx',p_value_vec_158','p_value_vec_158');</v>
      </c>
      <c r="TU279">
        <v>158</v>
      </c>
      <c r="TV279" t="str">
        <f>"xlswrite('G:\Mi unidad\1. PROYECTOS TELLO 2022\SCM SPILL OVERS\outputs\PEAO\alimentos\1%\simulacion_2\output_tests.xlsx',p_value_vec_"&amp;TU279&amp;"','p_value_vec_"&amp;TU279&amp;"');"</f>
        <v>xlswrite('G:\Mi unidad\1. PROYECTOS TELLO 2022\SCM SPILL OVERS\outputs\PEAO\alimentos\1%\simulacion_2\output_tests.xlsx',p_value_vec_158','p_value_vec_158');</v>
      </c>
      <c r="UB279">
        <v>158</v>
      </c>
      <c r="UC279" t="str">
        <f>"xlswrite('G:\Mi unidad\1. PROYECTOS TELLO 2022\SCM SPILL OVERS\outputs\PEAO\jefe_hogar\1%\simulacion_2\output_tests.xlsx',p_value_vec_"&amp;UB279&amp;"','p_value_vec_"&amp;UB279&amp;"');"</f>
        <v>xlswrite('G:\Mi unidad\1. PROYECTOS TELLO 2022\SCM SPILL OVERS\outputs\PEAO\jefe_hogar\1%\simulacion_2\output_tests.xlsx',p_value_vec_158','p_value_vec_158');</v>
      </c>
      <c r="UI279">
        <v>158</v>
      </c>
      <c r="UJ279" t="str">
        <f>"xlswrite('G:\Mi unidad\1. PROYECTOS TELLO 2022\SCM SPILL OVERS\outputs\PEAO\mujeres\1%\simulacion_2\output_tests.xlsx',p_value_vec_"&amp;UI279&amp;"','p_value_vec_"&amp;UI279&amp;"');"</f>
        <v>xlswrite('G:\Mi unidad\1. PROYECTOS TELLO 2022\SCM SPILL OVERS\outputs\PEAO\mujeres\1%\simulacion_2\output_tests.xlsx',p_value_vec_158','p_value_vec_158');</v>
      </c>
      <c r="UU279">
        <v>158</v>
      </c>
      <c r="UV279" t="str">
        <f>"xlswrite('G:\Mi unidad\1. PROYECTOS TELLO 2022\SCM SPILL OVERS\outputs\PEAO\criminalidad\1%\simulacion_2\output_tests.xlsx',p_value_vec_"&amp;UU279&amp;"','p_value_vec_"&amp;UU279&amp;"');"</f>
        <v>xlswrite('G:\Mi unidad\1. PROYECTOS TELLO 2022\SCM SPILL OVERS\outputs\PEAO\criminalidad\1%\simulacion_2\output_tests.xlsx',p_value_vec_158','p_value_vec_158');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OVERS\outputs\PEAO\bajo_niv_educ\1%\simulacion_2\output_tests.xlsx',alpha1_hat_vec_"&amp;QW280&amp;"','alpha1_hat_vec_"&amp;QW280&amp;"');"</f>
        <v>xlswrite('G:\Mi unidad\1. PROYECTOS TELLO 2022\SCM SPILL OVERS\outputs\PEAO\bajo_niv_educ\1%\simulacion_2\output_tests.xlsx',alpha1_hat_vec_158','alpha1_hat_vec_158');</v>
      </c>
      <c r="RK280">
        <v>158</v>
      </c>
      <c r="RL280" t="str">
        <f>"xlswrite('G:\Mi unidad\1. PROYECTOS TELLO 2022\SCM SPILL OVERS\outputs\PEAO\bajo_ingreso\1%\simulacion_2\output_tests.xlsx',alpha1_hat_vec_"&amp;RK280&amp;"','alpha1_hat_vec_"&amp;RK280&amp;"');"</f>
        <v>xlswrite('G:\Mi unidad\1. PROYECTOS TELLO 2022\SCM SPILL OVERS\outputs\PEAO\bajo_ingreso\1%\simulacion_2\output_tests.xlsx',alpha1_hat_vec_158','alpha1_hat_vec_158');</v>
      </c>
      <c r="RW280">
        <v>158</v>
      </c>
      <c r="RX280" t="str">
        <f>"xlswrite('G:\Mi unidad\1. PROYECTOS TELLO 2022\SCM SPILL OVERS\outputs\PEAO\densidad\1%\simulacion_2\output_tests.xlsx',alpha1_hat_vec_"&amp;RW280&amp;"','alpha1_hat_vec_"&amp;RW280&amp;"');"</f>
        <v>xlswrite('G:\Mi unidad\1. PROYECTOS TELLO 2022\SCM SPILL OVERS\outputs\PEAO\densidad\1%\simulacion_2\output_tests.xlsx',alpha1_hat_vec_158','alpha1_hat_vec_158');</v>
      </c>
      <c r="SI280">
        <v>158</v>
      </c>
      <c r="SJ280" t="str">
        <f>"xlswrite('G:\Mi unidad\1. PROYECTOS TELLO 2022\SCM SPILL OVERS\outputs\PEAO\densidad_g\1%\simulacion_2\output_tests.xlsx',alpha1_hat_vec_"&amp;SI280&amp;"','alpha1_hat_vec_"&amp;SI280&amp;"');"</f>
        <v>xlswrite('G:\Mi unidad\1. PROYECTOS TELLO 2022\SCM SPILL OVERS\outputs\PEAO\densidad_g\1%\simulacion_2\output_tests.xlsx',alpha1_hat_vec_158','alpha1_hat_vec_158');</v>
      </c>
      <c r="SU280">
        <v>158</v>
      </c>
      <c r="SV280" t="str">
        <f>"xlswrite('G:\Mi unidad\1. PROYECTOS TELLO 2022\SCM SPILL OVERS\outputs\PEAO\distancia_centro_salud\1%\simulacion_2\output_tests.xlsx',alpha1_hat_vec_"&amp;SU280&amp;"','alpha1_hat_vec_"&amp;SU280&amp;"');"</f>
        <v>xlswrite('G:\Mi unidad\1. PROYECTOS TELLO 2022\SCM SPILL OVERS\outputs\PEAO\distancia_centro_salud\1%\simulacion_2\output_tests.xlsx',alpha1_hat_vec_158','alpha1_hat_vec_158');</v>
      </c>
      <c r="TH280">
        <v>158</v>
      </c>
      <c r="TI280" t="str">
        <f>"xlswrite('G:\Mi unidad\1. PROYECTOS TELLO 2022\SCM SPILL OVERS\outputs\PEAO\informalidad\1%\simulacion_2\output_tests.xlsx',alpha1_hat_vec_"&amp;TH280&amp;"','alpha1_hat_vec_"&amp;TH280&amp;"');"</f>
        <v>xlswrite('G:\Mi unidad\1. PROYECTOS TELLO 2022\SCM SPILL OVERS\outputs\PEAO\informalidad\1%\simulacion_2\output_tests.xlsx',alpha1_hat_vec_158','alpha1_hat_vec_158');</v>
      </c>
      <c r="TU280">
        <v>158</v>
      </c>
      <c r="TV280" t="str">
        <f>"xlswrite('G:\Mi unidad\1. PROYECTOS TELLO 2022\SCM SPILL OVERS\outputs\PEAO\alimentos\1%\simulacion_2\output_tests.xlsx',alpha1_hat_vec_"&amp;TU280&amp;"','alpha1_hat_vec_"&amp;TU280&amp;"');"</f>
        <v>xlswrite('G:\Mi unidad\1. PROYECTOS TELLO 2022\SCM SPILL OVERS\outputs\PEAO\alimentos\1%\simulacion_2\output_tests.xlsx',alpha1_hat_vec_158','alpha1_hat_vec_158');</v>
      </c>
      <c r="UB280">
        <v>158</v>
      </c>
      <c r="UC280" t="str">
        <f>"xlswrite('G:\Mi unidad\1. PROYECTOS TELLO 2022\SCM SPILL OVERS\outputs\PEAO\jefe_hogar\1%\simulacion_2\output_tests.xlsx',alpha1_hat_vec_"&amp;UB280&amp;"','alpha1_hat_vec_"&amp;UB280&amp;"');"</f>
        <v>xlswrite('G:\Mi unidad\1. PROYECTOS TELLO 2022\SCM SPILL OVERS\outputs\PEAO\jefe_hogar\1%\simulacion_2\output_tests.xlsx',alpha1_hat_vec_158','alpha1_hat_vec_158');</v>
      </c>
      <c r="UI280">
        <v>158</v>
      </c>
      <c r="UJ280" t="str">
        <f>"xlswrite('G:\Mi unidad\1. PROYECTOS TELLO 2022\SCM SPILL OVERS\outputs\PEAO\mujeres\1%\simulacion_2\output_tests.xlsx',alpha1_hat_vec_"&amp;UI280&amp;"','alpha1_hat_vec_"&amp;UI280&amp;"');"</f>
        <v>xlswrite('G:\Mi unidad\1. PROYECTOS TELLO 2022\SCM SPILL OVERS\outputs\PEAO\mujeres\1%\simulacion_2\output_tests.xlsx',alpha1_hat_vec_158','alpha1_hat_vec_158');</v>
      </c>
      <c r="UU280">
        <v>158</v>
      </c>
      <c r="UV280" t="str">
        <f>"xlswrite('G:\Mi unidad\1. PROYECTOS TELLO 2022\SCM SPILL OVERS\outputs\PEAO\criminalidad\1%\simulacion_2\output_tests.xlsx',alpha1_hat_vec_"&amp;UU280&amp;"','alpha1_hat_vec_"&amp;UU280&amp;"');"</f>
        <v>xlswrite('G:\Mi unidad\1. PROYECTOS TELLO 2022\SCM SPILL OVERS\outputs\PEAO\criminalidad\1%\simulacion_2\output_tests.xlsx',alpha1_hat_vec_158','alpha1_hat_vec_158');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OVERS\outputs\PEAO\bajo_niv_educ\1%\simulacion_2\output_tests.xlsx',spillover_test_"&amp;QW281&amp;"','sp_test_"&amp;QW281&amp;"');"</f>
        <v>xlswrite('G:\Mi unidad\1. PROYECTOS TELLO 2022\SCM SPILL OVERS\outputs\PEAO\bajo_niv_educ\1%\simulacion_2\output_tests.xlsx',spillover_test_158','sp_test_158');</v>
      </c>
      <c r="RK281">
        <v>158</v>
      </c>
      <c r="RL281" t="str">
        <f>"xlswrite('G:\Mi unidad\1. PROYECTOS TELLO 2022\SCM SPILL OVERS\outputs\PEAO\bajo_ingreso\1%\simulacion_2\output_tests.xlsx',spillover_test_"&amp;RK281&amp;"','sp_test_"&amp;RK281&amp;"');"</f>
        <v>xlswrite('G:\Mi unidad\1. PROYECTOS TELLO 2022\SCM SPILL OVERS\outputs\PEAO\bajo_ingreso\1%\simulacion_2\output_tests.xlsx',spillover_test_158','sp_test_158');</v>
      </c>
      <c r="RW281">
        <v>158</v>
      </c>
      <c r="RX281" t="str">
        <f>"xlswrite('G:\Mi unidad\1. PROYECTOS TELLO 2022\SCM SPILL OVERS\outputs\PEAO\densidad\1%\simulacion_2\output_tests.xlsx',spillover_test_"&amp;RW281&amp;"','sp_test_"&amp;RW281&amp;"');"</f>
        <v>xlswrite('G:\Mi unidad\1. PROYECTOS TELLO 2022\SCM SPILL OVERS\outputs\PEAO\densidad\1%\simulacion_2\output_tests.xlsx',spillover_test_158','sp_test_158');</v>
      </c>
      <c r="SI281">
        <v>158</v>
      </c>
      <c r="SJ281" t="str">
        <f>"xlswrite('G:\Mi unidad\1. PROYECTOS TELLO 2022\SCM SPILL OVERS\outputs\PEAO\densidad_g\1%\simulacion_2\output_tests.xlsx',spillover_test_"&amp;SI281&amp;"','sp_test_"&amp;SI281&amp;"');"</f>
        <v>xlswrite('G:\Mi unidad\1. PROYECTOS TELLO 2022\SCM SPILL OVERS\outputs\PEAO\densidad_g\1%\simulacion_2\output_tests.xlsx',spillover_test_158','sp_test_158');</v>
      </c>
      <c r="SU281">
        <v>158</v>
      </c>
      <c r="SV281" t="str">
        <f>"xlswrite('G:\Mi unidad\1. PROYECTOS TELLO 2022\SCM SPILL OVERS\outputs\PEAO\distancia_centro_salud\1%\simulacion_2\output_tests.xlsx',spillover_test_"&amp;SU281&amp;"','sp_test_"&amp;SU281&amp;"');"</f>
        <v>xlswrite('G:\Mi unidad\1. PROYECTOS TELLO 2022\SCM SPILL OVERS\outputs\PEAO\distancia_centro_salud\1%\simulacion_2\output_tests.xlsx',spillover_test_158','sp_test_158');</v>
      </c>
      <c r="TH281">
        <v>158</v>
      </c>
      <c r="TI281" t="str">
        <f>"xlswrite('G:\Mi unidad\1. PROYECTOS TELLO 2022\SCM SPILL OVERS\outputs\PEAO\informalidad\1%\simulacion_2\output_tests.xlsx',spillover_test_"&amp;TH281&amp;"','sp_test_"&amp;TH281&amp;"');"</f>
        <v>xlswrite('G:\Mi unidad\1. PROYECTOS TELLO 2022\SCM SPILL OVERS\outputs\PEAO\informalidad\1%\simulacion_2\output_tests.xlsx',spillover_test_158','sp_test_158');</v>
      </c>
      <c r="TU281">
        <v>158</v>
      </c>
      <c r="TV281" t="str">
        <f>"xlswrite('G:\Mi unidad\1. PROYECTOS TELLO 2022\SCM SPILL OVERS\outputs\PEAO\alimentos\1%\simulacion_2\output_tests.xlsx',spillover_test_"&amp;TU281&amp;"','sp_test_"&amp;TU281&amp;"');"</f>
        <v>xlswrite('G:\Mi unidad\1. PROYECTOS TELLO 2022\SCM SPILL OVERS\outputs\PEAO\alimentos\1%\simulacion_2\output_tests.xlsx',spillover_test_158','sp_test_158');</v>
      </c>
      <c r="UB281">
        <v>158</v>
      </c>
      <c r="UC281" t="str">
        <f>"xlswrite('G:\Mi unidad\1. PROYECTOS TELLO 2022\SCM SPILL OVERS\outputs\PEAO\jefe_hogar\1%\simulacion_2\output_tests.xlsx',spillover_test_"&amp;UB281&amp;"','sp_test_"&amp;UB281&amp;"');"</f>
        <v>xlswrite('G:\Mi unidad\1. PROYECTOS TELLO 2022\SCM SPILL OVERS\outputs\PEAO\jefe_hogar\1%\simulacion_2\output_tests.xlsx',spillover_test_158','sp_test_158');</v>
      </c>
      <c r="UI281">
        <v>158</v>
      </c>
      <c r="UJ281" t="str">
        <f>"xlswrite('G:\Mi unidad\1. PROYECTOS TELLO 2022\SCM SPILL OVERS\outputs\PEAO\mujeres\1%\simulacion_2\output_tests.xlsx',spillover_test_"&amp;UI281&amp;"','sp_test_"&amp;UI281&amp;"');"</f>
        <v>xlswrite('G:\Mi unidad\1. PROYECTOS TELLO 2022\SCM SPILL OVERS\outputs\PEAO\mujeres\1%\simulacion_2\output_tests.xlsx',spillover_test_158','sp_test_158');</v>
      </c>
      <c r="UU281">
        <v>158</v>
      </c>
      <c r="UV281" t="str">
        <f>"xlswrite('G:\Mi unidad\1. PROYECTOS TELLO 2022\SCM SPILL OVERS\outputs\PEAO\criminalidad\1%\simulacion_2\output_tests.xlsx',spillover_test_"&amp;UU281&amp;"','sp_test_"&amp;UU281&amp;"');"</f>
        <v>xlswrite('G:\Mi unidad\1. PROYECTOS TELLO 2022\SCM SPILL OVERS\outputs\PEAO\criminalidad\1%\simulacion_2\output_tests.xlsx',spillover_test_158','sp_test_158');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OVERS\outputs\PEAO\bajo_niv_educ\1%\simulacion_2\output_tests.xlsx',lb_vec_"&amp;QW282&amp;"','lb_vec_"&amp;QW282&amp;"');"</f>
        <v>xlswrite('G:\Mi unidad\1. PROYECTOS TELLO 2022\SCM SPILL OVERS\outputs\PEAO\bajo_niv_educ\1%\simulacion_2\output_tests.xlsx',lb_vec_159','lb_vec_159');</v>
      </c>
      <c r="RK282">
        <v>159</v>
      </c>
      <c r="RL282" t="str">
        <f>"xlswrite('G:\Mi unidad\1. PROYECTOS TELLO 2022\SCM SPILL OVERS\outputs\PEAO\bajo_ingreso\1%\simulacion_2\output_tests.xlsx',lb_vec_"&amp;RK282&amp;"','lb_vec_"&amp;RK282&amp;"');"</f>
        <v>xlswrite('G:\Mi unidad\1. PROYECTOS TELLO 2022\SCM SPILL OVERS\outputs\PEAO\bajo_ingreso\1%\simulacion_2\output_tests.xlsx',lb_vec_159','lb_vec_159');</v>
      </c>
      <c r="RW282">
        <v>159</v>
      </c>
      <c r="RX282" t="str">
        <f>"xlswrite('G:\Mi unidad\1. PROYECTOS TELLO 2022\SCM SPILL OVERS\outputs\PEAO\densidad\1%\simulacion_2\output_tests.xlsx',lb_vec_"&amp;RW282&amp;"','lb_vec_"&amp;RW282&amp;"');"</f>
        <v>xlswrite('G:\Mi unidad\1. PROYECTOS TELLO 2022\SCM SPILL OVERS\outputs\PEAO\densidad\1%\simulacion_2\output_tests.xlsx',lb_vec_159','lb_vec_159');</v>
      </c>
      <c r="SI282">
        <v>159</v>
      </c>
      <c r="SJ282" t="str">
        <f>"xlswrite('G:\Mi unidad\1. PROYECTOS TELLO 2022\SCM SPILL OVERS\outputs\PEAO\densidad_g\1%\simulacion_2\output_tests.xlsx',lb_vec_"&amp;SI282&amp;"','lb_vec_"&amp;SI282&amp;"');"</f>
        <v>xlswrite('G:\Mi unidad\1. PROYECTOS TELLO 2022\SCM SPILL OVERS\outputs\PEAO\densidad_g\1%\simulacion_2\output_tests.xlsx',lb_vec_159','lb_vec_159');</v>
      </c>
      <c r="SU282">
        <v>159</v>
      </c>
      <c r="SV282" t="str">
        <f>"xlswrite('G:\Mi unidad\1. PROYECTOS TELLO 2022\SCM SPILL OVERS\outputs\PEAO\distancia_centro_salud\1%\simulacion_2\output_tests.xlsx',lb_vec_"&amp;SU282&amp;"','lb_vec_"&amp;SU282&amp;"');"</f>
        <v>xlswrite('G:\Mi unidad\1. PROYECTOS TELLO 2022\SCM SPILL OVERS\outputs\PEAO\distancia_centro_salud\1%\simulacion_2\output_tests.xlsx',lb_vec_159','lb_vec_159');</v>
      </c>
      <c r="TH282">
        <v>159</v>
      </c>
      <c r="TI282" t="str">
        <f>"xlswrite('G:\Mi unidad\1. PROYECTOS TELLO 2022\SCM SPILL OVERS\outputs\PEAO\informalidad\1%\simulacion_2\output_tests.xlsx',lb_vec_"&amp;TH282&amp;"','lb_vec_"&amp;TH282&amp;"');"</f>
        <v>xlswrite('G:\Mi unidad\1. PROYECTOS TELLO 2022\SCM SPILL OVERS\outputs\PEAO\informalidad\1%\simulacion_2\output_tests.xlsx',lb_vec_159','lb_vec_159');</v>
      </c>
      <c r="TU282">
        <v>159</v>
      </c>
      <c r="TV282" t="str">
        <f>"xlswrite('G:\Mi unidad\1. PROYECTOS TELLO 2022\SCM SPILL OVERS\outputs\PEAO\alimentos\1%\simulacion_2\output_tests.xlsx',lb_vec_"&amp;TU282&amp;"','lb_vec_"&amp;TU282&amp;"');"</f>
        <v>xlswrite('G:\Mi unidad\1. PROYECTOS TELLO 2022\SCM SPILL OVERS\outputs\PEAO\alimentos\1%\simulacion_2\output_tests.xlsx',lb_vec_159','lb_vec_159');</v>
      </c>
      <c r="UB282">
        <v>159</v>
      </c>
      <c r="UC282" t="str">
        <f>"xlswrite('G:\Mi unidad\1. PROYECTOS TELLO 2022\SCM SPILL OVERS\outputs\PEAO\jefe_hogar\1%\simulacion_2\output_tests.xlsx',lb_vec_"&amp;UB282&amp;"','lb_vec_"&amp;UB282&amp;"');"</f>
        <v>xlswrite('G:\Mi unidad\1. PROYECTOS TELLO 2022\SCM SPILL OVERS\outputs\PEAO\jefe_hogar\1%\simulacion_2\output_tests.xlsx',lb_vec_159','lb_vec_159');</v>
      </c>
      <c r="UI282">
        <v>159</v>
      </c>
      <c r="UJ282" t="str">
        <f>"xlswrite('G:\Mi unidad\1. PROYECTOS TELLO 2022\SCM SPILL OVERS\outputs\PEAO\mujeres\1%\simulacion_2\output_tests.xlsx',lb_vec_"&amp;UI282&amp;"','lb_vec_"&amp;UI282&amp;"');"</f>
        <v>xlswrite('G:\Mi unidad\1. PROYECTOS TELLO 2022\SCM SPILL OVERS\outputs\PEAO\mujeres\1%\simulacion_2\output_tests.xlsx',lb_vec_159','lb_vec_159');</v>
      </c>
      <c r="UU282">
        <v>159</v>
      </c>
      <c r="UV282" t="str">
        <f>"xlswrite('G:\Mi unidad\1. PROYECTOS TELLO 2022\SCM SPILL OVERS\outputs\PEAO\criminalidad\1%\simulacion_2\output_tests.xlsx',lb_vec_"&amp;UU282&amp;"','lb_vec_"&amp;UU282&amp;"');"</f>
        <v>xlswrite('G:\Mi unidad\1. PROYECTOS TELLO 2022\SCM SPILL OVERS\outputs\PEAO\criminalidad\1%\simulacion_2\output_tests.xlsx',lb_vec_159','lb_vec_159');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sp_andrews(Y_pre_"&amp;QP283&amp;",PEAO_"&amp;QP283&amp;"(:,T+s),A_"&amp;QP283&amp;",C,d,alpha_sig);"</f>
        <v xml:space="preserve">    spillover_test_139(s) = sp_andrews(Y_pre_139,PEAO_139(:,T+s),A_139,C,d,alpha_sig);</v>
      </c>
      <c r="QW283">
        <v>159</v>
      </c>
      <c r="QX283" t="str">
        <f>"xlswrite('G:\Mi unidad\1. PROYECTOS TELLO 2022\SCM SPILL OVERS\outputs\PEAO\bajo_niv_educ\1%\simulacion_2\output_tests.xlsx',ub_vec_"&amp;QW283&amp;"','ub_vec_"&amp;QW283&amp;"');"</f>
        <v>xlswrite('G:\Mi unidad\1. PROYECTOS TELLO 2022\SCM SPILL OVERS\outputs\PEAO\bajo_niv_educ\1%\simulacion_2\output_tests.xlsx',ub_vec_159','ub_vec_159');</v>
      </c>
      <c r="RK283">
        <v>159</v>
      </c>
      <c r="RL283" t="str">
        <f>"xlswrite('G:\Mi unidad\1. PROYECTOS TELLO 2022\SCM SPILL OVERS\outputs\PEAO\bajo_ingreso\1%\simulacion_2\output_tests.xlsx',ub_vec_"&amp;RK283&amp;"','ub_vec_"&amp;RK283&amp;"');"</f>
        <v>xlswrite('G:\Mi unidad\1. PROYECTOS TELLO 2022\SCM SPILL OVERS\outputs\PEAO\bajo_ingreso\1%\simulacion_2\output_tests.xlsx',ub_vec_159','ub_vec_159');</v>
      </c>
      <c r="RW283">
        <v>159</v>
      </c>
      <c r="RX283" t="str">
        <f>"xlswrite('G:\Mi unidad\1. PROYECTOS TELLO 2022\SCM SPILL OVERS\outputs\PEAO\densidad\1%\simulacion_2\output_tests.xlsx',ub_vec_"&amp;RW283&amp;"','ub_vec_"&amp;RW283&amp;"');"</f>
        <v>xlswrite('G:\Mi unidad\1. PROYECTOS TELLO 2022\SCM SPILL OVERS\outputs\PEAO\densidad\1%\simulacion_2\output_tests.xlsx',ub_vec_159','ub_vec_159');</v>
      </c>
      <c r="SI283">
        <v>159</v>
      </c>
      <c r="SJ283" t="str">
        <f>"xlswrite('G:\Mi unidad\1. PROYECTOS TELLO 2022\SCM SPILL OVERS\outputs\PEAO\densidad_g\1%\simulacion_2\output_tests.xlsx',ub_vec_"&amp;SI283&amp;"','ub_vec_"&amp;SI283&amp;"');"</f>
        <v>xlswrite('G:\Mi unidad\1. PROYECTOS TELLO 2022\SCM SPILL OVERS\outputs\PEAO\densidad_g\1%\simulacion_2\output_tests.xlsx',ub_vec_159','ub_vec_159');</v>
      </c>
      <c r="SU283">
        <v>159</v>
      </c>
      <c r="SV283" t="str">
        <f>"xlswrite('G:\Mi unidad\1. PROYECTOS TELLO 2022\SCM SPILL OVERS\outputs\PEAO\distancia_centro_salud\1%\simulacion_2\output_tests.xlsx',ub_vec_"&amp;SU283&amp;"','ub_vec_"&amp;SU283&amp;"');"</f>
        <v>xlswrite('G:\Mi unidad\1. PROYECTOS TELLO 2022\SCM SPILL OVERS\outputs\PEAO\distancia_centro_salud\1%\simulacion_2\output_tests.xlsx',ub_vec_159','ub_vec_159');</v>
      </c>
      <c r="TH283">
        <v>159</v>
      </c>
      <c r="TI283" t="str">
        <f>"xlswrite('G:\Mi unidad\1. PROYECTOS TELLO 2022\SCM SPILL OVERS\outputs\PEAO\informalidad\1%\simulacion_2\output_tests.xlsx',ub_vec_"&amp;TH283&amp;"','ub_vec_"&amp;TH283&amp;"');"</f>
        <v>xlswrite('G:\Mi unidad\1. PROYECTOS TELLO 2022\SCM SPILL OVERS\outputs\PEAO\informalidad\1%\simulacion_2\output_tests.xlsx',ub_vec_159','ub_vec_159');</v>
      </c>
      <c r="TU283">
        <v>159</v>
      </c>
      <c r="TV283" t="str">
        <f>"xlswrite('G:\Mi unidad\1. PROYECTOS TELLO 2022\SCM SPILL OVERS\outputs\PEAO\alimentos\1%\simulacion_2\output_tests.xlsx',ub_vec_"&amp;TU283&amp;"','ub_vec_"&amp;TU283&amp;"');"</f>
        <v>xlswrite('G:\Mi unidad\1. PROYECTOS TELLO 2022\SCM SPILL OVERS\outputs\PEAO\alimentos\1%\simulacion_2\output_tests.xlsx',ub_vec_159','ub_vec_159');</v>
      </c>
      <c r="UB283">
        <v>159</v>
      </c>
      <c r="UC283" t="str">
        <f>"xlswrite('G:\Mi unidad\1. PROYECTOS TELLO 2022\SCM SPILL OVERS\outputs\PEAO\jefe_hogar\1%\simulacion_2\output_tests.xlsx',ub_vec_"&amp;UB283&amp;"','ub_vec_"&amp;UB283&amp;"');"</f>
        <v>xlswrite('G:\Mi unidad\1. PROYECTOS TELLO 2022\SCM SPILL OVERS\outputs\PEAO\jefe_hogar\1%\simulacion_2\output_tests.xlsx',ub_vec_159','ub_vec_159');</v>
      </c>
      <c r="UI283">
        <v>159</v>
      </c>
      <c r="UJ283" t="str">
        <f>"xlswrite('G:\Mi unidad\1. PROYECTOS TELLO 2022\SCM SPILL OVERS\outputs\PEAO\mujeres\1%\simulacion_2\output_tests.xlsx',ub_vec_"&amp;UI283&amp;"','ub_vec_"&amp;UI283&amp;"');"</f>
        <v>xlswrite('G:\Mi unidad\1. PROYECTOS TELLO 2022\SCM SPILL OVERS\outputs\PEAO\mujeres\1%\simulacion_2\output_tests.xlsx',ub_vec_159','ub_vec_159');</v>
      </c>
      <c r="UU283">
        <v>159</v>
      </c>
      <c r="UV283" t="str">
        <f>"xlswrite('G:\Mi unidad\1. PROYECTOS TELLO 2022\SCM SPILL OVERS\outputs\PEAO\criminalidad\1%\simulacion_2\output_tests.xlsx',ub_vec_"&amp;UU283&amp;"','ub_vec_"&amp;UU283&amp;"');"</f>
        <v>xlswrite('G:\Mi unidad\1. PROYECTOS TELLO 2022\SCM SPILL OVERS\outputs\PEAO\criminalidad\1%\simulacion_2\output_tests.xlsx',ub_vec_159','ub_vec_159');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OVERS\outputs\PEAO\bajo_niv_educ\1%\simulacion_2\output_tests.xlsx',p_value_vec_"&amp;QW284&amp;"','p_value_vec_"&amp;QW284&amp;"');"</f>
        <v>xlswrite('G:\Mi unidad\1. PROYECTOS TELLO 2022\SCM SPILL OVERS\outputs\PEAO\bajo_niv_educ\1%\simulacion_2\output_tests.xlsx',p_value_vec_159','p_value_vec_159');</v>
      </c>
      <c r="RK284">
        <v>159</v>
      </c>
      <c r="RL284" t="str">
        <f>"xlswrite('G:\Mi unidad\1. PROYECTOS TELLO 2022\SCM SPILL OVERS\outputs\PEAO\bajo_ingreso\1%\simulacion_2\output_tests.xlsx',p_value_vec_"&amp;RK284&amp;"','p_value_vec_"&amp;RK284&amp;"');"</f>
        <v>xlswrite('G:\Mi unidad\1. PROYECTOS TELLO 2022\SCM SPILL OVERS\outputs\PEAO\bajo_ingreso\1%\simulacion_2\output_tests.xlsx',p_value_vec_159','p_value_vec_159');</v>
      </c>
      <c r="RW284">
        <v>159</v>
      </c>
      <c r="RX284" t="str">
        <f>"xlswrite('G:\Mi unidad\1. PROYECTOS TELLO 2022\SCM SPILL OVERS\outputs\PEAO\densidad\1%\simulacion_2\output_tests.xlsx',p_value_vec_"&amp;RW284&amp;"','p_value_vec_"&amp;RW284&amp;"');"</f>
        <v>xlswrite('G:\Mi unidad\1. PROYECTOS TELLO 2022\SCM SPILL OVERS\outputs\PEAO\densidad\1%\simulacion_2\output_tests.xlsx',p_value_vec_159','p_value_vec_159');</v>
      </c>
      <c r="SI284">
        <v>159</v>
      </c>
      <c r="SJ284" t="str">
        <f>"xlswrite('G:\Mi unidad\1. PROYECTOS TELLO 2022\SCM SPILL OVERS\outputs\PEAO\densidad_g\1%\simulacion_2\output_tests.xlsx',p_value_vec_"&amp;SI284&amp;"','p_value_vec_"&amp;SI284&amp;"');"</f>
        <v>xlswrite('G:\Mi unidad\1. PROYECTOS TELLO 2022\SCM SPILL OVERS\outputs\PEAO\densidad_g\1%\simulacion_2\output_tests.xlsx',p_value_vec_159','p_value_vec_159');</v>
      </c>
      <c r="SU284">
        <v>159</v>
      </c>
      <c r="SV284" t="str">
        <f>"xlswrite('G:\Mi unidad\1. PROYECTOS TELLO 2022\SCM SPILL OVERS\outputs\PEAO\distancia_centro_salud\1%\simulacion_2\output_tests.xlsx',p_value_vec_"&amp;SU284&amp;"','p_value_vec_"&amp;SU284&amp;"');"</f>
        <v>xlswrite('G:\Mi unidad\1. PROYECTOS TELLO 2022\SCM SPILL OVERS\outputs\PEAO\distancia_centro_salud\1%\simulacion_2\output_tests.xlsx',p_value_vec_159','p_value_vec_159');</v>
      </c>
      <c r="TH284">
        <v>159</v>
      </c>
      <c r="TI284" t="str">
        <f>"xlswrite('G:\Mi unidad\1. PROYECTOS TELLO 2022\SCM SPILL OVERS\outputs\PEAO\informalidad\1%\simulacion_2\output_tests.xlsx',p_value_vec_"&amp;TH284&amp;"','p_value_vec_"&amp;TH284&amp;"');"</f>
        <v>xlswrite('G:\Mi unidad\1. PROYECTOS TELLO 2022\SCM SPILL OVERS\outputs\PEAO\informalidad\1%\simulacion_2\output_tests.xlsx',p_value_vec_159','p_value_vec_159');</v>
      </c>
      <c r="TU284">
        <v>159</v>
      </c>
      <c r="TV284" t="str">
        <f>"xlswrite('G:\Mi unidad\1. PROYECTOS TELLO 2022\SCM SPILL OVERS\outputs\PEAO\alimentos\1%\simulacion_2\output_tests.xlsx',p_value_vec_"&amp;TU284&amp;"','p_value_vec_"&amp;TU284&amp;"');"</f>
        <v>xlswrite('G:\Mi unidad\1. PROYECTOS TELLO 2022\SCM SPILL OVERS\outputs\PEAO\alimentos\1%\simulacion_2\output_tests.xlsx',p_value_vec_159','p_value_vec_159');</v>
      </c>
      <c r="UB284">
        <v>159</v>
      </c>
      <c r="UC284" t="str">
        <f>"xlswrite('G:\Mi unidad\1. PROYECTOS TELLO 2022\SCM SPILL OVERS\outputs\PEAO\jefe_hogar\1%\simulacion_2\output_tests.xlsx',p_value_vec_"&amp;UB284&amp;"','p_value_vec_"&amp;UB284&amp;"');"</f>
        <v>xlswrite('G:\Mi unidad\1. PROYECTOS TELLO 2022\SCM SPILL OVERS\outputs\PEAO\jefe_hogar\1%\simulacion_2\output_tests.xlsx',p_value_vec_159','p_value_vec_159');</v>
      </c>
      <c r="UI284">
        <v>159</v>
      </c>
      <c r="UJ284" t="str">
        <f>"xlswrite('G:\Mi unidad\1. PROYECTOS TELLO 2022\SCM SPILL OVERS\outputs\PEAO\mujeres\1%\simulacion_2\output_tests.xlsx',p_value_vec_"&amp;UI284&amp;"','p_value_vec_"&amp;UI284&amp;"');"</f>
        <v>xlswrite('G:\Mi unidad\1. PROYECTOS TELLO 2022\SCM SPILL OVERS\outputs\PEAO\mujeres\1%\simulacion_2\output_tests.xlsx',p_value_vec_159','p_value_vec_159');</v>
      </c>
      <c r="UU284">
        <v>159</v>
      </c>
      <c r="UV284" t="str">
        <f>"xlswrite('G:\Mi unidad\1. PROYECTOS TELLO 2022\SCM SPILL OVERS\outputs\PEAO\criminalidad\1%\simulacion_2\output_tests.xlsx',p_value_vec_"&amp;UU284&amp;"','p_value_vec_"&amp;UU284&amp;"');"</f>
        <v>xlswrite('G:\Mi unidad\1. PROYECTOS TELLO 2022\SCM SPILL OVERS\outputs\PEAO\criminalidad\1%\simulacion_2\output_tests.xlsx',p_value_vec_159','p_value_vec_159');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OVERS\outputs\PEAO\bajo_niv_educ\1%\simulacion_2\output_tests.xlsx',alpha1_hat_vec_"&amp;QW285&amp;"','alpha1_hat_vec_"&amp;QW285&amp;"');"</f>
        <v>xlswrite('G:\Mi unidad\1. PROYECTOS TELLO 2022\SCM SPILL OVERS\outputs\PEAO\bajo_niv_educ\1%\simulacion_2\output_tests.xlsx',alpha1_hat_vec_159','alpha1_hat_vec_159');</v>
      </c>
      <c r="RK285">
        <v>159</v>
      </c>
      <c r="RL285" t="str">
        <f>"xlswrite('G:\Mi unidad\1. PROYECTOS TELLO 2022\SCM SPILL OVERS\outputs\PEAO\bajo_ingreso\1%\simulacion_2\output_tests.xlsx',alpha1_hat_vec_"&amp;RK285&amp;"','alpha1_hat_vec_"&amp;RK285&amp;"');"</f>
        <v>xlswrite('G:\Mi unidad\1. PROYECTOS TELLO 2022\SCM SPILL OVERS\outputs\PEAO\bajo_ingreso\1%\simulacion_2\output_tests.xlsx',alpha1_hat_vec_159','alpha1_hat_vec_159');</v>
      </c>
      <c r="RW285">
        <v>159</v>
      </c>
      <c r="RX285" t="str">
        <f>"xlswrite('G:\Mi unidad\1. PROYECTOS TELLO 2022\SCM SPILL OVERS\outputs\PEAO\densidad\1%\simulacion_2\output_tests.xlsx',alpha1_hat_vec_"&amp;RW285&amp;"','alpha1_hat_vec_"&amp;RW285&amp;"');"</f>
        <v>xlswrite('G:\Mi unidad\1. PROYECTOS TELLO 2022\SCM SPILL OVERS\outputs\PEAO\densidad\1%\simulacion_2\output_tests.xlsx',alpha1_hat_vec_159','alpha1_hat_vec_159');</v>
      </c>
      <c r="SI285">
        <v>159</v>
      </c>
      <c r="SJ285" t="str">
        <f>"xlswrite('G:\Mi unidad\1. PROYECTOS TELLO 2022\SCM SPILL OVERS\outputs\PEAO\densidad_g\1%\simulacion_2\output_tests.xlsx',alpha1_hat_vec_"&amp;SI285&amp;"','alpha1_hat_vec_"&amp;SI285&amp;"');"</f>
        <v>xlswrite('G:\Mi unidad\1. PROYECTOS TELLO 2022\SCM SPILL OVERS\outputs\PEAO\densidad_g\1%\simulacion_2\output_tests.xlsx',alpha1_hat_vec_159','alpha1_hat_vec_159');</v>
      </c>
      <c r="SU285">
        <v>159</v>
      </c>
      <c r="SV285" t="str">
        <f>"xlswrite('G:\Mi unidad\1. PROYECTOS TELLO 2022\SCM SPILL OVERS\outputs\PEAO\distancia_centro_salud\1%\simulacion_2\output_tests.xlsx',alpha1_hat_vec_"&amp;SU285&amp;"','alpha1_hat_vec_"&amp;SU285&amp;"');"</f>
        <v>xlswrite('G:\Mi unidad\1. PROYECTOS TELLO 2022\SCM SPILL OVERS\outputs\PEAO\distancia_centro_salud\1%\simulacion_2\output_tests.xlsx',alpha1_hat_vec_159','alpha1_hat_vec_159');</v>
      </c>
      <c r="TH285">
        <v>159</v>
      </c>
      <c r="TI285" t="str">
        <f>"xlswrite('G:\Mi unidad\1. PROYECTOS TELLO 2022\SCM SPILL OVERS\outputs\PEAO\informalidad\1%\simulacion_2\output_tests.xlsx',alpha1_hat_vec_"&amp;TH285&amp;"','alpha1_hat_vec_"&amp;TH285&amp;"');"</f>
        <v>xlswrite('G:\Mi unidad\1. PROYECTOS TELLO 2022\SCM SPILL OVERS\outputs\PEAO\informalidad\1%\simulacion_2\output_tests.xlsx',alpha1_hat_vec_159','alpha1_hat_vec_159');</v>
      </c>
      <c r="TU285">
        <v>159</v>
      </c>
      <c r="TV285" t="str">
        <f>"xlswrite('G:\Mi unidad\1. PROYECTOS TELLO 2022\SCM SPILL OVERS\outputs\PEAO\alimentos\1%\simulacion_2\output_tests.xlsx',alpha1_hat_vec_"&amp;TU285&amp;"','alpha1_hat_vec_"&amp;TU285&amp;"');"</f>
        <v>xlswrite('G:\Mi unidad\1. PROYECTOS TELLO 2022\SCM SPILL OVERS\outputs\PEAO\alimentos\1%\simulacion_2\output_tests.xlsx',alpha1_hat_vec_159','alpha1_hat_vec_159');</v>
      </c>
      <c r="UB285">
        <v>159</v>
      </c>
      <c r="UC285" t="str">
        <f>"xlswrite('G:\Mi unidad\1. PROYECTOS TELLO 2022\SCM SPILL OVERS\outputs\PEAO\jefe_hogar\1%\simulacion_2\output_tests.xlsx',alpha1_hat_vec_"&amp;UB285&amp;"','alpha1_hat_vec_"&amp;UB285&amp;"');"</f>
        <v>xlswrite('G:\Mi unidad\1. PROYECTOS TELLO 2022\SCM SPILL OVERS\outputs\PEAO\jefe_hogar\1%\simulacion_2\output_tests.xlsx',alpha1_hat_vec_159','alpha1_hat_vec_159');</v>
      </c>
      <c r="UI285">
        <v>159</v>
      </c>
      <c r="UJ285" t="str">
        <f>"xlswrite('G:\Mi unidad\1. PROYECTOS TELLO 2022\SCM SPILL OVERS\outputs\PEAO\mujeres\1%\simulacion_2\output_tests.xlsx',alpha1_hat_vec_"&amp;UI285&amp;"','alpha1_hat_vec_"&amp;UI285&amp;"');"</f>
        <v>xlswrite('G:\Mi unidad\1. PROYECTOS TELLO 2022\SCM SPILL OVERS\outputs\PEAO\mujeres\1%\simulacion_2\output_tests.xlsx',alpha1_hat_vec_159','alpha1_hat_vec_159');</v>
      </c>
      <c r="UU285">
        <v>159</v>
      </c>
      <c r="UV285" t="str">
        <f>"xlswrite('G:\Mi unidad\1. PROYECTOS TELLO 2022\SCM SPILL OVERS\outputs\PEAO\criminalidad\1%\simulacion_2\output_tests.xlsx',alpha1_hat_vec_"&amp;UU285&amp;"','alpha1_hat_vec_"&amp;UU285&amp;"');"</f>
        <v>xlswrite('G:\Mi unidad\1. PROYECTOS TELLO 2022\SCM SPILL OVERS\outputs\PEAO\criminalidad\1%\simulacion_2\output_tests.xlsx',alpha1_hat_vec_159','alpha1_hat_vec_159');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sp_andrews_te(Y_pre_"&amp;QI286&amp;",PEAO_"&amp;QI286&amp;"(:,T+s),A_"&amp;QI286&amp;",C,.05);"</f>
        <v xml:space="preserve">    [p_value_91,lb_91,ub_91] = sp_andrews_te(Y_pre_91,PEAO_91(:,T+s),A_91,C,.05);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OVERS\outputs\PEAO\bajo_niv_educ\1%\simulacion_2\output_tests.xlsx',spillover_test_"&amp;QW286&amp;"','sp_test_"&amp;QW286&amp;"');"</f>
        <v>xlswrite('G:\Mi unidad\1. PROYECTOS TELLO 2022\SCM SPILL OVERS\outputs\PEAO\bajo_niv_educ\1%\simulacion_2\output_tests.xlsx',spillover_test_159','sp_test_159');</v>
      </c>
      <c r="RK286">
        <v>159</v>
      </c>
      <c r="RL286" t="str">
        <f>"xlswrite('G:\Mi unidad\1. PROYECTOS TELLO 2022\SCM SPILL OVERS\outputs\PEAO\bajo_ingreso\1%\simulacion_2\output_tests.xlsx',spillover_test_"&amp;RK286&amp;"','sp_test_"&amp;RK286&amp;"');"</f>
        <v>xlswrite('G:\Mi unidad\1. PROYECTOS TELLO 2022\SCM SPILL OVERS\outputs\PEAO\bajo_ingreso\1%\simulacion_2\output_tests.xlsx',spillover_test_159','sp_test_159');</v>
      </c>
      <c r="RW286">
        <v>159</v>
      </c>
      <c r="RX286" t="str">
        <f>"xlswrite('G:\Mi unidad\1. PROYECTOS TELLO 2022\SCM SPILL OVERS\outputs\PEAO\densidad\1%\simulacion_2\output_tests.xlsx',spillover_test_"&amp;RW286&amp;"','sp_test_"&amp;RW286&amp;"');"</f>
        <v>xlswrite('G:\Mi unidad\1. PROYECTOS TELLO 2022\SCM SPILL OVERS\outputs\PEAO\densidad\1%\simulacion_2\output_tests.xlsx',spillover_test_159','sp_test_159');</v>
      </c>
      <c r="SI286">
        <v>159</v>
      </c>
      <c r="SJ286" t="str">
        <f>"xlswrite('G:\Mi unidad\1. PROYECTOS TELLO 2022\SCM SPILL OVERS\outputs\PEAO\densidad_g\1%\simulacion_2\output_tests.xlsx',spillover_test_"&amp;SI286&amp;"','sp_test_"&amp;SI286&amp;"');"</f>
        <v>xlswrite('G:\Mi unidad\1. PROYECTOS TELLO 2022\SCM SPILL OVERS\outputs\PEAO\densidad_g\1%\simulacion_2\output_tests.xlsx',spillover_test_159','sp_test_159');</v>
      </c>
      <c r="SU286">
        <v>159</v>
      </c>
      <c r="SV286" t="str">
        <f>"xlswrite('G:\Mi unidad\1. PROYECTOS TELLO 2022\SCM SPILL OVERS\outputs\PEAO\distancia_centro_salud\1%\simulacion_2\output_tests.xlsx',spillover_test_"&amp;SU286&amp;"','sp_test_"&amp;SU286&amp;"');"</f>
        <v>xlswrite('G:\Mi unidad\1. PROYECTOS TELLO 2022\SCM SPILL OVERS\outputs\PEAO\distancia_centro_salud\1%\simulacion_2\output_tests.xlsx',spillover_test_159','sp_test_159');</v>
      </c>
      <c r="TH286">
        <v>159</v>
      </c>
      <c r="TI286" t="str">
        <f>"xlswrite('G:\Mi unidad\1. PROYECTOS TELLO 2022\SCM SPILL OVERS\outputs\PEAO\informalidad\1%\simulacion_2\output_tests.xlsx',spillover_test_"&amp;TH286&amp;"','sp_test_"&amp;TH286&amp;"');"</f>
        <v>xlswrite('G:\Mi unidad\1. PROYECTOS TELLO 2022\SCM SPILL OVERS\outputs\PEAO\informalidad\1%\simulacion_2\output_tests.xlsx',spillover_test_159','sp_test_159');</v>
      </c>
      <c r="TU286">
        <v>159</v>
      </c>
      <c r="TV286" t="str">
        <f>"xlswrite('G:\Mi unidad\1. PROYECTOS TELLO 2022\SCM SPILL OVERS\outputs\PEAO\alimentos\1%\simulacion_2\output_tests.xlsx',spillover_test_"&amp;TU286&amp;"','sp_test_"&amp;TU286&amp;"');"</f>
        <v>xlswrite('G:\Mi unidad\1. PROYECTOS TELLO 2022\SCM SPILL OVERS\outputs\PEAO\alimentos\1%\simulacion_2\output_tests.xlsx',spillover_test_159','sp_test_159');</v>
      </c>
      <c r="UB286">
        <v>159</v>
      </c>
      <c r="UC286" t="str">
        <f>"xlswrite('G:\Mi unidad\1. PROYECTOS TELLO 2022\SCM SPILL OVERS\outputs\PEAO\jefe_hogar\1%\simulacion_2\output_tests.xlsx',spillover_test_"&amp;UB286&amp;"','sp_test_"&amp;UB286&amp;"');"</f>
        <v>xlswrite('G:\Mi unidad\1. PROYECTOS TELLO 2022\SCM SPILL OVERS\outputs\PEAO\jefe_hogar\1%\simulacion_2\output_tests.xlsx',spillover_test_159','sp_test_159');</v>
      </c>
      <c r="UI286">
        <v>159</v>
      </c>
      <c r="UJ286" t="str">
        <f>"xlswrite('G:\Mi unidad\1. PROYECTOS TELLO 2022\SCM SPILL OVERS\outputs\PEAO\mujeres\1%\simulacion_2\output_tests.xlsx',spillover_test_"&amp;UI286&amp;"','sp_test_"&amp;UI286&amp;"');"</f>
        <v>xlswrite('G:\Mi unidad\1. PROYECTOS TELLO 2022\SCM SPILL OVERS\outputs\PEAO\mujeres\1%\simulacion_2\output_tests.xlsx',spillover_test_159','sp_test_159');</v>
      </c>
      <c r="UU286">
        <v>159</v>
      </c>
      <c r="UV286" t="str">
        <f>"xlswrite('G:\Mi unidad\1. PROYECTOS TELLO 2022\SCM SPILL OVERS\outputs\PEAO\criminalidad\1%\simulacion_2\output_tests.xlsx',spillover_test_"&amp;UU286&amp;"','sp_test_"&amp;UU286&amp;"');"</f>
        <v>xlswrite('G:\Mi unidad\1. PROYECTOS TELLO 2022\SCM SPILL OVERS\outputs\PEAO\criminalidad\1%\simulacion_2\output_tests.xlsx',spillover_test_159','sp_test_159');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OVERS\outputs\PEAO\bajo_niv_educ\1%\simulacion_2\output_tests.xlsx',lb_vec_"&amp;QW287&amp;"','lb_vec_"&amp;QW287&amp;"');"</f>
        <v>xlswrite('G:\Mi unidad\1. PROYECTOS TELLO 2022\SCM SPILL OVERS\outputs\PEAO\bajo_niv_educ\1%\simulacion_2\output_tests.xlsx',lb_vec_162','lb_vec_162');</v>
      </c>
      <c r="RK287">
        <v>162</v>
      </c>
      <c r="RL287" t="str">
        <f>"xlswrite('G:\Mi unidad\1. PROYECTOS TELLO 2022\SCM SPILL OVERS\outputs\PEAO\bajo_ingreso\1%\simulacion_2\output_tests.xlsx',lb_vec_"&amp;RK287&amp;"','lb_vec_"&amp;RK287&amp;"');"</f>
        <v>xlswrite('G:\Mi unidad\1. PROYECTOS TELLO 2022\SCM SPILL OVERS\outputs\PEAO\bajo_ingreso\1%\simulacion_2\output_tests.xlsx',lb_vec_162','lb_vec_162');</v>
      </c>
      <c r="RW287">
        <v>162</v>
      </c>
      <c r="RX287" t="str">
        <f>"xlswrite('G:\Mi unidad\1. PROYECTOS TELLO 2022\SCM SPILL OVERS\outputs\PEAO\densidad\1%\simulacion_2\output_tests.xlsx',lb_vec_"&amp;RW287&amp;"','lb_vec_"&amp;RW287&amp;"');"</f>
        <v>xlswrite('G:\Mi unidad\1. PROYECTOS TELLO 2022\SCM SPILL OVERS\outputs\PEAO\densidad\1%\simulacion_2\output_tests.xlsx',lb_vec_162','lb_vec_162');</v>
      </c>
      <c r="SI287">
        <v>162</v>
      </c>
      <c r="SJ287" t="str">
        <f>"xlswrite('G:\Mi unidad\1. PROYECTOS TELLO 2022\SCM SPILL OVERS\outputs\PEAO\densidad_g\1%\simulacion_2\output_tests.xlsx',lb_vec_"&amp;SI287&amp;"','lb_vec_"&amp;SI287&amp;"');"</f>
        <v>xlswrite('G:\Mi unidad\1. PROYECTOS TELLO 2022\SCM SPILL OVERS\outputs\PEAO\densidad_g\1%\simulacion_2\output_tests.xlsx',lb_vec_162','lb_vec_162');</v>
      </c>
      <c r="SU287">
        <v>162</v>
      </c>
      <c r="SV287" t="str">
        <f>"xlswrite('G:\Mi unidad\1. PROYECTOS TELLO 2022\SCM SPILL OVERS\outputs\PEAO\distancia_centro_salud\1%\simulacion_2\output_tests.xlsx',lb_vec_"&amp;SU287&amp;"','lb_vec_"&amp;SU287&amp;"');"</f>
        <v>xlswrite('G:\Mi unidad\1. PROYECTOS TELLO 2022\SCM SPILL OVERS\outputs\PEAO\distancia_centro_salud\1%\simulacion_2\output_tests.xlsx',lb_vec_162','lb_vec_162');</v>
      </c>
      <c r="TH287">
        <v>162</v>
      </c>
      <c r="TI287" t="str">
        <f>"xlswrite('G:\Mi unidad\1. PROYECTOS TELLO 2022\SCM SPILL OVERS\outputs\PEAO\informalidad\1%\simulacion_2\output_tests.xlsx',lb_vec_"&amp;TH287&amp;"','lb_vec_"&amp;TH287&amp;"');"</f>
        <v>xlswrite('G:\Mi unidad\1. PROYECTOS TELLO 2022\SCM SPILL OVERS\outputs\PEAO\informalidad\1%\simulacion_2\output_tests.xlsx',lb_vec_162','lb_vec_162');</v>
      </c>
      <c r="TU287">
        <v>162</v>
      </c>
      <c r="TV287" t="str">
        <f>"xlswrite('G:\Mi unidad\1. PROYECTOS TELLO 2022\SCM SPILL OVERS\outputs\PEAO\alimentos\1%\simulacion_2\output_tests.xlsx',lb_vec_"&amp;TU287&amp;"','lb_vec_"&amp;TU287&amp;"');"</f>
        <v>xlswrite('G:\Mi unidad\1. PROYECTOS TELLO 2022\SCM SPILL OVERS\outputs\PEAO\alimentos\1%\simulacion_2\output_tests.xlsx',lb_vec_162','lb_vec_162');</v>
      </c>
      <c r="UB287">
        <v>162</v>
      </c>
      <c r="UC287" t="str">
        <f>"xlswrite('G:\Mi unidad\1. PROYECTOS TELLO 2022\SCM SPILL OVERS\outputs\PEAO\jefe_hogar\1%\simulacion_2\output_tests.xlsx',lb_vec_"&amp;UB287&amp;"','lb_vec_"&amp;UB287&amp;"');"</f>
        <v>xlswrite('G:\Mi unidad\1. PROYECTOS TELLO 2022\SCM SPILL OVERS\outputs\PEAO\jefe_hogar\1%\simulacion_2\output_tests.xlsx',lb_vec_162','lb_vec_162');</v>
      </c>
      <c r="UI287">
        <v>162</v>
      </c>
      <c r="UJ287" t="str">
        <f>"xlswrite('G:\Mi unidad\1. PROYECTOS TELLO 2022\SCM SPILL OVERS\outputs\PEAO\mujeres\1%\simulacion_2\output_tests.xlsx',lb_vec_"&amp;UI287&amp;"','lb_vec_"&amp;UI287&amp;"');"</f>
        <v>xlswrite('G:\Mi unidad\1. PROYECTOS TELLO 2022\SCM SPILL OVERS\outputs\PEAO\mujeres\1%\simulacion_2\output_tests.xlsx',lb_vec_162','lb_vec_162');</v>
      </c>
      <c r="UU287">
        <v>162</v>
      </c>
      <c r="UV287" t="str">
        <f>"xlswrite('G:\Mi unidad\1. PROYECTOS TELLO 2022\SCM SPILL OVERS\outputs\PEAO\criminalidad\1%\simulacion_2\output_tests.xlsx',lb_vec_"&amp;UU287&amp;"','lb_vec_"&amp;UU287&amp;"');"</f>
        <v>xlswrite('G:\Mi unidad\1. PROYECTOS TELLO 2022\SCM SPILL OVERS\outputs\PEAO\criminalidad\1%\simulacion_2\output_tests.xlsx',lb_vec_162','lb_vec_162');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OVERS\outputs\PEAO\bajo_niv_educ\1%\simulacion_2\output_tests.xlsx',ub_vec_"&amp;QW288&amp;"','ub_vec_"&amp;QW288&amp;"');"</f>
        <v>xlswrite('G:\Mi unidad\1. PROYECTOS TELLO 2022\SCM SPILL OVERS\outputs\PEAO\bajo_niv_educ\1%\simulacion_2\output_tests.xlsx',ub_vec_162','ub_vec_162');</v>
      </c>
      <c r="RK288">
        <v>162</v>
      </c>
      <c r="RL288" t="str">
        <f>"xlswrite('G:\Mi unidad\1. PROYECTOS TELLO 2022\SCM SPILL OVERS\outputs\PEAO\bajo_ingreso\1%\simulacion_2\output_tests.xlsx',ub_vec_"&amp;RK288&amp;"','ub_vec_"&amp;RK288&amp;"');"</f>
        <v>xlswrite('G:\Mi unidad\1. PROYECTOS TELLO 2022\SCM SPILL OVERS\outputs\PEAO\bajo_ingreso\1%\simulacion_2\output_tests.xlsx',ub_vec_162','ub_vec_162');</v>
      </c>
      <c r="RW288">
        <v>162</v>
      </c>
      <c r="RX288" t="str">
        <f>"xlswrite('G:\Mi unidad\1. PROYECTOS TELLO 2022\SCM SPILL OVERS\outputs\PEAO\densidad\1%\simulacion_2\output_tests.xlsx',ub_vec_"&amp;RW288&amp;"','ub_vec_"&amp;RW288&amp;"');"</f>
        <v>xlswrite('G:\Mi unidad\1. PROYECTOS TELLO 2022\SCM SPILL OVERS\outputs\PEAO\densidad\1%\simulacion_2\output_tests.xlsx',ub_vec_162','ub_vec_162');</v>
      </c>
      <c r="SI288">
        <v>162</v>
      </c>
      <c r="SJ288" t="str">
        <f>"xlswrite('G:\Mi unidad\1. PROYECTOS TELLO 2022\SCM SPILL OVERS\outputs\PEAO\densidad_g\1%\simulacion_2\output_tests.xlsx',ub_vec_"&amp;SI288&amp;"','ub_vec_"&amp;SI288&amp;"');"</f>
        <v>xlswrite('G:\Mi unidad\1. PROYECTOS TELLO 2022\SCM SPILL OVERS\outputs\PEAO\densidad_g\1%\simulacion_2\output_tests.xlsx',ub_vec_162','ub_vec_162');</v>
      </c>
      <c r="SU288">
        <v>162</v>
      </c>
      <c r="SV288" t="str">
        <f>"xlswrite('G:\Mi unidad\1. PROYECTOS TELLO 2022\SCM SPILL OVERS\outputs\PEAO\distancia_centro_salud\1%\simulacion_2\output_tests.xlsx',ub_vec_"&amp;SU288&amp;"','ub_vec_"&amp;SU288&amp;"');"</f>
        <v>xlswrite('G:\Mi unidad\1. PROYECTOS TELLO 2022\SCM SPILL OVERS\outputs\PEAO\distancia_centro_salud\1%\simulacion_2\output_tests.xlsx',ub_vec_162','ub_vec_162');</v>
      </c>
      <c r="TH288">
        <v>162</v>
      </c>
      <c r="TI288" t="str">
        <f>"xlswrite('G:\Mi unidad\1. PROYECTOS TELLO 2022\SCM SPILL OVERS\outputs\PEAO\informalidad\1%\simulacion_2\output_tests.xlsx',ub_vec_"&amp;TH288&amp;"','ub_vec_"&amp;TH288&amp;"');"</f>
        <v>xlswrite('G:\Mi unidad\1. PROYECTOS TELLO 2022\SCM SPILL OVERS\outputs\PEAO\informalidad\1%\simulacion_2\output_tests.xlsx',ub_vec_162','ub_vec_162');</v>
      </c>
      <c r="TU288">
        <v>162</v>
      </c>
      <c r="TV288" t="str">
        <f>"xlswrite('G:\Mi unidad\1. PROYECTOS TELLO 2022\SCM SPILL OVERS\outputs\PEAO\alimentos\1%\simulacion_2\output_tests.xlsx',ub_vec_"&amp;TU288&amp;"','ub_vec_"&amp;TU288&amp;"');"</f>
        <v>xlswrite('G:\Mi unidad\1. PROYECTOS TELLO 2022\SCM SPILL OVERS\outputs\PEAO\alimentos\1%\simulacion_2\output_tests.xlsx',ub_vec_162','ub_vec_162');</v>
      </c>
      <c r="UB288">
        <v>162</v>
      </c>
      <c r="UC288" t="str">
        <f>"xlswrite('G:\Mi unidad\1. PROYECTOS TELLO 2022\SCM SPILL OVERS\outputs\PEAO\jefe_hogar\1%\simulacion_2\output_tests.xlsx',ub_vec_"&amp;UB288&amp;"','ub_vec_"&amp;UB288&amp;"');"</f>
        <v>xlswrite('G:\Mi unidad\1. PROYECTOS TELLO 2022\SCM SPILL OVERS\outputs\PEAO\jefe_hogar\1%\simulacion_2\output_tests.xlsx',ub_vec_162','ub_vec_162');</v>
      </c>
      <c r="UI288">
        <v>162</v>
      </c>
      <c r="UJ288" t="str">
        <f>"xlswrite('G:\Mi unidad\1. PROYECTOS TELLO 2022\SCM SPILL OVERS\outputs\PEAO\mujeres\1%\simulacion_2\output_tests.xlsx',ub_vec_"&amp;UI288&amp;"','ub_vec_"&amp;UI288&amp;"');"</f>
        <v>xlswrite('G:\Mi unidad\1. PROYECTOS TELLO 2022\SCM SPILL OVERS\outputs\PEAO\mujeres\1%\simulacion_2\output_tests.xlsx',ub_vec_162','ub_vec_162');</v>
      </c>
      <c r="UU288">
        <v>162</v>
      </c>
      <c r="UV288" t="str">
        <f>"xlswrite('G:\Mi unidad\1. PROYECTOS TELLO 2022\SCM SPILL OVERS\outputs\PEAO\criminalidad\1%\simulacion_2\output_tests.xlsx',ub_vec_"&amp;UU288&amp;"','ub_vec_"&amp;UU288&amp;"');"</f>
        <v>xlswrite('G:\Mi unidad\1. PROYECTOS TELLO 2022\SCM SPILL OVERS\outputs\PEAO\criminalidad\1%\simulacion_2\output_tests.xlsx',ub_vec_162','ub_vec_162');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sp_andrews(Y_pre_"&amp;QP289&amp;",PEAO_"&amp;QP289&amp;"(:,T+s),A_"&amp;QP289&amp;",C,d,alpha_sig);"</f>
        <v xml:space="preserve">    spillover_test_140(s) = sp_andrews(Y_pre_140,PEAO_140(:,T+s),A_140,C,d,alpha_sig);</v>
      </c>
      <c r="QW289">
        <v>162</v>
      </c>
      <c r="QX289" t="str">
        <f>"xlswrite('G:\Mi unidad\1. PROYECTOS TELLO 2022\SCM SPILL OVERS\outputs\PEAO\bajo_niv_educ\1%\simulacion_2\output_tests.xlsx',p_value_vec_"&amp;QW289&amp;"','p_value_vec_"&amp;QW289&amp;"');"</f>
        <v>xlswrite('G:\Mi unidad\1. PROYECTOS TELLO 2022\SCM SPILL OVERS\outputs\PEAO\bajo_niv_educ\1%\simulacion_2\output_tests.xlsx',p_value_vec_162','p_value_vec_162');</v>
      </c>
      <c r="RK289">
        <v>162</v>
      </c>
      <c r="RL289" t="str">
        <f>"xlswrite('G:\Mi unidad\1. PROYECTOS TELLO 2022\SCM SPILL OVERS\outputs\PEAO\bajo_ingreso\1%\simulacion_2\output_tests.xlsx',p_value_vec_"&amp;RK289&amp;"','p_value_vec_"&amp;RK289&amp;"');"</f>
        <v>xlswrite('G:\Mi unidad\1. PROYECTOS TELLO 2022\SCM SPILL OVERS\outputs\PEAO\bajo_ingreso\1%\simulacion_2\output_tests.xlsx',p_value_vec_162','p_value_vec_162');</v>
      </c>
      <c r="RW289">
        <v>162</v>
      </c>
      <c r="RX289" t="str">
        <f>"xlswrite('G:\Mi unidad\1. PROYECTOS TELLO 2022\SCM SPILL OVERS\outputs\PEAO\densidad\1%\simulacion_2\output_tests.xlsx',p_value_vec_"&amp;RW289&amp;"','p_value_vec_"&amp;RW289&amp;"');"</f>
        <v>xlswrite('G:\Mi unidad\1. PROYECTOS TELLO 2022\SCM SPILL OVERS\outputs\PEAO\densidad\1%\simulacion_2\output_tests.xlsx',p_value_vec_162','p_value_vec_162');</v>
      </c>
      <c r="SI289">
        <v>162</v>
      </c>
      <c r="SJ289" t="str">
        <f>"xlswrite('G:\Mi unidad\1. PROYECTOS TELLO 2022\SCM SPILL OVERS\outputs\PEAO\densidad_g\1%\simulacion_2\output_tests.xlsx',p_value_vec_"&amp;SI289&amp;"','p_value_vec_"&amp;SI289&amp;"');"</f>
        <v>xlswrite('G:\Mi unidad\1. PROYECTOS TELLO 2022\SCM SPILL OVERS\outputs\PEAO\densidad_g\1%\simulacion_2\output_tests.xlsx',p_value_vec_162','p_value_vec_162');</v>
      </c>
      <c r="SU289">
        <v>162</v>
      </c>
      <c r="SV289" t="str">
        <f>"xlswrite('G:\Mi unidad\1. PROYECTOS TELLO 2022\SCM SPILL OVERS\outputs\PEAO\distancia_centro_salud\1%\simulacion_2\output_tests.xlsx',p_value_vec_"&amp;SU289&amp;"','p_value_vec_"&amp;SU289&amp;"');"</f>
        <v>xlswrite('G:\Mi unidad\1. PROYECTOS TELLO 2022\SCM SPILL OVERS\outputs\PEAO\distancia_centro_salud\1%\simulacion_2\output_tests.xlsx',p_value_vec_162','p_value_vec_162');</v>
      </c>
      <c r="TH289">
        <v>162</v>
      </c>
      <c r="TI289" t="str">
        <f>"xlswrite('G:\Mi unidad\1. PROYECTOS TELLO 2022\SCM SPILL OVERS\outputs\PEAO\informalidad\1%\simulacion_2\output_tests.xlsx',p_value_vec_"&amp;TH289&amp;"','p_value_vec_"&amp;TH289&amp;"');"</f>
        <v>xlswrite('G:\Mi unidad\1. PROYECTOS TELLO 2022\SCM SPILL OVERS\outputs\PEAO\informalidad\1%\simulacion_2\output_tests.xlsx',p_value_vec_162','p_value_vec_162');</v>
      </c>
      <c r="TU289">
        <v>162</v>
      </c>
      <c r="TV289" t="str">
        <f>"xlswrite('G:\Mi unidad\1. PROYECTOS TELLO 2022\SCM SPILL OVERS\outputs\PEAO\alimentos\1%\simulacion_2\output_tests.xlsx',p_value_vec_"&amp;TU289&amp;"','p_value_vec_"&amp;TU289&amp;"');"</f>
        <v>xlswrite('G:\Mi unidad\1. PROYECTOS TELLO 2022\SCM SPILL OVERS\outputs\PEAO\alimentos\1%\simulacion_2\output_tests.xlsx',p_value_vec_162','p_value_vec_162');</v>
      </c>
      <c r="UB289">
        <v>162</v>
      </c>
      <c r="UC289" t="str">
        <f>"xlswrite('G:\Mi unidad\1. PROYECTOS TELLO 2022\SCM SPILL OVERS\outputs\PEAO\jefe_hogar\1%\simulacion_2\output_tests.xlsx',p_value_vec_"&amp;UB289&amp;"','p_value_vec_"&amp;UB289&amp;"');"</f>
        <v>xlswrite('G:\Mi unidad\1. PROYECTOS TELLO 2022\SCM SPILL OVERS\outputs\PEAO\jefe_hogar\1%\simulacion_2\output_tests.xlsx',p_value_vec_162','p_value_vec_162');</v>
      </c>
      <c r="UI289">
        <v>162</v>
      </c>
      <c r="UJ289" t="str">
        <f>"xlswrite('G:\Mi unidad\1. PROYECTOS TELLO 2022\SCM SPILL OVERS\outputs\PEAO\mujeres\1%\simulacion_2\output_tests.xlsx',p_value_vec_"&amp;UI289&amp;"','p_value_vec_"&amp;UI289&amp;"');"</f>
        <v>xlswrite('G:\Mi unidad\1. PROYECTOS TELLO 2022\SCM SPILL OVERS\outputs\PEAO\mujeres\1%\simulacion_2\output_tests.xlsx',p_value_vec_162','p_value_vec_162');</v>
      </c>
      <c r="UU289">
        <v>162</v>
      </c>
      <c r="UV289" t="str">
        <f>"xlswrite('G:\Mi unidad\1. PROYECTOS TELLO 2022\SCM SPILL OVERS\outputs\PEAO\criminalidad\1%\simulacion_2\output_tests.xlsx',p_value_vec_"&amp;UU289&amp;"','p_value_vec_"&amp;UU289&amp;"');"</f>
        <v>xlswrite('G:\Mi unidad\1. PROYECTOS TELLO 2022\SCM SPILL OVERS\outputs\PEAO\criminalidad\1%\simulacion_2\output_tests.xlsx',p_value_vec_162','p_value_vec_162');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OVERS\outputs\PEAO\bajo_niv_educ\1%\simulacion_2\output_tests.xlsx',alpha1_hat_vec_"&amp;QW290&amp;"','alpha1_hat_vec_"&amp;QW290&amp;"');"</f>
        <v>xlswrite('G:\Mi unidad\1. PROYECTOS TELLO 2022\SCM SPILL OVERS\outputs\PEAO\bajo_niv_educ\1%\simulacion_2\output_tests.xlsx',alpha1_hat_vec_162','alpha1_hat_vec_162');</v>
      </c>
      <c r="RK290">
        <v>162</v>
      </c>
      <c r="RL290" t="str">
        <f>"xlswrite('G:\Mi unidad\1. PROYECTOS TELLO 2022\SCM SPILL OVERS\outputs\PEAO\bajo_ingreso\1%\simulacion_2\output_tests.xlsx',alpha1_hat_vec_"&amp;RK290&amp;"','alpha1_hat_vec_"&amp;RK290&amp;"');"</f>
        <v>xlswrite('G:\Mi unidad\1. PROYECTOS TELLO 2022\SCM SPILL OVERS\outputs\PEAO\bajo_ingreso\1%\simulacion_2\output_tests.xlsx',alpha1_hat_vec_162','alpha1_hat_vec_162');</v>
      </c>
      <c r="RW290">
        <v>162</v>
      </c>
      <c r="RX290" t="str">
        <f>"xlswrite('G:\Mi unidad\1. PROYECTOS TELLO 2022\SCM SPILL OVERS\outputs\PEAO\densidad\1%\simulacion_2\output_tests.xlsx',alpha1_hat_vec_"&amp;RW290&amp;"','alpha1_hat_vec_"&amp;RW290&amp;"');"</f>
        <v>xlswrite('G:\Mi unidad\1. PROYECTOS TELLO 2022\SCM SPILL OVERS\outputs\PEAO\densidad\1%\simulacion_2\output_tests.xlsx',alpha1_hat_vec_162','alpha1_hat_vec_162');</v>
      </c>
      <c r="SI290">
        <v>162</v>
      </c>
      <c r="SJ290" t="str">
        <f>"xlswrite('G:\Mi unidad\1. PROYECTOS TELLO 2022\SCM SPILL OVERS\outputs\PEAO\densidad_g\1%\simulacion_2\output_tests.xlsx',alpha1_hat_vec_"&amp;SI290&amp;"','alpha1_hat_vec_"&amp;SI290&amp;"');"</f>
        <v>xlswrite('G:\Mi unidad\1. PROYECTOS TELLO 2022\SCM SPILL OVERS\outputs\PEAO\densidad_g\1%\simulacion_2\output_tests.xlsx',alpha1_hat_vec_162','alpha1_hat_vec_162');</v>
      </c>
      <c r="SU290">
        <v>162</v>
      </c>
      <c r="SV290" t="str">
        <f>"xlswrite('G:\Mi unidad\1. PROYECTOS TELLO 2022\SCM SPILL OVERS\outputs\PEAO\distancia_centro_salud\1%\simulacion_2\output_tests.xlsx',alpha1_hat_vec_"&amp;SU290&amp;"','alpha1_hat_vec_"&amp;SU290&amp;"');"</f>
        <v>xlswrite('G:\Mi unidad\1. PROYECTOS TELLO 2022\SCM SPILL OVERS\outputs\PEAO\distancia_centro_salud\1%\simulacion_2\output_tests.xlsx',alpha1_hat_vec_162','alpha1_hat_vec_162');</v>
      </c>
      <c r="TH290">
        <v>162</v>
      </c>
      <c r="TI290" t="str">
        <f>"xlswrite('G:\Mi unidad\1. PROYECTOS TELLO 2022\SCM SPILL OVERS\outputs\PEAO\informalidad\1%\simulacion_2\output_tests.xlsx',alpha1_hat_vec_"&amp;TH290&amp;"','alpha1_hat_vec_"&amp;TH290&amp;"');"</f>
        <v>xlswrite('G:\Mi unidad\1. PROYECTOS TELLO 2022\SCM SPILL OVERS\outputs\PEAO\informalidad\1%\simulacion_2\output_tests.xlsx',alpha1_hat_vec_162','alpha1_hat_vec_162');</v>
      </c>
      <c r="TU290">
        <v>162</v>
      </c>
      <c r="TV290" t="str">
        <f>"xlswrite('G:\Mi unidad\1. PROYECTOS TELLO 2022\SCM SPILL OVERS\outputs\PEAO\alimentos\1%\simulacion_2\output_tests.xlsx',alpha1_hat_vec_"&amp;TU290&amp;"','alpha1_hat_vec_"&amp;TU290&amp;"');"</f>
        <v>xlswrite('G:\Mi unidad\1. PROYECTOS TELLO 2022\SCM SPILL OVERS\outputs\PEAO\alimentos\1%\simulacion_2\output_tests.xlsx',alpha1_hat_vec_162','alpha1_hat_vec_162');</v>
      </c>
      <c r="UB290">
        <v>162</v>
      </c>
      <c r="UC290" t="str">
        <f>"xlswrite('G:\Mi unidad\1. PROYECTOS TELLO 2022\SCM SPILL OVERS\outputs\PEAO\jefe_hogar\1%\simulacion_2\output_tests.xlsx',alpha1_hat_vec_"&amp;UB290&amp;"','alpha1_hat_vec_"&amp;UB290&amp;"');"</f>
        <v>xlswrite('G:\Mi unidad\1. PROYECTOS TELLO 2022\SCM SPILL OVERS\outputs\PEAO\jefe_hogar\1%\simulacion_2\output_tests.xlsx',alpha1_hat_vec_162','alpha1_hat_vec_162');</v>
      </c>
      <c r="UI290">
        <v>162</v>
      </c>
      <c r="UJ290" t="str">
        <f>"xlswrite('G:\Mi unidad\1. PROYECTOS TELLO 2022\SCM SPILL OVERS\outputs\PEAO\mujeres\1%\simulacion_2\output_tests.xlsx',alpha1_hat_vec_"&amp;UI290&amp;"','alpha1_hat_vec_"&amp;UI290&amp;"');"</f>
        <v>xlswrite('G:\Mi unidad\1. PROYECTOS TELLO 2022\SCM SPILL OVERS\outputs\PEAO\mujeres\1%\simulacion_2\output_tests.xlsx',alpha1_hat_vec_162','alpha1_hat_vec_162');</v>
      </c>
      <c r="UU290">
        <v>162</v>
      </c>
      <c r="UV290" t="str">
        <f>"xlswrite('G:\Mi unidad\1. PROYECTOS TELLO 2022\SCM SPILL OVERS\outputs\PEAO\criminalidad\1%\simulacion_2\output_tests.xlsx',alpha1_hat_vec_"&amp;UU290&amp;"','alpha1_hat_vec_"&amp;UU290&amp;"');"</f>
        <v>xlswrite('G:\Mi unidad\1. PROYECTOS TELLO 2022\SCM SPILL OVERS\outputs\PEAO\criminalidad\1%\simulacion_2\output_tests.xlsx',alpha1_hat_vec_162','alpha1_hat_vec_162');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OVERS\outputs\PEAO\bajo_niv_educ\1%\simulacion_2\output_tests.xlsx',spillover_test_"&amp;QW291&amp;"','sp_test_"&amp;QW291&amp;"');"</f>
        <v>xlswrite('G:\Mi unidad\1. PROYECTOS TELLO 2022\SCM SPILL OVERS\outputs\PEAO\bajo_niv_educ\1%\simulacion_2\output_tests.xlsx',spillover_test_162','sp_test_162');</v>
      </c>
      <c r="RK291">
        <v>162</v>
      </c>
      <c r="RL291" t="str">
        <f>"xlswrite('G:\Mi unidad\1. PROYECTOS TELLO 2022\SCM SPILL OVERS\outputs\PEAO\bajo_ingreso\1%\simulacion_2\output_tests.xlsx',spillover_test_"&amp;RK291&amp;"','sp_test_"&amp;RK291&amp;"');"</f>
        <v>xlswrite('G:\Mi unidad\1. PROYECTOS TELLO 2022\SCM SPILL OVERS\outputs\PEAO\bajo_ingreso\1%\simulacion_2\output_tests.xlsx',spillover_test_162','sp_test_162');</v>
      </c>
      <c r="RW291">
        <v>162</v>
      </c>
      <c r="RX291" t="str">
        <f>"xlswrite('G:\Mi unidad\1. PROYECTOS TELLO 2022\SCM SPILL OVERS\outputs\PEAO\densidad\1%\simulacion_2\output_tests.xlsx',spillover_test_"&amp;RW291&amp;"','sp_test_"&amp;RW291&amp;"');"</f>
        <v>xlswrite('G:\Mi unidad\1. PROYECTOS TELLO 2022\SCM SPILL OVERS\outputs\PEAO\densidad\1%\simulacion_2\output_tests.xlsx',spillover_test_162','sp_test_162');</v>
      </c>
      <c r="SI291">
        <v>162</v>
      </c>
      <c r="SJ291" t="str">
        <f>"xlswrite('G:\Mi unidad\1. PROYECTOS TELLO 2022\SCM SPILL OVERS\outputs\PEAO\densidad_g\1%\simulacion_2\output_tests.xlsx',spillover_test_"&amp;SI291&amp;"','sp_test_"&amp;SI291&amp;"');"</f>
        <v>xlswrite('G:\Mi unidad\1. PROYECTOS TELLO 2022\SCM SPILL OVERS\outputs\PEAO\densidad_g\1%\simulacion_2\output_tests.xlsx',spillover_test_162','sp_test_162');</v>
      </c>
      <c r="SU291">
        <v>162</v>
      </c>
      <c r="SV291" t="str">
        <f>"xlswrite('G:\Mi unidad\1. PROYECTOS TELLO 2022\SCM SPILL OVERS\outputs\PEAO\distancia_centro_salud\1%\simulacion_2\output_tests.xlsx',spillover_test_"&amp;SU291&amp;"','sp_test_"&amp;SU291&amp;"');"</f>
        <v>xlswrite('G:\Mi unidad\1. PROYECTOS TELLO 2022\SCM SPILL OVERS\outputs\PEAO\distancia_centro_salud\1%\simulacion_2\output_tests.xlsx',spillover_test_162','sp_test_162');</v>
      </c>
      <c r="TH291">
        <v>162</v>
      </c>
      <c r="TI291" t="str">
        <f>"xlswrite('G:\Mi unidad\1. PROYECTOS TELLO 2022\SCM SPILL OVERS\outputs\PEAO\informalidad\1%\simulacion_2\output_tests.xlsx',spillover_test_"&amp;TH291&amp;"','sp_test_"&amp;TH291&amp;"');"</f>
        <v>xlswrite('G:\Mi unidad\1. PROYECTOS TELLO 2022\SCM SPILL OVERS\outputs\PEAO\informalidad\1%\simulacion_2\output_tests.xlsx',spillover_test_162','sp_test_162');</v>
      </c>
      <c r="TU291">
        <v>162</v>
      </c>
      <c r="TV291" t="str">
        <f>"xlswrite('G:\Mi unidad\1. PROYECTOS TELLO 2022\SCM SPILL OVERS\outputs\PEAO\alimentos\1%\simulacion_2\output_tests.xlsx',spillover_test_"&amp;TU291&amp;"','sp_test_"&amp;TU291&amp;"');"</f>
        <v>xlswrite('G:\Mi unidad\1. PROYECTOS TELLO 2022\SCM SPILL OVERS\outputs\PEAO\alimentos\1%\simulacion_2\output_tests.xlsx',spillover_test_162','sp_test_162');</v>
      </c>
      <c r="UB291">
        <v>162</v>
      </c>
      <c r="UC291" t="str">
        <f>"xlswrite('G:\Mi unidad\1. PROYECTOS TELLO 2022\SCM SPILL OVERS\outputs\PEAO\jefe_hogar\1%\simulacion_2\output_tests.xlsx',spillover_test_"&amp;UB291&amp;"','sp_test_"&amp;UB291&amp;"');"</f>
        <v>xlswrite('G:\Mi unidad\1. PROYECTOS TELLO 2022\SCM SPILL OVERS\outputs\PEAO\jefe_hogar\1%\simulacion_2\output_tests.xlsx',spillover_test_162','sp_test_162');</v>
      </c>
      <c r="UI291">
        <v>162</v>
      </c>
      <c r="UJ291" t="str">
        <f>"xlswrite('G:\Mi unidad\1. PROYECTOS TELLO 2022\SCM SPILL OVERS\outputs\PEAO\mujeres\1%\simulacion_2\output_tests.xlsx',spillover_test_"&amp;UI291&amp;"','sp_test_"&amp;UI291&amp;"');"</f>
        <v>xlswrite('G:\Mi unidad\1. PROYECTOS TELLO 2022\SCM SPILL OVERS\outputs\PEAO\mujeres\1%\simulacion_2\output_tests.xlsx',spillover_test_162','sp_test_162');</v>
      </c>
      <c r="UU291">
        <v>162</v>
      </c>
      <c r="UV291" t="str">
        <f>"xlswrite('G:\Mi unidad\1. PROYECTOS TELLO 2022\SCM SPILL OVERS\outputs\PEAO\criminalidad\1%\simulacion_2\output_tests.xlsx',spillover_test_"&amp;UU291&amp;"','sp_test_"&amp;UU291&amp;"');"</f>
        <v>xlswrite('G:\Mi unidad\1. PROYECTOS TELLO 2022\SCM SPILL OVERS\outputs\PEAO\criminalidad\1%\simulacion_2\output_tests.xlsx',spillover_test_162','sp_test_162');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OVERS\outputs\PEAO\bajo_niv_educ\1%\simulacion_2\output_tests.xlsx',lb_vec_"&amp;QW292&amp;"','lb_vec_"&amp;QW292&amp;"');"</f>
        <v>xlswrite('G:\Mi unidad\1. PROYECTOS TELLO 2022\SCM SPILL OVERS\outputs\PEAO\bajo_niv_educ\1%\simulacion_2\output_tests.xlsx',lb_vec_169','lb_vec_169');</v>
      </c>
      <c r="RK292">
        <v>169</v>
      </c>
      <c r="RL292" t="str">
        <f>"xlswrite('G:\Mi unidad\1. PROYECTOS TELLO 2022\SCM SPILL OVERS\outputs\PEAO\bajo_ingreso\1%\simulacion_2\output_tests.xlsx',lb_vec_"&amp;RK292&amp;"','lb_vec_"&amp;RK292&amp;"');"</f>
        <v>xlswrite('G:\Mi unidad\1. PROYECTOS TELLO 2022\SCM SPILL OVERS\outputs\PEAO\bajo_ingreso\1%\simulacion_2\output_tests.xlsx',lb_vec_169','lb_vec_169');</v>
      </c>
      <c r="RW292">
        <v>169</v>
      </c>
      <c r="RX292" t="str">
        <f>"xlswrite('G:\Mi unidad\1. PROYECTOS TELLO 2022\SCM SPILL OVERS\outputs\PEAO\densidad\1%\simulacion_2\output_tests.xlsx',lb_vec_"&amp;RW292&amp;"','lb_vec_"&amp;RW292&amp;"');"</f>
        <v>xlswrite('G:\Mi unidad\1. PROYECTOS TELLO 2022\SCM SPILL OVERS\outputs\PEAO\densidad\1%\simulacion_2\output_tests.xlsx',lb_vec_169','lb_vec_169');</v>
      </c>
      <c r="SI292">
        <v>169</v>
      </c>
      <c r="SJ292" t="str">
        <f>"xlswrite('G:\Mi unidad\1. PROYECTOS TELLO 2022\SCM SPILL OVERS\outputs\PEAO\densidad_g\1%\simulacion_2\output_tests.xlsx',lb_vec_"&amp;SI292&amp;"','lb_vec_"&amp;SI292&amp;"');"</f>
        <v>xlswrite('G:\Mi unidad\1. PROYECTOS TELLO 2022\SCM SPILL OVERS\outputs\PEAO\densidad_g\1%\simulacion_2\output_tests.xlsx',lb_vec_169','lb_vec_169');</v>
      </c>
      <c r="SU292">
        <v>169</v>
      </c>
      <c r="SV292" t="str">
        <f>"xlswrite('G:\Mi unidad\1. PROYECTOS TELLO 2022\SCM SPILL OVERS\outputs\PEAO\distancia_centro_salud\1%\simulacion_2\output_tests.xlsx',lb_vec_"&amp;SU292&amp;"','lb_vec_"&amp;SU292&amp;"');"</f>
        <v>xlswrite('G:\Mi unidad\1. PROYECTOS TELLO 2022\SCM SPILL OVERS\outputs\PEAO\distancia_centro_salud\1%\simulacion_2\output_tests.xlsx',lb_vec_169','lb_vec_169');</v>
      </c>
      <c r="TH292">
        <v>169</v>
      </c>
      <c r="TI292" t="str">
        <f>"xlswrite('G:\Mi unidad\1. PROYECTOS TELLO 2022\SCM SPILL OVERS\outputs\PEAO\informalidad\1%\simulacion_2\output_tests.xlsx',lb_vec_"&amp;TH292&amp;"','lb_vec_"&amp;TH292&amp;"');"</f>
        <v>xlswrite('G:\Mi unidad\1. PROYECTOS TELLO 2022\SCM SPILL OVERS\outputs\PEAO\informalidad\1%\simulacion_2\output_tests.xlsx',lb_vec_169','lb_vec_169');</v>
      </c>
      <c r="TU292">
        <v>169</v>
      </c>
      <c r="TV292" t="str">
        <f>"xlswrite('G:\Mi unidad\1. PROYECTOS TELLO 2022\SCM SPILL OVERS\outputs\PEAO\alimentos\1%\simulacion_2\output_tests.xlsx',lb_vec_"&amp;TU292&amp;"','lb_vec_"&amp;TU292&amp;"');"</f>
        <v>xlswrite('G:\Mi unidad\1. PROYECTOS TELLO 2022\SCM SPILL OVERS\outputs\PEAO\alimentos\1%\simulacion_2\output_tests.xlsx',lb_vec_169','lb_vec_169');</v>
      </c>
      <c r="UB292">
        <v>169</v>
      </c>
      <c r="UC292" t="str">
        <f>"xlswrite('G:\Mi unidad\1. PROYECTOS TELLO 2022\SCM SPILL OVERS\outputs\PEAO\jefe_hogar\1%\simulacion_2\output_tests.xlsx',lb_vec_"&amp;UB292&amp;"','lb_vec_"&amp;UB292&amp;"');"</f>
        <v>xlswrite('G:\Mi unidad\1. PROYECTOS TELLO 2022\SCM SPILL OVERS\outputs\PEAO\jefe_hogar\1%\simulacion_2\output_tests.xlsx',lb_vec_169','lb_vec_169');</v>
      </c>
      <c r="UI292">
        <v>169</v>
      </c>
      <c r="UJ292" t="str">
        <f>"xlswrite('G:\Mi unidad\1. PROYECTOS TELLO 2022\SCM SPILL OVERS\outputs\PEAO\mujeres\1%\simulacion_2\output_tests.xlsx',lb_vec_"&amp;UI292&amp;"','lb_vec_"&amp;UI292&amp;"');"</f>
        <v>xlswrite('G:\Mi unidad\1. PROYECTOS TELLO 2022\SCM SPILL OVERS\outputs\PEAO\mujeres\1%\simulacion_2\output_tests.xlsx',lb_vec_169','lb_vec_169');</v>
      </c>
      <c r="UU292">
        <v>169</v>
      </c>
      <c r="UV292" t="str">
        <f>"xlswrite('G:\Mi unidad\1. PROYECTOS TELLO 2022\SCM SPILL OVERS\outputs\PEAO\criminalidad\1%\simulacion_2\output_tests.xlsx',lb_vec_"&amp;UU292&amp;"','lb_vec_"&amp;UU292&amp;"');"</f>
        <v>xlswrite('G:\Mi unidad\1. PROYECTOS TELLO 2022\SCM SPILL OVERS\outputs\PEAO\criminalidad\1%\simulacion_2\output_tests.xlsx',lb_vec_169','lb_vec_169');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OVERS\outputs\PEAO\bajo_niv_educ\1%\simulacion_2\output_tests.xlsx',ub_vec_"&amp;QW293&amp;"','ub_vec_"&amp;QW293&amp;"');"</f>
        <v>xlswrite('G:\Mi unidad\1. PROYECTOS TELLO 2022\SCM SPILL OVERS\outputs\PEAO\bajo_niv_educ\1%\simulacion_2\output_tests.xlsx',ub_vec_169','ub_vec_169');</v>
      </c>
      <c r="RK293">
        <v>169</v>
      </c>
      <c r="RL293" t="str">
        <f>"xlswrite('G:\Mi unidad\1. PROYECTOS TELLO 2022\SCM SPILL OVERS\outputs\PEAO\bajo_ingreso\1%\simulacion_2\output_tests.xlsx',ub_vec_"&amp;RK293&amp;"','ub_vec_"&amp;RK293&amp;"');"</f>
        <v>xlswrite('G:\Mi unidad\1. PROYECTOS TELLO 2022\SCM SPILL OVERS\outputs\PEAO\bajo_ingreso\1%\simulacion_2\output_tests.xlsx',ub_vec_169','ub_vec_169');</v>
      </c>
      <c r="RW293">
        <v>169</v>
      </c>
      <c r="RX293" t="str">
        <f>"xlswrite('G:\Mi unidad\1. PROYECTOS TELLO 2022\SCM SPILL OVERS\outputs\PEAO\densidad\1%\simulacion_2\output_tests.xlsx',ub_vec_"&amp;RW293&amp;"','ub_vec_"&amp;RW293&amp;"');"</f>
        <v>xlswrite('G:\Mi unidad\1. PROYECTOS TELLO 2022\SCM SPILL OVERS\outputs\PEAO\densidad\1%\simulacion_2\output_tests.xlsx',ub_vec_169','ub_vec_169');</v>
      </c>
      <c r="SI293">
        <v>169</v>
      </c>
      <c r="SJ293" t="str">
        <f>"xlswrite('G:\Mi unidad\1. PROYECTOS TELLO 2022\SCM SPILL OVERS\outputs\PEAO\densidad_g\1%\simulacion_2\output_tests.xlsx',ub_vec_"&amp;SI293&amp;"','ub_vec_"&amp;SI293&amp;"');"</f>
        <v>xlswrite('G:\Mi unidad\1. PROYECTOS TELLO 2022\SCM SPILL OVERS\outputs\PEAO\densidad_g\1%\simulacion_2\output_tests.xlsx',ub_vec_169','ub_vec_169');</v>
      </c>
      <c r="SU293">
        <v>169</v>
      </c>
      <c r="SV293" t="str">
        <f>"xlswrite('G:\Mi unidad\1. PROYECTOS TELLO 2022\SCM SPILL OVERS\outputs\PEAO\distancia_centro_salud\1%\simulacion_2\output_tests.xlsx',ub_vec_"&amp;SU293&amp;"','ub_vec_"&amp;SU293&amp;"');"</f>
        <v>xlswrite('G:\Mi unidad\1. PROYECTOS TELLO 2022\SCM SPILL OVERS\outputs\PEAO\distancia_centro_salud\1%\simulacion_2\output_tests.xlsx',ub_vec_169','ub_vec_169');</v>
      </c>
      <c r="TH293">
        <v>169</v>
      </c>
      <c r="TI293" t="str">
        <f>"xlswrite('G:\Mi unidad\1. PROYECTOS TELLO 2022\SCM SPILL OVERS\outputs\PEAO\informalidad\1%\simulacion_2\output_tests.xlsx',ub_vec_"&amp;TH293&amp;"','ub_vec_"&amp;TH293&amp;"');"</f>
        <v>xlswrite('G:\Mi unidad\1. PROYECTOS TELLO 2022\SCM SPILL OVERS\outputs\PEAO\informalidad\1%\simulacion_2\output_tests.xlsx',ub_vec_169','ub_vec_169');</v>
      </c>
      <c r="TU293">
        <v>169</v>
      </c>
      <c r="TV293" t="str">
        <f>"xlswrite('G:\Mi unidad\1. PROYECTOS TELLO 2022\SCM SPILL OVERS\outputs\PEAO\alimentos\1%\simulacion_2\output_tests.xlsx',ub_vec_"&amp;TU293&amp;"','ub_vec_"&amp;TU293&amp;"');"</f>
        <v>xlswrite('G:\Mi unidad\1. PROYECTOS TELLO 2022\SCM SPILL OVERS\outputs\PEAO\alimentos\1%\simulacion_2\output_tests.xlsx',ub_vec_169','ub_vec_169');</v>
      </c>
      <c r="UB293">
        <v>169</v>
      </c>
      <c r="UC293" t="str">
        <f>"xlswrite('G:\Mi unidad\1. PROYECTOS TELLO 2022\SCM SPILL OVERS\outputs\PEAO\jefe_hogar\1%\simulacion_2\output_tests.xlsx',ub_vec_"&amp;UB293&amp;"','ub_vec_"&amp;UB293&amp;"');"</f>
        <v>xlswrite('G:\Mi unidad\1. PROYECTOS TELLO 2022\SCM SPILL OVERS\outputs\PEAO\jefe_hogar\1%\simulacion_2\output_tests.xlsx',ub_vec_169','ub_vec_169');</v>
      </c>
      <c r="UI293">
        <v>169</v>
      </c>
      <c r="UJ293" t="str">
        <f>"xlswrite('G:\Mi unidad\1. PROYECTOS TELLO 2022\SCM SPILL OVERS\outputs\PEAO\mujeres\1%\simulacion_2\output_tests.xlsx',ub_vec_"&amp;UI293&amp;"','ub_vec_"&amp;UI293&amp;"');"</f>
        <v>xlswrite('G:\Mi unidad\1. PROYECTOS TELLO 2022\SCM SPILL OVERS\outputs\PEAO\mujeres\1%\simulacion_2\output_tests.xlsx',ub_vec_169','ub_vec_169');</v>
      </c>
      <c r="UU293">
        <v>169</v>
      </c>
      <c r="UV293" t="str">
        <f>"xlswrite('G:\Mi unidad\1. PROYECTOS TELLO 2022\SCM SPILL OVERS\outputs\PEAO\criminalidad\1%\simulacion_2\output_tests.xlsx',ub_vec_"&amp;UU293&amp;"','ub_vec_"&amp;UU293&amp;"');"</f>
        <v>xlswrite('G:\Mi unidad\1. PROYECTOS TELLO 2022\SCM SPILL OVERS\outputs\PEAO\criminalidad\1%\simulacion_2\output_tests.xlsx',ub_vec_169','ub_vec_169');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OVERS\outputs\PEAO\bajo_niv_educ\1%\simulacion_2\output_tests.xlsx',p_value_vec_"&amp;QW294&amp;"','p_value_vec_"&amp;QW294&amp;"');"</f>
        <v>xlswrite('G:\Mi unidad\1. PROYECTOS TELLO 2022\SCM SPILL OVERS\outputs\PEAO\bajo_niv_educ\1%\simulacion_2\output_tests.xlsx',p_value_vec_169','p_value_vec_169');</v>
      </c>
      <c r="RK294">
        <v>169</v>
      </c>
      <c r="RL294" t="str">
        <f>"xlswrite('G:\Mi unidad\1. PROYECTOS TELLO 2022\SCM SPILL OVERS\outputs\PEAO\bajo_ingreso\1%\simulacion_2\output_tests.xlsx',p_value_vec_"&amp;RK294&amp;"','p_value_vec_"&amp;RK294&amp;"');"</f>
        <v>xlswrite('G:\Mi unidad\1. PROYECTOS TELLO 2022\SCM SPILL OVERS\outputs\PEAO\bajo_ingreso\1%\simulacion_2\output_tests.xlsx',p_value_vec_169','p_value_vec_169');</v>
      </c>
      <c r="RW294">
        <v>169</v>
      </c>
      <c r="RX294" t="str">
        <f>"xlswrite('G:\Mi unidad\1. PROYECTOS TELLO 2022\SCM SPILL OVERS\outputs\PEAO\densidad\1%\simulacion_2\output_tests.xlsx',p_value_vec_"&amp;RW294&amp;"','p_value_vec_"&amp;RW294&amp;"');"</f>
        <v>xlswrite('G:\Mi unidad\1. PROYECTOS TELLO 2022\SCM SPILL OVERS\outputs\PEAO\densidad\1%\simulacion_2\output_tests.xlsx',p_value_vec_169','p_value_vec_169');</v>
      </c>
      <c r="SI294">
        <v>169</v>
      </c>
      <c r="SJ294" t="str">
        <f>"xlswrite('G:\Mi unidad\1. PROYECTOS TELLO 2022\SCM SPILL OVERS\outputs\PEAO\densidad_g\1%\simulacion_2\output_tests.xlsx',p_value_vec_"&amp;SI294&amp;"','p_value_vec_"&amp;SI294&amp;"');"</f>
        <v>xlswrite('G:\Mi unidad\1. PROYECTOS TELLO 2022\SCM SPILL OVERS\outputs\PEAO\densidad_g\1%\simulacion_2\output_tests.xlsx',p_value_vec_169','p_value_vec_169');</v>
      </c>
      <c r="SU294">
        <v>169</v>
      </c>
      <c r="SV294" t="str">
        <f>"xlswrite('G:\Mi unidad\1. PROYECTOS TELLO 2022\SCM SPILL OVERS\outputs\PEAO\distancia_centro_salud\1%\simulacion_2\output_tests.xlsx',p_value_vec_"&amp;SU294&amp;"','p_value_vec_"&amp;SU294&amp;"');"</f>
        <v>xlswrite('G:\Mi unidad\1. PROYECTOS TELLO 2022\SCM SPILL OVERS\outputs\PEAO\distancia_centro_salud\1%\simulacion_2\output_tests.xlsx',p_value_vec_169','p_value_vec_169');</v>
      </c>
      <c r="TH294">
        <v>169</v>
      </c>
      <c r="TI294" t="str">
        <f>"xlswrite('G:\Mi unidad\1. PROYECTOS TELLO 2022\SCM SPILL OVERS\outputs\PEAO\informalidad\1%\simulacion_2\output_tests.xlsx',p_value_vec_"&amp;TH294&amp;"','p_value_vec_"&amp;TH294&amp;"');"</f>
        <v>xlswrite('G:\Mi unidad\1. PROYECTOS TELLO 2022\SCM SPILL OVERS\outputs\PEAO\informalidad\1%\simulacion_2\output_tests.xlsx',p_value_vec_169','p_value_vec_169');</v>
      </c>
      <c r="TU294">
        <v>169</v>
      </c>
      <c r="TV294" t="str">
        <f>"xlswrite('G:\Mi unidad\1. PROYECTOS TELLO 2022\SCM SPILL OVERS\outputs\PEAO\alimentos\1%\simulacion_2\output_tests.xlsx',p_value_vec_"&amp;TU294&amp;"','p_value_vec_"&amp;TU294&amp;"');"</f>
        <v>xlswrite('G:\Mi unidad\1. PROYECTOS TELLO 2022\SCM SPILL OVERS\outputs\PEAO\alimentos\1%\simulacion_2\output_tests.xlsx',p_value_vec_169','p_value_vec_169');</v>
      </c>
      <c r="UB294">
        <v>169</v>
      </c>
      <c r="UC294" t="str">
        <f>"xlswrite('G:\Mi unidad\1. PROYECTOS TELLO 2022\SCM SPILL OVERS\outputs\PEAO\jefe_hogar\1%\simulacion_2\output_tests.xlsx',p_value_vec_"&amp;UB294&amp;"','p_value_vec_"&amp;UB294&amp;"');"</f>
        <v>xlswrite('G:\Mi unidad\1. PROYECTOS TELLO 2022\SCM SPILL OVERS\outputs\PEAO\jefe_hogar\1%\simulacion_2\output_tests.xlsx',p_value_vec_169','p_value_vec_169');</v>
      </c>
      <c r="UI294">
        <v>169</v>
      </c>
      <c r="UJ294" t="str">
        <f>"xlswrite('G:\Mi unidad\1. PROYECTOS TELLO 2022\SCM SPILL OVERS\outputs\PEAO\mujeres\1%\simulacion_2\output_tests.xlsx',p_value_vec_"&amp;UI294&amp;"','p_value_vec_"&amp;UI294&amp;"');"</f>
        <v>xlswrite('G:\Mi unidad\1. PROYECTOS TELLO 2022\SCM SPILL OVERS\outputs\PEAO\mujeres\1%\simulacion_2\output_tests.xlsx',p_value_vec_169','p_value_vec_169');</v>
      </c>
      <c r="UU294">
        <v>169</v>
      </c>
      <c r="UV294" t="str">
        <f>"xlswrite('G:\Mi unidad\1. PROYECTOS TELLO 2022\SCM SPILL OVERS\outputs\PEAO\criminalidad\1%\simulacion_2\output_tests.xlsx',p_value_vec_"&amp;UU294&amp;"','p_value_vec_"&amp;UU294&amp;"');"</f>
        <v>xlswrite('G:\Mi unidad\1. PROYECTOS TELLO 2022\SCM SPILL OVERS\outputs\PEAO\criminalidad\1%\simulacion_2\output_tests.xlsx',p_value_vec_169','p_value_vec_169');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sp_andrews_te(Y_pre_"&amp;QI295&amp;",PEAO_"&amp;QI295&amp;"(:,T+s),A_"&amp;QI295&amp;",C,.05);"</f>
        <v xml:space="preserve">    [p_value_92,lb_92,ub_92] = sp_andrews_te(Y_pre_92,PEAO_92(:,T+s),A_92,C,.05);</v>
      </c>
      <c r="QP295">
        <v>141</v>
      </c>
      <c r="QQ295" t="str">
        <f>"    spillover_test_"&amp;QP295&amp;"(s) = sp_andrews(Y_pre_"&amp;QP295&amp;",PEAO_"&amp;QP295&amp;"(:,T+s),A_"&amp;QP295&amp;",C,d,alpha_sig);"</f>
        <v xml:space="preserve">    spillover_test_141(s) = sp_andrews(Y_pre_141,PEAO_141(:,T+s),A_141,C,d,alpha_sig);</v>
      </c>
      <c r="QW295">
        <v>169</v>
      </c>
      <c r="QX295" t="str">
        <f>"xlswrite('G:\Mi unidad\1. PROYECTOS TELLO 2022\SCM SPILL OVERS\outputs\PEAO\bajo_niv_educ\1%\simulacion_2\output_tests.xlsx',alpha1_hat_vec_"&amp;QW295&amp;"','alpha1_hat_vec_"&amp;QW295&amp;"');"</f>
        <v>xlswrite('G:\Mi unidad\1. PROYECTOS TELLO 2022\SCM SPILL OVERS\outputs\PEAO\bajo_niv_educ\1%\simulacion_2\output_tests.xlsx',alpha1_hat_vec_169','alpha1_hat_vec_169');</v>
      </c>
      <c r="RK295">
        <v>169</v>
      </c>
      <c r="RL295" t="str">
        <f>"xlswrite('G:\Mi unidad\1. PROYECTOS TELLO 2022\SCM SPILL OVERS\outputs\PEAO\bajo_ingreso\1%\simulacion_2\output_tests.xlsx',alpha1_hat_vec_"&amp;RK295&amp;"','alpha1_hat_vec_"&amp;RK295&amp;"');"</f>
        <v>xlswrite('G:\Mi unidad\1. PROYECTOS TELLO 2022\SCM SPILL OVERS\outputs\PEAO\bajo_ingreso\1%\simulacion_2\output_tests.xlsx',alpha1_hat_vec_169','alpha1_hat_vec_169');</v>
      </c>
      <c r="RW295">
        <v>169</v>
      </c>
      <c r="RX295" t="str">
        <f>"xlswrite('G:\Mi unidad\1. PROYECTOS TELLO 2022\SCM SPILL OVERS\outputs\PEAO\densidad\1%\simulacion_2\output_tests.xlsx',alpha1_hat_vec_"&amp;RW295&amp;"','alpha1_hat_vec_"&amp;RW295&amp;"');"</f>
        <v>xlswrite('G:\Mi unidad\1. PROYECTOS TELLO 2022\SCM SPILL OVERS\outputs\PEAO\densidad\1%\simulacion_2\output_tests.xlsx',alpha1_hat_vec_169','alpha1_hat_vec_169');</v>
      </c>
      <c r="SI295">
        <v>169</v>
      </c>
      <c r="SJ295" t="str">
        <f>"xlswrite('G:\Mi unidad\1. PROYECTOS TELLO 2022\SCM SPILL OVERS\outputs\PEAO\densidad_g\1%\simulacion_2\output_tests.xlsx',alpha1_hat_vec_"&amp;SI295&amp;"','alpha1_hat_vec_"&amp;SI295&amp;"');"</f>
        <v>xlswrite('G:\Mi unidad\1. PROYECTOS TELLO 2022\SCM SPILL OVERS\outputs\PEAO\densidad_g\1%\simulacion_2\output_tests.xlsx',alpha1_hat_vec_169','alpha1_hat_vec_169');</v>
      </c>
      <c r="SU295">
        <v>169</v>
      </c>
      <c r="SV295" t="str">
        <f>"xlswrite('G:\Mi unidad\1. PROYECTOS TELLO 2022\SCM SPILL OVERS\outputs\PEAO\distancia_centro_salud\1%\simulacion_2\output_tests.xlsx',alpha1_hat_vec_"&amp;SU295&amp;"','alpha1_hat_vec_"&amp;SU295&amp;"');"</f>
        <v>xlswrite('G:\Mi unidad\1. PROYECTOS TELLO 2022\SCM SPILL OVERS\outputs\PEAO\distancia_centro_salud\1%\simulacion_2\output_tests.xlsx',alpha1_hat_vec_169','alpha1_hat_vec_169');</v>
      </c>
      <c r="TH295">
        <v>169</v>
      </c>
      <c r="TI295" t="str">
        <f>"xlswrite('G:\Mi unidad\1. PROYECTOS TELLO 2022\SCM SPILL OVERS\outputs\PEAO\informalidad\1%\simulacion_2\output_tests.xlsx',alpha1_hat_vec_"&amp;TH295&amp;"','alpha1_hat_vec_"&amp;TH295&amp;"');"</f>
        <v>xlswrite('G:\Mi unidad\1. PROYECTOS TELLO 2022\SCM SPILL OVERS\outputs\PEAO\informalidad\1%\simulacion_2\output_tests.xlsx',alpha1_hat_vec_169','alpha1_hat_vec_169');</v>
      </c>
      <c r="TU295">
        <v>169</v>
      </c>
      <c r="TV295" t="str">
        <f>"xlswrite('G:\Mi unidad\1. PROYECTOS TELLO 2022\SCM SPILL OVERS\outputs\PEAO\alimentos\1%\simulacion_2\output_tests.xlsx',alpha1_hat_vec_"&amp;TU295&amp;"','alpha1_hat_vec_"&amp;TU295&amp;"');"</f>
        <v>xlswrite('G:\Mi unidad\1. PROYECTOS TELLO 2022\SCM SPILL OVERS\outputs\PEAO\alimentos\1%\simulacion_2\output_tests.xlsx',alpha1_hat_vec_169','alpha1_hat_vec_169');</v>
      </c>
      <c r="UB295">
        <v>169</v>
      </c>
      <c r="UC295" t="str">
        <f>"xlswrite('G:\Mi unidad\1. PROYECTOS TELLO 2022\SCM SPILL OVERS\outputs\PEAO\jefe_hogar\1%\simulacion_2\output_tests.xlsx',alpha1_hat_vec_"&amp;UB295&amp;"','alpha1_hat_vec_"&amp;UB295&amp;"');"</f>
        <v>xlswrite('G:\Mi unidad\1. PROYECTOS TELLO 2022\SCM SPILL OVERS\outputs\PEAO\jefe_hogar\1%\simulacion_2\output_tests.xlsx',alpha1_hat_vec_169','alpha1_hat_vec_169');</v>
      </c>
      <c r="UI295">
        <v>169</v>
      </c>
      <c r="UJ295" t="str">
        <f>"xlswrite('G:\Mi unidad\1. PROYECTOS TELLO 2022\SCM SPILL OVERS\outputs\PEAO\mujeres\1%\simulacion_2\output_tests.xlsx',alpha1_hat_vec_"&amp;UI295&amp;"','alpha1_hat_vec_"&amp;UI295&amp;"');"</f>
        <v>xlswrite('G:\Mi unidad\1. PROYECTOS TELLO 2022\SCM SPILL OVERS\outputs\PEAO\mujeres\1%\simulacion_2\output_tests.xlsx',alpha1_hat_vec_169','alpha1_hat_vec_169');</v>
      </c>
      <c r="UU295">
        <v>169</v>
      </c>
      <c r="UV295" t="str">
        <f>"xlswrite('G:\Mi unidad\1. PROYECTOS TELLO 2022\SCM SPILL OVERS\outputs\PEAO\criminalidad\1%\simulacion_2\output_tests.xlsx',alpha1_hat_vec_"&amp;UU295&amp;"','alpha1_hat_vec_"&amp;UU295&amp;"');"</f>
        <v>xlswrite('G:\Mi unidad\1. PROYECTOS TELLO 2022\SCM SPILL OVERS\outputs\PEAO\criminalidad\1%\simulacion_2\output_tests.xlsx',alpha1_hat_vec_169','alpha1_hat_vec_169');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OVERS\outputs\PEAO\bajo_niv_educ\1%\simulacion_2\output_tests.xlsx',spillover_test_"&amp;QW296&amp;"','sp_test_"&amp;QW296&amp;"');"</f>
        <v>xlswrite('G:\Mi unidad\1. PROYECTOS TELLO 2022\SCM SPILL OVERS\outputs\PEAO\bajo_niv_educ\1%\simulacion_2\output_tests.xlsx',spillover_test_169','sp_test_169');</v>
      </c>
      <c r="RK296">
        <v>169</v>
      </c>
      <c r="RL296" t="str">
        <f>"xlswrite('G:\Mi unidad\1. PROYECTOS TELLO 2022\SCM SPILL OVERS\outputs\PEAO\bajo_ingreso\1%\simulacion_2\output_tests.xlsx',spillover_test_"&amp;RK296&amp;"','sp_test_"&amp;RK296&amp;"');"</f>
        <v>xlswrite('G:\Mi unidad\1. PROYECTOS TELLO 2022\SCM SPILL OVERS\outputs\PEAO\bajo_ingreso\1%\simulacion_2\output_tests.xlsx',spillover_test_169','sp_test_169');</v>
      </c>
      <c r="RW296">
        <v>169</v>
      </c>
      <c r="RX296" t="str">
        <f>"xlswrite('G:\Mi unidad\1. PROYECTOS TELLO 2022\SCM SPILL OVERS\outputs\PEAO\densidad\1%\simulacion_2\output_tests.xlsx',spillover_test_"&amp;RW296&amp;"','sp_test_"&amp;RW296&amp;"');"</f>
        <v>xlswrite('G:\Mi unidad\1. PROYECTOS TELLO 2022\SCM SPILL OVERS\outputs\PEAO\densidad\1%\simulacion_2\output_tests.xlsx',spillover_test_169','sp_test_169');</v>
      </c>
      <c r="SI296">
        <v>169</v>
      </c>
      <c r="SJ296" t="str">
        <f>"xlswrite('G:\Mi unidad\1. PROYECTOS TELLO 2022\SCM SPILL OVERS\outputs\PEAO\densidad_g\1%\simulacion_2\output_tests.xlsx',spillover_test_"&amp;SI296&amp;"','sp_test_"&amp;SI296&amp;"');"</f>
        <v>xlswrite('G:\Mi unidad\1. PROYECTOS TELLO 2022\SCM SPILL OVERS\outputs\PEAO\densidad_g\1%\simulacion_2\output_tests.xlsx',spillover_test_169','sp_test_169');</v>
      </c>
      <c r="SU296">
        <v>169</v>
      </c>
      <c r="SV296" t="str">
        <f>"xlswrite('G:\Mi unidad\1. PROYECTOS TELLO 2022\SCM SPILL OVERS\outputs\PEAO\distancia_centro_salud\1%\simulacion_2\output_tests.xlsx',spillover_test_"&amp;SU296&amp;"','sp_test_"&amp;SU296&amp;"');"</f>
        <v>xlswrite('G:\Mi unidad\1. PROYECTOS TELLO 2022\SCM SPILL OVERS\outputs\PEAO\distancia_centro_salud\1%\simulacion_2\output_tests.xlsx',spillover_test_169','sp_test_169');</v>
      </c>
      <c r="TH296">
        <v>169</v>
      </c>
      <c r="TI296" t="str">
        <f>"xlswrite('G:\Mi unidad\1. PROYECTOS TELLO 2022\SCM SPILL OVERS\outputs\PEAO\informalidad\1%\simulacion_2\output_tests.xlsx',spillover_test_"&amp;TH296&amp;"','sp_test_"&amp;TH296&amp;"');"</f>
        <v>xlswrite('G:\Mi unidad\1. PROYECTOS TELLO 2022\SCM SPILL OVERS\outputs\PEAO\informalidad\1%\simulacion_2\output_tests.xlsx',spillover_test_169','sp_test_169');</v>
      </c>
      <c r="TU296">
        <v>169</v>
      </c>
      <c r="TV296" t="str">
        <f>"xlswrite('G:\Mi unidad\1. PROYECTOS TELLO 2022\SCM SPILL OVERS\outputs\PEAO\alimentos\1%\simulacion_2\output_tests.xlsx',spillover_test_"&amp;TU296&amp;"','sp_test_"&amp;TU296&amp;"');"</f>
        <v>xlswrite('G:\Mi unidad\1. PROYECTOS TELLO 2022\SCM SPILL OVERS\outputs\PEAO\alimentos\1%\simulacion_2\output_tests.xlsx',spillover_test_169','sp_test_169');</v>
      </c>
      <c r="UB296">
        <v>169</v>
      </c>
      <c r="UC296" t="str">
        <f>"xlswrite('G:\Mi unidad\1. PROYECTOS TELLO 2022\SCM SPILL OVERS\outputs\PEAO\jefe_hogar\1%\simulacion_2\output_tests.xlsx',spillover_test_"&amp;UB296&amp;"','sp_test_"&amp;UB296&amp;"');"</f>
        <v>xlswrite('G:\Mi unidad\1. PROYECTOS TELLO 2022\SCM SPILL OVERS\outputs\PEAO\jefe_hogar\1%\simulacion_2\output_tests.xlsx',spillover_test_169','sp_test_169');</v>
      </c>
      <c r="UI296">
        <v>169</v>
      </c>
      <c r="UJ296" t="str">
        <f>"xlswrite('G:\Mi unidad\1. PROYECTOS TELLO 2022\SCM SPILL OVERS\outputs\PEAO\mujeres\1%\simulacion_2\output_tests.xlsx',spillover_test_"&amp;UI296&amp;"','sp_test_"&amp;UI296&amp;"');"</f>
        <v>xlswrite('G:\Mi unidad\1. PROYECTOS TELLO 2022\SCM SPILL OVERS\outputs\PEAO\mujeres\1%\simulacion_2\output_tests.xlsx',spillover_test_169','sp_test_169');</v>
      </c>
      <c r="UU296">
        <v>169</v>
      </c>
      <c r="UV296" t="str">
        <f>"xlswrite('G:\Mi unidad\1. PROYECTOS TELLO 2022\SCM SPILL OVERS\outputs\PEAO\criminalidad\1%\simulacion_2\output_tests.xlsx',spillover_test_"&amp;UU296&amp;"','sp_test_"&amp;UU296&amp;"');"</f>
        <v>xlswrite('G:\Mi unidad\1. PROYECTOS TELLO 2022\SCM SPILL OVERS\outputs\PEAO\criminalidad\1%\simulacion_2\output_tests.xlsx',spillover_test_169','sp_test_169');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sp_andrews(Y_pre_"&amp;QP301&amp;",PEAO_"&amp;QP301&amp;"(:,T+s),A_"&amp;QP301&amp;",C,d,alpha_sig);"</f>
        <v xml:space="preserve">    spillover_test_144(s) = sp_andrews(Y_pre_144,PEAO_144(:,T+s),A_144,C,d,alpha_sig);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sp_andrews_te(Y_pre_"&amp;QI304&amp;",PEAO_"&amp;QI304&amp;"(:,T+s),A_"&amp;QI304&amp;",C,.05);"</f>
        <v xml:space="preserve">    [p_value_95,lb_95,ub_95] = sp_andrews_te(Y_pre_95,PEAO_95(:,T+s),A_95,C,.05);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sp_andrews(Y_pre_"&amp;QP307&amp;",PEAO_"&amp;QP307&amp;"(:,T+s),A_"&amp;QP307&amp;",C,d,alpha_sig);"</f>
        <v xml:space="preserve">    spillover_test_149(s) = sp_andrews(Y_pre_149,PEAO_149(:,T+s),A_149,C,d,alpha_sig);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sp_andrews_te(Y_pre_"&amp;QI313&amp;",PEAO_"&amp;QI313&amp;"(:,T+s),A_"&amp;QI313&amp;",C,.05);"</f>
        <v xml:space="preserve">    [p_value_100,lb_100,ub_100] = sp_andrews_te(Y_pre_100,PEAO_100(:,T+s),A_100,C,.05);</v>
      </c>
      <c r="QP313">
        <v>150</v>
      </c>
      <c r="QQ313" t="str">
        <f>"    spillover_test_"&amp;QP313&amp;"(s) = sp_andrews(Y_pre_"&amp;QP313&amp;",PEAO_"&amp;QP313&amp;"(:,T+s),A_"&amp;QP313&amp;",C,d,alpha_sig);"</f>
        <v xml:space="preserve">    spillover_test_150(s) = sp_andrews(Y_pre_150,PEAO_150(:,T+s),A_150,C,d,alpha_sig);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sp_andrews(Y_pre_"&amp;QP319&amp;",PEAO_"&amp;QP319&amp;"(:,T+s),A_"&amp;QP319&amp;",C,d,alpha_sig);"</f>
        <v xml:space="preserve">    spillover_test_152(s) = sp_andrews(Y_pre_152,PEAO_152(:,T+s),A_152,C,d,alpha_sig);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sp_andrews_te(Y_pre_"&amp;QI322&amp;",PEAO_"&amp;QI322&amp;"(:,T+s),A_"&amp;QI322&amp;",C,.05);"</f>
        <v xml:space="preserve">    [p_value_104,lb_104,ub_104] = sp_andrews_te(Y_pre_104,PEAO_104(:,T+s),A_104,C,.05);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sp_andrews(Y_pre_"&amp;QP325&amp;",PEAO_"&amp;QP325&amp;"(:,T+s),A_"&amp;QP325&amp;",C,d,alpha_sig);"</f>
        <v xml:space="preserve">    spillover_test_153(s) = sp_andrews(Y_pre_153,PEAO_153(:,T+s),A_153,C,d,alpha_sig);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sp_andrews_te(Y_pre_"&amp;QI331&amp;",PEAO_"&amp;QI331&amp;"(:,T+s),A_"&amp;QI331&amp;",C,.05);"</f>
        <v xml:space="preserve">    [p_value_105,lb_105,ub_105] = sp_andrews_te(Y_pre_105,PEAO_105(:,T+s),A_105,C,.05);</v>
      </c>
      <c r="QP331">
        <v>157</v>
      </c>
      <c r="QQ331" t="str">
        <f>"    spillover_test_"&amp;QP331&amp;"(s) = sp_andrews(Y_pre_"&amp;QP331&amp;",PEAO_"&amp;QP331&amp;"(:,T+s),A_"&amp;QP331&amp;",C,d,alpha_sig);"</f>
        <v xml:space="preserve">    spillover_test_157(s) = sp_andrews(Y_pre_157,PEAO_157(:,T+s),A_157,C,d,alpha_sig);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sp_andrews(Y_pre_"&amp;QP337&amp;",PEAO_"&amp;QP337&amp;"(:,T+s),A_"&amp;QP337&amp;",C,d,alpha_sig);"</f>
        <v xml:space="preserve">    spillover_test_158(s) = sp_andrews(Y_pre_158,PEAO_158(:,T+s),A_158,C,d,alpha_sig);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sp_andrews_te(Y_pre_"&amp;QI340&amp;",PEAO_"&amp;QI340&amp;"(:,T+s),A_"&amp;QI340&amp;",C,.05);"</f>
        <v xml:space="preserve">    [p_value_106,lb_106,ub_106] = sp_andrews_te(Y_pre_106,PEAO_106(:,T+s),A_106,C,.05);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sp_andrews(Y_pre_"&amp;QP343&amp;",PEAO_"&amp;QP343&amp;"(:,T+s),A_"&amp;QP343&amp;",C,d,alpha_sig);"</f>
        <v xml:space="preserve">    spillover_test_159(s) = sp_andrews(Y_pre_159,PEAO_159(:,T+s),A_159,C,d,alpha_sig);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sp_andrews_te(Y_pre_"&amp;QI349&amp;",PEAO_"&amp;QI349&amp;"(:,T+s),A_"&amp;QI349&amp;",C,.05);"</f>
        <v xml:space="preserve">    [p_value_107,lb_107,ub_107] = sp_andrews_te(Y_pre_107,PEAO_107(:,T+s),A_107,C,.05);</v>
      </c>
      <c r="QP349">
        <v>162</v>
      </c>
      <c r="QQ349" t="str">
        <f>"    spillover_test_"&amp;QP349&amp;"(s) = sp_andrews(Y_pre_"&amp;QP349&amp;",PEAO_"&amp;QP349&amp;"(:,T+s),A_"&amp;QP349&amp;",C,d,alpha_sig);"</f>
        <v xml:space="preserve">    spillover_test_162(s) = sp_andrews(Y_pre_162,PEAO_162(:,T+s),A_162,C,d,alpha_sig);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sp_andrews(Y_pre_"&amp;QP355&amp;",PEAO_"&amp;QP355&amp;"(:,T+s),A_"&amp;QP355&amp;",C,d,alpha_sig);"</f>
        <v xml:space="preserve">    spillover_test_169(s) = sp_andrews(Y_pre_169,PEAO_169(:,T+s),A_169,C,d,alpha_sig);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sp_andrews_te(Y_pre_"&amp;QI358&amp;",PEAO_"&amp;QI358&amp;"(:,T+s),A_"&amp;QI358&amp;",C,.05);"</f>
        <v xml:space="preserve">    [p_value_108,lb_108,ub_108] = sp_andrews_te(Y_pre_108,PEAO_108(:,T+s),A_108,C,.05);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sp_andrews_te(Y_pre_"&amp;QI367&amp;",PEAO_"&amp;QI367&amp;"(:,T+s),A_"&amp;QI367&amp;",C,.05);"</f>
        <v xml:space="preserve">    [p_value_112,lb_112,ub_112] = sp_andrews_te(Y_pre_112,PEAO_112(:,T+s),A_112,C,.05);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sp_andrews_te(Y_pre_"&amp;QI376&amp;",PEAO_"&amp;QI376&amp;"(:,T+s),A_"&amp;QI376&amp;",C,.05);"</f>
        <v xml:space="preserve">    [p_value_119,lb_119,ub_119] = sp_andrews_te(Y_pre_119,PEAO_119(:,T+s),A_119,C,.05);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sp_andrews_te(Y_pre_"&amp;QI385&amp;",PEAO_"&amp;QI385&amp;"(:,T+s),A_"&amp;QI385&amp;",C,.05);"</f>
        <v xml:space="preserve">    [p_value_125,lb_125,ub_125] = sp_andrews_te(Y_pre_125,PEAO_125(:,T+s),A_125,C,.05);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sp_andrews_te(Y_pre_"&amp;QI394&amp;",PEAO_"&amp;QI394&amp;"(:,T+s),A_"&amp;QI394&amp;",C,.05);"</f>
        <v xml:space="preserve">    [p_value_129,lb_129,ub_129] = sp_andrews_te(Y_pre_129,PEAO_129(:,T+s),A_129,C,.05);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sp_andrews_te(Y_pre_"&amp;QI403&amp;",PEAO_"&amp;QI403&amp;"(:,T+s),A_"&amp;QI403&amp;",C,.05);"</f>
        <v xml:space="preserve">    [p_value_130,lb_130,ub_130] = sp_andrews_te(Y_pre_130,PEAO_130(:,T+s),A_130,C,.05);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sp_andrews_te(Y_pre_"&amp;QI412&amp;",PEAO_"&amp;QI412&amp;"(:,T+s),A_"&amp;QI412&amp;",C,.05);"</f>
        <v xml:space="preserve">    [p_value_133,lb_133,ub_133] = sp_andrews_te(Y_pre_133,PEAO_133(:,T+s),A_133,C,.05);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sp_andrews_te(Y_pre_"&amp;QI421&amp;",PEAO_"&amp;QI421&amp;"(:,T+s),A_"&amp;QI421&amp;",C,.05);"</f>
        <v xml:space="preserve">    [p_value_139,lb_139,ub_139] = sp_andrews_te(Y_pre_139,PEAO_139(:,T+s),A_139,C,.05);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sp_andrews_te(Y_pre_"&amp;QI430&amp;",PEAO_"&amp;QI430&amp;"(:,T+s),A_"&amp;QI430&amp;",C,.05);"</f>
        <v xml:space="preserve">    [p_value_140,lb_140,ub_140] = sp_andrews_te(Y_pre_140,PEAO_140(:,T+s),A_140,C,.05);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sp_andrews_te(Y_pre_"&amp;QI439&amp;",PEAO_"&amp;QI439&amp;"(:,T+s),A_"&amp;QI439&amp;",C,.05);"</f>
        <v xml:space="preserve">    [p_value_141,lb_141,ub_141] = sp_andrews_te(Y_pre_141,PEAO_141(:,T+s),A_141,C,.05);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sp_andrews_te(Y_pre_"&amp;QI448&amp;",PEAO_"&amp;QI448&amp;"(:,T+s),A_"&amp;QI448&amp;",C,.05);"</f>
        <v xml:space="preserve">    [p_value_144,lb_144,ub_144] = sp_andrews_te(Y_pre_144,PEAO_144(:,T+s),A_144,C,.05);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sp_andrews_te(Y_pre_"&amp;QI457&amp;",PEAO_"&amp;QI457&amp;"(:,T+s),A_"&amp;QI457&amp;",C,.05);"</f>
        <v xml:space="preserve">    [p_value_149,lb_149,ub_149] = sp_andrews_te(Y_pre_149,PEAO_149(:,T+s),A_149,C,.05);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sp_andrews_te(Y_pre_"&amp;QI466&amp;",PEAO_"&amp;QI466&amp;"(:,T+s),A_"&amp;QI466&amp;",C,.05);"</f>
        <v xml:space="preserve">    [p_value_150,lb_150,ub_150] = sp_andrews_te(Y_pre_150,PEAO_150(:,T+s),A_150,C,.05);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sp_andrews_te(Y_pre_"&amp;QI475&amp;",PEAO_"&amp;QI475&amp;"(:,T+s),A_"&amp;QI475&amp;",C,.05);"</f>
        <v xml:space="preserve">    [p_value_152,lb_152,ub_152] = sp_andrews_te(Y_pre_152,PEAO_152(:,T+s),A_152,C,.05);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sp_andrews_te(Y_pre_"&amp;QI484&amp;",PEAO_"&amp;QI484&amp;"(:,T+s),A_"&amp;QI484&amp;",C,.05);"</f>
        <v xml:space="preserve">    [p_value_153,lb_153,ub_153] = sp_andrews_te(Y_pre_153,PEAO_153(:,T+s),A_153,C,.05);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sp_andrews_te(Y_pre_"&amp;QI493&amp;",PEAO_"&amp;QI493&amp;"(:,T+s),A_"&amp;QI493&amp;",C,.05);"</f>
        <v xml:space="preserve">    [p_value_157,lb_157,ub_157] = sp_andrews_te(Y_pre_157,PEAO_157(:,T+s),A_157,C,.05);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sp_andrews_te(Y_pre_"&amp;QI502&amp;",PEAO_"&amp;QI502&amp;"(:,T+s),A_"&amp;QI502&amp;",C,.05);"</f>
        <v xml:space="preserve">    [p_value_158,lb_158,ub_158] = sp_andrews_te(Y_pre_158,PEAO_158(:,T+s),A_158,C,.05);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sp_andrews_te(Y_pre_"&amp;QI511&amp;",PEAO_"&amp;QI511&amp;"(:,T+s),A_"&amp;QI511&amp;",C,.05);"</f>
        <v xml:space="preserve">    [p_value_159,lb_159,ub_159] = sp_andrews_te(Y_pre_159,PEAO_159(:,T+s),A_159,C,.05);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sp_andrews_te(Y_pre_"&amp;QI520&amp;",PEAO_"&amp;QI520&amp;"(:,T+s),A_"&amp;QI520&amp;",C,.05);"</f>
        <v xml:space="preserve">    [p_value_162,lb_162,ub_162] = sp_andrews_te(Y_pre_162,PEAO_162(:,T+s),A_162,C,.05);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sp_andrews_te(Y_pre_"&amp;QI529&amp;",PEAO_"&amp;QI529&amp;"(:,T+s),A_"&amp;QI529&amp;",C,.05);"</f>
        <v xml:space="preserve">    [p_value_169,lb_169,ub_169] = sp_andrews_te(Y_pre_169,PEAO_169(:,T+s),A_169,C,.05);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7065-8D0B-48D2-A208-FF7B11B17395}">
  <dimension ref="A1:UV577"/>
  <sheetViews>
    <sheetView topLeftCell="BQ1" workbookViewId="0">
      <selection activeCell="BY296" sqref="BY2:BY296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 t="shared" ref="B2:B33" si="0">"[data_"&amp;A2&amp;",provincias_"&amp;A2&amp;",~] = xlsread('BD_PEAO_est_1_provincia_"&amp;A2&amp;".xlsx');"</f>
        <v>[data_1,provincias_1,~] = xlsread('BD_PEAO_est_1_provincia_1.xlsx');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 t="shared" ref="O2:O33" si="1">"PEAO_"&amp;A2&amp;" = reshape(data_"&amp;A2&amp;"(:,2),T+S,N);"</f>
        <v>PEAO_1 = reshape(data_1(:,2),T+S,N);</v>
      </c>
      <c r="T2" s="2" t="str">
        <f t="shared" ref="T2:T33" si="2">"PEAO_"&amp;A2&amp;" = PEAO_"&amp;A2&amp;"'; "</f>
        <v xml:space="preserve">PEAO_1 = PEAO_1'; </v>
      </c>
      <c r="X2" s="2" t="str">
        <f t="shared" ref="X2:X33" si="3">"tratado_"&amp;A2&amp;" = PEAO_"&amp;A2&amp;"(1,:);"</f>
        <v>tratado_1 = PEAO_1(1,:);</v>
      </c>
      <c r="AC2" s="2" t="str">
        <f t="shared" ref="AC2:AC33" si="4">"PEAO_"&amp;A2&amp;"(1,:) = [];"</f>
        <v>PEAO_1(1,:) = [];</v>
      </c>
      <c r="AI2" s="2" t="str">
        <f t="shared" ref="AI2:AI33" si="5">"PEAO_"&amp;A2&amp;" = [tratado_"&amp;A2&amp;";PEAO_"&amp;A2&amp;"];"</f>
        <v>PEAO_1 = [tratado_1;PEAO_1];</v>
      </c>
      <c r="AN2" s="2" t="str">
        <f t="shared" ref="AN2:AN33" si="6">"Y_"&amp;A2&amp;" = PEAO_"&amp;A2&amp;"; % outcome matrix"</f>
        <v>Y_1 = PEAO_1;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 t="shared" ref="EZ2:EZ33" si="7">"xlswrite('G:\Mi unidad\1. PROYECTOS TELLO 2022\SCM SPILL OVERS\outputs\PEAO\distancia_centro_salud\1%\simulacion_3\synthetic_control_outputs.xlsx',synthetic_control_"&amp;$A2&amp;","&amp;$A2&amp;")"</f>
        <v>xlswrite('G:\Mi unidad\1. PROYECTOS TELLO 2022\SCM SPILL OVERS\outputs\PEAO\distancia_centro_salud\1%\simulacion_3\synthetic_control_outputs.xlsx',synthetic_control_1,1)</v>
      </c>
      <c r="FN2" s="2" t="str">
        <f t="shared" ref="FN2:FN33" si="8">"xlswrite('G:\Mi unidad\1. PROYECTOS TELLO 2022\SCM SPILL OVERS\outputs\PEAO\distancia_centro_salud\1%\simulacion_3\synthetic_control_spillover_outputs.xlsx',synthetic_control_sp_"&amp;$A2&amp;","&amp;$A2&amp;")"</f>
        <v>xlswrite('G:\Mi unidad\1. PROYECTOS TELLO 2022\SCM SPILL OVERS\outputs\PEAO\distancia_centro_salud\1%\simulacion_3\synthetic_control_spillover_outputs.xlsx',synthetic_control_sp_1,1)</v>
      </c>
      <c r="GD2" s="2" t="str">
        <f t="shared" ref="GD2:GD33" si="9">"xlswrite('G:\Mi unidad\1. PROYECTOS TELLO 2022\SCM SPILL OVERS\outputs\PEAO\distancia_centro_salud\1%\simulacion_3\observado_outputs.xlsx',tratado_"&amp;$A2&amp;","&amp;$A2&amp;")"</f>
        <v>xlswrite('G:\Mi unidad\1. PROYECTOS TELLO 2022\SCM SPILL OVERS\outputs\PEAO\distancia_centro_salud\1%\simulacion_3\observado_outputs.xlsx',tratado_1,1)</v>
      </c>
      <c r="GR2" s="2" t="str">
        <f t="shared" ref="GR2:GR33" si="10">"xlswrite('G:\Mi unidad\1. PROYECTOS TELLO 2022\SCM SPILL OVERS\outputs\PEAO\informalidad\1%\simulacion_3\synthetic_control_outputs.xlsx',synthetic_control_"&amp;$A2&amp;","&amp;$A2&amp;")"</f>
        <v>xlswrite('G:\Mi unidad\1. PROYECTOS TELLO 2022\SCM SPILL OVERS\outputs\PEAO\informalidad\1%\simulacion_3\synthetic_control_outputs.xlsx',synthetic_control_1,1)</v>
      </c>
      <c r="HF2" s="2" t="str">
        <f t="shared" ref="HF2:HF33" si="11">"xlswrite('G:\Mi unidad\1. PROYECTOS TELLO 2022\SCM SPILL OVERS\outputs\PEAO\informalidad\1%\simulacion_3\synthetic_control_spillover_outputs.xlsx',synthetic_control_sp_"&amp;$A2&amp;","&amp;$A2&amp;")"</f>
        <v>xlswrite('G:\Mi unidad\1. PROYECTOS TELLO 2022\SCM SPILL OVERS\outputs\PEAO\informalidad\1%\simulacion_3\synthetic_control_spillover_outputs.xlsx',synthetic_control_sp_1,1)</v>
      </c>
      <c r="HV2" s="2" t="str">
        <f t="shared" ref="HV2:HV33" si="12">"xlswrite('G:\Mi unidad\1. PROYECTOS TELLO 2022\SCM SPILL OVERS\outputs\PEAO\informalidad\1%\simulacion_3\observado_outputs.xlsx',tratado_"&amp;$A2&amp;","&amp;$A2&amp;")"</f>
        <v>xlswrite('G:\Mi unidad\1. PROYECTOS TELLO 2022\SCM SPILL OVERS\outputs\PEAO\informalidad\1%\simulacion_3\observado_outputs.xlsx',tratado_1,1)</v>
      </c>
      <c r="IJ2" s="2" t="str">
        <f t="shared" ref="IJ2:IJ33" si="13">"xlswrite('G:\Mi unidad\1. PROYECTOS TELLO 2022\SCM SPILL OVERS\outputs\PEAO\densidad\1%\simulacion_3\synthetic_control_outputs.xlsx',synthetic_control_"&amp;$A2&amp;","&amp;$A2&amp;")"</f>
        <v>xlswrite('G:\Mi unidad\1. PROYECTOS TELLO 2022\SCM SPILL OVERS\outputs\PEAO\densidad\1%\simulacion_3\synthetic_control_outputs.xlsx',synthetic_control_1,1)</v>
      </c>
      <c r="IX2" s="2" t="str">
        <f t="shared" ref="IX2:IX33" si="14">"xlswrite('G:\Mi unidad\1. PROYECTOS TELLO 2022\SCM SPILL OVERS\outputs\PEAO\densidad\1%\simulacion_3\synthetic_control_spillover_outputs.xlsx',synthetic_control_sp_"&amp;$A2&amp;","&amp;$A2&amp;")"</f>
        <v>xlswrite('G:\Mi unidad\1. PROYECTOS TELLO 2022\SCM SPILL OVERS\outputs\PEAO\densidad\1%\simulacion_3\synthetic_control_spillover_outputs.xlsx',synthetic_control_sp_1,1)</v>
      </c>
      <c r="JN2" s="2" t="str">
        <f t="shared" ref="JN2:JN33" si="15">"xlswrite('G:\Mi unidad\1. PROYECTOS TELLO 2022\SCM SPILL OVERS\outputs\PEAO\densidad\1%\simulacion_3\observado_outputs.xlsx',tratado_"&amp;$A2&amp;","&amp;$A2&amp;")"</f>
        <v>xlswrite('G:\Mi unidad\1. PROYECTOS TELLO 2022\SCM SPILL OVERS\outputs\PEAO\densidad\1%\simulacion_3\observado_outputs.xlsx',tratado_1,1)</v>
      </c>
      <c r="KA2" s="2" t="str">
        <f t="shared" ref="KA2:KA33" si="16">"xlswrite('G:\Mi unidad\1. PROYECTOS TELLO 2022\SCM SPILL OVERS\outputs\PEAO\bajo_niv_educ\1%\simulacion_3\synthetic_control_outputs.xlsx',synthetic_control_"&amp;$A2&amp;","&amp;$A2&amp;")"</f>
        <v>xlswrite('G:\Mi unidad\1. PROYECTOS TELLO 2022\SCM SPILL OVERS\outputs\PEAO\bajo_niv_educ\1%\simulacion_3\synthetic_control_outputs.xlsx',synthetic_control_1,1)</v>
      </c>
      <c r="KO2" s="2" t="str">
        <f t="shared" ref="KO2:KO33" si="17">"xlswrite('G:\Mi unidad\1. PROYECTOS TELLO 2022\SCM SPILL OVERS\outputs\PEAO\bajo_niv_educ\1%\simulacion_3\synthetic_control_spillover_outputs.xlsx',synthetic_control_sp_"&amp;$A2&amp;","&amp;$A2&amp;")"</f>
        <v>xlswrite('G:\Mi unidad\1. PROYECTOS TELLO 2022\SCM SPILL OVERS\outputs\PEAO\bajo_niv_educ\1%\simulacion_3\synthetic_control_spillover_outputs.xlsx',synthetic_control_sp_1,1)</v>
      </c>
      <c r="LE2" s="2" t="str">
        <f t="shared" ref="LE2:LE33" si="18">"xlswrite('G:\Mi unidad\1. PROYECTOS TELLO 2022\SCM SPILL OVERS\outputs\PEAO\bajo_niv_educ\1%\simulacion_3\observado_outputs.xlsx',tratado_"&amp;$A2&amp;","&amp;$A2&amp;")"</f>
        <v>xlswrite('G:\Mi unidad\1. PROYECTOS TELLO 2022\SCM SPILL OVERS\outputs\PEAO\bajo_niv_educ\1%\simulacion_3\observado_outputs.xlsx',tratado_1,1)</v>
      </c>
      <c r="LS2" s="2" t="str">
        <f t="shared" ref="LS2:LS33" si="19">"xlswrite('G:\Mi unidad\1. PROYECTOS TELLO 2022\SCM SPILL OVERS\outputs\PEAO\bajo_ingreso\1%\simulacion_3\synthetic_control_outputs.xlsx',synthetic_control_"&amp;$A2&amp;","&amp;$A2&amp;")"</f>
        <v>xlswrite('G:\Mi unidad\1. PROYECTOS TELLO 2022\SCM SPILL OVERS\outputs\PEAO\bajo_ingreso\1%\simulacion_3\synthetic_control_outputs.xlsx',synthetic_control_1,1)</v>
      </c>
      <c r="MH2" s="2" t="str">
        <f t="shared" ref="MH2:MH33" si="20">"xlswrite('G:\Mi unidad\1. PROYECTOS TELLO 2022\SCM SPILL OVERS\outputs\PEAO\bajo_ingreso\1%\simulacion_3\synthetic_control_spillover_outputs.xlsx',synthetic_control_sp_"&amp;$A2&amp;","&amp;$A2&amp;")"</f>
        <v>xlswrite('G:\Mi unidad\1. PROYECTOS TELLO 2022\SCM SPILL OVERS\outputs\PEAO\bajo_ingreso\1%\simulacion_3\synthetic_control_spillover_outputs.xlsx',synthetic_control_sp_1,1)</v>
      </c>
      <c r="MX2" s="2" t="str">
        <f t="shared" ref="MX2:MX33" si="21">"xlswrite('G:\Mi unidad\1. PROYECTOS TELLO 2022\SCM SPILL OVERS\outputs\PEAO\bajo_ingreso\1%\simulacion_3\observado_outputs.xlsx',tratado_"&amp;$A2&amp;","&amp;$A2&amp;")"</f>
        <v>xlswrite('G:\Mi unidad\1. PROYECTOS TELLO 2022\SCM SPILL OVERS\outputs\PEAO\bajo_ingreso\1%\simulacion_3\observado_outputs.xlsx',tratado_1,1)</v>
      </c>
      <c r="NR2" s="2" t="str">
        <f t="shared" ref="NR2:NR33" si="22">"xlswrite('G:\Mi unidad\1. PROYECTOS TELLO 2022\SCM SPILL OVERS\outputs\PEAO\densidad_g\1%\simulacion_3\synthetic_control_outputs.xlsx',synthetic_control_"&amp;$A2&amp;","&amp;$A2&amp;")"</f>
        <v>xlswrite('G:\Mi unidad\1. PROYECTOS TELLO 2022\SCM SPILL OVERS\outputs\PEAO\densidad_g\1%\simulacion_3\synthetic_control_outputs.xlsx',synthetic_control_1,1)</v>
      </c>
      <c r="OF2" s="2" t="str">
        <f t="shared" ref="OF2:OF33" si="23">"xlswrite('G:\Mi unidad\1. PROYECTOS TELLO 2022\SCM SPILL OVERS\outputs\PEAO\densidad_g\1%\simulacion_3\synthetic_control_spillover_outputs.xlsx',synthetic_control_sp_"&amp;$A2&amp;","&amp;$A2&amp;")"</f>
        <v>xlswrite('G:\Mi unidad\1. PROYECTOS TELLO 2022\SCM SPILL OVERS\outputs\PEAO\densidad_g\1%\simulacion_3\synthetic_control_spillover_outputs.xlsx',synthetic_control_sp_1,1)</v>
      </c>
      <c r="OV2" s="2" t="str">
        <f t="shared" ref="OV2:OV33" si="24">"xlswrite('G:\Mi unidad\1. PROYECTOS TELLO 2022\SCM SPILL OVERS\outputs\PEAO\densidad_g\1%\simulacion_3\observado_outputs.xlsx',tratado_"&amp;$A2&amp;","&amp;$A2&amp;")"</f>
        <v>xlswrite('G:\Mi unidad\1. PROYECTOS TELLO 2022\SCM SPILL OVERS\outputs\PEAO\densidad_g\1%\simulacion_3\observado_outputs.xlsx',tratado_1,1)</v>
      </c>
      <c r="PI2" s="2" t="str">
        <f t="shared" ref="PI2:PI33" si="25">"xlswrite('G:\Mi unidad\1. PROYECTOS TELLO 2022\SCM SPILL OVERS\outputs\PEAO\alimentos\1%\simulacion_3\synthetic_control_outputs.xlsx',synthetic_control_"&amp;$A2&amp;","&amp;$A2&amp;");"</f>
        <v>xlswrite('G:\Mi unidad\1. PROYECTOS TELLO 2022\SCM SPILL OVERS\outputs\PEAO\alimentos\1%\simulacion_3\synthetic_control_outputs.xlsx',synthetic_control_1,1);</v>
      </c>
      <c r="PJ2" s="2" t="str">
        <f t="shared" ref="PJ2:PJ33" si="26">"xlswrite('G:\Mi unidad\1. PROYECTOS TELLO 2022\SCM SPILL OVERS\outputs\PEAO\alimentos\1%\simulacion_3\synthetic_control_spillover_outputs.xlsx',synthetic_control_sp_"&amp;$A2&amp;","&amp;$A2&amp;");"</f>
        <v>xlswrite('G:\Mi unidad\1. PROYECTOS TELLO 2022\SCM SPILL OVERS\outputs\PEAO\alimentos\1%\simulacion_3\synthetic_control_spillover_outputs.xlsx',synthetic_control_sp_1,1);</v>
      </c>
      <c r="PK2" s="2" t="str">
        <f t="shared" ref="PK2:PK33" si="27">"xlswrite('G:\Mi unidad\1. PROYECTOS TELLO 2022\SCM SPILL OVERS\outputs\PEAO\alimentos\1%\simulacion_3\observado_outputs.xlsx',tratado_"&amp;$A2&amp;","&amp;$A2&amp;");"</f>
        <v>xlswrite('G:\Mi unidad\1. PROYECTOS TELLO 2022\SCM SPILL OVERS\outputs\PEAO\alimentos\1%\simulacion_3\observado_outputs.xlsx',tratado_1,1);</v>
      </c>
      <c r="PL2" s="2"/>
      <c r="PM2" s="2"/>
      <c r="PN2" s="2"/>
      <c r="PO2" s="2"/>
      <c r="PP2" s="2" t="str">
        <f t="shared" ref="PP2:PP33" si="28">"xlswrite('G:\Mi unidad\1. PROYECTOS TELLO 2022\SCM SPILL OVERS\outputs\PEAO\jefe_hogar\1%\simulacion_3\synthetic_control_outputs.xlsx',synthetic_control_"&amp;$A2&amp;","&amp;$A2&amp;");"</f>
        <v>xlswrite('G:\Mi unidad\1. PROYECTOS TELLO 2022\SCM SPILL OVERS\outputs\PEAO\jefe_hogar\1%\simulacion_3\synthetic_control_outputs.xlsx',synthetic_control_1,1);</v>
      </c>
      <c r="PQ2" s="2" t="str">
        <f t="shared" ref="PQ2:PQ33" si="29">"xlswrite('G:\Mi unidad\1. PROYECTOS TELLO 2022\SCM SPILL OVERS\outputs\PEAO\jefe_hogar\1%\simulacion_3\synthetic_control_spillover_outputs.xlsx',synthetic_control_sp_"&amp;$A2&amp;","&amp;$A2&amp;");"</f>
        <v>xlswrite('G:\Mi unidad\1. PROYECTOS TELLO 2022\SCM SPILL OVERS\outputs\PEAO\jefe_hogar\1%\simulacion_3\synthetic_control_spillover_outputs.xlsx',synthetic_control_sp_1,1);</v>
      </c>
      <c r="PR2" s="2" t="str">
        <f t="shared" ref="PR2:PR33" si="30">"xlswrite('G:\Mi unidad\1. PROYECTOS TELLO 2022\SCM SPILL OVERS\outputs\PEAO\jefe_hogar\1%\simulacion_3\observado_outputs.xlsx',tratado_"&amp;$A2&amp;","&amp;$A2&amp;");"</f>
        <v>xlswrite('G:\Mi unidad\1. PROYECTOS TELLO 2022\SCM SPILL OVERS\outputs\PEAO\jefe_hogar\1%\simulacion_3\observado_outputs.xlsx',tratado_1,1);</v>
      </c>
      <c r="PS2" s="2"/>
      <c r="PT2" s="2"/>
      <c r="PU2" s="2"/>
      <c r="PV2" s="2" t="str">
        <f t="shared" ref="PV2:PV33" si="31">"xlswrite('G:\Mi unidad\1. PROYECTOS TELLO 2022\SCM SPILL OVERS\outputs\PEAO\mujeres\1%\simulacion_3\synthetic_control_outputs.xlsx',synthetic_control_"&amp;$A2&amp;","&amp;$A2&amp;");"</f>
        <v>xlswrite('G:\Mi unidad\1. PROYECTOS TELLO 2022\SCM SPILL OVERS\outputs\PEAO\mujeres\1%\simulacion_3\synthetic_control_outputs.xlsx',synthetic_control_1,1);</v>
      </c>
      <c r="PW2" s="2" t="str">
        <f t="shared" ref="PW2:PW33" si="32">"xlswrite('G:\Mi unidad\1. PROYECTOS TELLO 2022\SCM SPILL OVERS\outputs\PEAO\mujeres\1%\simulacion_3\synthetic_control_spillover_outputs.xlsx',synthetic_control_sp_"&amp;$A2&amp;","&amp;$A2&amp;");"</f>
        <v>xlswrite('G:\Mi unidad\1. PROYECTOS TELLO 2022\SCM SPILL OVERS\outputs\PEAO\mujeres\1%\simulacion_3\synthetic_control_spillover_outputs.xlsx',synthetic_control_sp_1,1);</v>
      </c>
      <c r="PX2" s="2" t="str">
        <f t="shared" ref="PX2:PX33" si="33">"xlswrite('G:\Mi unidad\1. PROYECTOS TELLO 2022\SCM SPILL OVERS\outputs\PEAO\mujeres\1%\simulacion_3\observado_outputs.xlsx',tratado_"&amp;$A2&amp;","&amp;$A2&amp;");"</f>
        <v>xlswrite('G:\Mi unidad\1. PROYECTOS TELLO 2022\SCM SPILL OVERS\outputs\PEAO\mujeres\1%\simulacion_3\observado_outputs.xlsx',tratado_1,1);</v>
      </c>
      <c r="PY2" s="2"/>
      <c r="PZ2" s="2"/>
      <c r="QA2" s="2"/>
      <c r="QB2" s="2" t="str">
        <f t="shared" ref="QB2:QB33" si="34">"xlswrite('G:\Mi unidad\1. PROYECTOS TELLO 2022\SCM SPILL OVERS\outputs\PEAO\criminalidad\1%\simulacion_3\synthetic_control_outputs.xlsx',synthetic_control_"&amp;$A2&amp;","&amp;$A2&amp;");"</f>
        <v>xlswrite('G:\Mi unidad\1. PROYECTOS TELLO 2022\SCM SPILL OVERS\outputs\PEAO\criminalidad\1%\simulacion_3\synthetic_control_outputs.xlsx',synthetic_control_1,1);</v>
      </c>
      <c r="QC2" s="2" t="str">
        <f t="shared" ref="QC2:QC33" si="35">"xlswrite('G:\Mi unidad\1. PROYECTOS TELLO 2022\SCM SPILL OVERS\outputs\PEAO\criminalidad\1%\simulacion_3\synthetic_control_spillover_outputs.xlsx',synthetic_control_sp_"&amp;$A2&amp;","&amp;$A2&amp;");"</f>
        <v>xlswrite('G:\Mi unidad\1. PROYECTOS TELLO 2022\SCM SPILL OVERS\outputs\PEAO\criminalidad\1%\simulacion_3\synthetic_control_spillover_outputs.xlsx',synthetic_control_sp_1,1);</v>
      </c>
      <c r="QD2" s="2" t="str">
        <f t="shared" ref="QD2:QD33" si="36">"xlswrite('G:\Mi unidad\1. PROYECTOS TELLO 2022\SCM SPILL OVERS\outputs\PEAO\criminalidad\1%\simulacion_3\observado_outputs.xlsx',tratado_"&amp;$A2&amp;","&amp;$A2&amp;");"</f>
        <v>xlswrite('G:\Mi unidad\1. PROYECTOS TELLO 2022\SCM SPILL OVERS\outputs\PEAO\criminalidad\1%\simulacion_3\observado_outputs.xlsx',tratado_1,1);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OVERS\outputs\PEAO\bajo_niv_educ\1%\simulacion_3\output_tests.xlsx',lb_vec_"&amp;QW2&amp;"','lb_vec_"&amp;QW2&amp;"');"</f>
        <v>xlswrite('G:\Mi unidad\1. PROYECTOS TELLO 2022\SCM SPILL OVERS\outputs\PEAO\bajo_niv_educ\1%\simulacion_3\output_tests.xlsx',lb_vec_1','lb_vec_1');</v>
      </c>
      <c r="RK2">
        <v>1</v>
      </c>
      <c r="RL2" t="str">
        <f>"xlswrite('G:\Mi unidad\1. PROYECTOS TELLO 2022\SCM SPILL OVERS\outputs\PEAO\bajo_ingreso\1%\simulacion_3\output_tests.xlsx',lb_vec_"&amp;RK2&amp;"','lb_vec_"&amp;RK2&amp;"');"</f>
        <v>xlswrite('G:\Mi unidad\1. PROYECTOS TELLO 2022\SCM SPILL OVERS\outputs\PEAO\bajo_ingreso\1%\simulacion_3\output_tests.xlsx',lb_vec_1','lb_vec_1');</v>
      </c>
      <c r="RW2">
        <v>1</v>
      </c>
      <c r="RX2" t="str">
        <f>"xlswrite('G:\Mi unidad\1. PROYECTOS TELLO 2022\SCM SPILL OVERS\outputs\PEAO\densidad\1%\simulacion_3\output_tests.xlsx',lb_vec_"&amp;RW2&amp;"','lb_vec_"&amp;RW2&amp;"');"</f>
        <v>xlswrite('G:\Mi unidad\1. PROYECTOS TELLO 2022\SCM SPILL OVERS\outputs\PEAO\densidad\1%\simulacion_3\output_tests.xlsx',lb_vec_1','lb_vec_1');</v>
      </c>
      <c r="SI2">
        <v>1</v>
      </c>
      <c r="SJ2" t="str">
        <f>"xlswrite('G:\Mi unidad\1. PROYECTOS TELLO 2022\SCM SPILL OVERS\outputs\PEAO\densidad_g\1%\simulacion_3\output_tests.xlsx',lb_vec_"&amp;SI2&amp;"','lb_vec_"&amp;SI2&amp;"');"</f>
        <v>xlswrite('G:\Mi unidad\1. PROYECTOS TELLO 2022\SCM SPILL OVERS\outputs\PEAO\densidad_g\1%\simulacion_3\output_tests.xlsx',lb_vec_1','lb_vec_1');</v>
      </c>
      <c r="SU2">
        <v>1</v>
      </c>
      <c r="SV2" t="str">
        <f>"xlswrite('G:\Mi unidad\1. PROYECTOS TELLO 2022\SCM SPILL OVERS\outputs\PEAO\distancia_centro_salud\1%\simulacion_3\output_tests.xlsx',lb_vec_"&amp;SU2&amp;"','lb_vec_"&amp;SU2&amp;"');"</f>
        <v>xlswrite('G:\Mi unidad\1. PROYECTOS TELLO 2022\SCM SPILL OVERS\outputs\PEAO\distancia_centro_salud\1%\simulacion_3\output_tests.xlsx',lb_vec_1','lb_vec_1');</v>
      </c>
      <c r="TH2">
        <v>1</v>
      </c>
      <c r="TI2" t="str">
        <f>"xlswrite('G:\Mi unidad\1. PROYECTOS TELLO 2022\SCM SPILL OVERS\outputs\PEAO\informalidad\1%\simulacion_3\output_tests.xlsx',lb_vec_"&amp;TH2&amp;"','lb_vec_"&amp;TH2&amp;"');"</f>
        <v>xlswrite('G:\Mi unidad\1. PROYECTOS TELLO 2022\SCM SPILL OVERS\outputs\PEAO\informalidad\1%\simulacion_3\output_tests.xlsx',lb_vec_1','lb_vec_1');</v>
      </c>
      <c r="TU2">
        <v>1</v>
      </c>
      <c r="TV2" t="str">
        <f>"xlswrite('G:\Mi unidad\1. PROYECTOS TELLO 2022\SCM SPILL OVERS\outputs\PEAO\alimentos\1%\simulacion_3\output_tests.xlsx',lb_vec_"&amp;TU2&amp;"','lb_vec_"&amp;TU2&amp;"');"</f>
        <v>xlswrite('G:\Mi unidad\1. PROYECTOS TELLO 2022\SCM SPILL OVERS\outputs\PEAO\alimentos\1%\simulacion_3\output_tests.xlsx',lb_vec_1','lb_vec_1');</v>
      </c>
      <c r="UB2">
        <v>1</v>
      </c>
      <c r="UC2" t="str">
        <f>"xlswrite('G:\Mi unidad\1. PROYECTOS TELLO 2022\SCM SPILL OVERS\outputs\PEAO\jefe_hogar\1%\simulacion_3\output_tests.xlsx',lb_vec_"&amp;UB2&amp;"','lb_vec_"&amp;UB2&amp;"');"</f>
        <v>xlswrite('G:\Mi unidad\1. PROYECTOS TELLO 2022\SCM SPILL OVERS\outputs\PEAO\jefe_hogar\1%\simulacion_3\output_tests.xlsx',lb_vec_1','lb_vec_1');</v>
      </c>
      <c r="UI2">
        <v>1</v>
      </c>
      <c r="UJ2" t="str">
        <f>"xlswrite('G:\Mi unidad\1. PROYECTOS TELLO 2022\SCM SPILL OVERS\outputs\PEAO\mujeres\1%\simulacion_3\output_tests.xlsx',lb_vec_"&amp;UI2&amp;"','lb_vec_"&amp;UI2&amp;"');"</f>
        <v>xlswrite('G:\Mi unidad\1. PROYECTOS TELLO 2022\SCM SPILL OVERS\outputs\PEAO\mujeres\1%\simulacion_3\output_tests.xlsx',lb_vec_1','lb_vec_1');</v>
      </c>
      <c r="UU2">
        <v>1</v>
      </c>
      <c r="UV2" t="str">
        <f>"xlswrite('G:\Mi unidad\1. PROYECTOS TELLO 2022\SCM SPILL OVERS\outputs\PEAO\criminalidad\1%\simulacion_3\output_tests.xlsx',lb_vec_"&amp;UU2&amp;"','lb_vec_"&amp;UU2&amp;"');"</f>
        <v>xlswrite('G:\Mi unidad\1. PROYECTOS TELLO 2022\SCM SPILL OVERS\outputs\PEAO\criminalidad\1%\simulacion_3\output_tests.xlsx',lb_vec_1','lb_vec_1');</v>
      </c>
    </row>
    <row r="3" spans="1:568" x14ac:dyDescent="0.3">
      <c r="A3">
        <v>7</v>
      </c>
      <c r="B3" s="2" t="str">
        <f t="shared" si="0"/>
        <v>[data_7,provincias_7,~] = xlsread('BD_PEAO_est_1_provincia_7.xlsx');</v>
      </c>
      <c r="E3" s="2" t="str">
        <f t="shared" ref="E3:E60" si="37">"provincia_"&amp;A3&amp;" = unique(provincias_"&amp;A3&amp;"(2:end,1));"</f>
        <v>provincia_7 = unique(provincias_7(2:end,1));</v>
      </c>
      <c r="J3" s="2" t="s">
        <v>50</v>
      </c>
      <c r="O3" s="2" t="str">
        <f t="shared" si="1"/>
        <v>PEAO_7 = reshape(data_7(:,2),T+S,N);</v>
      </c>
      <c r="T3" s="2" t="str">
        <f t="shared" si="2"/>
        <v xml:space="preserve">PEAO_7 = PEAO_7'; </v>
      </c>
      <c r="X3" s="2" t="str">
        <f t="shared" si="3"/>
        <v>tratado_7 = PEAO_7(1,:);</v>
      </c>
      <c r="AC3" s="2" t="str">
        <f t="shared" si="4"/>
        <v>PEAO_7(1,:) = [];</v>
      </c>
      <c r="AI3" s="2" t="str">
        <f t="shared" si="5"/>
        <v>PEAO_7 = [tratado_7;PEAO_7];</v>
      </c>
      <c r="AN3" s="2" t="str">
        <f t="shared" si="6"/>
        <v>Y_7 = PEAO_7;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38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39">"M_hat_"&amp;A3&amp;" = (eye(N)-B_hat_"&amp;A3&amp;")'*(eye(N)-B_hat_"&amp;A3&amp;");"</f>
        <v>M_hat_7 = (eye(N)-B_hat_7)'*(eye(N)-B_hat_7);</v>
      </c>
      <c r="DQ3" s="2" t="str">
        <f t="shared" ref="DQ3:DQ60" si="40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1">"synthetic_control_"&amp;$A3&amp;"=synthetic_control_"&amp;$A3&amp;"'"</f>
        <v>synthetic_control_7=synthetic_control_7'</v>
      </c>
      <c r="EQ3" s="2" t="str">
        <f t="shared" ref="EQ3:EQ60" si="42">"synthetic_control_sp_"&amp;$A3&amp;"=synthetic_control_sp_"&amp;$A3&amp;"'"</f>
        <v>synthetic_control_sp_7=synthetic_control_sp_7'</v>
      </c>
      <c r="EV3" s="2" t="str">
        <f t="shared" ref="EV3:EV60" si="43">"tratado_"&amp;$A3&amp;"=tratado_"&amp;$A3&amp;"'"</f>
        <v>tratado_7=tratado_7'</v>
      </c>
      <c r="EZ3" s="2" t="str">
        <f t="shared" si="7"/>
        <v>xlswrite('G:\Mi unidad\1. PROYECTOS TELLO 2022\SCM SPILL OVERS\outputs\PEAO\distancia_centro_salud\1%\simulacion_3\synthetic_control_outputs.xlsx',synthetic_control_7,7)</v>
      </c>
      <c r="FN3" s="2" t="str">
        <f t="shared" si="8"/>
        <v>xlswrite('G:\Mi unidad\1. PROYECTOS TELLO 2022\SCM SPILL OVERS\outputs\PEAO\distancia_centro_salud\1%\simulacion_3\synthetic_control_spillover_outputs.xlsx',synthetic_control_sp_7,7)</v>
      </c>
      <c r="GD3" s="2" t="str">
        <f t="shared" si="9"/>
        <v>xlswrite('G:\Mi unidad\1. PROYECTOS TELLO 2022\SCM SPILL OVERS\outputs\PEAO\distancia_centro_salud\1%\simulacion_3\observado_outputs.xlsx',tratado_7,7)</v>
      </c>
      <c r="GR3" s="2" t="str">
        <f t="shared" si="10"/>
        <v>xlswrite('G:\Mi unidad\1. PROYECTOS TELLO 2022\SCM SPILL OVERS\outputs\PEAO\informalidad\1%\simulacion_3\synthetic_control_outputs.xlsx',synthetic_control_7,7)</v>
      </c>
      <c r="HF3" s="2" t="str">
        <f t="shared" si="11"/>
        <v>xlswrite('G:\Mi unidad\1. PROYECTOS TELLO 2022\SCM SPILL OVERS\outputs\PEAO\informalidad\1%\simulacion_3\synthetic_control_spillover_outputs.xlsx',synthetic_control_sp_7,7)</v>
      </c>
      <c r="HV3" s="2" t="str">
        <f t="shared" si="12"/>
        <v>xlswrite('G:\Mi unidad\1. PROYECTOS TELLO 2022\SCM SPILL OVERS\outputs\PEAO\informalidad\1%\simulacion_3\observado_outputs.xlsx',tratado_7,7)</v>
      </c>
      <c r="IJ3" s="2" t="str">
        <f t="shared" si="13"/>
        <v>xlswrite('G:\Mi unidad\1. PROYECTOS TELLO 2022\SCM SPILL OVERS\outputs\PEAO\densidad\1%\simulacion_3\synthetic_control_outputs.xlsx',synthetic_control_7,7)</v>
      </c>
      <c r="IX3" s="2" t="str">
        <f t="shared" si="14"/>
        <v>xlswrite('G:\Mi unidad\1. PROYECTOS TELLO 2022\SCM SPILL OVERS\outputs\PEAO\densidad\1%\simulacion_3\synthetic_control_spillover_outputs.xlsx',synthetic_control_sp_7,7)</v>
      </c>
      <c r="JN3" s="2" t="str">
        <f t="shared" si="15"/>
        <v>xlswrite('G:\Mi unidad\1. PROYECTOS TELLO 2022\SCM SPILL OVERS\outputs\PEAO\densidad\1%\simulacion_3\observado_outputs.xlsx',tratado_7,7)</v>
      </c>
      <c r="KA3" s="2" t="str">
        <f t="shared" si="16"/>
        <v>xlswrite('G:\Mi unidad\1. PROYECTOS TELLO 2022\SCM SPILL OVERS\outputs\PEAO\bajo_niv_educ\1%\simulacion_3\synthetic_control_outputs.xlsx',synthetic_control_7,7)</v>
      </c>
      <c r="KO3" s="2" t="str">
        <f t="shared" si="17"/>
        <v>xlswrite('G:\Mi unidad\1. PROYECTOS TELLO 2022\SCM SPILL OVERS\outputs\PEAO\bajo_niv_educ\1%\simulacion_3\synthetic_control_spillover_outputs.xlsx',synthetic_control_sp_7,7)</v>
      </c>
      <c r="LE3" s="2" t="str">
        <f t="shared" si="18"/>
        <v>xlswrite('G:\Mi unidad\1. PROYECTOS TELLO 2022\SCM SPILL OVERS\outputs\PEAO\bajo_niv_educ\1%\simulacion_3\observado_outputs.xlsx',tratado_7,7)</v>
      </c>
      <c r="LS3" s="2" t="str">
        <f t="shared" si="19"/>
        <v>xlswrite('G:\Mi unidad\1. PROYECTOS TELLO 2022\SCM SPILL OVERS\outputs\PEAO\bajo_ingreso\1%\simulacion_3\synthetic_control_outputs.xlsx',synthetic_control_7,7)</v>
      </c>
      <c r="MH3" s="2" t="str">
        <f t="shared" si="20"/>
        <v>xlswrite('G:\Mi unidad\1. PROYECTOS TELLO 2022\SCM SPILL OVERS\outputs\PEAO\bajo_ingreso\1%\simulacion_3\synthetic_control_spillover_outputs.xlsx',synthetic_control_sp_7,7)</v>
      </c>
      <c r="MX3" s="2" t="str">
        <f t="shared" si="21"/>
        <v>xlswrite('G:\Mi unidad\1. PROYECTOS TELLO 2022\SCM SPILL OVERS\outputs\PEAO\bajo_ingreso\1%\simulacion_3\observado_outputs.xlsx',tratado_7,7)</v>
      </c>
      <c r="NR3" s="2" t="str">
        <f t="shared" si="22"/>
        <v>xlswrite('G:\Mi unidad\1. PROYECTOS TELLO 2022\SCM SPILL OVERS\outputs\PEAO\densidad_g\1%\simulacion_3\synthetic_control_outputs.xlsx',synthetic_control_7,7)</v>
      </c>
      <c r="OF3" s="2" t="str">
        <f t="shared" si="23"/>
        <v>xlswrite('G:\Mi unidad\1. PROYECTOS TELLO 2022\SCM SPILL OVERS\outputs\PEAO\densidad_g\1%\simulacion_3\synthetic_control_spillover_outputs.xlsx',synthetic_control_sp_7,7)</v>
      </c>
      <c r="OV3" s="2" t="str">
        <f t="shared" si="24"/>
        <v>xlswrite('G:\Mi unidad\1. PROYECTOS TELLO 2022\SCM SPILL OVERS\outputs\PEAO\densidad_g\1%\simulacion_3\observado_outputs.xlsx',tratado_7,7)</v>
      </c>
      <c r="PI3" s="2" t="str">
        <f t="shared" si="25"/>
        <v>xlswrite('G:\Mi unidad\1. PROYECTOS TELLO 2022\SCM SPILL OVERS\outputs\PEAO\alimentos\1%\simulacion_3\synthetic_control_outputs.xlsx',synthetic_control_7,7);</v>
      </c>
      <c r="PJ3" s="2" t="str">
        <f t="shared" si="26"/>
        <v>xlswrite('G:\Mi unidad\1. PROYECTOS TELLO 2022\SCM SPILL OVERS\outputs\PEAO\alimentos\1%\simulacion_3\synthetic_control_spillover_outputs.xlsx',synthetic_control_sp_7,7);</v>
      </c>
      <c r="PK3" s="2" t="str">
        <f t="shared" si="27"/>
        <v>xlswrite('G:\Mi unidad\1. PROYECTOS TELLO 2022\SCM SPILL OVERS\outputs\PEAO\alimentos\1%\simulacion_3\observado_outputs.xlsx',tratado_7,7);</v>
      </c>
      <c r="PP3" s="2" t="str">
        <f t="shared" si="28"/>
        <v>xlswrite('G:\Mi unidad\1. PROYECTOS TELLO 2022\SCM SPILL OVERS\outputs\PEAO\jefe_hogar\1%\simulacion_3\synthetic_control_outputs.xlsx',synthetic_control_7,7);</v>
      </c>
      <c r="PQ3" s="2" t="str">
        <f t="shared" si="29"/>
        <v>xlswrite('G:\Mi unidad\1. PROYECTOS TELLO 2022\SCM SPILL OVERS\outputs\PEAO\jefe_hogar\1%\simulacion_3\synthetic_control_spillover_outputs.xlsx',synthetic_control_sp_7,7);</v>
      </c>
      <c r="PR3" s="2" t="str">
        <f t="shared" si="30"/>
        <v>xlswrite('G:\Mi unidad\1. PROYECTOS TELLO 2022\SCM SPILL OVERS\outputs\PEAO\jefe_hogar\1%\simulacion_3\observado_outputs.xlsx',tratado_7,7);</v>
      </c>
      <c r="PV3" s="2" t="str">
        <f t="shared" si="31"/>
        <v>xlswrite('G:\Mi unidad\1. PROYECTOS TELLO 2022\SCM SPILL OVERS\outputs\PEAO\mujeres\1%\simulacion_3\synthetic_control_outputs.xlsx',synthetic_control_7,7);</v>
      </c>
      <c r="PW3" s="2" t="str">
        <f t="shared" si="32"/>
        <v>xlswrite('G:\Mi unidad\1. PROYECTOS TELLO 2022\SCM SPILL OVERS\outputs\PEAO\mujeres\1%\simulacion_3\synthetic_control_spillover_outputs.xlsx',synthetic_control_sp_7,7);</v>
      </c>
      <c r="PX3" s="2" t="str">
        <f t="shared" si="33"/>
        <v>xlswrite('G:\Mi unidad\1. PROYECTOS TELLO 2022\SCM SPILL OVERS\outputs\PEAO\mujeres\1%\simulacion_3\observado_outputs.xlsx',tratado_7,7);</v>
      </c>
      <c r="QB3" s="2" t="str">
        <f t="shared" si="34"/>
        <v>xlswrite('G:\Mi unidad\1. PROYECTOS TELLO 2022\SCM SPILL OVERS\outputs\PEAO\criminalidad\1%\simulacion_3\synthetic_control_outputs.xlsx',synthetic_control_7,7);</v>
      </c>
      <c r="QC3" s="2" t="str">
        <f t="shared" si="35"/>
        <v>xlswrite('G:\Mi unidad\1. PROYECTOS TELLO 2022\SCM SPILL OVERS\outputs\PEAO\criminalidad\1%\simulacion_3\synthetic_control_spillover_outputs.xlsx',synthetic_control_sp_7,7);</v>
      </c>
      <c r="QD3" s="2" t="str">
        <f t="shared" si="36"/>
        <v>xlswrite('G:\Mi unidad\1. PROYECTOS TELLO 2022\SCM SPILL OVERS\outputs\PEAO\criminalidad\1%\simulacion_3\observado_outputs.xlsx',tratado_7,7);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OVERS\outputs\PEAO\bajo_niv_educ\1%\simulacion_3\output_tests.xlsx',ub_vec_"&amp;QW3&amp;"','ub_vec_"&amp;QW3&amp;"');"</f>
        <v>xlswrite('G:\Mi unidad\1. PROYECTOS TELLO 2022\SCM SPILL OVERS\outputs\PEAO\bajo_niv_educ\1%\simulacion_3\output_tests.xlsx',ub_vec_1','ub_vec_1');</v>
      </c>
      <c r="RK3">
        <v>1</v>
      </c>
      <c r="RL3" t="str">
        <f>"xlswrite('G:\Mi unidad\1. PROYECTOS TELLO 2022\SCM SPILL OVERS\outputs\PEAO\bajo_ingreso\1%\simulacion_3\output_tests.xlsx',ub_vec_"&amp;RK3&amp;"','ub_vec_"&amp;RK3&amp;"');"</f>
        <v>xlswrite('G:\Mi unidad\1. PROYECTOS TELLO 2022\SCM SPILL OVERS\outputs\PEAO\bajo_ingreso\1%\simulacion_3\output_tests.xlsx',ub_vec_1','ub_vec_1');</v>
      </c>
      <c r="RW3">
        <v>1</v>
      </c>
      <c r="RX3" t="str">
        <f>"xlswrite('G:\Mi unidad\1. PROYECTOS TELLO 2022\SCM SPILL OVERS\outputs\PEAO\densidad\1%\simulacion_3\output_tests.xlsx',ub_vec_"&amp;RW3&amp;"','ub_vec_"&amp;RW3&amp;"');"</f>
        <v>xlswrite('G:\Mi unidad\1. PROYECTOS TELLO 2022\SCM SPILL OVERS\outputs\PEAO\densidad\1%\simulacion_3\output_tests.xlsx',ub_vec_1','ub_vec_1');</v>
      </c>
      <c r="SI3">
        <v>1</v>
      </c>
      <c r="SJ3" t="str">
        <f>"xlswrite('G:\Mi unidad\1. PROYECTOS TELLO 2022\SCM SPILL OVERS\outputs\PEAO\densidad_g\1%\simulacion_3\output_tests.xlsx',ub_vec_"&amp;SI3&amp;"','ub_vec_"&amp;SI3&amp;"');"</f>
        <v>xlswrite('G:\Mi unidad\1. PROYECTOS TELLO 2022\SCM SPILL OVERS\outputs\PEAO\densidad_g\1%\simulacion_3\output_tests.xlsx',ub_vec_1','ub_vec_1');</v>
      </c>
      <c r="SU3">
        <v>1</v>
      </c>
      <c r="SV3" t="str">
        <f>"xlswrite('G:\Mi unidad\1. PROYECTOS TELLO 2022\SCM SPILL OVERS\outputs\PEAO\distancia_centro_salud\1%\simulacion_3\output_tests.xlsx',ub_vec_"&amp;SU3&amp;"','ub_vec_"&amp;SU3&amp;"');"</f>
        <v>xlswrite('G:\Mi unidad\1. PROYECTOS TELLO 2022\SCM SPILL OVERS\outputs\PEAO\distancia_centro_salud\1%\simulacion_3\output_tests.xlsx',ub_vec_1','ub_vec_1');</v>
      </c>
      <c r="TH3">
        <v>1</v>
      </c>
      <c r="TI3" t="str">
        <f>"xlswrite('G:\Mi unidad\1. PROYECTOS TELLO 2022\SCM SPILL OVERS\outputs\PEAO\informalidad\1%\simulacion_3\output_tests.xlsx',ub_vec_"&amp;TH3&amp;"','ub_vec_"&amp;TH3&amp;"');"</f>
        <v>xlswrite('G:\Mi unidad\1. PROYECTOS TELLO 2022\SCM SPILL OVERS\outputs\PEAO\informalidad\1%\simulacion_3\output_tests.xlsx',ub_vec_1','ub_vec_1');</v>
      </c>
      <c r="TU3">
        <v>1</v>
      </c>
      <c r="TV3" t="str">
        <f>"xlswrite('G:\Mi unidad\1. PROYECTOS TELLO 2022\SCM SPILL OVERS\outputs\PEAO\alimentos\1%\simulacion_3\output_tests.xlsx',ub_vec_"&amp;TU3&amp;"','ub_vec_"&amp;TU3&amp;"');"</f>
        <v>xlswrite('G:\Mi unidad\1. PROYECTOS TELLO 2022\SCM SPILL OVERS\outputs\PEAO\alimentos\1%\simulacion_3\output_tests.xlsx',ub_vec_1','ub_vec_1');</v>
      </c>
      <c r="UB3">
        <v>1</v>
      </c>
      <c r="UC3" t="str">
        <f>"xlswrite('G:\Mi unidad\1. PROYECTOS TELLO 2022\SCM SPILL OVERS\outputs\PEAO\jefe_hogar\1%\simulacion_3\output_tests.xlsx',ub_vec_"&amp;UB3&amp;"','ub_vec_"&amp;UB3&amp;"');"</f>
        <v>xlswrite('G:\Mi unidad\1. PROYECTOS TELLO 2022\SCM SPILL OVERS\outputs\PEAO\jefe_hogar\1%\simulacion_3\output_tests.xlsx',ub_vec_1','ub_vec_1');</v>
      </c>
      <c r="UI3">
        <v>1</v>
      </c>
      <c r="UJ3" t="str">
        <f>"xlswrite('G:\Mi unidad\1. PROYECTOS TELLO 2022\SCM SPILL OVERS\outputs\PEAO\mujeres\1%\simulacion_3\output_tests.xlsx',ub_vec_"&amp;UI3&amp;"','ub_vec_"&amp;UI3&amp;"');"</f>
        <v>xlswrite('G:\Mi unidad\1. PROYECTOS TELLO 2022\SCM SPILL OVERS\outputs\PEAO\mujeres\1%\simulacion_3\output_tests.xlsx',ub_vec_1','ub_vec_1');</v>
      </c>
      <c r="UU3">
        <v>1</v>
      </c>
      <c r="UV3" t="str">
        <f>"xlswrite('G:\Mi unidad\1. PROYECTOS TELLO 2022\SCM SPILL OVERS\outputs\PEAO\criminalidad\1%\simulacion_3\output_tests.xlsx',ub_vec_"&amp;UU3&amp;"','ub_vec_"&amp;UU3&amp;"');"</f>
        <v>xlswrite('G:\Mi unidad\1. PROYECTOS TELLO 2022\SCM SPILL OVERS\outputs\PEAO\criminalidad\1%\simulacion_3\output_tests.xlsx',ub_vec_1','ub_vec_1');</v>
      </c>
    </row>
    <row r="4" spans="1:568" x14ac:dyDescent="0.3">
      <c r="A4">
        <v>10</v>
      </c>
      <c r="B4" s="2" t="str">
        <f t="shared" si="0"/>
        <v>[data_10,provincias_10,~] = xlsread('BD_PEAO_est_1_provincia_10.xlsx');</v>
      </c>
      <c r="E4" s="2" t="str">
        <f t="shared" si="37"/>
        <v>provincia_10 = unique(provincias_10(2:end,1));</v>
      </c>
      <c r="J4" s="2" t="s">
        <v>52</v>
      </c>
      <c r="O4" s="2" t="str">
        <f t="shared" si="1"/>
        <v>PEAO_10 = reshape(data_10(:,2),T+S,N);</v>
      </c>
      <c r="T4" s="2" t="str">
        <f t="shared" si="2"/>
        <v xml:space="preserve">PEAO_10 = PEAO_10'; </v>
      </c>
      <c r="X4" s="2" t="str">
        <f t="shared" si="3"/>
        <v>tratado_10 = PEAO_10(1,:);</v>
      </c>
      <c r="AC4" s="2" t="str">
        <f t="shared" si="4"/>
        <v>PEAO_10(1,:) = [];</v>
      </c>
      <c r="AI4" s="2" t="str">
        <f t="shared" si="5"/>
        <v>PEAO_10 = [tratado_10;PEAO_10];</v>
      </c>
      <c r="AN4" s="2" t="str">
        <f t="shared" si="6"/>
        <v>Y_10 = PEAO_10; % outcome matrix</v>
      </c>
      <c r="AS4" s="2" t="str">
        <f t="shared" ref="AS4:AS60" si="44">"Y_pre_"&amp;A4&amp;" = Y_"&amp;A4&amp;"(:,1:T);"</f>
        <v>Y_pre_10 = Y_10(:,1:T);</v>
      </c>
      <c r="AW4" s="2" t="str">
        <f t="shared" ref="AW4:AW60" si="45">"Y_post_"&amp;A4&amp;" = Y_"&amp;A4&amp;"(:,T+1:end);"</f>
        <v>Y_post_10 = Y_10(:,T+1:end);</v>
      </c>
      <c r="BA4" s="2" t="str">
        <f t="shared" ref="BA4:BA60" si="46">"[a_hat_"&amp;A4&amp;",B_hat_"&amp;A4&amp;"] = scm_batch(Y_pre_"&amp;A4&amp;");"</f>
        <v>[a_hat_10,B_hat_10] = scm_batch(Y_pre_10);</v>
      </c>
      <c r="BF4" s="2" t="str">
        <f t="shared" si="38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39"/>
        <v>M_hat_10 = (eye(N)-B_hat_10)'*(eye(N)-B_hat_10);</v>
      </c>
      <c r="DQ4" s="2" t="str">
        <f t="shared" si="40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1"/>
        <v>synthetic_control_10=synthetic_control_10'</v>
      </c>
      <c r="EQ4" s="2" t="str">
        <f t="shared" si="42"/>
        <v>synthetic_control_sp_10=synthetic_control_sp_10'</v>
      </c>
      <c r="EV4" s="2" t="str">
        <f t="shared" si="43"/>
        <v>tratado_10=tratado_10'</v>
      </c>
      <c r="EZ4" s="2" t="str">
        <f t="shared" si="7"/>
        <v>xlswrite('G:\Mi unidad\1. PROYECTOS TELLO 2022\SCM SPILL OVERS\outputs\PEAO\distancia_centro_salud\1%\simulacion_3\synthetic_control_outputs.xlsx',synthetic_control_10,10)</v>
      </c>
      <c r="FN4" s="2" t="str">
        <f t="shared" si="8"/>
        <v>xlswrite('G:\Mi unidad\1. PROYECTOS TELLO 2022\SCM SPILL OVERS\outputs\PEAO\distancia_centro_salud\1%\simulacion_3\synthetic_control_spillover_outputs.xlsx',synthetic_control_sp_10,10)</v>
      </c>
      <c r="GD4" s="2" t="str">
        <f t="shared" si="9"/>
        <v>xlswrite('G:\Mi unidad\1. PROYECTOS TELLO 2022\SCM SPILL OVERS\outputs\PEAO\distancia_centro_salud\1%\simulacion_3\observado_outputs.xlsx',tratado_10,10)</v>
      </c>
      <c r="GR4" s="2" t="str">
        <f t="shared" si="10"/>
        <v>xlswrite('G:\Mi unidad\1. PROYECTOS TELLO 2022\SCM SPILL OVERS\outputs\PEAO\informalidad\1%\simulacion_3\synthetic_control_outputs.xlsx',synthetic_control_10,10)</v>
      </c>
      <c r="HF4" s="2" t="str">
        <f t="shared" si="11"/>
        <v>xlswrite('G:\Mi unidad\1. PROYECTOS TELLO 2022\SCM SPILL OVERS\outputs\PEAO\informalidad\1%\simulacion_3\synthetic_control_spillover_outputs.xlsx',synthetic_control_sp_10,10)</v>
      </c>
      <c r="HV4" s="2" t="str">
        <f t="shared" si="12"/>
        <v>xlswrite('G:\Mi unidad\1. PROYECTOS TELLO 2022\SCM SPILL OVERS\outputs\PEAO\informalidad\1%\simulacion_3\observado_outputs.xlsx',tratado_10,10)</v>
      </c>
      <c r="IJ4" s="2" t="str">
        <f t="shared" si="13"/>
        <v>xlswrite('G:\Mi unidad\1. PROYECTOS TELLO 2022\SCM SPILL OVERS\outputs\PEAO\densidad\1%\simulacion_3\synthetic_control_outputs.xlsx',synthetic_control_10,10)</v>
      </c>
      <c r="IX4" s="2" t="str">
        <f t="shared" si="14"/>
        <v>xlswrite('G:\Mi unidad\1. PROYECTOS TELLO 2022\SCM SPILL OVERS\outputs\PEAO\densidad\1%\simulacion_3\synthetic_control_spillover_outputs.xlsx',synthetic_control_sp_10,10)</v>
      </c>
      <c r="JN4" s="2" t="str">
        <f t="shared" si="15"/>
        <v>xlswrite('G:\Mi unidad\1. PROYECTOS TELLO 2022\SCM SPILL OVERS\outputs\PEAO\densidad\1%\simulacion_3\observado_outputs.xlsx',tratado_10,10)</v>
      </c>
      <c r="KA4" s="2" t="str">
        <f t="shared" si="16"/>
        <v>xlswrite('G:\Mi unidad\1. PROYECTOS TELLO 2022\SCM SPILL OVERS\outputs\PEAO\bajo_niv_educ\1%\simulacion_3\synthetic_control_outputs.xlsx',synthetic_control_10,10)</v>
      </c>
      <c r="KO4" s="2" t="str">
        <f t="shared" si="17"/>
        <v>xlswrite('G:\Mi unidad\1. PROYECTOS TELLO 2022\SCM SPILL OVERS\outputs\PEAO\bajo_niv_educ\1%\simulacion_3\synthetic_control_spillover_outputs.xlsx',synthetic_control_sp_10,10)</v>
      </c>
      <c r="LE4" s="2" t="str">
        <f t="shared" si="18"/>
        <v>xlswrite('G:\Mi unidad\1. PROYECTOS TELLO 2022\SCM SPILL OVERS\outputs\PEAO\bajo_niv_educ\1%\simulacion_3\observado_outputs.xlsx',tratado_10,10)</v>
      </c>
      <c r="LS4" s="2" t="str">
        <f t="shared" si="19"/>
        <v>xlswrite('G:\Mi unidad\1. PROYECTOS TELLO 2022\SCM SPILL OVERS\outputs\PEAO\bajo_ingreso\1%\simulacion_3\synthetic_control_outputs.xlsx',synthetic_control_10,10)</v>
      </c>
      <c r="MH4" s="2" t="str">
        <f t="shared" si="20"/>
        <v>xlswrite('G:\Mi unidad\1. PROYECTOS TELLO 2022\SCM SPILL OVERS\outputs\PEAO\bajo_ingreso\1%\simulacion_3\synthetic_control_spillover_outputs.xlsx',synthetic_control_sp_10,10)</v>
      </c>
      <c r="MX4" s="2" t="str">
        <f t="shared" si="21"/>
        <v>xlswrite('G:\Mi unidad\1. PROYECTOS TELLO 2022\SCM SPILL OVERS\outputs\PEAO\bajo_ingreso\1%\simulacion_3\observado_outputs.xlsx',tratado_10,10)</v>
      </c>
      <c r="NR4" s="2" t="str">
        <f t="shared" si="22"/>
        <v>xlswrite('G:\Mi unidad\1. PROYECTOS TELLO 2022\SCM SPILL OVERS\outputs\PEAO\densidad_g\1%\simulacion_3\synthetic_control_outputs.xlsx',synthetic_control_10,10)</v>
      </c>
      <c r="OF4" s="2" t="str">
        <f t="shared" si="23"/>
        <v>xlswrite('G:\Mi unidad\1. PROYECTOS TELLO 2022\SCM SPILL OVERS\outputs\PEAO\densidad_g\1%\simulacion_3\synthetic_control_spillover_outputs.xlsx',synthetic_control_sp_10,10)</v>
      </c>
      <c r="OV4" s="2" t="str">
        <f t="shared" si="24"/>
        <v>xlswrite('G:\Mi unidad\1. PROYECTOS TELLO 2022\SCM SPILL OVERS\outputs\PEAO\densidad_g\1%\simulacion_3\observado_outputs.xlsx',tratado_10,10)</v>
      </c>
      <c r="PI4" s="2" t="str">
        <f t="shared" si="25"/>
        <v>xlswrite('G:\Mi unidad\1. PROYECTOS TELLO 2022\SCM SPILL OVERS\outputs\PEAO\alimentos\1%\simulacion_3\synthetic_control_outputs.xlsx',synthetic_control_10,10);</v>
      </c>
      <c r="PJ4" s="2" t="str">
        <f t="shared" si="26"/>
        <v>xlswrite('G:\Mi unidad\1. PROYECTOS TELLO 2022\SCM SPILL OVERS\outputs\PEAO\alimentos\1%\simulacion_3\synthetic_control_spillover_outputs.xlsx',synthetic_control_sp_10,10);</v>
      </c>
      <c r="PK4" s="2" t="str">
        <f t="shared" si="27"/>
        <v>xlswrite('G:\Mi unidad\1. PROYECTOS TELLO 2022\SCM SPILL OVERS\outputs\PEAO\alimentos\1%\simulacion_3\observado_outputs.xlsx',tratado_10,10);</v>
      </c>
      <c r="PP4" s="2" t="str">
        <f t="shared" si="28"/>
        <v>xlswrite('G:\Mi unidad\1. PROYECTOS TELLO 2022\SCM SPILL OVERS\outputs\PEAO\jefe_hogar\1%\simulacion_3\synthetic_control_outputs.xlsx',synthetic_control_10,10);</v>
      </c>
      <c r="PQ4" s="2" t="str">
        <f t="shared" si="29"/>
        <v>xlswrite('G:\Mi unidad\1. PROYECTOS TELLO 2022\SCM SPILL OVERS\outputs\PEAO\jefe_hogar\1%\simulacion_3\synthetic_control_spillover_outputs.xlsx',synthetic_control_sp_10,10);</v>
      </c>
      <c r="PR4" s="2" t="str">
        <f t="shared" si="30"/>
        <v>xlswrite('G:\Mi unidad\1. PROYECTOS TELLO 2022\SCM SPILL OVERS\outputs\PEAO\jefe_hogar\1%\simulacion_3\observado_outputs.xlsx',tratado_10,10);</v>
      </c>
      <c r="PV4" s="2" t="str">
        <f t="shared" si="31"/>
        <v>xlswrite('G:\Mi unidad\1. PROYECTOS TELLO 2022\SCM SPILL OVERS\outputs\PEAO\mujeres\1%\simulacion_3\synthetic_control_outputs.xlsx',synthetic_control_10,10);</v>
      </c>
      <c r="PW4" s="2" t="str">
        <f t="shared" si="32"/>
        <v>xlswrite('G:\Mi unidad\1. PROYECTOS TELLO 2022\SCM SPILL OVERS\outputs\PEAO\mujeres\1%\simulacion_3\synthetic_control_spillover_outputs.xlsx',synthetic_control_sp_10,10);</v>
      </c>
      <c r="PX4" s="2" t="str">
        <f t="shared" si="33"/>
        <v>xlswrite('G:\Mi unidad\1. PROYECTOS TELLO 2022\SCM SPILL OVERS\outputs\PEAO\mujeres\1%\simulacion_3\observado_outputs.xlsx',tratado_10,10);</v>
      </c>
      <c r="QB4" s="2" t="str">
        <f t="shared" si="34"/>
        <v>xlswrite('G:\Mi unidad\1. PROYECTOS TELLO 2022\SCM SPILL OVERS\outputs\PEAO\criminalidad\1%\simulacion_3\synthetic_control_outputs.xlsx',synthetic_control_10,10);</v>
      </c>
      <c r="QC4" s="2" t="str">
        <f t="shared" si="35"/>
        <v>xlswrite('G:\Mi unidad\1. PROYECTOS TELLO 2022\SCM SPILL OVERS\outputs\PEAO\criminalidad\1%\simulacion_3\synthetic_control_spillover_outputs.xlsx',synthetic_control_sp_10,10);</v>
      </c>
      <c r="QD4" s="2" t="str">
        <f t="shared" si="36"/>
        <v>xlswrite('G:\Mi unidad\1. PROYECTOS TELLO 2022\SCM SPILL OVERS\outputs\PEAO\criminalidad\1%\simulacion_3\observado_outputs.xlsx',tratado_10,10);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OVERS\outputs\PEAO\bajo_niv_educ\1%\simulacion_3\output_tests.xlsx',p_value_vec_"&amp;QW4&amp;"','p_value_vec_"&amp;QW4&amp;"');"</f>
        <v>xlswrite('G:\Mi unidad\1. PROYECTOS TELLO 2022\SCM SPILL OVERS\outputs\PEAO\bajo_niv_educ\1%\simulacion_3\output_tests.xlsx',p_value_vec_1','p_value_vec_1');</v>
      </c>
      <c r="RK4">
        <v>1</v>
      </c>
      <c r="RL4" t="str">
        <f>"xlswrite('G:\Mi unidad\1. PROYECTOS TELLO 2022\SCM SPILL OVERS\outputs\PEAO\bajo_ingreso\1%\simulacion_3\output_tests.xlsx',p_value_vec_"&amp;RK4&amp;"','p_value_vec_"&amp;RK4&amp;"');"</f>
        <v>xlswrite('G:\Mi unidad\1. PROYECTOS TELLO 2022\SCM SPILL OVERS\outputs\PEAO\bajo_ingreso\1%\simulacion_3\output_tests.xlsx',p_value_vec_1','p_value_vec_1');</v>
      </c>
      <c r="RW4">
        <v>1</v>
      </c>
      <c r="RX4" t="str">
        <f>"xlswrite('G:\Mi unidad\1. PROYECTOS TELLO 2022\SCM SPILL OVERS\outputs\PEAO\densidad\1%\simulacion_3\output_tests.xlsx',p_value_vec_"&amp;RW4&amp;"','p_value_vec_"&amp;RW4&amp;"');"</f>
        <v>xlswrite('G:\Mi unidad\1. PROYECTOS TELLO 2022\SCM SPILL OVERS\outputs\PEAO\densidad\1%\simulacion_3\output_tests.xlsx',p_value_vec_1','p_value_vec_1');</v>
      </c>
      <c r="SI4">
        <v>1</v>
      </c>
      <c r="SJ4" t="str">
        <f>"xlswrite('G:\Mi unidad\1. PROYECTOS TELLO 2022\SCM SPILL OVERS\outputs\PEAO\densidad_g\1%\simulacion_3\output_tests.xlsx',p_value_vec_"&amp;SI4&amp;"','p_value_vec_"&amp;SI4&amp;"');"</f>
        <v>xlswrite('G:\Mi unidad\1. PROYECTOS TELLO 2022\SCM SPILL OVERS\outputs\PEAO\densidad_g\1%\simulacion_3\output_tests.xlsx',p_value_vec_1','p_value_vec_1');</v>
      </c>
      <c r="SU4">
        <v>1</v>
      </c>
      <c r="SV4" t="str">
        <f>"xlswrite('G:\Mi unidad\1. PROYECTOS TELLO 2022\SCM SPILL OVERS\outputs\PEAO\distancia_centro_salud\1%\simulacion_3\output_tests.xlsx',p_value_vec_"&amp;SU4&amp;"','p_value_vec_"&amp;SU4&amp;"');"</f>
        <v>xlswrite('G:\Mi unidad\1. PROYECTOS TELLO 2022\SCM SPILL OVERS\outputs\PEAO\distancia_centro_salud\1%\simulacion_3\output_tests.xlsx',p_value_vec_1','p_value_vec_1');</v>
      </c>
      <c r="TH4">
        <v>1</v>
      </c>
      <c r="TI4" t="str">
        <f>"xlswrite('G:\Mi unidad\1. PROYECTOS TELLO 2022\SCM SPILL OVERS\outputs\PEAO\informalidad\1%\simulacion_3\output_tests.xlsx',p_value_vec_"&amp;TH4&amp;"','p_value_vec_"&amp;TH4&amp;"');"</f>
        <v>xlswrite('G:\Mi unidad\1. PROYECTOS TELLO 2022\SCM SPILL OVERS\outputs\PEAO\informalidad\1%\simulacion_3\output_tests.xlsx',p_value_vec_1','p_value_vec_1');</v>
      </c>
      <c r="TU4">
        <v>1</v>
      </c>
      <c r="TV4" t="str">
        <f>"xlswrite('G:\Mi unidad\1. PROYECTOS TELLO 2022\SCM SPILL OVERS\outputs\PEAO\alimentos\1%\simulacion_3\output_tests.xlsx',p_value_vec_"&amp;TU4&amp;"','p_value_vec_"&amp;TU4&amp;"');"</f>
        <v>xlswrite('G:\Mi unidad\1. PROYECTOS TELLO 2022\SCM SPILL OVERS\outputs\PEAO\alimentos\1%\simulacion_3\output_tests.xlsx',p_value_vec_1','p_value_vec_1');</v>
      </c>
      <c r="UB4">
        <v>1</v>
      </c>
      <c r="UC4" t="str">
        <f>"xlswrite('G:\Mi unidad\1. PROYECTOS TELLO 2022\SCM SPILL OVERS\outputs\PEAO\jefe_hogar\1%\simulacion_3\output_tests.xlsx',p_value_vec_"&amp;UB4&amp;"','p_value_vec_"&amp;UB4&amp;"');"</f>
        <v>xlswrite('G:\Mi unidad\1. PROYECTOS TELLO 2022\SCM SPILL OVERS\outputs\PEAO\jefe_hogar\1%\simulacion_3\output_tests.xlsx',p_value_vec_1','p_value_vec_1');</v>
      </c>
      <c r="UI4">
        <v>1</v>
      </c>
      <c r="UJ4" t="str">
        <f>"xlswrite('G:\Mi unidad\1. PROYECTOS TELLO 2022\SCM SPILL OVERS\outputs\PEAO\mujeres\1%\simulacion_3\output_tests.xlsx',p_value_vec_"&amp;UI4&amp;"','p_value_vec_"&amp;UI4&amp;"');"</f>
        <v>xlswrite('G:\Mi unidad\1. PROYECTOS TELLO 2022\SCM SPILL OVERS\outputs\PEAO\mujeres\1%\simulacion_3\output_tests.xlsx',p_value_vec_1','p_value_vec_1');</v>
      </c>
      <c r="UU4">
        <v>1</v>
      </c>
      <c r="UV4" t="str">
        <f>"xlswrite('G:\Mi unidad\1. PROYECTOS TELLO 2022\SCM SPILL OVERS\outputs\PEAO\criminalidad\1%\simulacion_3\output_tests.xlsx',p_value_vec_"&amp;UU4&amp;"','p_value_vec_"&amp;UU4&amp;"');"</f>
        <v>xlswrite('G:\Mi unidad\1. PROYECTOS TELLO 2022\SCM SPILL OVERS\outputs\PEAO\criminalidad\1%\simulacion_3\output_tests.xlsx',p_value_vec_1','p_value_vec_1');</v>
      </c>
    </row>
    <row r="5" spans="1:568" x14ac:dyDescent="0.3">
      <c r="A5">
        <v>16</v>
      </c>
      <c r="B5" s="2" t="str">
        <f t="shared" si="0"/>
        <v>[data_16,provincias_16,~] = xlsread('BD_PEAO_est_1_provincia_16.xlsx');</v>
      </c>
      <c r="E5" s="2" t="str">
        <f t="shared" si="37"/>
        <v>provincia_16 = unique(provincias_16(2:end,1));</v>
      </c>
      <c r="J5" s="2" t="s">
        <v>54</v>
      </c>
      <c r="O5" s="2" t="str">
        <f t="shared" si="1"/>
        <v>PEAO_16 = reshape(data_16(:,2),T+S,N);</v>
      </c>
      <c r="T5" s="2" t="str">
        <f t="shared" si="2"/>
        <v xml:space="preserve">PEAO_16 = PEAO_16'; </v>
      </c>
      <c r="X5" s="2" t="str">
        <f t="shared" si="3"/>
        <v>tratado_16 = PEAO_16(1,:);</v>
      </c>
      <c r="AC5" s="2" t="str">
        <f t="shared" si="4"/>
        <v>PEAO_16(1,:) = [];</v>
      </c>
      <c r="AI5" s="2" t="str">
        <f t="shared" si="5"/>
        <v>PEAO_16 = [tratado_16;PEAO_16];</v>
      </c>
      <c r="AN5" s="2" t="str">
        <f t="shared" si="6"/>
        <v>Y_16 = PEAO_16; % outcome matrix</v>
      </c>
      <c r="AS5" s="2" t="str">
        <f t="shared" si="44"/>
        <v>Y_pre_16 = Y_16(:,1:T);</v>
      </c>
      <c r="AW5" s="2" t="str">
        <f t="shared" si="45"/>
        <v>Y_post_16 = Y_16(:,T+1:end);</v>
      </c>
      <c r="BA5" s="2" t="str">
        <f t="shared" si="46"/>
        <v>[a_hat_16,B_hat_16] = scm_batch(Y_pre_16);</v>
      </c>
      <c r="BF5" s="2" t="str">
        <f t="shared" si="38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39"/>
        <v>M_hat_16 = (eye(N)-B_hat_16)'*(eye(N)-B_hat_16);</v>
      </c>
      <c r="DQ5" s="2" t="str">
        <f t="shared" si="40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1"/>
        <v>synthetic_control_16=synthetic_control_16'</v>
      </c>
      <c r="EQ5" s="2" t="str">
        <f t="shared" si="42"/>
        <v>synthetic_control_sp_16=synthetic_control_sp_16'</v>
      </c>
      <c r="EV5" s="2" t="str">
        <f t="shared" si="43"/>
        <v>tratado_16=tratado_16'</v>
      </c>
      <c r="EZ5" s="2" t="str">
        <f t="shared" si="7"/>
        <v>xlswrite('G:\Mi unidad\1. PROYECTOS TELLO 2022\SCM SPILL OVERS\outputs\PEAO\distancia_centro_salud\1%\simulacion_3\synthetic_control_outputs.xlsx',synthetic_control_16,16)</v>
      </c>
      <c r="FN5" s="2" t="str">
        <f t="shared" si="8"/>
        <v>xlswrite('G:\Mi unidad\1. PROYECTOS TELLO 2022\SCM SPILL OVERS\outputs\PEAO\distancia_centro_salud\1%\simulacion_3\synthetic_control_spillover_outputs.xlsx',synthetic_control_sp_16,16)</v>
      </c>
      <c r="GD5" s="2" t="str">
        <f t="shared" si="9"/>
        <v>xlswrite('G:\Mi unidad\1. PROYECTOS TELLO 2022\SCM SPILL OVERS\outputs\PEAO\distancia_centro_salud\1%\simulacion_3\observado_outputs.xlsx',tratado_16,16)</v>
      </c>
      <c r="GR5" s="2" t="str">
        <f t="shared" si="10"/>
        <v>xlswrite('G:\Mi unidad\1. PROYECTOS TELLO 2022\SCM SPILL OVERS\outputs\PEAO\informalidad\1%\simulacion_3\synthetic_control_outputs.xlsx',synthetic_control_16,16)</v>
      </c>
      <c r="HF5" s="2" t="str">
        <f t="shared" si="11"/>
        <v>xlswrite('G:\Mi unidad\1. PROYECTOS TELLO 2022\SCM SPILL OVERS\outputs\PEAO\informalidad\1%\simulacion_3\synthetic_control_spillover_outputs.xlsx',synthetic_control_sp_16,16)</v>
      </c>
      <c r="HV5" s="2" t="str">
        <f t="shared" si="12"/>
        <v>xlswrite('G:\Mi unidad\1. PROYECTOS TELLO 2022\SCM SPILL OVERS\outputs\PEAO\informalidad\1%\simulacion_3\observado_outputs.xlsx',tratado_16,16)</v>
      </c>
      <c r="IJ5" s="2" t="str">
        <f t="shared" si="13"/>
        <v>xlswrite('G:\Mi unidad\1. PROYECTOS TELLO 2022\SCM SPILL OVERS\outputs\PEAO\densidad\1%\simulacion_3\synthetic_control_outputs.xlsx',synthetic_control_16,16)</v>
      </c>
      <c r="IX5" s="2" t="str">
        <f t="shared" si="14"/>
        <v>xlswrite('G:\Mi unidad\1. PROYECTOS TELLO 2022\SCM SPILL OVERS\outputs\PEAO\densidad\1%\simulacion_3\synthetic_control_spillover_outputs.xlsx',synthetic_control_sp_16,16)</v>
      </c>
      <c r="JN5" s="2" t="str">
        <f t="shared" si="15"/>
        <v>xlswrite('G:\Mi unidad\1. PROYECTOS TELLO 2022\SCM SPILL OVERS\outputs\PEAO\densidad\1%\simulacion_3\observado_outputs.xlsx',tratado_16,16)</v>
      </c>
      <c r="KA5" s="2" t="str">
        <f t="shared" si="16"/>
        <v>xlswrite('G:\Mi unidad\1. PROYECTOS TELLO 2022\SCM SPILL OVERS\outputs\PEAO\bajo_niv_educ\1%\simulacion_3\synthetic_control_outputs.xlsx',synthetic_control_16,16)</v>
      </c>
      <c r="KO5" s="2" t="str">
        <f t="shared" si="17"/>
        <v>xlswrite('G:\Mi unidad\1. PROYECTOS TELLO 2022\SCM SPILL OVERS\outputs\PEAO\bajo_niv_educ\1%\simulacion_3\synthetic_control_spillover_outputs.xlsx',synthetic_control_sp_16,16)</v>
      </c>
      <c r="LE5" s="2" t="str">
        <f t="shared" si="18"/>
        <v>xlswrite('G:\Mi unidad\1. PROYECTOS TELLO 2022\SCM SPILL OVERS\outputs\PEAO\bajo_niv_educ\1%\simulacion_3\observado_outputs.xlsx',tratado_16,16)</v>
      </c>
      <c r="LS5" s="2" t="str">
        <f t="shared" si="19"/>
        <v>xlswrite('G:\Mi unidad\1. PROYECTOS TELLO 2022\SCM SPILL OVERS\outputs\PEAO\bajo_ingreso\1%\simulacion_3\synthetic_control_outputs.xlsx',synthetic_control_16,16)</v>
      </c>
      <c r="MH5" s="2" t="str">
        <f t="shared" si="20"/>
        <v>xlswrite('G:\Mi unidad\1. PROYECTOS TELLO 2022\SCM SPILL OVERS\outputs\PEAO\bajo_ingreso\1%\simulacion_3\synthetic_control_spillover_outputs.xlsx',synthetic_control_sp_16,16)</v>
      </c>
      <c r="MX5" s="2" t="str">
        <f t="shared" si="21"/>
        <v>xlswrite('G:\Mi unidad\1. PROYECTOS TELLO 2022\SCM SPILL OVERS\outputs\PEAO\bajo_ingreso\1%\simulacion_3\observado_outputs.xlsx',tratado_16,16)</v>
      </c>
      <c r="NR5" s="2" t="str">
        <f t="shared" si="22"/>
        <v>xlswrite('G:\Mi unidad\1. PROYECTOS TELLO 2022\SCM SPILL OVERS\outputs\PEAO\densidad_g\1%\simulacion_3\synthetic_control_outputs.xlsx',synthetic_control_16,16)</v>
      </c>
      <c r="OF5" s="2" t="str">
        <f t="shared" si="23"/>
        <v>xlswrite('G:\Mi unidad\1. PROYECTOS TELLO 2022\SCM SPILL OVERS\outputs\PEAO\densidad_g\1%\simulacion_3\synthetic_control_spillover_outputs.xlsx',synthetic_control_sp_16,16)</v>
      </c>
      <c r="OV5" s="2" t="str">
        <f t="shared" si="24"/>
        <v>xlswrite('G:\Mi unidad\1. PROYECTOS TELLO 2022\SCM SPILL OVERS\outputs\PEAO\densidad_g\1%\simulacion_3\observado_outputs.xlsx',tratado_16,16)</v>
      </c>
      <c r="PI5" s="2" t="str">
        <f t="shared" si="25"/>
        <v>xlswrite('G:\Mi unidad\1. PROYECTOS TELLO 2022\SCM SPILL OVERS\outputs\PEAO\alimentos\1%\simulacion_3\synthetic_control_outputs.xlsx',synthetic_control_16,16);</v>
      </c>
      <c r="PJ5" s="2" t="str">
        <f t="shared" si="26"/>
        <v>xlswrite('G:\Mi unidad\1. PROYECTOS TELLO 2022\SCM SPILL OVERS\outputs\PEAO\alimentos\1%\simulacion_3\synthetic_control_spillover_outputs.xlsx',synthetic_control_sp_16,16);</v>
      </c>
      <c r="PK5" s="2" t="str">
        <f t="shared" si="27"/>
        <v>xlswrite('G:\Mi unidad\1. PROYECTOS TELLO 2022\SCM SPILL OVERS\outputs\PEAO\alimentos\1%\simulacion_3\observado_outputs.xlsx',tratado_16,16);</v>
      </c>
      <c r="PP5" s="2" t="str">
        <f t="shared" si="28"/>
        <v>xlswrite('G:\Mi unidad\1. PROYECTOS TELLO 2022\SCM SPILL OVERS\outputs\PEAO\jefe_hogar\1%\simulacion_3\synthetic_control_outputs.xlsx',synthetic_control_16,16);</v>
      </c>
      <c r="PQ5" s="2" t="str">
        <f t="shared" si="29"/>
        <v>xlswrite('G:\Mi unidad\1. PROYECTOS TELLO 2022\SCM SPILL OVERS\outputs\PEAO\jefe_hogar\1%\simulacion_3\synthetic_control_spillover_outputs.xlsx',synthetic_control_sp_16,16);</v>
      </c>
      <c r="PR5" s="2" t="str">
        <f t="shared" si="30"/>
        <v>xlswrite('G:\Mi unidad\1. PROYECTOS TELLO 2022\SCM SPILL OVERS\outputs\PEAO\jefe_hogar\1%\simulacion_3\observado_outputs.xlsx',tratado_16,16);</v>
      </c>
      <c r="PV5" s="2" t="str">
        <f t="shared" si="31"/>
        <v>xlswrite('G:\Mi unidad\1. PROYECTOS TELLO 2022\SCM SPILL OVERS\outputs\PEAO\mujeres\1%\simulacion_3\synthetic_control_outputs.xlsx',synthetic_control_16,16);</v>
      </c>
      <c r="PW5" s="2" t="str">
        <f t="shared" si="32"/>
        <v>xlswrite('G:\Mi unidad\1. PROYECTOS TELLO 2022\SCM SPILL OVERS\outputs\PEAO\mujeres\1%\simulacion_3\synthetic_control_spillover_outputs.xlsx',synthetic_control_sp_16,16);</v>
      </c>
      <c r="PX5" s="2" t="str">
        <f t="shared" si="33"/>
        <v>xlswrite('G:\Mi unidad\1. PROYECTOS TELLO 2022\SCM SPILL OVERS\outputs\PEAO\mujeres\1%\simulacion_3\observado_outputs.xlsx',tratado_16,16);</v>
      </c>
      <c r="QB5" s="2" t="str">
        <f t="shared" si="34"/>
        <v>xlswrite('G:\Mi unidad\1. PROYECTOS TELLO 2022\SCM SPILL OVERS\outputs\PEAO\criminalidad\1%\simulacion_3\synthetic_control_outputs.xlsx',synthetic_control_16,16);</v>
      </c>
      <c r="QC5" s="2" t="str">
        <f t="shared" si="35"/>
        <v>xlswrite('G:\Mi unidad\1. PROYECTOS TELLO 2022\SCM SPILL OVERS\outputs\PEAO\criminalidad\1%\simulacion_3\synthetic_control_spillover_outputs.xlsx',synthetic_control_sp_16,16);</v>
      </c>
      <c r="QD5" s="2" t="str">
        <f t="shared" si="36"/>
        <v>xlswrite('G:\Mi unidad\1. PROYECTOS TELLO 2022\SCM SPILL OVERS\outputs\PEAO\criminalidad\1%\simulacion_3\observado_outputs.xlsx',tratado_16,16);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OVERS\outputs\PEAO\bajo_niv_educ\1%\simulacion_3\output_tests.xlsx',alpha1_hat_vec_"&amp;QW5&amp;"','alpha1_hat_vec_"&amp;QW5&amp;"');"</f>
        <v>xlswrite('G:\Mi unidad\1. PROYECTOS TELLO 2022\SCM SPILL OVERS\outputs\PEAO\bajo_niv_educ\1%\simulacion_3\output_tests.xlsx',alpha1_hat_vec_1','alpha1_hat_vec_1');</v>
      </c>
      <c r="RK5">
        <v>1</v>
      </c>
      <c r="RL5" t="str">
        <f>"xlswrite('G:\Mi unidad\1. PROYECTOS TELLO 2022\SCM SPILL OVERS\outputs\PEAO\bajo_ingreso\1%\simulacion_3\output_tests.xlsx',alpha1_hat_vec_"&amp;RK5&amp;"','alpha1_hat_vec_"&amp;RK5&amp;"');"</f>
        <v>xlswrite('G:\Mi unidad\1. PROYECTOS TELLO 2022\SCM SPILL OVERS\outputs\PEAO\bajo_ingreso\1%\simulacion_3\output_tests.xlsx',alpha1_hat_vec_1','alpha1_hat_vec_1');</v>
      </c>
      <c r="RW5">
        <v>1</v>
      </c>
      <c r="RX5" t="str">
        <f>"xlswrite('G:\Mi unidad\1. PROYECTOS TELLO 2022\SCM SPILL OVERS\outputs\PEAO\densidad\1%\simulacion_3\output_tests.xlsx',alpha1_hat_vec_"&amp;RW5&amp;"','alpha1_hat_vec_"&amp;RW5&amp;"');"</f>
        <v>xlswrite('G:\Mi unidad\1. PROYECTOS TELLO 2022\SCM SPILL OVERS\outputs\PEAO\densidad\1%\simulacion_3\output_tests.xlsx',alpha1_hat_vec_1','alpha1_hat_vec_1');</v>
      </c>
      <c r="SI5">
        <v>1</v>
      </c>
      <c r="SJ5" t="str">
        <f>"xlswrite('G:\Mi unidad\1. PROYECTOS TELLO 2022\SCM SPILL OVERS\outputs\PEAO\densidad_g\1%\simulacion_3\output_tests.xlsx',alpha1_hat_vec_"&amp;SI5&amp;"','alpha1_hat_vec_"&amp;SI5&amp;"');"</f>
        <v>xlswrite('G:\Mi unidad\1. PROYECTOS TELLO 2022\SCM SPILL OVERS\outputs\PEAO\densidad_g\1%\simulacion_3\output_tests.xlsx',alpha1_hat_vec_1','alpha1_hat_vec_1');</v>
      </c>
      <c r="SU5">
        <v>1</v>
      </c>
      <c r="SV5" t="str">
        <f>"xlswrite('G:\Mi unidad\1. PROYECTOS TELLO 2022\SCM SPILL OVERS\outputs\PEAO\distancia_centro_salud\1%\simulacion_3\output_tests.xlsx',alpha1_hat_vec_"&amp;SU5&amp;"','alpha1_hat_vec_"&amp;SU5&amp;"');"</f>
        <v>xlswrite('G:\Mi unidad\1. PROYECTOS TELLO 2022\SCM SPILL OVERS\outputs\PEAO\distancia_centro_salud\1%\simulacion_3\output_tests.xlsx',alpha1_hat_vec_1','alpha1_hat_vec_1');</v>
      </c>
      <c r="TH5">
        <v>1</v>
      </c>
      <c r="TI5" t="str">
        <f>"xlswrite('G:\Mi unidad\1. PROYECTOS TELLO 2022\SCM SPILL OVERS\outputs\PEAO\informalidad\1%\simulacion_3\output_tests.xlsx',alpha1_hat_vec_"&amp;TH5&amp;"','alpha1_hat_vec_"&amp;TH5&amp;"');"</f>
        <v>xlswrite('G:\Mi unidad\1. PROYECTOS TELLO 2022\SCM SPILL OVERS\outputs\PEAO\informalidad\1%\simulacion_3\output_tests.xlsx',alpha1_hat_vec_1','alpha1_hat_vec_1');</v>
      </c>
      <c r="TU5">
        <v>1</v>
      </c>
      <c r="TV5" t="str">
        <f>"xlswrite('G:\Mi unidad\1. PROYECTOS TELLO 2022\SCM SPILL OVERS\outputs\PEAO\alimentos\1%\simulacion_3\output_tests.xlsx',alpha1_hat_vec_"&amp;TU5&amp;"','alpha1_hat_vec_"&amp;TU5&amp;"');"</f>
        <v>xlswrite('G:\Mi unidad\1. PROYECTOS TELLO 2022\SCM SPILL OVERS\outputs\PEAO\alimentos\1%\simulacion_3\output_tests.xlsx',alpha1_hat_vec_1','alpha1_hat_vec_1');</v>
      </c>
      <c r="UB5">
        <v>1</v>
      </c>
      <c r="UC5" t="str">
        <f>"xlswrite('G:\Mi unidad\1. PROYECTOS TELLO 2022\SCM SPILL OVERS\outputs\PEAO\jefe_hogar\1%\simulacion_3\output_tests.xlsx',alpha1_hat_vec_"&amp;UB5&amp;"','alpha1_hat_vec_"&amp;UB5&amp;"');"</f>
        <v>xlswrite('G:\Mi unidad\1. PROYECTOS TELLO 2022\SCM SPILL OVERS\outputs\PEAO\jefe_hogar\1%\simulacion_3\output_tests.xlsx',alpha1_hat_vec_1','alpha1_hat_vec_1');</v>
      </c>
      <c r="UI5">
        <v>1</v>
      </c>
      <c r="UJ5" t="str">
        <f>"xlswrite('G:\Mi unidad\1. PROYECTOS TELLO 2022\SCM SPILL OVERS\outputs\PEAO\mujeres\1%\simulacion_3\output_tests.xlsx',alpha1_hat_vec_"&amp;UI5&amp;"','alpha1_hat_vec_"&amp;UI5&amp;"');"</f>
        <v>xlswrite('G:\Mi unidad\1. PROYECTOS TELLO 2022\SCM SPILL OVERS\outputs\PEAO\mujeres\1%\simulacion_3\output_tests.xlsx',alpha1_hat_vec_1','alpha1_hat_vec_1');</v>
      </c>
      <c r="UU5">
        <v>1</v>
      </c>
      <c r="UV5" t="str">
        <f>"xlswrite('G:\Mi unidad\1. PROYECTOS TELLO 2022\SCM SPILL OVERS\outputs\PEAO\criminalidad\1%\simulacion_3\output_tests.xlsx',alpha1_hat_vec_"&amp;UU5&amp;"','alpha1_hat_vec_"&amp;UU5&amp;"');"</f>
        <v>xlswrite('G:\Mi unidad\1. PROYECTOS TELLO 2022\SCM SPILL OVERS\outputs\PEAO\criminalidad\1%\simulacion_3\output_tests.xlsx',alpha1_hat_vec_1','alpha1_hat_vec_1');</v>
      </c>
    </row>
    <row r="6" spans="1:568" x14ac:dyDescent="0.3">
      <c r="A6">
        <v>17</v>
      </c>
      <c r="B6" s="2" t="str">
        <f t="shared" si="0"/>
        <v>[data_17,provincias_17,~] = xlsread('BD_PEAO_est_1_provincia_17.xlsx');</v>
      </c>
      <c r="E6" s="2" t="str">
        <f t="shared" si="37"/>
        <v>provincia_17 = unique(provincias_17(2:end,1));</v>
      </c>
      <c r="O6" s="2" t="str">
        <f t="shared" si="1"/>
        <v>PEAO_17 = reshape(data_17(:,2),T+S,N);</v>
      </c>
      <c r="T6" s="2" t="str">
        <f t="shared" si="2"/>
        <v xml:space="preserve">PEAO_17 = PEAO_17'; </v>
      </c>
      <c r="X6" s="2" t="str">
        <f t="shared" si="3"/>
        <v>tratado_17 = PEAO_17(1,:);</v>
      </c>
      <c r="AC6" s="2" t="str">
        <f t="shared" si="4"/>
        <v>PEAO_17(1,:) = [];</v>
      </c>
      <c r="AI6" s="2" t="str">
        <f t="shared" si="5"/>
        <v>PEAO_17 = [tratado_17;PEAO_17];</v>
      </c>
      <c r="AN6" s="2" t="str">
        <f t="shared" si="6"/>
        <v>Y_17 = PEAO_17; % outcome matrix</v>
      </c>
      <c r="AS6" s="2" t="str">
        <f t="shared" si="44"/>
        <v>Y_pre_17 = Y_17(:,1:T);</v>
      </c>
      <c r="AW6" s="2" t="str">
        <f t="shared" si="45"/>
        <v>Y_post_17 = Y_17(:,T+1:end);</v>
      </c>
      <c r="BA6" s="2" t="str">
        <f t="shared" si="46"/>
        <v>[a_hat_17,B_hat_17] = scm_batch(Y_pre_17);</v>
      </c>
      <c r="BF6" s="2" t="str">
        <f t="shared" si="38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39"/>
        <v>M_hat_17 = (eye(N)-B_hat_17)'*(eye(N)-B_hat_17);</v>
      </c>
      <c r="DQ6" s="2" t="str">
        <f t="shared" si="40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1"/>
        <v>synthetic_control_17=synthetic_control_17'</v>
      </c>
      <c r="EQ6" s="2" t="str">
        <f t="shared" si="42"/>
        <v>synthetic_control_sp_17=synthetic_control_sp_17'</v>
      </c>
      <c r="EV6" s="2" t="str">
        <f t="shared" si="43"/>
        <v>tratado_17=tratado_17'</v>
      </c>
      <c r="EZ6" s="2" t="str">
        <f t="shared" si="7"/>
        <v>xlswrite('G:\Mi unidad\1. PROYECTOS TELLO 2022\SCM SPILL OVERS\outputs\PEAO\distancia_centro_salud\1%\simulacion_3\synthetic_control_outputs.xlsx',synthetic_control_17,17)</v>
      </c>
      <c r="FN6" s="2" t="str">
        <f t="shared" si="8"/>
        <v>xlswrite('G:\Mi unidad\1. PROYECTOS TELLO 2022\SCM SPILL OVERS\outputs\PEAO\distancia_centro_salud\1%\simulacion_3\synthetic_control_spillover_outputs.xlsx',synthetic_control_sp_17,17)</v>
      </c>
      <c r="GD6" s="2" t="str">
        <f t="shared" si="9"/>
        <v>xlswrite('G:\Mi unidad\1. PROYECTOS TELLO 2022\SCM SPILL OVERS\outputs\PEAO\distancia_centro_salud\1%\simulacion_3\observado_outputs.xlsx',tratado_17,17)</v>
      </c>
      <c r="GR6" s="2" t="str">
        <f t="shared" si="10"/>
        <v>xlswrite('G:\Mi unidad\1. PROYECTOS TELLO 2022\SCM SPILL OVERS\outputs\PEAO\informalidad\1%\simulacion_3\synthetic_control_outputs.xlsx',synthetic_control_17,17)</v>
      </c>
      <c r="HF6" s="2" t="str">
        <f t="shared" si="11"/>
        <v>xlswrite('G:\Mi unidad\1. PROYECTOS TELLO 2022\SCM SPILL OVERS\outputs\PEAO\informalidad\1%\simulacion_3\synthetic_control_spillover_outputs.xlsx',synthetic_control_sp_17,17)</v>
      </c>
      <c r="HV6" s="2" t="str">
        <f t="shared" si="12"/>
        <v>xlswrite('G:\Mi unidad\1. PROYECTOS TELLO 2022\SCM SPILL OVERS\outputs\PEAO\informalidad\1%\simulacion_3\observado_outputs.xlsx',tratado_17,17)</v>
      </c>
      <c r="IJ6" s="2" t="str">
        <f t="shared" si="13"/>
        <v>xlswrite('G:\Mi unidad\1. PROYECTOS TELLO 2022\SCM SPILL OVERS\outputs\PEAO\densidad\1%\simulacion_3\synthetic_control_outputs.xlsx',synthetic_control_17,17)</v>
      </c>
      <c r="IX6" s="2" t="str">
        <f t="shared" si="14"/>
        <v>xlswrite('G:\Mi unidad\1. PROYECTOS TELLO 2022\SCM SPILL OVERS\outputs\PEAO\densidad\1%\simulacion_3\synthetic_control_spillover_outputs.xlsx',synthetic_control_sp_17,17)</v>
      </c>
      <c r="JN6" s="2" t="str">
        <f t="shared" si="15"/>
        <v>xlswrite('G:\Mi unidad\1. PROYECTOS TELLO 2022\SCM SPILL OVERS\outputs\PEAO\densidad\1%\simulacion_3\observado_outputs.xlsx',tratado_17,17)</v>
      </c>
      <c r="KA6" s="2" t="str">
        <f t="shared" si="16"/>
        <v>xlswrite('G:\Mi unidad\1. PROYECTOS TELLO 2022\SCM SPILL OVERS\outputs\PEAO\bajo_niv_educ\1%\simulacion_3\synthetic_control_outputs.xlsx',synthetic_control_17,17)</v>
      </c>
      <c r="KO6" s="2" t="str">
        <f t="shared" si="17"/>
        <v>xlswrite('G:\Mi unidad\1. PROYECTOS TELLO 2022\SCM SPILL OVERS\outputs\PEAO\bajo_niv_educ\1%\simulacion_3\synthetic_control_spillover_outputs.xlsx',synthetic_control_sp_17,17)</v>
      </c>
      <c r="LE6" s="2" t="str">
        <f t="shared" si="18"/>
        <v>xlswrite('G:\Mi unidad\1. PROYECTOS TELLO 2022\SCM SPILL OVERS\outputs\PEAO\bajo_niv_educ\1%\simulacion_3\observado_outputs.xlsx',tratado_17,17)</v>
      </c>
      <c r="LS6" s="2" t="str">
        <f t="shared" si="19"/>
        <v>xlswrite('G:\Mi unidad\1. PROYECTOS TELLO 2022\SCM SPILL OVERS\outputs\PEAO\bajo_ingreso\1%\simulacion_3\synthetic_control_outputs.xlsx',synthetic_control_17,17)</v>
      </c>
      <c r="MH6" s="2" t="str">
        <f t="shared" si="20"/>
        <v>xlswrite('G:\Mi unidad\1. PROYECTOS TELLO 2022\SCM SPILL OVERS\outputs\PEAO\bajo_ingreso\1%\simulacion_3\synthetic_control_spillover_outputs.xlsx',synthetic_control_sp_17,17)</v>
      </c>
      <c r="MX6" s="2" t="str">
        <f t="shared" si="21"/>
        <v>xlswrite('G:\Mi unidad\1. PROYECTOS TELLO 2022\SCM SPILL OVERS\outputs\PEAO\bajo_ingreso\1%\simulacion_3\observado_outputs.xlsx',tratado_17,17)</v>
      </c>
      <c r="NR6" s="2" t="str">
        <f t="shared" si="22"/>
        <v>xlswrite('G:\Mi unidad\1. PROYECTOS TELLO 2022\SCM SPILL OVERS\outputs\PEAO\densidad_g\1%\simulacion_3\synthetic_control_outputs.xlsx',synthetic_control_17,17)</v>
      </c>
      <c r="OF6" s="2" t="str">
        <f t="shared" si="23"/>
        <v>xlswrite('G:\Mi unidad\1. PROYECTOS TELLO 2022\SCM SPILL OVERS\outputs\PEAO\densidad_g\1%\simulacion_3\synthetic_control_spillover_outputs.xlsx',synthetic_control_sp_17,17)</v>
      </c>
      <c r="OV6" s="2" t="str">
        <f t="shared" si="24"/>
        <v>xlswrite('G:\Mi unidad\1. PROYECTOS TELLO 2022\SCM SPILL OVERS\outputs\PEAO\densidad_g\1%\simulacion_3\observado_outputs.xlsx',tratado_17,17)</v>
      </c>
      <c r="PI6" s="2" t="str">
        <f t="shared" si="25"/>
        <v>xlswrite('G:\Mi unidad\1. PROYECTOS TELLO 2022\SCM SPILL OVERS\outputs\PEAO\alimentos\1%\simulacion_3\synthetic_control_outputs.xlsx',synthetic_control_17,17);</v>
      </c>
      <c r="PJ6" s="2" t="str">
        <f t="shared" si="26"/>
        <v>xlswrite('G:\Mi unidad\1. PROYECTOS TELLO 2022\SCM SPILL OVERS\outputs\PEAO\alimentos\1%\simulacion_3\synthetic_control_spillover_outputs.xlsx',synthetic_control_sp_17,17);</v>
      </c>
      <c r="PK6" s="2" t="str">
        <f t="shared" si="27"/>
        <v>xlswrite('G:\Mi unidad\1. PROYECTOS TELLO 2022\SCM SPILL OVERS\outputs\PEAO\alimentos\1%\simulacion_3\observado_outputs.xlsx',tratado_17,17);</v>
      </c>
      <c r="PP6" s="2" t="str">
        <f t="shared" si="28"/>
        <v>xlswrite('G:\Mi unidad\1. PROYECTOS TELLO 2022\SCM SPILL OVERS\outputs\PEAO\jefe_hogar\1%\simulacion_3\synthetic_control_outputs.xlsx',synthetic_control_17,17);</v>
      </c>
      <c r="PQ6" s="2" t="str">
        <f t="shared" si="29"/>
        <v>xlswrite('G:\Mi unidad\1. PROYECTOS TELLO 2022\SCM SPILL OVERS\outputs\PEAO\jefe_hogar\1%\simulacion_3\synthetic_control_spillover_outputs.xlsx',synthetic_control_sp_17,17);</v>
      </c>
      <c r="PR6" s="2" t="str">
        <f t="shared" si="30"/>
        <v>xlswrite('G:\Mi unidad\1. PROYECTOS TELLO 2022\SCM SPILL OVERS\outputs\PEAO\jefe_hogar\1%\simulacion_3\observado_outputs.xlsx',tratado_17,17);</v>
      </c>
      <c r="PV6" s="2" t="str">
        <f t="shared" si="31"/>
        <v>xlswrite('G:\Mi unidad\1. PROYECTOS TELLO 2022\SCM SPILL OVERS\outputs\PEAO\mujeres\1%\simulacion_3\synthetic_control_outputs.xlsx',synthetic_control_17,17);</v>
      </c>
      <c r="PW6" s="2" t="str">
        <f t="shared" si="32"/>
        <v>xlswrite('G:\Mi unidad\1. PROYECTOS TELLO 2022\SCM SPILL OVERS\outputs\PEAO\mujeres\1%\simulacion_3\synthetic_control_spillover_outputs.xlsx',synthetic_control_sp_17,17);</v>
      </c>
      <c r="PX6" s="2" t="str">
        <f t="shared" si="33"/>
        <v>xlswrite('G:\Mi unidad\1. PROYECTOS TELLO 2022\SCM SPILL OVERS\outputs\PEAO\mujeres\1%\simulacion_3\observado_outputs.xlsx',tratado_17,17);</v>
      </c>
      <c r="QB6" s="2" t="str">
        <f t="shared" si="34"/>
        <v>xlswrite('G:\Mi unidad\1. PROYECTOS TELLO 2022\SCM SPILL OVERS\outputs\PEAO\criminalidad\1%\simulacion_3\synthetic_control_outputs.xlsx',synthetic_control_17,17);</v>
      </c>
      <c r="QC6" s="2" t="str">
        <f t="shared" si="35"/>
        <v>xlswrite('G:\Mi unidad\1. PROYECTOS TELLO 2022\SCM SPILL OVERS\outputs\PEAO\criminalidad\1%\simulacion_3\synthetic_control_spillover_outputs.xlsx',synthetic_control_sp_17,17);</v>
      </c>
      <c r="QD6" s="2" t="str">
        <f t="shared" si="36"/>
        <v>xlswrite('G:\Mi unidad\1. PROYECTOS TELLO 2022\SCM SPILL OVERS\outputs\PEAO\criminalidad\1%\simulacion_3\observado_outputs.xlsx',tratado_17,17);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OVERS\outputs\PEAO\bajo_niv_educ\1%\simulacion_3\output_tests.xlsx',spillover_test_"&amp;QW6&amp;"','sp_test_"&amp;QW6&amp;"');"</f>
        <v>xlswrite('G:\Mi unidad\1. PROYECTOS TELLO 2022\SCM SPILL OVERS\outputs\PEAO\bajo_niv_educ\1%\simulacion_3\output_tests.xlsx',spillover_test_1','sp_test_1');</v>
      </c>
      <c r="RK6">
        <v>1</v>
      </c>
      <c r="RL6" t="str">
        <f>"xlswrite('G:\Mi unidad\1. PROYECTOS TELLO 2022\SCM SPILL OVERS\outputs\PEAO\bajo_ingreso\1%\simulacion_3\output_tests.xlsx',spillover_test_"&amp;RK6&amp;"','sp_test_"&amp;RK6&amp;"');"</f>
        <v>xlswrite('G:\Mi unidad\1. PROYECTOS TELLO 2022\SCM SPILL OVERS\outputs\PEAO\bajo_ingreso\1%\simulacion_3\output_tests.xlsx',spillover_test_1','sp_test_1');</v>
      </c>
      <c r="RW6">
        <v>1</v>
      </c>
      <c r="RX6" t="str">
        <f>"xlswrite('G:\Mi unidad\1. PROYECTOS TELLO 2022\SCM SPILL OVERS\outputs\PEAO\densidad\1%\simulacion_3\output_tests.xlsx',spillover_test_"&amp;RW6&amp;"','sp_test_"&amp;RW6&amp;"');"</f>
        <v>xlswrite('G:\Mi unidad\1. PROYECTOS TELLO 2022\SCM SPILL OVERS\outputs\PEAO\densidad\1%\simulacion_3\output_tests.xlsx',spillover_test_1','sp_test_1');</v>
      </c>
      <c r="SI6">
        <v>1</v>
      </c>
      <c r="SJ6" t="str">
        <f>"xlswrite('G:\Mi unidad\1. PROYECTOS TELLO 2022\SCM SPILL OVERS\outputs\PEAO\densidad_g\1%\simulacion_3\output_tests.xlsx',spillover_test_"&amp;SI6&amp;"','sp_test_"&amp;SI6&amp;"');"</f>
        <v>xlswrite('G:\Mi unidad\1. PROYECTOS TELLO 2022\SCM SPILL OVERS\outputs\PEAO\densidad_g\1%\simulacion_3\output_tests.xlsx',spillover_test_1','sp_test_1');</v>
      </c>
      <c r="SU6">
        <v>1</v>
      </c>
      <c r="SV6" t="str">
        <f>"xlswrite('G:\Mi unidad\1. PROYECTOS TELLO 2022\SCM SPILL OVERS\outputs\PEAO\distancia_centro_salud\1%\simulacion_3\output_tests.xlsx',spillover_test_"&amp;SU6&amp;"','sp_test_"&amp;SU6&amp;"');"</f>
        <v>xlswrite('G:\Mi unidad\1. PROYECTOS TELLO 2022\SCM SPILL OVERS\outputs\PEAO\distancia_centro_salud\1%\simulacion_3\output_tests.xlsx',spillover_test_1','sp_test_1');</v>
      </c>
      <c r="TH6">
        <v>1</v>
      </c>
      <c r="TI6" t="str">
        <f>"xlswrite('G:\Mi unidad\1. PROYECTOS TELLO 2022\SCM SPILL OVERS\outputs\PEAO\informalidad\1%\simulacion_3\output_tests.xlsx',spillover_test_"&amp;TH6&amp;"','sp_test_"&amp;TH6&amp;"');"</f>
        <v>xlswrite('G:\Mi unidad\1. PROYECTOS TELLO 2022\SCM SPILL OVERS\outputs\PEAO\informalidad\1%\simulacion_3\output_tests.xlsx',spillover_test_1','sp_test_1');</v>
      </c>
      <c r="TU6">
        <v>1</v>
      </c>
      <c r="TV6" t="str">
        <f>"xlswrite('G:\Mi unidad\1. PROYECTOS TELLO 2022\SCM SPILL OVERS\outputs\PEAO\alimentos\1%\simulacion_3\output_tests.xlsx',spillover_test_"&amp;TU6&amp;"','sp_test_"&amp;TU6&amp;"');"</f>
        <v>xlswrite('G:\Mi unidad\1. PROYECTOS TELLO 2022\SCM SPILL OVERS\outputs\PEAO\alimentos\1%\simulacion_3\output_tests.xlsx',spillover_test_1','sp_test_1');</v>
      </c>
      <c r="UB6">
        <v>1</v>
      </c>
      <c r="UC6" t="str">
        <f>"xlswrite('G:\Mi unidad\1. PROYECTOS TELLO 2022\SCM SPILL OVERS\outputs\PEAO\jefe_hogar\1%\simulacion_3\output_tests.xlsx',spillover_test_"&amp;UB6&amp;"','sp_test_"&amp;UB6&amp;"');"</f>
        <v>xlswrite('G:\Mi unidad\1. PROYECTOS TELLO 2022\SCM SPILL OVERS\outputs\PEAO\jefe_hogar\1%\simulacion_3\output_tests.xlsx',spillover_test_1','sp_test_1');</v>
      </c>
      <c r="UI6">
        <v>1</v>
      </c>
      <c r="UJ6" t="str">
        <f>"xlswrite('G:\Mi unidad\1. PROYECTOS TELLO 2022\SCM SPILL OVERS\outputs\PEAO\mujeres\1%\simulacion_3\output_tests.xlsx',spillover_test_"&amp;UI6&amp;"','sp_test_"&amp;UI6&amp;"');"</f>
        <v>xlswrite('G:\Mi unidad\1. PROYECTOS TELLO 2022\SCM SPILL OVERS\outputs\PEAO\mujeres\1%\simulacion_3\output_tests.xlsx',spillover_test_1','sp_test_1');</v>
      </c>
      <c r="UU6">
        <v>1</v>
      </c>
      <c r="UV6" t="str">
        <f>"xlswrite('G:\Mi unidad\1. PROYECTOS TELLO 2022\SCM SPILL OVERS\outputs\PEAO\criminalidad\1%\simulacion_3\output_tests.xlsx',spillover_test_"&amp;UU6&amp;"','sp_test_"&amp;UU6&amp;"');"</f>
        <v>xlswrite('G:\Mi unidad\1. PROYECTOS TELLO 2022\SCM SPILL OVERS\outputs\PEAO\criminalidad\1%\simulacion_3\output_tests.xlsx',spillover_test_1','sp_test_1');</v>
      </c>
    </row>
    <row r="7" spans="1:568" x14ac:dyDescent="0.3">
      <c r="A7">
        <v>18</v>
      </c>
      <c r="B7" s="2" t="str">
        <f t="shared" si="0"/>
        <v>[data_18,provincias_18,~] = xlsread('BD_PEAO_est_1_provincia_18.xlsx');</v>
      </c>
      <c r="E7" s="2" t="str">
        <f t="shared" si="37"/>
        <v>provincia_18 = unique(provincias_18(2:end,1));</v>
      </c>
      <c r="O7" s="2" t="str">
        <f t="shared" si="1"/>
        <v>PEAO_18 = reshape(data_18(:,2),T+S,N);</v>
      </c>
      <c r="T7" s="2" t="str">
        <f t="shared" si="2"/>
        <v xml:space="preserve">PEAO_18 = PEAO_18'; </v>
      </c>
      <c r="X7" s="2" t="str">
        <f t="shared" si="3"/>
        <v>tratado_18 = PEAO_18(1,:);</v>
      </c>
      <c r="AC7" s="2" t="str">
        <f t="shared" si="4"/>
        <v>PEAO_18(1,:) = [];</v>
      </c>
      <c r="AI7" s="2" t="str">
        <f t="shared" si="5"/>
        <v>PEAO_18 = [tratado_18;PEAO_18];</v>
      </c>
      <c r="AN7" s="2" t="str">
        <f t="shared" si="6"/>
        <v>Y_18 = PEAO_18; % outcome matrix</v>
      </c>
      <c r="AS7" s="2" t="str">
        <f t="shared" si="44"/>
        <v>Y_pre_18 = Y_18(:,1:T);</v>
      </c>
      <c r="AW7" s="2" t="str">
        <f t="shared" si="45"/>
        <v>Y_post_18 = Y_18(:,T+1:end);</v>
      </c>
      <c r="BA7" s="2" t="str">
        <f t="shared" si="46"/>
        <v>[a_hat_18,B_hat_18] = scm_batch(Y_pre_18);</v>
      </c>
      <c r="BF7" s="2" t="str">
        <f t="shared" si="38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39"/>
        <v>M_hat_18 = (eye(N)-B_hat_18)'*(eye(N)-B_hat_18);</v>
      </c>
      <c r="DQ7" s="2" t="str">
        <f t="shared" si="40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1"/>
        <v>synthetic_control_18=synthetic_control_18'</v>
      </c>
      <c r="EQ7" s="2" t="str">
        <f t="shared" si="42"/>
        <v>synthetic_control_sp_18=synthetic_control_sp_18'</v>
      </c>
      <c r="EV7" s="2" t="str">
        <f t="shared" si="43"/>
        <v>tratado_18=tratado_18'</v>
      </c>
      <c r="EZ7" s="2" t="str">
        <f t="shared" si="7"/>
        <v>xlswrite('G:\Mi unidad\1. PROYECTOS TELLO 2022\SCM SPILL OVERS\outputs\PEAO\distancia_centro_salud\1%\simulacion_3\synthetic_control_outputs.xlsx',synthetic_control_18,18)</v>
      </c>
      <c r="FN7" s="2" t="str">
        <f t="shared" si="8"/>
        <v>xlswrite('G:\Mi unidad\1. PROYECTOS TELLO 2022\SCM SPILL OVERS\outputs\PEAO\distancia_centro_salud\1%\simulacion_3\synthetic_control_spillover_outputs.xlsx',synthetic_control_sp_18,18)</v>
      </c>
      <c r="GD7" s="2" t="str">
        <f t="shared" si="9"/>
        <v>xlswrite('G:\Mi unidad\1. PROYECTOS TELLO 2022\SCM SPILL OVERS\outputs\PEAO\distancia_centro_salud\1%\simulacion_3\observado_outputs.xlsx',tratado_18,18)</v>
      </c>
      <c r="GR7" s="2" t="str">
        <f t="shared" si="10"/>
        <v>xlswrite('G:\Mi unidad\1. PROYECTOS TELLO 2022\SCM SPILL OVERS\outputs\PEAO\informalidad\1%\simulacion_3\synthetic_control_outputs.xlsx',synthetic_control_18,18)</v>
      </c>
      <c r="HF7" s="2" t="str">
        <f t="shared" si="11"/>
        <v>xlswrite('G:\Mi unidad\1. PROYECTOS TELLO 2022\SCM SPILL OVERS\outputs\PEAO\informalidad\1%\simulacion_3\synthetic_control_spillover_outputs.xlsx',synthetic_control_sp_18,18)</v>
      </c>
      <c r="HV7" s="2" t="str">
        <f t="shared" si="12"/>
        <v>xlswrite('G:\Mi unidad\1. PROYECTOS TELLO 2022\SCM SPILL OVERS\outputs\PEAO\informalidad\1%\simulacion_3\observado_outputs.xlsx',tratado_18,18)</v>
      </c>
      <c r="IJ7" s="2" t="str">
        <f t="shared" si="13"/>
        <v>xlswrite('G:\Mi unidad\1. PROYECTOS TELLO 2022\SCM SPILL OVERS\outputs\PEAO\densidad\1%\simulacion_3\synthetic_control_outputs.xlsx',synthetic_control_18,18)</v>
      </c>
      <c r="IX7" s="2" t="str">
        <f t="shared" si="14"/>
        <v>xlswrite('G:\Mi unidad\1. PROYECTOS TELLO 2022\SCM SPILL OVERS\outputs\PEAO\densidad\1%\simulacion_3\synthetic_control_spillover_outputs.xlsx',synthetic_control_sp_18,18)</v>
      </c>
      <c r="JN7" s="2" t="str">
        <f t="shared" si="15"/>
        <v>xlswrite('G:\Mi unidad\1. PROYECTOS TELLO 2022\SCM SPILL OVERS\outputs\PEAO\densidad\1%\simulacion_3\observado_outputs.xlsx',tratado_18,18)</v>
      </c>
      <c r="KA7" s="2" t="str">
        <f t="shared" si="16"/>
        <v>xlswrite('G:\Mi unidad\1. PROYECTOS TELLO 2022\SCM SPILL OVERS\outputs\PEAO\bajo_niv_educ\1%\simulacion_3\synthetic_control_outputs.xlsx',synthetic_control_18,18)</v>
      </c>
      <c r="KO7" s="2" t="str">
        <f t="shared" si="17"/>
        <v>xlswrite('G:\Mi unidad\1. PROYECTOS TELLO 2022\SCM SPILL OVERS\outputs\PEAO\bajo_niv_educ\1%\simulacion_3\synthetic_control_spillover_outputs.xlsx',synthetic_control_sp_18,18)</v>
      </c>
      <c r="LE7" s="2" t="str">
        <f t="shared" si="18"/>
        <v>xlswrite('G:\Mi unidad\1. PROYECTOS TELLO 2022\SCM SPILL OVERS\outputs\PEAO\bajo_niv_educ\1%\simulacion_3\observado_outputs.xlsx',tratado_18,18)</v>
      </c>
      <c r="LS7" s="2" t="str">
        <f t="shared" si="19"/>
        <v>xlswrite('G:\Mi unidad\1. PROYECTOS TELLO 2022\SCM SPILL OVERS\outputs\PEAO\bajo_ingreso\1%\simulacion_3\synthetic_control_outputs.xlsx',synthetic_control_18,18)</v>
      </c>
      <c r="MH7" s="2" t="str">
        <f t="shared" si="20"/>
        <v>xlswrite('G:\Mi unidad\1. PROYECTOS TELLO 2022\SCM SPILL OVERS\outputs\PEAO\bajo_ingreso\1%\simulacion_3\synthetic_control_spillover_outputs.xlsx',synthetic_control_sp_18,18)</v>
      </c>
      <c r="MX7" s="2" t="str">
        <f t="shared" si="21"/>
        <v>xlswrite('G:\Mi unidad\1. PROYECTOS TELLO 2022\SCM SPILL OVERS\outputs\PEAO\bajo_ingreso\1%\simulacion_3\observado_outputs.xlsx',tratado_18,18)</v>
      </c>
      <c r="NR7" s="2" t="str">
        <f t="shared" si="22"/>
        <v>xlswrite('G:\Mi unidad\1. PROYECTOS TELLO 2022\SCM SPILL OVERS\outputs\PEAO\densidad_g\1%\simulacion_3\synthetic_control_outputs.xlsx',synthetic_control_18,18)</v>
      </c>
      <c r="OF7" s="2" t="str">
        <f t="shared" si="23"/>
        <v>xlswrite('G:\Mi unidad\1. PROYECTOS TELLO 2022\SCM SPILL OVERS\outputs\PEAO\densidad_g\1%\simulacion_3\synthetic_control_spillover_outputs.xlsx',synthetic_control_sp_18,18)</v>
      </c>
      <c r="OV7" s="2" t="str">
        <f t="shared" si="24"/>
        <v>xlswrite('G:\Mi unidad\1. PROYECTOS TELLO 2022\SCM SPILL OVERS\outputs\PEAO\densidad_g\1%\simulacion_3\observado_outputs.xlsx',tratado_18,18)</v>
      </c>
      <c r="PI7" s="2" t="str">
        <f t="shared" si="25"/>
        <v>xlswrite('G:\Mi unidad\1. PROYECTOS TELLO 2022\SCM SPILL OVERS\outputs\PEAO\alimentos\1%\simulacion_3\synthetic_control_outputs.xlsx',synthetic_control_18,18);</v>
      </c>
      <c r="PJ7" s="2" t="str">
        <f t="shared" si="26"/>
        <v>xlswrite('G:\Mi unidad\1. PROYECTOS TELLO 2022\SCM SPILL OVERS\outputs\PEAO\alimentos\1%\simulacion_3\synthetic_control_spillover_outputs.xlsx',synthetic_control_sp_18,18);</v>
      </c>
      <c r="PK7" s="2" t="str">
        <f t="shared" si="27"/>
        <v>xlswrite('G:\Mi unidad\1. PROYECTOS TELLO 2022\SCM SPILL OVERS\outputs\PEAO\alimentos\1%\simulacion_3\observado_outputs.xlsx',tratado_18,18);</v>
      </c>
      <c r="PP7" s="2" t="str">
        <f t="shared" si="28"/>
        <v>xlswrite('G:\Mi unidad\1. PROYECTOS TELLO 2022\SCM SPILL OVERS\outputs\PEAO\jefe_hogar\1%\simulacion_3\synthetic_control_outputs.xlsx',synthetic_control_18,18);</v>
      </c>
      <c r="PQ7" s="2" t="str">
        <f t="shared" si="29"/>
        <v>xlswrite('G:\Mi unidad\1. PROYECTOS TELLO 2022\SCM SPILL OVERS\outputs\PEAO\jefe_hogar\1%\simulacion_3\synthetic_control_spillover_outputs.xlsx',synthetic_control_sp_18,18);</v>
      </c>
      <c r="PR7" s="2" t="str">
        <f t="shared" si="30"/>
        <v>xlswrite('G:\Mi unidad\1. PROYECTOS TELLO 2022\SCM SPILL OVERS\outputs\PEAO\jefe_hogar\1%\simulacion_3\observado_outputs.xlsx',tratado_18,18);</v>
      </c>
      <c r="PV7" s="2" t="str">
        <f t="shared" si="31"/>
        <v>xlswrite('G:\Mi unidad\1. PROYECTOS TELLO 2022\SCM SPILL OVERS\outputs\PEAO\mujeres\1%\simulacion_3\synthetic_control_outputs.xlsx',synthetic_control_18,18);</v>
      </c>
      <c r="PW7" s="2" t="str">
        <f t="shared" si="32"/>
        <v>xlswrite('G:\Mi unidad\1. PROYECTOS TELLO 2022\SCM SPILL OVERS\outputs\PEAO\mujeres\1%\simulacion_3\synthetic_control_spillover_outputs.xlsx',synthetic_control_sp_18,18);</v>
      </c>
      <c r="PX7" s="2" t="str">
        <f t="shared" si="33"/>
        <v>xlswrite('G:\Mi unidad\1. PROYECTOS TELLO 2022\SCM SPILL OVERS\outputs\PEAO\mujeres\1%\simulacion_3\observado_outputs.xlsx',tratado_18,18);</v>
      </c>
      <c r="QB7" s="2" t="str">
        <f t="shared" si="34"/>
        <v>xlswrite('G:\Mi unidad\1. PROYECTOS TELLO 2022\SCM SPILL OVERS\outputs\PEAO\criminalidad\1%\simulacion_3\synthetic_control_outputs.xlsx',synthetic_control_18,18);</v>
      </c>
      <c r="QC7" s="2" t="str">
        <f t="shared" si="35"/>
        <v>xlswrite('G:\Mi unidad\1. PROYECTOS TELLO 2022\SCM SPILL OVERS\outputs\PEAO\criminalidad\1%\simulacion_3\synthetic_control_spillover_outputs.xlsx',synthetic_control_sp_18,18);</v>
      </c>
      <c r="QD7" s="2" t="str">
        <f t="shared" si="36"/>
        <v>xlswrite('G:\Mi unidad\1. PROYECTOS TELLO 2022\SCM SPILL OVERS\outputs\PEAO\criminalidad\1%\simulacion_3\observado_outputs.xlsx',tratado_18,18);</v>
      </c>
      <c r="QI7">
        <v>1</v>
      </c>
      <c r="QJ7" t="str">
        <f>"    [p_value_"&amp;QI7&amp; ",lb_"&amp;QI7&amp;",ub_"&amp;QI7&amp;"] = sp_andrews_te(Y_pre_"&amp;QI7&amp;",PEAO_"&amp;QI7&amp;"(:,T+s),A_"&amp;QI7&amp;",C,.05);"</f>
        <v xml:space="preserve">    [p_value_1,lb_1,ub_1] = sp_andrews_te(Y_pre_1,PEAO_1(:,T+s),A_1,C,.05);</v>
      </c>
      <c r="QP7">
        <v>1</v>
      </c>
      <c r="QQ7" t="str">
        <f>"    spillover_test_"&amp;QP7&amp;"(s) = sp_andrews(Y_pre_"&amp;QP7&amp;",PEAO_"&amp;QP7&amp;"(:,T+s),A_"&amp;QP7&amp;",C,d,alpha_sig);"</f>
        <v xml:space="preserve">    spillover_test_1(s) = sp_andrews(Y_pre_1,PEAO_1(:,T+s),A_1,C,d,alpha_sig);</v>
      </c>
      <c r="QW7">
        <v>7</v>
      </c>
      <c r="QX7" t="str">
        <f>"xlswrite('G:\Mi unidad\1. PROYECTOS TELLO 2022\SCM SPILL OVERS\outputs\PEAO\bajo_niv_educ\1%\simulacion_3\output_tests.xlsx',lb_vec_"&amp;QW7&amp;"','lb_vec_"&amp;QW7&amp;"');"</f>
        <v>xlswrite('G:\Mi unidad\1. PROYECTOS TELLO 2022\SCM SPILL OVERS\outputs\PEAO\bajo_niv_educ\1%\simulacion_3\output_tests.xlsx',lb_vec_7','lb_vec_7');</v>
      </c>
      <c r="RK7">
        <v>7</v>
      </c>
      <c r="RL7" t="str">
        <f>"xlswrite('G:\Mi unidad\1. PROYECTOS TELLO 2022\SCM SPILL OVERS\outputs\PEAO\bajo_ingreso\1%\simulacion_3\output_tests.xlsx',lb_vec_"&amp;RK7&amp;"','lb_vec_"&amp;RK7&amp;"');"</f>
        <v>xlswrite('G:\Mi unidad\1. PROYECTOS TELLO 2022\SCM SPILL OVERS\outputs\PEAO\bajo_ingreso\1%\simulacion_3\output_tests.xlsx',lb_vec_7','lb_vec_7');</v>
      </c>
      <c r="RW7">
        <v>7</v>
      </c>
      <c r="RX7" t="str">
        <f>"xlswrite('G:\Mi unidad\1. PROYECTOS TELLO 2022\SCM SPILL OVERS\outputs\PEAO\densidad\1%\simulacion_3\output_tests.xlsx',lb_vec_"&amp;RW7&amp;"','lb_vec_"&amp;RW7&amp;"');"</f>
        <v>xlswrite('G:\Mi unidad\1. PROYECTOS TELLO 2022\SCM SPILL OVERS\outputs\PEAO\densidad\1%\simulacion_3\output_tests.xlsx',lb_vec_7','lb_vec_7');</v>
      </c>
      <c r="SI7">
        <v>7</v>
      </c>
      <c r="SJ7" t="str">
        <f>"xlswrite('G:\Mi unidad\1. PROYECTOS TELLO 2022\SCM SPILL OVERS\outputs\PEAO\densidad_g\1%\simulacion_3\output_tests.xlsx',lb_vec_"&amp;SI7&amp;"','lb_vec_"&amp;SI7&amp;"');"</f>
        <v>xlswrite('G:\Mi unidad\1. PROYECTOS TELLO 2022\SCM SPILL OVERS\outputs\PEAO\densidad_g\1%\simulacion_3\output_tests.xlsx',lb_vec_7','lb_vec_7');</v>
      </c>
      <c r="SU7">
        <v>7</v>
      </c>
      <c r="SV7" t="str">
        <f>"xlswrite('G:\Mi unidad\1. PROYECTOS TELLO 2022\SCM SPILL OVERS\outputs\PEAO\distancia_centro_salud\1%\simulacion_3\output_tests.xlsx',lb_vec_"&amp;SU7&amp;"','lb_vec_"&amp;SU7&amp;"');"</f>
        <v>xlswrite('G:\Mi unidad\1. PROYECTOS TELLO 2022\SCM SPILL OVERS\outputs\PEAO\distancia_centro_salud\1%\simulacion_3\output_tests.xlsx',lb_vec_7','lb_vec_7');</v>
      </c>
      <c r="TH7">
        <v>7</v>
      </c>
      <c r="TI7" t="str">
        <f>"xlswrite('G:\Mi unidad\1. PROYECTOS TELLO 2022\SCM SPILL OVERS\outputs\PEAO\informalidad\1%\simulacion_3\output_tests.xlsx',lb_vec_"&amp;TH7&amp;"','lb_vec_"&amp;TH7&amp;"');"</f>
        <v>xlswrite('G:\Mi unidad\1. PROYECTOS TELLO 2022\SCM SPILL OVERS\outputs\PEAO\informalidad\1%\simulacion_3\output_tests.xlsx',lb_vec_7','lb_vec_7');</v>
      </c>
      <c r="TU7">
        <v>7</v>
      </c>
      <c r="TV7" t="str">
        <f>"xlswrite('G:\Mi unidad\1. PROYECTOS TELLO 2022\SCM SPILL OVERS\outputs\PEAO\alimentos\1%\simulacion_3\output_tests.xlsx',lb_vec_"&amp;TU7&amp;"','lb_vec_"&amp;TU7&amp;"');"</f>
        <v>xlswrite('G:\Mi unidad\1. PROYECTOS TELLO 2022\SCM SPILL OVERS\outputs\PEAO\alimentos\1%\simulacion_3\output_tests.xlsx',lb_vec_7','lb_vec_7');</v>
      </c>
      <c r="UB7">
        <v>7</v>
      </c>
      <c r="UC7" t="str">
        <f>"xlswrite('G:\Mi unidad\1. PROYECTOS TELLO 2022\SCM SPILL OVERS\outputs\PEAO\jefe_hogar\1%\simulacion_3\output_tests.xlsx',lb_vec_"&amp;UB7&amp;"','lb_vec_"&amp;UB7&amp;"');"</f>
        <v>xlswrite('G:\Mi unidad\1. PROYECTOS TELLO 2022\SCM SPILL OVERS\outputs\PEAO\jefe_hogar\1%\simulacion_3\output_tests.xlsx',lb_vec_7','lb_vec_7');</v>
      </c>
      <c r="UI7">
        <v>7</v>
      </c>
      <c r="UJ7" t="str">
        <f>"xlswrite('G:\Mi unidad\1. PROYECTOS TELLO 2022\SCM SPILL OVERS\outputs\PEAO\mujeres\1%\simulacion_3\output_tests.xlsx',lb_vec_"&amp;UI7&amp;"','lb_vec_"&amp;UI7&amp;"');"</f>
        <v>xlswrite('G:\Mi unidad\1. PROYECTOS TELLO 2022\SCM SPILL OVERS\outputs\PEAO\mujeres\1%\simulacion_3\output_tests.xlsx',lb_vec_7','lb_vec_7');</v>
      </c>
      <c r="UU7">
        <v>7</v>
      </c>
      <c r="UV7" t="str">
        <f>"xlswrite('G:\Mi unidad\1. PROYECTOS TELLO 2022\SCM SPILL OVERS\outputs\PEAO\criminalidad\1%\simulacion_3\output_tests.xlsx',lb_vec_"&amp;UU7&amp;"','lb_vec_"&amp;UU7&amp;"');"</f>
        <v>xlswrite('G:\Mi unidad\1. PROYECTOS TELLO 2022\SCM SPILL OVERS\outputs\PEAO\criminalidad\1%\simulacion_3\output_tests.xlsx',lb_vec_7','lb_vec_7');</v>
      </c>
    </row>
    <row r="8" spans="1:568" x14ac:dyDescent="0.3">
      <c r="A8">
        <v>23</v>
      </c>
      <c r="B8" s="2" t="str">
        <f t="shared" si="0"/>
        <v>[data_23,provincias_23,~] = xlsread('BD_PEAO_est_1_provincia_23.xlsx');</v>
      </c>
      <c r="E8" s="2" t="str">
        <f t="shared" si="37"/>
        <v>provincia_23 = unique(provincias_23(2:end,1));</v>
      </c>
      <c r="O8" s="2" t="str">
        <f t="shared" si="1"/>
        <v>PEAO_23 = reshape(data_23(:,2),T+S,N);</v>
      </c>
      <c r="T8" s="2" t="str">
        <f t="shared" si="2"/>
        <v xml:space="preserve">PEAO_23 = PEAO_23'; </v>
      </c>
      <c r="X8" s="2" t="str">
        <f t="shared" si="3"/>
        <v>tratado_23 = PEAO_23(1,:);</v>
      </c>
      <c r="AC8" s="2" t="str">
        <f t="shared" si="4"/>
        <v>PEAO_23(1,:) = [];</v>
      </c>
      <c r="AI8" s="2" t="str">
        <f t="shared" si="5"/>
        <v>PEAO_23 = [tratado_23;PEAO_23];</v>
      </c>
      <c r="AN8" s="2" t="str">
        <f t="shared" si="6"/>
        <v>Y_23 = PEAO_23; % outcome matrix</v>
      </c>
      <c r="AS8" s="2" t="str">
        <f t="shared" si="44"/>
        <v>Y_pre_23 = Y_23(:,1:T);</v>
      </c>
      <c r="AW8" s="2" t="str">
        <f t="shared" si="45"/>
        <v>Y_post_23 = Y_23(:,T+1:end);</v>
      </c>
      <c r="BA8" s="2" t="str">
        <f t="shared" si="46"/>
        <v>[a_hat_23,B_hat_23] = scm_batch(Y_pre_23);</v>
      </c>
      <c r="BF8" s="2" t="str">
        <f t="shared" si="38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39"/>
        <v>M_hat_23 = (eye(N)-B_hat_23)'*(eye(N)-B_hat_23);</v>
      </c>
      <c r="DQ8" s="2" t="str">
        <f t="shared" si="40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1"/>
        <v>synthetic_control_23=synthetic_control_23'</v>
      </c>
      <c r="EQ8" s="2" t="str">
        <f t="shared" si="42"/>
        <v>synthetic_control_sp_23=synthetic_control_sp_23'</v>
      </c>
      <c r="EV8" s="2" t="str">
        <f t="shared" si="43"/>
        <v>tratado_23=tratado_23'</v>
      </c>
      <c r="EZ8" s="2" t="str">
        <f t="shared" si="7"/>
        <v>xlswrite('G:\Mi unidad\1. PROYECTOS TELLO 2022\SCM SPILL OVERS\outputs\PEAO\distancia_centro_salud\1%\simulacion_3\synthetic_control_outputs.xlsx',synthetic_control_23,23)</v>
      </c>
      <c r="FN8" s="2" t="str">
        <f t="shared" si="8"/>
        <v>xlswrite('G:\Mi unidad\1. PROYECTOS TELLO 2022\SCM SPILL OVERS\outputs\PEAO\distancia_centro_salud\1%\simulacion_3\synthetic_control_spillover_outputs.xlsx',synthetic_control_sp_23,23)</v>
      </c>
      <c r="GD8" s="2" t="str">
        <f t="shared" si="9"/>
        <v>xlswrite('G:\Mi unidad\1. PROYECTOS TELLO 2022\SCM SPILL OVERS\outputs\PEAO\distancia_centro_salud\1%\simulacion_3\observado_outputs.xlsx',tratado_23,23)</v>
      </c>
      <c r="GR8" s="2" t="str">
        <f t="shared" si="10"/>
        <v>xlswrite('G:\Mi unidad\1. PROYECTOS TELLO 2022\SCM SPILL OVERS\outputs\PEAO\informalidad\1%\simulacion_3\synthetic_control_outputs.xlsx',synthetic_control_23,23)</v>
      </c>
      <c r="HF8" s="2" t="str">
        <f t="shared" si="11"/>
        <v>xlswrite('G:\Mi unidad\1. PROYECTOS TELLO 2022\SCM SPILL OVERS\outputs\PEAO\informalidad\1%\simulacion_3\synthetic_control_spillover_outputs.xlsx',synthetic_control_sp_23,23)</v>
      </c>
      <c r="HV8" s="2" t="str">
        <f t="shared" si="12"/>
        <v>xlswrite('G:\Mi unidad\1. PROYECTOS TELLO 2022\SCM SPILL OVERS\outputs\PEAO\informalidad\1%\simulacion_3\observado_outputs.xlsx',tratado_23,23)</v>
      </c>
      <c r="IJ8" s="2" t="str">
        <f t="shared" si="13"/>
        <v>xlswrite('G:\Mi unidad\1. PROYECTOS TELLO 2022\SCM SPILL OVERS\outputs\PEAO\densidad\1%\simulacion_3\synthetic_control_outputs.xlsx',synthetic_control_23,23)</v>
      </c>
      <c r="IX8" s="2" t="str">
        <f t="shared" si="14"/>
        <v>xlswrite('G:\Mi unidad\1. PROYECTOS TELLO 2022\SCM SPILL OVERS\outputs\PEAO\densidad\1%\simulacion_3\synthetic_control_spillover_outputs.xlsx',synthetic_control_sp_23,23)</v>
      </c>
      <c r="JN8" s="2" t="str">
        <f t="shared" si="15"/>
        <v>xlswrite('G:\Mi unidad\1. PROYECTOS TELLO 2022\SCM SPILL OVERS\outputs\PEAO\densidad\1%\simulacion_3\observado_outputs.xlsx',tratado_23,23)</v>
      </c>
      <c r="KA8" s="2" t="str">
        <f t="shared" si="16"/>
        <v>xlswrite('G:\Mi unidad\1. PROYECTOS TELLO 2022\SCM SPILL OVERS\outputs\PEAO\bajo_niv_educ\1%\simulacion_3\synthetic_control_outputs.xlsx',synthetic_control_23,23)</v>
      </c>
      <c r="KO8" s="2" t="str">
        <f t="shared" si="17"/>
        <v>xlswrite('G:\Mi unidad\1. PROYECTOS TELLO 2022\SCM SPILL OVERS\outputs\PEAO\bajo_niv_educ\1%\simulacion_3\synthetic_control_spillover_outputs.xlsx',synthetic_control_sp_23,23)</v>
      </c>
      <c r="LE8" s="2" t="str">
        <f t="shared" si="18"/>
        <v>xlswrite('G:\Mi unidad\1. PROYECTOS TELLO 2022\SCM SPILL OVERS\outputs\PEAO\bajo_niv_educ\1%\simulacion_3\observado_outputs.xlsx',tratado_23,23)</v>
      </c>
      <c r="LS8" s="2" t="str">
        <f t="shared" si="19"/>
        <v>xlswrite('G:\Mi unidad\1. PROYECTOS TELLO 2022\SCM SPILL OVERS\outputs\PEAO\bajo_ingreso\1%\simulacion_3\synthetic_control_outputs.xlsx',synthetic_control_23,23)</v>
      </c>
      <c r="MH8" s="2" t="str">
        <f t="shared" si="20"/>
        <v>xlswrite('G:\Mi unidad\1. PROYECTOS TELLO 2022\SCM SPILL OVERS\outputs\PEAO\bajo_ingreso\1%\simulacion_3\synthetic_control_spillover_outputs.xlsx',synthetic_control_sp_23,23)</v>
      </c>
      <c r="MX8" s="2" t="str">
        <f t="shared" si="21"/>
        <v>xlswrite('G:\Mi unidad\1. PROYECTOS TELLO 2022\SCM SPILL OVERS\outputs\PEAO\bajo_ingreso\1%\simulacion_3\observado_outputs.xlsx',tratado_23,23)</v>
      </c>
      <c r="NR8" s="2" t="str">
        <f t="shared" si="22"/>
        <v>xlswrite('G:\Mi unidad\1. PROYECTOS TELLO 2022\SCM SPILL OVERS\outputs\PEAO\densidad_g\1%\simulacion_3\synthetic_control_outputs.xlsx',synthetic_control_23,23)</v>
      </c>
      <c r="OF8" s="2" t="str">
        <f t="shared" si="23"/>
        <v>xlswrite('G:\Mi unidad\1. PROYECTOS TELLO 2022\SCM SPILL OVERS\outputs\PEAO\densidad_g\1%\simulacion_3\synthetic_control_spillover_outputs.xlsx',synthetic_control_sp_23,23)</v>
      </c>
      <c r="OV8" s="2" t="str">
        <f t="shared" si="24"/>
        <v>xlswrite('G:\Mi unidad\1. PROYECTOS TELLO 2022\SCM SPILL OVERS\outputs\PEAO\densidad_g\1%\simulacion_3\observado_outputs.xlsx',tratado_23,23)</v>
      </c>
      <c r="PI8" s="2" t="str">
        <f t="shared" si="25"/>
        <v>xlswrite('G:\Mi unidad\1. PROYECTOS TELLO 2022\SCM SPILL OVERS\outputs\PEAO\alimentos\1%\simulacion_3\synthetic_control_outputs.xlsx',synthetic_control_23,23);</v>
      </c>
      <c r="PJ8" s="2" t="str">
        <f t="shared" si="26"/>
        <v>xlswrite('G:\Mi unidad\1. PROYECTOS TELLO 2022\SCM SPILL OVERS\outputs\PEAO\alimentos\1%\simulacion_3\synthetic_control_spillover_outputs.xlsx',synthetic_control_sp_23,23);</v>
      </c>
      <c r="PK8" s="2" t="str">
        <f t="shared" si="27"/>
        <v>xlswrite('G:\Mi unidad\1. PROYECTOS TELLO 2022\SCM SPILL OVERS\outputs\PEAO\alimentos\1%\simulacion_3\observado_outputs.xlsx',tratado_23,23);</v>
      </c>
      <c r="PP8" s="2" t="str">
        <f t="shared" si="28"/>
        <v>xlswrite('G:\Mi unidad\1. PROYECTOS TELLO 2022\SCM SPILL OVERS\outputs\PEAO\jefe_hogar\1%\simulacion_3\synthetic_control_outputs.xlsx',synthetic_control_23,23);</v>
      </c>
      <c r="PQ8" s="2" t="str">
        <f t="shared" si="29"/>
        <v>xlswrite('G:\Mi unidad\1. PROYECTOS TELLO 2022\SCM SPILL OVERS\outputs\PEAO\jefe_hogar\1%\simulacion_3\synthetic_control_spillover_outputs.xlsx',synthetic_control_sp_23,23);</v>
      </c>
      <c r="PR8" s="2" t="str">
        <f t="shared" si="30"/>
        <v>xlswrite('G:\Mi unidad\1. PROYECTOS TELLO 2022\SCM SPILL OVERS\outputs\PEAO\jefe_hogar\1%\simulacion_3\observado_outputs.xlsx',tratado_23,23);</v>
      </c>
      <c r="PV8" s="2" t="str">
        <f t="shared" si="31"/>
        <v>xlswrite('G:\Mi unidad\1. PROYECTOS TELLO 2022\SCM SPILL OVERS\outputs\PEAO\mujeres\1%\simulacion_3\synthetic_control_outputs.xlsx',synthetic_control_23,23);</v>
      </c>
      <c r="PW8" s="2" t="str">
        <f t="shared" si="32"/>
        <v>xlswrite('G:\Mi unidad\1. PROYECTOS TELLO 2022\SCM SPILL OVERS\outputs\PEAO\mujeres\1%\simulacion_3\synthetic_control_spillover_outputs.xlsx',synthetic_control_sp_23,23);</v>
      </c>
      <c r="PX8" s="2" t="str">
        <f t="shared" si="33"/>
        <v>xlswrite('G:\Mi unidad\1. PROYECTOS TELLO 2022\SCM SPILL OVERS\outputs\PEAO\mujeres\1%\simulacion_3\observado_outputs.xlsx',tratado_23,23);</v>
      </c>
      <c r="QB8" s="2" t="str">
        <f t="shared" si="34"/>
        <v>xlswrite('G:\Mi unidad\1. PROYECTOS TELLO 2022\SCM SPILL OVERS\outputs\PEAO\criminalidad\1%\simulacion_3\synthetic_control_outputs.xlsx',synthetic_control_23,23);</v>
      </c>
      <c r="QC8" s="2" t="str">
        <f t="shared" si="35"/>
        <v>xlswrite('G:\Mi unidad\1. PROYECTOS TELLO 2022\SCM SPILL OVERS\outputs\PEAO\criminalidad\1%\simulacion_3\synthetic_control_spillover_outputs.xlsx',synthetic_control_sp_23,23);</v>
      </c>
      <c r="QD8" s="2" t="str">
        <f t="shared" si="36"/>
        <v>xlswrite('G:\Mi unidad\1. PROYECTOS TELLO 2022\SCM SPILL OVERS\outputs\PEAO\criminalidad\1%\simulacion_3\observado_outputs.xlsx',tratado_23,23);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OVERS\outputs\PEAO\bajo_niv_educ\1%\simulacion_3\output_tests.xlsx',ub_vec_"&amp;QW8&amp;"','ub_vec_"&amp;QW8&amp;"');"</f>
        <v>xlswrite('G:\Mi unidad\1. PROYECTOS TELLO 2022\SCM SPILL OVERS\outputs\PEAO\bajo_niv_educ\1%\simulacion_3\output_tests.xlsx',ub_vec_7','ub_vec_7');</v>
      </c>
      <c r="RK8">
        <v>7</v>
      </c>
      <c r="RL8" t="str">
        <f>"xlswrite('G:\Mi unidad\1. PROYECTOS TELLO 2022\SCM SPILL OVERS\outputs\PEAO\bajo_ingreso\1%\simulacion_3\output_tests.xlsx',ub_vec_"&amp;RK8&amp;"','ub_vec_"&amp;RK8&amp;"');"</f>
        <v>xlswrite('G:\Mi unidad\1. PROYECTOS TELLO 2022\SCM SPILL OVERS\outputs\PEAO\bajo_ingreso\1%\simulacion_3\output_tests.xlsx',ub_vec_7','ub_vec_7');</v>
      </c>
      <c r="RW8">
        <v>7</v>
      </c>
      <c r="RX8" t="str">
        <f>"xlswrite('G:\Mi unidad\1. PROYECTOS TELLO 2022\SCM SPILL OVERS\outputs\PEAO\densidad\1%\simulacion_3\output_tests.xlsx',ub_vec_"&amp;RW8&amp;"','ub_vec_"&amp;RW8&amp;"');"</f>
        <v>xlswrite('G:\Mi unidad\1. PROYECTOS TELLO 2022\SCM SPILL OVERS\outputs\PEAO\densidad\1%\simulacion_3\output_tests.xlsx',ub_vec_7','ub_vec_7');</v>
      </c>
      <c r="SI8">
        <v>7</v>
      </c>
      <c r="SJ8" t="str">
        <f>"xlswrite('G:\Mi unidad\1. PROYECTOS TELLO 2022\SCM SPILL OVERS\outputs\PEAO\densidad_g\1%\simulacion_3\output_tests.xlsx',ub_vec_"&amp;SI8&amp;"','ub_vec_"&amp;SI8&amp;"');"</f>
        <v>xlswrite('G:\Mi unidad\1. PROYECTOS TELLO 2022\SCM SPILL OVERS\outputs\PEAO\densidad_g\1%\simulacion_3\output_tests.xlsx',ub_vec_7','ub_vec_7');</v>
      </c>
      <c r="SU8">
        <v>7</v>
      </c>
      <c r="SV8" t="str">
        <f>"xlswrite('G:\Mi unidad\1. PROYECTOS TELLO 2022\SCM SPILL OVERS\outputs\PEAO\distancia_centro_salud\1%\simulacion_3\output_tests.xlsx',ub_vec_"&amp;SU8&amp;"','ub_vec_"&amp;SU8&amp;"');"</f>
        <v>xlswrite('G:\Mi unidad\1. PROYECTOS TELLO 2022\SCM SPILL OVERS\outputs\PEAO\distancia_centro_salud\1%\simulacion_3\output_tests.xlsx',ub_vec_7','ub_vec_7');</v>
      </c>
      <c r="TH8">
        <v>7</v>
      </c>
      <c r="TI8" t="str">
        <f>"xlswrite('G:\Mi unidad\1. PROYECTOS TELLO 2022\SCM SPILL OVERS\outputs\PEAO\informalidad\1%\simulacion_3\output_tests.xlsx',ub_vec_"&amp;TH8&amp;"','ub_vec_"&amp;TH8&amp;"');"</f>
        <v>xlswrite('G:\Mi unidad\1. PROYECTOS TELLO 2022\SCM SPILL OVERS\outputs\PEAO\informalidad\1%\simulacion_3\output_tests.xlsx',ub_vec_7','ub_vec_7');</v>
      </c>
      <c r="TU8">
        <v>7</v>
      </c>
      <c r="TV8" t="str">
        <f>"xlswrite('G:\Mi unidad\1. PROYECTOS TELLO 2022\SCM SPILL OVERS\outputs\PEAO\alimentos\1%\simulacion_3\output_tests.xlsx',ub_vec_"&amp;TU8&amp;"','ub_vec_"&amp;TU8&amp;"');"</f>
        <v>xlswrite('G:\Mi unidad\1. PROYECTOS TELLO 2022\SCM SPILL OVERS\outputs\PEAO\alimentos\1%\simulacion_3\output_tests.xlsx',ub_vec_7','ub_vec_7');</v>
      </c>
      <c r="UB8">
        <v>7</v>
      </c>
      <c r="UC8" t="str">
        <f>"xlswrite('G:\Mi unidad\1. PROYECTOS TELLO 2022\SCM SPILL OVERS\outputs\PEAO\jefe_hogar\1%\simulacion_3\output_tests.xlsx',ub_vec_"&amp;UB8&amp;"','ub_vec_"&amp;UB8&amp;"');"</f>
        <v>xlswrite('G:\Mi unidad\1. PROYECTOS TELLO 2022\SCM SPILL OVERS\outputs\PEAO\jefe_hogar\1%\simulacion_3\output_tests.xlsx',ub_vec_7','ub_vec_7');</v>
      </c>
      <c r="UI8">
        <v>7</v>
      </c>
      <c r="UJ8" t="str">
        <f>"xlswrite('G:\Mi unidad\1. PROYECTOS TELLO 2022\SCM SPILL OVERS\outputs\PEAO\mujeres\1%\simulacion_3\output_tests.xlsx',ub_vec_"&amp;UI8&amp;"','ub_vec_"&amp;UI8&amp;"');"</f>
        <v>xlswrite('G:\Mi unidad\1. PROYECTOS TELLO 2022\SCM SPILL OVERS\outputs\PEAO\mujeres\1%\simulacion_3\output_tests.xlsx',ub_vec_7','ub_vec_7');</v>
      </c>
      <c r="UU8">
        <v>7</v>
      </c>
      <c r="UV8" t="str">
        <f>"xlswrite('G:\Mi unidad\1. PROYECTOS TELLO 2022\SCM SPILL OVERS\outputs\PEAO\criminalidad\1%\simulacion_3\output_tests.xlsx',ub_vec_"&amp;UU8&amp;"','ub_vec_"&amp;UU8&amp;"');"</f>
        <v>xlswrite('G:\Mi unidad\1. PROYECTOS TELLO 2022\SCM SPILL OVERS\outputs\PEAO\criminalidad\1%\simulacion_3\output_tests.xlsx',ub_vec_7','ub_vec_7');</v>
      </c>
    </row>
    <row r="9" spans="1:568" x14ac:dyDescent="0.3">
      <c r="A9">
        <v>26</v>
      </c>
      <c r="B9" s="2" t="str">
        <f t="shared" si="0"/>
        <v>[data_26,provincias_26,~] = xlsread('BD_PEAO_est_1_provincia_26.xlsx');</v>
      </c>
      <c r="E9" s="2" t="str">
        <f t="shared" si="37"/>
        <v>provincia_26 = unique(provincias_26(2:end,1));</v>
      </c>
      <c r="O9" s="2" t="str">
        <f t="shared" si="1"/>
        <v>PEAO_26 = reshape(data_26(:,2),T+S,N);</v>
      </c>
      <c r="T9" s="2" t="str">
        <f t="shared" si="2"/>
        <v xml:space="preserve">PEAO_26 = PEAO_26'; </v>
      </c>
      <c r="X9" s="2" t="str">
        <f t="shared" si="3"/>
        <v>tratado_26 = PEAO_26(1,:);</v>
      </c>
      <c r="AC9" s="2" t="str">
        <f t="shared" si="4"/>
        <v>PEAO_26(1,:) = [];</v>
      </c>
      <c r="AI9" s="2" t="str">
        <f t="shared" si="5"/>
        <v>PEAO_26 = [tratado_26;PEAO_26];</v>
      </c>
      <c r="AN9" s="2" t="str">
        <f t="shared" si="6"/>
        <v>Y_26 = PEAO_26; % outcome matrix</v>
      </c>
      <c r="AS9" s="2" t="str">
        <f t="shared" si="44"/>
        <v>Y_pre_26 = Y_26(:,1:T);</v>
      </c>
      <c r="AW9" s="2" t="str">
        <f t="shared" si="45"/>
        <v>Y_post_26 = Y_26(:,T+1:end);</v>
      </c>
      <c r="BA9" s="2" t="str">
        <f t="shared" si="46"/>
        <v>[a_hat_26,B_hat_26] = scm_batch(Y_pre_26);</v>
      </c>
      <c r="BF9" s="2" t="str">
        <f t="shared" si="38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39"/>
        <v>M_hat_26 = (eye(N)-B_hat_26)'*(eye(N)-B_hat_26);</v>
      </c>
      <c r="DQ9" s="2" t="str">
        <f t="shared" si="40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1"/>
        <v>synthetic_control_26=synthetic_control_26'</v>
      </c>
      <c r="EQ9" s="2" t="str">
        <f t="shared" si="42"/>
        <v>synthetic_control_sp_26=synthetic_control_sp_26'</v>
      </c>
      <c r="EV9" s="2" t="str">
        <f t="shared" si="43"/>
        <v>tratado_26=tratado_26'</v>
      </c>
      <c r="EZ9" s="2" t="str">
        <f t="shared" si="7"/>
        <v>xlswrite('G:\Mi unidad\1. PROYECTOS TELLO 2022\SCM SPILL OVERS\outputs\PEAO\distancia_centro_salud\1%\simulacion_3\synthetic_control_outputs.xlsx',synthetic_control_26,26)</v>
      </c>
      <c r="FN9" s="2" t="str">
        <f t="shared" si="8"/>
        <v>xlswrite('G:\Mi unidad\1. PROYECTOS TELLO 2022\SCM SPILL OVERS\outputs\PEAO\distancia_centro_salud\1%\simulacion_3\synthetic_control_spillover_outputs.xlsx',synthetic_control_sp_26,26)</v>
      </c>
      <c r="GD9" s="2" t="str">
        <f t="shared" si="9"/>
        <v>xlswrite('G:\Mi unidad\1. PROYECTOS TELLO 2022\SCM SPILL OVERS\outputs\PEAO\distancia_centro_salud\1%\simulacion_3\observado_outputs.xlsx',tratado_26,26)</v>
      </c>
      <c r="GR9" s="2" t="str">
        <f t="shared" si="10"/>
        <v>xlswrite('G:\Mi unidad\1. PROYECTOS TELLO 2022\SCM SPILL OVERS\outputs\PEAO\informalidad\1%\simulacion_3\synthetic_control_outputs.xlsx',synthetic_control_26,26)</v>
      </c>
      <c r="HF9" s="2" t="str">
        <f t="shared" si="11"/>
        <v>xlswrite('G:\Mi unidad\1. PROYECTOS TELLO 2022\SCM SPILL OVERS\outputs\PEAO\informalidad\1%\simulacion_3\synthetic_control_spillover_outputs.xlsx',synthetic_control_sp_26,26)</v>
      </c>
      <c r="HV9" s="2" t="str">
        <f t="shared" si="12"/>
        <v>xlswrite('G:\Mi unidad\1. PROYECTOS TELLO 2022\SCM SPILL OVERS\outputs\PEAO\informalidad\1%\simulacion_3\observado_outputs.xlsx',tratado_26,26)</v>
      </c>
      <c r="IJ9" s="2" t="str">
        <f t="shared" si="13"/>
        <v>xlswrite('G:\Mi unidad\1. PROYECTOS TELLO 2022\SCM SPILL OVERS\outputs\PEAO\densidad\1%\simulacion_3\synthetic_control_outputs.xlsx',synthetic_control_26,26)</v>
      </c>
      <c r="IX9" s="2" t="str">
        <f t="shared" si="14"/>
        <v>xlswrite('G:\Mi unidad\1. PROYECTOS TELLO 2022\SCM SPILL OVERS\outputs\PEAO\densidad\1%\simulacion_3\synthetic_control_spillover_outputs.xlsx',synthetic_control_sp_26,26)</v>
      </c>
      <c r="JN9" s="2" t="str">
        <f t="shared" si="15"/>
        <v>xlswrite('G:\Mi unidad\1. PROYECTOS TELLO 2022\SCM SPILL OVERS\outputs\PEAO\densidad\1%\simulacion_3\observado_outputs.xlsx',tratado_26,26)</v>
      </c>
      <c r="KA9" s="2" t="str">
        <f t="shared" si="16"/>
        <v>xlswrite('G:\Mi unidad\1. PROYECTOS TELLO 2022\SCM SPILL OVERS\outputs\PEAO\bajo_niv_educ\1%\simulacion_3\synthetic_control_outputs.xlsx',synthetic_control_26,26)</v>
      </c>
      <c r="KO9" s="2" t="str">
        <f t="shared" si="17"/>
        <v>xlswrite('G:\Mi unidad\1. PROYECTOS TELLO 2022\SCM SPILL OVERS\outputs\PEAO\bajo_niv_educ\1%\simulacion_3\synthetic_control_spillover_outputs.xlsx',synthetic_control_sp_26,26)</v>
      </c>
      <c r="LE9" s="2" t="str">
        <f t="shared" si="18"/>
        <v>xlswrite('G:\Mi unidad\1. PROYECTOS TELLO 2022\SCM SPILL OVERS\outputs\PEAO\bajo_niv_educ\1%\simulacion_3\observado_outputs.xlsx',tratado_26,26)</v>
      </c>
      <c r="LS9" s="2" t="str">
        <f t="shared" si="19"/>
        <v>xlswrite('G:\Mi unidad\1. PROYECTOS TELLO 2022\SCM SPILL OVERS\outputs\PEAO\bajo_ingreso\1%\simulacion_3\synthetic_control_outputs.xlsx',synthetic_control_26,26)</v>
      </c>
      <c r="MH9" s="2" t="str">
        <f t="shared" si="20"/>
        <v>xlswrite('G:\Mi unidad\1. PROYECTOS TELLO 2022\SCM SPILL OVERS\outputs\PEAO\bajo_ingreso\1%\simulacion_3\synthetic_control_spillover_outputs.xlsx',synthetic_control_sp_26,26)</v>
      </c>
      <c r="MX9" s="2" t="str">
        <f t="shared" si="21"/>
        <v>xlswrite('G:\Mi unidad\1. PROYECTOS TELLO 2022\SCM SPILL OVERS\outputs\PEAO\bajo_ingreso\1%\simulacion_3\observado_outputs.xlsx',tratado_26,26)</v>
      </c>
      <c r="NR9" s="2" t="str">
        <f t="shared" si="22"/>
        <v>xlswrite('G:\Mi unidad\1. PROYECTOS TELLO 2022\SCM SPILL OVERS\outputs\PEAO\densidad_g\1%\simulacion_3\synthetic_control_outputs.xlsx',synthetic_control_26,26)</v>
      </c>
      <c r="OF9" s="2" t="str">
        <f t="shared" si="23"/>
        <v>xlswrite('G:\Mi unidad\1. PROYECTOS TELLO 2022\SCM SPILL OVERS\outputs\PEAO\densidad_g\1%\simulacion_3\synthetic_control_spillover_outputs.xlsx',synthetic_control_sp_26,26)</v>
      </c>
      <c r="OV9" s="2" t="str">
        <f t="shared" si="24"/>
        <v>xlswrite('G:\Mi unidad\1. PROYECTOS TELLO 2022\SCM SPILL OVERS\outputs\PEAO\densidad_g\1%\simulacion_3\observado_outputs.xlsx',tratado_26,26)</v>
      </c>
      <c r="PI9" s="2" t="str">
        <f t="shared" si="25"/>
        <v>xlswrite('G:\Mi unidad\1. PROYECTOS TELLO 2022\SCM SPILL OVERS\outputs\PEAO\alimentos\1%\simulacion_3\synthetic_control_outputs.xlsx',synthetic_control_26,26);</v>
      </c>
      <c r="PJ9" s="2" t="str">
        <f t="shared" si="26"/>
        <v>xlswrite('G:\Mi unidad\1. PROYECTOS TELLO 2022\SCM SPILL OVERS\outputs\PEAO\alimentos\1%\simulacion_3\synthetic_control_spillover_outputs.xlsx',synthetic_control_sp_26,26);</v>
      </c>
      <c r="PK9" s="2" t="str">
        <f t="shared" si="27"/>
        <v>xlswrite('G:\Mi unidad\1. PROYECTOS TELLO 2022\SCM SPILL OVERS\outputs\PEAO\alimentos\1%\simulacion_3\observado_outputs.xlsx',tratado_26,26);</v>
      </c>
      <c r="PP9" s="2" t="str">
        <f t="shared" si="28"/>
        <v>xlswrite('G:\Mi unidad\1. PROYECTOS TELLO 2022\SCM SPILL OVERS\outputs\PEAO\jefe_hogar\1%\simulacion_3\synthetic_control_outputs.xlsx',synthetic_control_26,26);</v>
      </c>
      <c r="PQ9" s="2" t="str">
        <f t="shared" si="29"/>
        <v>xlswrite('G:\Mi unidad\1. PROYECTOS TELLO 2022\SCM SPILL OVERS\outputs\PEAO\jefe_hogar\1%\simulacion_3\synthetic_control_spillover_outputs.xlsx',synthetic_control_sp_26,26);</v>
      </c>
      <c r="PR9" s="2" t="str">
        <f t="shared" si="30"/>
        <v>xlswrite('G:\Mi unidad\1. PROYECTOS TELLO 2022\SCM SPILL OVERS\outputs\PEAO\jefe_hogar\1%\simulacion_3\observado_outputs.xlsx',tratado_26,26);</v>
      </c>
      <c r="PV9" s="2" t="str">
        <f t="shared" si="31"/>
        <v>xlswrite('G:\Mi unidad\1. PROYECTOS TELLO 2022\SCM SPILL OVERS\outputs\PEAO\mujeres\1%\simulacion_3\synthetic_control_outputs.xlsx',synthetic_control_26,26);</v>
      </c>
      <c r="PW9" s="2" t="str">
        <f t="shared" si="32"/>
        <v>xlswrite('G:\Mi unidad\1. PROYECTOS TELLO 2022\SCM SPILL OVERS\outputs\PEAO\mujeres\1%\simulacion_3\synthetic_control_spillover_outputs.xlsx',synthetic_control_sp_26,26);</v>
      </c>
      <c r="PX9" s="2" t="str">
        <f t="shared" si="33"/>
        <v>xlswrite('G:\Mi unidad\1. PROYECTOS TELLO 2022\SCM SPILL OVERS\outputs\PEAO\mujeres\1%\simulacion_3\observado_outputs.xlsx',tratado_26,26);</v>
      </c>
      <c r="QB9" s="2" t="str">
        <f t="shared" si="34"/>
        <v>xlswrite('G:\Mi unidad\1. PROYECTOS TELLO 2022\SCM SPILL OVERS\outputs\PEAO\criminalidad\1%\simulacion_3\synthetic_control_outputs.xlsx',synthetic_control_26,26);</v>
      </c>
      <c r="QC9" s="2" t="str">
        <f t="shared" si="35"/>
        <v>xlswrite('G:\Mi unidad\1. PROYECTOS TELLO 2022\SCM SPILL OVERS\outputs\PEAO\criminalidad\1%\simulacion_3\synthetic_control_spillover_outputs.xlsx',synthetic_control_sp_26,26);</v>
      </c>
      <c r="QD9" s="2" t="str">
        <f t="shared" si="36"/>
        <v>xlswrite('G:\Mi unidad\1. PROYECTOS TELLO 2022\SCM SPILL OVERS\outputs\PEAO\criminalidad\1%\simulacion_3\observado_outputs.xlsx',tratado_26,26);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OVERS\outputs\PEAO\bajo_niv_educ\1%\simulacion_3\output_tests.xlsx',p_value_vec_"&amp;QW9&amp;"','p_value_vec_"&amp;QW9&amp;"');"</f>
        <v>xlswrite('G:\Mi unidad\1. PROYECTOS TELLO 2022\SCM SPILL OVERS\outputs\PEAO\bajo_niv_educ\1%\simulacion_3\output_tests.xlsx',p_value_vec_7','p_value_vec_7');</v>
      </c>
      <c r="RK9">
        <v>7</v>
      </c>
      <c r="RL9" t="str">
        <f>"xlswrite('G:\Mi unidad\1. PROYECTOS TELLO 2022\SCM SPILL OVERS\outputs\PEAO\bajo_ingreso\1%\simulacion_3\output_tests.xlsx',p_value_vec_"&amp;RK9&amp;"','p_value_vec_"&amp;RK9&amp;"');"</f>
        <v>xlswrite('G:\Mi unidad\1. PROYECTOS TELLO 2022\SCM SPILL OVERS\outputs\PEAO\bajo_ingreso\1%\simulacion_3\output_tests.xlsx',p_value_vec_7','p_value_vec_7');</v>
      </c>
      <c r="RW9">
        <v>7</v>
      </c>
      <c r="RX9" t="str">
        <f>"xlswrite('G:\Mi unidad\1. PROYECTOS TELLO 2022\SCM SPILL OVERS\outputs\PEAO\densidad\1%\simulacion_3\output_tests.xlsx',p_value_vec_"&amp;RW9&amp;"','p_value_vec_"&amp;RW9&amp;"');"</f>
        <v>xlswrite('G:\Mi unidad\1. PROYECTOS TELLO 2022\SCM SPILL OVERS\outputs\PEAO\densidad\1%\simulacion_3\output_tests.xlsx',p_value_vec_7','p_value_vec_7');</v>
      </c>
      <c r="SI9">
        <v>7</v>
      </c>
      <c r="SJ9" t="str">
        <f>"xlswrite('G:\Mi unidad\1. PROYECTOS TELLO 2022\SCM SPILL OVERS\outputs\PEAO\densidad_g\1%\simulacion_3\output_tests.xlsx',p_value_vec_"&amp;SI9&amp;"','p_value_vec_"&amp;SI9&amp;"');"</f>
        <v>xlswrite('G:\Mi unidad\1. PROYECTOS TELLO 2022\SCM SPILL OVERS\outputs\PEAO\densidad_g\1%\simulacion_3\output_tests.xlsx',p_value_vec_7','p_value_vec_7');</v>
      </c>
      <c r="SU9">
        <v>7</v>
      </c>
      <c r="SV9" t="str">
        <f>"xlswrite('G:\Mi unidad\1. PROYECTOS TELLO 2022\SCM SPILL OVERS\outputs\PEAO\distancia_centro_salud\1%\simulacion_3\output_tests.xlsx',p_value_vec_"&amp;SU9&amp;"','p_value_vec_"&amp;SU9&amp;"');"</f>
        <v>xlswrite('G:\Mi unidad\1. PROYECTOS TELLO 2022\SCM SPILL OVERS\outputs\PEAO\distancia_centro_salud\1%\simulacion_3\output_tests.xlsx',p_value_vec_7','p_value_vec_7');</v>
      </c>
      <c r="TH9">
        <v>7</v>
      </c>
      <c r="TI9" t="str">
        <f>"xlswrite('G:\Mi unidad\1. PROYECTOS TELLO 2022\SCM SPILL OVERS\outputs\PEAO\informalidad\1%\simulacion_3\output_tests.xlsx',p_value_vec_"&amp;TH9&amp;"','p_value_vec_"&amp;TH9&amp;"');"</f>
        <v>xlswrite('G:\Mi unidad\1. PROYECTOS TELLO 2022\SCM SPILL OVERS\outputs\PEAO\informalidad\1%\simulacion_3\output_tests.xlsx',p_value_vec_7','p_value_vec_7');</v>
      </c>
      <c r="TU9">
        <v>7</v>
      </c>
      <c r="TV9" t="str">
        <f>"xlswrite('G:\Mi unidad\1. PROYECTOS TELLO 2022\SCM SPILL OVERS\outputs\PEAO\alimentos\1%\simulacion_3\output_tests.xlsx',p_value_vec_"&amp;TU9&amp;"','p_value_vec_"&amp;TU9&amp;"');"</f>
        <v>xlswrite('G:\Mi unidad\1. PROYECTOS TELLO 2022\SCM SPILL OVERS\outputs\PEAO\alimentos\1%\simulacion_3\output_tests.xlsx',p_value_vec_7','p_value_vec_7');</v>
      </c>
      <c r="UB9">
        <v>7</v>
      </c>
      <c r="UC9" t="str">
        <f>"xlswrite('G:\Mi unidad\1. PROYECTOS TELLO 2022\SCM SPILL OVERS\outputs\PEAO\jefe_hogar\1%\simulacion_3\output_tests.xlsx',p_value_vec_"&amp;UB9&amp;"','p_value_vec_"&amp;UB9&amp;"');"</f>
        <v>xlswrite('G:\Mi unidad\1. PROYECTOS TELLO 2022\SCM SPILL OVERS\outputs\PEAO\jefe_hogar\1%\simulacion_3\output_tests.xlsx',p_value_vec_7','p_value_vec_7');</v>
      </c>
      <c r="UI9">
        <v>7</v>
      </c>
      <c r="UJ9" t="str">
        <f>"xlswrite('G:\Mi unidad\1. PROYECTOS TELLO 2022\SCM SPILL OVERS\outputs\PEAO\mujeres\1%\simulacion_3\output_tests.xlsx',p_value_vec_"&amp;UI9&amp;"','p_value_vec_"&amp;UI9&amp;"');"</f>
        <v>xlswrite('G:\Mi unidad\1. PROYECTOS TELLO 2022\SCM SPILL OVERS\outputs\PEAO\mujeres\1%\simulacion_3\output_tests.xlsx',p_value_vec_7','p_value_vec_7');</v>
      </c>
      <c r="UU9">
        <v>7</v>
      </c>
      <c r="UV9" t="str">
        <f>"xlswrite('G:\Mi unidad\1. PROYECTOS TELLO 2022\SCM SPILL OVERS\outputs\PEAO\criminalidad\1%\simulacion_3\output_tests.xlsx',p_value_vec_"&amp;UU9&amp;"','p_value_vec_"&amp;UU9&amp;"');"</f>
        <v>xlswrite('G:\Mi unidad\1. PROYECTOS TELLO 2022\SCM SPILL OVERS\outputs\PEAO\criminalidad\1%\simulacion_3\output_tests.xlsx',p_value_vec_7','p_value_vec_7');</v>
      </c>
    </row>
    <row r="10" spans="1:568" x14ac:dyDescent="0.3">
      <c r="A10">
        <v>27</v>
      </c>
      <c r="B10" s="2" t="str">
        <f t="shared" si="0"/>
        <v>[data_27,provincias_27,~] = xlsread('BD_PEAO_est_1_provincia_27.xlsx');</v>
      </c>
      <c r="E10" s="2" t="str">
        <f t="shared" si="37"/>
        <v>provincia_27 = unique(provincias_27(2:end,1));</v>
      </c>
      <c r="O10" s="2" t="str">
        <f t="shared" si="1"/>
        <v>PEAO_27 = reshape(data_27(:,2),T+S,N);</v>
      </c>
      <c r="T10" s="2" t="str">
        <f t="shared" si="2"/>
        <v xml:space="preserve">PEAO_27 = PEAO_27'; </v>
      </c>
      <c r="X10" s="2" t="str">
        <f t="shared" si="3"/>
        <v>tratado_27 = PEAO_27(1,:);</v>
      </c>
      <c r="AC10" s="2" t="str">
        <f t="shared" si="4"/>
        <v>PEAO_27(1,:) = [];</v>
      </c>
      <c r="AI10" s="2" t="str">
        <f t="shared" si="5"/>
        <v>PEAO_27 = [tratado_27;PEAO_27];</v>
      </c>
      <c r="AN10" s="2" t="str">
        <f t="shared" si="6"/>
        <v>Y_27 = PEAO_27; % outcome matrix</v>
      </c>
      <c r="AS10" s="2" t="str">
        <f t="shared" si="44"/>
        <v>Y_pre_27 = Y_27(:,1:T);</v>
      </c>
      <c r="AW10" s="2" t="str">
        <f t="shared" si="45"/>
        <v>Y_post_27 = Y_27(:,T+1:end);</v>
      </c>
      <c r="BA10" s="2" t="str">
        <f t="shared" si="46"/>
        <v>[a_hat_27,B_hat_27] = scm_batch(Y_pre_27);</v>
      </c>
      <c r="BF10" s="2" t="str">
        <f t="shared" si="38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39"/>
        <v>M_hat_27 = (eye(N)-B_hat_27)'*(eye(N)-B_hat_27);</v>
      </c>
      <c r="DQ10" s="2" t="str">
        <f t="shared" si="40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1"/>
        <v>synthetic_control_27=synthetic_control_27'</v>
      </c>
      <c r="EQ10" s="2" t="str">
        <f t="shared" si="42"/>
        <v>synthetic_control_sp_27=synthetic_control_sp_27'</v>
      </c>
      <c r="EV10" s="2" t="str">
        <f t="shared" si="43"/>
        <v>tratado_27=tratado_27'</v>
      </c>
      <c r="EZ10" s="2" t="str">
        <f t="shared" si="7"/>
        <v>xlswrite('G:\Mi unidad\1. PROYECTOS TELLO 2022\SCM SPILL OVERS\outputs\PEAO\distancia_centro_salud\1%\simulacion_3\synthetic_control_outputs.xlsx',synthetic_control_27,27)</v>
      </c>
      <c r="FN10" s="2" t="str">
        <f t="shared" si="8"/>
        <v>xlswrite('G:\Mi unidad\1. PROYECTOS TELLO 2022\SCM SPILL OVERS\outputs\PEAO\distancia_centro_salud\1%\simulacion_3\synthetic_control_spillover_outputs.xlsx',synthetic_control_sp_27,27)</v>
      </c>
      <c r="GD10" s="2" t="str">
        <f t="shared" si="9"/>
        <v>xlswrite('G:\Mi unidad\1. PROYECTOS TELLO 2022\SCM SPILL OVERS\outputs\PEAO\distancia_centro_salud\1%\simulacion_3\observado_outputs.xlsx',tratado_27,27)</v>
      </c>
      <c r="GR10" s="2" t="str">
        <f t="shared" si="10"/>
        <v>xlswrite('G:\Mi unidad\1. PROYECTOS TELLO 2022\SCM SPILL OVERS\outputs\PEAO\informalidad\1%\simulacion_3\synthetic_control_outputs.xlsx',synthetic_control_27,27)</v>
      </c>
      <c r="HF10" s="2" t="str">
        <f t="shared" si="11"/>
        <v>xlswrite('G:\Mi unidad\1. PROYECTOS TELLO 2022\SCM SPILL OVERS\outputs\PEAO\informalidad\1%\simulacion_3\synthetic_control_spillover_outputs.xlsx',synthetic_control_sp_27,27)</v>
      </c>
      <c r="HV10" s="2" t="str">
        <f t="shared" si="12"/>
        <v>xlswrite('G:\Mi unidad\1. PROYECTOS TELLO 2022\SCM SPILL OVERS\outputs\PEAO\informalidad\1%\simulacion_3\observado_outputs.xlsx',tratado_27,27)</v>
      </c>
      <c r="IJ10" s="2" t="str">
        <f t="shared" si="13"/>
        <v>xlswrite('G:\Mi unidad\1. PROYECTOS TELLO 2022\SCM SPILL OVERS\outputs\PEAO\densidad\1%\simulacion_3\synthetic_control_outputs.xlsx',synthetic_control_27,27)</v>
      </c>
      <c r="IX10" s="2" t="str">
        <f t="shared" si="14"/>
        <v>xlswrite('G:\Mi unidad\1. PROYECTOS TELLO 2022\SCM SPILL OVERS\outputs\PEAO\densidad\1%\simulacion_3\synthetic_control_spillover_outputs.xlsx',synthetic_control_sp_27,27)</v>
      </c>
      <c r="JN10" s="2" t="str">
        <f t="shared" si="15"/>
        <v>xlswrite('G:\Mi unidad\1. PROYECTOS TELLO 2022\SCM SPILL OVERS\outputs\PEAO\densidad\1%\simulacion_3\observado_outputs.xlsx',tratado_27,27)</v>
      </c>
      <c r="KA10" s="2" t="str">
        <f t="shared" si="16"/>
        <v>xlswrite('G:\Mi unidad\1. PROYECTOS TELLO 2022\SCM SPILL OVERS\outputs\PEAO\bajo_niv_educ\1%\simulacion_3\synthetic_control_outputs.xlsx',synthetic_control_27,27)</v>
      </c>
      <c r="KO10" s="2" t="str">
        <f t="shared" si="17"/>
        <v>xlswrite('G:\Mi unidad\1. PROYECTOS TELLO 2022\SCM SPILL OVERS\outputs\PEAO\bajo_niv_educ\1%\simulacion_3\synthetic_control_spillover_outputs.xlsx',synthetic_control_sp_27,27)</v>
      </c>
      <c r="LE10" s="2" t="str">
        <f t="shared" si="18"/>
        <v>xlswrite('G:\Mi unidad\1. PROYECTOS TELLO 2022\SCM SPILL OVERS\outputs\PEAO\bajo_niv_educ\1%\simulacion_3\observado_outputs.xlsx',tratado_27,27)</v>
      </c>
      <c r="LS10" s="2" t="str">
        <f t="shared" si="19"/>
        <v>xlswrite('G:\Mi unidad\1. PROYECTOS TELLO 2022\SCM SPILL OVERS\outputs\PEAO\bajo_ingreso\1%\simulacion_3\synthetic_control_outputs.xlsx',synthetic_control_27,27)</v>
      </c>
      <c r="MH10" s="2" t="str">
        <f t="shared" si="20"/>
        <v>xlswrite('G:\Mi unidad\1. PROYECTOS TELLO 2022\SCM SPILL OVERS\outputs\PEAO\bajo_ingreso\1%\simulacion_3\synthetic_control_spillover_outputs.xlsx',synthetic_control_sp_27,27)</v>
      </c>
      <c r="MX10" s="2" t="str">
        <f t="shared" si="21"/>
        <v>xlswrite('G:\Mi unidad\1. PROYECTOS TELLO 2022\SCM SPILL OVERS\outputs\PEAO\bajo_ingreso\1%\simulacion_3\observado_outputs.xlsx',tratado_27,27)</v>
      </c>
      <c r="NR10" s="2" t="str">
        <f t="shared" si="22"/>
        <v>xlswrite('G:\Mi unidad\1. PROYECTOS TELLO 2022\SCM SPILL OVERS\outputs\PEAO\densidad_g\1%\simulacion_3\synthetic_control_outputs.xlsx',synthetic_control_27,27)</v>
      </c>
      <c r="OF10" s="2" t="str">
        <f t="shared" si="23"/>
        <v>xlswrite('G:\Mi unidad\1. PROYECTOS TELLO 2022\SCM SPILL OVERS\outputs\PEAO\densidad_g\1%\simulacion_3\synthetic_control_spillover_outputs.xlsx',synthetic_control_sp_27,27)</v>
      </c>
      <c r="OV10" s="2" t="str">
        <f t="shared" si="24"/>
        <v>xlswrite('G:\Mi unidad\1. PROYECTOS TELLO 2022\SCM SPILL OVERS\outputs\PEAO\densidad_g\1%\simulacion_3\observado_outputs.xlsx',tratado_27,27)</v>
      </c>
      <c r="PI10" s="2" t="str">
        <f t="shared" si="25"/>
        <v>xlswrite('G:\Mi unidad\1. PROYECTOS TELLO 2022\SCM SPILL OVERS\outputs\PEAO\alimentos\1%\simulacion_3\synthetic_control_outputs.xlsx',synthetic_control_27,27);</v>
      </c>
      <c r="PJ10" s="2" t="str">
        <f t="shared" si="26"/>
        <v>xlswrite('G:\Mi unidad\1. PROYECTOS TELLO 2022\SCM SPILL OVERS\outputs\PEAO\alimentos\1%\simulacion_3\synthetic_control_spillover_outputs.xlsx',synthetic_control_sp_27,27);</v>
      </c>
      <c r="PK10" s="2" t="str">
        <f t="shared" si="27"/>
        <v>xlswrite('G:\Mi unidad\1. PROYECTOS TELLO 2022\SCM SPILL OVERS\outputs\PEAO\alimentos\1%\simulacion_3\observado_outputs.xlsx',tratado_27,27);</v>
      </c>
      <c r="PP10" s="2" t="str">
        <f t="shared" si="28"/>
        <v>xlswrite('G:\Mi unidad\1. PROYECTOS TELLO 2022\SCM SPILL OVERS\outputs\PEAO\jefe_hogar\1%\simulacion_3\synthetic_control_outputs.xlsx',synthetic_control_27,27);</v>
      </c>
      <c r="PQ10" s="2" t="str">
        <f t="shared" si="29"/>
        <v>xlswrite('G:\Mi unidad\1. PROYECTOS TELLO 2022\SCM SPILL OVERS\outputs\PEAO\jefe_hogar\1%\simulacion_3\synthetic_control_spillover_outputs.xlsx',synthetic_control_sp_27,27);</v>
      </c>
      <c r="PR10" s="2" t="str">
        <f t="shared" si="30"/>
        <v>xlswrite('G:\Mi unidad\1. PROYECTOS TELLO 2022\SCM SPILL OVERS\outputs\PEAO\jefe_hogar\1%\simulacion_3\observado_outputs.xlsx',tratado_27,27);</v>
      </c>
      <c r="PV10" s="2" t="str">
        <f t="shared" si="31"/>
        <v>xlswrite('G:\Mi unidad\1. PROYECTOS TELLO 2022\SCM SPILL OVERS\outputs\PEAO\mujeres\1%\simulacion_3\synthetic_control_outputs.xlsx',synthetic_control_27,27);</v>
      </c>
      <c r="PW10" s="2" t="str">
        <f t="shared" si="32"/>
        <v>xlswrite('G:\Mi unidad\1. PROYECTOS TELLO 2022\SCM SPILL OVERS\outputs\PEAO\mujeres\1%\simulacion_3\synthetic_control_spillover_outputs.xlsx',synthetic_control_sp_27,27);</v>
      </c>
      <c r="PX10" s="2" t="str">
        <f t="shared" si="33"/>
        <v>xlswrite('G:\Mi unidad\1. PROYECTOS TELLO 2022\SCM SPILL OVERS\outputs\PEAO\mujeres\1%\simulacion_3\observado_outputs.xlsx',tratado_27,27);</v>
      </c>
      <c r="QB10" s="2" t="str">
        <f t="shared" si="34"/>
        <v>xlswrite('G:\Mi unidad\1. PROYECTOS TELLO 2022\SCM SPILL OVERS\outputs\PEAO\criminalidad\1%\simulacion_3\synthetic_control_outputs.xlsx',synthetic_control_27,27);</v>
      </c>
      <c r="QC10" s="2" t="str">
        <f t="shared" si="35"/>
        <v>xlswrite('G:\Mi unidad\1. PROYECTOS TELLO 2022\SCM SPILL OVERS\outputs\PEAO\criminalidad\1%\simulacion_3\synthetic_control_spillover_outputs.xlsx',synthetic_control_sp_27,27);</v>
      </c>
      <c r="QD10" s="2" t="str">
        <f t="shared" si="36"/>
        <v>xlswrite('G:\Mi unidad\1. PROYECTOS TELLO 2022\SCM SPILL OVERS\outputs\PEAO\criminalidad\1%\simulacion_3\observado_outputs.xlsx',tratado_27,27);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OVERS\outputs\PEAO\bajo_niv_educ\1%\simulacion_3\output_tests.xlsx',alpha1_hat_vec_"&amp;QW10&amp;"','alpha1_hat_vec_"&amp;QW10&amp;"');"</f>
        <v>xlswrite('G:\Mi unidad\1. PROYECTOS TELLO 2022\SCM SPILL OVERS\outputs\PEAO\bajo_niv_educ\1%\simulacion_3\output_tests.xlsx',alpha1_hat_vec_7','alpha1_hat_vec_7');</v>
      </c>
      <c r="RK10">
        <v>7</v>
      </c>
      <c r="RL10" t="str">
        <f>"xlswrite('G:\Mi unidad\1. PROYECTOS TELLO 2022\SCM SPILL OVERS\outputs\PEAO\bajo_ingreso\1%\simulacion_3\output_tests.xlsx',alpha1_hat_vec_"&amp;RK10&amp;"','alpha1_hat_vec_"&amp;RK10&amp;"');"</f>
        <v>xlswrite('G:\Mi unidad\1. PROYECTOS TELLO 2022\SCM SPILL OVERS\outputs\PEAO\bajo_ingreso\1%\simulacion_3\output_tests.xlsx',alpha1_hat_vec_7','alpha1_hat_vec_7');</v>
      </c>
      <c r="RW10">
        <v>7</v>
      </c>
      <c r="RX10" t="str">
        <f>"xlswrite('G:\Mi unidad\1. PROYECTOS TELLO 2022\SCM SPILL OVERS\outputs\PEAO\densidad\1%\simulacion_3\output_tests.xlsx',alpha1_hat_vec_"&amp;RW10&amp;"','alpha1_hat_vec_"&amp;RW10&amp;"');"</f>
        <v>xlswrite('G:\Mi unidad\1. PROYECTOS TELLO 2022\SCM SPILL OVERS\outputs\PEAO\densidad\1%\simulacion_3\output_tests.xlsx',alpha1_hat_vec_7','alpha1_hat_vec_7');</v>
      </c>
      <c r="SI10">
        <v>7</v>
      </c>
      <c r="SJ10" t="str">
        <f>"xlswrite('G:\Mi unidad\1. PROYECTOS TELLO 2022\SCM SPILL OVERS\outputs\PEAO\densidad_g\1%\simulacion_3\output_tests.xlsx',alpha1_hat_vec_"&amp;SI10&amp;"','alpha1_hat_vec_"&amp;SI10&amp;"');"</f>
        <v>xlswrite('G:\Mi unidad\1. PROYECTOS TELLO 2022\SCM SPILL OVERS\outputs\PEAO\densidad_g\1%\simulacion_3\output_tests.xlsx',alpha1_hat_vec_7','alpha1_hat_vec_7');</v>
      </c>
      <c r="SU10">
        <v>7</v>
      </c>
      <c r="SV10" t="str">
        <f>"xlswrite('G:\Mi unidad\1. PROYECTOS TELLO 2022\SCM SPILL OVERS\outputs\PEAO\distancia_centro_salud\1%\simulacion_3\output_tests.xlsx',alpha1_hat_vec_"&amp;SU10&amp;"','alpha1_hat_vec_"&amp;SU10&amp;"');"</f>
        <v>xlswrite('G:\Mi unidad\1. PROYECTOS TELLO 2022\SCM SPILL OVERS\outputs\PEAO\distancia_centro_salud\1%\simulacion_3\output_tests.xlsx',alpha1_hat_vec_7','alpha1_hat_vec_7');</v>
      </c>
      <c r="TH10">
        <v>7</v>
      </c>
      <c r="TI10" t="str">
        <f>"xlswrite('G:\Mi unidad\1. PROYECTOS TELLO 2022\SCM SPILL OVERS\outputs\PEAO\informalidad\1%\simulacion_3\output_tests.xlsx',alpha1_hat_vec_"&amp;TH10&amp;"','alpha1_hat_vec_"&amp;TH10&amp;"');"</f>
        <v>xlswrite('G:\Mi unidad\1. PROYECTOS TELLO 2022\SCM SPILL OVERS\outputs\PEAO\informalidad\1%\simulacion_3\output_tests.xlsx',alpha1_hat_vec_7','alpha1_hat_vec_7');</v>
      </c>
      <c r="TU10">
        <v>7</v>
      </c>
      <c r="TV10" t="str">
        <f>"xlswrite('G:\Mi unidad\1. PROYECTOS TELLO 2022\SCM SPILL OVERS\outputs\PEAO\alimentos\1%\simulacion_3\output_tests.xlsx',alpha1_hat_vec_"&amp;TU10&amp;"','alpha1_hat_vec_"&amp;TU10&amp;"');"</f>
        <v>xlswrite('G:\Mi unidad\1. PROYECTOS TELLO 2022\SCM SPILL OVERS\outputs\PEAO\alimentos\1%\simulacion_3\output_tests.xlsx',alpha1_hat_vec_7','alpha1_hat_vec_7');</v>
      </c>
      <c r="UB10">
        <v>7</v>
      </c>
      <c r="UC10" t="str">
        <f>"xlswrite('G:\Mi unidad\1. PROYECTOS TELLO 2022\SCM SPILL OVERS\outputs\PEAO\jefe_hogar\1%\simulacion_3\output_tests.xlsx',alpha1_hat_vec_"&amp;UB10&amp;"','alpha1_hat_vec_"&amp;UB10&amp;"');"</f>
        <v>xlswrite('G:\Mi unidad\1. PROYECTOS TELLO 2022\SCM SPILL OVERS\outputs\PEAO\jefe_hogar\1%\simulacion_3\output_tests.xlsx',alpha1_hat_vec_7','alpha1_hat_vec_7');</v>
      </c>
      <c r="UI10">
        <v>7</v>
      </c>
      <c r="UJ10" t="str">
        <f>"xlswrite('G:\Mi unidad\1. PROYECTOS TELLO 2022\SCM SPILL OVERS\outputs\PEAO\mujeres\1%\simulacion_3\output_tests.xlsx',alpha1_hat_vec_"&amp;UI10&amp;"','alpha1_hat_vec_"&amp;UI10&amp;"');"</f>
        <v>xlswrite('G:\Mi unidad\1. PROYECTOS TELLO 2022\SCM SPILL OVERS\outputs\PEAO\mujeres\1%\simulacion_3\output_tests.xlsx',alpha1_hat_vec_7','alpha1_hat_vec_7');</v>
      </c>
      <c r="UU10">
        <v>7</v>
      </c>
      <c r="UV10" t="str">
        <f>"xlswrite('G:\Mi unidad\1. PROYECTOS TELLO 2022\SCM SPILL OVERS\outputs\PEAO\criminalidad\1%\simulacion_3\output_tests.xlsx',alpha1_hat_vec_"&amp;UU10&amp;"','alpha1_hat_vec_"&amp;UU10&amp;"');"</f>
        <v>xlswrite('G:\Mi unidad\1. PROYECTOS TELLO 2022\SCM SPILL OVERS\outputs\PEAO\criminalidad\1%\simulacion_3\output_tests.xlsx',alpha1_hat_vec_7','alpha1_hat_vec_7');</v>
      </c>
    </row>
    <row r="11" spans="1:568" x14ac:dyDescent="0.3">
      <c r="A11">
        <v>38</v>
      </c>
      <c r="B11" s="2" t="str">
        <f t="shared" si="0"/>
        <v>[data_38,provincias_38,~] = xlsread('BD_PEAO_est_1_provincia_38.xlsx');</v>
      </c>
      <c r="E11" s="2" t="str">
        <f t="shared" si="37"/>
        <v>provincia_38 = unique(provincias_38(2:end,1));</v>
      </c>
      <c r="O11" s="2" t="str">
        <f t="shared" si="1"/>
        <v>PEAO_38 = reshape(data_38(:,2),T+S,N);</v>
      </c>
      <c r="T11" s="2" t="str">
        <f t="shared" si="2"/>
        <v xml:space="preserve">PEAO_38 = PEAO_38'; </v>
      </c>
      <c r="X11" s="2" t="str">
        <f t="shared" si="3"/>
        <v>tratado_38 = PEAO_38(1,:);</v>
      </c>
      <c r="AC11" s="2" t="str">
        <f t="shared" si="4"/>
        <v>PEAO_38(1,:) = [];</v>
      </c>
      <c r="AI11" s="2" t="str">
        <f t="shared" si="5"/>
        <v>PEAO_38 = [tratado_38;PEAO_38];</v>
      </c>
      <c r="AN11" s="2" t="str">
        <f t="shared" si="6"/>
        <v>Y_38 = PEAO_38; % outcome matrix</v>
      </c>
      <c r="AS11" s="2" t="str">
        <f t="shared" si="44"/>
        <v>Y_pre_38 = Y_38(:,1:T);</v>
      </c>
      <c r="AW11" s="2" t="str">
        <f t="shared" si="45"/>
        <v>Y_post_38 = Y_38(:,T+1:end);</v>
      </c>
      <c r="BA11" s="2" t="str">
        <f t="shared" si="46"/>
        <v>[a_hat_38,B_hat_38] = scm_batch(Y_pre_38);</v>
      </c>
      <c r="BF11" s="2" t="str">
        <f t="shared" si="38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39"/>
        <v>M_hat_38 = (eye(N)-B_hat_38)'*(eye(N)-B_hat_38);</v>
      </c>
      <c r="DQ11" s="2" t="str">
        <f t="shared" si="40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1"/>
        <v>synthetic_control_38=synthetic_control_38'</v>
      </c>
      <c r="EQ11" s="2" t="str">
        <f t="shared" si="42"/>
        <v>synthetic_control_sp_38=synthetic_control_sp_38'</v>
      </c>
      <c r="EV11" s="2" t="str">
        <f t="shared" si="43"/>
        <v>tratado_38=tratado_38'</v>
      </c>
      <c r="EZ11" s="2" t="str">
        <f t="shared" si="7"/>
        <v>xlswrite('G:\Mi unidad\1. PROYECTOS TELLO 2022\SCM SPILL OVERS\outputs\PEAO\distancia_centro_salud\1%\simulacion_3\synthetic_control_outputs.xlsx',synthetic_control_38,38)</v>
      </c>
      <c r="FN11" s="2" t="str">
        <f t="shared" si="8"/>
        <v>xlswrite('G:\Mi unidad\1. PROYECTOS TELLO 2022\SCM SPILL OVERS\outputs\PEAO\distancia_centro_salud\1%\simulacion_3\synthetic_control_spillover_outputs.xlsx',synthetic_control_sp_38,38)</v>
      </c>
      <c r="GD11" s="2" t="str">
        <f t="shared" si="9"/>
        <v>xlswrite('G:\Mi unidad\1. PROYECTOS TELLO 2022\SCM SPILL OVERS\outputs\PEAO\distancia_centro_salud\1%\simulacion_3\observado_outputs.xlsx',tratado_38,38)</v>
      </c>
      <c r="GR11" s="2" t="str">
        <f t="shared" si="10"/>
        <v>xlswrite('G:\Mi unidad\1. PROYECTOS TELLO 2022\SCM SPILL OVERS\outputs\PEAO\informalidad\1%\simulacion_3\synthetic_control_outputs.xlsx',synthetic_control_38,38)</v>
      </c>
      <c r="HF11" s="2" t="str">
        <f t="shared" si="11"/>
        <v>xlswrite('G:\Mi unidad\1. PROYECTOS TELLO 2022\SCM SPILL OVERS\outputs\PEAO\informalidad\1%\simulacion_3\synthetic_control_spillover_outputs.xlsx',synthetic_control_sp_38,38)</v>
      </c>
      <c r="HV11" s="2" t="str">
        <f t="shared" si="12"/>
        <v>xlswrite('G:\Mi unidad\1. PROYECTOS TELLO 2022\SCM SPILL OVERS\outputs\PEAO\informalidad\1%\simulacion_3\observado_outputs.xlsx',tratado_38,38)</v>
      </c>
      <c r="IJ11" s="2" t="str">
        <f t="shared" si="13"/>
        <v>xlswrite('G:\Mi unidad\1. PROYECTOS TELLO 2022\SCM SPILL OVERS\outputs\PEAO\densidad\1%\simulacion_3\synthetic_control_outputs.xlsx',synthetic_control_38,38)</v>
      </c>
      <c r="IX11" s="2" t="str">
        <f t="shared" si="14"/>
        <v>xlswrite('G:\Mi unidad\1. PROYECTOS TELLO 2022\SCM SPILL OVERS\outputs\PEAO\densidad\1%\simulacion_3\synthetic_control_spillover_outputs.xlsx',synthetic_control_sp_38,38)</v>
      </c>
      <c r="JN11" s="2" t="str">
        <f t="shared" si="15"/>
        <v>xlswrite('G:\Mi unidad\1. PROYECTOS TELLO 2022\SCM SPILL OVERS\outputs\PEAO\densidad\1%\simulacion_3\observado_outputs.xlsx',tratado_38,38)</v>
      </c>
      <c r="KA11" s="2" t="str">
        <f t="shared" si="16"/>
        <v>xlswrite('G:\Mi unidad\1. PROYECTOS TELLO 2022\SCM SPILL OVERS\outputs\PEAO\bajo_niv_educ\1%\simulacion_3\synthetic_control_outputs.xlsx',synthetic_control_38,38)</v>
      </c>
      <c r="KO11" s="2" t="str">
        <f t="shared" si="17"/>
        <v>xlswrite('G:\Mi unidad\1. PROYECTOS TELLO 2022\SCM SPILL OVERS\outputs\PEAO\bajo_niv_educ\1%\simulacion_3\synthetic_control_spillover_outputs.xlsx',synthetic_control_sp_38,38)</v>
      </c>
      <c r="LE11" s="2" t="str">
        <f t="shared" si="18"/>
        <v>xlswrite('G:\Mi unidad\1. PROYECTOS TELLO 2022\SCM SPILL OVERS\outputs\PEAO\bajo_niv_educ\1%\simulacion_3\observado_outputs.xlsx',tratado_38,38)</v>
      </c>
      <c r="LS11" s="2" t="str">
        <f t="shared" si="19"/>
        <v>xlswrite('G:\Mi unidad\1. PROYECTOS TELLO 2022\SCM SPILL OVERS\outputs\PEAO\bajo_ingreso\1%\simulacion_3\synthetic_control_outputs.xlsx',synthetic_control_38,38)</v>
      </c>
      <c r="MH11" s="2" t="str">
        <f t="shared" si="20"/>
        <v>xlswrite('G:\Mi unidad\1. PROYECTOS TELLO 2022\SCM SPILL OVERS\outputs\PEAO\bajo_ingreso\1%\simulacion_3\synthetic_control_spillover_outputs.xlsx',synthetic_control_sp_38,38)</v>
      </c>
      <c r="MX11" s="2" t="str">
        <f t="shared" si="21"/>
        <v>xlswrite('G:\Mi unidad\1. PROYECTOS TELLO 2022\SCM SPILL OVERS\outputs\PEAO\bajo_ingreso\1%\simulacion_3\observado_outputs.xlsx',tratado_38,38)</v>
      </c>
      <c r="NR11" s="2" t="str">
        <f t="shared" si="22"/>
        <v>xlswrite('G:\Mi unidad\1. PROYECTOS TELLO 2022\SCM SPILL OVERS\outputs\PEAO\densidad_g\1%\simulacion_3\synthetic_control_outputs.xlsx',synthetic_control_38,38)</v>
      </c>
      <c r="OF11" s="2" t="str">
        <f t="shared" si="23"/>
        <v>xlswrite('G:\Mi unidad\1. PROYECTOS TELLO 2022\SCM SPILL OVERS\outputs\PEAO\densidad_g\1%\simulacion_3\synthetic_control_spillover_outputs.xlsx',synthetic_control_sp_38,38)</v>
      </c>
      <c r="OV11" s="2" t="str">
        <f t="shared" si="24"/>
        <v>xlswrite('G:\Mi unidad\1. PROYECTOS TELLO 2022\SCM SPILL OVERS\outputs\PEAO\densidad_g\1%\simulacion_3\observado_outputs.xlsx',tratado_38,38)</v>
      </c>
      <c r="PI11" s="2" t="str">
        <f t="shared" si="25"/>
        <v>xlswrite('G:\Mi unidad\1. PROYECTOS TELLO 2022\SCM SPILL OVERS\outputs\PEAO\alimentos\1%\simulacion_3\synthetic_control_outputs.xlsx',synthetic_control_38,38);</v>
      </c>
      <c r="PJ11" s="2" t="str">
        <f t="shared" si="26"/>
        <v>xlswrite('G:\Mi unidad\1. PROYECTOS TELLO 2022\SCM SPILL OVERS\outputs\PEAO\alimentos\1%\simulacion_3\synthetic_control_spillover_outputs.xlsx',synthetic_control_sp_38,38);</v>
      </c>
      <c r="PK11" s="2" t="str">
        <f t="shared" si="27"/>
        <v>xlswrite('G:\Mi unidad\1. PROYECTOS TELLO 2022\SCM SPILL OVERS\outputs\PEAO\alimentos\1%\simulacion_3\observado_outputs.xlsx',tratado_38,38);</v>
      </c>
      <c r="PP11" s="2" t="str">
        <f t="shared" si="28"/>
        <v>xlswrite('G:\Mi unidad\1. PROYECTOS TELLO 2022\SCM SPILL OVERS\outputs\PEAO\jefe_hogar\1%\simulacion_3\synthetic_control_outputs.xlsx',synthetic_control_38,38);</v>
      </c>
      <c r="PQ11" s="2" t="str">
        <f t="shared" si="29"/>
        <v>xlswrite('G:\Mi unidad\1. PROYECTOS TELLO 2022\SCM SPILL OVERS\outputs\PEAO\jefe_hogar\1%\simulacion_3\synthetic_control_spillover_outputs.xlsx',synthetic_control_sp_38,38);</v>
      </c>
      <c r="PR11" s="2" t="str">
        <f t="shared" si="30"/>
        <v>xlswrite('G:\Mi unidad\1. PROYECTOS TELLO 2022\SCM SPILL OVERS\outputs\PEAO\jefe_hogar\1%\simulacion_3\observado_outputs.xlsx',tratado_38,38);</v>
      </c>
      <c r="PV11" s="2" t="str">
        <f t="shared" si="31"/>
        <v>xlswrite('G:\Mi unidad\1. PROYECTOS TELLO 2022\SCM SPILL OVERS\outputs\PEAO\mujeres\1%\simulacion_3\synthetic_control_outputs.xlsx',synthetic_control_38,38);</v>
      </c>
      <c r="PW11" s="2" t="str">
        <f t="shared" si="32"/>
        <v>xlswrite('G:\Mi unidad\1. PROYECTOS TELLO 2022\SCM SPILL OVERS\outputs\PEAO\mujeres\1%\simulacion_3\synthetic_control_spillover_outputs.xlsx',synthetic_control_sp_38,38);</v>
      </c>
      <c r="PX11" s="2" t="str">
        <f t="shared" si="33"/>
        <v>xlswrite('G:\Mi unidad\1. PROYECTOS TELLO 2022\SCM SPILL OVERS\outputs\PEAO\mujeres\1%\simulacion_3\observado_outputs.xlsx',tratado_38,38);</v>
      </c>
      <c r="QB11" s="2" t="str">
        <f t="shared" si="34"/>
        <v>xlswrite('G:\Mi unidad\1. PROYECTOS TELLO 2022\SCM SPILL OVERS\outputs\PEAO\criminalidad\1%\simulacion_3\synthetic_control_outputs.xlsx',synthetic_control_38,38);</v>
      </c>
      <c r="QC11" s="2" t="str">
        <f t="shared" si="35"/>
        <v>xlswrite('G:\Mi unidad\1. PROYECTOS TELLO 2022\SCM SPILL OVERS\outputs\PEAO\criminalidad\1%\simulacion_3\synthetic_control_spillover_outputs.xlsx',synthetic_control_sp_38,38);</v>
      </c>
      <c r="QD11" s="2" t="str">
        <f t="shared" si="36"/>
        <v>xlswrite('G:\Mi unidad\1. PROYECTOS TELLO 2022\SCM SPILL OVERS\outputs\PEAO\criminalidad\1%\simulacion_3\observado_outputs.xlsx',tratado_38,38);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OVERS\outputs\PEAO\bajo_niv_educ\1%\simulacion_3\output_tests.xlsx',spillover_test_"&amp;QW11&amp;"','sp_test_"&amp;QW11&amp;"');"</f>
        <v>xlswrite('G:\Mi unidad\1. PROYECTOS TELLO 2022\SCM SPILL OVERS\outputs\PEAO\bajo_niv_educ\1%\simulacion_3\output_tests.xlsx',spillover_test_7','sp_test_7');</v>
      </c>
      <c r="RK11">
        <v>7</v>
      </c>
      <c r="RL11" t="str">
        <f>"xlswrite('G:\Mi unidad\1. PROYECTOS TELLO 2022\SCM SPILL OVERS\outputs\PEAO\bajo_ingreso\1%\simulacion_3\output_tests.xlsx',spillover_test_"&amp;RK11&amp;"','sp_test_"&amp;RK11&amp;"');"</f>
        <v>xlswrite('G:\Mi unidad\1. PROYECTOS TELLO 2022\SCM SPILL OVERS\outputs\PEAO\bajo_ingreso\1%\simulacion_3\output_tests.xlsx',spillover_test_7','sp_test_7');</v>
      </c>
      <c r="RW11">
        <v>7</v>
      </c>
      <c r="RX11" t="str">
        <f>"xlswrite('G:\Mi unidad\1. PROYECTOS TELLO 2022\SCM SPILL OVERS\outputs\PEAO\densidad\1%\simulacion_3\output_tests.xlsx',spillover_test_"&amp;RW11&amp;"','sp_test_"&amp;RW11&amp;"');"</f>
        <v>xlswrite('G:\Mi unidad\1. PROYECTOS TELLO 2022\SCM SPILL OVERS\outputs\PEAO\densidad\1%\simulacion_3\output_tests.xlsx',spillover_test_7','sp_test_7');</v>
      </c>
      <c r="SI11">
        <v>7</v>
      </c>
      <c r="SJ11" t="str">
        <f>"xlswrite('G:\Mi unidad\1. PROYECTOS TELLO 2022\SCM SPILL OVERS\outputs\PEAO\densidad_g\1%\simulacion_3\output_tests.xlsx',spillover_test_"&amp;SI11&amp;"','sp_test_"&amp;SI11&amp;"');"</f>
        <v>xlswrite('G:\Mi unidad\1. PROYECTOS TELLO 2022\SCM SPILL OVERS\outputs\PEAO\densidad_g\1%\simulacion_3\output_tests.xlsx',spillover_test_7','sp_test_7');</v>
      </c>
      <c r="SU11">
        <v>7</v>
      </c>
      <c r="SV11" t="str">
        <f>"xlswrite('G:\Mi unidad\1. PROYECTOS TELLO 2022\SCM SPILL OVERS\outputs\PEAO\distancia_centro_salud\1%\simulacion_3\output_tests.xlsx',spillover_test_"&amp;SU11&amp;"','sp_test_"&amp;SU11&amp;"');"</f>
        <v>xlswrite('G:\Mi unidad\1. PROYECTOS TELLO 2022\SCM SPILL OVERS\outputs\PEAO\distancia_centro_salud\1%\simulacion_3\output_tests.xlsx',spillover_test_7','sp_test_7');</v>
      </c>
      <c r="TH11">
        <v>7</v>
      </c>
      <c r="TI11" t="str">
        <f>"xlswrite('G:\Mi unidad\1. PROYECTOS TELLO 2022\SCM SPILL OVERS\outputs\PEAO\informalidad\1%\simulacion_3\output_tests.xlsx',spillover_test_"&amp;TH11&amp;"','sp_test_"&amp;TH11&amp;"');"</f>
        <v>xlswrite('G:\Mi unidad\1. PROYECTOS TELLO 2022\SCM SPILL OVERS\outputs\PEAO\informalidad\1%\simulacion_3\output_tests.xlsx',spillover_test_7','sp_test_7');</v>
      </c>
      <c r="TU11">
        <v>7</v>
      </c>
      <c r="TV11" t="str">
        <f>"xlswrite('G:\Mi unidad\1. PROYECTOS TELLO 2022\SCM SPILL OVERS\outputs\PEAO\alimentos\1%\simulacion_3\output_tests.xlsx',spillover_test_"&amp;TU11&amp;"','sp_test_"&amp;TU11&amp;"');"</f>
        <v>xlswrite('G:\Mi unidad\1. PROYECTOS TELLO 2022\SCM SPILL OVERS\outputs\PEAO\alimentos\1%\simulacion_3\output_tests.xlsx',spillover_test_7','sp_test_7');</v>
      </c>
      <c r="UB11">
        <v>7</v>
      </c>
      <c r="UC11" t="str">
        <f>"xlswrite('G:\Mi unidad\1. PROYECTOS TELLO 2022\SCM SPILL OVERS\outputs\PEAO\jefe_hogar\1%\simulacion_3\output_tests.xlsx',spillover_test_"&amp;UB11&amp;"','sp_test_"&amp;UB11&amp;"');"</f>
        <v>xlswrite('G:\Mi unidad\1. PROYECTOS TELLO 2022\SCM SPILL OVERS\outputs\PEAO\jefe_hogar\1%\simulacion_3\output_tests.xlsx',spillover_test_7','sp_test_7');</v>
      </c>
      <c r="UI11">
        <v>7</v>
      </c>
      <c r="UJ11" t="str">
        <f>"xlswrite('G:\Mi unidad\1. PROYECTOS TELLO 2022\SCM SPILL OVERS\outputs\PEAO\mujeres\1%\simulacion_3\output_tests.xlsx',spillover_test_"&amp;UI11&amp;"','sp_test_"&amp;UI11&amp;"');"</f>
        <v>xlswrite('G:\Mi unidad\1. PROYECTOS TELLO 2022\SCM SPILL OVERS\outputs\PEAO\mujeres\1%\simulacion_3\output_tests.xlsx',spillover_test_7','sp_test_7');</v>
      </c>
      <c r="UU11">
        <v>7</v>
      </c>
      <c r="UV11" t="str">
        <f>"xlswrite('G:\Mi unidad\1. PROYECTOS TELLO 2022\SCM SPILL OVERS\outputs\PEAO\criminalidad\1%\simulacion_3\output_tests.xlsx',spillover_test_"&amp;UU11&amp;"','sp_test_"&amp;UU11&amp;"');"</f>
        <v>xlswrite('G:\Mi unidad\1. PROYECTOS TELLO 2022\SCM SPILL OVERS\outputs\PEAO\criminalidad\1%\simulacion_3\output_tests.xlsx',spillover_test_7','sp_test_7');</v>
      </c>
    </row>
    <row r="12" spans="1:568" x14ac:dyDescent="0.3">
      <c r="A12">
        <v>39</v>
      </c>
      <c r="B12" s="2" t="str">
        <f t="shared" si="0"/>
        <v>[data_39,provincias_39,~] = xlsread('BD_PEAO_est_1_provincia_39.xlsx');</v>
      </c>
      <c r="E12" s="2" t="str">
        <f t="shared" si="37"/>
        <v>provincia_39 = unique(provincias_39(2:end,1));</v>
      </c>
      <c r="O12" s="2" t="str">
        <f t="shared" si="1"/>
        <v>PEAO_39 = reshape(data_39(:,2),T+S,N);</v>
      </c>
      <c r="T12" s="2" t="str">
        <f t="shared" si="2"/>
        <v xml:space="preserve">PEAO_39 = PEAO_39'; </v>
      </c>
      <c r="X12" s="2" t="str">
        <f t="shared" si="3"/>
        <v>tratado_39 = PEAO_39(1,:);</v>
      </c>
      <c r="AC12" s="2" t="str">
        <f t="shared" si="4"/>
        <v>PEAO_39(1,:) = [];</v>
      </c>
      <c r="AI12" s="2" t="str">
        <f t="shared" si="5"/>
        <v>PEAO_39 = [tratado_39;PEAO_39];</v>
      </c>
      <c r="AN12" s="2" t="str">
        <f t="shared" si="6"/>
        <v>Y_39 = PEAO_39; % outcome matrix</v>
      </c>
      <c r="AS12" s="2" t="str">
        <f t="shared" si="44"/>
        <v>Y_pre_39 = Y_39(:,1:T);</v>
      </c>
      <c r="AW12" s="2" t="str">
        <f t="shared" si="45"/>
        <v>Y_post_39 = Y_39(:,T+1:end);</v>
      </c>
      <c r="BA12" s="2" t="str">
        <f t="shared" si="46"/>
        <v>[a_hat_39,B_hat_39] = scm_batch(Y_pre_39);</v>
      </c>
      <c r="BF12" s="2" t="str">
        <f t="shared" si="38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39"/>
        <v>M_hat_39 = (eye(N)-B_hat_39)'*(eye(N)-B_hat_39);</v>
      </c>
      <c r="DQ12" s="2" t="str">
        <f t="shared" si="40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1"/>
        <v>synthetic_control_39=synthetic_control_39'</v>
      </c>
      <c r="EQ12" s="2" t="str">
        <f t="shared" si="42"/>
        <v>synthetic_control_sp_39=synthetic_control_sp_39'</v>
      </c>
      <c r="EV12" s="2" t="str">
        <f t="shared" si="43"/>
        <v>tratado_39=tratado_39'</v>
      </c>
      <c r="EZ12" s="2" t="str">
        <f t="shared" si="7"/>
        <v>xlswrite('G:\Mi unidad\1. PROYECTOS TELLO 2022\SCM SPILL OVERS\outputs\PEAO\distancia_centro_salud\1%\simulacion_3\synthetic_control_outputs.xlsx',synthetic_control_39,39)</v>
      </c>
      <c r="FN12" s="2" t="str">
        <f t="shared" si="8"/>
        <v>xlswrite('G:\Mi unidad\1. PROYECTOS TELLO 2022\SCM SPILL OVERS\outputs\PEAO\distancia_centro_salud\1%\simulacion_3\synthetic_control_spillover_outputs.xlsx',synthetic_control_sp_39,39)</v>
      </c>
      <c r="GD12" s="2" t="str">
        <f t="shared" si="9"/>
        <v>xlswrite('G:\Mi unidad\1. PROYECTOS TELLO 2022\SCM SPILL OVERS\outputs\PEAO\distancia_centro_salud\1%\simulacion_3\observado_outputs.xlsx',tratado_39,39)</v>
      </c>
      <c r="GR12" s="2" t="str">
        <f t="shared" si="10"/>
        <v>xlswrite('G:\Mi unidad\1. PROYECTOS TELLO 2022\SCM SPILL OVERS\outputs\PEAO\informalidad\1%\simulacion_3\synthetic_control_outputs.xlsx',synthetic_control_39,39)</v>
      </c>
      <c r="HF12" s="2" t="str">
        <f t="shared" si="11"/>
        <v>xlswrite('G:\Mi unidad\1. PROYECTOS TELLO 2022\SCM SPILL OVERS\outputs\PEAO\informalidad\1%\simulacion_3\synthetic_control_spillover_outputs.xlsx',synthetic_control_sp_39,39)</v>
      </c>
      <c r="HV12" s="2" t="str">
        <f t="shared" si="12"/>
        <v>xlswrite('G:\Mi unidad\1. PROYECTOS TELLO 2022\SCM SPILL OVERS\outputs\PEAO\informalidad\1%\simulacion_3\observado_outputs.xlsx',tratado_39,39)</v>
      </c>
      <c r="IJ12" s="2" t="str">
        <f t="shared" si="13"/>
        <v>xlswrite('G:\Mi unidad\1. PROYECTOS TELLO 2022\SCM SPILL OVERS\outputs\PEAO\densidad\1%\simulacion_3\synthetic_control_outputs.xlsx',synthetic_control_39,39)</v>
      </c>
      <c r="IX12" s="2" t="str">
        <f t="shared" si="14"/>
        <v>xlswrite('G:\Mi unidad\1. PROYECTOS TELLO 2022\SCM SPILL OVERS\outputs\PEAO\densidad\1%\simulacion_3\synthetic_control_spillover_outputs.xlsx',synthetic_control_sp_39,39)</v>
      </c>
      <c r="JN12" s="2" t="str">
        <f t="shared" si="15"/>
        <v>xlswrite('G:\Mi unidad\1. PROYECTOS TELLO 2022\SCM SPILL OVERS\outputs\PEAO\densidad\1%\simulacion_3\observado_outputs.xlsx',tratado_39,39)</v>
      </c>
      <c r="KA12" s="2" t="str">
        <f t="shared" si="16"/>
        <v>xlswrite('G:\Mi unidad\1. PROYECTOS TELLO 2022\SCM SPILL OVERS\outputs\PEAO\bajo_niv_educ\1%\simulacion_3\synthetic_control_outputs.xlsx',synthetic_control_39,39)</v>
      </c>
      <c r="KO12" s="2" t="str">
        <f t="shared" si="17"/>
        <v>xlswrite('G:\Mi unidad\1. PROYECTOS TELLO 2022\SCM SPILL OVERS\outputs\PEAO\bajo_niv_educ\1%\simulacion_3\synthetic_control_spillover_outputs.xlsx',synthetic_control_sp_39,39)</v>
      </c>
      <c r="LE12" s="2" t="str">
        <f t="shared" si="18"/>
        <v>xlswrite('G:\Mi unidad\1. PROYECTOS TELLO 2022\SCM SPILL OVERS\outputs\PEAO\bajo_niv_educ\1%\simulacion_3\observado_outputs.xlsx',tratado_39,39)</v>
      </c>
      <c r="LS12" s="2" t="str">
        <f t="shared" si="19"/>
        <v>xlswrite('G:\Mi unidad\1. PROYECTOS TELLO 2022\SCM SPILL OVERS\outputs\PEAO\bajo_ingreso\1%\simulacion_3\synthetic_control_outputs.xlsx',synthetic_control_39,39)</v>
      </c>
      <c r="MH12" s="2" t="str">
        <f t="shared" si="20"/>
        <v>xlswrite('G:\Mi unidad\1. PROYECTOS TELLO 2022\SCM SPILL OVERS\outputs\PEAO\bajo_ingreso\1%\simulacion_3\synthetic_control_spillover_outputs.xlsx',synthetic_control_sp_39,39)</v>
      </c>
      <c r="MX12" s="2" t="str">
        <f t="shared" si="21"/>
        <v>xlswrite('G:\Mi unidad\1. PROYECTOS TELLO 2022\SCM SPILL OVERS\outputs\PEAO\bajo_ingreso\1%\simulacion_3\observado_outputs.xlsx',tratado_39,39)</v>
      </c>
      <c r="NR12" s="2" t="str">
        <f t="shared" si="22"/>
        <v>xlswrite('G:\Mi unidad\1. PROYECTOS TELLO 2022\SCM SPILL OVERS\outputs\PEAO\densidad_g\1%\simulacion_3\synthetic_control_outputs.xlsx',synthetic_control_39,39)</v>
      </c>
      <c r="OF12" s="2" t="str">
        <f t="shared" si="23"/>
        <v>xlswrite('G:\Mi unidad\1. PROYECTOS TELLO 2022\SCM SPILL OVERS\outputs\PEAO\densidad_g\1%\simulacion_3\synthetic_control_spillover_outputs.xlsx',synthetic_control_sp_39,39)</v>
      </c>
      <c r="OV12" s="2" t="str">
        <f t="shared" si="24"/>
        <v>xlswrite('G:\Mi unidad\1. PROYECTOS TELLO 2022\SCM SPILL OVERS\outputs\PEAO\densidad_g\1%\simulacion_3\observado_outputs.xlsx',tratado_39,39)</v>
      </c>
      <c r="PI12" s="2" t="str">
        <f t="shared" si="25"/>
        <v>xlswrite('G:\Mi unidad\1. PROYECTOS TELLO 2022\SCM SPILL OVERS\outputs\PEAO\alimentos\1%\simulacion_3\synthetic_control_outputs.xlsx',synthetic_control_39,39);</v>
      </c>
      <c r="PJ12" s="2" t="str">
        <f t="shared" si="26"/>
        <v>xlswrite('G:\Mi unidad\1. PROYECTOS TELLO 2022\SCM SPILL OVERS\outputs\PEAO\alimentos\1%\simulacion_3\synthetic_control_spillover_outputs.xlsx',synthetic_control_sp_39,39);</v>
      </c>
      <c r="PK12" s="2" t="str">
        <f t="shared" si="27"/>
        <v>xlswrite('G:\Mi unidad\1. PROYECTOS TELLO 2022\SCM SPILL OVERS\outputs\PEAO\alimentos\1%\simulacion_3\observado_outputs.xlsx',tratado_39,39);</v>
      </c>
      <c r="PP12" s="2" t="str">
        <f t="shared" si="28"/>
        <v>xlswrite('G:\Mi unidad\1. PROYECTOS TELLO 2022\SCM SPILL OVERS\outputs\PEAO\jefe_hogar\1%\simulacion_3\synthetic_control_outputs.xlsx',synthetic_control_39,39);</v>
      </c>
      <c r="PQ12" s="2" t="str">
        <f t="shared" si="29"/>
        <v>xlswrite('G:\Mi unidad\1. PROYECTOS TELLO 2022\SCM SPILL OVERS\outputs\PEAO\jefe_hogar\1%\simulacion_3\synthetic_control_spillover_outputs.xlsx',synthetic_control_sp_39,39);</v>
      </c>
      <c r="PR12" s="2" t="str">
        <f t="shared" si="30"/>
        <v>xlswrite('G:\Mi unidad\1. PROYECTOS TELLO 2022\SCM SPILL OVERS\outputs\PEAO\jefe_hogar\1%\simulacion_3\observado_outputs.xlsx',tratado_39,39);</v>
      </c>
      <c r="PV12" s="2" t="str">
        <f t="shared" si="31"/>
        <v>xlswrite('G:\Mi unidad\1. PROYECTOS TELLO 2022\SCM SPILL OVERS\outputs\PEAO\mujeres\1%\simulacion_3\synthetic_control_outputs.xlsx',synthetic_control_39,39);</v>
      </c>
      <c r="PW12" s="2" t="str">
        <f t="shared" si="32"/>
        <v>xlswrite('G:\Mi unidad\1. PROYECTOS TELLO 2022\SCM SPILL OVERS\outputs\PEAO\mujeres\1%\simulacion_3\synthetic_control_spillover_outputs.xlsx',synthetic_control_sp_39,39);</v>
      </c>
      <c r="PX12" s="2" t="str">
        <f t="shared" si="33"/>
        <v>xlswrite('G:\Mi unidad\1. PROYECTOS TELLO 2022\SCM SPILL OVERS\outputs\PEAO\mujeres\1%\simulacion_3\observado_outputs.xlsx',tratado_39,39);</v>
      </c>
      <c r="QB12" s="2" t="str">
        <f t="shared" si="34"/>
        <v>xlswrite('G:\Mi unidad\1. PROYECTOS TELLO 2022\SCM SPILL OVERS\outputs\PEAO\criminalidad\1%\simulacion_3\synthetic_control_outputs.xlsx',synthetic_control_39,39);</v>
      </c>
      <c r="QC12" s="2" t="str">
        <f t="shared" si="35"/>
        <v>xlswrite('G:\Mi unidad\1. PROYECTOS TELLO 2022\SCM SPILL OVERS\outputs\PEAO\criminalidad\1%\simulacion_3\synthetic_control_spillover_outputs.xlsx',synthetic_control_sp_39,39);</v>
      </c>
      <c r="QD12" s="2" t="str">
        <f t="shared" si="36"/>
        <v>xlswrite('G:\Mi unidad\1. PROYECTOS TELLO 2022\SCM SPILL OVERS\outputs\PEAO\criminalidad\1%\simulacion_3\observado_outputs.xlsx',tratado_39,39);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OVERS\outputs\PEAO\bajo_niv_educ\1%\simulacion_3\output_tests.xlsx',lb_vec_"&amp;QW12&amp;"','lb_vec_"&amp;QW12&amp;"');"</f>
        <v>xlswrite('G:\Mi unidad\1. PROYECTOS TELLO 2022\SCM SPILL OVERS\outputs\PEAO\bajo_niv_educ\1%\simulacion_3\output_tests.xlsx',lb_vec_10','lb_vec_10');</v>
      </c>
      <c r="RK12">
        <v>10</v>
      </c>
      <c r="RL12" t="str">
        <f>"xlswrite('G:\Mi unidad\1. PROYECTOS TELLO 2022\SCM SPILL OVERS\outputs\PEAO\bajo_ingreso\1%\simulacion_3\output_tests.xlsx',lb_vec_"&amp;RK12&amp;"','lb_vec_"&amp;RK12&amp;"');"</f>
        <v>xlswrite('G:\Mi unidad\1. PROYECTOS TELLO 2022\SCM SPILL OVERS\outputs\PEAO\bajo_ingreso\1%\simulacion_3\output_tests.xlsx',lb_vec_10','lb_vec_10');</v>
      </c>
      <c r="RW12">
        <v>10</v>
      </c>
      <c r="RX12" t="str">
        <f>"xlswrite('G:\Mi unidad\1. PROYECTOS TELLO 2022\SCM SPILL OVERS\outputs\PEAO\densidad\1%\simulacion_3\output_tests.xlsx',lb_vec_"&amp;RW12&amp;"','lb_vec_"&amp;RW12&amp;"');"</f>
        <v>xlswrite('G:\Mi unidad\1. PROYECTOS TELLO 2022\SCM SPILL OVERS\outputs\PEAO\densidad\1%\simulacion_3\output_tests.xlsx',lb_vec_10','lb_vec_10');</v>
      </c>
      <c r="SI12">
        <v>10</v>
      </c>
      <c r="SJ12" t="str">
        <f>"xlswrite('G:\Mi unidad\1. PROYECTOS TELLO 2022\SCM SPILL OVERS\outputs\PEAO\densidad_g\1%\simulacion_3\output_tests.xlsx',lb_vec_"&amp;SI12&amp;"','lb_vec_"&amp;SI12&amp;"');"</f>
        <v>xlswrite('G:\Mi unidad\1. PROYECTOS TELLO 2022\SCM SPILL OVERS\outputs\PEAO\densidad_g\1%\simulacion_3\output_tests.xlsx',lb_vec_10','lb_vec_10');</v>
      </c>
      <c r="SU12">
        <v>10</v>
      </c>
      <c r="SV12" t="str">
        <f>"xlswrite('G:\Mi unidad\1. PROYECTOS TELLO 2022\SCM SPILL OVERS\outputs\PEAO\distancia_centro_salud\1%\simulacion_3\output_tests.xlsx',lb_vec_"&amp;SU12&amp;"','lb_vec_"&amp;SU12&amp;"');"</f>
        <v>xlswrite('G:\Mi unidad\1. PROYECTOS TELLO 2022\SCM SPILL OVERS\outputs\PEAO\distancia_centro_salud\1%\simulacion_3\output_tests.xlsx',lb_vec_10','lb_vec_10');</v>
      </c>
      <c r="TH12">
        <v>10</v>
      </c>
      <c r="TI12" t="str">
        <f>"xlswrite('G:\Mi unidad\1. PROYECTOS TELLO 2022\SCM SPILL OVERS\outputs\PEAO\informalidad\1%\simulacion_3\output_tests.xlsx',lb_vec_"&amp;TH12&amp;"','lb_vec_"&amp;TH12&amp;"');"</f>
        <v>xlswrite('G:\Mi unidad\1. PROYECTOS TELLO 2022\SCM SPILL OVERS\outputs\PEAO\informalidad\1%\simulacion_3\output_tests.xlsx',lb_vec_10','lb_vec_10');</v>
      </c>
      <c r="TU12">
        <v>10</v>
      </c>
      <c r="TV12" t="str">
        <f>"xlswrite('G:\Mi unidad\1. PROYECTOS TELLO 2022\SCM SPILL OVERS\outputs\PEAO\alimentos\1%\simulacion_3\output_tests.xlsx',lb_vec_"&amp;TU12&amp;"','lb_vec_"&amp;TU12&amp;"');"</f>
        <v>xlswrite('G:\Mi unidad\1. PROYECTOS TELLO 2022\SCM SPILL OVERS\outputs\PEAO\alimentos\1%\simulacion_3\output_tests.xlsx',lb_vec_10','lb_vec_10');</v>
      </c>
      <c r="UB12">
        <v>10</v>
      </c>
      <c r="UC12" t="str">
        <f>"xlswrite('G:\Mi unidad\1. PROYECTOS TELLO 2022\SCM SPILL OVERS\outputs\PEAO\jefe_hogar\1%\simulacion_3\output_tests.xlsx',lb_vec_"&amp;UB12&amp;"','lb_vec_"&amp;UB12&amp;"');"</f>
        <v>xlswrite('G:\Mi unidad\1. PROYECTOS TELLO 2022\SCM SPILL OVERS\outputs\PEAO\jefe_hogar\1%\simulacion_3\output_tests.xlsx',lb_vec_10','lb_vec_10');</v>
      </c>
      <c r="UI12">
        <v>10</v>
      </c>
      <c r="UJ12" t="str">
        <f>"xlswrite('G:\Mi unidad\1. PROYECTOS TELLO 2022\SCM SPILL OVERS\outputs\PEAO\mujeres\1%\simulacion_3\output_tests.xlsx',lb_vec_"&amp;UI12&amp;"','lb_vec_"&amp;UI12&amp;"');"</f>
        <v>xlswrite('G:\Mi unidad\1. PROYECTOS TELLO 2022\SCM SPILL OVERS\outputs\PEAO\mujeres\1%\simulacion_3\output_tests.xlsx',lb_vec_10','lb_vec_10');</v>
      </c>
      <c r="UU12">
        <v>10</v>
      </c>
      <c r="UV12" t="str">
        <f>"xlswrite('G:\Mi unidad\1. PROYECTOS TELLO 2022\SCM SPILL OVERS\outputs\PEAO\criminalidad\1%\simulacion_3\output_tests.xlsx',lb_vec_"&amp;UU12&amp;"','lb_vec_"&amp;UU12&amp;"');"</f>
        <v>xlswrite('G:\Mi unidad\1. PROYECTOS TELLO 2022\SCM SPILL OVERS\outputs\PEAO\criminalidad\1%\simulacion_3\output_tests.xlsx',lb_vec_10','lb_vec_10');</v>
      </c>
    </row>
    <row r="13" spans="1:568" x14ac:dyDescent="0.3">
      <c r="A13">
        <v>41</v>
      </c>
      <c r="B13" s="2" t="str">
        <f t="shared" si="0"/>
        <v>[data_41,provincias_41,~] = xlsread('BD_PEAO_est_1_provincia_41.xlsx');</v>
      </c>
      <c r="E13" s="2" t="str">
        <f t="shared" si="37"/>
        <v>provincia_41 = unique(provincias_41(2:end,1));</v>
      </c>
      <c r="O13" s="2" t="str">
        <f t="shared" si="1"/>
        <v>PEAO_41 = reshape(data_41(:,2),T+S,N);</v>
      </c>
      <c r="T13" s="2" t="str">
        <f t="shared" si="2"/>
        <v xml:space="preserve">PEAO_41 = PEAO_41'; </v>
      </c>
      <c r="X13" s="2" t="str">
        <f t="shared" si="3"/>
        <v>tratado_41 = PEAO_41(1,:);</v>
      </c>
      <c r="AC13" s="2" t="str">
        <f t="shared" si="4"/>
        <v>PEAO_41(1,:) = [];</v>
      </c>
      <c r="AI13" s="2" t="str">
        <f t="shared" si="5"/>
        <v>PEAO_41 = [tratado_41;PEAO_41];</v>
      </c>
      <c r="AN13" s="2" t="str">
        <f t="shared" si="6"/>
        <v>Y_41 = PEAO_41; % outcome matrix</v>
      </c>
      <c r="AS13" s="2" t="str">
        <f t="shared" si="44"/>
        <v>Y_pre_41 = Y_41(:,1:T);</v>
      </c>
      <c r="AW13" s="2" t="str">
        <f t="shared" si="45"/>
        <v>Y_post_41 = Y_41(:,T+1:end);</v>
      </c>
      <c r="BA13" s="2" t="str">
        <f t="shared" si="46"/>
        <v>[a_hat_41,B_hat_41] = scm_batch(Y_pre_41);</v>
      </c>
      <c r="BF13" s="2" t="str">
        <f t="shared" si="38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39"/>
        <v>M_hat_41 = (eye(N)-B_hat_41)'*(eye(N)-B_hat_41);</v>
      </c>
      <c r="DQ13" s="2" t="str">
        <f t="shared" si="40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1"/>
        <v>synthetic_control_41=synthetic_control_41'</v>
      </c>
      <c r="EQ13" s="2" t="str">
        <f t="shared" si="42"/>
        <v>synthetic_control_sp_41=synthetic_control_sp_41'</v>
      </c>
      <c r="EV13" s="2" t="str">
        <f t="shared" si="43"/>
        <v>tratado_41=tratado_41'</v>
      </c>
      <c r="EZ13" s="2" t="str">
        <f t="shared" si="7"/>
        <v>xlswrite('G:\Mi unidad\1. PROYECTOS TELLO 2022\SCM SPILL OVERS\outputs\PEAO\distancia_centro_salud\1%\simulacion_3\synthetic_control_outputs.xlsx',synthetic_control_41,41)</v>
      </c>
      <c r="FN13" s="2" t="str">
        <f t="shared" si="8"/>
        <v>xlswrite('G:\Mi unidad\1. PROYECTOS TELLO 2022\SCM SPILL OVERS\outputs\PEAO\distancia_centro_salud\1%\simulacion_3\synthetic_control_spillover_outputs.xlsx',synthetic_control_sp_41,41)</v>
      </c>
      <c r="GD13" s="2" t="str">
        <f t="shared" si="9"/>
        <v>xlswrite('G:\Mi unidad\1. PROYECTOS TELLO 2022\SCM SPILL OVERS\outputs\PEAO\distancia_centro_salud\1%\simulacion_3\observado_outputs.xlsx',tratado_41,41)</v>
      </c>
      <c r="GR13" s="2" t="str">
        <f t="shared" si="10"/>
        <v>xlswrite('G:\Mi unidad\1. PROYECTOS TELLO 2022\SCM SPILL OVERS\outputs\PEAO\informalidad\1%\simulacion_3\synthetic_control_outputs.xlsx',synthetic_control_41,41)</v>
      </c>
      <c r="HF13" s="2" t="str">
        <f t="shared" si="11"/>
        <v>xlswrite('G:\Mi unidad\1. PROYECTOS TELLO 2022\SCM SPILL OVERS\outputs\PEAO\informalidad\1%\simulacion_3\synthetic_control_spillover_outputs.xlsx',synthetic_control_sp_41,41)</v>
      </c>
      <c r="HV13" s="2" t="str">
        <f t="shared" si="12"/>
        <v>xlswrite('G:\Mi unidad\1. PROYECTOS TELLO 2022\SCM SPILL OVERS\outputs\PEAO\informalidad\1%\simulacion_3\observado_outputs.xlsx',tratado_41,41)</v>
      </c>
      <c r="IJ13" s="2" t="str">
        <f t="shared" si="13"/>
        <v>xlswrite('G:\Mi unidad\1. PROYECTOS TELLO 2022\SCM SPILL OVERS\outputs\PEAO\densidad\1%\simulacion_3\synthetic_control_outputs.xlsx',synthetic_control_41,41)</v>
      </c>
      <c r="IX13" s="2" t="str">
        <f t="shared" si="14"/>
        <v>xlswrite('G:\Mi unidad\1. PROYECTOS TELLO 2022\SCM SPILL OVERS\outputs\PEAO\densidad\1%\simulacion_3\synthetic_control_spillover_outputs.xlsx',synthetic_control_sp_41,41)</v>
      </c>
      <c r="JN13" s="2" t="str">
        <f t="shared" si="15"/>
        <v>xlswrite('G:\Mi unidad\1. PROYECTOS TELLO 2022\SCM SPILL OVERS\outputs\PEAO\densidad\1%\simulacion_3\observado_outputs.xlsx',tratado_41,41)</v>
      </c>
      <c r="KA13" s="2" t="str">
        <f t="shared" si="16"/>
        <v>xlswrite('G:\Mi unidad\1. PROYECTOS TELLO 2022\SCM SPILL OVERS\outputs\PEAO\bajo_niv_educ\1%\simulacion_3\synthetic_control_outputs.xlsx',synthetic_control_41,41)</v>
      </c>
      <c r="KO13" s="2" t="str">
        <f t="shared" si="17"/>
        <v>xlswrite('G:\Mi unidad\1. PROYECTOS TELLO 2022\SCM SPILL OVERS\outputs\PEAO\bajo_niv_educ\1%\simulacion_3\synthetic_control_spillover_outputs.xlsx',synthetic_control_sp_41,41)</v>
      </c>
      <c r="LE13" s="2" t="str">
        <f t="shared" si="18"/>
        <v>xlswrite('G:\Mi unidad\1. PROYECTOS TELLO 2022\SCM SPILL OVERS\outputs\PEAO\bajo_niv_educ\1%\simulacion_3\observado_outputs.xlsx',tratado_41,41)</v>
      </c>
      <c r="LS13" s="2" t="str">
        <f t="shared" si="19"/>
        <v>xlswrite('G:\Mi unidad\1. PROYECTOS TELLO 2022\SCM SPILL OVERS\outputs\PEAO\bajo_ingreso\1%\simulacion_3\synthetic_control_outputs.xlsx',synthetic_control_41,41)</v>
      </c>
      <c r="MH13" s="2" t="str">
        <f t="shared" si="20"/>
        <v>xlswrite('G:\Mi unidad\1. PROYECTOS TELLO 2022\SCM SPILL OVERS\outputs\PEAO\bajo_ingreso\1%\simulacion_3\synthetic_control_spillover_outputs.xlsx',synthetic_control_sp_41,41)</v>
      </c>
      <c r="MX13" s="2" t="str">
        <f t="shared" si="21"/>
        <v>xlswrite('G:\Mi unidad\1. PROYECTOS TELLO 2022\SCM SPILL OVERS\outputs\PEAO\bajo_ingreso\1%\simulacion_3\observado_outputs.xlsx',tratado_41,41)</v>
      </c>
      <c r="NR13" s="2" t="str">
        <f t="shared" si="22"/>
        <v>xlswrite('G:\Mi unidad\1. PROYECTOS TELLO 2022\SCM SPILL OVERS\outputs\PEAO\densidad_g\1%\simulacion_3\synthetic_control_outputs.xlsx',synthetic_control_41,41)</v>
      </c>
      <c r="OF13" s="2" t="str">
        <f t="shared" si="23"/>
        <v>xlswrite('G:\Mi unidad\1. PROYECTOS TELLO 2022\SCM SPILL OVERS\outputs\PEAO\densidad_g\1%\simulacion_3\synthetic_control_spillover_outputs.xlsx',synthetic_control_sp_41,41)</v>
      </c>
      <c r="OV13" s="2" t="str">
        <f t="shared" si="24"/>
        <v>xlswrite('G:\Mi unidad\1. PROYECTOS TELLO 2022\SCM SPILL OVERS\outputs\PEAO\densidad_g\1%\simulacion_3\observado_outputs.xlsx',tratado_41,41)</v>
      </c>
      <c r="PI13" s="2" t="str">
        <f t="shared" si="25"/>
        <v>xlswrite('G:\Mi unidad\1. PROYECTOS TELLO 2022\SCM SPILL OVERS\outputs\PEAO\alimentos\1%\simulacion_3\synthetic_control_outputs.xlsx',synthetic_control_41,41);</v>
      </c>
      <c r="PJ13" s="2" t="str">
        <f t="shared" si="26"/>
        <v>xlswrite('G:\Mi unidad\1. PROYECTOS TELLO 2022\SCM SPILL OVERS\outputs\PEAO\alimentos\1%\simulacion_3\synthetic_control_spillover_outputs.xlsx',synthetic_control_sp_41,41);</v>
      </c>
      <c r="PK13" s="2" t="str">
        <f t="shared" si="27"/>
        <v>xlswrite('G:\Mi unidad\1. PROYECTOS TELLO 2022\SCM SPILL OVERS\outputs\PEAO\alimentos\1%\simulacion_3\observado_outputs.xlsx',tratado_41,41);</v>
      </c>
      <c r="PP13" s="2" t="str">
        <f t="shared" si="28"/>
        <v>xlswrite('G:\Mi unidad\1. PROYECTOS TELLO 2022\SCM SPILL OVERS\outputs\PEAO\jefe_hogar\1%\simulacion_3\synthetic_control_outputs.xlsx',synthetic_control_41,41);</v>
      </c>
      <c r="PQ13" s="2" t="str">
        <f t="shared" si="29"/>
        <v>xlswrite('G:\Mi unidad\1. PROYECTOS TELLO 2022\SCM SPILL OVERS\outputs\PEAO\jefe_hogar\1%\simulacion_3\synthetic_control_spillover_outputs.xlsx',synthetic_control_sp_41,41);</v>
      </c>
      <c r="PR13" s="2" t="str">
        <f t="shared" si="30"/>
        <v>xlswrite('G:\Mi unidad\1. PROYECTOS TELLO 2022\SCM SPILL OVERS\outputs\PEAO\jefe_hogar\1%\simulacion_3\observado_outputs.xlsx',tratado_41,41);</v>
      </c>
      <c r="PV13" s="2" t="str">
        <f t="shared" si="31"/>
        <v>xlswrite('G:\Mi unidad\1. PROYECTOS TELLO 2022\SCM SPILL OVERS\outputs\PEAO\mujeres\1%\simulacion_3\synthetic_control_outputs.xlsx',synthetic_control_41,41);</v>
      </c>
      <c r="PW13" s="2" t="str">
        <f t="shared" si="32"/>
        <v>xlswrite('G:\Mi unidad\1. PROYECTOS TELLO 2022\SCM SPILL OVERS\outputs\PEAO\mujeres\1%\simulacion_3\synthetic_control_spillover_outputs.xlsx',synthetic_control_sp_41,41);</v>
      </c>
      <c r="PX13" s="2" t="str">
        <f t="shared" si="33"/>
        <v>xlswrite('G:\Mi unidad\1. PROYECTOS TELLO 2022\SCM SPILL OVERS\outputs\PEAO\mujeres\1%\simulacion_3\observado_outputs.xlsx',tratado_41,41);</v>
      </c>
      <c r="QB13" s="2" t="str">
        <f t="shared" si="34"/>
        <v>xlswrite('G:\Mi unidad\1. PROYECTOS TELLO 2022\SCM SPILL OVERS\outputs\PEAO\criminalidad\1%\simulacion_3\synthetic_control_outputs.xlsx',synthetic_control_41,41);</v>
      </c>
      <c r="QC13" s="2" t="str">
        <f t="shared" si="35"/>
        <v>xlswrite('G:\Mi unidad\1. PROYECTOS TELLO 2022\SCM SPILL OVERS\outputs\PEAO\criminalidad\1%\simulacion_3\synthetic_control_spillover_outputs.xlsx',synthetic_control_sp_41,41);</v>
      </c>
      <c r="QD13" s="2" t="str">
        <f t="shared" si="36"/>
        <v>xlswrite('G:\Mi unidad\1. PROYECTOS TELLO 2022\SCM SPILL OVERS\outputs\PEAO\criminalidad\1%\simulacion_3\observado_outputs.xlsx',tratado_41,41);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sp_andrews(Y_pre_"&amp;QP13&amp;",PEAO_"&amp;QP13&amp;"(:,T+s),A_"&amp;QP13&amp;",C,d,alpha_sig);"</f>
        <v xml:space="preserve">    spillover_test_7(s) = sp_andrews(Y_pre_7,PEAO_7(:,T+s),A_7,C,d,alpha_sig);</v>
      </c>
      <c r="QW13">
        <v>10</v>
      </c>
      <c r="QX13" t="str">
        <f>"xlswrite('G:\Mi unidad\1. PROYECTOS TELLO 2022\SCM SPILL OVERS\outputs\PEAO\bajo_niv_educ\1%\simulacion_3\output_tests.xlsx',ub_vec_"&amp;QW13&amp;"','ub_vec_"&amp;QW13&amp;"');"</f>
        <v>xlswrite('G:\Mi unidad\1. PROYECTOS TELLO 2022\SCM SPILL OVERS\outputs\PEAO\bajo_niv_educ\1%\simulacion_3\output_tests.xlsx',ub_vec_10','ub_vec_10');</v>
      </c>
      <c r="RK13">
        <v>10</v>
      </c>
      <c r="RL13" t="str">
        <f>"xlswrite('G:\Mi unidad\1. PROYECTOS TELLO 2022\SCM SPILL OVERS\outputs\PEAO\bajo_ingreso\1%\simulacion_3\output_tests.xlsx',ub_vec_"&amp;RK13&amp;"','ub_vec_"&amp;RK13&amp;"');"</f>
        <v>xlswrite('G:\Mi unidad\1. PROYECTOS TELLO 2022\SCM SPILL OVERS\outputs\PEAO\bajo_ingreso\1%\simulacion_3\output_tests.xlsx',ub_vec_10','ub_vec_10');</v>
      </c>
      <c r="RW13">
        <v>10</v>
      </c>
      <c r="RX13" t="str">
        <f>"xlswrite('G:\Mi unidad\1. PROYECTOS TELLO 2022\SCM SPILL OVERS\outputs\PEAO\densidad\1%\simulacion_3\output_tests.xlsx',ub_vec_"&amp;RW13&amp;"','ub_vec_"&amp;RW13&amp;"');"</f>
        <v>xlswrite('G:\Mi unidad\1. PROYECTOS TELLO 2022\SCM SPILL OVERS\outputs\PEAO\densidad\1%\simulacion_3\output_tests.xlsx',ub_vec_10','ub_vec_10');</v>
      </c>
      <c r="SI13">
        <v>10</v>
      </c>
      <c r="SJ13" t="str">
        <f>"xlswrite('G:\Mi unidad\1. PROYECTOS TELLO 2022\SCM SPILL OVERS\outputs\PEAO\densidad_g\1%\simulacion_3\output_tests.xlsx',ub_vec_"&amp;SI13&amp;"','ub_vec_"&amp;SI13&amp;"');"</f>
        <v>xlswrite('G:\Mi unidad\1. PROYECTOS TELLO 2022\SCM SPILL OVERS\outputs\PEAO\densidad_g\1%\simulacion_3\output_tests.xlsx',ub_vec_10','ub_vec_10');</v>
      </c>
      <c r="SU13">
        <v>10</v>
      </c>
      <c r="SV13" t="str">
        <f>"xlswrite('G:\Mi unidad\1. PROYECTOS TELLO 2022\SCM SPILL OVERS\outputs\PEAO\distancia_centro_salud\1%\simulacion_3\output_tests.xlsx',ub_vec_"&amp;SU13&amp;"','ub_vec_"&amp;SU13&amp;"');"</f>
        <v>xlswrite('G:\Mi unidad\1. PROYECTOS TELLO 2022\SCM SPILL OVERS\outputs\PEAO\distancia_centro_salud\1%\simulacion_3\output_tests.xlsx',ub_vec_10','ub_vec_10');</v>
      </c>
      <c r="TH13">
        <v>10</v>
      </c>
      <c r="TI13" t="str">
        <f>"xlswrite('G:\Mi unidad\1. PROYECTOS TELLO 2022\SCM SPILL OVERS\outputs\PEAO\informalidad\1%\simulacion_3\output_tests.xlsx',ub_vec_"&amp;TH13&amp;"','ub_vec_"&amp;TH13&amp;"');"</f>
        <v>xlswrite('G:\Mi unidad\1. PROYECTOS TELLO 2022\SCM SPILL OVERS\outputs\PEAO\informalidad\1%\simulacion_3\output_tests.xlsx',ub_vec_10','ub_vec_10');</v>
      </c>
      <c r="TU13">
        <v>10</v>
      </c>
      <c r="TV13" t="str">
        <f>"xlswrite('G:\Mi unidad\1. PROYECTOS TELLO 2022\SCM SPILL OVERS\outputs\PEAO\alimentos\1%\simulacion_3\output_tests.xlsx',ub_vec_"&amp;TU13&amp;"','ub_vec_"&amp;TU13&amp;"');"</f>
        <v>xlswrite('G:\Mi unidad\1. PROYECTOS TELLO 2022\SCM SPILL OVERS\outputs\PEAO\alimentos\1%\simulacion_3\output_tests.xlsx',ub_vec_10','ub_vec_10');</v>
      </c>
      <c r="UB13">
        <v>10</v>
      </c>
      <c r="UC13" t="str">
        <f>"xlswrite('G:\Mi unidad\1. PROYECTOS TELLO 2022\SCM SPILL OVERS\outputs\PEAO\jefe_hogar\1%\simulacion_3\output_tests.xlsx',ub_vec_"&amp;UB13&amp;"','ub_vec_"&amp;UB13&amp;"');"</f>
        <v>xlswrite('G:\Mi unidad\1. PROYECTOS TELLO 2022\SCM SPILL OVERS\outputs\PEAO\jefe_hogar\1%\simulacion_3\output_tests.xlsx',ub_vec_10','ub_vec_10');</v>
      </c>
      <c r="UI13">
        <v>10</v>
      </c>
      <c r="UJ13" t="str">
        <f>"xlswrite('G:\Mi unidad\1. PROYECTOS TELLO 2022\SCM SPILL OVERS\outputs\PEAO\mujeres\1%\simulacion_3\output_tests.xlsx',ub_vec_"&amp;UI13&amp;"','ub_vec_"&amp;UI13&amp;"');"</f>
        <v>xlswrite('G:\Mi unidad\1. PROYECTOS TELLO 2022\SCM SPILL OVERS\outputs\PEAO\mujeres\1%\simulacion_3\output_tests.xlsx',ub_vec_10','ub_vec_10');</v>
      </c>
      <c r="UU13">
        <v>10</v>
      </c>
      <c r="UV13" t="str">
        <f>"xlswrite('G:\Mi unidad\1. PROYECTOS TELLO 2022\SCM SPILL OVERS\outputs\PEAO\criminalidad\1%\simulacion_3\output_tests.xlsx',ub_vec_"&amp;UU13&amp;"','ub_vec_"&amp;UU13&amp;"');"</f>
        <v>xlswrite('G:\Mi unidad\1. PROYECTOS TELLO 2022\SCM SPILL OVERS\outputs\PEAO\criminalidad\1%\simulacion_3\output_tests.xlsx',ub_vec_10','ub_vec_10');</v>
      </c>
    </row>
    <row r="14" spans="1:568" x14ac:dyDescent="0.3">
      <c r="A14">
        <v>42</v>
      </c>
      <c r="B14" s="2" t="str">
        <f t="shared" si="0"/>
        <v>[data_42,provincias_42,~] = xlsread('BD_PEAO_est_1_provincia_42.xlsx');</v>
      </c>
      <c r="E14" s="2" t="str">
        <f t="shared" si="37"/>
        <v>provincia_42 = unique(provincias_42(2:end,1));</v>
      </c>
      <c r="O14" s="2" t="str">
        <f t="shared" si="1"/>
        <v>PEAO_42 = reshape(data_42(:,2),T+S,N);</v>
      </c>
      <c r="T14" s="2" t="str">
        <f t="shared" si="2"/>
        <v xml:space="preserve">PEAO_42 = PEAO_42'; </v>
      </c>
      <c r="X14" s="2" t="str">
        <f t="shared" si="3"/>
        <v>tratado_42 = PEAO_42(1,:);</v>
      </c>
      <c r="AC14" s="2" t="str">
        <f t="shared" si="4"/>
        <v>PEAO_42(1,:) = [];</v>
      </c>
      <c r="AI14" s="2" t="str">
        <f t="shared" si="5"/>
        <v>PEAO_42 = [tratado_42;PEAO_42];</v>
      </c>
      <c r="AN14" s="2" t="str">
        <f t="shared" si="6"/>
        <v>Y_42 = PEAO_42; % outcome matrix</v>
      </c>
      <c r="AS14" s="2" t="str">
        <f t="shared" si="44"/>
        <v>Y_pre_42 = Y_42(:,1:T);</v>
      </c>
      <c r="AW14" s="2" t="str">
        <f t="shared" si="45"/>
        <v>Y_post_42 = Y_42(:,T+1:end);</v>
      </c>
      <c r="BA14" s="2" t="str">
        <f t="shared" si="46"/>
        <v>[a_hat_42,B_hat_42] = scm_batch(Y_pre_42);</v>
      </c>
      <c r="BF14" s="2" t="str">
        <f t="shared" si="38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39"/>
        <v>M_hat_42 = (eye(N)-B_hat_42)'*(eye(N)-B_hat_42);</v>
      </c>
      <c r="DQ14" s="2" t="str">
        <f t="shared" si="40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1"/>
        <v>synthetic_control_42=synthetic_control_42'</v>
      </c>
      <c r="EQ14" s="2" t="str">
        <f t="shared" si="42"/>
        <v>synthetic_control_sp_42=synthetic_control_sp_42'</v>
      </c>
      <c r="EV14" s="2" t="str">
        <f t="shared" si="43"/>
        <v>tratado_42=tratado_42'</v>
      </c>
      <c r="EZ14" s="2" t="str">
        <f t="shared" si="7"/>
        <v>xlswrite('G:\Mi unidad\1. PROYECTOS TELLO 2022\SCM SPILL OVERS\outputs\PEAO\distancia_centro_salud\1%\simulacion_3\synthetic_control_outputs.xlsx',synthetic_control_42,42)</v>
      </c>
      <c r="FN14" s="2" t="str">
        <f t="shared" si="8"/>
        <v>xlswrite('G:\Mi unidad\1. PROYECTOS TELLO 2022\SCM SPILL OVERS\outputs\PEAO\distancia_centro_salud\1%\simulacion_3\synthetic_control_spillover_outputs.xlsx',synthetic_control_sp_42,42)</v>
      </c>
      <c r="GD14" s="2" t="str">
        <f t="shared" si="9"/>
        <v>xlswrite('G:\Mi unidad\1. PROYECTOS TELLO 2022\SCM SPILL OVERS\outputs\PEAO\distancia_centro_salud\1%\simulacion_3\observado_outputs.xlsx',tratado_42,42)</v>
      </c>
      <c r="GR14" s="2" t="str">
        <f t="shared" si="10"/>
        <v>xlswrite('G:\Mi unidad\1. PROYECTOS TELLO 2022\SCM SPILL OVERS\outputs\PEAO\informalidad\1%\simulacion_3\synthetic_control_outputs.xlsx',synthetic_control_42,42)</v>
      </c>
      <c r="HF14" s="2" t="str">
        <f t="shared" si="11"/>
        <v>xlswrite('G:\Mi unidad\1. PROYECTOS TELLO 2022\SCM SPILL OVERS\outputs\PEAO\informalidad\1%\simulacion_3\synthetic_control_spillover_outputs.xlsx',synthetic_control_sp_42,42)</v>
      </c>
      <c r="HV14" s="2" t="str">
        <f t="shared" si="12"/>
        <v>xlswrite('G:\Mi unidad\1. PROYECTOS TELLO 2022\SCM SPILL OVERS\outputs\PEAO\informalidad\1%\simulacion_3\observado_outputs.xlsx',tratado_42,42)</v>
      </c>
      <c r="IJ14" s="2" t="str">
        <f t="shared" si="13"/>
        <v>xlswrite('G:\Mi unidad\1. PROYECTOS TELLO 2022\SCM SPILL OVERS\outputs\PEAO\densidad\1%\simulacion_3\synthetic_control_outputs.xlsx',synthetic_control_42,42)</v>
      </c>
      <c r="IX14" s="2" t="str">
        <f t="shared" si="14"/>
        <v>xlswrite('G:\Mi unidad\1. PROYECTOS TELLO 2022\SCM SPILL OVERS\outputs\PEAO\densidad\1%\simulacion_3\synthetic_control_spillover_outputs.xlsx',synthetic_control_sp_42,42)</v>
      </c>
      <c r="JN14" s="2" t="str">
        <f t="shared" si="15"/>
        <v>xlswrite('G:\Mi unidad\1. PROYECTOS TELLO 2022\SCM SPILL OVERS\outputs\PEAO\densidad\1%\simulacion_3\observado_outputs.xlsx',tratado_42,42)</v>
      </c>
      <c r="KA14" s="2" t="str">
        <f t="shared" si="16"/>
        <v>xlswrite('G:\Mi unidad\1. PROYECTOS TELLO 2022\SCM SPILL OVERS\outputs\PEAO\bajo_niv_educ\1%\simulacion_3\synthetic_control_outputs.xlsx',synthetic_control_42,42)</v>
      </c>
      <c r="KO14" s="2" t="str">
        <f t="shared" si="17"/>
        <v>xlswrite('G:\Mi unidad\1. PROYECTOS TELLO 2022\SCM SPILL OVERS\outputs\PEAO\bajo_niv_educ\1%\simulacion_3\synthetic_control_spillover_outputs.xlsx',synthetic_control_sp_42,42)</v>
      </c>
      <c r="LE14" s="2" t="str">
        <f t="shared" si="18"/>
        <v>xlswrite('G:\Mi unidad\1. PROYECTOS TELLO 2022\SCM SPILL OVERS\outputs\PEAO\bajo_niv_educ\1%\simulacion_3\observado_outputs.xlsx',tratado_42,42)</v>
      </c>
      <c r="LS14" s="2" t="str">
        <f t="shared" si="19"/>
        <v>xlswrite('G:\Mi unidad\1. PROYECTOS TELLO 2022\SCM SPILL OVERS\outputs\PEAO\bajo_ingreso\1%\simulacion_3\synthetic_control_outputs.xlsx',synthetic_control_42,42)</v>
      </c>
      <c r="MH14" s="2" t="str">
        <f t="shared" si="20"/>
        <v>xlswrite('G:\Mi unidad\1. PROYECTOS TELLO 2022\SCM SPILL OVERS\outputs\PEAO\bajo_ingreso\1%\simulacion_3\synthetic_control_spillover_outputs.xlsx',synthetic_control_sp_42,42)</v>
      </c>
      <c r="MX14" s="2" t="str">
        <f t="shared" si="21"/>
        <v>xlswrite('G:\Mi unidad\1. PROYECTOS TELLO 2022\SCM SPILL OVERS\outputs\PEAO\bajo_ingreso\1%\simulacion_3\observado_outputs.xlsx',tratado_42,42)</v>
      </c>
      <c r="NR14" s="2" t="str">
        <f t="shared" si="22"/>
        <v>xlswrite('G:\Mi unidad\1. PROYECTOS TELLO 2022\SCM SPILL OVERS\outputs\PEAO\densidad_g\1%\simulacion_3\synthetic_control_outputs.xlsx',synthetic_control_42,42)</v>
      </c>
      <c r="OF14" s="2" t="str">
        <f t="shared" si="23"/>
        <v>xlswrite('G:\Mi unidad\1. PROYECTOS TELLO 2022\SCM SPILL OVERS\outputs\PEAO\densidad_g\1%\simulacion_3\synthetic_control_spillover_outputs.xlsx',synthetic_control_sp_42,42)</v>
      </c>
      <c r="OV14" s="2" t="str">
        <f t="shared" si="24"/>
        <v>xlswrite('G:\Mi unidad\1. PROYECTOS TELLO 2022\SCM SPILL OVERS\outputs\PEAO\densidad_g\1%\simulacion_3\observado_outputs.xlsx',tratado_42,42)</v>
      </c>
      <c r="PI14" s="2" t="str">
        <f t="shared" si="25"/>
        <v>xlswrite('G:\Mi unidad\1. PROYECTOS TELLO 2022\SCM SPILL OVERS\outputs\PEAO\alimentos\1%\simulacion_3\synthetic_control_outputs.xlsx',synthetic_control_42,42);</v>
      </c>
      <c r="PJ14" s="2" t="str">
        <f t="shared" si="26"/>
        <v>xlswrite('G:\Mi unidad\1. PROYECTOS TELLO 2022\SCM SPILL OVERS\outputs\PEAO\alimentos\1%\simulacion_3\synthetic_control_spillover_outputs.xlsx',synthetic_control_sp_42,42);</v>
      </c>
      <c r="PK14" s="2" t="str">
        <f t="shared" si="27"/>
        <v>xlswrite('G:\Mi unidad\1. PROYECTOS TELLO 2022\SCM SPILL OVERS\outputs\PEAO\alimentos\1%\simulacion_3\observado_outputs.xlsx',tratado_42,42);</v>
      </c>
      <c r="PP14" s="2" t="str">
        <f t="shared" si="28"/>
        <v>xlswrite('G:\Mi unidad\1. PROYECTOS TELLO 2022\SCM SPILL OVERS\outputs\PEAO\jefe_hogar\1%\simulacion_3\synthetic_control_outputs.xlsx',synthetic_control_42,42);</v>
      </c>
      <c r="PQ14" s="2" t="str">
        <f t="shared" si="29"/>
        <v>xlswrite('G:\Mi unidad\1. PROYECTOS TELLO 2022\SCM SPILL OVERS\outputs\PEAO\jefe_hogar\1%\simulacion_3\synthetic_control_spillover_outputs.xlsx',synthetic_control_sp_42,42);</v>
      </c>
      <c r="PR14" s="2" t="str">
        <f t="shared" si="30"/>
        <v>xlswrite('G:\Mi unidad\1. PROYECTOS TELLO 2022\SCM SPILL OVERS\outputs\PEAO\jefe_hogar\1%\simulacion_3\observado_outputs.xlsx',tratado_42,42);</v>
      </c>
      <c r="PV14" s="2" t="str">
        <f t="shared" si="31"/>
        <v>xlswrite('G:\Mi unidad\1. PROYECTOS TELLO 2022\SCM SPILL OVERS\outputs\PEAO\mujeres\1%\simulacion_3\synthetic_control_outputs.xlsx',synthetic_control_42,42);</v>
      </c>
      <c r="PW14" s="2" t="str">
        <f t="shared" si="32"/>
        <v>xlswrite('G:\Mi unidad\1. PROYECTOS TELLO 2022\SCM SPILL OVERS\outputs\PEAO\mujeres\1%\simulacion_3\synthetic_control_spillover_outputs.xlsx',synthetic_control_sp_42,42);</v>
      </c>
      <c r="PX14" s="2" t="str">
        <f t="shared" si="33"/>
        <v>xlswrite('G:\Mi unidad\1. PROYECTOS TELLO 2022\SCM SPILL OVERS\outputs\PEAO\mujeres\1%\simulacion_3\observado_outputs.xlsx',tratado_42,42);</v>
      </c>
      <c r="QB14" s="2" t="str">
        <f t="shared" si="34"/>
        <v>xlswrite('G:\Mi unidad\1. PROYECTOS TELLO 2022\SCM SPILL OVERS\outputs\PEAO\criminalidad\1%\simulacion_3\synthetic_control_outputs.xlsx',synthetic_control_42,42);</v>
      </c>
      <c r="QC14" s="2" t="str">
        <f t="shared" si="35"/>
        <v>xlswrite('G:\Mi unidad\1. PROYECTOS TELLO 2022\SCM SPILL OVERS\outputs\PEAO\criminalidad\1%\simulacion_3\synthetic_control_spillover_outputs.xlsx',synthetic_control_sp_42,42);</v>
      </c>
      <c r="QD14" s="2" t="str">
        <f t="shared" si="36"/>
        <v>xlswrite('G:\Mi unidad\1. PROYECTOS TELLO 2022\SCM SPILL OVERS\outputs\PEAO\criminalidad\1%\simulacion_3\observado_outputs.xlsx',tratado_42,42);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OVERS\outputs\PEAO\bajo_niv_educ\1%\simulacion_3\output_tests.xlsx',p_value_vec_"&amp;QW14&amp;"','p_value_vec_"&amp;QW14&amp;"');"</f>
        <v>xlswrite('G:\Mi unidad\1. PROYECTOS TELLO 2022\SCM SPILL OVERS\outputs\PEAO\bajo_niv_educ\1%\simulacion_3\output_tests.xlsx',p_value_vec_10','p_value_vec_10');</v>
      </c>
      <c r="RK14">
        <v>10</v>
      </c>
      <c r="RL14" t="str">
        <f>"xlswrite('G:\Mi unidad\1. PROYECTOS TELLO 2022\SCM SPILL OVERS\outputs\PEAO\bajo_ingreso\1%\simulacion_3\output_tests.xlsx',p_value_vec_"&amp;RK14&amp;"','p_value_vec_"&amp;RK14&amp;"');"</f>
        <v>xlswrite('G:\Mi unidad\1. PROYECTOS TELLO 2022\SCM SPILL OVERS\outputs\PEAO\bajo_ingreso\1%\simulacion_3\output_tests.xlsx',p_value_vec_10','p_value_vec_10');</v>
      </c>
      <c r="RW14">
        <v>10</v>
      </c>
      <c r="RX14" t="str">
        <f>"xlswrite('G:\Mi unidad\1. PROYECTOS TELLO 2022\SCM SPILL OVERS\outputs\PEAO\densidad\1%\simulacion_3\output_tests.xlsx',p_value_vec_"&amp;RW14&amp;"','p_value_vec_"&amp;RW14&amp;"');"</f>
        <v>xlswrite('G:\Mi unidad\1. PROYECTOS TELLO 2022\SCM SPILL OVERS\outputs\PEAO\densidad\1%\simulacion_3\output_tests.xlsx',p_value_vec_10','p_value_vec_10');</v>
      </c>
      <c r="SI14">
        <v>10</v>
      </c>
      <c r="SJ14" t="str">
        <f>"xlswrite('G:\Mi unidad\1. PROYECTOS TELLO 2022\SCM SPILL OVERS\outputs\PEAO\densidad_g\1%\simulacion_3\output_tests.xlsx',p_value_vec_"&amp;SI14&amp;"','p_value_vec_"&amp;SI14&amp;"');"</f>
        <v>xlswrite('G:\Mi unidad\1. PROYECTOS TELLO 2022\SCM SPILL OVERS\outputs\PEAO\densidad_g\1%\simulacion_3\output_tests.xlsx',p_value_vec_10','p_value_vec_10');</v>
      </c>
      <c r="SU14">
        <v>10</v>
      </c>
      <c r="SV14" t="str">
        <f>"xlswrite('G:\Mi unidad\1. PROYECTOS TELLO 2022\SCM SPILL OVERS\outputs\PEAO\distancia_centro_salud\1%\simulacion_3\output_tests.xlsx',p_value_vec_"&amp;SU14&amp;"','p_value_vec_"&amp;SU14&amp;"');"</f>
        <v>xlswrite('G:\Mi unidad\1. PROYECTOS TELLO 2022\SCM SPILL OVERS\outputs\PEAO\distancia_centro_salud\1%\simulacion_3\output_tests.xlsx',p_value_vec_10','p_value_vec_10');</v>
      </c>
      <c r="TH14">
        <v>10</v>
      </c>
      <c r="TI14" t="str">
        <f>"xlswrite('G:\Mi unidad\1. PROYECTOS TELLO 2022\SCM SPILL OVERS\outputs\PEAO\informalidad\1%\simulacion_3\output_tests.xlsx',p_value_vec_"&amp;TH14&amp;"','p_value_vec_"&amp;TH14&amp;"');"</f>
        <v>xlswrite('G:\Mi unidad\1. PROYECTOS TELLO 2022\SCM SPILL OVERS\outputs\PEAO\informalidad\1%\simulacion_3\output_tests.xlsx',p_value_vec_10','p_value_vec_10');</v>
      </c>
      <c r="TU14">
        <v>10</v>
      </c>
      <c r="TV14" t="str">
        <f>"xlswrite('G:\Mi unidad\1. PROYECTOS TELLO 2022\SCM SPILL OVERS\outputs\PEAO\alimentos\1%\simulacion_3\output_tests.xlsx',p_value_vec_"&amp;TU14&amp;"','p_value_vec_"&amp;TU14&amp;"');"</f>
        <v>xlswrite('G:\Mi unidad\1. PROYECTOS TELLO 2022\SCM SPILL OVERS\outputs\PEAO\alimentos\1%\simulacion_3\output_tests.xlsx',p_value_vec_10','p_value_vec_10');</v>
      </c>
      <c r="UB14">
        <v>10</v>
      </c>
      <c r="UC14" t="str">
        <f>"xlswrite('G:\Mi unidad\1. PROYECTOS TELLO 2022\SCM SPILL OVERS\outputs\PEAO\jefe_hogar\1%\simulacion_3\output_tests.xlsx',p_value_vec_"&amp;UB14&amp;"','p_value_vec_"&amp;UB14&amp;"');"</f>
        <v>xlswrite('G:\Mi unidad\1. PROYECTOS TELLO 2022\SCM SPILL OVERS\outputs\PEAO\jefe_hogar\1%\simulacion_3\output_tests.xlsx',p_value_vec_10','p_value_vec_10');</v>
      </c>
      <c r="UI14">
        <v>10</v>
      </c>
      <c r="UJ14" t="str">
        <f>"xlswrite('G:\Mi unidad\1. PROYECTOS TELLO 2022\SCM SPILL OVERS\outputs\PEAO\mujeres\1%\simulacion_3\output_tests.xlsx',p_value_vec_"&amp;UI14&amp;"','p_value_vec_"&amp;UI14&amp;"');"</f>
        <v>xlswrite('G:\Mi unidad\1. PROYECTOS TELLO 2022\SCM SPILL OVERS\outputs\PEAO\mujeres\1%\simulacion_3\output_tests.xlsx',p_value_vec_10','p_value_vec_10');</v>
      </c>
      <c r="UU14">
        <v>10</v>
      </c>
      <c r="UV14" t="str">
        <f>"xlswrite('G:\Mi unidad\1. PROYECTOS TELLO 2022\SCM SPILL OVERS\outputs\PEAO\criminalidad\1%\simulacion_3\output_tests.xlsx',p_value_vec_"&amp;UU14&amp;"','p_value_vec_"&amp;UU14&amp;"');"</f>
        <v>xlswrite('G:\Mi unidad\1. PROYECTOS TELLO 2022\SCM SPILL OVERS\outputs\PEAO\criminalidad\1%\simulacion_3\output_tests.xlsx',p_value_vec_10','p_value_vec_10');</v>
      </c>
    </row>
    <row r="15" spans="1:568" x14ac:dyDescent="0.3">
      <c r="A15">
        <v>44</v>
      </c>
      <c r="B15" s="2" t="str">
        <f t="shared" si="0"/>
        <v>[data_44,provincias_44,~] = xlsread('BD_PEAO_est_1_provincia_44.xlsx');</v>
      </c>
      <c r="E15" s="2" t="str">
        <f t="shared" si="37"/>
        <v>provincia_44 = unique(provincias_44(2:end,1));</v>
      </c>
      <c r="O15" s="2" t="str">
        <f t="shared" si="1"/>
        <v>PEAO_44 = reshape(data_44(:,2),T+S,N);</v>
      </c>
      <c r="T15" s="2" t="str">
        <f t="shared" si="2"/>
        <v xml:space="preserve">PEAO_44 = PEAO_44'; </v>
      </c>
      <c r="X15" s="2" t="str">
        <f t="shared" si="3"/>
        <v>tratado_44 = PEAO_44(1,:);</v>
      </c>
      <c r="AC15" s="2" t="str">
        <f t="shared" si="4"/>
        <v>PEAO_44(1,:) = [];</v>
      </c>
      <c r="AI15" s="2" t="str">
        <f t="shared" si="5"/>
        <v>PEAO_44 = [tratado_44;PEAO_44];</v>
      </c>
      <c r="AN15" s="2" t="str">
        <f t="shared" si="6"/>
        <v>Y_44 = PEAO_44; % outcome matrix</v>
      </c>
      <c r="AS15" s="2" t="str">
        <f t="shared" si="44"/>
        <v>Y_pre_44 = Y_44(:,1:T);</v>
      </c>
      <c r="AW15" s="2" t="str">
        <f t="shared" si="45"/>
        <v>Y_post_44 = Y_44(:,T+1:end);</v>
      </c>
      <c r="BA15" s="2" t="str">
        <f t="shared" si="46"/>
        <v>[a_hat_44,B_hat_44] = scm_batch(Y_pre_44);</v>
      </c>
      <c r="BF15" s="2" t="str">
        <f t="shared" si="38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39"/>
        <v>M_hat_44 = (eye(N)-B_hat_44)'*(eye(N)-B_hat_44);</v>
      </c>
      <c r="DQ15" s="2" t="str">
        <f t="shared" si="40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1"/>
        <v>synthetic_control_44=synthetic_control_44'</v>
      </c>
      <c r="EQ15" s="2" t="str">
        <f t="shared" si="42"/>
        <v>synthetic_control_sp_44=synthetic_control_sp_44'</v>
      </c>
      <c r="EV15" s="2" t="str">
        <f t="shared" si="43"/>
        <v>tratado_44=tratado_44'</v>
      </c>
      <c r="EZ15" s="2" t="str">
        <f t="shared" si="7"/>
        <v>xlswrite('G:\Mi unidad\1. PROYECTOS TELLO 2022\SCM SPILL OVERS\outputs\PEAO\distancia_centro_salud\1%\simulacion_3\synthetic_control_outputs.xlsx',synthetic_control_44,44)</v>
      </c>
      <c r="FN15" s="2" t="str">
        <f t="shared" si="8"/>
        <v>xlswrite('G:\Mi unidad\1. PROYECTOS TELLO 2022\SCM SPILL OVERS\outputs\PEAO\distancia_centro_salud\1%\simulacion_3\synthetic_control_spillover_outputs.xlsx',synthetic_control_sp_44,44)</v>
      </c>
      <c r="GD15" s="2" t="str">
        <f t="shared" si="9"/>
        <v>xlswrite('G:\Mi unidad\1. PROYECTOS TELLO 2022\SCM SPILL OVERS\outputs\PEAO\distancia_centro_salud\1%\simulacion_3\observado_outputs.xlsx',tratado_44,44)</v>
      </c>
      <c r="GR15" s="2" t="str">
        <f t="shared" si="10"/>
        <v>xlswrite('G:\Mi unidad\1. PROYECTOS TELLO 2022\SCM SPILL OVERS\outputs\PEAO\informalidad\1%\simulacion_3\synthetic_control_outputs.xlsx',synthetic_control_44,44)</v>
      </c>
      <c r="HF15" s="2" t="str">
        <f t="shared" si="11"/>
        <v>xlswrite('G:\Mi unidad\1. PROYECTOS TELLO 2022\SCM SPILL OVERS\outputs\PEAO\informalidad\1%\simulacion_3\synthetic_control_spillover_outputs.xlsx',synthetic_control_sp_44,44)</v>
      </c>
      <c r="HV15" s="2" t="str">
        <f t="shared" si="12"/>
        <v>xlswrite('G:\Mi unidad\1. PROYECTOS TELLO 2022\SCM SPILL OVERS\outputs\PEAO\informalidad\1%\simulacion_3\observado_outputs.xlsx',tratado_44,44)</v>
      </c>
      <c r="IJ15" s="2" t="str">
        <f t="shared" si="13"/>
        <v>xlswrite('G:\Mi unidad\1. PROYECTOS TELLO 2022\SCM SPILL OVERS\outputs\PEAO\densidad\1%\simulacion_3\synthetic_control_outputs.xlsx',synthetic_control_44,44)</v>
      </c>
      <c r="IX15" s="2" t="str">
        <f t="shared" si="14"/>
        <v>xlswrite('G:\Mi unidad\1. PROYECTOS TELLO 2022\SCM SPILL OVERS\outputs\PEAO\densidad\1%\simulacion_3\synthetic_control_spillover_outputs.xlsx',synthetic_control_sp_44,44)</v>
      </c>
      <c r="JN15" s="2" t="str">
        <f t="shared" si="15"/>
        <v>xlswrite('G:\Mi unidad\1. PROYECTOS TELLO 2022\SCM SPILL OVERS\outputs\PEAO\densidad\1%\simulacion_3\observado_outputs.xlsx',tratado_44,44)</v>
      </c>
      <c r="KA15" s="2" t="str">
        <f t="shared" si="16"/>
        <v>xlswrite('G:\Mi unidad\1. PROYECTOS TELLO 2022\SCM SPILL OVERS\outputs\PEAO\bajo_niv_educ\1%\simulacion_3\synthetic_control_outputs.xlsx',synthetic_control_44,44)</v>
      </c>
      <c r="KO15" s="2" t="str">
        <f t="shared" si="17"/>
        <v>xlswrite('G:\Mi unidad\1. PROYECTOS TELLO 2022\SCM SPILL OVERS\outputs\PEAO\bajo_niv_educ\1%\simulacion_3\synthetic_control_spillover_outputs.xlsx',synthetic_control_sp_44,44)</v>
      </c>
      <c r="LE15" s="2" t="str">
        <f t="shared" si="18"/>
        <v>xlswrite('G:\Mi unidad\1. PROYECTOS TELLO 2022\SCM SPILL OVERS\outputs\PEAO\bajo_niv_educ\1%\simulacion_3\observado_outputs.xlsx',tratado_44,44)</v>
      </c>
      <c r="LS15" s="2" t="str">
        <f t="shared" si="19"/>
        <v>xlswrite('G:\Mi unidad\1. PROYECTOS TELLO 2022\SCM SPILL OVERS\outputs\PEAO\bajo_ingreso\1%\simulacion_3\synthetic_control_outputs.xlsx',synthetic_control_44,44)</v>
      </c>
      <c r="MH15" s="2" t="str">
        <f t="shared" si="20"/>
        <v>xlswrite('G:\Mi unidad\1. PROYECTOS TELLO 2022\SCM SPILL OVERS\outputs\PEAO\bajo_ingreso\1%\simulacion_3\synthetic_control_spillover_outputs.xlsx',synthetic_control_sp_44,44)</v>
      </c>
      <c r="MX15" s="2" t="str">
        <f t="shared" si="21"/>
        <v>xlswrite('G:\Mi unidad\1. PROYECTOS TELLO 2022\SCM SPILL OVERS\outputs\PEAO\bajo_ingreso\1%\simulacion_3\observado_outputs.xlsx',tratado_44,44)</v>
      </c>
      <c r="NR15" s="2" t="str">
        <f t="shared" si="22"/>
        <v>xlswrite('G:\Mi unidad\1. PROYECTOS TELLO 2022\SCM SPILL OVERS\outputs\PEAO\densidad_g\1%\simulacion_3\synthetic_control_outputs.xlsx',synthetic_control_44,44)</v>
      </c>
      <c r="OF15" s="2" t="str">
        <f t="shared" si="23"/>
        <v>xlswrite('G:\Mi unidad\1. PROYECTOS TELLO 2022\SCM SPILL OVERS\outputs\PEAO\densidad_g\1%\simulacion_3\synthetic_control_spillover_outputs.xlsx',synthetic_control_sp_44,44)</v>
      </c>
      <c r="OV15" s="2" t="str">
        <f t="shared" si="24"/>
        <v>xlswrite('G:\Mi unidad\1. PROYECTOS TELLO 2022\SCM SPILL OVERS\outputs\PEAO\densidad_g\1%\simulacion_3\observado_outputs.xlsx',tratado_44,44)</v>
      </c>
      <c r="PI15" s="2" t="str">
        <f t="shared" si="25"/>
        <v>xlswrite('G:\Mi unidad\1. PROYECTOS TELLO 2022\SCM SPILL OVERS\outputs\PEAO\alimentos\1%\simulacion_3\synthetic_control_outputs.xlsx',synthetic_control_44,44);</v>
      </c>
      <c r="PJ15" s="2" t="str">
        <f t="shared" si="26"/>
        <v>xlswrite('G:\Mi unidad\1. PROYECTOS TELLO 2022\SCM SPILL OVERS\outputs\PEAO\alimentos\1%\simulacion_3\synthetic_control_spillover_outputs.xlsx',synthetic_control_sp_44,44);</v>
      </c>
      <c r="PK15" s="2" t="str">
        <f t="shared" si="27"/>
        <v>xlswrite('G:\Mi unidad\1. PROYECTOS TELLO 2022\SCM SPILL OVERS\outputs\PEAO\alimentos\1%\simulacion_3\observado_outputs.xlsx',tratado_44,44);</v>
      </c>
      <c r="PP15" s="2" t="str">
        <f t="shared" si="28"/>
        <v>xlswrite('G:\Mi unidad\1. PROYECTOS TELLO 2022\SCM SPILL OVERS\outputs\PEAO\jefe_hogar\1%\simulacion_3\synthetic_control_outputs.xlsx',synthetic_control_44,44);</v>
      </c>
      <c r="PQ15" s="2" t="str">
        <f t="shared" si="29"/>
        <v>xlswrite('G:\Mi unidad\1. PROYECTOS TELLO 2022\SCM SPILL OVERS\outputs\PEAO\jefe_hogar\1%\simulacion_3\synthetic_control_spillover_outputs.xlsx',synthetic_control_sp_44,44);</v>
      </c>
      <c r="PR15" s="2" t="str">
        <f t="shared" si="30"/>
        <v>xlswrite('G:\Mi unidad\1. PROYECTOS TELLO 2022\SCM SPILL OVERS\outputs\PEAO\jefe_hogar\1%\simulacion_3\observado_outputs.xlsx',tratado_44,44);</v>
      </c>
      <c r="PV15" s="2" t="str">
        <f t="shared" si="31"/>
        <v>xlswrite('G:\Mi unidad\1. PROYECTOS TELLO 2022\SCM SPILL OVERS\outputs\PEAO\mujeres\1%\simulacion_3\synthetic_control_outputs.xlsx',synthetic_control_44,44);</v>
      </c>
      <c r="PW15" s="2" t="str">
        <f t="shared" si="32"/>
        <v>xlswrite('G:\Mi unidad\1. PROYECTOS TELLO 2022\SCM SPILL OVERS\outputs\PEAO\mujeres\1%\simulacion_3\synthetic_control_spillover_outputs.xlsx',synthetic_control_sp_44,44);</v>
      </c>
      <c r="PX15" s="2" t="str">
        <f t="shared" si="33"/>
        <v>xlswrite('G:\Mi unidad\1. PROYECTOS TELLO 2022\SCM SPILL OVERS\outputs\PEAO\mujeres\1%\simulacion_3\observado_outputs.xlsx',tratado_44,44);</v>
      </c>
      <c r="QB15" s="2" t="str">
        <f t="shared" si="34"/>
        <v>xlswrite('G:\Mi unidad\1. PROYECTOS TELLO 2022\SCM SPILL OVERS\outputs\PEAO\criminalidad\1%\simulacion_3\synthetic_control_outputs.xlsx',synthetic_control_44,44);</v>
      </c>
      <c r="QC15" s="2" t="str">
        <f t="shared" si="35"/>
        <v>xlswrite('G:\Mi unidad\1. PROYECTOS TELLO 2022\SCM SPILL OVERS\outputs\PEAO\criminalidad\1%\simulacion_3\synthetic_control_spillover_outputs.xlsx',synthetic_control_sp_44,44);</v>
      </c>
      <c r="QD15" s="2" t="str">
        <f t="shared" si="36"/>
        <v>xlswrite('G:\Mi unidad\1. PROYECTOS TELLO 2022\SCM SPILL OVERS\outputs\PEAO\criminalidad\1%\simulacion_3\observado_outputs.xlsx',tratado_44,44);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OVERS\outputs\PEAO\bajo_niv_educ\1%\simulacion_3\output_tests.xlsx',alpha1_hat_vec_"&amp;QW15&amp;"','alpha1_hat_vec_"&amp;QW15&amp;"');"</f>
        <v>xlswrite('G:\Mi unidad\1. PROYECTOS TELLO 2022\SCM SPILL OVERS\outputs\PEAO\bajo_niv_educ\1%\simulacion_3\output_tests.xlsx',alpha1_hat_vec_10','alpha1_hat_vec_10');</v>
      </c>
      <c r="RK15">
        <v>10</v>
      </c>
      <c r="RL15" t="str">
        <f>"xlswrite('G:\Mi unidad\1. PROYECTOS TELLO 2022\SCM SPILL OVERS\outputs\PEAO\bajo_ingreso\1%\simulacion_3\output_tests.xlsx',alpha1_hat_vec_"&amp;RK15&amp;"','alpha1_hat_vec_"&amp;RK15&amp;"');"</f>
        <v>xlswrite('G:\Mi unidad\1. PROYECTOS TELLO 2022\SCM SPILL OVERS\outputs\PEAO\bajo_ingreso\1%\simulacion_3\output_tests.xlsx',alpha1_hat_vec_10','alpha1_hat_vec_10');</v>
      </c>
      <c r="RW15">
        <v>10</v>
      </c>
      <c r="RX15" t="str">
        <f>"xlswrite('G:\Mi unidad\1. PROYECTOS TELLO 2022\SCM SPILL OVERS\outputs\PEAO\densidad\1%\simulacion_3\output_tests.xlsx',alpha1_hat_vec_"&amp;RW15&amp;"','alpha1_hat_vec_"&amp;RW15&amp;"');"</f>
        <v>xlswrite('G:\Mi unidad\1. PROYECTOS TELLO 2022\SCM SPILL OVERS\outputs\PEAO\densidad\1%\simulacion_3\output_tests.xlsx',alpha1_hat_vec_10','alpha1_hat_vec_10');</v>
      </c>
      <c r="SI15">
        <v>10</v>
      </c>
      <c r="SJ15" t="str">
        <f>"xlswrite('G:\Mi unidad\1. PROYECTOS TELLO 2022\SCM SPILL OVERS\outputs\PEAO\densidad_g\1%\simulacion_3\output_tests.xlsx',alpha1_hat_vec_"&amp;SI15&amp;"','alpha1_hat_vec_"&amp;SI15&amp;"');"</f>
        <v>xlswrite('G:\Mi unidad\1. PROYECTOS TELLO 2022\SCM SPILL OVERS\outputs\PEAO\densidad_g\1%\simulacion_3\output_tests.xlsx',alpha1_hat_vec_10','alpha1_hat_vec_10');</v>
      </c>
      <c r="SU15">
        <v>10</v>
      </c>
      <c r="SV15" t="str">
        <f>"xlswrite('G:\Mi unidad\1. PROYECTOS TELLO 2022\SCM SPILL OVERS\outputs\PEAO\distancia_centro_salud\1%\simulacion_3\output_tests.xlsx',alpha1_hat_vec_"&amp;SU15&amp;"','alpha1_hat_vec_"&amp;SU15&amp;"');"</f>
        <v>xlswrite('G:\Mi unidad\1. PROYECTOS TELLO 2022\SCM SPILL OVERS\outputs\PEAO\distancia_centro_salud\1%\simulacion_3\output_tests.xlsx',alpha1_hat_vec_10','alpha1_hat_vec_10');</v>
      </c>
      <c r="TH15">
        <v>10</v>
      </c>
      <c r="TI15" t="str">
        <f>"xlswrite('G:\Mi unidad\1. PROYECTOS TELLO 2022\SCM SPILL OVERS\outputs\PEAO\informalidad\1%\simulacion_3\output_tests.xlsx',alpha1_hat_vec_"&amp;TH15&amp;"','alpha1_hat_vec_"&amp;TH15&amp;"');"</f>
        <v>xlswrite('G:\Mi unidad\1. PROYECTOS TELLO 2022\SCM SPILL OVERS\outputs\PEAO\informalidad\1%\simulacion_3\output_tests.xlsx',alpha1_hat_vec_10','alpha1_hat_vec_10');</v>
      </c>
      <c r="TU15">
        <v>10</v>
      </c>
      <c r="TV15" t="str">
        <f>"xlswrite('G:\Mi unidad\1. PROYECTOS TELLO 2022\SCM SPILL OVERS\outputs\PEAO\alimentos\1%\simulacion_3\output_tests.xlsx',alpha1_hat_vec_"&amp;TU15&amp;"','alpha1_hat_vec_"&amp;TU15&amp;"');"</f>
        <v>xlswrite('G:\Mi unidad\1. PROYECTOS TELLO 2022\SCM SPILL OVERS\outputs\PEAO\alimentos\1%\simulacion_3\output_tests.xlsx',alpha1_hat_vec_10','alpha1_hat_vec_10');</v>
      </c>
      <c r="UB15">
        <v>10</v>
      </c>
      <c r="UC15" t="str">
        <f>"xlswrite('G:\Mi unidad\1. PROYECTOS TELLO 2022\SCM SPILL OVERS\outputs\PEAO\jefe_hogar\1%\simulacion_3\output_tests.xlsx',alpha1_hat_vec_"&amp;UB15&amp;"','alpha1_hat_vec_"&amp;UB15&amp;"');"</f>
        <v>xlswrite('G:\Mi unidad\1. PROYECTOS TELLO 2022\SCM SPILL OVERS\outputs\PEAO\jefe_hogar\1%\simulacion_3\output_tests.xlsx',alpha1_hat_vec_10','alpha1_hat_vec_10');</v>
      </c>
      <c r="UI15">
        <v>10</v>
      </c>
      <c r="UJ15" t="str">
        <f>"xlswrite('G:\Mi unidad\1. PROYECTOS TELLO 2022\SCM SPILL OVERS\outputs\PEAO\mujeres\1%\simulacion_3\output_tests.xlsx',alpha1_hat_vec_"&amp;UI15&amp;"','alpha1_hat_vec_"&amp;UI15&amp;"');"</f>
        <v>xlswrite('G:\Mi unidad\1. PROYECTOS TELLO 2022\SCM SPILL OVERS\outputs\PEAO\mujeres\1%\simulacion_3\output_tests.xlsx',alpha1_hat_vec_10','alpha1_hat_vec_10');</v>
      </c>
      <c r="UU15">
        <v>10</v>
      </c>
      <c r="UV15" t="str">
        <f>"xlswrite('G:\Mi unidad\1. PROYECTOS TELLO 2022\SCM SPILL OVERS\outputs\PEAO\criminalidad\1%\simulacion_3\output_tests.xlsx',alpha1_hat_vec_"&amp;UU15&amp;"','alpha1_hat_vec_"&amp;UU15&amp;"');"</f>
        <v>xlswrite('G:\Mi unidad\1. PROYECTOS TELLO 2022\SCM SPILL OVERS\outputs\PEAO\criminalidad\1%\simulacion_3\output_tests.xlsx',alpha1_hat_vec_10','alpha1_hat_vec_10');</v>
      </c>
    </row>
    <row r="16" spans="1:568" x14ac:dyDescent="0.3">
      <c r="A16">
        <v>45</v>
      </c>
      <c r="B16" s="2" t="str">
        <f t="shared" si="0"/>
        <v>[data_45,provincias_45,~] = xlsread('BD_PEAO_est_1_provincia_45.xlsx');</v>
      </c>
      <c r="E16" s="2" t="str">
        <f t="shared" si="37"/>
        <v>provincia_45 = unique(provincias_45(2:end,1));</v>
      </c>
      <c r="O16" s="2" t="str">
        <f t="shared" si="1"/>
        <v>PEAO_45 = reshape(data_45(:,2),T+S,N);</v>
      </c>
      <c r="T16" s="2" t="str">
        <f t="shared" si="2"/>
        <v xml:space="preserve">PEAO_45 = PEAO_45'; </v>
      </c>
      <c r="X16" s="2" t="str">
        <f t="shared" si="3"/>
        <v>tratado_45 = PEAO_45(1,:);</v>
      </c>
      <c r="AC16" s="2" t="str">
        <f t="shared" si="4"/>
        <v>PEAO_45(1,:) = [];</v>
      </c>
      <c r="AI16" s="2" t="str">
        <f t="shared" si="5"/>
        <v>PEAO_45 = [tratado_45;PEAO_45];</v>
      </c>
      <c r="AN16" s="2" t="str">
        <f t="shared" si="6"/>
        <v>Y_45 = PEAO_45; % outcome matrix</v>
      </c>
      <c r="AS16" s="2" t="str">
        <f t="shared" si="44"/>
        <v>Y_pre_45 = Y_45(:,1:T);</v>
      </c>
      <c r="AW16" s="2" t="str">
        <f t="shared" si="45"/>
        <v>Y_post_45 = Y_45(:,T+1:end);</v>
      </c>
      <c r="BA16" s="2" t="str">
        <f t="shared" si="46"/>
        <v>[a_hat_45,B_hat_45] = scm_batch(Y_pre_45);</v>
      </c>
      <c r="BF16" s="2" t="str">
        <f t="shared" si="38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39"/>
        <v>M_hat_45 = (eye(N)-B_hat_45)'*(eye(N)-B_hat_45);</v>
      </c>
      <c r="DQ16" s="2" t="str">
        <f t="shared" si="40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1"/>
        <v>synthetic_control_45=synthetic_control_45'</v>
      </c>
      <c r="EQ16" s="2" t="str">
        <f t="shared" si="42"/>
        <v>synthetic_control_sp_45=synthetic_control_sp_45'</v>
      </c>
      <c r="EV16" s="2" t="str">
        <f t="shared" si="43"/>
        <v>tratado_45=tratado_45'</v>
      </c>
      <c r="EZ16" s="2" t="str">
        <f t="shared" si="7"/>
        <v>xlswrite('G:\Mi unidad\1. PROYECTOS TELLO 2022\SCM SPILL OVERS\outputs\PEAO\distancia_centro_salud\1%\simulacion_3\synthetic_control_outputs.xlsx',synthetic_control_45,45)</v>
      </c>
      <c r="FN16" s="2" t="str">
        <f t="shared" si="8"/>
        <v>xlswrite('G:\Mi unidad\1. PROYECTOS TELLO 2022\SCM SPILL OVERS\outputs\PEAO\distancia_centro_salud\1%\simulacion_3\synthetic_control_spillover_outputs.xlsx',synthetic_control_sp_45,45)</v>
      </c>
      <c r="GD16" s="2" t="str">
        <f t="shared" si="9"/>
        <v>xlswrite('G:\Mi unidad\1. PROYECTOS TELLO 2022\SCM SPILL OVERS\outputs\PEAO\distancia_centro_salud\1%\simulacion_3\observado_outputs.xlsx',tratado_45,45)</v>
      </c>
      <c r="GR16" s="2" t="str">
        <f t="shared" si="10"/>
        <v>xlswrite('G:\Mi unidad\1. PROYECTOS TELLO 2022\SCM SPILL OVERS\outputs\PEAO\informalidad\1%\simulacion_3\synthetic_control_outputs.xlsx',synthetic_control_45,45)</v>
      </c>
      <c r="HF16" s="2" t="str">
        <f t="shared" si="11"/>
        <v>xlswrite('G:\Mi unidad\1. PROYECTOS TELLO 2022\SCM SPILL OVERS\outputs\PEAO\informalidad\1%\simulacion_3\synthetic_control_spillover_outputs.xlsx',synthetic_control_sp_45,45)</v>
      </c>
      <c r="HV16" s="2" t="str">
        <f t="shared" si="12"/>
        <v>xlswrite('G:\Mi unidad\1. PROYECTOS TELLO 2022\SCM SPILL OVERS\outputs\PEAO\informalidad\1%\simulacion_3\observado_outputs.xlsx',tratado_45,45)</v>
      </c>
      <c r="IJ16" s="2" t="str">
        <f t="shared" si="13"/>
        <v>xlswrite('G:\Mi unidad\1. PROYECTOS TELLO 2022\SCM SPILL OVERS\outputs\PEAO\densidad\1%\simulacion_3\synthetic_control_outputs.xlsx',synthetic_control_45,45)</v>
      </c>
      <c r="IX16" s="2" t="str">
        <f t="shared" si="14"/>
        <v>xlswrite('G:\Mi unidad\1. PROYECTOS TELLO 2022\SCM SPILL OVERS\outputs\PEAO\densidad\1%\simulacion_3\synthetic_control_spillover_outputs.xlsx',synthetic_control_sp_45,45)</v>
      </c>
      <c r="JN16" s="2" t="str">
        <f t="shared" si="15"/>
        <v>xlswrite('G:\Mi unidad\1. PROYECTOS TELLO 2022\SCM SPILL OVERS\outputs\PEAO\densidad\1%\simulacion_3\observado_outputs.xlsx',tratado_45,45)</v>
      </c>
      <c r="KA16" s="2" t="str">
        <f t="shared" si="16"/>
        <v>xlswrite('G:\Mi unidad\1. PROYECTOS TELLO 2022\SCM SPILL OVERS\outputs\PEAO\bajo_niv_educ\1%\simulacion_3\synthetic_control_outputs.xlsx',synthetic_control_45,45)</v>
      </c>
      <c r="KO16" s="2" t="str">
        <f t="shared" si="17"/>
        <v>xlswrite('G:\Mi unidad\1. PROYECTOS TELLO 2022\SCM SPILL OVERS\outputs\PEAO\bajo_niv_educ\1%\simulacion_3\synthetic_control_spillover_outputs.xlsx',synthetic_control_sp_45,45)</v>
      </c>
      <c r="LE16" s="2" t="str">
        <f t="shared" si="18"/>
        <v>xlswrite('G:\Mi unidad\1. PROYECTOS TELLO 2022\SCM SPILL OVERS\outputs\PEAO\bajo_niv_educ\1%\simulacion_3\observado_outputs.xlsx',tratado_45,45)</v>
      </c>
      <c r="LS16" s="2" t="str">
        <f t="shared" si="19"/>
        <v>xlswrite('G:\Mi unidad\1. PROYECTOS TELLO 2022\SCM SPILL OVERS\outputs\PEAO\bajo_ingreso\1%\simulacion_3\synthetic_control_outputs.xlsx',synthetic_control_45,45)</v>
      </c>
      <c r="MH16" s="2" t="str">
        <f t="shared" si="20"/>
        <v>xlswrite('G:\Mi unidad\1. PROYECTOS TELLO 2022\SCM SPILL OVERS\outputs\PEAO\bajo_ingreso\1%\simulacion_3\synthetic_control_spillover_outputs.xlsx',synthetic_control_sp_45,45)</v>
      </c>
      <c r="MX16" s="2" t="str">
        <f t="shared" si="21"/>
        <v>xlswrite('G:\Mi unidad\1. PROYECTOS TELLO 2022\SCM SPILL OVERS\outputs\PEAO\bajo_ingreso\1%\simulacion_3\observado_outputs.xlsx',tratado_45,45)</v>
      </c>
      <c r="NR16" s="2" t="str">
        <f t="shared" si="22"/>
        <v>xlswrite('G:\Mi unidad\1. PROYECTOS TELLO 2022\SCM SPILL OVERS\outputs\PEAO\densidad_g\1%\simulacion_3\synthetic_control_outputs.xlsx',synthetic_control_45,45)</v>
      </c>
      <c r="OF16" s="2" t="str">
        <f t="shared" si="23"/>
        <v>xlswrite('G:\Mi unidad\1. PROYECTOS TELLO 2022\SCM SPILL OVERS\outputs\PEAO\densidad_g\1%\simulacion_3\synthetic_control_spillover_outputs.xlsx',synthetic_control_sp_45,45)</v>
      </c>
      <c r="OV16" s="2" t="str">
        <f t="shared" si="24"/>
        <v>xlswrite('G:\Mi unidad\1. PROYECTOS TELLO 2022\SCM SPILL OVERS\outputs\PEAO\densidad_g\1%\simulacion_3\observado_outputs.xlsx',tratado_45,45)</v>
      </c>
      <c r="PI16" s="2" t="str">
        <f t="shared" si="25"/>
        <v>xlswrite('G:\Mi unidad\1. PROYECTOS TELLO 2022\SCM SPILL OVERS\outputs\PEAO\alimentos\1%\simulacion_3\synthetic_control_outputs.xlsx',synthetic_control_45,45);</v>
      </c>
      <c r="PJ16" s="2" t="str">
        <f t="shared" si="26"/>
        <v>xlswrite('G:\Mi unidad\1. PROYECTOS TELLO 2022\SCM SPILL OVERS\outputs\PEAO\alimentos\1%\simulacion_3\synthetic_control_spillover_outputs.xlsx',synthetic_control_sp_45,45);</v>
      </c>
      <c r="PK16" s="2" t="str">
        <f t="shared" si="27"/>
        <v>xlswrite('G:\Mi unidad\1. PROYECTOS TELLO 2022\SCM SPILL OVERS\outputs\PEAO\alimentos\1%\simulacion_3\observado_outputs.xlsx',tratado_45,45);</v>
      </c>
      <c r="PP16" s="2" t="str">
        <f t="shared" si="28"/>
        <v>xlswrite('G:\Mi unidad\1. PROYECTOS TELLO 2022\SCM SPILL OVERS\outputs\PEAO\jefe_hogar\1%\simulacion_3\synthetic_control_outputs.xlsx',synthetic_control_45,45);</v>
      </c>
      <c r="PQ16" s="2" t="str">
        <f t="shared" si="29"/>
        <v>xlswrite('G:\Mi unidad\1. PROYECTOS TELLO 2022\SCM SPILL OVERS\outputs\PEAO\jefe_hogar\1%\simulacion_3\synthetic_control_spillover_outputs.xlsx',synthetic_control_sp_45,45);</v>
      </c>
      <c r="PR16" s="2" t="str">
        <f t="shared" si="30"/>
        <v>xlswrite('G:\Mi unidad\1. PROYECTOS TELLO 2022\SCM SPILL OVERS\outputs\PEAO\jefe_hogar\1%\simulacion_3\observado_outputs.xlsx',tratado_45,45);</v>
      </c>
      <c r="PV16" s="2" t="str">
        <f t="shared" si="31"/>
        <v>xlswrite('G:\Mi unidad\1. PROYECTOS TELLO 2022\SCM SPILL OVERS\outputs\PEAO\mujeres\1%\simulacion_3\synthetic_control_outputs.xlsx',synthetic_control_45,45);</v>
      </c>
      <c r="PW16" s="2" t="str">
        <f t="shared" si="32"/>
        <v>xlswrite('G:\Mi unidad\1. PROYECTOS TELLO 2022\SCM SPILL OVERS\outputs\PEAO\mujeres\1%\simulacion_3\synthetic_control_spillover_outputs.xlsx',synthetic_control_sp_45,45);</v>
      </c>
      <c r="PX16" s="2" t="str">
        <f t="shared" si="33"/>
        <v>xlswrite('G:\Mi unidad\1. PROYECTOS TELLO 2022\SCM SPILL OVERS\outputs\PEAO\mujeres\1%\simulacion_3\observado_outputs.xlsx',tratado_45,45);</v>
      </c>
      <c r="QB16" s="2" t="str">
        <f t="shared" si="34"/>
        <v>xlswrite('G:\Mi unidad\1. PROYECTOS TELLO 2022\SCM SPILL OVERS\outputs\PEAO\criminalidad\1%\simulacion_3\synthetic_control_outputs.xlsx',synthetic_control_45,45);</v>
      </c>
      <c r="QC16" s="2" t="str">
        <f t="shared" si="35"/>
        <v>xlswrite('G:\Mi unidad\1. PROYECTOS TELLO 2022\SCM SPILL OVERS\outputs\PEAO\criminalidad\1%\simulacion_3\synthetic_control_spillover_outputs.xlsx',synthetic_control_sp_45,45);</v>
      </c>
      <c r="QD16" s="2" t="str">
        <f t="shared" si="36"/>
        <v>xlswrite('G:\Mi unidad\1. PROYECTOS TELLO 2022\SCM SPILL OVERS\outputs\PEAO\criminalidad\1%\simulacion_3\observado_outputs.xlsx',tratado_45,45);</v>
      </c>
      <c r="QI16">
        <v>7</v>
      </c>
      <c r="QJ16" t="str">
        <f>"    [p_value_"&amp;QI16&amp; ",lb_"&amp;QI16&amp;",ub_"&amp;QI16&amp;"] = sp_andrews_te(Y_pre_"&amp;QI16&amp;",PEAO_"&amp;QI16&amp;"(:,T+s),A_"&amp;QI16&amp;",C,.05);"</f>
        <v xml:space="preserve">    [p_value_7,lb_7,ub_7] = sp_andrews_te(Y_pre_7,PEAO_7(:,T+s),A_7,C,.05);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OVERS\outputs\PEAO\bajo_niv_educ\1%\simulacion_3\output_tests.xlsx',spillover_test_"&amp;QW16&amp;"','sp_test_"&amp;QW16&amp;"');"</f>
        <v>xlswrite('G:\Mi unidad\1. PROYECTOS TELLO 2022\SCM SPILL OVERS\outputs\PEAO\bajo_niv_educ\1%\simulacion_3\output_tests.xlsx',spillover_test_10','sp_test_10');</v>
      </c>
      <c r="RK16">
        <v>10</v>
      </c>
      <c r="RL16" t="str">
        <f>"xlswrite('G:\Mi unidad\1. PROYECTOS TELLO 2022\SCM SPILL OVERS\outputs\PEAO\bajo_ingreso\1%\simulacion_3\output_tests.xlsx',spillover_test_"&amp;RK16&amp;"','sp_test_"&amp;RK16&amp;"');"</f>
        <v>xlswrite('G:\Mi unidad\1. PROYECTOS TELLO 2022\SCM SPILL OVERS\outputs\PEAO\bajo_ingreso\1%\simulacion_3\output_tests.xlsx',spillover_test_10','sp_test_10');</v>
      </c>
      <c r="RW16">
        <v>10</v>
      </c>
      <c r="RX16" t="str">
        <f>"xlswrite('G:\Mi unidad\1. PROYECTOS TELLO 2022\SCM SPILL OVERS\outputs\PEAO\densidad\1%\simulacion_3\output_tests.xlsx',spillover_test_"&amp;RW16&amp;"','sp_test_"&amp;RW16&amp;"');"</f>
        <v>xlswrite('G:\Mi unidad\1. PROYECTOS TELLO 2022\SCM SPILL OVERS\outputs\PEAO\densidad\1%\simulacion_3\output_tests.xlsx',spillover_test_10','sp_test_10');</v>
      </c>
      <c r="SI16">
        <v>10</v>
      </c>
      <c r="SJ16" t="str">
        <f>"xlswrite('G:\Mi unidad\1. PROYECTOS TELLO 2022\SCM SPILL OVERS\outputs\PEAO\densidad_g\1%\simulacion_3\output_tests.xlsx',spillover_test_"&amp;SI16&amp;"','sp_test_"&amp;SI16&amp;"');"</f>
        <v>xlswrite('G:\Mi unidad\1. PROYECTOS TELLO 2022\SCM SPILL OVERS\outputs\PEAO\densidad_g\1%\simulacion_3\output_tests.xlsx',spillover_test_10','sp_test_10');</v>
      </c>
      <c r="SU16">
        <v>10</v>
      </c>
      <c r="SV16" t="str">
        <f>"xlswrite('G:\Mi unidad\1. PROYECTOS TELLO 2022\SCM SPILL OVERS\outputs\PEAO\distancia_centro_salud\1%\simulacion_3\output_tests.xlsx',spillover_test_"&amp;SU16&amp;"','sp_test_"&amp;SU16&amp;"');"</f>
        <v>xlswrite('G:\Mi unidad\1. PROYECTOS TELLO 2022\SCM SPILL OVERS\outputs\PEAO\distancia_centro_salud\1%\simulacion_3\output_tests.xlsx',spillover_test_10','sp_test_10');</v>
      </c>
      <c r="TH16">
        <v>10</v>
      </c>
      <c r="TI16" t="str">
        <f>"xlswrite('G:\Mi unidad\1. PROYECTOS TELLO 2022\SCM SPILL OVERS\outputs\PEAO\informalidad\1%\simulacion_3\output_tests.xlsx',spillover_test_"&amp;TH16&amp;"','sp_test_"&amp;TH16&amp;"');"</f>
        <v>xlswrite('G:\Mi unidad\1. PROYECTOS TELLO 2022\SCM SPILL OVERS\outputs\PEAO\informalidad\1%\simulacion_3\output_tests.xlsx',spillover_test_10','sp_test_10');</v>
      </c>
      <c r="TU16">
        <v>10</v>
      </c>
      <c r="TV16" t="str">
        <f>"xlswrite('G:\Mi unidad\1. PROYECTOS TELLO 2022\SCM SPILL OVERS\outputs\PEAO\alimentos\1%\simulacion_3\output_tests.xlsx',spillover_test_"&amp;TU16&amp;"','sp_test_"&amp;TU16&amp;"');"</f>
        <v>xlswrite('G:\Mi unidad\1. PROYECTOS TELLO 2022\SCM SPILL OVERS\outputs\PEAO\alimentos\1%\simulacion_3\output_tests.xlsx',spillover_test_10','sp_test_10');</v>
      </c>
      <c r="UB16">
        <v>10</v>
      </c>
      <c r="UC16" t="str">
        <f>"xlswrite('G:\Mi unidad\1. PROYECTOS TELLO 2022\SCM SPILL OVERS\outputs\PEAO\jefe_hogar\1%\simulacion_3\output_tests.xlsx',spillover_test_"&amp;UB16&amp;"','sp_test_"&amp;UB16&amp;"');"</f>
        <v>xlswrite('G:\Mi unidad\1. PROYECTOS TELLO 2022\SCM SPILL OVERS\outputs\PEAO\jefe_hogar\1%\simulacion_3\output_tests.xlsx',spillover_test_10','sp_test_10');</v>
      </c>
      <c r="UI16">
        <v>10</v>
      </c>
      <c r="UJ16" t="str">
        <f>"xlswrite('G:\Mi unidad\1. PROYECTOS TELLO 2022\SCM SPILL OVERS\outputs\PEAO\mujeres\1%\simulacion_3\output_tests.xlsx',spillover_test_"&amp;UI16&amp;"','sp_test_"&amp;UI16&amp;"');"</f>
        <v>xlswrite('G:\Mi unidad\1. PROYECTOS TELLO 2022\SCM SPILL OVERS\outputs\PEAO\mujeres\1%\simulacion_3\output_tests.xlsx',spillover_test_10','sp_test_10');</v>
      </c>
      <c r="UU16">
        <v>10</v>
      </c>
      <c r="UV16" t="str">
        <f>"xlswrite('G:\Mi unidad\1. PROYECTOS TELLO 2022\SCM SPILL OVERS\outputs\PEAO\criminalidad\1%\simulacion_3\output_tests.xlsx',spillover_test_"&amp;UU16&amp;"','sp_test_"&amp;UU16&amp;"');"</f>
        <v>xlswrite('G:\Mi unidad\1. PROYECTOS TELLO 2022\SCM SPILL OVERS\outputs\PEAO\criminalidad\1%\simulacion_3\output_tests.xlsx',spillover_test_10','sp_test_10');</v>
      </c>
    </row>
    <row r="17" spans="1:568" x14ac:dyDescent="0.3">
      <c r="A17">
        <v>55</v>
      </c>
      <c r="B17" s="2" t="str">
        <f t="shared" si="0"/>
        <v>[data_55,provincias_55,~] = xlsread('BD_PEAO_est_1_provincia_55.xlsx');</v>
      </c>
      <c r="E17" s="2" t="str">
        <f t="shared" si="37"/>
        <v>provincia_55 = unique(provincias_55(2:end,1));</v>
      </c>
      <c r="O17" s="2" t="str">
        <f t="shared" si="1"/>
        <v>PEAO_55 = reshape(data_55(:,2),T+S,N);</v>
      </c>
      <c r="T17" s="2" t="str">
        <f t="shared" si="2"/>
        <v xml:space="preserve">PEAO_55 = PEAO_55'; </v>
      </c>
      <c r="X17" s="2" t="str">
        <f t="shared" si="3"/>
        <v>tratado_55 = PEAO_55(1,:);</v>
      </c>
      <c r="AC17" s="2" t="str">
        <f t="shared" si="4"/>
        <v>PEAO_55(1,:) = [];</v>
      </c>
      <c r="AI17" s="2" t="str">
        <f t="shared" si="5"/>
        <v>PEAO_55 = [tratado_55;PEAO_55];</v>
      </c>
      <c r="AN17" s="2" t="str">
        <f t="shared" si="6"/>
        <v>Y_55 = PEAO_55; % outcome matrix</v>
      </c>
      <c r="AS17" s="2" t="str">
        <f t="shared" si="44"/>
        <v>Y_pre_55 = Y_55(:,1:T);</v>
      </c>
      <c r="AW17" s="2" t="str">
        <f t="shared" si="45"/>
        <v>Y_post_55 = Y_55(:,T+1:end);</v>
      </c>
      <c r="BA17" s="2" t="str">
        <f t="shared" si="46"/>
        <v>[a_hat_55,B_hat_55] = scm_batch(Y_pre_55);</v>
      </c>
      <c r="BF17" s="2" t="str">
        <f t="shared" si="38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39"/>
        <v>M_hat_55 = (eye(N)-B_hat_55)'*(eye(N)-B_hat_55);</v>
      </c>
      <c r="DQ17" s="2" t="str">
        <f t="shared" si="40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1"/>
        <v>synthetic_control_55=synthetic_control_55'</v>
      </c>
      <c r="EQ17" s="2" t="str">
        <f t="shared" si="42"/>
        <v>synthetic_control_sp_55=synthetic_control_sp_55'</v>
      </c>
      <c r="EV17" s="2" t="str">
        <f t="shared" si="43"/>
        <v>tratado_55=tratado_55'</v>
      </c>
      <c r="EZ17" s="2" t="str">
        <f t="shared" si="7"/>
        <v>xlswrite('G:\Mi unidad\1. PROYECTOS TELLO 2022\SCM SPILL OVERS\outputs\PEAO\distancia_centro_salud\1%\simulacion_3\synthetic_control_outputs.xlsx',synthetic_control_55,55)</v>
      </c>
      <c r="FN17" s="2" t="str">
        <f t="shared" si="8"/>
        <v>xlswrite('G:\Mi unidad\1. PROYECTOS TELLO 2022\SCM SPILL OVERS\outputs\PEAO\distancia_centro_salud\1%\simulacion_3\synthetic_control_spillover_outputs.xlsx',synthetic_control_sp_55,55)</v>
      </c>
      <c r="GD17" s="2" t="str">
        <f t="shared" si="9"/>
        <v>xlswrite('G:\Mi unidad\1. PROYECTOS TELLO 2022\SCM SPILL OVERS\outputs\PEAO\distancia_centro_salud\1%\simulacion_3\observado_outputs.xlsx',tratado_55,55)</v>
      </c>
      <c r="GR17" s="2" t="str">
        <f t="shared" si="10"/>
        <v>xlswrite('G:\Mi unidad\1. PROYECTOS TELLO 2022\SCM SPILL OVERS\outputs\PEAO\informalidad\1%\simulacion_3\synthetic_control_outputs.xlsx',synthetic_control_55,55)</v>
      </c>
      <c r="HF17" s="2" t="str">
        <f t="shared" si="11"/>
        <v>xlswrite('G:\Mi unidad\1. PROYECTOS TELLO 2022\SCM SPILL OVERS\outputs\PEAO\informalidad\1%\simulacion_3\synthetic_control_spillover_outputs.xlsx',synthetic_control_sp_55,55)</v>
      </c>
      <c r="HV17" s="2" t="str">
        <f t="shared" si="12"/>
        <v>xlswrite('G:\Mi unidad\1. PROYECTOS TELLO 2022\SCM SPILL OVERS\outputs\PEAO\informalidad\1%\simulacion_3\observado_outputs.xlsx',tratado_55,55)</v>
      </c>
      <c r="IJ17" s="2" t="str">
        <f t="shared" si="13"/>
        <v>xlswrite('G:\Mi unidad\1. PROYECTOS TELLO 2022\SCM SPILL OVERS\outputs\PEAO\densidad\1%\simulacion_3\synthetic_control_outputs.xlsx',synthetic_control_55,55)</v>
      </c>
      <c r="IX17" s="2" t="str">
        <f t="shared" si="14"/>
        <v>xlswrite('G:\Mi unidad\1. PROYECTOS TELLO 2022\SCM SPILL OVERS\outputs\PEAO\densidad\1%\simulacion_3\synthetic_control_spillover_outputs.xlsx',synthetic_control_sp_55,55)</v>
      </c>
      <c r="JN17" s="2" t="str">
        <f t="shared" si="15"/>
        <v>xlswrite('G:\Mi unidad\1. PROYECTOS TELLO 2022\SCM SPILL OVERS\outputs\PEAO\densidad\1%\simulacion_3\observado_outputs.xlsx',tratado_55,55)</v>
      </c>
      <c r="KA17" s="2" t="str">
        <f t="shared" si="16"/>
        <v>xlswrite('G:\Mi unidad\1. PROYECTOS TELLO 2022\SCM SPILL OVERS\outputs\PEAO\bajo_niv_educ\1%\simulacion_3\synthetic_control_outputs.xlsx',synthetic_control_55,55)</v>
      </c>
      <c r="KO17" s="2" t="str">
        <f t="shared" si="17"/>
        <v>xlswrite('G:\Mi unidad\1. PROYECTOS TELLO 2022\SCM SPILL OVERS\outputs\PEAO\bajo_niv_educ\1%\simulacion_3\synthetic_control_spillover_outputs.xlsx',synthetic_control_sp_55,55)</v>
      </c>
      <c r="LE17" s="2" t="str">
        <f t="shared" si="18"/>
        <v>xlswrite('G:\Mi unidad\1. PROYECTOS TELLO 2022\SCM SPILL OVERS\outputs\PEAO\bajo_niv_educ\1%\simulacion_3\observado_outputs.xlsx',tratado_55,55)</v>
      </c>
      <c r="LS17" s="2" t="str">
        <f t="shared" si="19"/>
        <v>xlswrite('G:\Mi unidad\1. PROYECTOS TELLO 2022\SCM SPILL OVERS\outputs\PEAO\bajo_ingreso\1%\simulacion_3\synthetic_control_outputs.xlsx',synthetic_control_55,55)</v>
      </c>
      <c r="MH17" s="2" t="str">
        <f t="shared" si="20"/>
        <v>xlswrite('G:\Mi unidad\1. PROYECTOS TELLO 2022\SCM SPILL OVERS\outputs\PEAO\bajo_ingreso\1%\simulacion_3\synthetic_control_spillover_outputs.xlsx',synthetic_control_sp_55,55)</v>
      </c>
      <c r="MX17" s="2" t="str">
        <f t="shared" si="21"/>
        <v>xlswrite('G:\Mi unidad\1. PROYECTOS TELLO 2022\SCM SPILL OVERS\outputs\PEAO\bajo_ingreso\1%\simulacion_3\observado_outputs.xlsx',tratado_55,55)</v>
      </c>
      <c r="NR17" s="2" t="str">
        <f t="shared" si="22"/>
        <v>xlswrite('G:\Mi unidad\1. PROYECTOS TELLO 2022\SCM SPILL OVERS\outputs\PEAO\densidad_g\1%\simulacion_3\synthetic_control_outputs.xlsx',synthetic_control_55,55)</v>
      </c>
      <c r="OF17" s="2" t="str">
        <f t="shared" si="23"/>
        <v>xlswrite('G:\Mi unidad\1. PROYECTOS TELLO 2022\SCM SPILL OVERS\outputs\PEAO\densidad_g\1%\simulacion_3\synthetic_control_spillover_outputs.xlsx',synthetic_control_sp_55,55)</v>
      </c>
      <c r="OV17" s="2" t="str">
        <f t="shared" si="24"/>
        <v>xlswrite('G:\Mi unidad\1. PROYECTOS TELLO 2022\SCM SPILL OVERS\outputs\PEAO\densidad_g\1%\simulacion_3\observado_outputs.xlsx',tratado_55,55)</v>
      </c>
      <c r="PI17" s="2" t="str">
        <f t="shared" si="25"/>
        <v>xlswrite('G:\Mi unidad\1. PROYECTOS TELLO 2022\SCM SPILL OVERS\outputs\PEAO\alimentos\1%\simulacion_3\synthetic_control_outputs.xlsx',synthetic_control_55,55);</v>
      </c>
      <c r="PJ17" s="2" t="str">
        <f t="shared" si="26"/>
        <v>xlswrite('G:\Mi unidad\1. PROYECTOS TELLO 2022\SCM SPILL OVERS\outputs\PEAO\alimentos\1%\simulacion_3\synthetic_control_spillover_outputs.xlsx',synthetic_control_sp_55,55);</v>
      </c>
      <c r="PK17" s="2" t="str">
        <f t="shared" si="27"/>
        <v>xlswrite('G:\Mi unidad\1. PROYECTOS TELLO 2022\SCM SPILL OVERS\outputs\PEAO\alimentos\1%\simulacion_3\observado_outputs.xlsx',tratado_55,55);</v>
      </c>
      <c r="PP17" s="2" t="str">
        <f t="shared" si="28"/>
        <v>xlswrite('G:\Mi unidad\1. PROYECTOS TELLO 2022\SCM SPILL OVERS\outputs\PEAO\jefe_hogar\1%\simulacion_3\synthetic_control_outputs.xlsx',synthetic_control_55,55);</v>
      </c>
      <c r="PQ17" s="2" t="str">
        <f t="shared" si="29"/>
        <v>xlswrite('G:\Mi unidad\1. PROYECTOS TELLO 2022\SCM SPILL OVERS\outputs\PEAO\jefe_hogar\1%\simulacion_3\synthetic_control_spillover_outputs.xlsx',synthetic_control_sp_55,55);</v>
      </c>
      <c r="PR17" s="2" t="str">
        <f t="shared" si="30"/>
        <v>xlswrite('G:\Mi unidad\1. PROYECTOS TELLO 2022\SCM SPILL OVERS\outputs\PEAO\jefe_hogar\1%\simulacion_3\observado_outputs.xlsx',tratado_55,55);</v>
      </c>
      <c r="PV17" s="2" t="str">
        <f t="shared" si="31"/>
        <v>xlswrite('G:\Mi unidad\1. PROYECTOS TELLO 2022\SCM SPILL OVERS\outputs\PEAO\mujeres\1%\simulacion_3\synthetic_control_outputs.xlsx',synthetic_control_55,55);</v>
      </c>
      <c r="PW17" s="2" t="str">
        <f t="shared" si="32"/>
        <v>xlswrite('G:\Mi unidad\1. PROYECTOS TELLO 2022\SCM SPILL OVERS\outputs\PEAO\mujeres\1%\simulacion_3\synthetic_control_spillover_outputs.xlsx',synthetic_control_sp_55,55);</v>
      </c>
      <c r="PX17" s="2" t="str">
        <f t="shared" si="33"/>
        <v>xlswrite('G:\Mi unidad\1. PROYECTOS TELLO 2022\SCM SPILL OVERS\outputs\PEAO\mujeres\1%\simulacion_3\observado_outputs.xlsx',tratado_55,55);</v>
      </c>
      <c r="QB17" s="2" t="str">
        <f t="shared" si="34"/>
        <v>xlswrite('G:\Mi unidad\1. PROYECTOS TELLO 2022\SCM SPILL OVERS\outputs\PEAO\criminalidad\1%\simulacion_3\synthetic_control_outputs.xlsx',synthetic_control_55,55);</v>
      </c>
      <c r="QC17" s="2" t="str">
        <f t="shared" si="35"/>
        <v>xlswrite('G:\Mi unidad\1. PROYECTOS TELLO 2022\SCM SPILL OVERS\outputs\PEAO\criminalidad\1%\simulacion_3\synthetic_control_spillover_outputs.xlsx',synthetic_control_sp_55,55);</v>
      </c>
      <c r="QD17" s="2" t="str">
        <f t="shared" si="36"/>
        <v>xlswrite('G:\Mi unidad\1. PROYECTOS TELLO 2022\SCM SPILL OVERS\outputs\PEAO\criminalidad\1%\simulacion_3\observado_outputs.xlsx',tratado_55,55);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OVERS\outputs\PEAO\bajo_niv_educ\1%\simulacion_3\output_tests.xlsx',lb_vec_"&amp;QW17&amp;"','lb_vec_"&amp;QW17&amp;"');"</f>
        <v>xlswrite('G:\Mi unidad\1. PROYECTOS TELLO 2022\SCM SPILL OVERS\outputs\PEAO\bajo_niv_educ\1%\simulacion_3\output_tests.xlsx',lb_vec_16','lb_vec_16');</v>
      </c>
      <c r="RK17">
        <v>16</v>
      </c>
      <c r="RL17" t="str">
        <f>"xlswrite('G:\Mi unidad\1. PROYECTOS TELLO 2022\SCM SPILL OVERS\outputs\PEAO\bajo_ingreso\1%\simulacion_3\output_tests.xlsx',lb_vec_"&amp;RK17&amp;"','lb_vec_"&amp;RK17&amp;"');"</f>
        <v>xlswrite('G:\Mi unidad\1. PROYECTOS TELLO 2022\SCM SPILL OVERS\outputs\PEAO\bajo_ingreso\1%\simulacion_3\output_tests.xlsx',lb_vec_16','lb_vec_16');</v>
      </c>
      <c r="RW17">
        <v>16</v>
      </c>
      <c r="RX17" t="str">
        <f>"xlswrite('G:\Mi unidad\1. PROYECTOS TELLO 2022\SCM SPILL OVERS\outputs\PEAO\densidad\1%\simulacion_3\output_tests.xlsx',lb_vec_"&amp;RW17&amp;"','lb_vec_"&amp;RW17&amp;"');"</f>
        <v>xlswrite('G:\Mi unidad\1. PROYECTOS TELLO 2022\SCM SPILL OVERS\outputs\PEAO\densidad\1%\simulacion_3\output_tests.xlsx',lb_vec_16','lb_vec_16');</v>
      </c>
      <c r="SI17">
        <v>16</v>
      </c>
      <c r="SJ17" t="str">
        <f>"xlswrite('G:\Mi unidad\1. PROYECTOS TELLO 2022\SCM SPILL OVERS\outputs\PEAO\densidad_g\1%\simulacion_3\output_tests.xlsx',lb_vec_"&amp;SI17&amp;"','lb_vec_"&amp;SI17&amp;"');"</f>
        <v>xlswrite('G:\Mi unidad\1. PROYECTOS TELLO 2022\SCM SPILL OVERS\outputs\PEAO\densidad_g\1%\simulacion_3\output_tests.xlsx',lb_vec_16','lb_vec_16');</v>
      </c>
      <c r="SU17">
        <v>16</v>
      </c>
      <c r="SV17" t="str">
        <f>"xlswrite('G:\Mi unidad\1. PROYECTOS TELLO 2022\SCM SPILL OVERS\outputs\PEAO\distancia_centro_salud\1%\simulacion_3\output_tests.xlsx',lb_vec_"&amp;SU17&amp;"','lb_vec_"&amp;SU17&amp;"');"</f>
        <v>xlswrite('G:\Mi unidad\1. PROYECTOS TELLO 2022\SCM SPILL OVERS\outputs\PEAO\distancia_centro_salud\1%\simulacion_3\output_tests.xlsx',lb_vec_16','lb_vec_16');</v>
      </c>
      <c r="TH17">
        <v>16</v>
      </c>
      <c r="TI17" t="str">
        <f>"xlswrite('G:\Mi unidad\1. PROYECTOS TELLO 2022\SCM SPILL OVERS\outputs\PEAO\informalidad\1%\simulacion_3\output_tests.xlsx',lb_vec_"&amp;TH17&amp;"','lb_vec_"&amp;TH17&amp;"');"</f>
        <v>xlswrite('G:\Mi unidad\1. PROYECTOS TELLO 2022\SCM SPILL OVERS\outputs\PEAO\informalidad\1%\simulacion_3\output_tests.xlsx',lb_vec_16','lb_vec_16');</v>
      </c>
      <c r="TU17">
        <v>16</v>
      </c>
      <c r="TV17" t="str">
        <f>"xlswrite('G:\Mi unidad\1. PROYECTOS TELLO 2022\SCM SPILL OVERS\outputs\PEAO\alimentos\1%\simulacion_3\output_tests.xlsx',lb_vec_"&amp;TU17&amp;"','lb_vec_"&amp;TU17&amp;"');"</f>
        <v>xlswrite('G:\Mi unidad\1. PROYECTOS TELLO 2022\SCM SPILL OVERS\outputs\PEAO\alimentos\1%\simulacion_3\output_tests.xlsx',lb_vec_16','lb_vec_16');</v>
      </c>
      <c r="UB17">
        <v>16</v>
      </c>
      <c r="UC17" t="str">
        <f>"xlswrite('G:\Mi unidad\1. PROYECTOS TELLO 2022\SCM SPILL OVERS\outputs\PEAO\jefe_hogar\1%\simulacion_3\output_tests.xlsx',lb_vec_"&amp;UB17&amp;"','lb_vec_"&amp;UB17&amp;"');"</f>
        <v>xlswrite('G:\Mi unidad\1. PROYECTOS TELLO 2022\SCM SPILL OVERS\outputs\PEAO\jefe_hogar\1%\simulacion_3\output_tests.xlsx',lb_vec_16','lb_vec_16');</v>
      </c>
      <c r="UI17">
        <v>16</v>
      </c>
      <c r="UJ17" t="str">
        <f>"xlswrite('G:\Mi unidad\1. PROYECTOS TELLO 2022\SCM SPILL OVERS\outputs\PEAO\mujeres\1%\simulacion_3\output_tests.xlsx',lb_vec_"&amp;UI17&amp;"','lb_vec_"&amp;UI17&amp;"');"</f>
        <v>xlswrite('G:\Mi unidad\1. PROYECTOS TELLO 2022\SCM SPILL OVERS\outputs\PEAO\mujeres\1%\simulacion_3\output_tests.xlsx',lb_vec_16','lb_vec_16');</v>
      </c>
      <c r="UU17">
        <v>16</v>
      </c>
      <c r="UV17" t="str">
        <f>"xlswrite('G:\Mi unidad\1. PROYECTOS TELLO 2022\SCM SPILL OVERS\outputs\PEAO\criminalidad\1%\simulacion_3\output_tests.xlsx',lb_vec_"&amp;UU17&amp;"','lb_vec_"&amp;UU17&amp;"');"</f>
        <v>xlswrite('G:\Mi unidad\1. PROYECTOS TELLO 2022\SCM SPILL OVERS\outputs\PEAO\criminalidad\1%\simulacion_3\output_tests.xlsx',lb_vec_16','lb_vec_16');</v>
      </c>
    </row>
    <row r="18" spans="1:568" x14ac:dyDescent="0.3">
      <c r="A18">
        <v>57</v>
      </c>
      <c r="B18" s="2" t="str">
        <f t="shared" si="0"/>
        <v>[data_57,provincias_57,~] = xlsread('BD_PEAO_est_1_provincia_57.xlsx');</v>
      </c>
      <c r="E18" s="2" t="str">
        <f t="shared" si="37"/>
        <v>provincia_57 = unique(provincias_57(2:end,1));</v>
      </c>
      <c r="O18" s="2" t="str">
        <f t="shared" si="1"/>
        <v>PEAO_57 = reshape(data_57(:,2),T+S,N);</v>
      </c>
      <c r="T18" s="2" t="str">
        <f t="shared" si="2"/>
        <v xml:space="preserve">PEAO_57 = PEAO_57'; </v>
      </c>
      <c r="X18" s="2" t="str">
        <f t="shared" si="3"/>
        <v>tratado_57 = PEAO_57(1,:);</v>
      </c>
      <c r="AC18" s="2" t="str">
        <f t="shared" si="4"/>
        <v>PEAO_57(1,:) = [];</v>
      </c>
      <c r="AI18" s="2" t="str">
        <f t="shared" si="5"/>
        <v>PEAO_57 = [tratado_57;PEAO_57];</v>
      </c>
      <c r="AN18" s="2" t="str">
        <f t="shared" si="6"/>
        <v>Y_57 = PEAO_57; % outcome matrix</v>
      </c>
      <c r="AS18" s="2" t="str">
        <f t="shared" si="44"/>
        <v>Y_pre_57 = Y_57(:,1:T);</v>
      </c>
      <c r="AW18" s="2" t="str">
        <f t="shared" si="45"/>
        <v>Y_post_57 = Y_57(:,T+1:end);</v>
      </c>
      <c r="BA18" s="2" t="str">
        <f t="shared" si="46"/>
        <v>[a_hat_57,B_hat_57] = scm_batch(Y_pre_57);</v>
      </c>
      <c r="BF18" s="2" t="str">
        <f t="shared" si="38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39"/>
        <v>M_hat_57 = (eye(N)-B_hat_57)'*(eye(N)-B_hat_57);</v>
      </c>
      <c r="DQ18" s="2" t="str">
        <f t="shared" si="40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1"/>
        <v>synthetic_control_57=synthetic_control_57'</v>
      </c>
      <c r="EQ18" s="2" t="str">
        <f t="shared" si="42"/>
        <v>synthetic_control_sp_57=synthetic_control_sp_57'</v>
      </c>
      <c r="EV18" s="2" t="str">
        <f t="shared" si="43"/>
        <v>tratado_57=tratado_57'</v>
      </c>
      <c r="EZ18" s="2" t="str">
        <f t="shared" si="7"/>
        <v>xlswrite('G:\Mi unidad\1. PROYECTOS TELLO 2022\SCM SPILL OVERS\outputs\PEAO\distancia_centro_salud\1%\simulacion_3\synthetic_control_outputs.xlsx',synthetic_control_57,57)</v>
      </c>
      <c r="FN18" s="2" t="str">
        <f t="shared" si="8"/>
        <v>xlswrite('G:\Mi unidad\1. PROYECTOS TELLO 2022\SCM SPILL OVERS\outputs\PEAO\distancia_centro_salud\1%\simulacion_3\synthetic_control_spillover_outputs.xlsx',synthetic_control_sp_57,57)</v>
      </c>
      <c r="GD18" s="2" t="str">
        <f t="shared" si="9"/>
        <v>xlswrite('G:\Mi unidad\1. PROYECTOS TELLO 2022\SCM SPILL OVERS\outputs\PEAO\distancia_centro_salud\1%\simulacion_3\observado_outputs.xlsx',tratado_57,57)</v>
      </c>
      <c r="GR18" s="2" t="str">
        <f t="shared" si="10"/>
        <v>xlswrite('G:\Mi unidad\1. PROYECTOS TELLO 2022\SCM SPILL OVERS\outputs\PEAO\informalidad\1%\simulacion_3\synthetic_control_outputs.xlsx',synthetic_control_57,57)</v>
      </c>
      <c r="HF18" s="2" t="str">
        <f t="shared" si="11"/>
        <v>xlswrite('G:\Mi unidad\1. PROYECTOS TELLO 2022\SCM SPILL OVERS\outputs\PEAO\informalidad\1%\simulacion_3\synthetic_control_spillover_outputs.xlsx',synthetic_control_sp_57,57)</v>
      </c>
      <c r="HV18" s="2" t="str">
        <f t="shared" si="12"/>
        <v>xlswrite('G:\Mi unidad\1. PROYECTOS TELLO 2022\SCM SPILL OVERS\outputs\PEAO\informalidad\1%\simulacion_3\observado_outputs.xlsx',tratado_57,57)</v>
      </c>
      <c r="IJ18" s="2" t="str">
        <f t="shared" si="13"/>
        <v>xlswrite('G:\Mi unidad\1. PROYECTOS TELLO 2022\SCM SPILL OVERS\outputs\PEAO\densidad\1%\simulacion_3\synthetic_control_outputs.xlsx',synthetic_control_57,57)</v>
      </c>
      <c r="IX18" s="2" t="str">
        <f t="shared" si="14"/>
        <v>xlswrite('G:\Mi unidad\1. PROYECTOS TELLO 2022\SCM SPILL OVERS\outputs\PEAO\densidad\1%\simulacion_3\synthetic_control_spillover_outputs.xlsx',synthetic_control_sp_57,57)</v>
      </c>
      <c r="JN18" s="2" t="str">
        <f t="shared" si="15"/>
        <v>xlswrite('G:\Mi unidad\1. PROYECTOS TELLO 2022\SCM SPILL OVERS\outputs\PEAO\densidad\1%\simulacion_3\observado_outputs.xlsx',tratado_57,57)</v>
      </c>
      <c r="KA18" s="2" t="str">
        <f t="shared" si="16"/>
        <v>xlswrite('G:\Mi unidad\1. PROYECTOS TELLO 2022\SCM SPILL OVERS\outputs\PEAO\bajo_niv_educ\1%\simulacion_3\synthetic_control_outputs.xlsx',synthetic_control_57,57)</v>
      </c>
      <c r="KO18" s="2" t="str">
        <f t="shared" si="17"/>
        <v>xlswrite('G:\Mi unidad\1. PROYECTOS TELLO 2022\SCM SPILL OVERS\outputs\PEAO\bajo_niv_educ\1%\simulacion_3\synthetic_control_spillover_outputs.xlsx',synthetic_control_sp_57,57)</v>
      </c>
      <c r="LE18" s="2" t="str">
        <f t="shared" si="18"/>
        <v>xlswrite('G:\Mi unidad\1. PROYECTOS TELLO 2022\SCM SPILL OVERS\outputs\PEAO\bajo_niv_educ\1%\simulacion_3\observado_outputs.xlsx',tratado_57,57)</v>
      </c>
      <c r="LS18" s="2" t="str">
        <f t="shared" si="19"/>
        <v>xlswrite('G:\Mi unidad\1. PROYECTOS TELLO 2022\SCM SPILL OVERS\outputs\PEAO\bajo_ingreso\1%\simulacion_3\synthetic_control_outputs.xlsx',synthetic_control_57,57)</v>
      </c>
      <c r="MH18" s="2" t="str">
        <f t="shared" si="20"/>
        <v>xlswrite('G:\Mi unidad\1. PROYECTOS TELLO 2022\SCM SPILL OVERS\outputs\PEAO\bajo_ingreso\1%\simulacion_3\synthetic_control_spillover_outputs.xlsx',synthetic_control_sp_57,57)</v>
      </c>
      <c r="MX18" s="2" t="str">
        <f t="shared" si="21"/>
        <v>xlswrite('G:\Mi unidad\1. PROYECTOS TELLO 2022\SCM SPILL OVERS\outputs\PEAO\bajo_ingreso\1%\simulacion_3\observado_outputs.xlsx',tratado_57,57)</v>
      </c>
      <c r="NR18" s="2" t="str">
        <f t="shared" si="22"/>
        <v>xlswrite('G:\Mi unidad\1. PROYECTOS TELLO 2022\SCM SPILL OVERS\outputs\PEAO\densidad_g\1%\simulacion_3\synthetic_control_outputs.xlsx',synthetic_control_57,57)</v>
      </c>
      <c r="OF18" s="2" t="str">
        <f t="shared" si="23"/>
        <v>xlswrite('G:\Mi unidad\1. PROYECTOS TELLO 2022\SCM SPILL OVERS\outputs\PEAO\densidad_g\1%\simulacion_3\synthetic_control_spillover_outputs.xlsx',synthetic_control_sp_57,57)</v>
      </c>
      <c r="OV18" s="2" t="str">
        <f t="shared" si="24"/>
        <v>xlswrite('G:\Mi unidad\1. PROYECTOS TELLO 2022\SCM SPILL OVERS\outputs\PEAO\densidad_g\1%\simulacion_3\observado_outputs.xlsx',tratado_57,57)</v>
      </c>
      <c r="PI18" s="2" t="str">
        <f t="shared" si="25"/>
        <v>xlswrite('G:\Mi unidad\1. PROYECTOS TELLO 2022\SCM SPILL OVERS\outputs\PEAO\alimentos\1%\simulacion_3\synthetic_control_outputs.xlsx',synthetic_control_57,57);</v>
      </c>
      <c r="PJ18" s="2" t="str">
        <f t="shared" si="26"/>
        <v>xlswrite('G:\Mi unidad\1. PROYECTOS TELLO 2022\SCM SPILL OVERS\outputs\PEAO\alimentos\1%\simulacion_3\synthetic_control_spillover_outputs.xlsx',synthetic_control_sp_57,57);</v>
      </c>
      <c r="PK18" s="2" t="str">
        <f t="shared" si="27"/>
        <v>xlswrite('G:\Mi unidad\1. PROYECTOS TELLO 2022\SCM SPILL OVERS\outputs\PEAO\alimentos\1%\simulacion_3\observado_outputs.xlsx',tratado_57,57);</v>
      </c>
      <c r="PP18" s="2" t="str">
        <f t="shared" si="28"/>
        <v>xlswrite('G:\Mi unidad\1. PROYECTOS TELLO 2022\SCM SPILL OVERS\outputs\PEAO\jefe_hogar\1%\simulacion_3\synthetic_control_outputs.xlsx',synthetic_control_57,57);</v>
      </c>
      <c r="PQ18" s="2" t="str">
        <f t="shared" si="29"/>
        <v>xlswrite('G:\Mi unidad\1. PROYECTOS TELLO 2022\SCM SPILL OVERS\outputs\PEAO\jefe_hogar\1%\simulacion_3\synthetic_control_spillover_outputs.xlsx',synthetic_control_sp_57,57);</v>
      </c>
      <c r="PR18" s="2" t="str">
        <f t="shared" si="30"/>
        <v>xlswrite('G:\Mi unidad\1. PROYECTOS TELLO 2022\SCM SPILL OVERS\outputs\PEAO\jefe_hogar\1%\simulacion_3\observado_outputs.xlsx',tratado_57,57);</v>
      </c>
      <c r="PV18" s="2" t="str">
        <f t="shared" si="31"/>
        <v>xlswrite('G:\Mi unidad\1. PROYECTOS TELLO 2022\SCM SPILL OVERS\outputs\PEAO\mujeres\1%\simulacion_3\synthetic_control_outputs.xlsx',synthetic_control_57,57);</v>
      </c>
      <c r="PW18" s="2" t="str">
        <f t="shared" si="32"/>
        <v>xlswrite('G:\Mi unidad\1. PROYECTOS TELLO 2022\SCM SPILL OVERS\outputs\PEAO\mujeres\1%\simulacion_3\synthetic_control_spillover_outputs.xlsx',synthetic_control_sp_57,57);</v>
      </c>
      <c r="PX18" s="2" t="str">
        <f t="shared" si="33"/>
        <v>xlswrite('G:\Mi unidad\1. PROYECTOS TELLO 2022\SCM SPILL OVERS\outputs\PEAO\mujeres\1%\simulacion_3\observado_outputs.xlsx',tratado_57,57);</v>
      </c>
      <c r="QB18" s="2" t="str">
        <f t="shared" si="34"/>
        <v>xlswrite('G:\Mi unidad\1. PROYECTOS TELLO 2022\SCM SPILL OVERS\outputs\PEAO\criminalidad\1%\simulacion_3\synthetic_control_outputs.xlsx',synthetic_control_57,57);</v>
      </c>
      <c r="QC18" s="2" t="str">
        <f t="shared" si="35"/>
        <v>xlswrite('G:\Mi unidad\1. PROYECTOS TELLO 2022\SCM SPILL OVERS\outputs\PEAO\criminalidad\1%\simulacion_3\synthetic_control_spillover_outputs.xlsx',synthetic_control_sp_57,57);</v>
      </c>
      <c r="QD18" s="2" t="str">
        <f t="shared" si="36"/>
        <v>xlswrite('G:\Mi unidad\1. PROYECTOS TELLO 2022\SCM SPILL OVERS\outputs\PEAO\criminalidad\1%\simulacion_3\observado_outputs.xlsx',tratado_57,57);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OVERS\outputs\PEAO\bajo_niv_educ\1%\simulacion_3\output_tests.xlsx',ub_vec_"&amp;QW18&amp;"','ub_vec_"&amp;QW18&amp;"');"</f>
        <v>xlswrite('G:\Mi unidad\1. PROYECTOS TELLO 2022\SCM SPILL OVERS\outputs\PEAO\bajo_niv_educ\1%\simulacion_3\output_tests.xlsx',ub_vec_16','ub_vec_16');</v>
      </c>
      <c r="RK18">
        <v>16</v>
      </c>
      <c r="RL18" t="str">
        <f>"xlswrite('G:\Mi unidad\1. PROYECTOS TELLO 2022\SCM SPILL OVERS\outputs\PEAO\bajo_ingreso\1%\simulacion_3\output_tests.xlsx',ub_vec_"&amp;RK18&amp;"','ub_vec_"&amp;RK18&amp;"');"</f>
        <v>xlswrite('G:\Mi unidad\1. PROYECTOS TELLO 2022\SCM SPILL OVERS\outputs\PEAO\bajo_ingreso\1%\simulacion_3\output_tests.xlsx',ub_vec_16','ub_vec_16');</v>
      </c>
      <c r="RW18">
        <v>16</v>
      </c>
      <c r="RX18" t="str">
        <f>"xlswrite('G:\Mi unidad\1. PROYECTOS TELLO 2022\SCM SPILL OVERS\outputs\PEAO\densidad\1%\simulacion_3\output_tests.xlsx',ub_vec_"&amp;RW18&amp;"','ub_vec_"&amp;RW18&amp;"');"</f>
        <v>xlswrite('G:\Mi unidad\1. PROYECTOS TELLO 2022\SCM SPILL OVERS\outputs\PEAO\densidad\1%\simulacion_3\output_tests.xlsx',ub_vec_16','ub_vec_16');</v>
      </c>
      <c r="SI18">
        <v>16</v>
      </c>
      <c r="SJ18" t="str">
        <f>"xlswrite('G:\Mi unidad\1. PROYECTOS TELLO 2022\SCM SPILL OVERS\outputs\PEAO\densidad_g\1%\simulacion_3\output_tests.xlsx',ub_vec_"&amp;SI18&amp;"','ub_vec_"&amp;SI18&amp;"');"</f>
        <v>xlswrite('G:\Mi unidad\1. PROYECTOS TELLO 2022\SCM SPILL OVERS\outputs\PEAO\densidad_g\1%\simulacion_3\output_tests.xlsx',ub_vec_16','ub_vec_16');</v>
      </c>
      <c r="SU18">
        <v>16</v>
      </c>
      <c r="SV18" t="str">
        <f>"xlswrite('G:\Mi unidad\1. PROYECTOS TELLO 2022\SCM SPILL OVERS\outputs\PEAO\distancia_centro_salud\1%\simulacion_3\output_tests.xlsx',ub_vec_"&amp;SU18&amp;"','ub_vec_"&amp;SU18&amp;"');"</f>
        <v>xlswrite('G:\Mi unidad\1. PROYECTOS TELLO 2022\SCM SPILL OVERS\outputs\PEAO\distancia_centro_salud\1%\simulacion_3\output_tests.xlsx',ub_vec_16','ub_vec_16');</v>
      </c>
      <c r="TH18">
        <v>16</v>
      </c>
      <c r="TI18" t="str">
        <f>"xlswrite('G:\Mi unidad\1. PROYECTOS TELLO 2022\SCM SPILL OVERS\outputs\PEAO\informalidad\1%\simulacion_3\output_tests.xlsx',ub_vec_"&amp;TH18&amp;"','ub_vec_"&amp;TH18&amp;"');"</f>
        <v>xlswrite('G:\Mi unidad\1. PROYECTOS TELLO 2022\SCM SPILL OVERS\outputs\PEAO\informalidad\1%\simulacion_3\output_tests.xlsx',ub_vec_16','ub_vec_16');</v>
      </c>
      <c r="TU18">
        <v>16</v>
      </c>
      <c r="TV18" t="str">
        <f>"xlswrite('G:\Mi unidad\1. PROYECTOS TELLO 2022\SCM SPILL OVERS\outputs\PEAO\alimentos\1%\simulacion_3\output_tests.xlsx',ub_vec_"&amp;TU18&amp;"','ub_vec_"&amp;TU18&amp;"');"</f>
        <v>xlswrite('G:\Mi unidad\1. PROYECTOS TELLO 2022\SCM SPILL OVERS\outputs\PEAO\alimentos\1%\simulacion_3\output_tests.xlsx',ub_vec_16','ub_vec_16');</v>
      </c>
      <c r="UB18">
        <v>16</v>
      </c>
      <c r="UC18" t="str">
        <f>"xlswrite('G:\Mi unidad\1. PROYECTOS TELLO 2022\SCM SPILL OVERS\outputs\PEAO\jefe_hogar\1%\simulacion_3\output_tests.xlsx',ub_vec_"&amp;UB18&amp;"','ub_vec_"&amp;UB18&amp;"');"</f>
        <v>xlswrite('G:\Mi unidad\1. PROYECTOS TELLO 2022\SCM SPILL OVERS\outputs\PEAO\jefe_hogar\1%\simulacion_3\output_tests.xlsx',ub_vec_16','ub_vec_16');</v>
      </c>
      <c r="UI18">
        <v>16</v>
      </c>
      <c r="UJ18" t="str">
        <f>"xlswrite('G:\Mi unidad\1. PROYECTOS TELLO 2022\SCM SPILL OVERS\outputs\PEAO\mujeres\1%\simulacion_3\output_tests.xlsx',ub_vec_"&amp;UI18&amp;"','ub_vec_"&amp;UI18&amp;"');"</f>
        <v>xlswrite('G:\Mi unidad\1. PROYECTOS TELLO 2022\SCM SPILL OVERS\outputs\PEAO\mujeres\1%\simulacion_3\output_tests.xlsx',ub_vec_16','ub_vec_16');</v>
      </c>
      <c r="UU18">
        <v>16</v>
      </c>
      <c r="UV18" t="str">
        <f>"xlswrite('G:\Mi unidad\1. PROYECTOS TELLO 2022\SCM SPILL OVERS\outputs\PEAO\criminalidad\1%\simulacion_3\output_tests.xlsx',ub_vec_"&amp;UU18&amp;"','ub_vec_"&amp;UU18&amp;"');"</f>
        <v>xlswrite('G:\Mi unidad\1. PROYECTOS TELLO 2022\SCM SPILL OVERS\outputs\PEAO\criminalidad\1%\simulacion_3\output_tests.xlsx',ub_vec_16','ub_vec_16');</v>
      </c>
    </row>
    <row r="19" spans="1:568" x14ac:dyDescent="0.3">
      <c r="A19">
        <v>65</v>
      </c>
      <c r="B19" s="2" t="str">
        <f t="shared" si="0"/>
        <v>[data_65,provincias_65,~] = xlsread('BD_PEAO_est_1_provincia_65.xlsx');</v>
      </c>
      <c r="E19" s="2" t="str">
        <f t="shared" si="37"/>
        <v>provincia_65 = unique(provincias_65(2:end,1));</v>
      </c>
      <c r="O19" s="2" t="str">
        <f t="shared" si="1"/>
        <v>PEAO_65 = reshape(data_65(:,2),T+S,N);</v>
      </c>
      <c r="T19" s="2" t="str">
        <f t="shared" si="2"/>
        <v xml:space="preserve">PEAO_65 = PEAO_65'; </v>
      </c>
      <c r="X19" s="2" t="str">
        <f t="shared" si="3"/>
        <v>tratado_65 = PEAO_65(1,:);</v>
      </c>
      <c r="AC19" s="2" t="str">
        <f t="shared" si="4"/>
        <v>PEAO_65(1,:) = [];</v>
      </c>
      <c r="AI19" s="2" t="str">
        <f t="shared" si="5"/>
        <v>PEAO_65 = [tratado_65;PEAO_65];</v>
      </c>
      <c r="AN19" s="2" t="str">
        <f t="shared" si="6"/>
        <v>Y_65 = PEAO_65; % outcome matrix</v>
      </c>
      <c r="AS19" s="2" t="str">
        <f t="shared" si="44"/>
        <v>Y_pre_65 = Y_65(:,1:T);</v>
      </c>
      <c r="AW19" s="2" t="str">
        <f t="shared" si="45"/>
        <v>Y_post_65 = Y_65(:,T+1:end);</v>
      </c>
      <c r="BA19" s="2" t="str">
        <f t="shared" si="46"/>
        <v>[a_hat_65,B_hat_65] = scm_batch(Y_pre_65);</v>
      </c>
      <c r="BF19" s="2" t="str">
        <f t="shared" si="38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39"/>
        <v>M_hat_65 = (eye(N)-B_hat_65)'*(eye(N)-B_hat_65);</v>
      </c>
      <c r="DQ19" s="2" t="str">
        <f t="shared" si="40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1"/>
        <v>synthetic_control_65=synthetic_control_65'</v>
      </c>
      <c r="EQ19" s="2" t="str">
        <f t="shared" si="42"/>
        <v>synthetic_control_sp_65=synthetic_control_sp_65'</v>
      </c>
      <c r="EV19" s="2" t="str">
        <f t="shared" si="43"/>
        <v>tratado_65=tratado_65'</v>
      </c>
      <c r="EZ19" s="2" t="str">
        <f t="shared" si="7"/>
        <v>xlswrite('G:\Mi unidad\1. PROYECTOS TELLO 2022\SCM SPILL OVERS\outputs\PEAO\distancia_centro_salud\1%\simulacion_3\synthetic_control_outputs.xlsx',synthetic_control_65,65)</v>
      </c>
      <c r="FN19" s="2" t="str">
        <f t="shared" si="8"/>
        <v>xlswrite('G:\Mi unidad\1. PROYECTOS TELLO 2022\SCM SPILL OVERS\outputs\PEAO\distancia_centro_salud\1%\simulacion_3\synthetic_control_spillover_outputs.xlsx',synthetic_control_sp_65,65)</v>
      </c>
      <c r="GD19" s="2" t="str">
        <f t="shared" si="9"/>
        <v>xlswrite('G:\Mi unidad\1. PROYECTOS TELLO 2022\SCM SPILL OVERS\outputs\PEAO\distancia_centro_salud\1%\simulacion_3\observado_outputs.xlsx',tratado_65,65)</v>
      </c>
      <c r="GR19" s="2" t="str">
        <f t="shared" si="10"/>
        <v>xlswrite('G:\Mi unidad\1. PROYECTOS TELLO 2022\SCM SPILL OVERS\outputs\PEAO\informalidad\1%\simulacion_3\synthetic_control_outputs.xlsx',synthetic_control_65,65)</v>
      </c>
      <c r="HF19" s="2" t="str">
        <f t="shared" si="11"/>
        <v>xlswrite('G:\Mi unidad\1. PROYECTOS TELLO 2022\SCM SPILL OVERS\outputs\PEAO\informalidad\1%\simulacion_3\synthetic_control_spillover_outputs.xlsx',synthetic_control_sp_65,65)</v>
      </c>
      <c r="HV19" s="2" t="str">
        <f t="shared" si="12"/>
        <v>xlswrite('G:\Mi unidad\1. PROYECTOS TELLO 2022\SCM SPILL OVERS\outputs\PEAO\informalidad\1%\simulacion_3\observado_outputs.xlsx',tratado_65,65)</v>
      </c>
      <c r="IJ19" s="2" t="str">
        <f t="shared" si="13"/>
        <v>xlswrite('G:\Mi unidad\1. PROYECTOS TELLO 2022\SCM SPILL OVERS\outputs\PEAO\densidad\1%\simulacion_3\synthetic_control_outputs.xlsx',synthetic_control_65,65)</v>
      </c>
      <c r="IX19" s="2" t="str">
        <f t="shared" si="14"/>
        <v>xlswrite('G:\Mi unidad\1. PROYECTOS TELLO 2022\SCM SPILL OVERS\outputs\PEAO\densidad\1%\simulacion_3\synthetic_control_spillover_outputs.xlsx',synthetic_control_sp_65,65)</v>
      </c>
      <c r="JN19" s="2" t="str">
        <f t="shared" si="15"/>
        <v>xlswrite('G:\Mi unidad\1. PROYECTOS TELLO 2022\SCM SPILL OVERS\outputs\PEAO\densidad\1%\simulacion_3\observado_outputs.xlsx',tratado_65,65)</v>
      </c>
      <c r="KA19" s="2" t="str">
        <f t="shared" si="16"/>
        <v>xlswrite('G:\Mi unidad\1. PROYECTOS TELLO 2022\SCM SPILL OVERS\outputs\PEAO\bajo_niv_educ\1%\simulacion_3\synthetic_control_outputs.xlsx',synthetic_control_65,65)</v>
      </c>
      <c r="KO19" s="2" t="str">
        <f t="shared" si="17"/>
        <v>xlswrite('G:\Mi unidad\1. PROYECTOS TELLO 2022\SCM SPILL OVERS\outputs\PEAO\bajo_niv_educ\1%\simulacion_3\synthetic_control_spillover_outputs.xlsx',synthetic_control_sp_65,65)</v>
      </c>
      <c r="LE19" s="2" t="str">
        <f t="shared" si="18"/>
        <v>xlswrite('G:\Mi unidad\1. PROYECTOS TELLO 2022\SCM SPILL OVERS\outputs\PEAO\bajo_niv_educ\1%\simulacion_3\observado_outputs.xlsx',tratado_65,65)</v>
      </c>
      <c r="LS19" s="2" t="str">
        <f t="shared" si="19"/>
        <v>xlswrite('G:\Mi unidad\1. PROYECTOS TELLO 2022\SCM SPILL OVERS\outputs\PEAO\bajo_ingreso\1%\simulacion_3\synthetic_control_outputs.xlsx',synthetic_control_65,65)</v>
      </c>
      <c r="MH19" s="2" t="str">
        <f t="shared" si="20"/>
        <v>xlswrite('G:\Mi unidad\1. PROYECTOS TELLO 2022\SCM SPILL OVERS\outputs\PEAO\bajo_ingreso\1%\simulacion_3\synthetic_control_spillover_outputs.xlsx',synthetic_control_sp_65,65)</v>
      </c>
      <c r="MX19" s="2" t="str">
        <f t="shared" si="21"/>
        <v>xlswrite('G:\Mi unidad\1. PROYECTOS TELLO 2022\SCM SPILL OVERS\outputs\PEAO\bajo_ingreso\1%\simulacion_3\observado_outputs.xlsx',tratado_65,65)</v>
      </c>
      <c r="NR19" s="2" t="str">
        <f t="shared" si="22"/>
        <v>xlswrite('G:\Mi unidad\1. PROYECTOS TELLO 2022\SCM SPILL OVERS\outputs\PEAO\densidad_g\1%\simulacion_3\synthetic_control_outputs.xlsx',synthetic_control_65,65)</v>
      </c>
      <c r="OF19" s="2" t="str">
        <f t="shared" si="23"/>
        <v>xlswrite('G:\Mi unidad\1. PROYECTOS TELLO 2022\SCM SPILL OVERS\outputs\PEAO\densidad_g\1%\simulacion_3\synthetic_control_spillover_outputs.xlsx',synthetic_control_sp_65,65)</v>
      </c>
      <c r="OV19" s="2" t="str">
        <f t="shared" si="24"/>
        <v>xlswrite('G:\Mi unidad\1. PROYECTOS TELLO 2022\SCM SPILL OVERS\outputs\PEAO\densidad_g\1%\simulacion_3\observado_outputs.xlsx',tratado_65,65)</v>
      </c>
      <c r="PI19" s="2" t="str">
        <f t="shared" si="25"/>
        <v>xlswrite('G:\Mi unidad\1. PROYECTOS TELLO 2022\SCM SPILL OVERS\outputs\PEAO\alimentos\1%\simulacion_3\synthetic_control_outputs.xlsx',synthetic_control_65,65);</v>
      </c>
      <c r="PJ19" s="2" t="str">
        <f t="shared" si="26"/>
        <v>xlswrite('G:\Mi unidad\1. PROYECTOS TELLO 2022\SCM SPILL OVERS\outputs\PEAO\alimentos\1%\simulacion_3\synthetic_control_spillover_outputs.xlsx',synthetic_control_sp_65,65);</v>
      </c>
      <c r="PK19" s="2" t="str">
        <f t="shared" si="27"/>
        <v>xlswrite('G:\Mi unidad\1. PROYECTOS TELLO 2022\SCM SPILL OVERS\outputs\PEAO\alimentos\1%\simulacion_3\observado_outputs.xlsx',tratado_65,65);</v>
      </c>
      <c r="PP19" s="2" t="str">
        <f t="shared" si="28"/>
        <v>xlswrite('G:\Mi unidad\1. PROYECTOS TELLO 2022\SCM SPILL OVERS\outputs\PEAO\jefe_hogar\1%\simulacion_3\synthetic_control_outputs.xlsx',synthetic_control_65,65);</v>
      </c>
      <c r="PQ19" s="2" t="str">
        <f t="shared" si="29"/>
        <v>xlswrite('G:\Mi unidad\1. PROYECTOS TELLO 2022\SCM SPILL OVERS\outputs\PEAO\jefe_hogar\1%\simulacion_3\synthetic_control_spillover_outputs.xlsx',synthetic_control_sp_65,65);</v>
      </c>
      <c r="PR19" s="2" t="str">
        <f t="shared" si="30"/>
        <v>xlswrite('G:\Mi unidad\1. PROYECTOS TELLO 2022\SCM SPILL OVERS\outputs\PEAO\jefe_hogar\1%\simulacion_3\observado_outputs.xlsx',tratado_65,65);</v>
      </c>
      <c r="PV19" s="2" t="str">
        <f t="shared" si="31"/>
        <v>xlswrite('G:\Mi unidad\1. PROYECTOS TELLO 2022\SCM SPILL OVERS\outputs\PEAO\mujeres\1%\simulacion_3\synthetic_control_outputs.xlsx',synthetic_control_65,65);</v>
      </c>
      <c r="PW19" s="2" t="str">
        <f t="shared" si="32"/>
        <v>xlswrite('G:\Mi unidad\1. PROYECTOS TELLO 2022\SCM SPILL OVERS\outputs\PEAO\mujeres\1%\simulacion_3\synthetic_control_spillover_outputs.xlsx',synthetic_control_sp_65,65);</v>
      </c>
      <c r="PX19" s="2" t="str">
        <f t="shared" si="33"/>
        <v>xlswrite('G:\Mi unidad\1. PROYECTOS TELLO 2022\SCM SPILL OVERS\outputs\PEAO\mujeres\1%\simulacion_3\observado_outputs.xlsx',tratado_65,65);</v>
      </c>
      <c r="QB19" s="2" t="str">
        <f t="shared" si="34"/>
        <v>xlswrite('G:\Mi unidad\1. PROYECTOS TELLO 2022\SCM SPILL OVERS\outputs\PEAO\criminalidad\1%\simulacion_3\synthetic_control_outputs.xlsx',synthetic_control_65,65);</v>
      </c>
      <c r="QC19" s="2" t="str">
        <f t="shared" si="35"/>
        <v>xlswrite('G:\Mi unidad\1. PROYECTOS TELLO 2022\SCM SPILL OVERS\outputs\PEAO\criminalidad\1%\simulacion_3\synthetic_control_spillover_outputs.xlsx',synthetic_control_sp_65,65);</v>
      </c>
      <c r="QD19" s="2" t="str">
        <f t="shared" si="36"/>
        <v>xlswrite('G:\Mi unidad\1. PROYECTOS TELLO 2022\SCM SPILL OVERS\outputs\PEAO\criminalidad\1%\simulacion_3\observado_outputs.xlsx',tratado_65,65);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sp_andrews(Y_pre_"&amp;QP19&amp;",PEAO_"&amp;QP19&amp;"(:,T+s),A_"&amp;QP19&amp;",C,d,alpha_sig);"</f>
        <v xml:space="preserve">    spillover_test_10(s) = sp_andrews(Y_pre_10,PEAO_10(:,T+s),A_10,C,d,alpha_sig);</v>
      </c>
      <c r="QW19">
        <v>16</v>
      </c>
      <c r="QX19" t="str">
        <f>"xlswrite('G:\Mi unidad\1. PROYECTOS TELLO 2022\SCM SPILL OVERS\outputs\PEAO\bajo_niv_educ\1%\simulacion_3\output_tests.xlsx',p_value_vec_"&amp;QW19&amp;"','p_value_vec_"&amp;QW19&amp;"');"</f>
        <v>xlswrite('G:\Mi unidad\1. PROYECTOS TELLO 2022\SCM SPILL OVERS\outputs\PEAO\bajo_niv_educ\1%\simulacion_3\output_tests.xlsx',p_value_vec_16','p_value_vec_16');</v>
      </c>
      <c r="RK19">
        <v>16</v>
      </c>
      <c r="RL19" t="str">
        <f>"xlswrite('G:\Mi unidad\1. PROYECTOS TELLO 2022\SCM SPILL OVERS\outputs\PEAO\bajo_ingreso\1%\simulacion_3\output_tests.xlsx',p_value_vec_"&amp;RK19&amp;"','p_value_vec_"&amp;RK19&amp;"');"</f>
        <v>xlswrite('G:\Mi unidad\1. PROYECTOS TELLO 2022\SCM SPILL OVERS\outputs\PEAO\bajo_ingreso\1%\simulacion_3\output_tests.xlsx',p_value_vec_16','p_value_vec_16');</v>
      </c>
      <c r="RW19">
        <v>16</v>
      </c>
      <c r="RX19" t="str">
        <f>"xlswrite('G:\Mi unidad\1. PROYECTOS TELLO 2022\SCM SPILL OVERS\outputs\PEAO\densidad\1%\simulacion_3\output_tests.xlsx',p_value_vec_"&amp;RW19&amp;"','p_value_vec_"&amp;RW19&amp;"');"</f>
        <v>xlswrite('G:\Mi unidad\1. PROYECTOS TELLO 2022\SCM SPILL OVERS\outputs\PEAO\densidad\1%\simulacion_3\output_tests.xlsx',p_value_vec_16','p_value_vec_16');</v>
      </c>
      <c r="SI19">
        <v>16</v>
      </c>
      <c r="SJ19" t="str">
        <f>"xlswrite('G:\Mi unidad\1. PROYECTOS TELLO 2022\SCM SPILL OVERS\outputs\PEAO\densidad_g\1%\simulacion_3\output_tests.xlsx',p_value_vec_"&amp;SI19&amp;"','p_value_vec_"&amp;SI19&amp;"');"</f>
        <v>xlswrite('G:\Mi unidad\1. PROYECTOS TELLO 2022\SCM SPILL OVERS\outputs\PEAO\densidad_g\1%\simulacion_3\output_tests.xlsx',p_value_vec_16','p_value_vec_16');</v>
      </c>
      <c r="SU19">
        <v>16</v>
      </c>
      <c r="SV19" t="str">
        <f>"xlswrite('G:\Mi unidad\1. PROYECTOS TELLO 2022\SCM SPILL OVERS\outputs\PEAO\distancia_centro_salud\1%\simulacion_3\output_tests.xlsx',p_value_vec_"&amp;SU19&amp;"','p_value_vec_"&amp;SU19&amp;"');"</f>
        <v>xlswrite('G:\Mi unidad\1. PROYECTOS TELLO 2022\SCM SPILL OVERS\outputs\PEAO\distancia_centro_salud\1%\simulacion_3\output_tests.xlsx',p_value_vec_16','p_value_vec_16');</v>
      </c>
      <c r="TH19">
        <v>16</v>
      </c>
      <c r="TI19" t="str">
        <f>"xlswrite('G:\Mi unidad\1. PROYECTOS TELLO 2022\SCM SPILL OVERS\outputs\PEAO\informalidad\1%\simulacion_3\output_tests.xlsx',p_value_vec_"&amp;TH19&amp;"','p_value_vec_"&amp;TH19&amp;"');"</f>
        <v>xlswrite('G:\Mi unidad\1. PROYECTOS TELLO 2022\SCM SPILL OVERS\outputs\PEAO\informalidad\1%\simulacion_3\output_tests.xlsx',p_value_vec_16','p_value_vec_16');</v>
      </c>
      <c r="TU19">
        <v>16</v>
      </c>
      <c r="TV19" t="str">
        <f>"xlswrite('G:\Mi unidad\1. PROYECTOS TELLO 2022\SCM SPILL OVERS\outputs\PEAO\alimentos\1%\simulacion_3\output_tests.xlsx',p_value_vec_"&amp;TU19&amp;"','p_value_vec_"&amp;TU19&amp;"');"</f>
        <v>xlswrite('G:\Mi unidad\1. PROYECTOS TELLO 2022\SCM SPILL OVERS\outputs\PEAO\alimentos\1%\simulacion_3\output_tests.xlsx',p_value_vec_16','p_value_vec_16');</v>
      </c>
      <c r="UB19">
        <v>16</v>
      </c>
      <c r="UC19" t="str">
        <f>"xlswrite('G:\Mi unidad\1. PROYECTOS TELLO 2022\SCM SPILL OVERS\outputs\PEAO\jefe_hogar\1%\simulacion_3\output_tests.xlsx',p_value_vec_"&amp;UB19&amp;"','p_value_vec_"&amp;UB19&amp;"');"</f>
        <v>xlswrite('G:\Mi unidad\1. PROYECTOS TELLO 2022\SCM SPILL OVERS\outputs\PEAO\jefe_hogar\1%\simulacion_3\output_tests.xlsx',p_value_vec_16','p_value_vec_16');</v>
      </c>
      <c r="UI19">
        <v>16</v>
      </c>
      <c r="UJ19" t="str">
        <f>"xlswrite('G:\Mi unidad\1. PROYECTOS TELLO 2022\SCM SPILL OVERS\outputs\PEAO\mujeres\1%\simulacion_3\output_tests.xlsx',p_value_vec_"&amp;UI19&amp;"','p_value_vec_"&amp;UI19&amp;"');"</f>
        <v>xlswrite('G:\Mi unidad\1. PROYECTOS TELLO 2022\SCM SPILL OVERS\outputs\PEAO\mujeres\1%\simulacion_3\output_tests.xlsx',p_value_vec_16','p_value_vec_16');</v>
      </c>
      <c r="UU19">
        <v>16</v>
      </c>
      <c r="UV19" t="str">
        <f>"xlswrite('G:\Mi unidad\1. PROYECTOS TELLO 2022\SCM SPILL OVERS\outputs\PEAO\criminalidad\1%\simulacion_3\output_tests.xlsx',p_value_vec_"&amp;UU19&amp;"','p_value_vec_"&amp;UU19&amp;"');"</f>
        <v>xlswrite('G:\Mi unidad\1. PROYECTOS TELLO 2022\SCM SPILL OVERS\outputs\PEAO\criminalidad\1%\simulacion_3\output_tests.xlsx',p_value_vec_16','p_value_vec_16');</v>
      </c>
    </row>
    <row r="20" spans="1:568" x14ac:dyDescent="0.3">
      <c r="A20">
        <v>66</v>
      </c>
      <c r="B20" s="2" t="str">
        <f t="shared" si="0"/>
        <v>[data_66,provincias_66,~] = xlsread('BD_PEAO_est_1_provincia_66.xlsx');</v>
      </c>
      <c r="E20" s="2" t="str">
        <f t="shared" si="37"/>
        <v>provincia_66 = unique(provincias_66(2:end,1));</v>
      </c>
      <c r="O20" s="2" t="str">
        <f t="shared" si="1"/>
        <v>PEAO_66 = reshape(data_66(:,2),T+S,N);</v>
      </c>
      <c r="T20" s="2" t="str">
        <f t="shared" si="2"/>
        <v xml:space="preserve">PEAO_66 = PEAO_66'; </v>
      </c>
      <c r="X20" s="2" t="str">
        <f t="shared" si="3"/>
        <v>tratado_66 = PEAO_66(1,:);</v>
      </c>
      <c r="AC20" s="2" t="str">
        <f t="shared" si="4"/>
        <v>PEAO_66(1,:) = [];</v>
      </c>
      <c r="AI20" s="2" t="str">
        <f t="shared" si="5"/>
        <v>PEAO_66 = [tratado_66;PEAO_66];</v>
      </c>
      <c r="AN20" s="2" t="str">
        <f t="shared" si="6"/>
        <v>Y_66 = PEAO_66; % outcome matrix</v>
      </c>
      <c r="AS20" s="2" t="str">
        <f t="shared" si="44"/>
        <v>Y_pre_66 = Y_66(:,1:T);</v>
      </c>
      <c r="AW20" s="2" t="str">
        <f t="shared" si="45"/>
        <v>Y_post_66 = Y_66(:,T+1:end);</v>
      </c>
      <c r="BA20" s="2" t="str">
        <f t="shared" si="46"/>
        <v>[a_hat_66,B_hat_66] = scm_batch(Y_pre_66);</v>
      </c>
      <c r="BF20" s="2" t="str">
        <f t="shared" si="38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39"/>
        <v>M_hat_66 = (eye(N)-B_hat_66)'*(eye(N)-B_hat_66);</v>
      </c>
      <c r="DQ20" s="2" t="str">
        <f t="shared" si="40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1"/>
        <v>synthetic_control_66=synthetic_control_66'</v>
      </c>
      <c r="EQ20" s="2" t="str">
        <f t="shared" si="42"/>
        <v>synthetic_control_sp_66=synthetic_control_sp_66'</v>
      </c>
      <c r="EV20" s="2" t="str">
        <f t="shared" si="43"/>
        <v>tratado_66=tratado_66'</v>
      </c>
      <c r="EZ20" s="2" t="str">
        <f t="shared" si="7"/>
        <v>xlswrite('G:\Mi unidad\1. PROYECTOS TELLO 2022\SCM SPILL OVERS\outputs\PEAO\distancia_centro_salud\1%\simulacion_3\synthetic_control_outputs.xlsx',synthetic_control_66,66)</v>
      </c>
      <c r="FN20" s="2" t="str">
        <f t="shared" si="8"/>
        <v>xlswrite('G:\Mi unidad\1. PROYECTOS TELLO 2022\SCM SPILL OVERS\outputs\PEAO\distancia_centro_salud\1%\simulacion_3\synthetic_control_spillover_outputs.xlsx',synthetic_control_sp_66,66)</v>
      </c>
      <c r="GD20" s="2" t="str">
        <f t="shared" si="9"/>
        <v>xlswrite('G:\Mi unidad\1. PROYECTOS TELLO 2022\SCM SPILL OVERS\outputs\PEAO\distancia_centro_salud\1%\simulacion_3\observado_outputs.xlsx',tratado_66,66)</v>
      </c>
      <c r="GR20" s="2" t="str">
        <f t="shared" si="10"/>
        <v>xlswrite('G:\Mi unidad\1. PROYECTOS TELLO 2022\SCM SPILL OVERS\outputs\PEAO\informalidad\1%\simulacion_3\synthetic_control_outputs.xlsx',synthetic_control_66,66)</v>
      </c>
      <c r="HF20" s="2" t="str">
        <f t="shared" si="11"/>
        <v>xlswrite('G:\Mi unidad\1. PROYECTOS TELLO 2022\SCM SPILL OVERS\outputs\PEAO\informalidad\1%\simulacion_3\synthetic_control_spillover_outputs.xlsx',synthetic_control_sp_66,66)</v>
      </c>
      <c r="HV20" s="2" t="str">
        <f t="shared" si="12"/>
        <v>xlswrite('G:\Mi unidad\1. PROYECTOS TELLO 2022\SCM SPILL OVERS\outputs\PEAO\informalidad\1%\simulacion_3\observado_outputs.xlsx',tratado_66,66)</v>
      </c>
      <c r="IJ20" s="2" t="str">
        <f t="shared" si="13"/>
        <v>xlswrite('G:\Mi unidad\1. PROYECTOS TELLO 2022\SCM SPILL OVERS\outputs\PEAO\densidad\1%\simulacion_3\synthetic_control_outputs.xlsx',synthetic_control_66,66)</v>
      </c>
      <c r="IX20" s="2" t="str">
        <f t="shared" si="14"/>
        <v>xlswrite('G:\Mi unidad\1. PROYECTOS TELLO 2022\SCM SPILL OVERS\outputs\PEAO\densidad\1%\simulacion_3\synthetic_control_spillover_outputs.xlsx',synthetic_control_sp_66,66)</v>
      </c>
      <c r="JN20" s="2" t="str">
        <f t="shared" si="15"/>
        <v>xlswrite('G:\Mi unidad\1. PROYECTOS TELLO 2022\SCM SPILL OVERS\outputs\PEAO\densidad\1%\simulacion_3\observado_outputs.xlsx',tratado_66,66)</v>
      </c>
      <c r="KA20" s="2" t="str">
        <f t="shared" si="16"/>
        <v>xlswrite('G:\Mi unidad\1. PROYECTOS TELLO 2022\SCM SPILL OVERS\outputs\PEAO\bajo_niv_educ\1%\simulacion_3\synthetic_control_outputs.xlsx',synthetic_control_66,66)</v>
      </c>
      <c r="KO20" s="2" t="str">
        <f t="shared" si="17"/>
        <v>xlswrite('G:\Mi unidad\1. PROYECTOS TELLO 2022\SCM SPILL OVERS\outputs\PEAO\bajo_niv_educ\1%\simulacion_3\synthetic_control_spillover_outputs.xlsx',synthetic_control_sp_66,66)</v>
      </c>
      <c r="LE20" s="2" t="str">
        <f t="shared" si="18"/>
        <v>xlswrite('G:\Mi unidad\1. PROYECTOS TELLO 2022\SCM SPILL OVERS\outputs\PEAO\bajo_niv_educ\1%\simulacion_3\observado_outputs.xlsx',tratado_66,66)</v>
      </c>
      <c r="LS20" s="2" t="str">
        <f t="shared" si="19"/>
        <v>xlswrite('G:\Mi unidad\1. PROYECTOS TELLO 2022\SCM SPILL OVERS\outputs\PEAO\bajo_ingreso\1%\simulacion_3\synthetic_control_outputs.xlsx',synthetic_control_66,66)</v>
      </c>
      <c r="MH20" s="2" t="str">
        <f t="shared" si="20"/>
        <v>xlswrite('G:\Mi unidad\1. PROYECTOS TELLO 2022\SCM SPILL OVERS\outputs\PEAO\bajo_ingreso\1%\simulacion_3\synthetic_control_spillover_outputs.xlsx',synthetic_control_sp_66,66)</v>
      </c>
      <c r="MX20" s="2" t="str">
        <f t="shared" si="21"/>
        <v>xlswrite('G:\Mi unidad\1. PROYECTOS TELLO 2022\SCM SPILL OVERS\outputs\PEAO\bajo_ingreso\1%\simulacion_3\observado_outputs.xlsx',tratado_66,66)</v>
      </c>
      <c r="NR20" s="2" t="str">
        <f t="shared" si="22"/>
        <v>xlswrite('G:\Mi unidad\1. PROYECTOS TELLO 2022\SCM SPILL OVERS\outputs\PEAO\densidad_g\1%\simulacion_3\synthetic_control_outputs.xlsx',synthetic_control_66,66)</v>
      </c>
      <c r="OF20" s="2" t="str">
        <f t="shared" si="23"/>
        <v>xlswrite('G:\Mi unidad\1. PROYECTOS TELLO 2022\SCM SPILL OVERS\outputs\PEAO\densidad_g\1%\simulacion_3\synthetic_control_spillover_outputs.xlsx',synthetic_control_sp_66,66)</v>
      </c>
      <c r="OV20" s="2" t="str">
        <f t="shared" si="24"/>
        <v>xlswrite('G:\Mi unidad\1. PROYECTOS TELLO 2022\SCM SPILL OVERS\outputs\PEAO\densidad_g\1%\simulacion_3\observado_outputs.xlsx',tratado_66,66)</v>
      </c>
      <c r="PI20" s="2" t="str">
        <f t="shared" si="25"/>
        <v>xlswrite('G:\Mi unidad\1. PROYECTOS TELLO 2022\SCM SPILL OVERS\outputs\PEAO\alimentos\1%\simulacion_3\synthetic_control_outputs.xlsx',synthetic_control_66,66);</v>
      </c>
      <c r="PJ20" s="2" t="str">
        <f t="shared" si="26"/>
        <v>xlswrite('G:\Mi unidad\1. PROYECTOS TELLO 2022\SCM SPILL OVERS\outputs\PEAO\alimentos\1%\simulacion_3\synthetic_control_spillover_outputs.xlsx',synthetic_control_sp_66,66);</v>
      </c>
      <c r="PK20" s="2" t="str">
        <f t="shared" si="27"/>
        <v>xlswrite('G:\Mi unidad\1. PROYECTOS TELLO 2022\SCM SPILL OVERS\outputs\PEAO\alimentos\1%\simulacion_3\observado_outputs.xlsx',tratado_66,66);</v>
      </c>
      <c r="PP20" s="2" t="str">
        <f t="shared" si="28"/>
        <v>xlswrite('G:\Mi unidad\1. PROYECTOS TELLO 2022\SCM SPILL OVERS\outputs\PEAO\jefe_hogar\1%\simulacion_3\synthetic_control_outputs.xlsx',synthetic_control_66,66);</v>
      </c>
      <c r="PQ20" s="2" t="str">
        <f t="shared" si="29"/>
        <v>xlswrite('G:\Mi unidad\1. PROYECTOS TELLO 2022\SCM SPILL OVERS\outputs\PEAO\jefe_hogar\1%\simulacion_3\synthetic_control_spillover_outputs.xlsx',synthetic_control_sp_66,66);</v>
      </c>
      <c r="PR20" s="2" t="str">
        <f t="shared" si="30"/>
        <v>xlswrite('G:\Mi unidad\1. PROYECTOS TELLO 2022\SCM SPILL OVERS\outputs\PEAO\jefe_hogar\1%\simulacion_3\observado_outputs.xlsx',tratado_66,66);</v>
      </c>
      <c r="PV20" s="2" t="str">
        <f t="shared" si="31"/>
        <v>xlswrite('G:\Mi unidad\1. PROYECTOS TELLO 2022\SCM SPILL OVERS\outputs\PEAO\mujeres\1%\simulacion_3\synthetic_control_outputs.xlsx',synthetic_control_66,66);</v>
      </c>
      <c r="PW20" s="2" t="str">
        <f t="shared" si="32"/>
        <v>xlswrite('G:\Mi unidad\1. PROYECTOS TELLO 2022\SCM SPILL OVERS\outputs\PEAO\mujeres\1%\simulacion_3\synthetic_control_spillover_outputs.xlsx',synthetic_control_sp_66,66);</v>
      </c>
      <c r="PX20" s="2" t="str">
        <f t="shared" si="33"/>
        <v>xlswrite('G:\Mi unidad\1. PROYECTOS TELLO 2022\SCM SPILL OVERS\outputs\PEAO\mujeres\1%\simulacion_3\observado_outputs.xlsx',tratado_66,66);</v>
      </c>
      <c r="QB20" s="2" t="str">
        <f t="shared" si="34"/>
        <v>xlswrite('G:\Mi unidad\1. PROYECTOS TELLO 2022\SCM SPILL OVERS\outputs\PEAO\criminalidad\1%\simulacion_3\synthetic_control_outputs.xlsx',synthetic_control_66,66);</v>
      </c>
      <c r="QC20" s="2" t="str">
        <f t="shared" si="35"/>
        <v>xlswrite('G:\Mi unidad\1. PROYECTOS TELLO 2022\SCM SPILL OVERS\outputs\PEAO\criminalidad\1%\simulacion_3\synthetic_control_spillover_outputs.xlsx',synthetic_control_sp_66,66);</v>
      </c>
      <c r="QD20" s="2" t="str">
        <f t="shared" si="36"/>
        <v>xlswrite('G:\Mi unidad\1. PROYECTOS TELLO 2022\SCM SPILL OVERS\outputs\PEAO\criminalidad\1%\simulacion_3\observado_outputs.xlsx',tratado_66,66);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OVERS\outputs\PEAO\bajo_niv_educ\1%\simulacion_3\output_tests.xlsx',alpha1_hat_vec_"&amp;QW20&amp;"','alpha1_hat_vec_"&amp;QW20&amp;"');"</f>
        <v>xlswrite('G:\Mi unidad\1. PROYECTOS TELLO 2022\SCM SPILL OVERS\outputs\PEAO\bajo_niv_educ\1%\simulacion_3\output_tests.xlsx',alpha1_hat_vec_16','alpha1_hat_vec_16');</v>
      </c>
      <c r="RK20">
        <v>16</v>
      </c>
      <c r="RL20" t="str">
        <f>"xlswrite('G:\Mi unidad\1. PROYECTOS TELLO 2022\SCM SPILL OVERS\outputs\PEAO\bajo_ingreso\1%\simulacion_3\output_tests.xlsx',alpha1_hat_vec_"&amp;RK20&amp;"','alpha1_hat_vec_"&amp;RK20&amp;"');"</f>
        <v>xlswrite('G:\Mi unidad\1. PROYECTOS TELLO 2022\SCM SPILL OVERS\outputs\PEAO\bajo_ingreso\1%\simulacion_3\output_tests.xlsx',alpha1_hat_vec_16','alpha1_hat_vec_16');</v>
      </c>
      <c r="RW20">
        <v>16</v>
      </c>
      <c r="RX20" t="str">
        <f>"xlswrite('G:\Mi unidad\1. PROYECTOS TELLO 2022\SCM SPILL OVERS\outputs\PEAO\densidad\1%\simulacion_3\output_tests.xlsx',alpha1_hat_vec_"&amp;RW20&amp;"','alpha1_hat_vec_"&amp;RW20&amp;"');"</f>
        <v>xlswrite('G:\Mi unidad\1. PROYECTOS TELLO 2022\SCM SPILL OVERS\outputs\PEAO\densidad\1%\simulacion_3\output_tests.xlsx',alpha1_hat_vec_16','alpha1_hat_vec_16');</v>
      </c>
      <c r="SI20">
        <v>16</v>
      </c>
      <c r="SJ20" t="str">
        <f>"xlswrite('G:\Mi unidad\1. PROYECTOS TELLO 2022\SCM SPILL OVERS\outputs\PEAO\densidad_g\1%\simulacion_3\output_tests.xlsx',alpha1_hat_vec_"&amp;SI20&amp;"','alpha1_hat_vec_"&amp;SI20&amp;"');"</f>
        <v>xlswrite('G:\Mi unidad\1. PROYECTOS TELLO 2022\SCM SPILL OVERS\outputs\PEAO\densidad_g\1%\simulacion_3\output_tests.xlsx',alpha1_hat_vec_16','alpha1_hat_vec_16');</v>
      </c>
      <c r="SU20">
        <v>16</v>
      </c>
      <c r="SV20" t="str">
        <f>"xlswrite('G:\Mi unidad\1. PROYECTOS TELLO 2022\SCM SPILL OVERS\outputs\PEAO\distancia_centro_salud\1%\simulacion_3\output_tests.xlsx',alpha1_hat_vec_"&amp;SU20&amp;"','alpha1_hat_vec_"&amp;SU20&amp;"');"</f>
        <v>xlswrite('G:\Mi unidad\1. PROYECTOS TELLO 2022\SCM SPILL OVERS\outputs\PEAO\distancia_centro_salud\1%\simulacion_3\output_tests.xlsx',alpha1_hat_vec_16','alpha1_hat_vec_16');</v>
      </c>
      <c r="TH20">
        <v>16</v>
      </c>
      <c r="TI20" t="str">
        <f>"xlswrite('G:\Mi unidad\1. PROYECTOS TELLO 2022\SCM SPILL OVERS\outputs\PEAO\informalidad\1%\simulacion_3\output_tests.xlsx',alpha1_hat_vec_"&amp;TH20&amp;"','alpha1_hat_vec_"&amp;TH20&amp;"');"</f>
        <v>xlswrite('G:\Mi unidad\1. PROYECTOS TELLO 2022\SCM SPILL OVERS\outputs\PEAO\informalidad\1%\simulacion_3\output_tests.xlsx',alpha1_hat_vec_16','alpha1_hat_vec_16');</v>
      </c>
      <c r="TU20">
        <v>16</v>
      </c>
      <c r="TV20" t="str">
        <f>"xlswrite('G:\Mi unidad\1. PROYECTOS TELLO 2022\SCM SPILL OVERS\outputs\PEAO\alimentos\1%\simulacion_3\output_tests.xlsx',alpha1_hat_vec_"&amp;TU20&amp;"','alpha1_hat_vec_"&amp;TU20&amp;"');"</f>
        <v>xlswrite('G:\Mi unidad\1. PROYECTOS TELLO 2022\SCM SPILL OVERS\outputs\PEAO\alimentos\1%\simulacion_3\output_tests.xlsx',alpha1_hat_vec_16','alpha1_hat_vec_16');</v>
      </c>
      <c r="UB20">
        <v>16</v>
      </c>
      <c r="UC20" t="str">
        <f>"xlswrite('G:\Mi unidad\1. PROYECTOS TELLO 2022\SCM SPILL OVERS\outputs\PEAO\jefe_hogar\1%\simulacion_3\output_tests.xlsx',alpha1_hat_vec_"&amp;UB20&amp;"','alpha1_hat_vec_"&amp;UB20&amp;"');"</f>
        <v>xlswrite('G:\Mi unidad\1. PROYECTOS TELLO 2022\SCM SPILL OVERS\outputs\PEAO\jefe_hogar\1%\simulacion_3\output_tests.xlsx',alpha1_hat_vec_16','alpha1_hat_vec_16');</v>
      </c>
      <c r="UI20">
        <v>16</v>
      </c>
      <c r="UJ20" t="str">
        <f>"xlswrite('G:\Mi unidad\1. PROYECTOS TELLO 2022\SCM SPILL OVERS\outputs\PEAO\mujeres\1%\simulacion_3\output_tests.xlsx',alpha1_hat_vec_"&amp;UI20&amp;"','alpha1_hat_vec_"&amp;UI20&amp;"');"</f>
        <v>xlswrite('G:\Mi unidad\1. PROYECTOS TELLO 2022\SCM SPILL OVERS\outputs\PEAO\mujeres\1%\simulacion_3\output_tests.xlsx',alpha1_hat_vec_16','alpha1_hat_vec_16');</v>
      </c>
      <c r="UU20">
        <v>16</v>
      </c>
      <c r="UV20" t="str">
        <f>"xlswrite('G:\Mi unidad\1. PROYECTOS TELLO 2022\SCM SPILL OVERS\outputs\PEAO\criminalidad\1%\simulacion_3\output_tests.xlsx',alpha1_hat_vec_"&amp;UU20&amp;"','alpha1_hat_vec_"&amp;UU20&amp;"');"</f>
        <v>xlswrite('G:\Mi unidad\1. PROYECTOS TELLO 2022\SCM SPILL OVERS\outputs\PEAO\criminalidad\1%\simulacion_3\output_tests.xlsx',alpha1_hat_vec_16','alpha1_hat_vec_16');</v>
      </c>
    </row>
    <row r="21" spans="1:568" x14ac:dyDescent="0.3">
      <c r="A21">
        <v>71</v>
      </c>
      <c r="B21" s="2" t="str">
        <f t="shared" si="0"/>
        <v>[data_71,provincias_71,~] = xlsread('BD_PEAO_est_1_provincia_71.xlsx');</v>
      </c>
      <c r="E21" s="2" t="str">
        <f t="shared" si="37"/>
        <v>provincia_71 = unique(provincias_71(2:end,1));</v>
      </c>
      <c r="O21" s="2" t="str">
        <f t="shared" si="1"/>
        <v>PEAO_71 = reshape(data_71(:,2),T+S,N);</v>
      </c>
      <c r="T21" s="2" t="str">
        <f t="shared" si="2"/>
        <v xml:space="preserve">PEAO_71 = PEAO_71'; </v>
      </c>
      <c r="X21" s="2" t="str">
        <f t="shared" si="3"/>
        <v>tratado_71 = PEAO_71(1,:);</v>
      </c>
      <c r="AC21" s="2" t="str">
        <f t="shared" si="4"/>
        <v>PEAO_71(1,:) = [];</v>
      </c>
      <c r="AI21" s="2" t="str">
        <f t="shared" si="5"/>
        <v>PEAO_71 = [tratado_71;PEAO_71];</v>
      </c>
      <c r="AN21" s="2" t="str">
        <f t="shared" si="6"/>
        <v>Y_71 = PEAO_71; % outcome matrix</v>
      </c>
      <c r="AS21" s="2" t="str">
        <f t="shared" si="44"/>
        <v>Y_pre_71 = Y_71(:,1:T);</v>
      </c>
      <c r="AW21" s="2" t="str">
        <f t="shared" si="45"/>
        <v>Y_post_71 = Y_71(:,T+1:end);</v>
      </c>
      <c r="BA21" s="2" t="str">
        <f t="shared" si="46"/>
        <v>[a_hat_71,B_hat_71] = scm_batch(Y_pre_71);</v>
      </c>
      <c r="BF21" s="2" t="str">
        <f t="shared" si="38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39"/>
        <v>M_hat_71 = (eye(N)-B_hat_71)'*(eye(N)-B_hat_71);</v>
      </c>
      <c r="DQ21" s="2" t="str">
        <f t="shared" si="40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1"/>
        <v>synthetic_control_71=synthetic_control_71'</v>
      </c>
      <c r="EQ21" s="2" t="str">
        <f t="shared" si="42"/>
        <v>synthetic_control_sp_71=synthetic_control_sp_71'</v>
      </c>
      <c r="EV21" s="2" t="str">
        <f t="shared" si="43"/>
        <v>tratado_71=tratado_71'</v>
      </c>
      <c r="EZ21" s="2" t="str">
        <f t="shared" si="7"/>
        <v>xlswrite('G:\Mi unidad\1. PROYECTOS TELLO 2022\SCM SPILL OVERS\outputs\PEAO\distancia_centro_salud\1%\simulacion_3\synthetic_control_outputs.xlsx',synthetic_control_71,71)</v>
      </c>
      <c r="FN21" s="2" t="str">
        <f t="shared" si="8"/>
        <v>xlswrite('G:\Mi unidad\1. PROYECTOS TELLO 2022\SCM SPILL OVERS\outputs\PEAO\distancia_centro_salud\1%\simulacion_3\synthetic_control_spillover_outputs.xlsx',synthetic_control_sp_71,71)</v>
      </c>
      <c r="GD21" s="2" t="str">
        <f t="shared" si="9"/>
        <v>xlswrite('G:\Mi unidad\1. PROYECTOS TELLO 2022\SCM SPILL OVERS\outputs\PEAO\distancia_centro_salud\1%\simulacion_3\observado_outputs.xlsx',tratado_71,71)</v>
      </c>
      <c r="GR21" s="2" t="str">
        <f t="shared" si="10"/>
        <v>xlswrite('G:\Mi unidad\1. PROYECTOS TELLO 2022\SCM SPILL OVERS\outputs\PEAO\informalidad\1%\simulacion_3\synthetic_control_outputs.xlsx',synthetic_control_71,71)</v>
      </c>
      <c r="HF21" s="2" t="str">
        <f t="shared" si="11"/>
        <v>xlswrite('G:\Mi unidad\1. PROYECTOS TELLO 2022\SCM SPILL OVERS\outputs\PEAO\informalidad\1%\simulacion_3\synthetic_control_spillover_outputs.xlsx',synthetic_control_sp_71,71)</v>
      </c>
      <c r="HV21" s="2" t="str">
        <f t="shared" si="12"/>
        <v>xlswrite('G:\Mi unidad\1. PROYECTOS TELLO 2022\SCM SPILL OVERS\outputs\PEAO\informalidad\1%\simulacion_3\observado_outputs.xlsx',tratado_71,71)</v>
      </c>
      <c r="IJ21" s="2" t="str">
        <f t="shared" si="13"/>
        <v>xlswrite('G:\Mi unidad\1. PROYECTOS TELLO 2022\SCM SPILL OVERS\outputs\PEAO\densidad\1%\simulacion_3\synthetic_control_outputs.xlsx',synthetic_control_71,71)</v>
      </c>
      <c r="IX21" s="2" t="str">
        <f t="shared" si="14"/>
        <v>xlswrite('G:\Mi unidad\1. PROYECTOS TELLO 2022\SCM SPILL OVERS\outputs\PEAO\densidad\1%\simulacion_3\synthetic_control_spillover_outputs.xlsx',synthetic_control_sp_71,71)</v>
      </c>
      <c r="JN21" s="2" t="str">
        <f t="shared" si="15"/>
        <v>xlswrite('G:\Mi unidad\1. PROYECTOS TELLO 2022\SCM SPILL OVERS\outputs\PEAO\densidad\1%\simulacion_3\observado_outputs.xlsx',tratado_71,71)</v>
      </c>
      <c r="KA21" s="2" t="str">
        <f t="shared" si="16"/>
        <v>xlswrite('G:\Mi unidad\1. PROYECTOS TELLO 2022\SCM SPILL OVERS\outputs\PEAO\bajo_niv_educ\1%\simulacion_3\synthetic_control_outputs.xlsx',synthetic_control_71,71)</v>
      </c>
      <c r="KO21" s="2" t="str">
        <f t="shared" si="17"/>
        <v>xlswrite('G:\Mi unidad\1. PROYECTOS TELLO 2022\SCM SPILL OVERS\outputs\PEAO\bajo_niv_educ\1%\simulacion_3\synthetic_control_spillover_outputs.xlsx',synthetic_control_sp_71,71)</v>
      </c>
      <c r="LE21" s="2" t="str">
        <f t="shared" si="18"/>
        <v>xlswrite('G:\Mi unidad\1. PROYECTOS TELLO 2022\SCM SPILL OVERS\outputs\PEAO\bajo_niv_educ\1%\simulacion_3\observado_outputs.xlsx',tratado_71,71)</v>
      </c>
      <c r="LS21" s="2" t="str">
        <f t="shared" si="19"/>
        <v>xlswrite('G:\Mi unidad\1. PROYECTOS TELLO 2022\SCM SPILL OVERS\outputs\PEAO\bajo_ingreso\1%\simulacion_3\synthetic_control_outputs.xlsx',synthetic_control_71,71)</v>
      </c>
      <c r="MH21" s="2" t="str">
        <f t="shared" si="20"/>
        <v>xlswrite('G:\Mi unidad\1. PROYECTOS TELLO 2022\SCM SPILL OVERS\outputs\PEAO\bajo_ingreso\1%\simulacion_3\synthetic_control_spillover_outputs.xlsx',synthetic_control_sp_71,71)</v>
      </c>
      <c r="MX21" s="2" t="str">
        <f t="shared" si="21"/>
        <v>xlswrite('G:\Mi unidad\1. PROYECTOS TELLO 2022\SCM SPILL OVERS\outputs\PEAO\bajo_ingreso\1%\simulacion_3\observado_outputs.xlsx',tratado_71,71)</v>
      </c>
      <c r="NR21" s="2" t="str">
        <f t="shared" si="22"/>
        <v>xlswrite('G:\Mi unidad\1. PROYECTOS TELLO 2022\SCM SPILL OVERS\outputs\PEAO\densidad_g\1%\simulacion_3\synthetic_control_outputs.xlsx',synthetic_control_71,71)</v>
      </c>
      <c r="OF21" s="2" t="str">
        <f t="shared" si="23"/>
        <v>xlswrite('G:\Mi unidad\1. PROYECTOS TELLO 2022\SCM SPILL OVERS\outputs\PEAO\densidad_g\1%\simulacion_3\synthetic_control_spillover_outputs.xlsx',synthetic_control_sp_71,71)</v>
      </c>
      <c r="OV21" s="2" t="str">
        <f t="shared" si="24"/>
        <v>xlswrite('G:\Mi unidad\1. PROYECTOS TELLO 2022\SCM SPILL OVERS\outputs\PEAO\densidad_g\1%\simulacion_3\observado_outputs.xlsx',tratado_71,71)</v>
      </c>
      <c r="PI21" s="2" t="str">
        <f t="shared" si="25"/>
        <v>xlswrite('G:\Mi unidad\1. PROYECTOS TELLO 2022\SCM SPILL OVERS\outputs\PEAO\alimentos\1%\simulacion_3\synthetic_control_outputs.xlsx',synthetic_control_71,71);</v>
      </c>
      <c r="PJ21" s="2" t="str">
        <f t="shared" si="26"/>
        <v>xlswrite('G:\Mi unidad\1. PROYECTOS TELLO 2022\SCM SPILL OVERS\outputs\PEAO\alimentos\1%\simulacion_3\synthetic_control_spillover_outputs.xlsx',synthetic_control_sp_71,71);</v>
      </c>
      <c r="PK21" s="2" t="str">
        <f t="shared" si="27"/>
        <v>xlswrite('G:\Mi unidad\1. PROYECTOS TELLO 2022\SCM SPILL OVERS\outputs\PEAO\alimentos\1%\simulacion_3\observado_outputs.xlsx',tratado_71,71);</v>
      </c>
      <c r="PP21" s="2" t="str">
        <f t="shared" si="28"/>
        <v>xlswrite('G:\Mi unidad\1. PROYECTOS TELLO 2022\SCM SPILL OVERS\outputs\PEAO\jefe_hogar\1%\simulacion_3\synthetic_control_outputs.xlsx',synthetic_control_71,71);</v>
      </c>
      <c r="PQ21" s="2" t="str">
        <f t="shared" si="29"/>
        <v>xlswrite('G:\Mi unidad\1. PROYECTOS TELLO 2022\SCM SPILL OVERS\outputs\PEAO\jefe_hogar\1%\simulacion_3\synthetic_control_spillover_outputs.xlsx',synthetic_control_sp_71,71);</v>
      </c>
      <c r="PR21" s="2" t="str">
        <f t="shared" si="30"/>
        <v>xlswrite('G:\Mi unidad\1. PROYECTOS TELLO 2022\SCM SPILL OVERS\outputs\PEAO\jefe_hogar\1%\simulacion_3\observado_outputs.xlsx',tratado_71,71);</v>
      </c>
      <c r="PV21" s="2" t="str">
        <f t="shared" si="31"/>
        <v>xlswrite('G:\Mi unidad\1. PROYECTOS TELLO 2022\SCM SPILL OVERS\outputs\PEAO\mujeres\1%\simulacion_3\synthetic_control_outputs.xlsx',synthetic_control_71,71);</v>
      </c>
      <c r="PW21" s="2" t="str">
        <f t="shared" si="32"/>
        <v>xlswrite('G:\Mi unidad\1. PROYECTOS TELLO 2022\SCM SPILL OVERS\outputs\PEAO\mujeres\1%\simulacion_3\synthetic_control_spillover_outputs.xlsx',synthetic_control_sp_71,71);</v>
      </c>
      <c r="PX21" s="2" t="str">
        <f t="shared" si="33"/>
        <v>xlswrite('G:\Mi unidad\1. PROYECTOS TELLO 2022\SCM SPILL OVERS\outputs\PEAO\mujeres\1%\simulacion_3\observado_outputs.xlsx',tratado_71,71);</v>
      </c>
      <c r="QB21" s="2" t="str">
        <f t="shared" si="34"/>
        <v>xlswrite('G:\Mi unidad\1. PROYECTOS TELLO 2022\SCM SPILL OVERS\outputs\PEAO\criminalidad\1%\simulacion_3\synthetic_control_outputs.xlsx',synthetic_control_71,71);</v>
      </c>
      <c r="QC21" s="2" t="str">
        <f t="shared" si="35"/>
        <v>xlswrite('G:\Mi unidad\1. PROYECTOS TELLO 2022\SCM SPILL OVERS\outputs\PEAO\criminalidad\1%\simulacion_3\synthetic_control_spillover_outputs.xlsx',synthetic_control_sp_71,71);</v>
      </c>
      <c r="QD21" s="2" t="str">
        <f t="shared" si="36"/>
        <v>xlswrite('G:\Mi unidad\1. PROYECTOS TELLO 2022\SCM SPILL OVERS\outputs\PEAO\criminalidad\1%\simulacion_3\observado_outputs.xlsx',tratado_71,71);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OVERS\outputs\PEAO\bajo_niv_educ\1%\simulacion_3\output_tests.xlsx',spillover_test_"&amp;QW21&amp;"','sp_test_"&amp;QW21&amp;"');"</f>
        <v>xlswrite('G:\Mi unidad\1. PROYECTOS TELLO 2022\SCM SPILL OVERS\outputs\PEAO\bajo_niv_educ\1%\simulacion_3\output_tests.xlsx',spillover_test_16','sp_test_16');</v>
      </c>
      <c r="RK21">
        <v>16</v>
      </c>
      <c r="RL21" t="str">
        <f>"xlswrite('G:\Mi unidad\1. PROYECTOS TELLO 2022\SCM SPILL OVERS\outputs\PEAO\bajo_ingreso\1%\simulacion_3\output_tests.xlsx',spillover_test_"&amp;RK21&amp;"','sp_test_"&amp;RK21&amp;"');"</f>
        <v>xlswrite('G:\Mi unidad\1. PROYECTOS TELLO 2022\SCM SPILL OVERS\outputs\PEAO\bajo_ingreso\1%\simulacion_3\output_tests.xlsx',spillover_test_16','sp_test_16');</v>
      </c>
      <c r="RW21">
        <v>16</v>
      </c>
      <c r="RX21" t="str">
        <f>"xlswrite('G:\Mi unidad\1. PROYECTOS TELLO 2022\SCM SPILL OVERS\outputs\PEAO\densidad\1%\simulacion_3\output_tests.xlsx',spillover_test_"&amp;RW21&amp;"','sp_test_"&amp;RW21&amp;"');"</f>
        <v>xlswrite('G:\Mi unidad\1. PROYECTOS TELLO 2022\SCM SPILL OVERS\outputs\PEAO\densidad\1%\simulacion_3\output_tests.xlsx',spillover_test_16','sp_test_16');</v>
      </c>
      <c r="SI21">
        <v>16</v>
      </c>
      <c r="SJ21" t="str">
        <f>"xlswrite('G:\Mi unidad\1. PROYECTOS TELLO 2022\SCM SPILL OVERS\outputs\PEAO\densidad_g\1%\simulacion_3\output_tests.xlsx',spillover_test_"&amp;SI21&amp;"','sp_test_"&amp;SI21&amp;"');"</f>
        <v>xlswrite('G:\Mi unidad\1. PROYECTOS TELLO 2022\SCM SPILL OVERS\outputs\PEAO\densidad_g\1%\simulacion_3\output_tests.xlsx',spillover_test_16','sp_test_16');</v>
      </c>
      <c r="SU21">
        <v>16</v>
      </c>
      <c r="SV21" t="str">
        <f>"xlswrite('G:\Mi unidad\1. PROYECTOS TELLO 2022\SCM SPILL OVERS\outputs\PEAO\distancia_centro_salud\1%\simulacion_3\output_tests.xlsx',spillover_test_"&amp;SU21&amp;"','sp_test_"&amp;SU21&amp;"');"</f>
        <v>xlswrite('G:\Mi unidad\1. PROYECTOS TELLO 2022\SCM SPILL OVERS\outputs\PEAO\distancia_centro_salud\1%\simulacion_3\output_tests.xlsx',spillover_test_16','sp_test_16');</v>
      </c>
      <c r="TH21">
        <v>16</v>
      </c>
      <c r="TI21" t="str">
        <f>"xlswrite('G:\Mi unidad\1. PROYECTOS TELLO 2022\SCM SPILL OVERS\outputs\PEAO\informalidad\1%\simulacion_3\output_tests.xlsx',spillover_test_"&amp;TH21&amp;"','sp_test_"&amp;TH21&amp;"');"</f>
        <v>xlswrite('G:\Mi unidad\1. PROYECTOS TELLO 2022\SCM SPILL OVERS\outputs\PEAO\informalidad\1%\simulacion_3\output_tests.xlsx',spillover_test_16','sp_test_16');</v>
      </c>
      <c r="TU21">
        <v>16</v>
      </c>
      <c r="TV21" t="str">
        <f>"xlswrite('G:\Mi unidad\1. PROYECTOS TELLO 2022\SCM SPILL OVERS\outputs\PEAO\alimentos\1%\simulacion_3\output_tests.xlsx',spillover_test_"&amp;TU21&amp;"','sp_test_"&amp;TU21&amp;"');"</f>
        <v>xlswrite('G:\Mi unidad\1. PROYECTOS TELLO 2022\SCM SPILL OVERS\outputs\PEAO\alimentos\1%\simulacion_3\output_tests.xlsx',spillover_test_16','sp_test_16');</v>
      </c>
      <c r="UB21">
        <v>16</v>
      </c>
      <c r="UC21" t="str">
        <f>"xlswrite('G:\Mi unidad\1. PROYECTOS TELLO 2022\SCM SPILL OVERS\outputs\PEAO\jefe_hogar\1%\simulacion_3\output_tests.xlsx',spillover_test_"&amp;UB21&amp;"','sp_test_"&amp;UB21&amp;"');"</f>
        <v>xlswrite('G:\Mi unidad\1. PROYECTOS TELLO 2022\SCM SPILL OVERS\outputs\PEAO\jefe_hogar\1%\simulacion_3\output_tests.xlsx',spillover_test_16','sp_test_16');</v>
      </c>
      <c r="UI21">
        <v>16</v>
      </c>
      <c r="UJ21" t="str">
        <f>"xlswrite('G:\Mi unidad\1. PROYECTOS TELLO 2022\SCM SPILL OVERS\outputs\PEAO\mujeres\1%\simulacion_3\output_tests.xlsx',spillover_test_"&amp;UI21&amp;"','sp_test_"&amp;UI21&amp;"');"</f>
        <v>xlswrite('G:\Mi unidad\1. PROYECTOS TELLO 2022\SCM SPILL OVERS\outputs\PEAO\mujeres\1%\simulacion_3\output_tests.xlsx',spillover_test_16','sp_test_16');</v>
      </c>
      <c r="UU21">
        <v>16</v>
      </c>
      <c r="UV21" t="str">
        <f>"xlswrite('G:\Mi unidad\1. PROYECTOS TELLO 2022\SCM SPILL OVERS\outputs\PEAO\criminalidad\1%\simulacion_3\output_tests.xlsx',spillover_test_"&amp;UU21&amp;"','sp_test_"&amp;UU21&amp;"');"</f>
        <v>xlswrite('G:\Mi unidad\1. PROYECTOS TELLO 2022\SCM SPILL OVERS\outputs\PEAO\criminalidad\1%\simulacion_3\output_tests.xlsx',spillover_test_16','sp_test_16');</v>
      </c>
    </row>
    <row r="22" spans="1:568" x14ac:dyDescent="0.3">
      <c r="A22">
        <v>75</v>
      </c>
      <c r="B22" s="2" t="str">
        <f t="shared" si="0"/>
        <v>[data_75,provincias_75,~] = xlsread('BD_PEAO_est_1_provincia_75.xlsx');</v>
      </c>
      <c r="E22" s="2" t="str">
        <f t="shared" si="37"/>
        <v>provincia_75 = unique(provincias_75(2:end,1));</v>
      </c>
      <c r="O22" s="2" t="str">
        <f t="shared" si="1"/>
        <v>PEAO_75 = reshape(data_75(:,2),T+S,N);</v>
      </c>
      <c r="T22" s="2" t="str">
        <f t="shared" si="2"/>
        <v xml:space="preserve">PEAO_75 = PEAO_75'; </v>
      </c>
      <c r="X22" s="2" t="str">
        <f t="shared" si="3"/>
        <v>tratado_75 = PEAO_75(1,:);</v>
      </c>
      <c r="AC22" s="2" t="str">
        <f t="shared" si="4"/>
        <v>PEAO_75(1,:) = [];</v>
      </c>
      <c r="AI22" s="2" t="str">
        <f t="shared" si="5"/>
        <v>PEAO_75 = [tratado_75;PEAO_75];</v>
      </c>
      <c r="AN22" s="2" t="str">
        <f t="shared" si="6"/>
        <v>Y_75 = PEAO_75; % outcome matrix</v>
      </c>
      <c r="AS22" s="2" t="str">
        <f t="shared" si="44"/>
        <v>Y_pre_75 = Y_75(:,1:T);</v>
      </c>
      <c r="AW22" s="2" t="str">
        <f t="shared" si="45"/>
        <v>Y_post_75 = Y_75(:,T+1:end);</v>
      </c>
      <c r="BA22" s="2" t="str">
        <f t="shared" si="46"/>
        <v>[a_hat_75,B_hat_75] = scm_batch(Y_pre_75);</v>
      </c>
      <c r="BF22" s="2" t="str">
        <f t="shared" si="38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39"/>
        <v>M_hat_75 = (eye(N)-B_hat_75)'*(eye(N)-B_hat_75);</v>
      </c>
      <c r="DQ22" s="2" t="str">
        <f t="shared" si="40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1"/>
        <v>synthetic_control_75=synthetic_control_75'</v>
      </c>
      <c r="EQ22" s="2" t="str">
        <f t="shared" si="42"/>
        <v>synthetic_control_sp_75=synthetic_control_sp_75'</v>
      </c>
      <c r="EV22" s="2" t="str">
        <f t="shared" si="43"/>
        <v>tratado_75=tratado_75'</v>
      </c>
      <c r="EZ22" s="2" t="str">
        <f t="shared" si="7"/>
        <v>xlswrite('G:\Mi unidad\1. PROYECTOS TELLO 2022\SCM SPILL OVERS\outputs\PEAO\distancia_centro_salud\1%\simulacion_3\synthetic_control_outputs.xlsx',synthetic_control_75,75)</v>
      </c>
      <c r="FN22" s="2" t="str">
        <f t="shared" si="8"/>
        <v>xlswrite('G:\Mi unidad\1. PROYECTOS TELLO 2022\SCM SPILL OVERS\outputs\PEAO\distancia_centro_salud\1%\simulacion_3\synthetic_control_spillover_outputs.xlsx',synthetic_control_sp_75,75)</v>
      </c>
      <c r="GD22" s="2" t="str">
        <f t="shared" si="9"/>
        <v>xlswrite('G:\Mi unidad\1. PROYECTOS TELLO 2022\SCM SPILL OVERS\outputs\PEAO\distancia_centro_salud\1%\simulacion_3\observado_outputs.xlsx',tratado_75,75)</v>
      </c>
      <c r="GR22" s="2" t="str">
        <f t="shared" si="10"/>
        <v>xlswrite('G:\Mi unidad\1. PROYECTOS TELLO 2022\SCM SPILL OVERS\outputs\PEAO\informalidad\1%\simulacion_3\synthetic_control_outputs.xlsx',synthetic_control_75,75)</v>
      </c>
      <c r="HF22" s="2" t="str">
        <f t="shared" si="11"/>
        <v>xlswrite('G:\Mi unidad\1. PROYECTOS TELLO 2022\SCM SPILL OVERS\outputs\PEAO\informalidad\1%\simulacion_3\synthetic_control_spillover_outputs.xlsx',synthetic_control_sp_75,75)</v>
      </c>
      <c r="HV22" s="2" t="str">
        <f t="shared" si="12"/>
        <v>xlswrite('G:\Mi unidad\1. PROYECTOS TELLO 2022\SCM SPILL OVERS\outputs\PEAO\informalidad\1%\simulacion_3\observado_outputs.xlsx',tratado_75,75)</v>
      </c>
      <c r="IJ22" s="2" t="str">
        <f t="shared" si="13"/>
        <v>xlswrite('G:\Mi unidad\1. PROYECTOS TELLO 2022\SCM SPILL OVERS\outputs\PEAO\densidad\1%\simulacion_3\synthetic_control_outputs.xlsx',synthetic_control_75,75)</v>
      </c>
      <c r="IX22" s="2" t="str">
        <f t="shared" si="14"/>
        <v>xlswrite('G:\Mi unidad\1. PROYECTOS TELLO 2022\SCM SPILL OVERS\outputs\PEAO\densidad\1%\simulacion_3\synthetic_control_spillover_outputs.xlsx',synthetic_control_sp_75,75)</v>
      </c>
      <c r="JN22" s="2" t="str">
        <f t="shared" si="15"/>
        <v>xlswrite('G:\Mi unidad\1. PROYECTOS TELLO 2022\SCM SPILL OVERS\outputs\PEAO\densidad\1%\simulacion_3\observado_outputs.xlsx',tratado_75,75)</v>
      </c>
      <c r="KA22" s="2" t="str">
        <f t="shared" si="16"/>
        <v>xlswrite('G:\Mi unidad\1. PROYECTOS TELLO 2022\SCM SPILL OVERS\outputs\PEAO\bajo_niv_educ\1%\simulacion_3\synthetic_control_outputs.xlsx',synthetic_control_75,75)</v>
      </c>
      <c r="KO22" s="2" t="str">
        <f t="shared" si="17"/>
        <v>xlswrite('G:\Mi unidad\1. PROYECTOS TELLO 2022\SCM SPILL OVERS\outputs\PEAO\bajo_niv_educ\1%\simulacion_3\synthetic_control_spillover_outputs.xlsx',synthetic_control_sp_75,75)</v>
      </c>
      <c r="LE22" s="2" t="str">
        <f t="shared" si="18"/>
        <v>xlswrite('G:\Mi unidad\1. PROYECTOS TELLO 2022\SCM SPILL OVERS\outputs\PEAO\bajo_niv_educ\1%\simulacion_3\observado_outputs.xlsx',tratado_75,75)</v>
      </c>
      <c r="LS22" s="2" t="str">
        <f t="shared" si="19"/>
        <v>xlswrite('G:\Mi unidad\1. PROYECTOS TELLO 2022\SCM SPILL OVERS\outputs\PEAO\bajo_ingreso\1%\simulacion_3\synthetic_control_outputs.xlsx',synthetic_control_75,75)</v>
      </c>
      <c r="MH22" s="2" t="str">
        <f t="shared" si="20"/>
        <v>xlswrite('G:\Mi unidad\1. PROYECTOS TELLO 2022\SCM SPILL OVERS\outputs\PEAO\bajo_ingreso\1%\simulacion_3\synthetic_control_spillover_outputs.xlsx',synthetic_control_sp_75,75)</v>
      </c>
      <c r="MX22" s="2" t="str">
        <f t="shared" si="21"/>
        <v>xlswrite('G:\Mi unidad\1. PROYECTOS TELLO 2022\SCM SPILL OVERS\outputs\PEAO\bajo_ingreso\1%\simulacion_3\observado_outputs.xlsx',tratado_75,75)</v>
      </c>
      <c r="NR22" s="2" t="str">
        <f t="shared" si="22"/>
        <v>xlswrite('G:\Mi unidad\1. PROYECTOS TELLO 2022\SCM SPILL OVERS\outputs\PEAO\densidad_g\1%\simulacion_3\synthetic_control_outputs.xlsx',synthetic_control_75,75)</v>
      </c>
      <c r="OF22" s="2" t="str">
        <f t="shared" si="23"/>
        <v>xlswrite('G:\Mi unidad\1. PROYECTOS TELLO 2022\SCM SPILL OVERS\outputs\PEAO\densidad_g\1%\simulacion_3\synthetic_control_spillover_outputs.xlsx',synthetic_control_sp_75,75)</v>
      </c>
      <c r="OV22" s="2" t="str">
        <f t="shared" si="24"/>
        <v>xlswrite('G:\Mi unidad\1. PROYECTOS TELLO 2022\SCM SPILL OVERS\outputs\PEAO\densidad_g\1%\simulacion_3\observado_outputs.xlsx',tratado_75,75)</v>
      </c>
      <c r="PI22" s="2" t="str">
        <f t="shared" si="25"/>
        <v>xlswrite('G:\Mi unidad\1. PROYECTOS TELLO 2022\SCM SPILL OVERS\outputs\PEAO\alimentos\1%\simulacion_3\synthetic_control_outputs.xlsx',synthetic_control_75,75);</v>
      </c>
      <c r="PJ22" s="2" t="str">
        <f t="shared" si="26"/>
        <v>xlswrite('G:\Mi unidad\1. PROYECTOS TELLO 2022\SCM SPILL OVERS\outputs\PEAO\alimentos\1%\simulacion_3\synthetic_control_spillover_outputs.xlsx',synthetic_control_sp_75,75);</v>
      </c>
      <c r="PK22" s="2" t="str">
        <f t="shared" si="27"/>
        <v>xlswrite('G:\Mi unidad\1. PROYECTOS TELLO 2022\SCM SPILL OVERS\outputs\PEAO\alimentos\1%\simulacion_3\observado_outputs.xlsx',tratado_75,75);</v>
      </c>
      <c r="PP22" s="2" t="str">
        <f t="shared" si="28"/>
        <v>xlswrite('G:\Mi unidad\1. PROYECTOS TELLO 2022\SCM SPILL OVERS\outputs\PEAO\jefe_hogar\1%\simulacion_3\synthetic_control_outputs.xlsx',synthetic_control_75,75);</v>
      </c>
      <c r="PQ22" s="2" t="str">
        <f t="shared" si="29"/>
        <v>xlswrite('G:\Mi unidad\1. PROYECTOS TELLO 2022\SCM SPILL OVERS\outputs\PEAO\jefe_hogar\1%\simulacion_3\synthetic_control_spillover_outputs.xlsx',synthetic_control_sp_75,75);</v>
      </c>
      <c r="PR22" s="2" t="str">
        <f t="shared" si="30"/>
        <v>xlswrite('G:\Mi unidad\1. PROYECTOS TELLO 2022\SCM SPILL OVERS\outputs\PEAO\jefe_hogar\1%\simulacion_3\observado_outputs.xlsx',tratado_75,75);</v>
      </c>
      <c r="PV22" s="2" t="str">
        <f t="shared" si="31"/>
        <v>xlswrite('G:\Mi unidad\1. PROYECTOS TELLO 2022\SCM SPILL OVERS\outputs\PEAO\mujeres\1%\simulacion_3\synthetic_control_outputs.xlsx',synthetic_control_75,75);</v>
      </c>
      <c r="PW22" s="2" t="str">
        <f t="shared" si="32"/>
        <v>xlswrite('G:\Mi unidad\1. PROYECTOS TELLO 2022\SCM SPILL OVERS\outputs\PEAO\mujeres\1%\simulacion_3\synthetic_control_spillover_outputs.xlsx',synthetic_control_sp_75,75);</v>
      </c>
      <c r="PX22" s="2" t="str">
        <f t="shared" si="33"/>
        <v>xlswrite('G:\Mi unidad\1. PROYECTOS TELLO 2022\SCM SPILL OVERS\outputs\PEAO\mujeres\1%\simulacion_3\observado_outputs.xlsx',tratado_75,75);</v>
      </c>
      <c r="QB22" s="2" t="str">
        <f t="shared" si="34"/>
        <v>xlswrite('G:\Mi unidad\1. PROYECTOS TELLO 2022\SCM SPILL OVERS\outputs\PEAO\criminalidad\1%\simulacion_3\synthetic_control_outputs.xlsx',synthetic_control_75,75);</v>
      </c>
      <c r="QC22" s="2" t="str">
        <f t="shared" si="35"/>
        <v>xlswrite('G:\Mi unidad\1. PROYECTOS TELLO 2022\SCM SPILL OVERS\outputs\PEAO\criminalidad\1%\simulacion_3\synthetic_control_spillover_outputs.xlsx',synthetic_control_sp_75,75);</v>
      </c>
      <c r="QD22" s="2" t="str">
        <f t="shared" si="36"/>
        <v>xlswrite('G:\Mi unidad\1. PROYECTOS TELLO 2022\SCM SPILL OVERS\outputs\PEAO\criminalidad\1%\simulacion_3\observado_outputs.xlsx',tratado_75,75);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OVERS\outputs\PEAO\bajo_niv_educ\1%\simulacion_3\output_tests.xlsx',lb_vec_"&amp;QW22&amp;"','lb_vec_"&amp;QW22&amp;"');"</f>
        <v>xlswrite('G:\Mi unidad\1. PROYECTOS TELLO 2022\SCM SPILL OVERS\outputs\PEAO\bajo_niv_educ\1%\simulacion_3\output_tests.xlsx',lb_vec_17','lb_vec_17');</v>
      </c>
      <c r="RK22">
        <v>17</v>
      </c>
      <c r="RL22" t="str">
        <f>"xlswrite('G:\Mi unidad\1. PROYECTOS TELLO 2022\SCM SPILL OVERS\outputs\PEAO\bajo_ingreso\1%\simulacion_3\output_tests.xlsx',lb_vec_"&amp;RK22&amp;"','lb_vec_"&amp;RK22&amp;"');"</f>
        <v>xlswrite('G:\Mi unidad\1. PROYECTOS TELLO 2022\SCM SPILL OVERS\outputs\PEAO\bajo_ingreso\1%\simulacion_3\output_tests.xlsx',lb_vec_17','lb_vec_17');</v>
      </c>
      <c r="RW22">
        <v>17</v>
      </c>
      <c r="RX22" t="str">
        <f>"xlswrite('G:\Mi unidad\1. PROYECTOS TELLO 2022\SCM SPILL OVERS\outputs\PEAO\densidad\1%\simulacion_3\output_tests.xlsx',lb_vec_"&amp;RW22&amp;"','lb_vec_"&amp;RW22&amp;"');"</f>
        <v>xlswrite('G:\Mi unidad\1. PROYECTOS TELLO 2022\SCM SPILL OVERS\outputs\PEAO\densidad\1%\simulacion_3\output_tests.xlsx',lb_vec_17','lb_vec_17');</v>
      </c>
      <c r="SI22">
        <v>17</v>
      </c>
      <c r="SJ22" t="str">
        <f>"xlswrite('G:\Mi unidad\1. PROYECTOS TELLO 2022\SCM SPILL OVERS\outputs\PEAO\densidad_g\1%\simulacion_3\output_tests.xlsx',lb_vec_"&amp;SI22&amp;"','lb_vec_"&amp;SI22&amp;"');"</f>
        <v>xlswrite('G:\Mi unidad\1. PROYECTOS TELLO 2022\SCM SPILL OVERS\outputs\PEAO\densidad_g\1%\simulacion_3\output_tests.xlsx',lb_vec_17','lb_vec_17');</v>
      </c>
      <c r="SU22">
        <v>17</v>
      </c>
      <c r="SV22" t="str">
        <f>"xlswrite('G:\Mi unidad\1. PROYECTOS TELLO 2022\SCM SPILL OVERS\outputs\PEAO\distancia_centro_salud\1%\simulacion_3\output_tests.xlsx',lb_vec_"&amp;SU22&amp;"','lb_vec_"&amp;SU22&amp;"');"</f>
        <v>xlswrite('G:\Mi unidad\1. PROYECTOS TELLO 2022\SCM SPILL OVERS\outputs\PEAO\distancia_centro_salud\1%\simulacion_3\output_tests.xlsx',lb_vec_17','lb_vec_17');</v>
      </c>
      <c r="TH22">
        <v>17</v>
      </c>
      <c r="TI22" t="str">
        <f>"xlswrite('G:\Mi unidad\1. PROYECTOS TELLO 2022\SCM SPILL OVERS\outputs\PEAO\informalidad\1%\simulacion_3\output_tests.xlsx',lb_vec_"&amp;TH22&amp;"','lb_vec_"&amp;TH22&amp;"');"</f>
        <v>xlswrite('G:\Mi unidad\1. PROYECTOS TELLO 2022\SCM SPILL OVERS\outputs\PEAO\informalidad\1%\simulacion_3\output_tests.xlsx',lb_vec_17','lb_vec_17');</v>
      </c>
      <c r="TU22">
        <v>17</v>
      </c>
      <c r="TV22" t="str">
        <f>"xlswrite('G:\Mi unidad\1. PROYECTOS TELLO 2022\SCM SPILL OVERS\outputs\PEAO\alimentos\1%\simulacion_3\output_tests.xlsx',lb_vec_"&amp;TU22&amp;"','lb_vec_"&amp;TU22&amp;"');"</f>
        <v>xlswrite('G:\Mi unidad\1. PROYECTOS TELLO 2022\SCM SPILL OVERS\outputs\PEAO\alimentos\1%\simulacion_3\output_tests.xlsx',lb_vec_17','lb_vec_17');</v>
      </c>
      <c r="UB22">
        <v>17</v>
      </c>
      <c r="UC22" t="str">
        <f>"xlswrite('G:\Mi unidad\1. PROYECTOS TELLO 2022\SCM SPILL OVERS\outputs\PEAO\jefe_hogar\1%\simulacion_3\output_tests.xlsx',lb_vec_"&amp;UB22&amp;"','lb_vec_"&amp;UB22&amp;"');"</f>
        <v>xlswrite('G:\Mi unidad\1. PROYECTOS TELLO 2022\SCM SPILL OVERS\outputs\PEAO\jefe_hogar\1%\simulacion_3\output_tests.xlsx',lb_vec_17','lb_vec_17');</v>
      </c>
      <c r="UI22">
        <v>17</v>
      </c>
      <c r="UJ22" t="str">
        <f>"xlswrite('G:\Mi unidad\1. PROYECTOS TELLO 2022\SCM SPILL OVERS\outputs\PEAO\mujeres\1%\simulacion_3\output_tests.xlsx',lb_vec_"&amp;UI22&amp;"','lb_vec_"&amp;UI22&amp;"');"</f>
        <v>xlswrite('G:\Mi unidad\1. PROYECTOS TELLO 2022\SCM SPILL OVERS\outputs\PEAO\mujeres\1%\simulacion_3\output_tests.xlsx',lb_vec_17','lb_vec_17');</v>
      </c>
      <c r="UU22">
        <v>17</v>
      </c>
      <c r="UV22" t="str">
        <f>"xlswrite('G:\Mi unidad\1. PROYECTOS TELLO 2022\SCM SPILL OVERS\outputs\PEAO\criminalidad\1%\simulacion_3\output_tests.xlsx',lb_vec_"&amp;UU22&amp;"','lb_vec_"&amp;UU22&amp;"');"</f>
        <v>xlswrite('G:\Mi unidad\1. PROYECTOS TELLO 2022\SCM SPILL OVERS\outputs\PEAO\criminalidad\1%\simulacion_3\output_tests.xlsx',lb_vec_17','lb_vec_17');</v>
      </c>
    </row>
    <row r="23" spans="1:568" x14ac:dyDescent="0.3">
      <c r="A23">
        <v>76</v>
      </c>
      <c r="B23" s="2" t="str">
        <f t="shared" si="0"/>
        <v>[data_76,provincias_76,~] = xlsread('BD_PEAO_est_1_provincia_76.xlsx');</v>
      </c>
      <c r="E23" s="2" t="str">
        <f t="shared" si="37"/>
        <v>provincia_76 = unique(provincias_76(2:end,1));</v>
      </c>
      <c r="O23" s="2" t="str">
        <f t="shared" si="1"/>
        <v>PEAO_76 = reshape(data_76(:,2),T+S,N);</v>
      </c>
      <c r="T23" s="2" t="str">
        <f t="shared" si="2"/>
        <v xml:space="preserve">PEAO_76 = PEAO_76'; </v>
      </c>
      <c r="X23" s="2" t="str">
        <f t="shared" si="3"/>
        <v>tratado_76 = PEAO_76(1,:);</v>
      </c>
      <c r="AC23" s="2" t="str">
        <f t="shared" si="4"/>
        <v>PEAO_76(1,:) = [];</v>
      </c>
      <c r="AI23" s="2" t="str">
        <f t="shared" si="5"/>
        <v>PEAO_76 = [tratado_76;PEAO_76];</v>
      </c>
      <c r="AN23" s="2" t="str">
        <f t="shared" si="6"/>
        <v>Y_76 = PEAO_76; % outcome matrix</v>
      </c>
      <c r="AS23" s="2" t="str">
        <f t="shared" si="44"/>
        <v>Y_pre_76 = Y_76(:,1:T);</v>
      </c>
      <c r="AW23" s="2" t="str">
        <f t="shared" si="45"/>
        <v>Y_post_76 = Y_76(:,T+1:end);</v>
      </c>
      <c r="BA23" s="2" t="str">
        <f t="shared" si="46"/>
        <v>[a_hat_76,B_hat_76] = scm_batch(Y_pre_76);</v>
      </c>
      <c r="BF23" s="2" t="str">
        <f t="shared" si="38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39"/>
        <v>M_hat_76 = (eye(N)-B_hat_76)'*(eye(N)-B_hat_76);</v>
      </c>
      <c r="DQ23" s="2" t="str">
        <f t="shared" si="40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1"/>
        <v>synthetic_control_76=synthetic_control_76'</v>
      </c>
      <c r="EQ23" s="2" t="str">
        <f t="shared" si="42"/>
        <v>synthetic_control_sp_76=synthetic_control_sp_76'</v>
      </c>
      <c r="EV23" s="2" t="str">
        <f t="shared" si="43"/>
        <v>tratado_76=tratado_76'</v>
      </c>
      <c r="EZ23" s="2" t="str">
        <f t="shared" si="7"/>
        <v>xlswrite('G:\Mi unidad\1. PROYECTOS TELLO 2022\SCM SPILL OVERS\outputs\PEAO\distancia_centro_salud\1%\simulacion_3\synthetic_control_outputs.xlsx',synthetic_control_76,76)</v>
      </c>
      <c r="FN23" s="2" t="str">
        <f t="shared" si="8"/>
        <v>xlswrite('G:\Mi unidad\1. PROYECTOS TELLO 2022\SCM SPILL OVERS\outputs\PEAO\distancia_centro_salud\1%\simulacion_3\synthetic_control_spillover_outputs.xlsx',synthetic_control_sp_76,76)</v>
      </c>
      <c r="GD23" s="2" t="str">
        <f t="shared" si="9"/>
        <v>xlswrite('G:\Mi unidad\1. PROYECTOS TELLO 2022\SCM SPILL OVERS\outputs\PEAO\distancia_centro_salud\1%\simulacion_3\observado_outputs.xlsx',tratado_76,76)</v>
      </c>
      <c r="GR23" s="2" t="str">
        <f t="shared" si="10"/>
        <v>xlswrite('G:\Mi unidad\1. PROYECTOS TELLO 2022\SCM SPILL OVERS\outputs\PEAO\informalidad\1%\simulacion_3\synthetic_control_outputs.xlsx',synthetic_control_76,76)</v>
      </c>
      <c r="HF23" s="2" t="str">
        <f t="shared" si="11"/>
        <v>xlswrite('G:\Mi unidad\1. PROYECTOS TELLO 2022\SCM SPILL OVERS\outputs\PEAO\informalidad\1%\simulacion_3\synthetic_control_spillover_outputs.xlsx',synthetic_control_sp_76,76)</v>
      </c>
      <c r="HV23" s="2" t="str">
        <f t="shared" si="12"/>
        <v>xlswrite('G:\Mi unidad\1. PROYECTOS TELLO 2022\SCM SPILL OVERS\outputs\PEAO\informalidad\1%\simulacion_3\observado_outputs.xlsx',tratado_76,76)</v>
      </c>
      <c r="IJ23" s="2" t="str">
        <f t="shared" si="13"/>
        <v>xlswrite('G:\Mi unidad\1. PROYECTOS TELLO 2022\SCM SPILL OVERS\outputs\PEAO\densidad\1%\simulacion_3\synthetic_control_outputs.xlsx',synthetic_control_76,76)</v>
      </c>
      <c r="IX23" s="2" t="str">
        <f t="shared" si="14"/>
        <v>xlswrite('G:\Mi unidad\1. PROYECTOS TELLO 2022\SCM SPILL OVERS\outputs\PEAO\densidad\1%\simulacion_3\synthetic_control_spillover_outputs.xlsx',synthetic_control_sp_76,76)</v>
      </c>
      <c r="JN23" s="2" t="str">
        <f t="shared" si="15"/>
        <v>xlswrite('G:\Mi unidad\1. PROYECTOS TELLO 2022\SCM SPILL OVERS\outputs\PEAO\densidad\1%\simulacion_3\observado_outputs.xlsx',tratado_76,76)</v>
      </c>
      <c r="KA23" s="2" t="str">
        <f t="shared" si="16"/>
        <v>xlswrite('G:\Mi unidad\1. PROYECTOS TELLO 2022\SCM SPILL OVERS\outputs\PEAO\bajo_niv_educ\1%\simulacion_3\synthetic_control_outputs.xlsx',synthetic_control_76,76)</v>
      </c>
      <c r="KO23" s="2" t="str">
        <f t="shared" si="17"/>
        <v>xlswrite('G:\Mi unidad\1. PROYECTOS TELLO 2022\SCM SPILL OVERS\outputs\PEAO\bajo_niv_educ\1%\simulacion_3\synthetic_control_spillover_outputs.xlsx',synthetic_control_sp_76,76)</v>
      </c>
      <c r="LE23" s="2" t="str">
        <f t="shared" si="18"/>
        <v>xlswrite('G:\Mi unidad\1. PROYECTOS TELLO 2022\SCM SPILL OVERS\outputs\PEAO\bajo_niv_educ\1%\simulacion_3\observado_outputs.xlsx',tratado_76,76)</v>
      </c>
      <c r="LS23" s="2" t="str">
        <f t="shared" si="19"/>
        <v>xlswrite('G:\Mi unidad\1. PROYECTOS TELLO 2022\SCM SPILL OVERS\outputs\PEAO\bajo_ingreso\1%\simulacion_3\synthetic_control_outputs.xlsx',synthetic_control_76,76)</v>
      </c>
      <c r="MH23" s="2" t="str">
        <f t="shared" si="20"/>
        <v>xlswrite('G:\Mi unidad\1. PROYECTOS TELLO 2022\SCM SPILL OVERS\outputs\PEAO\bajo_ingreso\1%\simulacion_3\synthetic_control_spillover_outputs.xlsx',synthetic_control_sp_76,76)</v>
      </c>
      <c r="MX23" s="2" t="str">
        <f t="shared" si="21"/>
        <v>xlswrite('G:\Mi unidad\1. PROYECTOS TELLO 2022\SCM SPILL OVERS\outputs\PEAO\bajo_ingreso\1%\simulacion_3\observado_outputs.xlsx',tratado_76,76)</v>
      </c>
      <c r="NR23" s="2" t="str">
        <f t="shared" si="22"/>
        <v>xlswrite('G:\Mi unidad\1. PROYECTOS TELLO 2022\SCM SPILL OVERS\outputs\PEAO\densidad_g\1%\simulacion_3\synthetic_control_outputs.xlsx',synthetic_control_76,76)</v>
      </c>
      <c r="OF23" s="2" t="str">
        <f t="shared" si="23"/>
        <v>xlswrite('G:\Mi unidad\1. PROYECTOS TELLO 2022\SCM SPILL OVERS\outputs\PEAO\densidad_g\1%\simulacion_3\synthetic_control_spillover_outputs.xlsx',synthetic_control_sp_76,76)</v>
      </c>
      <c r="OV23" s="2" t="str">
        <f t="shared" si="24"/>
        <v>xlswrite('G:\Mi unidad\1. PROYECTOS TELLO 2022\SCM SPILL OVERS\outputs\PEAO\densidad_g\1%\simulacion_3\observado_outputs.xlsx',tratado_76,76)</v>
      </c>
      <c r="PI23" s="2" t="str">
        <f t="shared" si="25"/>
        <v>xlswrite('G:\Mi unidad\1. PROYECTOS TELLO 2022\SCM SPILL OVERS\outputs\PEAO\alimentos\1%\simulacion_3\synthetic_control_outputs.xlsx',synthetic_control_76,76);</v>
      </c>
      <c r="PJ23" s="2" t="str">
        <f t="shared" si="26"/>
        <v>xlswrite('G:\Mi unidad\1. PROYECTOS TELLO 2022\SCM SPILL OVERS\outputs\PEAO\alimentos\1%\simulacion_3\synthetic_control_spillover_outputs.xlsx',synthetic_control_sp_76,76);</v>
      </c>
      <c r="PK23" s="2" t="str">
        <f t="shared" si="27"/>
        <v>xlswrite('G:\Mi unidad\1. PROYECTOS TELLO 2022\SCM SPILL OVERS\outputs\PEAO\alimentos\1%\simulacion_3\observado_outputs.xlsx',tratado_76,76);</v>
      </c>
      <c r="PP23" s="2" t="str">
        <f t="shared" si="28"/>
        <v>xlswrite('G:\Mi unidad\1. PROYECTOS TELLO 2022\SCM SPILL OVERS\outputs\PEAO\jefe_hogar\1%\simulacion_3\synthetic_control_outputs.xlsx',synthetic_control_76,76);</v>
      </c>
      <c r="PQ23" s="2" t="str">
        <f t="shared" si="29"/>
        <v>xlswrite('G:\Mi unidad\1. PROYECTOS TELLO 2022\SCM SPILL OVERS\outputs\PEAO\jefe_hogar\1%\simulacion_3\synthetic_control_spillover_outputs.xlsx',synthetic_control_sp_76,76);</v>
      </c>
      <c r="PR23" s="2" t="str">
        <f t="shared" si="30"/>
        <v>xlswrite('G:\Mi unidad\1. PROYECTOS TELLO 2022\SCM SPILL OVERS\outputs\PEAO\jefe_hogar\1%\simulacion_3\observado_outputs.xlsx',tratado_76,76);</v>
      </c>
      <c r="PV23" s="2" t="str">
        <f t="shared" si="31"/>
        <v>xlswrite('G:\Mi unidad\1. PROYECTOS TELLO 2022\SCM SPILL OVERS\outputs\PEAO\mujeres\1%\simulacion_3\synthetic_control_outputs.xlsx',synthetic_control_76,76);</v>
      </c>
      <c r="PW23" s="2" t="str">
        <f t="shared" si="32"/>
        <v>xlswrite('G:\Mi unidad\1. PROYECTOS TELLO 2022\SCM SPILL OVERS\outputs\PEAO\mujeres\1%\simulacion_3\synthetic_control_spillover_outputs.xlsx',synthetic_control_sp_76,76);</v>
      </c>
      <c r="PX23" s="2" t="str">
        <f t="shared" si="33"/>
        <v>xlswrite('G:\Mi unidad\1. PROYECTOS TELLO 2022\SCM SPILL OVERS\outputs\PEAO\mujeres\1%\simulacion_3\observado_outputs.xlsx',tratado_76,76);</v>
      </c>
      <c r="QB23" s="2" t="str">
        <f t="shared" si="34"/>
        <v>xlswrite('G:\Mi unidad\1. PROYECTOS TELLO 2022\SCM SPILL OVERS\outputs\PEAO\criminalidad\1%\simulacion_3\synthetic_control_outputs.xlsx',synthetic_control_76,76);</v>
      </c>
      <c r="QC23" s="2" t="str">
        <f t="shared" si="35"/>
        <v>xlswrite('G:\Mi unidad\1. PROYECTOS TELLO 2022\SCM SPILL OVERS\outputs\PEAO\criminalidad\1%\simulacion_3\synthetic_control_spillover_outputs.xlsx',synthetic_control_sp_76,76);</v>
      </c>
      <c r="QD23" s="2" t="str">
        <f t="shared" si="36"/>
        <v>xlswrite('G:\Mi unidad\1. PROYECTOS TELLO 2022\SCM SPILL OVERS\outputs\PEAO\criminalidad\1%\simulacion_3\observado_outputs.xlsx',tratado_76,76);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OVERS\outputs\PEAO\bajo_niv_educ\1%\simulacion_3\output_tests.xlsx',ub_vec_"&amp;QW23&amp;"','ub_vec_"&amp;QW23&amp;"');"</f>
        <v>xlswrite('G:\Mi unidad\1. PROYECTOS TELLO 2022\SCM SPILL OVERS\outputs\PEAO\bajo_niv_educ\1%\simulacion_3\output_tests.xlsx',ub_vec_17','ub_vec_17');</v>
      </c>
      <c r="RK23">
        <v>17</v>
      </c>
      <c r="RL23" t="str">
        <f>"xlswrite('G:\Mi unidad\1. PROYECTOS TELLO 2022\SCM SPILL OVERS\outputs\PEAO\bajo_ingreso\1%\simulacion_3\output_tests.xlsx',ub_vec_"&amp;RK23&amp;"','ub_vec_"&amp;RK23&amp;"');"</f>
        <v>xlswrite('G:\Mi unidad\1. PROYECTOS TELLO 2022\SCM SPILL OVERS\outputs\PEAO\bajo_ingreso\1%\simulacion_3\output_tests.xlsx',ub_vec_17','ub_vec_17');</v>
      </c>
      <c r="RW23">
        <v>17</v>
      </c>
      <c r="RX23" t="str">
        <f>"xlswrite('G:\Mi unidad\1. PROYECTOS TELLO 2022\SCM SPILL OVERS\outputs\PEAO\densidad\1%\simulacion_3\output_tests.xlsx',ub_vec_"&amp;RW23&amp;"','ub_vec_"&amp;RW23&amp;"');"</f>
        <v>xlswrite('G:\Mi unidad\1. PROYECTOS TELLO 2022\SCM SPILL OVERS\outputs\PEAO\densidad\1%\simulacion_3\output_tests.xlsx',ub_vec_17','ub_vec_17');</v>
      </c>
      <c r="SI23">
        <v>17</v>
      </c>
      <c r="SJ23" t="str">
        <f>"xlswrite('G:\Mi unidad\1. PROYECTOS TELLO 2022\SCM SPILL OVERS\outputs\PEAO\densidad_g\1%\simulacion_3\output_tests.xlsx',ub_vec_"&amp;SI23&amp;"','ub_vec_"&amp;SI23&amp;"');"</f>
        <v>xlswrite('G:\Mi unidad\1. PROYECTOS TELLO 2022\SCM SPILL OVERS\outputs\PEAO\densidad_g\1%\simulacion_3\output_tests.xlsx',ub_vec_17','ub_vec_17');</v>
      </c>
      <c r="SU23">
        <v>17</v>
      </c>
      <c r="SV23" t="str">
        <f>"xlswrite('G:\Mi unidad\1. PROYECTOS TELLO 2022\SCM SPILL OVERS\outputs\PEAO\distancia_centro_salud\1%\simulacion_3\output_tests.xlsx',ub_vec_"&amp;SU23&amp;"','ub_vec_"&amp;SU23&amp;"');"</f>
        <v>xlswrite('G:\Mi unidad\1. PROYECTOS TELLO 2022\SCM SPILL OVERS\outputs\PEAO\distancia_centro_salud\1%\simulacion_3\output_tests.xlsx',ub_vec_17','ub_vec_17');</v>
      </c>
      <c r="TH23">
        <v>17</v>
      </c>
      <c r="TI23" t="str">
        <f>"xlswrite('G:\Mi unidad\1. PROYECTOS TELLO 2022\SCM SPILL OVERS\outputs\PEAO\informalidad\1%\simulacion_3\output_tests.xlsx',ub_vec_"&amp;TH23&amp;"','ub_vec_"&amp;TH23&amp;"');"</f>
        <v>xlswrite('G:\Mi unidad\1. PROYECTOS TELLO 2022\SCM SPILL OVERS\outputs\PEAO\informalidad\1%\simulacion_3\output_tests.xlsx',ub_vec_17','ub_vec_17');</v>
      </c>
      <c r="TU23">
        <v>17</v>
      </c>
      <c r="TV23" t="str">
        <f>"xlswrite('G:\Mi unidad\1. PROYECTOS TELLO 2022\SCM SPILL OVERS\outputs\PEAO\alimentos\1%\simulacion_3\output_tests.xlsx',ub_vec_"&amp;TU23&amp;"','ub_vec_"&amp;TU23&amp;"');"</f>
        <v>xlswrite('G:\Mi unidad\1. PROYECTOS TELLO 2022\SCM SPILL OVERS\outputs\PEAO\alimentos\1%\simulacion_3\output_tests.xlsx',ub_vec_17','ub_vec_17');</v>
      </c>
      <c r="UB23">
        <v>17</v>
      </c>
      <c r="UC23" t="str">
        <f>"xlswrite('G:\Mi unidad\1. PROYECTOS TELLO 2022\SCM SPILL OVERS\outputs\PEAO\jefe_hogar\1%\simulacion_3\output_tests.xlsx',ub_vec_"&amp;UB23&amp;"','ub_vec_"&amp;UB23&amp;"');"</f>
        <v>xlswrite('G:\Mi unidad\1. PROYECTOS TELLO 2022\SCM SPILL OVERS\outputs\PEAO\jefe_hogar\1%\simulacion_3\output_tests.xlsx',ub_vec_17','ub_vec_17');</v>
      </c>
      <c r="UI23">
        <v>17</v>
      </c>
      <c r="UJ23" t="str">
        <f>"xlswrite('G:\Mi unidad\1. PROYECTOS TELLO 2022\SCM SPILL OVERS\outputs\PEAO\mujeres\1%\simulacion_3\output_tests.xlsx',ub_vec_"&amp;UI23&amp;"','ub_vec_"&amp;UI23&amp;"');"</f>
        <v>xlswrite('G:\Mi unidad\1. PROYECTOS TELLO 2022\SCM SPILL OVERS\outputs\PEAO\mujeres\1%\simulacion_3\output_tests.xlsx',ub_vec_17','ub_vec_17');</v>
      </c>
      <c r="UU23">
        <v>17</v>
      </c>
      <c r="UV23" t="str">
        <f>"xlswrite('G:\Mi unidad\1. PROYECTOS TELLO 2022\SCM SPILL OVERS\outputs\PEAO\criminalidad\1%\simulacion_3\output_tests.xlsx',ub_vec_"&amp;UU23&amp;"','ub_vec_"&amp;UU23&amp;"');"</f>
        <v>xlswrite('G:\Mi unidad\1. PROYECTOS TELLO 2022\SCM SPILL OVERS\outputs\PEAO\criminalidad\1%\simulacion_3\output_tests.xlsx',ub_vec_17','ub_vec_17');</v>
      </c>
    </row>
    <row r="24" spans="1:568" x14ac:dyDescent="0.3">
      <c r="A24">
        <v>77</v>
      </c>
      <c r="B24" s="2" t="str">
        <f t="shared" si="0"/>
        <v>[data_77,provincias_77,~] = xlsread('BD_PEAO_est_1_provincia_77.xlsx');</v>
      </c>
      <c r="E24" s="2" t="str">
        <f t="shared" si="37"/>
        <v>provincia_77 = unique(provincias_77(2:end,1));</v>
      </c>
      <c r="O24" s="2" t="str">
        <f t="shared" si="1"/>
        <v>PEAO_77 = reshape(data_77(:,2),T+S,N);</v>
      </c>
      <c r="T24" s="2" t="str">
        <f t="shared" si="2"/>
        <v xml:space="preserve">PEAO_77 = PEAO_77'; </v>
      </c>
      <c r="X24" s="2" t="str">
        <f t="shared" si="3"/>
        <v>tratado_77 = PEAO_77(1,:);</v>
      </c>
      <c r="AC24" s="2" t="str">
        <f t="shared" si="4"/>
        <v>PEAO_77(1,:) = [];</v>
      </c>
      <c r="AI24" s="2" t="str">
        <f t="shared" si="5"/>
        <v>PEAO_77 = [tratado_77;PEAO_77];</v>
      </c>
      <c r="AN24" s="2" t="str">
        <f t="shared" si="6"/>
        <v>Y_77 = PEAO_77; % outcome matrix</v>
      </c>
      <c r="AS24" s="2" t="str">
        <f t="shared" si="44"/>
        <v>Y_pre_77 = Y_77(:,1:T);</v>
      </c>
      <c r="AW24" s="2" t="str">
        <f t="shared" si="45"/>
        <v>Y_post_77 = Y_77(:,T+1:end);</v>
      </c>
      <c r="BA24" s="2" t="str">
        <f t="shared" si="46"/>
        <v>[a_hat_77,B_hat_77] = scm_batch(Y_pre_77);</v>
      </c>
      <c r="BF24" s="2" t="str">
        <f t="shared" si="38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39"/>
        <v>M_hat_77 = (eye(N)-B_hat_77)'*(eye(N)-B_hat_77);</v>
      </c>
      <c r="DQ24" s="2" t="str">
        <f t="shared" si="40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1"/>
        <v>synthetic_control_77=synthetic_control_77'</v>
      </c>
      <c r="EQ24" s="2" t="str">
        <f t="shared" si="42"/>
        <v>synthetic_control_sp_77=synthetic_control_sp_77'</v>
      </c>
      <c r="EV24" s="2" t="str">
        <f t="shared" si="43"/>
        <v>tratado_77=tratado_77'</v>
      </c>
      <c r="EZ24" s="2" t="str">
        <f t="shared" si="7"/>
        <v>xlswrite('G:\Mi unidad\1. PROYECTOS TELLO 2022\SCM SPILL OVERS\outputs\PEAO\distancia_centro_salud\1%\simulacion_3\synthetic_control_outputs.xlsx',synthetic_control_77,77)</v>
      </c>
      <c r="FN24" s="2" t="str">
        <f t="shared" si="8"/>
        <v>xlswrite('G:\Mi unidad\1. PROYECTOS TELLO 2022\SCM SPILL OVERS\outputs\PEAO\distancia_centro_salud\1%\simulacion_3\synthetic_control_spillover_outputs.xlsx',synthetic_control_sp_77,77)</v>
      </c>
      <c r="GD24" s="2" t="str">
        <f t="shared" si="9"/>
        <v>xlswrite('G:\Mi unidad\1. PROYECTOS TELLO 2022\SCM SPILL OVERS\outputs\PEAO\distancia_centro_salud\1%\simulacion_3\observado_outputs.xlsx',tratado_77,77)</v>
      </c>
      <c r="GR24" s="2" t="str">
        <f t="shared" si="10"/>
        <v>xlswrite('G:\Mi unidad\1. PROYECTOS TELLO 2022\SCM SPILL OVERS\outputs\PEAO\informalidad\1%\simulacion_3\synthetic_control_outputs.xlsx',synthetic_control_77,77)</v>
      </c>
      <c r="HF24" s="2" t="str">
        <f t="shared" si="11"/>
        <v>xlswrite('G:\Mi unidad\1. PROYECTOS TELLO 2022\SCM SPILL OVERS\outputs\PEAO\informalidad\1%\simulacion_3\synthetic_control_spillover_outputs.xlsx',synthetic_control_sp_77,77)</v>
      </c>
      <c r="HV24" s="2" t="str">
        <f t="shared" si="12"/>
        <v>xlswrite('G:\Mi unidad\1. PROYECTOS TELLO 2022\SCM SPILL OVERS\outputs\PEAO\informalidad\1%\simulacion_3\observado_outputs.xlsx',tratado_77,77)</v>
      </c>
      <c r="IJ24" s="2" t="str">
        <f t="shared" si="13"/>
        <v>xlswrite('G:\Mi unidad\1. PROYECTOS TELLO 2022\SCM SPILL OVERS\outputs\PEAO\densidad\1%\simulacion_3\synthetic_control_outputs.xlsx',synthetic_control_77,77)</v>
      </c>
      <c r="IX24" s="2" t="str">
        <f t="shared" si="14"/>
        <v>xlswrite('G:\Mi unidad\1. PROYECTOS TELLO 2022\SCM SPILL OVERS\outputs\PEAO\densidad\1%\simulacion_3\synthetic_control_spillover_outputs.xlsx',synthetic_control_sp_77,77)</v>
      </c>
      <c r="JN24" s="2" t="str">
        <f t="shared" si="15"/>
        <v>xlswrite('G:\Mi unidad\1. PROYECTOS TELLO 2022\SCM SPILL OVERS\outputs\PEAO\densidad\1%\simulacion_3\observado_outputs.xlsx',tratado_77,77)</v>
      </c>
      <c r="KA24" s="2" t="str">
        <f t="shared" si="16"/>
        <v>xlswrite('G:\Mi unidad\1. PROYECTOS TELLO 2022\SCM SPILL OVERS\outputs\PEAO\bajo_niv_educ\1%\simulacion_3\synthetic_control_outputs.xlsx',synthetic_control_77,77)</v>
      </c>
      <c r="KO24" s="2" t="str">
        <f t="shared" si="17"/>
        <v>xlswrite('G:\Mi unidad\1. PROYECTOS TELLO 2022\SCM SPILL OVERS\outputs\PEAO\bajo_niv_educ\1%\simulacion_3\synthetic_control_spillover_outputs.xlsx',synthetic_control_sp_77,77)</v>
      </c>
      <c r="LE24" s="2" t="str">
        <f t="shared" si="18"/>
        <v>xlswrite('G:\Mi unidad\1. PROYECTOS TELLO 2022\SCM SPILL OVERS\outputs\PEAO\bajo_niv_educ\1%\simulacion_3\observado_outputs.xlsx',tratado_77,77)</v>
      </c>
      <c r="LS24" s="2" t="str">
        <f t="shared" si="19"/>
        <v>xlswrite('G:\Mi unidad\1. PROYECTOS TELLO 2022\SCM SPILL OVERS\outputs\PEAO\bajo_ingreso\1%\simulacion_3\synthetic_control_outputs.xlsx',synthetic_control_77,77)</v>
      </c>
      <c r="MH24" s="2" t="str">
        <f t="shared" si="20"/>
        <v>xlswrite('G:\Mi unidad\1. PROYECTOS TELLO 2022\SCM SPILL OVERS\outputs\PEAO\bajo_ingreso\1%\simulacion_3\synthetic_control_spillover_outputs.xlsx',synthetic_control_sp_77,77)</v>
      </c>
      <c r="MX24" s="2" t="str">
        <f t="shared" si="21"/>
        <v>xlswrite('G:\Mi unidad\1. PROYECTOS TELLO 2022\SCM SPILL OVERS\outputs\PEAO\bajo_ingreso\1%\simulacion_3\observado_outputs.xlsx',tratado_77,77)</v>
      </c>
      <c r="NR24" s="2" t="str">
        <f t="shared" si="22"/>
        <v>xlswrite('G:\Mi unidad\1. PROYECTOS TELLO 2022\SCM SPILL OVERS\outputs\PEAO\densidad_g\1%\simulacion_3\synthetic_control_outputs.xlsx',synthetic_control_77,77)</v>
      </c>
      <c r="OF24" s="2" t="str">
        <f t="shared" si="23"/>
        <v>xlswrite('G:\Mi unidad\1. PROYECTOS TELLO 2022\SCM SPILL OVERS\outputs\PEAO\densidad_g\1%\simulacion_3\synthetic_control_spillover_outputs.xlsx',synthetic_control_sp_77,77)</v>
      </c>
      <c r="OV24" s="2" t="str">
        <f t="shared" si="24"/>
        <v>xlswrite('G:\Mi unidad\1. PROYECTOS TELLO 2022\SCM SPILL OVERS\outputs\PEAO\densidad_g\1%\simulacion_3\observado_outputs.xlsx',tratado_77,77)</v>
      </c>
      <c r="PI24" s="2" t="str">
        <f t="shared" si="25"/>
        <v>xlswrite('G:\Mi unidad\1. PROYECTOS TELLO 2022\SCM SPILL OVERS\outputs\PEAO\alimentos\1%\simulacion_3\synthetic_control_outputs.xlsx',synthetic_control_77,77);</v>
      </c>
      <c r="PJ24" s="2" t="str">
        <f t="shared" si="26"/>
        <v>xlswrite('G:\Mi unidad\1. PROYECTOS TELLO 2022\SCM SPILL OVERS\outputs\PEAO\alimentos\1%\simulacion_3\synthetic_control_spillover_outputs.xlsx',synthetic_control_sp_77,77);</v>
      </c>
      <c r="PK24" s="2" t="str">
        <f t="shared" si="27"/>
        <v>xlswrite('G:\Mi unidad\1. PROYECTOS TELLO 2022\SCM SPILL OVERS\outputs\PEAO\alimentos\1%\simulacion_3\observado_outputs.xlsx',tratado_77,77);</v>
      </c>
      <c r="PP24" s="2" t="str">
        <f t="shared" si="28"/>
        <v>xlswrite('G:\Mi unidad\1. PROYECTOS TELLO 2022\SCM SPILL OVERS\outputs\PEAO\jefe_hogar\1%\simulacion_3\synthetic_control_outputs.xlsx',synthetic_control_77,77);</v>
      </c>
      <c r="PQ24" s="2" t="str">
        <f t="shared" si="29"/>
        <v>xlswrite('G:\Mi unidad\1. PROYECTOS TELLO 2022\SCM SPILL OVERS\outputs\PEAO\jefe_hogar\1%\simulacion_3\synthetic_control_spillover_outputs.xlsx',synthetic_control_sp_77,77);</v>
      </c>
      <c r="PR24" s="2" t="str">
        <f t="shared" si="30"/>
        <v>xlswrite('G:\Mi unidad\1. PROYECTOS TELLO 2022\SCM SPILL OVERS\outputs\PEAO\jefe_hogar\1%\simulacion_3\observado_outputs.xlsx',tratado_77,77);</v>
      </c>
      <c r="PV24" s="2" t="str">
        <f t="shared" si="31"/>
        <v>xlswrite('G:\Mi unidad\1. PROYECTOS TELLO 2022\SCM SPILL OVERS\outputs\PEAO\mujeres\1%\simulacion_3\synthetic_control_outputs.xlsx',synthetic_control_77,77);</v>
      </c>
      <c r="PW24" s="2" t="str">
        <f t="shared" si="32"/>
        <v>xlswrite('G:\Mi unidad\1. PROYECTOS TELLO 2022\SCM SPILL OVERS\outputs\PEAO\mujeres\1%\simulacion_3\synthetic_control_spillover_outputs.xlsx',synthetic_control_sp_77,77);</v>
      </c>
      <c r="PX24" s="2" t="str">
        <f t="shared" si="33"/>
        <v>xlswrite('G:\Mi unidad\1. PROYECTOS TELLO 2022\SCM SPILL OVERS\outputs\PEAO\mujeres\1%\simulacion_3\observado_outputs.xlsx',tratado_77,77);</v>
      </c>
      <c r="QB24" s="2" t="str">
        <f t="shared" si="34"/>
        <v>xlswrite('G:\Mi unidad\1. PROYECTOS TELLO 2022\SCM SPILL OVERS\outputs\PEAO\criminalidad\1%\simulacion_3\synthetic_control_outputs.xlsx',synthetic_control_77,77);</v>
      </c>
      <c r="QC24" s="2" t="str">
        <f t="shared" si="35"/>
        <v>xlswrite('G:\Mi unidad\1. PROYECTOS TELLO 2022\SCM SPILL OVERS\outputs\PEAO\criminalidad\1%\simulacion_3\synthetic_control_spillover_outputs.xlsx',synthetic_control_sp_77,77);</v>
      </c>
      <c r="QD24" s="2" t="str">
        <f t="shared" si="36"/>
        <v>xlswrite('G:\Mi unidad\1. PROYECTOS TELLO 2022\SCM SPILL OVERS\outputs\PEAO\criminalidad\1%\simulacion_3\observado_outputs.xlsx',tratado_77,77);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OVERS\outputs\PEAO\bajo_niv_educ\1%\simulacion_3\output_tests.xlsx',p_value_vec_"&amp;QW24&amp;"','p_value_vec_"&amp;QW24&amp;"');"</f>
        <v>xlswrite('G:\Mi unidad\1. PROYECTOS TELLO 2022\SCM SPILL OVERS\outputs\PEAO\bajo_niv_educ\1%\simulacion_3\output_tests.xlsx',p_value_vec_17','p_value_vec_17');</v>
      </c>
      <c r="RK24">
        <v>17</v>
      </c>
      <c r="RL24" t="str">
        <f>"xlswrite('G:\Mi unidad\1. PROYECTOS TELLO 2022\SCM SPILL OVERS\outputs\PEAO\bajo_ingreso\1%\simulacion_3\output_tests.xlsx',p_value_vec_"&amp;RK24&amp;"','p_value_vec_"&amp;RK24&amp;"');"</f>
        <v>xlswrite('G:\Mi unidad\1. PROYECTOS TELLO 2022\SCM SPILL OVERS\outputs\PEAO\bajo_ingreso\1%\simulacion_3\output_tests.xlsx',p_value_vec_17','p_value_vec_17');</v>
      </c>
      <c r="RW24">
        <v>17</v>
      </c>
      <c r="RX24" t="str">
        <f>"xlswrite('G:\Mi unidad\1. PROYECTOS TELLO 2022\SCM SPILL OVERS\outputs\PEAO\densidad\1%\simulacion_3\output_tests.xlsx',p_value_vec_"&amp;RW24&amp;"','p_value_vec_"&amp;RW24&amp;"');"</f>
        <v>xlswrite('G:\Mi unidad\1. PROYECTOS TELLO 2022\SCM SPILL OVERS\outputs\PEAO\densidad\1%\simulacion_3\output_tests.xlsx',p_value_vec_17','p_value_vec_17');</v>
      </c>
      <c r="SI24">
        <v>17</v>
      </c>
      <c r="SJ24" t="str">
        <f>"xlswrite('G:\Mi unidad\1. PROYECTOS TELLO 2022\SCM SPILL OVERS\outputs\PEAO\densidad_g\1%\simulacion_3\output_tests.xlsx',p_value_vec_"&amp;SI24&amp;"','p_value_vec_"&amp;SI24&amp;"');"</f>
        <v>xlswrite('G:\Mi unidad\1. PROYECTOS TELLO 2022\SCM SPILL OVERS\outputs\PEAO\densidad_g\1%\simulacion_3\output_tests.xlsx',p_value_vec_17','p_value_vec_17');</v>
      </c>
      <c r="SU24">
        <v>17</v>
      </c>
      <c r="SV24" t="str">
        <f>"xlswrite('G:\Mi unidad\1. PROYECTOS TELLO 2022\SCM SPILL OVERS\outputs\PEAO\distancia_centro_salud\1%\simulacion_3\output_tests.xlsx',p_value_vec_"&amp;SU24&amp;"','p_value_vec_"&amp;SU24&amp;"');"</f>
        <v>xlswrite('G:\Mi unidad\1. PROYECTOS TELLO 2022\SCM SPILL OVERS\outputs\PEAO\distancia_centro_salud\1%\simulacion_3\output_tests.xlsx',p_value_vec_17','p_value_vec_17');</v>
      </c>
      <c r="TH24">
        <v>17</v>
      </c>
      <c r="TI24" t="str">
        <f>"xlswrite('G:\Mi unidad\1. PROYECTOS TELLO 2022\SCM SPILL OVERS\outputs\PEAO\informalidad\1%\simulacion_3\output_tests.xlsx',p_value_vec_"&amp;TH24&amp;"','p_value_vec_"&amp;TH24&amp;"');"</f>
        <v>xlswrite('G:\Mi unidad\1. PROYECTOS TELLO 2022\SCM SPILL OVERS\outputs\PEAO\informalidad\1%\simulacion_3\output_tests.xlsx',p_value_vec_17','p_value_vec_17');</v>
      </c>
      <c r="TU24">
        <v>17</v>
      </c>
      <c r="TV24" t="str">
        <f>"xlswrite('G:\Mi unidad\1. PROYECTOS TELLO 2022\SCM SPILL OVERS\outputs\PEAO\alimentos\1%\simulacion_3\output_tests.xlsx',p_value_vec_"&amp;TU24&amp;"','p_value_vec_"&amp;TU24&amp;"');"</f>
        <v>xlswrite('G:\Mi unidad\1. PROYECTOS TELLO 2022\SCM SPILL OVERS\outputs\PEAO\alimentos\1%\simulacion_3\output_tests.xlsx',p_value_vec_17','p_value_vec_17');</v>
      </c>
      <c r="UB24">
        <v>17</v>
      </c>
      <c r="UC24" t="str">
        <f>"xlswrite('G:\Mi unidad\1. PROYECTOS TELLO 2022\SCM SPILL OVERS\outputs\PEAO\jefe_hogar\1%\simulacion_3\output_tests.xlsx',p_value_vec_"&amp;UB24&amp;"','p_value_vec_"&amp;UB24&amp;"');"</f>
        <v>xlswrite('G:\Mi unidad\1. PROYECTOS TELLO 2022\SCM SPILL OVERS\outputs\PEAO\jefe_hogar\1%\simulacion_3\output_tests.xlsx',p_value_vec_17','p_value_vec_17');</v>
      </c>
      <c r="UI24">
        <v>17</v>
      </c>
      <c r="UJ24" t="str">
        <f>"xlswrite('G:\Mi unidad\1. PROYECTOS TELLO 2022\SCM SPILL OVERS\outputs\PEAO\mujeres\1%\simulacion_3\output_tests.xlsx',p_value_vec_"&amp;UI24&amp;"','p_value_vec_"&amp;UI24&amp;"');"</f>
        <v>xlswrite('G:\Mi unidad\1. PROYECTOS TELLO 2022\SCM SPILL OVERS\outputs\PEAO\mujeres\1%\simulacion_3\output_tests.xlsx',p_value_vec_17','p_value_vec_17');</v>
      </c>
      <c r="UU24">
        <v>17</v>
      </c>
      <c r="UV24" t="str">
        <f>"xlswrite('G:\Mi unidad\1. PROYECTOS TELLO 2022\SCM SPILL OVERS\outputs\PEAO\criminalidad\1%\simulacion_3\output_tests.xlsx',p_value_vec_"&amp;UU24&amp;"','p_value_vec_"&amp;UU24&amp;"');"</f>
        <v>xlswrite('G:\Mi unidad\1. PROYECTOS TELLO 2022\SCM SPILL OVERS\outputs\PEAO\criminalidad\1%\simulacion_3\output_tests.xlsx',p_value_vec_17','p_value_vec_17');</v>
      </c>
    </row>
    <row r="25" spans="1:568" x14ac:dyDescent="0.3">
      <c r="A25">
        <v>78</v>
      </c>
      <c r="B25" s="2" t="str">
        <f t="shared" si="0"/>
        <v>[data_78,provincias_78,~] = xlsread('BD_PEAO_est_1_provincia_78.xlsx');</v>
      </c>
      <c r="E25" s="2" t="str">
        <f t="shared" si="37"/>
        <v>provincia_78 = unique(provincias_78(2:end,1));</v>
      </c>
      <c r="O25" s="2" t="str">
        <f t="shared" si="1"/>
        <v>PEAO_78 = reshape(data_78(:,2),T+S,N);</v>
      </c>
      <c r="T25" s="2" t="str">
        <f t="shared" si="2"/>
        <v xml:space="preserve">PEAO_78 = PEAO_78'; </v>
      </c>
      <c r="X25" s="2" t="str">
        <f t="shared" si="3"/>
        <v>tratado_78 = PEAO_78(1,:);</v>
      </c>
      <c r="AC25" s="2" t="str">
        <f t="shared" si="4"/>
        <v>PEAO_78(1,:) = [];</v>
      </c>
      <c r="AI25" s="2" t="str">
        <f t="shared" si="5"/>
        <v>PEAO_78 = [tratado_78;PEAO_78];</v>
      </c>
      <c r="AN25" s="2" t="str">
        <f t="shared" si="6"/>
        <v>Y_78 = PEAO_78; % outcome matrix</v>
      </c>
      <c r="AS25" s="2" t="str">
        <f t="shared" si="44"/>
        <v>Y_pre_78 = Y_78(:,1:T);</v>
      </c>
      <c r="AW25" s="2" t="str">
        <f t="shared" si="45"/>
        <v>Y_post_78 = Y_78(:,T+1:end);</v>
      </c>
      <c r="BA25" s="2" t="str">
        <f t="shared" si="46"/>
        <v>[a_hat_78,B_hat_78] = scm_batch(Y_pre_78);</v>
      </c>
      <c r="BF25" s="2" t="str">
        <f t="shared" si="38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39"/>
        <v>M_hat_78 = (eye(N)-B_hat_78)'*(eye(N)-B_hat_78);</v>
      </c>
      <c r="DQ25" s="2" t="str">
        <f t="shared" si="40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1"/>
        <v>synthetic_control_78=synthetic_control_78'</v>
      </c>
      <c r="EQ25" s="2" t="str">
        <f t="shared" si="42"/>
        <v>synthetic_control_sp_78=synthetic_control_sp_78'</v>
      </c>
      <c r="EV25" s="2" t="str">
        <f t="shared" si="43"/>
        <v>tratado_78=tratado_78'</v>
      </c>
      <c r="EZ25" s="2" t="str">
        <f t="shared" si="7"/>
        <v>xlswrite('G:\Mi unidad\1. PROYECTOS TELLO 2022\SCM SPILL OVERS\outputs\PEAO\distancia_centro_salud\1%\simulacion_3\synthetic_control_outputs.xlsx',synthetic_control_78,78)</v>
      </c>
      <c r="FN25" s="2" t="str">
        <f t="shared" si="8"/>
        <v>xlswrite('G:\Mi unidad\1. PROYECTOS TELLO 2022\SCM SPILL OVERS\outputs\PEAO\distancia_centro_salud\1%\simulacion_3\synthetic_control_spillover_outputs.xlsx',synthetic_control_sp_78,78)</v>
      </c>
      <c r="GD25" s="2" t="str">
        <f t="shared" si="9"/>
        <v>xlswrite('G:\Mi unidad\1. PROYECTOS TELLO 2022\SCM SPILL OVERS\outputs\PEAO\distancia_centro_salud\1%\simulacion_3\observado_outputs.xlsx',tratado_78,78)</v>
      </c>
      <c r="GR25" s="2" t="str">
        <f t="shared" si="10"/>
        <v>xlswrite('G:\Mi unidad\1. PROYECTOS TELLO 2022\SCM SPILL OVERS\outputs\PEAO\informalidad\1%\simulacion_3\synthetic_control_outputs.xlsx',synthetic_control_78,78)</v>
      </c>
      <c r="HF25" s="2" t="str">
        <f t="shared" si="11"/>
        <v>xlswrite('G:\Mi unidad\1. PROYECTOS TELLO 2022\SCM SPILL OVERS\outputs\PEAO\informalidad\1%\simulacion_3\synthetic_control_spillover_outputs.xlsx',synthetic_control_sp_78,78)</v>
      </c>
      <c r="HV25" s="2" t="str">
        <f t="shared" si="12"/>
        <v>xlswrite('G:\Mi unidad\1. PROYECTOS TELLO 2022\SCM SPILL OVERS\outputs\PEAO\informalidad\1%\simulacion_3\observado_outputs.xlsx',tratado_78,78)</v>
      </c>
      <c r="IJ25" s="2" t="str">
        <f t="shared" si="13"/>
        <v>xlswrite('G:\Mi unidad\1. PROYECTOS TELLO 2022\SCM SPILL OVERS\outputs\PEAO\densidad\1%\simulacion_3\synthetic_control_outputs.xlsx',synthetic_control_78,78)</v>
      </c>
      <c r="IX25" s="2" t="str">
        <f t="shared" si="14"/>
        <v>xlswrite('G:\Mi unidad\1. PROYECTOS TELLO 2022\SCM SPILL OVERS\outputs\PEAO\densidad\1%\simulacion_3\synthetic_control_spillover_outputs.xlsx',synthetic_control_sp_78,78)</v>
      </c>
      <c r="JN25" s="2" t="str">
        <f t="shared" si="15"/>
        <v>xlswrite('G:\Mi unidad\1. PROYECTOS TELLO 2022\SCM SPILL OVERS\outputs\PEAO\densidad\1%\simulacion_3\observado_outputs.xlsx',tratado_78,78)</v>
      </c>
      <c r="KA25" s="2" t="str">
        <f t="shared" si="16"/>
        <v>xlswrite('G:\Mi unidad\1. PROYECTOS TELLO 2022\SCM SPILL OVERS\outputs\PEAO\bajo_niv_educ\1%\simulacion_3\synthetic_control_outputs.xlsx',synthetic_control_78,78)</v>
      </c>
      <c r="KO25" s="2" t="str">
        <f t="shared" si="17"/>
        <v>xlswrite('G:\Mi unidad\1. PROYECTOS TELLO 2022\SCM SPILL OVERS\outputs\PEAO\bajo_niv_educ\1%\simulacion_3\synthetic_control_spillover_outputs.xlsx',synthetic_control_sp_78,78)</v>
      </c>
      <c r="LE25" s="2" t="str">
        <f t="shared" si="18"/>
        <v>xlswrite('G:\Mi unidad\1. PROYECTOS TELLO 2022\SCM SPILL OVERS\outputs\PEAO\bajo_niv_educ\1%\simulacion_3\observado_outputs.xlsx',tratado_78,78)</v>
      </c>
      <c r="LS25" s="2" t="str">
        <f t="shared" si="19"/>
        <v>xlswrite('G:\Mi unidad\1. PROYECTOS TELLO 2022\SCM SPILL OVERS\outputs\PEAO\bajo_ingreso\1%\simulacion_3\synthetic_control_outputs.xlsx',synthetic_control_78,78)</v>
      </c>
      <c r="MH25" s="2" t="str">
        <f t="shared" si="20"/>
        <v>xlswrite('G:\Mi unidad\1. PROYECTOS TELLO 2022\SCM SPILL OVERS\outputs\PEAO\bajo_ingreso\1%\simulacion_3\synthetic_control_spillover_outputs.xlsx',synthetic_control_sp_78,78)</v>
      </c>
      <c r="MX25" s="2" t="str">
        <f t="shared" si="21"/>
        <v>xlswrite('G:\Mi unidad\1. PROYECTOS TELLO 2022\SCM SPILL OVERS\outputs\PEAO\bajo_ingreso\1%\simulacion_3\observado_outputs.xlsx',tratado_78,78)</v>
      </c>
      <c r="NR25" s="2" t="str">
        <f t="shared" si="22"/>
        <v>xlswrite('G:\Mi unidad\1. PROYECTOS TELLO 2022\SCM SPILL OVERS\outputs\PEAO\densidad_g\1%\simulacion_3\synthetic_control_outputs.xlsx',synthetic_control_78,78)</v>
      </c>
      <c r="OF25" s="2" t="str">
        <f t="shared" si="23"/>
        <v>xlswrite('G:\Mi unidad\1. PROYECTOS TELLO 2022\SCM SPILL OVERS\outputs\PEAO\densidad_g\1%\simulacion_3\synthetic_control_spillover_outputs.xlsx',synthetic_control_sp_78,78)</v>
      </c>
      <c r="OV25" s="2" t="str">
        <f t="shared" si="24"/>
        <v>xlswrite('G:\Mi unidad\1. PROYECTOS TELLO 2022\SCM SPILL OVERS\outputs\PEAO\densidad_g\1%\simulacion_3\observado_outputs.xlsx',tratado_78,78)</v>
      </c>
      <c r="PI25" s="2" t="str">
        <f t="shared" si="25"/>
        <v>xlswrite('G:\Mi unidad\1. PROYECTOS TELLO 2022\SCM SPILL OVERS\outputs\PEAO\alimentos\1%\simulacion_3\synthetic_control_outputs.xlsx',synthetic_control_78,78);</v>
      </c>
      <c r="PJ25" s="2" t="str">
        <f t="shared" si="26"/>
        <v>xlswrite('G:\Mi unidad\1. PROYECTOS TELLO 2022\SCM SPILL OVERS\outputs\PEAO\alimentos\1%\simulacion_3\synthetic_control_spillover_outputs.xlsx',synthetic_control_sp_78,78);</v>
      </c>
      <c r="PK25" s="2" t="str">
        <f t="shared" si="27"/>
        <v>xlswrite('G:\Mi unidad\1. PROYECTOS TELLO 2022\SCM SPILL OVERS\outputs\PEAO\alimentos\1%\simulacion_3\observado_outputs.xlsx',tratado_78,78);</v>
      </c>
      <c r="PP25" s="2" t="str">
        <f t="shared" si="28"/>
        <v>xlswrite('G:\Mi unidad\1. PROYECTOS TELLO 2022\SCM SPILL OVERS\outputs\PEAO\jefe_hogar\1%\simulacion_3\synthetic_control_outputs.xlsx',synthetic_control_78,78);</v>
      </c>
      <c r="PQ25" s="2" t="str">
        <f t="shared" si="29"/>
        <v>xlswrite('G:\Mi unidad\1. PROYECTOS TELLO 2022\SCM SPILL OVERS\outputs\PEAO\jefe_hogar\1%\simulacion_3\synthetic_control_spillover_outputs.xlsx',synthetic_control_sp_78,78);</v>
      </c>
      <c r="PR25" s="2" t="str">
        <f t="shared" si="30"/>
        <v>xlswrite('G:\Mi unidad\1. PROYECTOS TELLO 2022\SCM SPILL OVERS\outputs\PEAO\jefe_hogar\1%\simulacion_3\observado_outputs.xlsx',tratado_78,78);</v>
      </c>
      <c r="PV25" s="2" t="str">
        <f t="shared" si="31"/>
        <v>xlswrite('G:\Mi unidad\1. PROYECTOS TELLO 2022\SCM SPILL OVERS\outputs\PEAO\mujeres\1%\simulacion_3\synthetic_control_outputs.xlsx',synthetic_control_78,78);</v>
      </c>
      <c r="PW25" s="2" t="str">
        <f t="shared" si="32"/>
        <v>xlswrite('G:\Mi unidad\1. PROYECTOS TELLO 2022\SCM SPILL OVERS\outputs\PEAO\mujeres\1%\simulacion_3\synthetic_control_spillover_outputs.xlsx',synthetic_control_sp_78,78);</v>
      </c>
      <c r="PX25" s="2" t="str">
        <f t="shared" si="33"/>
        <v>xlswrite('G:\Mi unidad\1. PROYECTOS TELLO 2022\SCM SPILL OVERS\outputs\PEAO\mujeres\1%\simulacion_3\observado_outputs.xlsx',tratado_78,78);</v>
      </c>
      <c r="QB25" s="2" t="str">
        <f t="shared" si="34"/>
        <v>xlswrite('G:\Mi unidad\1. PROYECTOS TELLO 2022\SCM SPILL OVERS\outputs\PEAO\criminalidad\1%\simulacion_3\synthetic_control_outputs.xlsx',synthetic_control_78,78);</v>
      </c>
      <c r="QC25" s="2" t="str">
        <f t="shared" si="35"/>
        <v>xlswrite('G:\Mi unidad\1. PROYECTOS TELLO 2022\SCM SPILL OVERS\outputs\PEAO\criminalidad\1%\simulacion_3\synthetic_control_spillover_outputs.xlsx',synthetic_control_sp_78,78);</v>
      </c>
      <c r="QD25" s="2" t="str">
        <f t="shared" si="36"/>
        <v>xlswrite('G:\Mi unidad\1. PROYECTOS TELLO 2022\SCM SPILL OVERS\outputs\PEAO\criminalidad\1%\simulacion_3\observado_outputs.xlsx',tratado_78,78);</v>
      </c>
      <c r="QI25">
        <v>10</v>
      </c>
      <c r="QJ25" t="str">
        <f>"    [p_value_"&amp;QI25&amp; ",lb_"&amp;QI25&amp;",ub_"&amp;QI25&amp;"] = sp_andrews_te(Y_pre_"&amp;QI25&amp;",PEAO_"&amp;QI25&amp;"(:,T+s),A_"&amp;QI25&amp;",C,.05);"</f>
        <v xml:space="preserve">    [p_value_10,lb_10,ub_10] = sp_andrews_te(Y_pre_10,PEAO_10(:,T+s),A_10,C,.05);</v>
      </c>
      <c r="QP25">
        <v>16</v>
      </c>
      <c r="QQ25" t="str">
        <f>"    spillover_test_"&amp;QP25&amp;"(s) = sp_andrews(Y_pre_"&amp;QP25&amp;",PEAO_"&amp;QP25&amp;"(:,T+s),A_"&amp;QP25&amp;",C,d,alpha_sig);"</f>
        <v xml:space="preserve">    spillover_test_16(s) = sp_andrews(Y_pre_16,PEAO_16(:,T+s),A_16,C,d,alpha_sig);</v>
      </c>
      <c r="QW25">
        <v>17</v>
      </c>
      <c r="QX25" t="str">
        <f>"xlswrite('G:\Mi unidad\1. PROYECTOS TELLO 2022\SCM SPILL OVERS\outputs\PEAO\bajo_niv_educ\1%\simulacion_3\output_tests.xlsx',alpha1_hat_vec_"&amp;QW25&amp;"','alpha1_hat_vec_"&amp;QW25&amp;"');"</f>
        <v>xlswrite('G:\Mi unidad\1. PROYECTOS TELLO 2022\SCM SPILL OVERS\outputs\PEAO\bajo_niv_educ\1%\simulacion_3\output_tests.xlsx',alpha1_hat_vec_17','alpha1_hat_vec_17');</v>
      </c>
      <c r="RK25">
        <v>17</v>
      </c>
      <c r="RL25" t="str">
        <f>"xlswrite('G:\Mi unidad\1. PROYECTOS TELLO 2022\SCM SPILL OVERS\outputs\PEAO\bajo_ingreso\1%\simulacion_3\output_tests.xlsx',alpha1_hat_vec_"&amp;RK25&amp;"','alpha1_hat_vec_"&amp;RK25&amp;"');"</f>
        <v>xlswrite('G:\Mi unidad\1. PROYECTOS TELLO 2022\SCM SPILL OVERS\outputs\PEAO\bajo_ingreso\1%\simulacion_3\output_tests.xlsx',alpha1_hat_vec_17','alpha1_hat_vec_17');</v>
      </c>
      <c r="RW25">
        <v>17</v>
      </c>
      <c r="RX25" t="str">
        <f>"xlswrite('G:\Mi unidad\1. PROYECTOS TELLO 2022\SCM SPILL OVERS\outputs\PEAO\densidad\1%\simulacion_3\output_tests.xlsx',alpha1_hat_vec_"&amp;RW25&amp;"','alpha1_hat_vec_"&amp;RW25&amp;"');"</f>
        <v>xlswrite('G:\Mi unidad\1. PROYECTOS TELLO 2022\SCM SPILL OVERS\outputs\PEAO\densidad\1%\simulacion_3\output_tests.xlsx',alpha1_hat_vec_17','alpha1_hat_vec_17');</v>
      </c>
      <c r="SI25">
        <v>17</v>
      </c>
      <c r="SJ25" t="str">
        <f>"xlswrite('G:\Mi unidad\1. PROYECTOS TELLO 2022\SCM SPILL OVERS\outputs\PEAO\densidad_g\1%\simulacion_3\output_tests.xlsx',alpha1_hat_vec_"&amp;SI25&amp;"','alpha1_hat_vec_"&amp;SI25&amp;"');"</f>
        <v>xlswrite('G:\Mi unidad\1. PROYECTOS TELLO 2022\SCM SPILL OVERS\outputs\PEAO\densidad_g\1%\simulacion_3\output_tests.xlsx',alpha1_hat_vec_17','alpha1_hat_vec_17');</v>
      </c>
      <c r="SU25">
        <v>17</v>
      </c>
      <c r="SV25" t="str">
        <f>"xlswrite('G:\Mi unidad\1. PROYECTOS TELLO 2022\SCM SPILL OVERS\outputs\PEAO\distancia_centro_salud\1%\simulacion_3\output_tests.xlsx',alpha1_hat_vec_"&amp;SU25&amp;"','alpha1_hat_vec_"&amp;SU25&amp;"');"</f>
        <v>xlswrite('G:\Mi unidad\1. PROYECTOS TELLO 2022\SCM SPILL OVERS\outputs\PEAO\distancia_centro_salud\1%\simulacion_3\output_tests.xlsx',alpha1_hat_vec_17','alpha1_hat_vec_17');</v>
      </c>
      <c r="TH25">
        <v>17</v>
      </c>
      <c r="TI25" t="str">
        <f>"xlswrite('G:\Mi unidad\1. PROYECTOS TELLO 2022\SCM SPILL OVERS\outputs\PEAO\informalidad\1%\simulacion_3\output_tests.xlsx',alpha1_hat_vec_"&amp;TH25&amp;"','alpha1_hat_vec_"&amp;TH25&amp;"');"</f>
        <v>xlswrite('G:\Mi unidad\1. PROYECTOS TELLO 2022\SCM SPILL OVERS\outputs\PEAO\informalidad\1%\simulacion_3\output_tests.xlsx',alpha1_hat_vec_17','alpha1_hat_vec_17');</v>
      </c>
      <c r="TU25">
        <v>17</v>
      </c>
      <c r="TV25" t="str">
        <f>"xlswrite('G:\Mi unidad\1. PROYECTOS TELLO 2022\SCM SPILL OVERS\outputs\PEAO\alimentos\1%\simulacion_3\output_tests.xlsx',alpha1_hat_vec_"&amp;TU25&amp;"','alpha1_hat_vec_"&amp;TU25&amp;"');"</f>
        <v>xlswrite('G:\Mi unidad\1. PROYECTOS TELLO 2022\SCM SPILL OVERS\outputs\PEAO\alimentos\1%\simulacion_3\output_tests.xlsx',alpha1_hat_vec_17','alpha1_hat_vec_17');</v>
      </c>
      <c r="UB25">
        <v>17</v>
      </c>
      <c r="UC25" t="str">
        <f>"xlswrite('G:\Mi unidad\1. PROYECTOS TELLO 2022\SCM SPILL OVERS\outputs\PEAO\jefe_hogar\1%\simulacion_3\output_tests.xlsx',alpha1_hat_vec_"&amp;UB25&amp;"','alpha1_hat_vec_"&amp;UB25&amp;"');"</f>
        <v>xlswrite('G:\Mi unidad\1. PROYECTOS TELLO 2022\SCM SPILL OVERS\outputs\PEAO\jefe_hogar\1%\simulacion_3\output_tests.xlsx',alpha1_hat_vec_17','alpha1_hat_vec_17');</v>
      </c>
      <c r="UI25">
        <v>17</v>
      </c>
      <c r="UJ25" t="str">
        <f>"xlswrite('G:\Mi unidad\1. PROYECTOS TELLO 2022\SCM SPILL OVERS\outputs\PEAO\mujeres\1%\simulacion_3\output_tests.xlsx',alpha1_hat_vec_"&amp;UI25&amp;"','alpha1_hat_vec_"&amp;UI25&amp;"');"</f>
        <v>xlswrite('G:\Mi unidad\1. PROYECTOS TELLO 2022\SCM SPILL OVERS\outputs\PEAO\mujeres\1%\simulacion_3\output_tests.xlsx',alpha1_hat_vec_17','alpha1_hat_vec_17');</v>
      </c>
      <c r="UU25">
        <v>17</v>
      </c>
      <c r="UV25" t="str">
        <f>"xlswrite('G:\Mi unidad\1. PROYECTOS TELLO 2022\SCM SPILL OVERS\outputs\PEAO\criminalidad\1%\simulacion_3\output_tests.xlsx',alpha1_hat_vec_"&amp;UU25&amp;"','alpha1_hat_vec_"&amp;UU25&amp;"');"</f>
        <v>xlswrite('G:\Mi unidad\1. PROYECTOS TELLO 2022\SCM SPILL OVERS\outputs\PEAO\criminalidad\1%\simulacion_3\output_tests.xlsx',alpha1_hat_vec_17','alpha1_hat_vec_17');</v>
      </c>
    </row>
    <row r="26" spans="1:568" x14ac:dyDescent="0.3">
      <c r="A26">
        <v>79</v>
      </c>
      <c r="B26" s="2" t="str">
        <f t="shared" si="0"/>
        <v>[data_79,provincias_79,~] = xlsread('BD_PEAO_est_1_provincia_79.xlsx');</v>
      </c>
      <c r="E26" s="2" t="str">
        <f t="shared" si="37"/>
        <v>provincia_79 = unique(provincias_79(2:end,1));</v>
      </c>
      <c r="O26" s="2" t="str">
        <f t="shared" si="1"/>
        <v>PEAO_79 = reshape(data_79(:,2),T+S,N);</v>
      </c>
      <c r="T26" s="2" t="str">
        <f t="shared" si="2"/>
        <v xml:space="preserve">PEAO_79 = PEAO_79'; </v>
      </c>
      <c r="X26" s="2" t="str">
        <f t="shared" si="3"/>
        <v>tratado_79 = PEAO_79(1,:);</v>
      </c>
      <c r="AC26" s="2" t="str">
        <f t="shared" si="4"/>
        <v>PEAO_79(1,:) = [];</v>
      </c>
      <c r="AI26" s="2" t="str">
        <f t="shared" si="5"/>
        <v>PEAO_79 = [tratado_79;PEAO_79];</v>
      </c>
      <c r="AN26" s="2" t="str">
        <f t="shared" si="6"/>
        <v>Y_79 = PEAO_79; % outcome matrix</v>
      </c>
      <c r="AS26" s="2" t="str">
        <f t="shared" si="44"/>
        <v>Y_pre_79 = Y_79(:,1:T);</v>
      </c>
      <c r="AW26" s="2" t="str">
        <f t="shared" si="45"/>
        <v>Y_post_79 = Y_79(:,T+1:end);</v>
      </c>
      <c r="BA26" s="2" t="str">
        <f t="shared" si="46"/>
        <v>[a_hat_79,B_hat_79] = scm_batch(Y_pre_79);</v>
      </c>
      <c r="BF26" s="2" t="str">
        <f t="shared" si="38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39"/>
        <v>M_hat_79 = (eye(N)-B_hat_79)'*(eye(N)-B_hat_79);</v>
      </c>
      <c r="DQ26" s="2" t="str">
        <f t="shared" si="40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1"/>
        <v>synthetic_control_79=synthetic_control_79'</v>
      </c>
      <c r="EQ26" s="2" t="str">
        <f t="shared" si="42"/>
        <v>synthetic_control_sp_79=synthetic_control_sp_79'</v>
      </c>
      <c r="EV26" s="2" t="str">
        <f t="shared" si="43"/>
        <v>tratado_79=tratado_79'</v>
      </c>
      <c r="EZ26" s="2" t="str">
        <f t="shared" si="7"/>
        <v>xlswrite('G:\Mi unidad\1. PROYECTOS TELLO 2022\SCM SPILL OVERS\outputs\PEAO\distancia_centro_salud\1%\simulacion_3\synthetic_control_outputs.xlsx',synthetic_control_79,79)</v>
      </c>
      <c r="FN26" s="2" t="str">
        <f t="shared" si="8"/>
        <v>xlswrite('G:\Mi unidad\1. PROYECTOS TELLO 2022\SCM SPILL OVERS\outputs\PEAO\distancia_centro_salud\1%\simulacion_3\synthetic_control_spillover_outputs.xlsx',synthetic_control_sp_79,79)</v>
      </c>
      <c r="GD26" s="2" t="str">
        <f t="shared" si="9"/>
        <v>xlswrite('G:\Mi unidad\1. PROYECTOS TELLO 2022\SCM SPILL OVERS\outputs\PEAO\distancia_centro_salud\1%\simulacion_3\observado_outputs.xlsx',tratado_79,79)</v>
      </c>
      <c r="GR26" s="2" t="str">
        <f t="shared" si="10"/>
        <v>xlswrite('G:\Mi unidad\1. PROYECTOS TELLO 2022\SCM SPILL OVERS\outputs\PEAO\informalidad\1%\simulacion_3\synthetic_control_outputs.xlsx',synthetic_control_79,79)</v>
      </c>
      <c r="HF26" s="2" t="str">
        <f t="shared" si="11"/>
        <v>xlswrite('G:\Mi unidad\1. PROYECTOS TELLO 2022\SCM SPILL OVERS\outputs\PEAO\informalidad\1%\simulacion_3\synthetic_control_spillover_outputs.xlsx',synthetic_control_sp_79,79)</v>
      </c>
      <c r="HV26" s="2" t="str">
        <f t="shared" si="12"/>
        <v>xlswrite('G:\Mi unidad\1. PROYECTOS TELLO 2022\SCM SPILL OVERS\outputs\PEAO\informalidad\1%\simulacion_3\observado_outputs.xlsx',tratado_79,79)</v>
      </c>
      <c r="IJ26" s="2" t="str">
        <f t="shared" si="13"/>
        <v>xlswrite('G:\Mi unidad\1. PROYECTOS TELLO 2022\SCM SPILL OVERS\outputs\PEAO\densidad\1%\simulacion_3\synthetic_control_outputs.xlsx',synthetic_control_79,79)</v>
      </c>
      <c r="IX26" s="2" t="str">
        <f t="shared" si="14"/>
        <v>xlswrite('G:\Mi unidad\1. PROYECTOS TELLO 2022\SCM SPILL OVERS\outputs\PEAO\densidad\1%\simulacion_3\synthetic_control_spillover_outputs.xlsx',synthetic_control_sp_79,79)</v>
      </c>
      <c r="JN26" s="2" t="str">
        <f t="shared" si="15"/>
        <v>xlswrite('G:\Mi unidad\1. PROYECTOS TELLO 2022\SCM SPILL OVERS\outputs\PEAO\densidad\1%\simulacion_3\observado_outputs.xlsx',tratado_79,79)</v>
      </c>
      <c r="KA26" s="2" t="str">
        <f t="shared" si="16"/>
        <v>xlswrite('G:\Mi unidad\1. PROYECTOS TELLO 2022\SCM SPILL OVERS\outputs\PEAO\bajo_niv_educ\1%\simulacion_3\synthetic_control_outputs.xlsx',synthetic_control_79,79)</v>
      </c>
      <c r="KO26" s="2" t="str">
        <f t="shared" si="17"/>
        <v>xlswrite('G:\Mi unidad\1. PROYECTOS TELLO 2022\SCM SPILL OVERS\outputs\PEAO\bajo_niv_educ\1%\simulacion_3\synthetic_control_spillover_outputs.xlsx',synthetic_control_sp_79,79)</v>
      </c>
      <c r="LE26" s="2" t="str">
        <f t="shared" si="18"/>
        <v>xlswrite('G:\Mi unidad\1. PROYECTOS TELLO 2022\SCM SPILL OVERS\outputs\PEAO\bajo_niv_educ\1%\simulacion_3\observado_outputs.xlsx',tratado_79,79)</v>
      </c>
      <c r="LS26" s="2" t="str">
        <f t="shared" si="19"/>
        <v>xlswrite('G:\Mi unidad\1. PROYECTOS TELLO 2022\SCM SPILL OVERS\outputs\PEAO\bajo_ingreso\1%\simulacion_3\synthetic_control_outputs.xlsx',synthetic_control_79,79)</v>
      </c>
      <c r="MH26" s="2" t="str">
        <f t="shared" si="20"/>
        <v>xlswrite('G:\Mi unidad\1. PROYECTOS TELLO 2022\SCM SPILL OVERS\outputs\PEAO\bajo_ingreso\1%\simulacion_3\synthetic_control_spillover_outputs.xlsx',synthetic_control_sp_79,79)</v>
      </c>
      <c r="MX26" s="2" t="str">
        <f t="shared" si="21"/>
        <v>xlswrite('G:\Mi unidad\1. PROYECTOS TELLO 2022\SCM SPILL OVERS\outputs\PEAO\bajo_ingreso\1%\simulacion_3\observado_outputs.xlsx',tratado_79,79)</v>
      </c>
      <c r="NR26" s="2" t="str">
        <f t="shared" si="22"/>
        <v>xlswrite('G:\Mi unidad\1. PROYECTOS TELLO 2022\SCM SPILL OVERS\outputs\PEAO\densidad_g\1%\simulacion_3\synthetic_control_outputs.xlsx',synthetic_control_79,79)</v>
      </c>
      <c r="OF26" s="2" t="str">
        <f t="shared" si="23"/>
        <v>xlswrite('G:\Mi unidad\1. PROYECTOS TELLO 2022\SCM SPILL OVERS\outputs\PEAO\densidad_g\1%\simulacion_3\synthetic_control_spillover_outputs.xlsx',synthetic_control_sp_79,79)</v>
      </c>
      <c r="OV26" s="2" t="str">
        <f t="shared" si="24"/>
        <v>xlswrite('G:\Mi unidad\1. PROYECTOS TELLO 2022\SCM SPILL OVERS\outputs\PEAO\densidad_g\1%\simulacion_3\observado_outputs.xlsx',tratado_79,79)</v>
      </c>
      <c r="PI26" s="2" t="str">
        <f t="shared" si="25"/>
        <v>xlswrite('G:\Mi unidad\1. PROYECTOS TELLO 2022\SCM SPILL OVERS\outputs\PEAO\alimentos\1%\simulacion_3\synthetic_control_outputs.xlsx',synthetic_control_79,79);</v>
      </c>
      <c r="PJ26" s="2" t="str">
        <f t="shared" si="26"/>
        <v>xlswrite('G:\Mi unidad\1. PROYECTOS TELLO 2022\SCM SPILL OVERS\outputs\PEAO\alimentos\1%\simulacion_3\synthetic_control_spillover_outputs.xlsx',synthetic_control_sp_79,79);</v>
      </c>
      <c r="PK26" s="2" t="str">
        <f t="shared" si="27"/>
        <v>xlswrite('G:\Mi unidad\1. PROYECTOS TELLO 2022\SCM SPILL OVERS\outputs\PEAO\alimentos\1%\simulacion_3\observado_outputs.xlsx',tratado_79,79);</v>
      </c>
      <c r="PP26" s="2" t="str">
        <f t="shared" si="28"/>
        <v>xlswrite('G:\Mi unidad\1. PROYECTOS TELLO 2022\SCM SPILL OVERS\outputs\PEAO\jefe_hogar\1%\simulacion_3\synthetic_control_outputs.xlsx',synthetic_control_79,79);</v>
      </c>
      <c r="PQ26" s="2" t="str">
        <f t="shared" si="29"/>
        <v>xlswrite('G:\Mi unidad\1. PROYECTOS TELLO 2022\SCM SPILL OVERS\outputs\PEAO\jefe_hogar\1%\simulacion_3\synthetic_control_spillover_outputs.xlsx',synthetic_control_sp_79,79);</v>
      </c>
      <c r="PR26" s="2" t="str">
        <f t="shared" si="30"/>
        <v>xlswrite('G:\Mi unidad\1. PROYECTOS TELLO 2022\SCM SPILL OVERS\outputs\PEAO\jefe_hogar\1%\simulacion_3\observado_outputs.xlsx',tratado_79,79);</v>
      </c>
      <c r="PV26" s="2" t="str">
        <f t="shared" si="31"/>
        <v>xlswrite('G:\Mi unidad\1. PROYECTOS TELLO 2022\SCM SPILL OVERS\outputs\PEAO\mujeres\1%\simulacion_3\synthetic_control_outputs.xlsx',synthetic_control_79,79);</v>
      </c>
      <c r="PW26" s="2" t="str">
        <f t="shared" si="32"/>
        <v>xlswrite('G:\Mi unidad\1. PROYECTOS TELLO 2022\SCM SPILL OVERS\outputs\PEAO\mujeres\1%\simulacion_3\synthetic_control_spillover_outputs.xlsx',synthetic_control_sp_79,79);</v>
      </c>
      <c r="PX26" s="2" t="str">
        <f t="shared" si="33"/>
        <v>xlswrite('G:\Mi unidad\1. PROYECTOS TELLO 2022\SCM SPILL OVERS\outputs\PEAO\mujeres\1%\simulacion_3\observado_outputs.xlsx',tratado_79,79);</v>
      </c>
      <c r="QB26" s="2" t="str">
        <f t="shared" si="34"/>
        <v>xlswrite('G:\Mi unidad\1. PROYECTOS TELLO 2022\SCM SPILL OVERS\outputs\PEAO\criminalidad\1%\simulacion_3\synthetic_control_outputs.xlsx',synthetic_control_79,79);</v>
      </c>
      <c r="QC26" s="2" t="str">
        <f t="shared" si="35"/>
        <v>xlswrite('G:\Mi unidad\1. PROYECTOS TELLO 2022\SCM SPILL OVERS\outputs\PEAO\criminalidad\1%\simulacion_3\synthetic_control_spillover_outputs.xlsx',synthetic_control_sp_79,79);</v>
      </c>
      <c r="QD26" s="2" t="str">
        <f t="shared" si="36"/>
        <v>xlswrite('G:\Mi unidad\1. PROYECTOS TELLO 2022\SCM SPILL OVERS\outputs\PEAO\criminalidad\1%\simulacion_3\observado_outputs.xlsx',tratado_79,79);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OVERS\outputs\PEAO\bajo_niv_educ\1%\simulacion_3\output_tests.xlsx',spillover_test_"&amp;QW26&amp;"','sp_test_"&amp;QW26&amp;"');"</f>
        <v>xlswrite('G:\Mi unidad\1. PROYECTOS TELLO 2022\SCM SPILL OVERS\outputs\PEAO\bajo_niv_educ\1%\simulacion_3\output_tests.xlsx',spillover_test_17','sp_test_17');</v>
      </c>
      <c r="RK26">
        <v>17</v>
      </c>
      <c r="RL26" t="str">
        <f>"xlswrite('G:\Mi unidad\1. PROYECTOS TELLO 2022\SCM SPILL OVERS\outputs\PEAO\bajo_ingreso\1%\simulacion_3\output_tests.xlsx',spillover_test_"&amp;RK26&amp;"','sp_test_"&amp;RK26&amp;"');"</f>
        <v>xlswrite('G:\Mi unidad\1. PROYECTOS TELLO 2022\SCM SPILL OVERS\outputs\PEAO\bajo_ingreso\1%\simulacion_3\output_tests.xlsx',spillover_test_17','sp_test_17');</v>
      </c>
      <c r="RW26">
        <v>17</v>
      </c>
      <c r="RX26" t="str">
        <f>"xlswrite('G:\Mi unidad\1. PROYECTOS TELLO 2022\SCM SPILL OVERS\outputs\PEAO\densidad\1%\simulacion_3\output_tests.xlsx',spillover_test_"&amp;RW26&amp;"','sp_test_"&amp;RW26&amp;"');"</f>
        <v>xlswrite('G:\Mi unidad\1. PROYECTOS TELLO 2022\SCM SPILL OVERS\outputs\PEAO\densidad\1%\simulacion_3\output_tests.xlsx',spillover_test_17','sp_test_17');</v>
      </c>
      <c r="SI26">
        <v>17</v>
      </c>
      <c r="SJ26" t="str">
        <f>"xlswrite('G:\Mi unidad\1. PROYECTOS TELLO 2022\SCM SPILL OVERS\outputs\PEAO\densidad_g\1%\simulacion_3\output_tests.xlsx',spillover_test_"&amp;SI26&amp;"','sp_test_"&amp;SI26&amp;"');"</f>
        <v>xlswrite('G:\Mi unidad\1. PROYECTOS TELLO 2022\SCM SPILL OVERS\outputs\PEAO\densidad_g\1%\simulacion_3\output_tests.xlsx',spillover_test_17','sp_test_17');</v>
      </c>
      <c r="SU26">
        <v>17</v>
      </c>
      <c r="SV26" t="str">
        <f>"xlswrite('G:\Mi unidad\1. PROYECTOS TELLO 2022\SCM SPILL OVERS\outputs\PEAO\distancia_centro_salud\1%\simulacion_3\output_tests.xlsx',spillover_test_"&amp;SU26&amp;"','sp_test_"&amp;SU26&amp;"');"</f>
        <v>xlswrite('G:\Mi unidad\1. PROYECTOS TELLO 2022\SCM SPILL OVERS\outputs\PEAO\distancia_centro_salud\1%\simulacion_3\output_tests.xlsx',spillover_test_17','sp_test_17');</v>
      </c>
      <c r="TH26">
        <v>17</v>
      </c>
      <c r="TI26" t="str">
        <f>"xlswrite('G:\Mi unidad\1. PROYECTOS TELLO 2022\SCM SPILL OVERS\outputs\PEAO\informalidad\1%\simulacion_3\output_tests.xlsx',spillover_test_"&amp;TH26&amp;"','sp_test_"&amp;TH26&amp;"');"</f>
        <v>xlswrite('G:\Mi unidad\1. PROYECTOS TELLO 2022\SCM SPILL OVERS\outputs\PEAO\informalidad\1%\simulacion_3\output_tests.xlsx',spillover_test_17','sp_test_17');</v>
      </c>
      <c r="TU26">
        <v>17</v>
      </c>
      <c r="TV26" t="str">
        <f>"xlswrite('G:\Mi unidad\1. PROYECTOS TELLO 2022\SCM SPILL OVERS\outputs\PEAO\alimentos\1%\simulacion_3\output_tests.xlsx',spillover_test_"&amp;TU26&amp;"','sp_test_"&amp;TU26&amp;"');"</f>
        <v>xlswrite('G:\Mi unidad\1. PROYECTOS TELLO 2022\SCM SPILL OVERS\outputs\PEAO\alimentos\1%\simulacion_3\output_tests.xlsx',spillover_test_17','sp_test_17');</v>
      </c>
      <c r="UB26">
        <v>17</v>
      </c>
      <c r="UC26" t="str">
        <f>"xlswrite('G:\Mi unidad\1. PROYECTOS TELLO 2022\SCM SPILL OVERS\outputs\PEAO\jefe_hogar\1%\simulacion_3\output_tests.xlsx',spillover_test_"&amp;UB26&amp;"','sp_test_"&amp;UB26&amp;"');"</f>
        <v>xlswrite('G:\Mi unidad\1. PROYECTOS TELLO 2022\SCM SPILL OVERS\outputs\PEAO\jefe_hogar\1%\simulacion_3\output_tests.xlsx',spillover_test_17','sp_test_17');</v>
      </c>
      <c r="UI26">
        <v>17</v>
      </c>
      <c r="UJ26" t="str">
        <f>"xlswrite('G:\Mi unidad\1. PROYECTOS TELLO 2022\SCM SPILL OVERS\outputs\PEAO\mujeres\1%\simulacion_3\output_tests.xlsx',spillover_test_"&amp;UI26&amp;"','sp_test_"&amp;UI26&amp;"');"</f>
        <v>xlswrite('G:\Mi unidad\1. PROYECTOS TELLO 2022\SCM SPILL OVERS\outputs\PEAO\mujeres\1%\simulacion_3\output_tests.xlsx',spillover_test_17','sp_test_17');</v>
      </c>
      <c r="UU26">
        <v>17</v>
      </c>
      <c r="UV26" t="str">
        <f>"xlswrite('G:\Mi unidad\1. PROYECTOS TELLO 2022\SCM SPILL OVERS\outputs\PEAO\criminalidad\1%\simulacion_3\output_tests.xlsx',spillover_test_"&amp;UU26&amp;"','sp_test_"&amp;UU26&amp;"');"</f>
        <v>xlswrite('G:\Mi unidad\1. PROYECTOS TELLO 2022\SCM SPILL OVERS\outputs\PEAO\criminalidad\1%\simulacion_3\output_tests.xlsx',spillover_test_17','sp_test_17');</v>
      </c>
    </row>
    <row r="27" spans="1:568" x14ac:dyDescent="0.3">
      <c r="A27">
        <v>80</v>
      </c>
      <c r="B27" s="2" t="str">
        <f t="shared" si="0"/>
        <v>[data_80,provincias_80,~] = xlsread('BD_PEAO_est_1_provincia_80.xlsx');</v>
      </c>
      <c r="E27" s="2" t="str">
        <f t="shared" si="37"/>
        <v>provincia_80 = unique(provincias_80(2:end,1));</v>
      </c>
      <c r="O27" s="2" t="str">
        <f t="shared" si="1"/>
        <v>PEAO_80 = reshape(data_80(:,2),T+S,N);</v>
      </c>
      <c r="T27" s="2" t="str">
        <f t="shared" si="2"/>
        <v xml:space="preserve">PEAO_80 = PEAO_80'; </v>
      </c>
      <c r="X27" s="2" t="str">
        <f t="shared" si="3"/>
        <v>tratado_80 = PEAO_80(1,:);</v>
      </c>
      <c r="AC27" s="2" t="str">
        <f t="shared" si="4"/>
        <v>PEAO_80(1,:) = [];</v>
      </c>
      <c r="AI27" s="2" t="str">
        <f t="shared" si="5"/>
        <v>PEAO_80 = [tratado_80;PEAO_80];</v>
      </c>
      <c r="AN27" s="2" t="str">
        <f t="shared" si="6"/>
        <v>Y_80 = PEAO_80; % outcome matrix</v>
      </c>
      <c r="AS27" s="2" t="str">
        <f t="shared" si="44"/>
        <v>Y_pre_80 = Y_80(:,1:T);</v>
      </c>
      <c r="AW27" s="2" t="str">
        <f t="shared" si="45"/>
        <v>Y_post_80 = Y_80(:,T+1:end);</v>
      </c>
      <c r="BA27" s="2" t="str">
        <f t="shared" si="46"/>
        <v>[a_hat_80,B_hat_80] = scm_batch(Y_pre_80);</v>
      </c>
      <c r="BF27" s="2" t="str">
        <f t="shared" si="38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39"/>
        <v>M_hat_80 = (eye(N)-B_hat_80)'*(eye(N)-B_hat_80);</v>
      </c>
      <c r="DQ27" s="2" t="str">
        <f t="shared" si="40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1"/>
        <v>synthetic_control_80=synthetic_control_80'</v>
      </c>
      <c r="EQ27" s="2" t="str">
        <f t="shared" si="42"/>
        <v>synthetic_control_sp_80=synthetic_control_sp_80'</v>
      </c>
      <c r="EV27" s="2" t="str">
        <f t="shared" si="43"/>
        <v>tratado_80=tratado_80'</v>
      </c>
      <c r="EZ27" s="2" t="str">
        <f t="shared" si="7"/>
        <v>xlswrite('G:\Mi unidad\1. PROYECTOS TELLO 2022\SCM SPILL OVERS\outputs\PEAO\distancia_centro_salud\1%\simulacion_3\synthetic_control_outputs.xlsx',synthetic_control_80,80)</v>
      </c>
      <c r="FN27" s="2" t="str">
        <f t="shared" si="8"/>
        <v>xlswrite('G:\Mi unidad\1. PROYECTOS TELLO 2022\SCM SPILL OVERS\outputs\PEAO\distancia_centro_salud\1%\simulacion_3\synthetic_control_spillover_outputs.xlsx',synthetic_control_sp_80,80)</v>
      </c>
      <c r="GD27" s="2" t="str">
        <f t="shared" si="9"/>
        <v>xlswrite('G:\Mi unidad\1. PROYECTOS TELLO 2022\SCM SPILL OVERS\outputs\PEAO\distancia_centro_salud\1%\simulacion_3\observado_outputs.xlsx',tratado_80,80)</v>
      </c>
      <c r="GR27" s="2" t="str">
        <f t="shared" si="10"/>
        <v>xlswrite('G:\Mi unidad\1. PROYECTOS TELLO 2022\SCM SPILL OVERS\outputs\PEAO\informalidad\1%\simulacion_3\synthetic_control_outputs.xlsx',synthetic_control_80,80)</v>
      </c>
      <c r="HF27" s="2" t="str">
        <f t="shared" si="11"/>
        <v>xlswrite('G:\Mi unidad\1. PROYECTOS TELLO 2022\SCM SPILL OVERS\outputs\PEAO\informalidad\1%\simulacion_3\synthetic_control_spillover_outputs.xlsx',synthetic_control_sp_80,80)</v>
      </c>
      <c r="HV27" s="2" t="str">
        <f t="shared" si="12"/>
        <v>xlswrite('G:\Mi unidad\1. PROYECTOS TELLO 2022\SCM SPILL OVERS\outputs\PEAO\informalidad\1%\simulacion_3\observado_outputs.xlsx',tratado_80,80)</v>
      </c>
      <c r="IJ27" s="2" t="str">
        <f t="shared" si="13"/>
        <v>xlswrite('G:\Mi unidad\1. PROYECTOS TELLO 2022\SCM SPILL OVERS\outputs\PEAO\densidad\1%\simulacion_3\synthetic_control_outputs.xlsx',synthetic_control_80,80)</v>
      </c>
      <c r="IX27" s="2" t="str">
        <f t="shared" si="14"/>
        <v>xlswrite('G:\Mi unidad\1. PROYECTOS TELLO 2022\SCM SPILL OVERS\outputs\PEAO\densidad\1%\simulacion_3\synthetic_control_spillover_outputs.xlsx',synthetic_control_sp_80,80)</v>
      </c>
      <c r="JN27" s="2" t="str">
        <f t="shared" si="15"/>
        <v>xlswrite('G:\Mi unidad\1. PROYECTOS TELLO 2022\SCM SPILL OVERS\outputs\PEAO\densidad\1%\simulacion_3\observado_outputs.xlsx',tratado_80,80)</v>
      </c>
      <c r="KA27" s="2" t="str">
        <f t="shared" si="16"/>
        <v>xlswrite('G:\Mi unidad\1. PROYECTOS TELLO 2022\SCM SPILL OVERS\outputs\PEAO\bajo_niv_educ\1%\simulacion_3\synthetic_control_outputs.xlsx',synthetic_control_80,80)</v>
      </c>
      <c r="KO27" s="2" t="str">
        <f t="shared" si="17"/>
        <v>xlswrite('G:\Mi unidad\1. PROYECTOS TELLO 2022\SCM SPILL OVERS\outputs\PEAO\bajo_niv_educ\1%\simulacion_3\synthetic_control_spillover_outputs.xlsx',synthetic_control_sp_80,80)</v>
      </c>
      <c r="LE27" s="2" t="str">
        <f t="shared" si="18"/>
        <v>xlswrite('G:\Mi unidad\1. PROYECTOS TELLO 2022\SCM SPILL OVERS\outputs\PEAO\bajo_niv_educ\1%\simulacion_3\observado_outputs.xlsx',tratado_80,80)</v>
      </c>
      <c r="LS27" s="2" t="str">
        <f t="shared" si="19"/>
        <v>xlswrite('G:\Mi unidad\1. PROYECTOS TELLO 2022\SCM SPILL OVERS\outputs\PEAO\bajo_ingreso\1%\simulacion_3\synthetic_control_outputs.xlsx',synthetic_control_80,80)</v>
      </c>
      <c r="MH27" s="2" t="str">
        <f t="shared" si="20"/>
        <v>xlswrite('G:\Mi unidad\1. PROYECTOS TELLO 2022\SCM SPILL OVERS\outputs\PEAO\bajo_ingreso\1%\simulacion_3\synthetic_control_spillover_outputs.xlsx',synthetic_control_sp_80,80)</v>
      </c>
      <c r="MX27" s="2" t="str">
        <f t="shared" si="21"/>
        <v>xlswrite('G:\Mi unidad\1. PROYECTOS TELLO 2022\SCM SPILL OVERS\outputs\PEAO\bajo_ingreso\1%\simulacion_3\observado_outputs.xlsx',tratado_80,80)</v>
      </c>
      <c r="NR27" s="2" t="str">
        <f t="shared" si="22"/>
        <v>xlswrite('G:\Mi unidad\1. PROYECTOS TELLO 2022\SCM SPILL OVERS\outputs\PEAO\densidad_g\1%\simulacion_3\synthetic_control_outputs.xlsx',synthetic_control_80,80)</v>
      </c>
      <c r="OF27" s="2" t="str">
        <f t="shared" si="23"/>
        <v>xlswrite('G:\Mi unidad\1. PROYECTOS TELLO 2022\SCM SPILL OVERS\outputs\PEAO\densidad_g\1%\simulacion_3\synthetic_control_spillover_outputs.xlsx',synthetic_control_sp_80,80)</v>
      </c>
      <c r="OV27" s="2" t="str">
        <f t="shared" si="24"/>
        <v>xlswrite('G:\Mi unidad\1. PROYECTOS TELLO 2022\SCM SPILL OVERS\outputs\PEAO\densidad_g\1%\simulacion_3\observado_outputs.xlsx',tratado_80,80)</v>
      </c>
      <c r="PI27" s="2" t="str">
        <f t="shared" si="25"/>
        <v>xlswrite('G:\Mi unidad\1. PROYECTOS TELLO 2022\SCM SPILL OVERS\outputs\PEAO\alimentos\1%\simulacion_3\synthetic_control_outputs.xlsx',synthetic_control_80,80);</v>
      </c>
      <c r="PJ27" s="2" t="str">
        <f t="shared" si="26"/>
        <v>xlswrite('G:\Mi unidad\1. PROYECTOS TELLO 2022\SCM SPILL OVERS\outputs\PEAO\alimentos\1%\simulacion_3\synthetic_control_spillover_outputs.xlsx',synthetic_control_sp_80,80);</v>
      </c>
      <c r="PK27" s="2" t="str">
        <f t="shared" si="27"/>
        <v>xlswrite('G:\Mi unidad\1. PROYECTOS TELLO 2022\SCM SPILL OVERS\outputs\PEAO\alimentos\1%\simulacion_3\observado_outputs.xlsx',tratado_80,80);</v>
      </c>
      <c r="PP27" s="2" t="str">
        <f t="shared" si="28"/>
        <v>xlswrite('G:\Mi unidad\1. PROYECTOS TELLO 2022\SCM SPILL OVERS\outputs\PEAO\jefe_hogar\1%\simulacion_3\synthetic_control_outputs.xlsx',synthetic_control_80,80);</v>
      </c>
      <c r="PQ27" s="2" t="str">
        <f t="shared" si="29"/>
        <v>xlswrite('G:\Mi unidad\1. PROYECTOS TELLO 2022\SCM SPILL OVERS\outputs\PEAO\jefe_hogar\1%\simulacion_3\synthetic_control_spillover_outputs.xlsx',synthetic_control_sp_80,80);</v>
      </c>
      <c r="PR27" s="2" t="str">
        <f t="shared" si="30"/>
        <v>xlswrite('G:\Mi unidad\1. PROYECTOS TELLO 2022\SCM SPILL OVERS\outputs\PEAO\jefe_hogar\1%\simulacion_3\observado_outputs.xlsx',tratado_80,80);</v>
      </c>
      <c r="PV27" s="2" t="str">
        <f t="shared" si="31"/>
        <v>xlswrite('G:\Mi unidad\1. PROYECTOS TELLO 2022\SCM SPILL OVERS\outputs\PEAO\mujeres\1%\simulacion_3\synthetic_control_outputs.xlsx',synthetic_control_80,80);</v>
      </c>
      <c r="PW27" s="2" t="str">
        <f t="shared" si="32"/>
        <v>xlswrite('G:\Mi unidad\1. PROYECTOS TELLO 2022\SCM SPILL OVERS\outputs\PEAO\mujeres\1%\simulacion_3\synthetic_control_spillover_outputs.xlsx',synthetic_control_sp_80,80);</v>
      </c>
      <c r="PX27" s="2" t="str">
        <f t="shared" si="33"/>
        <v>xlswrite('G:\Mi unidad\1. PROYECTOS TELLO 2022\SCM SPILL OVERS\outputs\PEAO\mujeres\1%\simulacion_3\observado_outputs.xlsx',tratado_80,80);</v>
      </c>
      <c r="QB27" s="2" t="str">
        <f t="shared" si="34"/>
        <v>xlswrite('G:\Mi unidad\1. PROYECTOS TELLO 2022\SCM SPILL OVERS\outputs\PEAO\criminalidad\1%\simulacion_3\synthetic_control_outputs.xlsx',synthetic_control_80,80);</v>
      </c>
      <c r="QC27" s="2" t="str">
        <f t="shared" si="35"/>
        <v>xlswrite('G:\Mi unidad\1. PROYECTOS TELLO 2022\SCM SPILL OVERS\outputs\PEAO\criminalidad\1%\simulacion_3\synthetic_control_spillover_outputs.xlsx',synthetic_control_sp_80,80);</v>
      </c>
      <c r="QD27" s="2" t="str">
        <f t="shared" si="36"/>
        <v>xlswrite('G:\Mi unidad\1. PROYECTOS TELLO 2022\SCM SPILL OVERS\outputs\PEAO\criminalidad\1%\simulacion_3\observado_outputs.xlsx',tratado_80,80);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OVERS\outputs\PEAO\bajo_niv_educ\1%\simulacion_3\output_tests.xlsx',lb_vec_"&amp;QW27&amp;"','lb_vec_"&amp;QW27&amp;"');"</f>
        <v>xlswrite('G:\Mi unidad\1. PROYECTOS TELLO 2022\SCM SPILL OVERS\outputs\PEAO\bajo_niv_educ\1%\simulacion_3\output_tests.xlsx',lb_vec_18','lb_vec_18');</v>
      </c>
      <c r="RK27">
        <v>18</v>
      </c>
      <c r="RL27" t="str">
        <f>"xlswrite('G:\Mi unidad\1. PROYECTOS TELLO 2022\SCM SPILL OVERS\outputs\PEAO\bajo_ingreso\1%\simulacion_3\output_tests.xlsx',lb_vec_"&amp;RK27&amp;"','lb_vec_"&amp;RK27&amp;"');"</f>
        <v>xlswrite('G:\Mi unidad\1. PROYECTOS TELLO 2022\SCM SPILL OVERS\outputs\PEAO\bajo_ingreso\1%\simulacion_3\output_tests.xlsx',lb_vec_18','lb_vec_18');</v>
      </c>
      <c r="RW27">
        <v>18</v>
      </c>
      <c r="RX27" t="str">
        <f>"xlswrite('G:\Mi unidad\1. PROYECTOS TELLO 2022\SCM SPILL OVERS\outputs\PEAO\densidad\1%\simulacion_3\output_tests.xlsx',lb_vec_"&amp;RW27&amp;"','lb_vec_"&amp;RW27&amp;"');"</f>
        <v>xlswrite('G:\Mi unidad\1. PROYECTOS TELLO 2022\SCM SPILL OVERS\outputs\PEAO\densidad\1%\simulacion_3\output_tests.xlsx',lb_vec_18','lb_vec_18');</v>
      </c>
      <c r="SI27">
        <v>18</v>
      </c>
      <c r="SJ27" t="str">
        <f>"xlswrite('G:\Mi unidad\1. PROYECTOS TELLO 2022\SCM SPILL OVERS\outputs\PEAO\densidad_g\1%\simulacion_3\output_tests.xlsx',lb_vec_"&amp;SI27&amp;"','lb_vec_"&amp;SI27&amp;"');"</f>
        <v>xlswrite('G:\Mi unidad\1. PROYECTOS TELLO 2022\SCM SPILL OVERS\outputs\PEAO\densidad_g\1%\simulacion_3\output_tests.xlsx',lb_vec_18','lb_vec_18');</v>
      </c>
      <c r="SU27">
        <v>18</v>
      </c>
      <c r="SV27" t="str">
        <f>"xlswrite('G:\Mi unidad\1. PROYECTOS TELLO 2022\SCM SPILL OVERS\outputs\PEAO\distancia_centro_salud\1%\simulacion_3\output_tests.xlsx',lb_vec_"&amp;SU27&amp;"','lb_vec_"&amp;SU27&amp;"');"</f>
        <v>xlswrite('G:\Mi unidad\1. PROYECTOS TELLO 2022\SCM SPILL OVERS\outputs\PEAO\distancia_centro_salud\1%\simulacion_3\output_tests.xlsx',lb_vec_18','lb_vec_18');</v>
      </c>
      <c r="TH27">
        <v>18</v>
      </c>
      <c r="TI27" t="str">
        <f>"xlswrite('G:\Mi unidad\1. PROYECTOS TELLO 2022\SCM SPILL OVERS\outputs\PEAO\informalidad\1%\simulacion_3\output_tests.xlsx',lb_vec_"&amp;TH27&amp;"','lb_vec_"&amp;TH27&amp;"');"</f>
        <v>xlswrite('G:\Mi unidad\1. PROYECTOS TELLO 2022\SCM SPILL OVERS\outputs\PEAO\informalidad\1%\simulacion_3\output_tests.xlsx',lb_vec_18','lb_vec_18');</v>
      </c>
      <c r="TU27">
        <v>18</v>
      </c>
      <c r="TV27" t="str">
        <f>"xlswrite('G:\Mi unidad\1. PROYECTOS TELLO 2022\SCM SPILL OVERS\outputs\PEAO\alimentos\1%\simulacion_3\output_tests.xlsx',lb_vec_"&amp;TU27&amp;"','lb_vec_"&amp;TU27&amp;"');"</f>
        <v>xlswrite('G:\Mi unidad\1. PROYECTOS TELLO 2022\SCM SPILL OVERS\outputs\PEAO\alimentos\1%\simulacion_3\output_tests.xlsx',lb_vec_18','lb_vec_18');</v>
      </c>
      <c r="UB27">
        <v>18</v>
      </c>
      <c r="UC27" t="str">
        <f>"xlswrite('G:\Mi unidad\1. PROYECTOS TELLO 2022\SCM SPILL OVERS\outputs\PEAO\jefe_hogar\1%\simulacion_3\output_tests.xlsx',lb_vec_"&amp;UB27&amp;"','lb_vec_"&amp;UB27&amp;"');"</f>
        <v>xlswrite('G:\Mi unidad\1. PROYECTOS TELLO 2022\SCM SPILL OVERS\outputs\PEAO\jefe_hogar\1%\simulacion_3\output_tests.xlsx',lb_vec_18','lb_vec_18');</v>
      </c>
      <c r="UI27">
        <v>18</v>
      </c>
      <c r="UJ27" t="str">
        <f>"xlswrite('G:\Mi unidad\1. PROYECTOS TELLO 2022\SCM SPILL OVERS\outputs\PEAO\mujeres\1%\simulacion_3\output_tests.xlsx',lb_vec_"&amp;UI27&amp;"','lb_vec_"&amp;UI27&amp;"');"</f>
        <v>xlswrite('G:\Mi unidad\1. PROYECTOS TELLO 2022\SCM SPILL OVERS\outputs\PEAO\mujeres\1%\simulacion_3\output_tests.xlsx',lb_vec_18','lb_vec_18');</v>
      </c>
      <c r="UU27">
        <v>18</v>
      </c>
      <c r="UV27" t="str">
        <f>"xlswrite('G:\Mi unidad\1. PROYECTOS TELLO 2022\SCM SPILL OVERS\outputs\PEAO\criminalidad\1%\simulacion_3\output_tests.xlsx',lb_vec_"&amp;UU27&amp;"','lb_vec_"&amp;UU27&amp;"');"</f>
        <v>xlswrite('G:\Mi unidad\1. PROYECTOS TELLO 2022\SCM SPILL OVERS\outputs\PEAO\criminalidad\1%\simulacion_3\output_tests.xlsx',lb_vec_18','lb_vec_18');</v>
      </c>
    </row>
    <row r="28" spans="1:568" x14ac:dyDescent="0.3">
      <c r="A28">
        <v>84</v>
      </c>
      <c r="B28" s="2" t="str">
        <f t="shared" si="0"/>
        <v>[data_84,provincias_84,~] = xlsread('BD_PEAO_est_1_provincia_84.xlsx');</v>
      </c>
      <c r="E28" s="2" t="str">
        <f t="shared" si="37"/>
        <v>provincia_84 = unique(provincias_84(2:end,1));</v>
      </c>
      <c r="O28" s="2" t="str">
        <f t="shared" si="1"/>
        <v>PEAO_84 = reshape(data_84(:,2),T+S,N);</v>
      </c>
      <c r="T28" s="2" t="str">
        <f t="shared" si="2"/>
        <v xml:space="preserve">PEAO_84 = PEAO_84'; </v>
      </c>
      <c r="X28" s="2" t="str">
        <f t="shared" si="3"/>
        <v>tratado_84 = PEAO_84(1,:);</v>
      </c>
      <c r="AC28" s="2" t="str">
        <f t="shared" si="4"/>
        <v>PEAO_84(1,:) = [];</v>
      </c>
      <c r="AI28" s="2" t="str">
        <f t="shared" si="5"/>
        <v>PEAO_84 = [tratado_84;PEAO_84];</v>
      </c>
      <c r="AN28" s="2" t="str">
        <f t="shared" si="6"/>
        <v>Y_84 = PEAO_84; % outcome matrix</v>
      </c>
      <c r="AS28" s="2" t="str">
        <f t="shared" si="44"/>
        <v>Y_pre_84 = Y_84(:,1:T);</v>
      </c>
      <c r="AW28" s="2" t="str">
        <f t="shared" si="45"/>
        <v>Y_post_84 = Y_84(:,T+1:end);</v>
      </c>
      <c r="BA28" s="2" t="str">
        <f t="shared" si="46"/>
        <v>[a_hat_84,B_hat_84] = scm_batch(Y_pre_84);</v>
      </c>
      <c r="BF28" s="2" t="str">
        <f t="shared" si="38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39"/>
        <v>M_hat_84 = (eye(N)-B_hat_84)'*(eye(N)-B_hat_84);</v>
      </c>
      <c r="DQ28" s="2" t="str">
        <f t="shared" si="40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1"/>
        <v>synthetic_control_84=synthetic_control_84'</v>
      </c>
      <c r="EQ28" s="2" t="str">
        <f t="shared" si="42"/>
        <v>synthetic_control_sp_84=synthetic_control_sp_84'</v>
      </c>
      <c r="EV28" s="2" t="str">
        <f t="shared" si="43"/>
        <v>tratado_84=tratado_84'</v>
      </c>
      <c r="EZ28" s="2" t="str">
        <f t="shared" si="7"/>
        <v>xlswrite('G:\Mi unidad\1. PROYECTOS TELLO 2022\SCM SPILL OVERS\outputs\PEAO\distancia_centro_salud\1%\simulacion_3\synthetic_control_outputs.xlsx',synthetic_control_84,84)</v>
      </c>
      <c r="FN28" s="2" t="str">
        <f t="shared" si="8"/>
        <v>xlswrite('G:\Mi unidad\1. PROYECTOS TELLO 2022\SCM SPILL OVERS\outputs\PEAO\distancia_centro_salud\1%\simulacion_3\synthetic_control_spillover_outputs.xlsx',synthetic_control_sp_84,84)</v>
      </c>
      <c r="GD28" s="2" t="str">
        <f t="shared" si="9"/>
        <v>xlswrite('G:\Mi unidad\1. PROYECTOS TELLO 2022\SCM SPILL OVERS\outputs\PEAO\distancia_centro_salud\1%\simulacion_3\observado_outputs.xlsx',tratado_84,84)</v>
      </c>
      <c r="GR28" s="2" t="str">
        <f t="shared" si="10"/>
        <v>xlswrite('G:\Mi unidad\1. PROYECTOS TELLO 2022\SCM SPILL OVERS\outputs\PEAO\informalidad\1%\simulacion_3\synthetic_control_outputs.xlsx',synthetic_control_84,84)</v>
      </c>
      <c r="HF28" s="2" t="str">
        <f t="shared" si="11"/>
        <v>xlswrite('G:\Mi unidad\1. PROYECTOS TELLO 2022\SCM SPILL OVERS\outputs\PEAO\informalidad\1%\simulacion_3\synthetic_control_spillover_outputs.xlsx',synthetic_control_sp_84,84)</v>
      </c>
      <c r="HV28" s="2" t="str">
        <f t="shared" si="12"/>
        <v>xlswrite('G:\Mi unidad\1. PROYECTOS TELLO 2022\SCM SPILL OVERS\outputs\PEAO\informalidad\1%\simulacion_3\observado_outputs.xlsx',tratado_84,84)</v>
      </c>
      <c r="IJ28" s="2" t="str">
        <f t="shared" si="13"/>
        <v>xlswrite('G:\Mi unidad\1. PROYECTOS TELLO 2022\SCM SPILL OVERS\outputs\PEAO\densidad\1%\simulacion_3\synthetic_control_outputs.xlsx',synthetic_control_84,84)</v>
      </c>
      <c r="IX28" s="2" t="str">
        <f t="shared" si="14"/>
        <v>xlswrite('G:\Mi unidad\1. PROYECTOS TELLO 2022\SCM SPILL OVERS\outputs\PEAO\densidad\1%\simulacion_3\synthetic_control_spillover_outputs.xlsx',synthetic_control_sp_84,84)</v>
      </c>
      <c r="JN28" s="2" t="str">
        <f t="shared" si="15"/>
        <v>xlswrite('G:\Mi unidad\1. PROYECTOS TELLO 2022\SCM SPILL OVERS\outputs\PEAO\densidad\1%\simulacion_3\observado_outputs.xlsx',tratado_84,84)</v>
      </c>
      <c r="KA28" s="2" t="str">
        <f t="shared" si="16"/>
        <v>xlswrite('G:\Mi unidad\1. PROYECTOS TELLO 2022\SCM SPILL OVERS\outputs\PEAO\bajo_niv_educ\1%\simulacion_3\synthetic_control_outputs.xlsx',synthetic_control_84,84)</v>
      </c>
      <c r="KO28" s="2" t="str">
        <f t="shared" si="17"/>
        <v>xlswrite('G:\Mi unidad\1. PROYECTOS TELLO 2022\SCM SPILL OVERS\outputs\PEAO\bajo_niv_educ\1%\simulacion_3\synthetic_control_spillover_outputs.xlsx',synthetic_control_sp_84,84)</v>
      </c>
      <c r="LE28" s="2" t="str">
        <f t="shared" si="18"/>
        <v>xlswrite('G:\Mi unidad\1. PROYECTOS TELLO 2022\SCM SPILL OVERS\outputs\PEAO\bajo_niv_educ\1%\simulacion_3\observado_outputs.xlsx',tratado_84,84)</v>
      </c>
      <c r="LS28" s="2" t="str">
        <f t="shared" si="19"/>
        <v>xlswrite('G:\Mi unidad\1. PROYECTOS TELLO 2022\SCM SPILL OVERS\outputs\PEAO\bajo_ingreso\1%\simulacion_3\synthetic_control_outputs.xlsx',synthetic_control_84,84)</v>
      </c>
      <c r="MH28" s="2" t="str">
        <f t="shared" si="20"/>
        <v>xlswrite('G:\Mi unidad\1. PROYECTOS TELLO 2022\SCM SPILL OVERS\outputs\PEAO\bajo_ingreso\1%\simulacion_3\synthetic_control_spillover_outputs.xlsx',synthetic_control_sp_84,84)</v>
      </c>
      <c r="MX28" s="2" t="str">
        <f t="shared" si="21"/>
        <v>xlswrite('G:\Mi unidad\1. PROYECTOS TELLO 2022\SCM SPILL OVERS\outputs\PEAO\bajo_ingreso\1%\simulacion_3\observado_outputs.xlsx',tratado_84,84)</v>
      </c>
      <c r="NR28" s="2" t="str">
        <f t="shared" si="22"/>
        <v>xlswrite('G:\Mi unidad\1. PROYECTOS TELLO 2022\SCM SPILL OVERS\outputs\PEAO\densidad_g\1%\simulacion_3\synthetic_control_outputs.xlsx',synthetic_control_84,84)</v>
      </c>
      <c r="OF28" s="2" t="str">
        <f t="shared" si="23"/>
        <v>xlswrite('G:\Mi unidad\1. PROYECTOS TELLO 2022\SCM SPILL OVERS\outputs\PEAO\densidad_g\1%\simulacion_3\synthetic_control_spillover_outputs.xlsx',synthetic_control_sp_84,84)</v>
      </c>
      <c r="OV28" s="2" t="str">
        <f t="shared" si="24"/>
        <v>xlswrite('G:\Mi unidad\1. PROYECTOS TELLO 2022\SCM SPILL OVERS\outputs\PEAO\densidad_g\1%\simulacion_3\observado_outputs.xlsx',tratado_84,84)</v>
      </c>
      <c r="PI28" s="2" t="str">
        <f t="shared" si="25"/>
        <v>xlswrite('G:\Mi unidad\1. PROYECTOS TELLO 2022\SCM SPILL OVERS\outputs\PEAO\alimentos\1%\simulacion_3\synthetic_control_outputs.xlsx',synthetic_control_84,84);</v>
      </c>
      <c r="PJ28" s="2" t="str">
        <f t="shared" si="26"/>
        <v>xlswrite('G:\Mi unidad\1. PROYECTOS TELLO 2022\SCM SPILL OVERS\outputs\PEAO\alimentos\1%\simulacion_3\synthetic_control_spillover_outputs.xlsx',synthetic_control_sp_84,84);</v>
      </c>
      <c r="PK28" s="2" t="str">
        <f t="shared" si="27"/>
        <v>xlswrite('G:\Mi unidad\1. PROYECTOS TELLO 2022\SCM SPILL OVERS\outputs\PEAO\alimentos\1%\simulacion_3\observado_outputs.xlsx',tratado_84,84);</v>
      </c>
      <c r="PP28" s="2" t="str">
        <f t="shared" si="28"/>
        <v>xlswrite('G:\Mi unidad\1. PROYECTOS TELLO 2022\SCM SPILL OVERS\outputs\PEAO\jefe_hogar\1%\simulacion_3\synthetic_control_outputs.xlsx',synthetic_control_84,84);</v>
      </c>
      <c r="PQ28" s="2" t="str">
        <f t="shared" si="29"/>
        <v>xlswrite('G:\Mi unidad\1. PROYECTOS TELLO 2022\SCM SPILL OVERS\outputs\PEAO\jefe_hogar\1%\simulacion_3\synthetic_control_spillover_outputs.xlsx',synthetic_control_sp_84,84);</v>
      </c>
      <c r="PR28" s="2" t="str">
        <f t="shared" si="30"/>
        <v>xlswrite('G:\Mi unidad\1. PROYECTOS TELLO 2022\SCM SPILL OVERS\outputs\PEAO\jefe_hogar\1%\simulacion_3\observado_outputs.xlsx',tratado_84,84);</v>
      </c>
      <c r="PV28" s="2" t="str">
        <f t="shared" si="31"/>
        <v>xlswrite('G:\Mi unidad\1. PROYECTOS TELLO 2022\SCM SPILL OVERS\outputs\PEAO\mujeres\1%\simulacion_3\synthetic_control_outputs.xlsx',synthetic_control_84,84);</v>
      </c>
      <c r="PW28" s="2" t="str">
        <f t="shared" si="32"/>
        <v>xlswrite('G:\Mi unidad\1. PROYECTOS TELLO 2022\SCM SPILL OVERS\outputs\PEAO\mujeres\1%\simulacion_3\synthetic_control_spillover_outputs.xlsx',synthetic_control_sp_84,84);</v>
      </c>
      <c r="PX28" s="2" t="str">
        <f t="shared" si="33"/>
        <v>xlswrite('G:\Mi unidad\1. PROYECTOS TELLO 2022\SCM SPILL OVERS\outputs\PEAO\mujeres\1%\simulacion_3\observado_outputs.xlsx',tratado_84,84);</v>
      </c>
      <c r="QB28" s="2" t="str">
        <f t="shared" si="34"/>
        <v>xlswrite('G:\Mi unidad\1. PROYECTOS TELLO 2022\SCM SPILL OVERS\outputs\PEAO\criminalidad\1%\simulacion_3\synthetic_control_outputs.xlsx',synthetic_control_84,84);</v>
      </c>
      <c r="QC28" s="2" t="str">
        <f t="shared" si="35"/>
        <v>xlswrite('G:\Mi unidad\1. PROYECTOS TELLO 2022\SCM SPILL OVERS\outputs\PEAO\criminalidad\1%\simulacion_3\synthetic_control_spillover_outputs.xlsx',synthetic_control_sp_84,84);</v>
      </c>
      <c r="QD28" s="2" t="str">
        <f t="shared" si="36"/>
        <v>xlswrite('G:\Mi unidad\1. PROYECTOS TELLO 2022\SCM SPILL OVERS\outputs\PEAO\criminalidad\1%\simulacion_3\observado_outputs.xlsx',tratado_84,84);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OVERS\outputs\PEAO\bajo_niv_educ\1%\simulacion_3\output_tests.xlsx',ub_vec_"&amp;QW28&amp;"','ub_vec_"&amp;QW28&amp;"');"</f>
        <v>xlswrite('G:\Mi unidad\1. PROYECTOS TELLO 2022\SCM SPILL OVERS\outputs\PEAO\bajo_niv_educ\1%\simulacion_3\output_tests.xlsx',ub_vec_18','ub_vec_18');</v>
      </c>
      <c r="RK28">
        <v>18</v>
      </c>
      <c r="RL28" t="str">
        <f>"xlswrite('G:\Mi unidad\1. PROYECTOS TELLO 2022\SCM SPILL OVERS\outputs\PEAO\bajo_ingreso\1%\simulacion_3\output_tests.xlsx',ub_vec_"&amp;RK28&amp;"','ub_vec_"&amp;RK28&amp;"');"</f>
        <v>xlswrite('G:\Mi unidad\1. PROYECTOS TELLO 2022\SCM SPILL OVERS\outputs\PEAO\bajo_ingreso\1%\simulacion_3\output_tests.xlsx',ub_vec_18','ub_vec_18');</v>
      </c>
      <c r="RW28">
        <v>18</v>
      </c>
      <c r="RX28" t="str">
        <f>"xlswrite('G:\Mi unidad\1. PROYECTOS TELLO 2022\SCM SPILL OVERS\outputs\PEAO\densidad\1%\simulacion_3\output_tests.xlsx',ub_vec_"&amp;RW28&amp;"','ub_vec_"&amp;RW28&amp;"');"</f>
        <v>xlswrite('G:\Mi unidad\1. PROYECTOS TELLO 2022\SCM SPILL OVERS\outputs\PEAO\densidad\1%\simulacion_3\output_tests.xlsx',ub_vec_18','ub_vec_18');</v>
      </c>
      <c r="SI28">
        <v>18</v>
      </c>
      <c r="SJ28" t="str">
        <f>"xlswrite('G:\Mi unidad\1. PROYECTOS TELLO 2022\SCM SPILL OVERS\outputs\PEAO\densidad_g\1%\simulacion_3\output_tests.xlsx',ub_vec_"&amp;SI28&amp;"','ub_vec_"&amp;SI28&amp;"');"</f>
        <v>xlswrite('G:\Mi unidad\1. PROYECTOS TELLO 2022\SCM SPILL OVERS\outputs\PEAO\densidad_g\1%\simulacion_3\output_tests.xlsx',ub_vec_18','ub_vec_18');</v>
      </c>
      <c r="SU28">
        <v>18</v>
      </c>
      <c r="SV28" t="str">
        <f>"xlswrite('G:\Mi unidad\1. PROYECTOS TELLO 2022\SCM SPILL OVERS\outputs\PEAO\distancia_centro_salud\1%\simulacion_3\output_tests.xlsx',ub_vec_"&amp;SU28&amp;"','ub_vec_"&amp;SU28&amp;"');"</f>
        <v>xlswrite('G:\Mi unidad\1. PROYECTOS TELLO 2022\SCM SPILL OVERS\outputs\PEAO\distancia_centro_salud\1%\simulacion_3\output_tests.xlsx',ub_vec_18','ub_vec_18');</v>
      </c>
      <c r="TH28">
        <v>18</v>
      </c>
      <c r="TI28" t="str">
        <f>"xlswrite('G:\Mi unidad\1. PROYECTOS TELLO 2022\SCM SPILL OVERS\outputs\PEAO\informalidad\1%\simulacion_3\output_tests.xlsx',ub_vec_"&amp;TH28&amp;"','ub_vec_"&amp;TH28&amp;"');"</f>
        <v>xlswrite('G:\Mi unidad\1. PROYECTOS TELLO 2022\SCM SPILL OVERS\outputs\PEAO\informalidad\1%\simulacion_3\output_tests.xlsx',ub_vec_18','ub_vec_18');</v>
      </c>
      <c r="TU28">
        <v>18</v>
      </c>
      <c r="TV28" t="str">
        <f>"xlswrite('G:\Mi unidad\1. PROYECTOS TELLO 2022\SCM SPILL OVERS\outputs\PEAO\alimentos\1%\simulacion_3\output_tests.xlsx',ub_vec_"&amp;TU28&amp;"','ub_vec_"&amp;TU28&amp;"');"</f>
        <v>xlswrite('G:\Mi unidad\1. PROYECTOS TELLO 2022\SCM SPILL OVERS\outputs\PEAO\alimentos\1%\simulacion_3\output_tests.xlsx',ub_vec_18','ub_vec_18');</v>
      </c>
      <c r="UB28">
        <v>18</v>
      </c>
      <c r="UC28" t="str">
        <f>"xlswrite('G:\Mi unidad\1. PROYECTOS TELLO 2022\SCM SPILL OVERS\outputs\PEAO\jefe_hogar\1%\simulacion_3\output_tests.xlsx',ub_vec_"&amp;UB28&amp;"','ub_vec_"&amp;UB28&amp;"');"</f>
        <v>xlswrite('G:\Mi unidad\1. PROYECTOS TELLO 2022\SCM SPILL OVERS\outputs\PEAO\jefe_hogar\1%\simulacion_3\output_tests.xlsx',ub_vec_18','ub_vec_18');</v>
      </c>
      <c r="UI28">
        <v>18</v>
      </c>
      <c r="UJ28" t="str">
        <f>"xlswrite('G:\Mi unidad\1. PROYECTOS TELLO 2022\SCM SPILL OVERS\outputs\PEAO\mujeres\1%\simulacion_3\output_tests.xlsx',ub_vec_"&amp;UI28&amp;"','ub_vec_"&amp;UI28&amp;"');"</f>
        <v>xlswrite('G:\Mi unidad\1. PROYECTOS TELLO 2022\SCM SPILL OVERS\outputs\PEAO\mujeres\1%\simulacion_3\output_tests.xlsx',ub_vec_18','ub_vec_18');</v>
      </c>
      <c r="UU28">
        <v>18</v>
      </c>
      <c r="UV28" t="str">
        <f>"xlswrite('G:\Mi unidad\1. PROYECTOS TELLO 2022\SCM SPILL OVERS\outputs\PEAO\criminalidad\1%\simulacion_3\output_tests.xlsx',ub_vec_"&amp;UU28&amp;"','ub_vec_"&amp;UU28&amp;"');"</f>
        <v>xlswrite('G:\Mi unidad\1. PROYECTOS TELLO 2022\SCM SPILL OVERS\outputs\PEAO\criminalidad\1%\simulacion_3\output_tests.xlsx',ub_vec_18','ub_vec_18');</v>
      </c>
    </row>
    <row r="29" spans="1:568" x14ac:dyDescent="0.3">
      <c r="A29">
        <v>86</v>
      </c>
      <c r="B29" s="2" t="str">
        <f t="shared" si="0"/>
        <v>[data_86,provincias_86,~] = xlsread('BD_PEAO_est_1_provincia_86.xlsx');</v>
      </c>
      <c r="E29" s="2" t="str">
        <f t="shared" si="37"/>
        <v>provincia_86 = unique(provincias_86(2:end,1));</v>
      </c>
      <c r="O29" s="2" t="str">
        <f t="shared" si="1"/>
        <v>PEAO_86 = reshape(data_86(:,2),T+S,N);</v>
      </c>
      <c r="T29" s="2" t="str">
        <f t="shared" si="2"/>
        <v xml:space="preserve">PEAO_86 = PEAO_86'; </v>
      </c>
      <c r="X29" s="2" t="str">
        <f t="shared" si="3"/>
        <v>tratado_86 = PEAO_86(1,:);</v>
      </c>
      <c r="AC29" s="2" t="str">
        <f t="shared" si="4"/>
        <v>PEAO_86(1,:) = [];</v>
      </c>
      <c r="AI29" s="2" t="str">
        <f t="shared" si="5"/>
        <v>PEAO_86 = [tratado_86;PEAO_86];</v>
      </c>
      <c r="AN29" s="2" t="str">
        <f t="shared" si="6"/>
        <v>Y_86 = PEAO_86; % outcome matrix</v>
      </c>
      <c r="AS29" s="2" t="str">
        <f t="shared" si="44"/>
        <v>Y_pre_86 = Y_86(:,1:T);</v>
      </c>
      <c r="AW29" s="2" t="str">
        <f t="shared" si="45"/>
        <v>Y_post_86 = Y_86(:,T+1:end);</v>
      </c>
      <c r="BA29" s="2" t="str">
        <f t="shared" si="46"/>
        <v>[a_hat_86,B_hat_86] = scm_batch(Y_pre_86);</v>
      </c>
      <c r="BF29" s="2" t="str">
        <f t="shared" si="38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39"/>
        <v>M_hat_86 = (eye(N)-B_hat_86)'*(eye(N)-B_hat_86);</v>
      </c>
      <c r="DQ29" s="2" t="str">
        <f t="shared" si="40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1"/>
        <v>synthetic_control_86=synthetic_control_86'</v>
      </c>
      <c r="EQ29" s="2" t="str">
        <f t="shared" si="42"/>
        <v>synthetic_control_sp_86=synthetic_control_sp_86'</v>
      </c>
      <c r="EV29" s="2" t="str">
        <f t="shared" si="43"/>
        <v>tratado_86=tratado_86'</v>
      </c>
      <c r="EZ29" s="2" t="str">
        <f t="shared" si="7"/>
        <v>xlswrite('G:\Mi unidad\1. PROYECTOS TELLO 2022\SCM SPILL OVERS\outputs\PEAO\distancia_centro_salud\1%\simulacion_3\synthetic_control_outputs.xlsx',synthetic_control_86,86)</v>
      </c>
      <c r="FN29" s="2" t="str">
        <f t="shared" si="8"/>
        <v>xlswrite('G:\Mi unidad\1. PROYECTOS TELLO 2022\SCM SPILL OVERS\outputs\PEAO\distancia_centro_salud\1%\simulacion_3\synthetic_control_spillover_outputs.xlsx',synthetic_control_sp_86,86)</v>
      </c>
      <c r="GD29" s="2" t="str">
        <f t="shared" si="9"/>
        <v>xlswrite('G:\Mi unidad\1. PROYECTOS TELLO 2022\SCM SPILL OVERS\outputs\PEAO\distancia_centro_salud\1%\simulacion_3\observado_outputs.xlsx',tratado_86,86)</v>
      </c>
      <c r="GR29" s="2" t="str">
        <f t="shared" si="10"/>
        <v>xlswrite('G:\Mi unidad\1. PROYECTOS TELLO 2022\SCM SPILL OVERS\outputs\PEAO\informalidad\1%\simulacion_3\synthetic_control_outputs.xlsx',synthetic_control_86,86)</v>
      </c>
      <c r="HF29" s="2" t="str">
        <f t="shared" si="11"/>
        <v>xlswrite('G:\Mi unidad\1. PROYECTOS TELLO 2022\SCM SPILL OVERS\outputs\PEAO\informalidad\1%\simulacion_3\synthetic_control_spillover_outputs.xlsx',synthetic_control_sp_86,86)</v>
      </c>
      <c r="HV29" s="2" t="str">
        <f t="shared" si="12"/>
        <v>xlswrite('G:\Mi unidad\1. PROYECTOS TELLO 2022\SCM SPILL OVERS\outputs\PEAO\informalidad\1%\simulacion_3\observado_outputs.xlsx',tratado_86,86)</v>
      </c>
      <c r="IJ29" s="2" t="str">
        <f t="shared" si="13"/>
        <v>xlswrite('G:\Mi unidad\1. PROYECTOS TELLO 2022\SCM SPILL OVERS\outputs\PEAO\densidad\1%\simulacion_3\synthetic_control_outputs.xlsx',synthetic_control_86,86)</v>
      </c>
      <c r="IX29" s="2" t="str">
        <f t="shared" si="14"/>
        <v>xlswrite('G:\Mi unidad\1. PROYECTOS TELLO 2022\SCM SPILL OVERS\outputs\PEAO\densidad\1%\simulacion_3\synthetic_control_spillover_outputs.xlsx',synthetic_control_sp_86,86)</v>
      </c>
      <c r="JN29" s="2" t="str">
        <f t="shared" si="15"/>
        <v>xlswrite('G:\Mi unidad\1. PROYECTOS TELLO 2022\SCM SPILL OVERS\outputs\PEAO\densidad\1%\simulacion_3\observado_outputs.xlsx',tratado_86,86)</v>
      </c>
      <c r="KA29" s="2" t="str">
        <f t="shared" si="16"/>
        <v>xlswrite('G:\Mi unidad\1. PROYECTOS TELLO 2022\SCM SPILL OVERS\outputs\PEAO\bajo_niv_educ\1%\simulacion_3\synthetic_control_outputs.xlsx',synthetic_control_86,86)</v>
      </c>
      <c r="KO29" s="2" t="str">
        <f t="shared" si="17"/>
        <v>xlswrite('G:\Mi unidad\1. PROYECTOS TELLO 2022\SCM SPILL OVERS\outputs\PEAO\bajo_niv_educ\1%\simulacion_3\synthetic_control_spillover_outputs.xlsx',synthetic_control_sp_86,86)</v>
      </c>
      <c r="LE29" s="2" t="str">
        <f t="shared" si="18"/>
        <v>xlswrite('G:\Mi unidad\1. PROYECTOS TELLO 2022\SCM SPILL OVERS\outputs\PEAO\bajo_niv_educ\1%\simulacion_3\observado_outputs.xlsx',tratado_86,86)</v>
      </c>
      <c r="LS29" s="2" t="str">
        <f t="shared" si="19"/>
        <v>xlswrite('G:\Mi unidad\1. PROYECTOS TELLO 2022\SCM SPILL OVERS\outputs\PEAO\bajo_ingreso\1%\simulacion_3\synthetic_control_outputs.xlsx',synthetic_control_86,86)</v>
      </c>
      <c r="MH29" s="2" t="str">
        <f t="shared" si="20"/>
        <v>xlswrite('G:\Mi unidad\1. PROYECTOS TELLO 2022\SCM SPILL OVERS\outputs\PEAO\bajo_ingreso\1%\simulacion_3\synthetic_control_spillover_outputs.xlsx',synthetic_control_sp_86,86)</v>
      </c>
      <c r="MX29" s="2" t="str">
        <f t="shared" si="21"/>
        <v>xlswrite('G:\Mi unidad\1. PROYECTOS TELLO 2022\SCM SPILL OVERS\outputs\PEAO\bajo_ingreso\1%\simulacion_3\observado_outputs.xlsx',tratado_86,86)</v>
      </c>
      <c r="NR29" s="2" t="str">
        <f t="shared" si="22"/>
        <v>xlswrite('G:\Mi unidad\1. PROYECTOS TELLO 2022\SCM SPILL OVERS\outputs\PEAO\densidad_g\1%\simulacion_3\synthetic_control_outputs.xlsx',synthetic_control_86,86)</v>
      </c>
      <c r="OF29" s="2" t="str">
        <f t="shared" si="23"/>
        <v>xlswrite('G:\Mi unidad\1. PROYECTOS TELLO 2022\SCM SPILL OVERS\outputs\PEAO\densidad_g\1%\simulacion_3\synthetic_control_spillover_outputs.xlsx',synthetic_control_sp_86,86)</v>
      </c>
      <c r="OV29" s="2" t="str">
        <f t="shared" si="24"/>
        <v>xlswrite('G:\Mi unidad\1. PROYECTOS TELLO 2022\SCM SPILL OVERS\outputs\PEAO\densidad_g\1%\simulacion_3\observado_outputs.xlsx',tratado_86,86)</v>
      </c>
      <c r="PI29" s="2" t="str">
        <f t="shared" si="25"/>
        <v>xlswrite('G:\Mi unidad\1. PROYECTOS TELLO 2022\SCM SPILL OVERS\outputs\PEAO\alimentos\1%\simulacion_3\synthetic_control_outputs.xlsx',synthetic_control_86,86);</v>
      </c>
      <c r="PJ29" s="2" t="str">
        <f t="shared" si="26"/>
        <v>xlswrite('G:\Mi unidad\1. PROYECTOS TELLO 2022\SCM SPILL OVERS\outputs\PEAO\alimentos\1%\simulacion_3\synthetic_control_spillover_outputs.xlsx',synthetic_control_sp_86,86);</v>
      </c>
      <c r="PK29" s="2" t="str">
        <f t="shared" si="27"/>
        <v>xlswrite('G:\Mi unidad\1. PROYECTOS TELLO 2022\SCM SPILL OVERS\outputs\PEAO\alimentos\1%\simulacion_3\observado_outputs.xlsx',tratado_86,86);</v>
      </c>
      <c r="PP29" s="2" t="str">
        <f t="shared" si="28"/>
        <v>xlswrite('G:\Mi unidad\1. PROYECTOS TELLO 2022\SCM SPILL OVERS\outputs\PEAO\jefe_hogar\1%\simulacion_3\synthetic_control_outputs.xlsx',synthetic_control_86,86);</v>
      </c>
      <c r="PQ29" s="2" t="str">
        <f t="shared" si="29"/>
        <v>xlswrite('G:\Mi unidad\1. PROYECTOS TELLO 2022\SCM SPILL OVERS\outputs\PEAO\jefe_hogar\1%\simulacion_3\synthetic_control_spillover_outputs.xlsx',synthetic_control_sp_86,86);</v>
      </c>
      <c r="PR29" s="2" t="str">
        <f t="shared" si="30"/>
        <v>xlswrite('G:\Mi unidad\1. PROYECTOS TELLO 2022\SCM SPILL OVERS\outputs\PEAO\jefe_hogar\1%\simulacion_3\observado_outputs.xlsx',tratado_86,86);</v>
      </c>
      <c r="PV29" s="2" t="str">
        <f t="shared" si="31"/>
        <v>xlswrite('G:\Mi unidad\1. PROYECTOS TELLO 2022\SCM SPILL OVERS\outputs\PEAO\mujeres\1%\simulacion_3\synthetic_control_outputs.xlsx',synthetic_control_86,86);</v>
      </c>
      <c r="PW29" s="2" t="str">
        <f t="shared" si="32"/>
        <v>xlswrite('G:\Mi unidad\1. PROYECTOS TELLO 2022\SCM SPILL OVERS\outputs\PEAO\mujeres\1%\simulacion_3\synthetic_control_spillover_outputs.xlsx',synthetic_control_sp_86,86);</v>
      </c>
      <c r="PX29" s="2" t="str">
        <f t="shared" si="33"/>
        <v>xlswrite('G:\Mi unidad\1. PROYECTOS TELLO 2022\SCM SPILL OVERS\outputs\PEAO\mujeres\1%\simulacion_3\observado_outputs.xlsx',tratado_86,86);</v>
      </c>
      <c r="QB29" s="2" t="str">
        <f t="shared" si="34"/>
        <v>xlswrite('G:\Mi unidad\1. PROYECTOS TELLO 2022\SCM SPILL OVERS\outputs\PEAO\criminalidad\1%\simulacion_3\synthetic_control_outputs.xlsx',synthetic_control_86,86);</v>
      </c>
      <c r="QC29" s="2" t="str">
        <f t="shared" si="35"/>
        <v>xlswrite('G:\Mi unidad\1. PROYECTOS TELLO 2022\SCM SPILL OVERS\outputs\PEAO\criminalidad\1%\simulacion_3\synthetic_control_spillover_outputs.xlsx',synthetic_control_sp_86,86);</v>
      </c>
      <c r="QD29" s="2" t="str">
        <f t="shared" si="36"/>
        <v>xlswrite('G:\Mi unidad\1. PROYECTOS TELLO 2022\SCM SPILL OVERS\outputs\PEAO\criminalidad\1%\simulacion_3\observado_outputs.xlsx',tratado_86,86);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OVERS\outputs\PEAO\bajo_niv_educ\1%\simulacion_3\output_tests.xlsx',p_value_vec_"&amp;QW29&amp;"','p_value_vec_"&amp;QW29&amp;"');"</f>
        <v>xlswrite('G:\Mi unidad\1. PROYECTOS TELLO 2022\SCM SPILL OVERS\outputs\PEAO\bajo_niv_educ\1%\simulacion_3\output_tests.xlsx',p_value_vec_18','p_value_vec_18');</v>
      </c>
      <c r="RK29">
        <v>18</v>
      </c>
      <c r="RL29" t="str">
        <f>"xlswrite('G:\Mi unidad\1. PROYECTOS TELLO 2022\SCM SPILL OVERS\outputs\PEAO\bajo_ingreso\1%\simulacion_3\output_tests.xlsx',p_value_vec_"&amp;RK29&amp;"','p_value_vec_"&amp;RK29&amp;"');"</f>
        <v>xlswrite('G:\Mi unidad\1. PROYECTOS TELLO 2022\SCM SPILL OVERS\outputs\PEAO\bajo_ingreso\1%\simulacion_3\output_tests.xlsx',p_value_vec_18','p_value_vec_18');</v>
      </c>
      <c r="RW29">
        <v>18</v>
      </c>
      <c r="RX29" t="str">
        <f>"xlswrite('G:\Mi unidad\1. PROYECTOS TELLO 2022\SCM SPILL OVERS\outputs\PEAO\densidad\1%\simulacion_3\output_tests.xlsx',p_value_vec_"&amp;RW29&amp;"','p_value_vec_"&amp;RW29&amp;"');"</f>
        <v>xlswrite('G:\Mi unidad\1. PROYECTOS TELLO 2022\SCM SPILL OVERS\outputs\PEAO\densidad\1%\simulacion_3\output_tests.xlsx',p_value_vec_18','p_value_vec_18');</v>
      </c>
      <c r="SI29">
        <v>18</v>
      </c>
      <c r="SJ29" t="str">
        <f>"xlswrite('G:\Mi unidad\1. PROYECTOS TELLO 2022\SCM SPILL OVERS\outputs\PEAO\densidad_g\1%\simulacion_3\output_tests.xlsx',p_value_vec_"&amp;SI29&amp;"','p_value_vec_"&amp;SI29&amp;"');"</f>
        <v>xlswrite('G:\Mi unidad\1. PROYECTOS TELLO 2022\SCM SPILL OVERS\outputs\PEAO\densidad_g\1%\simulacion_3\output_tests.xlsx',p_value_vec_18','p_value_vec_18');</v>
      </c>
      <c r="SU29">
        <v>18</v>
      </c>
      <c r="SV29" t="str">
        <f>"xlswrite('G:\Mi unidad\1. PROYECTOS TELLO 2022\SCM SPILL OVERS\outputs\PEAO\distancia_centro_salud\1%\simulacion_3\output_tests.xlsx',p_value_vec_"&amp;SU29&amp;"','p_value_vec_"&amp;SU29&amp;"');"</f>
        <v>xlswrite('G:\Mi unidad\1. PROYECTOS TELLO 2022\SCM SPILL OVERS\outputs\PEAO\distancia_centro_salud\1%\simulacion_3\output_tests.xlsx',p_value_vec_18','p_value_vec_18');</v>
      </c>
      <c r="TH29">
        <v>18</v>
      </c>
      <c r="TI29" t="str">
        <f>"xlswrite('G:\Mi unidad\1. PROYECTOS TELLO 2022\SCM SPILL OVERS\outputs\PEAO\informalidad\1%\simulacion_3\output_tests.xlsx',p_value_vec_"&amp;TH29&amp;"','p_value_vec_"&amp;TH29&amp;"');"</f>
        <v>xlswrite('G:\Mi unidad\1. PROYECTOS TELLO 2022\SCM SPILL OVERS\outputs\PEAO\informalidad\1%\simulacion_3\output_tests.xlsx',p_value_vec_18','p_value_vec_18');</v>
      </c>
      <c r="TU29">
        <v>18</v>
      </c>
      <c r="TV29" t="str">
        <f>"xlswrite('G:\Mi unidad\1. PROYECTOS TELLO 2022\SCM SPILL OVERS\outputs\PEAO\alimentos\1%\simulacion_3\output_tests.xlsx',p_value_vec_"&amp;TU29&amp;"','p_value_vec_"&amp;TU29&amp;"');"</f>
        <v>xlswrite('G:\Mi unidad\1. PROYECTOS TELLO 2022\SCM SPILL OVERS\outputs\PEAO\alimentos\1%\simulacion_3\output_tests.xlsx',p_value_vec_18','p_value_vec_18');</v>
      </c>
      <c r="UB29">
        <v>18</v>
      </c>
      <c r="UC29" t="str">
        <f>"xlswrite('G:\Mi unidad\1. PROYECTOS TELLO 2022\SCM SPILL OVERS\outputs\PEAO\jefe_hogar\1%\simulacion_3\output_tests.xlsx',p_value_vec_"&amp;UB29&amp;"','p_value_vec_"&amp;UB29&amp;"');"</f>
        <v>xlswrite('G:\Mi unidad\1. PROYECTOS TELLO 2022\SCM SPILL OVERS\outputs\PEAO\jefe_hogar\1%\simulacion_3\output_tests.xlsx',p_value_vec_18','p_value_vec_18');</v>
      </c>
      <c r="UI29">
        <v>18</v>
      </c>
      <c r="UJ29" t="str">
        <f>"xlswrite('G:\Mi unidad\1. PROYECTOS TELLO 2022\SCM SPILL OVERS\outputs\PEAO\mujeres\1%\simulacion_3\output_tests.xlsx',p_value_vec_"&amp;UI29&amp;"','p_value_vec_"&amp;UI29&amp;"');"</f>
        <v>xlswrite('G:\Mi unidad\1. PROYECTOS TELLO 2022\SCM SPILL OVERS\outputs\PEAO\mujeres\1%\simulacion_3\output_tests.xlsx',p_value_vec_18','p_value_vec_18');</v>
      </c>
      <c r="UU29">
        <v>18</v>
      </c>
      <c r="UV29" t="str">
        <f>"xlswrite('G:\Mi unidad\1. PROYECTOS TELLO 2022\SCM SPILL OVERS\outputs\PEAO\criminalidad\1%\simulacion_3\output_tests.xlsx',p_value_vec_"&amp;UU29&amp;"','p_value_vec_"&amp;UU29&amp;"');"</f>
        <v>xlswrite('G:\Mi unidad\1. PROYECTOS TELLO 2022\SCM SPILL OVERS\outputs\PEAO\criminalidad\1%\simulacion_3\output_tests.xlsx',p_value_vec_18','p_value_vec_18');</v>
      </c>
    </row>
    <row r="30" spans="1:568" x14ac:dyDescent="0.3">
      <c r="A30">
        <v>87</v>
      </c>
      <c r="B30" s="2" t="str">
        <f t="shared" si="0"/>
        <v>[data_87,provincias_87,~] = xlsread('BD_PEAO_est_1_provincia_87.xlsx');</v>
      </c>
      <c r="E30" s="2" t="str">
        <f t="shared" si="37"/>
        <v>provincia_87 = unique(provincias_87(2:end,1));</v>
      </c>
      <c r="O30" s="2" t="str">
        <f t="shared" si="1"/>
        <v>PEAO_87 = reshape(data_87(:,2),T+S,N);</v>
      </c>
      <c r="T30" s="2" t="str">
        <f t="shared" si="2"/>
        <v xml:space="preserve">PEAO_87 = PEAO_87'; </v>
      </c>
      <c r="X30" s="2" t="str">
        <f t="shared" si="3"/>
        <v>tratado_87 = PEAO_87(1,:);</v>
      </c>
      <c r="AC30" s="2" t="str">
        <f t="shared" si="4"/>
        <v>PEAO_87(1,:) = [];</v>
      </c>
      <c r="AI30" s="2" t="str">
        <f t="shared" si="5"/>
        <v>PEAO_87 = [tratado_87;PEAO_87];</v>
      </c>
      <c r="AN30" s="2" t="str">
        <f t="shared" si="6"/>
        <v>Y_87 = PEAO_87; % outcome matrix</v>
      </c>
      <c r="AS30" s="2" t="str">
        <f t="shared" si="44"/>
        <v>Y_pre_87 = Y_87(:,1:T);</v>
      </c>
      <c r="AW30" s="2" t="str">
        <f t="shared" si="45"/>
        <v>Y_post_87 = Y_87(:,T+1:end);</v>
      </c>
      <c r="BA30" s="2" t="str">
        <f t="shared" si="46"/>
        <v>[a_hat_87,B_hat_87] = scm_batch(Y_pre_87);</v>
      </c>
      <c r="BF30" s="2" t="str">
        <f t="shared" si="38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39"/>
        <v>M_hat_87 = (eye(N)-B_hat_87)'*(eye(N)-B_hat_87);</v>
      </c>
      <c r="DQ30" s="2" t="str">
        <f t="shared" si="40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1"/>
        <v>synthetic_control_87=synthetic_control_87'</v>
      </c>
      <c r="EQ30" s="2" t="str">
        <f t="shared" si="42"/>
        <v>synthetic_control_sp_87=synthetic_control_sp_87'</v>
      </c>
      <c r="EV30" s="2" t="str">
        <f t="shared" si="43"/>
        <v>tratado_87=tratado_87'</v>
      </c>
      <c r="EZ30" s="2" t="str">
        <f t="shared" si="7"/>
        <v>xlswrite('G:\Mi unidad\1. PROYECTOS TELLO 2022\SCM SPILL OVERS\outputs\PEAO\distancia_centro_salud\1%\simulacion_3\synthetic_control_outputs.xlsx',synthetic_control_87,87)</v>
      </c>
      <c r="FN30" s="2" t="str">
        <f t="shared" si="8"/>
        <v>xlswrite('G:\Mi unidad\1. PROYECTOS TELLO 2022\SCM SPILL OVERS\outputs\PEAO\distancia_centro_salud\1%\simulacion_3\synthetic_control_spillover_outputs.xlsx',synthetic_control_sp_87,87)</v>
      </c>
      <c r="GD30" s="2" t="str">
        <f t="shared" si="9"/>
        <v>xlswrite('G:\Mi unidad\1. PROYECTOS TELLO 2022\SCM SPILL OVERS\outputs\PEAO\distancia_centro_salud\1%\simulacion_3\observado_outputs.xlsx',tratado_87,87)</v>
      </c>
      <c r="GR30" s="2" t="str">
        <f t="shared" si="10"/>
        <v>xlswrite('G:\Mi unidad\1. PROYECTOS TELLO 2022\SCM SPILL OVERS\outputs\PEAO\informalidad\1%\simulacion_3\synthetic_control_outputs.xlsx',synthetic_control_87,87)</v>
      </c>
      <c r="HF30" s="2" t="str">
        <f t="shared" si="11"/>
        <v>xlswrite('G:\Mi unidad\1. PROYECTOS TELLO 2022\SCM SPILL OVERS\outputs\PEAO\informalidad\1%\simulacion_3\synthetic_control_spillover_outputs.xlsx',synthetic_control_sp_87,87)</v>
      </c>
      <c r="HV30" s="2" t="str">
        <f t="shared" si="12"/>
        <v>xlswrite('G:\Mi unidad\1. PROYECTOS TELLO 2022\SCM SPILL OVERS\outputs\PEAO\informalidad\1%\simulacion_3\observado_outputs.xlsx',tratado_87,87)</v>
      </c>
      <c r="IJ30" s="2" t="str">
        <f t="shared" si="13"/>
        <v>xlswrite('G:\Mi unidad\1. PROYECTOS TELLO 2022\SCM SPILL OVERS\outputs\PEAO\densidad\1%\simulacion_3\synthetic_control_outputs.xlsx',synthetic_control_87,87)</v>
      </c>
      <c r="IX30" s="2" t="str">
        <f t="shared" si="14"/>
        <v>xlswrite('G:\Mi unidad\1. PROYECTOS TELLO 2022\SCM SPILL OVERS\outputs\PEAO\densidad\1%\simulacion_3\synthetic_control_spillover_outputs.xlsx',synthetic_control_sp_87,87)</v>
      </c>
      <c r="JN30" s="2" t="str">
        <f t="shared" si="15"/>
        <v>xlswrite('G:\Mi unidad\1. PROYECTOS TELLO 2022\SCM SPILL OVERS\outputs\PEAO\densidad\1%\simulacion_3\observado_outputs.xlsx',tratado_87,87)</v>
      </c>
      <c r="KA30" s="2" t="str">
        <f t="shared" si="16"/>
        <v>xlswrite('G:\Mi unidad\1. PROYECTOS TELLO 2022\SCM SPILL OVERS\outputs\PEAO\bajo_niv_educ\1%\simulacion_3\synthetic_control_outputs.xlsx',synthetic_control_87,87)</v>
      </c>
      <c r="KO30" s="2" t="str">
        <f t="shared" si="17"/>
        <v>xlswrite('G:\Mi unidad\1. PROYECTOS TELLO 2022\SCM SPILL OVERS\outputs\PEAO\bajo_niv_educ\1%\simulacion_3\synthetic_control_spillover_outputs.xlsx',synthetic_control_sp_87,87)</v>
      </c>
      <c r="LE30" s="2" t="str">
        <f t="shared" si="18"/>
        <v>xlswrite('G:\Mi unidad\1. PROYECTOS TELLO 2022\SCM SPILL OVERS\outputs\PEAO\bajo_niv_educ\1%\simulacion_3\observado_outputs.xlsx',tratado_87,87)</v>
      </c>
      <c r="LS30" s="2" t="str">
        <f t="shared" si="19"/>
        <v>xlswrite('G:\Mi unidad\1. PROYECTOS TELLO 2022\SCM SPILL OVERS\outputs\PEAO\bajo_ingreso\1%\simulacion_3\synthetic_control_outputs.xlsx',synthetic_control_87,87)</v>
      </c>
      <c r="MH30" s="2" t="str">
        <f t="shared" si="20"/>
        <v>xlswrite('G:\Mi unidad\1. PROYECTOS TELLO 2022\SCM SPILL OVERS\outputs\PEAO\bajo_ingreso\1%\simulacion_3\synthetic_control_spillover_outputs.xlsx',synthetic_control_sp_87,87)</v>
      </c>
      <c r="MX30" s="2" t="str">
        <f t="shared" si="21"/>
        <v>xlswrite('G:\Mi unidad\1. PROYECTOS TELLO 2022\SCM SPILL OVERS\outputs\PEAO\bajo_ingreso\1%\simulacion_3\observado_outputs.xlsx',tratado_87,87)</v>
      </c>
      <c r="NR30" s="2" t="str">
        <f t="shared" si="22"/>
        <v>xlswrite('G:\Mi unidad\1. PROYECTOS TELLO 2022\SCM SPILL OVERS\outputs\PEAO\densidad_g\1%\simulacion_3\synthetic_control_outputs.xlsx',synthetic_control_87,87)</v>
      </c>
      <c r="OF30" s="2" t="str">
        <f t="shared" si="23"/>
        <v>xlswrite('G:\Mi unidad\1. PROYECTOS TELLO 2022\SCM SPILL OVERS\outputs\PEAO\densidad_g\1%\simulacion_3\synthetic_control_spillover_outputs.xlsx',synthetic_control_sp_87,87)</v>
      </c>
      <c r="OV30" s="2" t="str">
        <f t="shared" si="24"/>
        <v>xlswrite('G:\Mi unidad\1. PROYECTOS TELLO 2022\SCM SPILL OVERS\outputs\PEAO\densidad_g\1%\simulacion_3\observado_outputs.xlsx',tratado_87,87)</v>
      </c>
      <c r="PI30" s="2" t="str">
        <f t="shared" si="25"/>
        <v>xlswrite('G:\Mi unidad\1. PROYECTOS TELLO 2022\SCM SPILL OVERS\outputs\PEAO\alimentos\1%\simulacion_3\synthetic_control_outputs.xlsx',synthetic_control_87,87);</v>
      </c>
      <c r="PJ30" s="2" t="str">
        <f t="shared" si="26"/>
        <v>xlswrite('G:\Mi unidad\1. PROYECTOS TELLO 2022\SCM SPILL OVERS\outputs\PEAO\alimentos\1%\simulacion_3\synthetic_control_spillover_outputs.xlsx',synthetic_control_sp_87,87);</v>
      </c>
      <c r="PK30" s="2" t="str">
        <f t="shared" si="27"/>
        <v>xlswrite('G:\Mi unidad\1. PROYECTOS TELLO 2022\SCM SPILL OVERS\outputs\PEAO\alimentos\1%\simulacion_3\observado_outputs.xlsx',tratado_87,87);</v>
      </c>
      <c r="PP30" s="2" t="str">
        <f t="shared" si="28"/>
        <v>xlswrite('G:\Mi unidad\1. PROYECTOS TELLO 2022\SCM SPILL OVERS\outputs\PEAO\jefe_hogar\1%\simulacion_3\synthetic_control_outputs.xlsx',synthetic_control_87,87);</v>
      </c>
      <c r="PQ30" s="2" t="str">
        <f t="shared" si="29"/>
        <v>xlswrite('G:\Mi unidad\1. PROYECTOS TELLO 2022\SCM SPILL OVERS\outputs\PEAO\jefe_hogar\1%\simulacion_3\synthetic_control_spillover_outputs.xlsx',synthetic_control_sp_87,87);</v>
      </c>
      <c r="PR30" s="2" t="str">
        <f t="shared" si="30"/>
        <v>xlswrite('G:\Mi unidad\1. PROYECTOS TELLO 2022\SCM SPILL OVERS\outputs\PEAO\jefe_hogar\1%\simulacion_3\observado_outputs.xlsx',tratado_87,87);</v>
      </c>
      <c r="PV30" s="2" t="str">
        <f t="shared" si="31"/>
        <v>xlswrite('G:\Mi unidad\1. PROYECTOS TELLO 2022\SCM SPILL OVERS\outputs\PEAO\mujeres\1%\simulacion_3\synthetic_control_outputs.xlsx',synthetic_control_87,87);</v>
      </c>
      <c r="PW30" s="2" t="str">
        <f t="shared" si="32"/>
        <v>xlswrite('G:\Mi unidad\1. PROYECTOS TELLO 2022\SCM SPILL OVERS\outputs\PEAO\mujeres\1%\simulacion_3\synthetic_control_spillover_outputs.xlsx',synthetic_control_sp_87,87);</v>
      </c>
      <c r="PX30" s="2" t="str">
        <f t="shared" si="33"/>
        <v>xlswrite('G:\Mi unidad\1. PROYECTOS TELLO 2022\SCM SPILL OVERS\outputs\PEAO\mujeres\1%\simulacion_3\observado_outputs.xlsx',tratado_87,87);</v>
      </c>
      <c r="QB30" s="2" t="str">
        <f t="shared" si="34"/>
        <v>xlswrite('G:\Mi unidad\1. PROYECTOS TELLO 2022\SCM SPILL OVERS\outputs\PEAO\criminalidad\1%\simulacion_3\synthetic_control_outputs.xlsx',synthetic_control_87,87);</v>
      </c>
      <c r="QC30" s="2" t="str">
        <f t="shared" si="35"/>
        <v>xlswrite('G:\Mi unidad\1. PROYECTOS TELLO 2022\SCM SPILL OVERS\outputs\PEAO\criminalidad\1%\simulacion_3\synthetic_control_spillover_outputs.xlsx',synthetic_control_sp_87,87);</v>
      </c>
      <c r="QD30" s="2" t="str">
        <f t="shared" si="36"/>
        <v>xlswrite('G:\Mi unidad\1. PROYECTOS TELLO 2022\SCM SPILL OVERS\outputs\PEAO\criminalidad\1%\simulacion_3\observado_outputs.xlsx',tratado_87,87);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OVERS\outputs\PEAO\bajo_niv_educ\1%\simulacion_3\output_tests.xlsx',alpha1_hat_vec_"&amp;QW30&amp;"','alpha1_hat_vec_"&amp;QW30&amp;"');"</f>
        <v>xlswrite('G:\Mi unidad\1. PROYECTOS TELLO 2022\SCM SPILL OVERS\outputs\PEAO\bajo_niv_educ\1%\simulacion_3\output_tests.xlsx',alpha1_hat_vec_18','alpha1_hat_vec_18');</v>
      </c>
      <c r="RK30">
        <v>18</v>
      </c>
      <c r="RL30" t="str">
        <f>"xlswrite('G:\Mi unidad\1. PROYECTOS TELLO 2022\SCM SPILL OVERS\outputs\PEAO\bajo_ingreso\1%\simulacion_3\output_tests.xlsx',alpha1_hat_vec_"&amp;RK30&amp;"','alpha1_hat_vec_"&amp;RK30&amp;"');"</f>
        <v>xlswrite('G:\Mi unidad\1. PROYECTOS TELLO 2022\SCM SPILL OVERS\outputs\PEAO\bajo_ingreso\1%\simulacion_3\output_tests.xlsx',alpha1_hat_vec_18','alpha1_hat_vec_18');</v>
      </c>
      <c r="RW30">
        <v>18</v>
      </c>
      <c r="RX30" t="str">
        <f>"xlswrite('G:\Mi unidad\1. PROYECTOS TELLO 2022\SCM SPILL OVERS\outputs\PEAO\densidad\1%\simulacion_3\output_tests.xlsx',alpha1_hat_vec_"&amp;RW30&amp;"','alpha1_hat_vec_"&amp;RW30&amp;"');"</f>
        <v>xlswrite('G:\Mi unidad\1. PROYECTOS TELLO 2022\SCM SPILL OVERS\outputs\PEAO\densidad\1%\simulacion_3\output_tests.xlsx',alpha1_hat_vec_18','alpha1_hat_vec_18');</v>
      </c>
      <c r="SI30">
        <v>18</v>
      </c>
      <c r="SJ30" t="str">
        <f>"xlswrite('G:\Mi unidad\1. PROYECTOS TELLO 2022\SCM SPILL OVERS\outputs\PEAO\densidad_g\1%\simulacion_3\output_tests.xlsx',alpha1_hat_vec_"&amp;SI30&amp;"','alpha1_hat_vec_"&amp;SI30&amp;"');"</f>
        <v>xlswrite('G:\Mi unidad\1. PROYECTOS TELLO 2022\SCM SPILL OVERS\outputs\PEAO\densidad_g\1%\simulacion_3\output_tests.xlsx',alpha1_hat_vec_18','alpha1_hat_vec_18');</v>
      </c>
      <c r="SU30">
        <v>18</v>
      </c>
      <c r="SV30" t="str">
        <f>"xlswrite('G:\Mi unidad\1. PROYECTOS TELLO 2022\SCM SPILL OVERS\outputs\PEAO\distancia_centro_salud\1%\simulacion_3\output_tests.xlsx',alpha1_hat_vec_"&amp;SU30&amp;"','alpha1_hat_vec_"&amp;SU30&amp;"');"</f>
        <v>xlswrite('G:\Mi unidad\1. PROYECTOS TELLO 2022\SCM SPILL OVERS\outputs\PEAO\distancia_centro_salud\1%\simulacion_3\output_tests.xlsx',alpha1_hat_vec_18','alpha1_hat_vec_18');</v>
      </c>
      <c r="TH30">
        <v>18</v>
      </c>
      <c r="TI30" t="str">
        <f>"xlswrite('G:\Mi unidad\1. PROYECTOS TELLO 2022\SCM SPILL OVERS\outputs\PEAO\informalidad\1%\simulacion_3\output_tests.xlsx',alpha1_hat_vec_"&amp;TH30&amp;"','alpha1_hat_vec_"&amp;TH30&amp;"');"</f>
        <v>xlswrite('G:\Mi unidad\1. PROYECTOS TELLO 2022\SCM SPILL OVERS\outputs\PEAO\informalidad\1%\simulacion_3\output_tests.xlsx',alpha1_hat_vec_18','alpha1_hat_vec_18');</v>
      </c>
      <c r="TU30">
        <v>18</v>
      </c>
      <c r="TV30" t="str">
        <f>"xlswrite('G:\Mi unidad\1. PROYECTOS TELLO 2022\SCM SPILL OVERS\outputs\PEAO\alimentos\1%\simulacion_3\output_tests.xlsx',alpha1_hat_vec_"&amp;TU30&amp;"','alpha1_hat_vec_"&amp;TU30&amp;"');"</f>
        <v>xlswrite('G:\Mi unidad\1. PROYECTOS TELLO 2022\SCM SPILL OVERS\outputs\PEAO\alimentos\1%\simulacion_3\output_tests.xlsx',alpha1_hat_vec_18','alpha1_hat_vec_18');</v>
      </c>
      <c r="UB30">
        <v>18</v>
      </c>
      <c r="UC30" t="str">
        <f>"xlswrite('G:\Mi unidad\1. PROYECTOS TELLO 2022\SCM SPILL OVERS\outputs\PEAO\jefe_hogar\1%\simulacion_3\output_tests.xlsx',alpha1_hat_vec_"&amp;UB30&amp;"','alpha1_hat_vec_"&amp;UB30&amp;"');"</f>
        <v>xlswrite('G:\Mi unidad\1. PROYECTOS TELLO 2022\SCM SPILL OVERS\outputs\PEAO\jefe_hogar\1%\simulacion_3\output_tests.xlsx',alpha1_hat_vec_18','alpha1_hat_vec_18');</v>
      </c>
      <c r="UI30">
        <v>18</v>
      </c>
      <c r="UJ30" t="str">
        <f>"xlswrite('G:\Mi unidad\1. PROYECTOS TELLO 2022\SCM SPILL OVERS\outputs\PEAO\mujeres\1%\simulacion_3\output_tests.xlsx',alpha1_hat_vec_"&amp;UI30&amp;"','alpha1_hat_vec_"&amp;UI30&amp;"');"</f>
        <v>xlswrite('G:\Mi unidad\1. PROYECTOS TELLO 2022\SCM SPILL OVERS\outputs\PEAO\mujeres\1%\simulacion_3\output_tests.xlsx',alpha1_hat_vec_18','alpha1_hat_vec_18');</v>
      </c>
      <c r="UU30">
        <v>18</v>
      </c>
      <c r="UV30" t="str">
        <f>"xlswrite('G:\Mi unidad\1. PROYECTOS TELLO 2022\SCM SPILL OVERS\outputs\PEAO\criminalidad\1%\simulacion_3\output_tests.xlsx',alpha1_hat_vec_"&amp;UU30&amp;"','alpha1_hat_vec_"&amp;UU30&amp;"');"</f>
        <v>xlswrite('G:\Mi unidad\1. PROYECTOS TELLO 2022\SCM SPILL OVERS\outputs\PEAO\criminalidad\1%\simulacion_3\output_tests.xlsx',alpha1_hat_vec_18','alpha1_hat_vec_18');</v>
      </c>
    </row>
    <row r="31" spans="1:568" x14ac:dyDescent="0.3">
      <c r="A31">
        <v>88</v>
      </c>
      <c r="B31" s="2" t="str">
        <f t="shared" si="0"/>
        <v>[data_88,provincias_88,~] = xlsread('BD_PEAO_est_1_provincia_88.xlsx');</v>
      </c>
      <c r="E31" s="2" t="str">
        <f t="shared" si="37"/>
        <v>provincia_88 = unique(provincias_88(2:end,1));</v>
      </c>
      <c r="O31" s="2" t="str">
        <f t="shared" si="1"/>
        <v>PEAO_88 = reshape(data_88(:,2),T+S,N);</v>
      </c>
      <c r="T31" s="2" t="str">
        <f t="shared" si="2"/>
        <v xml:space="preserve">PEAO_88 = PEAO_88'; </v>
      </c>
      <c r="X31" s="2" t="str">
        <f t="shared" si="3"/>
        <v>tratado_88 = PEAO_88(1,:);</v>
      </c>
      <c r="AC31" s="2" t="str">
        <f t="shared" si="4"/>
        <v>PEAO_88(1,:) = [];</v>
      </c>
      <c r="AI31" s="2" t="str">
        <f t="shared" si="5"/>
        <v>PEAO_88 = [tratado_88;PEAO_88];</v>
      </c>
      <c r="AN31" s="2" t="str">
        <f t="shared" si="6"/>
        <v>Y_88 = PEAO_88; % outcome matrix</v>
      </c>
      <c r="AS31" s="2" t="str">
        <f t="shared" si="44"/>
        <v>Y_pre_88 = Y_88(:,1:T);</v>
      </c>
      <c r="AW31" s="2" t="str">
        <f t="shared" si="45"/>
        <v>Y_post_88 = Y_88(:,T+1:end);</v>
      </c>
      <c r="BA31" s="2" t="str">
        <f t="shared" si="46"/>
        <v>[a_hat_88,B_hat_88] = scm_batch(Y_pre_88);</v>
      </c>
      <c r="BF31" s="2" t="str">
        <f t="shared" si="38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39"/>
        <v>M_hat_88 = (eye(N)-B_hat_88)'*(eye(N)-B_hat_88);</v>
      </c>
      <c r="DQ31" s="2" t="str">
        <f t="shared" si="40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1"/>
        <v>synthetic_control_88=synthetic_control_88'</v>
      </c>
      <c r="EQ31" s="2" t="str">
        <f t="shared" si="42"/>
        <v>synthetic_control_sp_88=synthetic_control_sp_88'</v>
      </c>
      <c r="EV31" s="2" t="str">
        <f t="shared" si="43"/>
        <v>tratado_88=tratado_88'</v>
      </c>
      <c r="EZ31" s="2" t="str">
        <f t="shared" si="7"/>
        <v>xlswrite('G:\Mi unidad\1. PROYECTOS TELLO 2022\SCM SPILL OVERS\outputs\PEAO\distancia_centro_salud\1%\simulacion_3\synthetic_control_outputs.xlsx',synthetic_control_88,88)</v>
      </c>
      <c r="FN31" s="2" t="str">
        <f t="shared" si="8"/>
        <v>xlswrite('G:\Mi unidad\1. PROYECTOS TELLO 2022\SCM SPILL OVERS\outputs\PEAO\distancia_centro_salud\1%\simulacion_3\synthetic_control_spillover_outputs.xlsx',synthetic_control_sp_88,88)</v>
      </c>
      <c r="GD31" s="2" t="str">
        <f t="shared" si="9"/>
        <v>xlswrite('G:\Mi unidad\1. PROYECTOS TELLO 2022\SCM SPILL OVERS\outputs\PEAO\distancia_centro_salud\1%\simulacion_3\observado_outputs.xlsx',tratado_88,88)</v>
      </c>
      <c r="GR31" s="2" t="str">
        <f t="shared" si="10"/>
        <v>xlswrite('G:\Mi unidad\1. PROYECTOS TELLO 2022\SCM SPILL OVERS\outputs\PEAO\informalidad\1%\simulacion_3\synthetic_control_outputs.xlsx',synthetic_control_88,88)</v>
      </c>
      <c r="HF31" s="2" t="str">
        <f t="shared" si="11"/>
        <v>xlswrite('G:\Mi unidad\1. PROYECTOS TELLO 2022\SCM SPILL OVERS\outputs\PEAO\informalidad\1%\simulacion_3\synthetic_control_spillover_outputs.xlsx',synthetic_control_sp_88,88)</v>
      </c>
      <c r="HV31" s="2" t="str">
        <f t="shared" si="12"/>
        <v>xlswrite('G:\Mi unidad\1. PROYECTOS TELLO 2022\SCM SPILL OVERS\outputs\PEAO\informalidad\1%\simulacion_3\observado_outputs.xlsx',tratado_88,88)</v>
      </c>
      <c r="IJ31" s="2" t="str">
        <f t="shared" si="13"/>
        <v>xlswrite('G:\Mi unidad\1. PROYECTOS TELLO 2022\SCM SPILL OVERS\outputs\PEAO\densidad\1%\simulacion_3\synthetic_control_outputs.xlsx',synthetic_control_88,88)</v>
      </c>
      <c r="IX31" s="2" t="str">
        <f t="shared" si="14"/>
        <v>xlswrite('G:\Mi unidad\1. PROYECTOS TELLO 2022\SCM SPILL OVERS\outputs\PEAO\densidad\1%\simulacion_3\synthetic_control_spillover_outputs.xlsx',synthetic_control_sp_88,88)</v>
      </c>
      <c r="JN31" s="2" t="str">
        <f t="shared" si="15"/>
        <v>xlswrite('G:\Mi unidad\1. PROYECTOS TELLO 2022\SCM SPILL OVERS\outputs\PEAO\densidad\1%\simulacion_3\observado_outputs.xlsx',tratado_88,88)</v>
      </c>
      <c r="KA31" s="2" t="str">
        <f t="shared" si="16"/>
        <v>xlswrite('G:\Mi unidad\1. PROYECTOS TELLO 2022\SCM SPILL OVERS\outputs\PEAO\bajo_niv_educ\1%\simulacion_3\synthetic_control_outputs.xlsx',synthetic_control_88,88)</v>
      </c>
      <c r="KO31" s="2" t="str">
        <f t="shared" si="17"/>
        <v>xlswrite('G:\Mi unidad\1. PROYECTOS TELLO 2022\SCM SPILL OVERS\outputs\PEAO\bajo_niv_educ\1%\simulacion_3\synthetic_control_spillover_outputs.xlsx',synthetic_control_sp_88,88)</v>
      </c>
      <c r="LE31" s="2" t="str">
        <f t="shared" si="18"/>
        <v>xlswrite('G:\Mi unidad\1. PROYECTOS TELLO 2022\SCM SPILL OVERS\outputs\PEAO\bajo_niv_educ\1%\simulacion_3\observado_outputs.xlsx',tratado_88,88)</v>
      </c>
      <c r="LS31" s="2" t="str">
        <f t="shared" si="19"/>
        <v>xlswrite('G:\Mi unidad\1. PROYECTOS TELLO 2022\SCM SPILL OVERS\outputs\PEAO\bajo_ingreso\1%\simulacion_3\synthetic_control_outputs.xlsx',synthetic_control_88,88)</v>
      </c>
      <c r="MH31" s="2" t="str">
        <f t="shared" si="20"/>
        <v>xlswrite('G:\Mi unidad\1. PROYECTOS TELLO 2022\SCM SPILL OVERS\outputs\PEAO\bajo_ingreso\1%\simulacion_3\synthetic_control_spillover_outputs.xlsx',synthetic_control_sp_88,88)</v>
      </c>
      <c r="MX31" s="2" t="str">
        <f t="shared" si="21"/>
        <v>xlswrite('G:\Mi unidad\1. PROYECTOS TELLO 2022\SCM SPILL OVERS\outputs\PEAO\bajo_ingreso\1%\simulacion_3\observado_outputs.xlsx',tratado_88,88)</v>
      </c>
      <c r="NR31" s="2" t="str">
        <f t="shared" si="22"/>
        <v>xlswrite('G:\Mi unidad\1. PROYECTOS TELLO 2022\SCM SPILL OVERS\outputs\PEAO\densidad_g\1%\simulacion_3\synthetic_control_outputs.xlsx',synthetic_control_88,88)</v>
      </c>
      <c r="OF31" s="2" t="str">
        <f t="shared" si="23"/>
        <v>xlswrite('G:\Mi unidad\1. PROYECTOS TELLO 2022\SCM SPILL OVERS\outputs\PEAO\densidad_g\1%\simulacion_3\synthetic_control_spillover_outputs.xlsx',synthetic_control_sp_88,88)</v>
      </c>
      <c r="OV31" s="2" t="str">
        <f t="shared" si="24"/>
        <v>xlswrite('G:\Mi unidad\1. PROYECTOS TELLO 2022\SCM SPILL OVERS\outputs\PEAO\densidad_g\1%\simulacion_3\observado_outputs.xlsx',tratado_88,88)</v>
      </c>
      <c r="PI31" s="2" t="str">
        <f t="shared" si="25"/>
        <v>xlswrite('G:\Mi unidad\1. PROYECTOS TELLO 2022\SCM SPILL OVERS\outputs\PEAO\alimentos\1%\simulacion_3\synthetic_control_outputs.xlsx',synthetic_control_88,88);</v>
      </c>
      <c r="PJ31" s="2" t="str">
        <f t="shared" si="26"/>
        <v>xlswrite('G:\Mi unidad\1. PROYECTOS TELLO 2022\SCM SPILL OVERS\outputs\PEAO\alimentos\1%\simulacion_3\synthetic_control_spillover_outputs.xlsx',synthetic_control_sp_88,88);</v>
      </c>
      <c r="PK31" s="2" t="str">
        <f t="shared" si="27"/>
        <v>xlswrite('G:\Mi unidad\1. PROYECTOS TELLO 2022\SCM SPILL OVERS\outputs\PEAO\alimentos\1%\simulacion_3\observado_outputs.xlsx',tratado_88,88);</v>
      </c>
      <c r="PP31" s="2" t="str">
        <f t="shared" si="28"/>
        <v>xlswrite('G:\Mi unidad\1. PROYECTOS TELLO 2022\SCM SPILL OVERS\outputs\PEAO\jefe_hogar\1%\simulacion_3\synthetic_control_outputs.xlsx',synthetic_control_88,88);</v>
      </c>
      <c r="PQ31" s="2" t="str">
        <f t="shared" si="29"/>
        <v>xlswrite('G:\Mi unidad\1. PROYECTOS TELLO 2022\SCM SPILL OVERS\outputs\PEAO\jefe_hogar\1%\simulacion_3\synthetic_control_spillover_outputs.xlsx',synthetic_control_sp_88,88);</v>
      </c>
      <c r="PR31" s="2" t="str">
        <f t="shared" si="30"/>
        <v>xlswrite('G:\Mi unidad\1. PROYECTOS TELLO 2022\SCM SPILL OVERS\outputs\PEAO\jefe_hogar\1%\simulacion_3\observado_outputs.xlsx',tratado_88,88);</v>
      </c>
      <c r="PV31" s="2" t="str">
        <f t="shared" si="31"/>
        <v>xlswrite('G:\Mi unidad\1. PROYECTOS TELLO 2022\SCM SPILL OVERS\outputs\PEAO\mujeres\1%\simulacion_3\synthetic_control_outputs.xlsx',synthetic_control_88,88);</v>
      </c>
      <c r="PW31" s="2" t="str">
        <f t="shared" si="32"/>
        <v>xlswrite('G:\Mi unidad\1. PROYECTOS TELLO 2022\SCM SPILL OVERS\outputs\PEAO\mujeres\1%\simulacion_3\synthetic_control_spillover_outputs.xlsx',synthetic_control_sp_88,88);</v>
      </c>
      <c r="PX31" s="2" t="str">
        <f t="shared" si="33"/>
        <v>xlswrite('G:\Mi unidad\1. PROYECTOS TELLO 2022\SCM SPILL OVERS\outputs\PEAO\mujeres\1%\simulacion_3\observado_outputs.xlsx',tratado_88,88);</v>
      </c>
      <c r="QB31" s="2" t="str">
        <f t="shared" si="34"/>
        <v>xlswrite('G:\Mi unidad\1. PROYECTOS TELLO 2022\SCM SPILL OVERS\outputs\PEAO\criminalidad\1%\simulacion_3\synthetic_control_outputs.xlsx',synthetic_control_88,88);</v>
      </c>
      <c r="QC31" s="2" t="str">
        <f t="shared" si="35"/>
        <v>xlswrite('G:\Mi unidad\1. PROYECTOS TELLO 2022\SCM SPILL OVERS\outputs\PEAO\criminalidad\1%\simulacion_3\synthetic_control_spillover_outputs.xlsx',synthetic_control_sp_88,88);</v>
      </c>
      <c r="QD31" s="2" t="str">
        <f t="shared" si="36"/>
        <v>xlswrite('G:\Mi unidad\1. PROYECTOS TELLO 2022\SCM SPILL OVERS\outputs\PEAO\criminalidad\1%\simulacion_3\observado_outputs.xlsx',tratado_88,88);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sp_andrews(Y_pre_"&amp;QP31&amp;",PEAO_"&amp;QP31&amp;"(:,T+s),A_"&amp;QP31&amp;",C,d,alpha_sig);"</f>
        <v xml:space="preserve">    spillover_test_17(s) = sp_andrews(Y_pre_17,PEAO_17(:,T+s),A_17,C,d,alpha_sig);</v>
      </c>
      <c r="QW31">
        <v>18</v>
      </c>
      <c r="QX31" t="str">
        <f>"xlswrite('G:\Mi unidad\1. PROYECTOS TELLO 2022\SCM SPILL OVERS\outputs\PEAO\bajo_niv_educ\1%\simulacion_3\output_tests.xlsx',spillover_test_"&amp;QW31&amp;"','sp_test_"&amp;QW31&amp;"');"</f>
        <v>xlswrite('G:\Mi unidad\1. PROYECTOS TELLO 2022\SCM SPILL OVERS\outputs\PEAO\bajo_niv_educ\1%\simulacion_3\output_tests.xlsx',spillover_test_18','sp_test_18');</v>
      </c>
      <c r="RK31">
        <v>18</v>
      </c>
      <c r="RL31" t="str">
        <f>"xlswrite('G:\Mi unidad\1. PROYECTOS TELLO 2022\SCM SPILL OVERS\outputs\PEAO\bajo_ingreso\1%\simulacion_3\output_tests.xlsx',spillover_test_"&amp;RK31&amp;"','sp_test_"&amp;RK31&amp;"');"</f>
        <v>xlswrite('G:\Mi unidad\1. PROYECTOS TELLO 2022\SCM SPILL OVERS\outputs\PEAO\bajo_ingreso\1%\simulacion_3\output_tests.xlsx',spillover_test_18','sp_test_18');</v>
      </c>
      <c r="RW31">
        <v>18</v>
      </c>
      <c r="RX31" t="str">
        <f>"xlswrite('G:\Mi unidad\1. PROYECTOS TELLO 2022\SCM SPILL OVERS\outputs\PEAO\densidad\1%\simulacion_3\output_tests.xlsx',spillover_test_"&amp;RW31&amp;"','sp_test_"&amp;RW31&amp;"');"</f>
        <v>xlswrite('G:\Mi unidad\1. PROYECTOS TELLO 2022\SCM SPILL OVERS\outputs\PEAO\densidad\1%\simulacion_3\output_tests.xlsx',spillover_test_18','sp_test_18');</v>
      </c>
      <c r="SI31">
        <v>18</v>
      </c>
      <c r="SJ31" t="str">
        <f>"xlswrite('G:\Mi unidad\1. PROYECTOS TELLO 2022\SCM SPILL OVERS\outputs\PEAO\densidad_g\1%\simulacion_3\output_tests.xlsx',spillover_test_"&amp;SI31&amp;"','sp_test_"&amp;SI31&amp;"');"</f>
        <v>xlswrite('G:\Mi unidad\1. PROYECTOS TELLO 2022\SCM SPILL OVERS\outputs\PEAO\densidad_g\1%\simulacion_3\output_tests.xlsx',spillover_test_18','sp_test_18');</v>
      </c>
      <c r="SU31">
        <v>18</v>
      </c>
      <c r="SV31" t="str">
        <f>"xlswrite('G:\Mi unidad\1. PROYECTOS TELLO 2022\SCM SPILL OVERS\outputs\PEAO\distancia_centro_salud\1%\simulacion_3\output_tests.xlsx',spillover_test_"&amp;SU31&amp;"','sp_test_"&amp;SU31&amp;"');"</f>
        <v>xlswrite('G:\Mi unidad\1. PROYECTOS TELLO 2022\SCM SPILL OVERS\outputs\PEAO\distancia_centro_salud\1%\simulacion_3\output_tests.xlsx',spillover_test_18','sp_test_18');</v>
      </c>
      <c r="TH31">
        <v>18</v>
      </c>
      <c r="TI31" t="str">
        <f>"xlswrite('G:\Mi unidad\1. PROYECTOS TELLO 2022\SCM SPILL OVERS\outputs\PEAO\informalidad\1%\simulacion_3\output_tests.xlsx',spillover_test_"&amp;TH31&amp;"','sp_test_"&amp;TH31&amp;"');"</f>
        <v>xlswrite('G:\Mi unidad\1. PROYECTOS TELLO 2022\SCM SPILL OVERS\outputs\PEAO\informalidad\1%\simulacion_3\output_tests.xlsx',spillover_test_18','sp_test_18');</v>
      </c>
      <c r="TU31">
        <v>18</v>
      </c>
      <c r="TV31" t="str">
        <f>"xlswrite('G:\Mi unidad\1. PROYECTOS TELLO 2022\SCM SPILL OVERS\outputs\PEAO\alimentos\1%\simulacion_3\output_tests.xlsx',spillover_test_"&amp;TU31&amp;"','sp_test_"&amp;TU31&amp;"');"</f>
        <v>xlswrite('G:\Mi unidad\1. PROYECTOS TELLO 2022\SCM SPILL OVERS\outputs\PEAO\alimentos\1%\simulacion_3\output_tests.xlsx',spillover_test_18','sp_test_18');</v>
      </c>
      <c r="UB31">
        <v>18</v>
      </c>
      <c r="UC31" t="str">
        <f>"xlswrite('G:\Mi unidad\1. PROYECTOS TELLO 2022\SCM SPILL OVERS\outputs\PEAO\jefe_hogar\1%\simulacion_3\output_tests.xlsx',spillover_test_"&amp;UB31&amp;"','sp_test_"&amp;UB31&amp;"');"</f>
        <v>xlswrite('G:\Mi unidad\1. PROYECTOS TELLO 2022\SCM SPILL OVERS\outputs\PEAO\jefe_hogar\1%\simulacion_3\output_tests.xlsx',spillover_test_18','sp_test_18');</v>
      </c>
      <c r="UI31">
        <v>18</v>
      </c>
      <c r="UJ31" t="str">
        <f>"xlswrite('G:\Mi unidad\1. PROYECTOS TELLO 2022\SCM SPILL OVERS\outputs\PEAO\mujeres\1%\simulacion_3\output_tests.xlsx',spillover_test_"&amp;UI31&amp;"','sp_test_"&amp;UI31&amp;"');"</f>
        <v>xlswrite('G:\Mi unidad\1. PROYECTOS TELLO 2022\SCM SPILL OVERS\outputs\PEAO\mujeres\1%\simulacion_3\output_tests.xlsx',spillover_test_18','sp_test_18');</v>
      </c>
      <c r="UU31">
        <v>18</v>
      </c>
      <c r="UV31" t="str">
        <f>"xlswrite('G:\Mi unidad\1. PROYECTOS TELLO 2022\SCM SPILL OVERS\outputs\PEAO\criminalidad\1%\simulacion_3\output_tests.xlsx',spillover_test_"&amp;UU31&amp;"','sp_test_"&amp;UU31&amp;"');"</f>
        <v>xlswrite('G:\Mi unidad\1. PROYECTOS TELLO 2022\SCM SPILL OVERS\outputs\PEAO\criminalidad\1%\simulacion_3\output_tests.xlsx',spillover_test_18','sp_test_18');</v>
      </c>
    </row>
    <row r="32" spans="1:568" x14ac:dyDescent="0.3">
      <c r="A32">
        <v>89</v>
      </c>
      <c r="B32" s="2" t="str">
        <f t="shared" si="0"/>
        <v>[data_89,provincias_89,~] = xlsread('BD_PEAO_est_1_provincia_89.xlsx');</v>
      </c>
      <c r="E32" s="2" t="str">
        <f t="shared" si="37"/>
        <v>provincia_89 = unique(provincias_89(2:end,1));</v>
      </c>
      <c r="O32" s="2" t="str">
        <f t="shared" si="1"/>
        <v>PEAO_89 = reshape(data_89(:,2),T+S,N);</v>
      </c>
      <c r="T32" s="2" t="str">
        <f t="shared" si="2"/>
        <v xml:space="preserve">PEAO_89 = PEAO_89'; </v>
      </c>
      <c r="X32" s="2" t="str">
        <f t="shared" si="3"/>
        <v>tratado_89 = PEAO_89(1,:);</v>
      </c>
      <c r="AC32" s="2" t="str">
        <f t="shared" si="4"/>
        <v>PEAO_89(1,:) = [];</v>
      </c>
      <c r="AI32" s="2" t="str">
        <f t="shared" si="5"/>
        <v>PEAO_89 = [tratado_89;PEAO_89];</v>
      </c>
      <c r="AN32" s="2" t="str">
        <f t="shared" si="6"/>
        <v>Y_89 = PEAO_89; % outcome matrix</v>
      </c>
      <c r="AS32" s="2" t="str">
        <f t="shared" si="44"/>
        <v>Y_pre_89 = Y_89(:,1:T);</v>
      </c>
      <c r="AW32" s="2" t="str">
        <f t="shared" si="45"/>
        <v>Y_post_89 = Y_89(:,T+1:end);</v>
      </c>
      <c r="BA32" s="2" t="str">
        <f t="shared" si="46"/>
        <v>[a_hat_89,B_hat_89] = scm_batch(Y_pre_89);</v>
      </c>
      <c r="BF32" s="2" t="str">
        <f t="shared" si="38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39"/>
        <v>M_hat_89 = (eye(N)-B_hat_89)'*(eye(N)-B_hat_89);</v>
      </c>
      <c r="DQ32" s="2" t="str">
        <f t="shared" si="40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1"/>
        <v>synthetic_control_89=synthetic_control_89'</v>
      </c>
      <c r="EQ32" s="2" t="str">
        <f t="shared" si="42"/>
        <v>synthetic_control_sp_89=synthetic_control_sp_89'</v>
      </c>
      <c r="EV32" s="2" t="str">
        <f t="shared" si="43"/>
        <v>tratado_89=tratado_89'</v>
      </c>
      <c r="EZ32" s="2" t="str">
        <f t="shared" si="7"/>
        <v>xlswrite('G:\Mi unidad\1. PROYECTOS TELLO 2022\SCM SPILL OVERS\outputs\PEAO\distancia_centro_salud\1%\simulacion_3\synthetic_control_outputs.xlsx',synthetic_control_89,89)</v>
      </c>
      <c r="FN32" s="2" t="str">
        <f t="shared" si="8"/>
        <v>xlswrite('G:\Mi unidad\1. PROYECTOS TELLO 2022\SCM SPILL OVERS\outputs\PEAO\distancia_centro_salud\1%\simulacion_3\synthetic_control_spillover_outputs.xlsx',synthetic_control_sp_89,89)</v>
      </c>
      <c r="GD32" s="2" t="str">
        <f t="shared" si="9"/>
        <v>xlswrite('G:\Mi unidad\1. PROYECTOS TELLO 2022\SCM SPILL OVERS\outputs\PEAO\distancia_centro_salud\1%\simulacion_3\observado_outputs.xlsx',tratado_89,89)</v>
      </c>
      <c r="GR32" s="2" t="str">
        <f t="shared" si="10"/>
        <v>xlswrite('G:\Mi unidad\1. PROYECTOS TELLO 2022\SCM SPILL OVERS\outputs\PEAO\informalidad\1%\simulacion_3\synthetic_control_outputs.xlsx',synthetic_control_89,89)</v>
      </c>
      <c r="HF32" s="2" t="str">
        <f t="shared" si="11"/>
        <v>xlswrite('G:\Mi unidad\1. PROYECTOS TELLO 2022\SCM SPILL OVERS\outputs\PEAO\informalidad\1%\simulacion_3\synthetic_control_spillover_outputs.xlsx',synthetic_control_sp_89,89)</v>
      </c>
      <c r="HV32" s="2" t="str">
        <f t="shared" si="12"/>
        <v>xlswrite('G:\Mi unidad\1. PROYECTOS TELLO 2022\SCM SPILL OVERS\outputs\PEAO\informalidad\1%\simulacion_3\observado_outputs.xlsx',tratado_89,89)</v>
      </c>
      <c r="IJ32" s="2" t="str">
        <f t="shared" si="13"/>
        <v>xlswrite('G:\Mi unidad\1. PROYECTOS TELLO 2022\SCM SPILL OVERS\outputs\PEAO\densidad\1%\simulacion_3\synthetic_control_outputs.xlsx',synthetic_control_89,89)</v>
      </c>
      <c r="IX32" s="2" t="str">
        <f t="shared" si="14"/>
        <v>xlswrite('G:\Mi unidad\1. PROYECTOS TELLO 2022\SCM SPILL OVERS\outputs\PEAO\densidad\1%\simulacion_3\synthetic_control_spillover_outputs.xlsx',synthetic_control_sp_89,89)</v>
      </c>
      <c r="JN32" s="2" t="str">
        <f t="shared" si="15"/>
        <v>xlswrite('G:\Mi unidad\1. PROYECTOS TELLO 2022\SCM SPILL OVERS\outputs\PEAO\densidad\1%\simulacion_3\observado_outputs.xlsx',tratado_89,89)</v>
      </c>
      <c r="KA32" s="2" t="str">
        <f t="shared" si="16"/>
        <v>xlswrite('G:\Mi unidad\1. PROYECTOS TELLO 2022\SCM SPILL OVERS\outputs\PEAO\bajo_niv_educ\1%\simulacion_3\synthetic_control_outputs.xlsx',synthetic_control_89,89)</v>
      </c>
      <c r="KO32" s="2" t="str">
        <f t="shared" si="17"/>
        <v>xlswrite('G:\Mi unidad\1. PROYECTOS TELLO 2022\SCM SPILL OVERS\outputs\PEAO\bajo_niv_educ\1%\simulacion_3\synthetic_control_spillover_outputs.xlsx',synthetic_control_sp_89,89)</v>
      </c>
      <c r="LE32" s="2" t="str">
        <f t="shared" si="18"/>
        <v>xlswrite('G:\Mi unidad\1. PROYECTOS TELLO 2022\SCM SPILL OVERS\outputs\PEAO\bajo_niv_educ\1%\simulacion_3\observado_outputs.xlsx',tratado_89,89)</v>
      </c>
      <c r="LS32" s="2" t="str">
        <f t="shared" si="19"/>
        <v>xlswrite('G:\Mi unidad\1. PROYECTOS TELLO 2022\SCM SPILL OVERS\outputs\PEAO\bajo_ingreso\1%\simulacion_3\synthetic_control_outputs.xlsx',synthetic_control_89,89)</v>
      </c>
      <c r="MH32" s="2" t="str">
        <f t="shared" si="20"/>
        <v>xlswrite('G:\Mi unidad\1. PROYECTOS TELLO 2022\SCM SPILL OVERS\outputs\PEAO\bajo_ingreso\1%\simulacion_3\synthetic_control_spillover_outputs.xlsx',synthetic_control_sp_89,89)</v>
      </c>
      <c r="MX32" s="2" t="str">
        <f t="shared" si="21"/>
        <v>xlswrite('G:\Mi unidad\1. PROYECTOS TELLO 2022\SCM SPILL OVERS\outputs\PEAO\bajo_ingreso\1%\simulacion_3\observado_outputs.xlsx',tratado_89,89)</v>
      </c>
      <c r="NR32" s="2" t="str">
        <f t="shared" si="22"/>
        <v>xlswrite('G:\Mi unidad\1. PROYECTOS TELLO 2022\SCM SPILL OVERS\outputs\PEAO\densidad_g\1%\simulacion_3\synthetic_control_outputs.xlsx',synthetic_control_89,89)</v>
      </c>
      <c r="OF32" s="2" t="str">
        <f t="shared" si="23"/>
        <v>xlswrite('G:\Mi unidad\1. PROYECTOS TELLO 2022\SCM SPILL OVERS\outputs\PEAO\densidad_g\1%\simulacion_3\synthetic_control_spillover_outputs.xlsx',synthetic_control_sp_89,89)</v>
      </c>
      <c r="OV32" s="2" t="str">
        <f t="shared" si="24"/>
        <v>xlswrite('G:\Mi unidad\1. PROYECTOS TELLO 2022\SCM SPILL OVERS\outputs\PEAO\densidad_g\1%\simulacion_3\observado_outputs.xlsx',tratado_89,89)</v>
      </c>
      <c r="PI32" s="2" t="str">
        <f t="shared" si="25"/>
        <v>xlswrite('G:\Mi unidad\1. PROYECTOS TELLO 2022\SCM SPILL OVERS\outputs\PEAO\alimentos\1%\simulacion_3\synthetic_control_outputs.xlsx',synthetic_control_89,89);</v>
      </c>
      <c r="PJ32" s="2" t="str">
        <f t="shared" si="26"/>
        <v>xlswrite('G:\Mi unidad\1. PROYECTOS TELLO 2022\SCM SPILL OVERS\outputs\PEAO\alimentos\1%\simulacion_3\synthetic_control_spillover_outputs.xlsx',synthetic_control_sp_89,89);</v>
      </c>
      <c r="PK32" s="2" t="str">
        <f t="shared" si="27"/>
        <v>xlswrite('G:\Mi unidad\1. PROYECTOS TELLO 2022\SCM SPILL OVERS\outputs\PEAO\alimentos\1%\simulacion_3\observado_outputs.xlsx',tratado_89,89);</v>
      </c>
      <c r="PP32" s="2" t="str">
        <f t="shared" si="28"/>
        <v>xlswrite('G:\Mi unidad\1. PROYECTOS TELLO 2022\SCM SPILL OVERS\outputs\PEAO\jefe_hogar\1%\simulacion_3\synthetic_control_outputs.xlsx',synthetic_control_89,89);</v>
      </c>
      <c r="PQ32" s="2" t="str">
        <f t="shared" si="29"/>
        <v>xlswrite('G:\Mi unidad\1. PROYECTOS TELLO 2022\SCM SPILL OVERS\outputs\PEAO\jefe_hogar\1%\simulacion_3\synthetic_control_spillover_outputs.xlsx',synthetic_control_sp_89,89);</v>
      </c>
      <c r="PR32" s="2" t="str">
        <f t="shared" si="30"/>
        <v>xlswrite('G:\Mi unidad\1. PROYECTOS TELLO 2022\SCM SPILL OVERS\outputs\PEAO\jefe_hogar\1%\simulacion_3\observado_outputs.xlsx',tratado_89,89);</v>
      </c>
      <c r="PV32" s="2" t="str">
        <f t="shared" si="31"/>
        <v>xlswrite('G:\Mi unidad\1. PROYECTOS TELLO 2022\SCM SPILL OVERS\outputs\PEAO\mujeres\1%\simulacion_3\synthetic_control_outputs.xlsx',synthetic_control_89,89);</v>
      </c>
      <c r="PW32" s="2" t="str">
        <f t="shared" si="32"/>
        <v>xlswrite('G:\Mi unidad\1. PROYECTOS TELLO 2022\SCM SPILL OVERS\outputs\PEAO\mujeres\1%\simulacion_3\synthetic_control_spillover_outputs.xlsx',synthetic_control_sp_89,89);</v>
      </c>
      <c r="PX32" s="2" t="str">
        <f t="shared" si="33"/>
        <v>xlswrite('G:\Mi unidad\1. PROYECTOS TELLO 2022\SCM SPILL OVERS\outputs\PEAO\mujeres\1%\simulacion_3\observado_outputs.xlsx',tratado_89,89);</v>
      </c>
      <c r="QB32" s="2" t="str">
        <f t="shared" si="34"/>
        <v>xlswrite('G:\Mi unidad\1. PROYECTOS TELLO 2022\SCM SPILL OVERS\outputs\PEAO\criminalidad\1%\simulacion_3\synthetic_control_outputs.xlsx',synthetic_control_89,89);</v>
      </c>
      <c r="QC32" s="2" t="str">
        <f t="shared" si="35"/>
        <v>xlswrite('G:\Mi unidad\1. PROYECTOS TELLO 2022\SCM SPILL OVERS\outputs\PEAO\criminalidad\1%\simulacion_3\synthetic_control_spillover_outputs.xlsx',synthetic_control_sp_89,89);</v>
      </c>
      <c r="QD32" s="2" t="str">
        <f t="shared" si="36"/>
        <v>xlswrite('G:\Mi unidad\1. PROYECTOS TELLO 2022\SCM SPILL OVERS\outputs\PEAO\criminalidad\1%\simulacion_3\observado_outputs.xlsx',tratado_89,89);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OVERS\outputs\PEAO\bajo_niv_educ\1%\simulacion_3\output_tests.xlsx',lb_vec_"&amp;QW32&amp;"','lb_vec_"&amp;QW32&amp;"');"</f>
        <v>xlswrite('G:\Mi unidad\1. PROYECTOS TELLO 2022\SCM SPILL OVERS\outputs\PEAO\bajo_niv_educ\1%\simulacion_3\output_tests.xlsx',lb_vec_23','lb_vec_23');</v>
      </c>
      <c r="RK32">
        <v>23</v>
      </c>
      <c r="RL32" t="str">
        <f>"xlswrite('G:\Mi unidad\1. PROYECTOS TELLO 2022\SCM SPILL OVERS\outputs\PEAO\bajo_ingreso\1%\simulacion_3\output_tests.xlsx',lb_vec_"&amp;RK32&amp;"','lb_vec_"&amp;RK32&amp;"');"</f>
        <v>xlswrite('G:\Mi unidad\1. PROYECTOS TELLO 2022\SCM SPILL OVERS\outputs\PEAO\bajo_ingreso\1%\simulacion_3\output_tests.xlsx',lb_vec_23','lb_vec_23');</v>
      </c>
      <c r="RW32">
        <v>23</v>
      </c>
      <c r="RX32" t="str">
        <f>"xlswrite('G:\Mi unidad\1. PROYECTOS TELLO 2022\SCM SPILL OVERS\outputs\PEAO\densidad\1%\simulacion_3\output_tests.xlsx',lb_vec_"&amp;RW32&amp;"','lb_vec_"&amp;RW32&amp;"');"</f>
        <v>xlswrite('G:\Mi unidad\1. PROYECTOS TELLO 2022\SCM SPILL OVERS\outputs\PEAO\densidad\1%\simulacion_3\output_tests.xlsx',lb_vec_23','lb_vec_23');</v>
      </c>
      <c r="SI32">
        <v>23</v>
      </c>
      <c r="SJ32" t="str">
        <f>"xlswrite('G:\Mi unidad\1. PROYECTOS TELLO 2022\SCM SPILL OVERS\outputs\PEAO\densidad_g\1%\simulacion_3\output_tests.xlsx',lb_vec_"&amp;SI32&amp;"','lb_vec_"&amp;SI32&amp;"');"</f>
        <v>xlswrite('G:\Mi unidad\1. PROYECTOS TELLO 2022\SCM SPILL OVERS\outputs\PEAO\densidad_g\1%\simulacion_3\output_tests.xlsx',lb_vec_23','lb_vec_23');</v>
      </c>
      <c r="SU32">
        <v>23</v>
      </c>
      <c r="SV32" t="str">
        <f>"xlswrite('G:\Mi unidad\1. PROYECTOS TELLO 2022\SCM SPILL OVERS\outputs\PEAO\distancia_centro_salud\1%\simulacion_3\output_tests.xlsx',lb_vec_"&amp;SU32&amp;"','lb_vec_"&amp;SU32&amp;"');"</f>
        <v>xlswrite('G:\Mi unidad\1. PROYECTOS TELLO 2022\SCM SPILL OVERS\outputs\PEAO\distancia_centro_salud\1%\simulacion_3\output_tests.xlsx',lb_vec_23','lb_vec_23');</v>
      </c>
      <c r="TH32">
        <v>23</v>
      </c>
      <c r="TI32" t="str">
        <f>"xlswrite('G:\Mi unidad\1. PROYECTOS TELLO 2022\SCM SPILL OVERS\outputs\PEAO\informalidad\1%\simulacion_3\output_tests.xlsx',lb_vec_"&amp;TH32&amp;"','lb_vec_"&amp;TH32&amp;"');"</f>
        <v>xlswrite('G:\Mi unidad\1. PROYECTOS TELLO 2022\SCM SPILL OVERS\outputs\PEAO\informalidad\1%\simulacion_3\output_tests.xlsx',lb_vec_23','lb_vec_23');</v>
      </c>
      <c r="TU32">
        <v>23</v>
      </c>
      <c r="TV32" t="str">
        <f>"xlswrite('G:\Mi unidad\1. PROYECTOS TELLO 2022\SCM SPILL OVERS\outputs\PEAO\alimentos\1%\simulacion_3\output_tests.xlsx',lb_vec_"&amp;TU32&amp;"','lb_vec_"&amp;TU32&amp;"');"</f>
        <v>xlswrite('G:\Mi unidad\1. PROYECTOS TELLO 2022\SCM SPILL OVERS\outputs\PEAO\alimentos\1%\simulacion_3\output_tests.xlsx',lb_vec_23','lb_vec_23');</v>
      </c>
      <c r="UB32">
        <v>23</v>
      </c>
      <c r="UC32" t="str">
        <f>"xlswrite('G:\Mi unidad\1. PROYECTOS TELLO 2022\SCM SPILL OVERS\outputs\PEAO\jefe_hogar\1%\simulacion_3\output_tests.xlsx',lb_vec_"&amp;UB32&amp;"','lb_vec_"&amp;UB32&amp;"');"</f>
        <v>xlswrite('G:\Mi unidad\1. PROYECTOS TELLO 2022\SCM SPILL OVERS\outputs\PEAO\jefe_hogar\1%\simulacion_3\output_tests.xlsx',lb_vec_23','lb_vec_23');</v>
      </c>
      <c r="UI32">
        <v>23</v>
      </c>
      <c r="UJ32" t="str">
        <f>"xlswrite('G:\Mi unidad\1. PROYECTOS TELLO 2022\SCM SPILL OVERS\outputs\PEAO\mujeres\1%\simulacion_3\output_tests.xlsx',lb_vec_"&amp;UI32&amp;"','lb_vec_"&amp;UI32&amp;"');"</f>
        <v>xlswrite('G:\Mi unidad\1. PROYECTOS TELLO 2022\SCM SPILL OVERS\outputs\PEAO\mujeres\1%\simulacion_3\output_tests.xlsx',lb_vec_23','lb_vec_23');</v>
      </c>
      <c r="UU32">
        <v>23</v>
      </c>
      <c r="UV32" t="str">
        <f>"xlswrite('G:\Mi unidad\1. PROYECTOS TELLO 2022\SCM SPILL OVERS\outputs\PEAO\criminalidad\1%\simulacion_3\output_tests.xlsx',lb_vec_"&amp;UU32&amp;"','lb_vec_"&amp;UU32&amp;"');"</f>
        <v>xlswrite('G:\Mi unidad\1. PROYECTOS TELLO 2022\SCM SPILL OVERS\outputs\PEAO\criminalidad\1%\simulacion_3\output_tests.xlsx',lb_vec_23','lb_vec_23');</v>
      </c>
    </row>
    <row r="33" spans="1:568" x14ac:dyDescent="0.3">
      <c r="A33">
        <v>91</v>
      </c>
      <c r="B33" s="2" t="str">
        <f t="shared" si="0"/>
        <v>[data_91,provincias_91,~] = xlsread('BD_PEAO_est_1_provincia_91.xlsx');</v>
      </c>
      <c r="E33" s="2" t="str">
        <f t="shared" si="37"/>
        <v>provincia_91 = unique(provincias_91(2:end,1));</v>
      </c>
      <c r="O33" s="2" t="str">
        <f t="shared" si="1"/>
        <v>PEAO_91 = reshape(data_91(:,2),T+S,N);</v>
      </c>
      <c r="T33" s="2" t="str">
        <f t="shared" si="2"/>
        <v xml:space="preserve">PEAO_91 = PEAO_91'; </v>
      </c>
      <c r="X33" s="2" t="str">
        <f t="shared" si="3"/>
        <v>tratado_91 = PEAO_91(1,:);</v>
      </c>
      <c r="AC33" s="2" t="str">
        <f t="shared" si="4"/>
        <v>PEAO_91(1,:) = [];</v>
      </c>
      <c r="AI33" s="2" t="str">
        <f t="shared" si="5"/>
        <v>PEAO_91 = [tratado_91;PEAO_91];</v>
      </c>
      <c r="AN33" s="2" t="str">
        <f t="shared" si="6"/>
        <v>Y_91 = PEAO_91; % outcome matrix</v>
      </c>
      <c r="AS33" s="2" t="str">
        <f t="shared" si="44"/>
        <v>Y_pre_91 = Y_91(:,1:T);</v>
      </c>
      <c r="AW33" s="2" t="str">
        <f t="shared" si="45"/>
        <v>Y_post_91 = Y_91(:,T+1:end);</v>
      </c>
      <c r="BA33" s="2" t="str">
        <f t="shared" si="46"/>
        <v>[a_hat_91,B_hat_91] = scm_batch(Y_pre_91);</v>
      </c>
      <c r="BF33" s="2" t="str">
        <f t="shared" si="38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39"/>
        <v>M_hat_91 = (eye(N)-B_hat_91)'*(eye(N)-B_hat_91);</v>
      </c>
      <c r="DQ33" s="2" t="str">
        <f t="shared" si="40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1"/>
        <v>synthetic_control_91=synthetic_control_91'</v>
      </c>
      <c r="EQ33" s="2" t="str">
        <f t="shared" si="42"/>
        <v>synthetic_control_sp_91=synthetic_control_sp_91'</v>
      </c>
      <c r="EV33" s="2" t="str">
        <f t="shared" si="43"/>
        <v>tratado_91=tratado_91'</v>
      </c>
      <c r="EZ33" s="2" t="str">
        <f t="shared" si="7"/>
        <v>xlswrite('G:\Mi unidad\1. PROYECTOS TELLO 2022\SCM SPILL OVERS\outputs\PEAO\distancia_centro_salud\1%\simulacion_3\synthetic_control_outputs.xlsx',synthetic_control_91,91)</v>
      </c>
      <c r="FN33" s="2" t="str">
        <f t="shared" si="8"/>
        <v>xlswrite('G:\Mi unidad\1. PROYECTOS TELLO 2022\SCM SPILL OVERS\outputs\PEAO\distancia_centro_salud\1%\simulacion_3\synthetic_control_spillover_outputs.xlsx',synthetic_control_sp_91,91)</v>
      </c>
      <c r="GD33" s="2" t="str">
        <f t="shared" si="9"/>
        <v>xlswrite('G:\Mi unidad\1. PROYECTOS TELLO 2022\SCM SPILL OVERS\outputs\PEAO\distancia_centro_salud\1%\simulacion_3\observado_outputs.xlsx',tratado_91,91)</v>
      </c>
      <c r="GR33" s="2" t="str">
        <f t="shared" si="10"/>
        <v>xlswrite('G:\Mi unidad\1. PROYECTOS TELLO 2022\SCM SPILL OVERS\outputs\PEAO\informalidad\1%\simulacion_3\synthetic_control_outputs.xlsx',synthetic_control_91,91)</v>
      </c>
      <c r="HF33" s="2" t="str">
        <f t="shared" si="11"/>
        <v>xlswrite('G:\Mi unidad\1. PROYECTOS TELLO 2022\SCM SPILL OVERS\outputs\PEAO\informalidad\1%\simulacion_3\synthetic_control_spillover_outputs.xlsx',synthetic_control_sp_91,91)</v>
      </c>
      <c r="HV33" s="2" t="str">
        <f t="shared" si="12"/>
        <v>xlswrite('G:\Mi unidad\1. PROYECTOS TELLO 2022\SCM SPILL OVERS\outputs\PEAO\informalidad\1%\simulacion_3\observado_outputs.xlsx',tratado_91,91)</v>
      </c>
      <c r="IJ33" s="2" t="str">
        <f t="shared" si="13"/>
        <v>xlswrite('G:\Mi unidad\1. PROYECTOS TELLO 2022\SCM SPILL OVERS\outputs\PEAO\densidad\1%\simulacion_3\synthetic_control_outputs.xlsx',synthetic_control_91,91)</v>
      </c>
      <c r="IX33" s="2" t="str">
        <f t="shared" si="14"/>
        <v>xlswrite('G:\Mi unidad\1. PROYECTOS TELLO 2022\SCM SPILL OVERS\outputs\PEAO\densidad\1%\simulacion_3\synthetic_control_spillover_outputs.xlsx',synthetic_control_sp_91,91)</v>
      </c>
      <c r="JN33" s="2" t="str">
        <f t="shared" si="15"/>
        <v>xlswrite('G:\Mi unidad\1. PROYECTOS TELLO 2022\SCM SPILL OVERS\outputs\PEAO\densidad\1%\simulacion_3\observado_outputs.xlsx',tratado_91,91)</v>
      </c>
      <c r="KA33" s="2" t="str">
        <f t="shared" si="16"/>
        <v>xlswrite('G:\Mi unidad\1. PROYECTOS TELLO 2022\SCM SPILL OVERS\outputs\PEAO\bajo_niv_educ\1%\simulacion_3\synthetic_control_outputs.xlsx',synthetic_control_91,91)</v>
      </c>
      <c r="KO33" s="2" t="str">
        <f t="shared" si="17"/>
        <v>xlswrite('G:\Mi unidad\1. PROYECTOS TELLO 2022\SCM SPILL OVERS\outputs\PEAO\bajo_niv_educ\1%\simulacion_3\synthetic_control_spillover_outputs.xlsx',synthetic_control_sp_91,91)</v>
      </c>
      <c r="LE33" s="2" t="str">
        <f t="shared" si="18"/>
        <v>xlswrite('G:\Mi unidad\1. PROYECTOS TELLO 2022\SCM SPILL OVERS\outputs\PEAO\bajo_niv_educ\1%\simulacion_3\observado_outputs.xlsx',tratado_91,91)</v>
      </c>
      <c r="LS33" s="2" t="str">
        <f t="shared" si="19"/>
        <v>xlswrite('G:\Mi unidad\1. PROYECTOS TELLO 2022\SCM SPILL OVERS\outputs\PEAO\bajo_ingreso\1%\simulacion_3\synthetic_control_outputs.xlsx',synthetic_control_91,91)</v>
      </c>
      <c r="MH33" s="2" t="str">
        <f t="shared" si="20"/>
        <v>xlswrite('G:\Mi unidad\1. PROYECTOS TELLO 2022\SCM SPILL OVERS\outputs\PEAO\bajo_ingreso\1%\simulacion_3\synthetic_control_spillover_outputs.xlsx',synthetic_control_sp_91,91)</v>
      </c>
      <c r="MX33" s="2" t="str">
        <f t="shared" si="21"/>
        <v>xlswrite('G:\Mi unidad\1. PROYECTOS TELLO 2022\SCM SPILL OVERS\outputs\PEAO\bajo_ingreso\1%\simulacion_3\observado_outputs.xlsx',tratado_91,91)</v>
      </c>
      <c r="NR33" s="2" t="str">
        <f t="shared" si="22"/>
        <v>xlswrite('G:\Mi unidad\1. PROYECTOS TELLO 2022\SCM SPILL OVERS\outputs\PEAO\densidad_g\1%\simulacion_3\synthetic_control_outputs.xlsx',synthetic_control_91,91)</v>
      </c>
      <c r="OF33" s="2" t="str">
        <f t="shared" si="23"/>
        <v>xlswrite('G:\Mi unidad\1. PROYECTOS TELLO 2022\SCM SPILL OVERS\outputs\PEAO\densidad_g\1%\simulacion_3\synthetic_control_spillover_outputs.xlsx',synthetic_control_sp_91,91)</v>
      </c>
      <c r="OV33" s="2" t="str">
        <f t="shared" si="24"/>
        <v>xlswrite('G:\Mi unidad\1. PROYECTOS TELLO 2022\SCM SPILL OVERS\outputs\PEAO\densidad_g\1%\simulacion_3\observado_outputs.xlsx',tratado_91,91)</v>
      </c>
      <c r="PI33" s="2" t="str">
        <f t="shared" si="25"/>
        <v>xlswrite('G:\Mi unidad\1. PROYECTOS TELLO 2022\SCM SPILL OVERS\outputs\PEAO\alimentos\1%\simulacion_3\synthetic_control_outputs.xlsx',synthetic_control_91,91);</v>
      </c>
      <c r="PJ33" s="2" t="str">
        <f t="shared" si="26"/>
        <v>xlswrite('G:\Mi unidad\1. PROYECTOS TELLO 2022\SCM SPILL OVERS\outputs\PEAO\alimentos\1%\simulacion_3\synthetic_control_spillover_outputs.xlsx',synthetic_control_sp_91,91);</v>
      </c>
      <c r="PK33" s="2" t="str">
        <f t="shared" si="27"/>
        <v>xlswrite('G:\Mi unidad\1. PROYECTOS TELLO 2022\SCM SPILL OVERS\outputs\PEAO\alimentos\1%\simulacion_3\observado_outputs.xlsx',tratado_91,91);</v>
      </c>
      <c r="PP33" s="2" t="str">
        <f t="shared" si="28"/>
        <v>xlswrite('G:\Mi unidad\1. PROYECTOS TELLO 2022\SCM SPILL OVERS\outputs\PEAO\jefe_hogar\1%\simulacion_3\synthetic_control_outputs.xlsx',synthetic_control_91,91);</v>
      </c>
      <c r="PQ33" s="2" t="str">
        <f t="shared" si="29"/>
        <v>xlswrite('G:\Mi unidad\1. PROYECTOS TELLO 2022\SCM SPILL OVERS\outputs\PEAO\jefe_hogar\1%\simulacion_3\synthetic_control_spillover_outputs.xlsx',synthetic_control_sp_91,91);</v>
      </c>
      <c r="PR33" s="2" t="str">
        <f t="shared" si="30"/>
        <v>xlswrite('G:\Mi unidad\1. PROYECTOS TELLO 2022\SCM SPILL OVERS\outputs\PEAO\jefe_hogar\1%\simulacion_3\observado_outputs.xlsx',tratado_91,91);</v>
      </c>
      <c r="PV33" s="2" t="str">
        <f t="shared" si="31"/>
        <v>xlswrite('G:\Mi unidad\1. PROYECTOS TELLO 2022\SCM SPILL OVERS\outputs\PEAO\mujeres\1%\simulacion_3\synthetic_control_outputs.xlsx',synthetic_control_91,91);</v>
      </c>
      <c r="PW33" s="2" t="str">
        <f t="shared" si="32"/>
        <v>xlswrite('G:\Mi unidad\1. PROYECTOS TELLO 2022\SCM SPILL OVERS\outputs\PEAO\mujeres\1%\simulacion_3\synthetic_control_spillover_outputs.xlsx',synthetic_control_sp_91,91);</v>
      </c>
      <c r="PX33" s="2" t="str">
        <f t="shared" si="33"/>
        <v>xlswrite('G:\Mi unidad\1. PROYECTOS TELLO 2022\SCM SPILL OVERS\outputs\PEAO\mujeres\1%\simulacion_3\observado_outputs.xlsx',tratado_91,91);</v>
      </c>
      <c r="QB33" s="2" t="str">
        <f t="shared" si="34"/>
        <v>xlswrite('G:\Mi unidad\1. PROYECTOS TELLO 2022\SCM SPILL OVERS\outputs\PEAO\criminalidad\1%\simulacion_3\synthetic_control_outputs.xlsx',synthetic_control_91,91);</v>
      </c>
      <c r="QC33" s="2" t="str">
        <f t="shared" si="35"/>
        <v>xlswrite('G:\Mi unidad\1. PROYECTOS TELLO 2022\SCM SPILL OVERS\outputs\PEAO\criminalidad\1%\simulacion_3\synthetic_control_spillover_outputs.xlsx',synthetic_control_sp_91,91);</v>
      </c>
      <c r="QD33" s="2" t="str">
        <f t="shared" si="36"/>
        <v>xlswrite('G:\Mi unidad\1. PROYECTOS TELLO 2022\SCM SPILL OVERS\outputs\PEAO\criminalidad\1%\simulacion_3\observado_outputs.xlsx',tratado_91,91);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OVERS\outputs\PEAO\bajo_niv_educ\1%\simulacion_3\output_tests.xlsx',ub_vec_"&amp;QW33&amp;"','ub_vec_"&amp;QW33&amp;"');"</f>
        <v>xlswrite('G:\Mi unidad\1. PROYECTOS TELLO 2022\SCM SPILL OVERS\outputs\PEAO\bajo_niv_educ\1%\simulacion_3\output_tests.xlsx',ub_vec_23','ub_vec_23');</v>
      </c>
      <c r="RK33">
        <v>23</v>
      </c>
      <c r="RL33" t="str">
        <f>"xlswrite('G:\Mi unidad\1. PROYECTOS TELLO 2022\SCM SPILL OVERS\outputs\PEAO\bajo_ingreso\1%\simulacion_3\output_tests.xlsx',ub_vec_"&amp;RK33&amp;"','ub_vec_"&amp;RK33&amp;"');"</f>
        <v>xlswrite('G:\Mi unidad\1. PROYECTOS TELLO 2022\SCM SPILL OVERS\outputs\PEAO\bajo_ingreso\1%\simulacion_3\output_tests.xlsx',ub_vec_23','ub_vec_23');</v>
      </c>
      <c r="RW33">
        <v>23</v>
      </c>
      <c r="RX33" t="str">
        <f>"xlswrite('G:\Mi unidad\1. PROYECTOS TELLO 2022\SCM SPILL OVERS\outputs\PEAO\densidad\1%\simulacion_3\output_tests.xlsx',ub_vec_"&amp;RW33&amp;"','ub_vec_"&amp;RW33&amp;"');"</f>
        <v>xlswrite('G:\Mi unidad\1. PROYECTOS TELLO 2022\SCM SPILL OVERS\outputs\PEAO\densidad\1%\simulacion_3\output_tests.xlsx',ub_vec_23','ub_vec_23');</v>
      </c>
      <c r="SI33">
        <v>23</v>
      </c>
      <c r="SJ33" t="str">
        <f>"xlswrite('G:\Mi unidad\1. PROYECTOS TELLO 2022\SCM SPILL OVERS\outputs\PEAO\densidad_g\1%\simulacion_3\output_tests.xlsx',ub_vec_"&amp;SI33&amp;"','ub_vec_"&amp;SI33&amp;"');"</f>
        <v>xlswrite('G:\Mi unidad\1. PROYECTOS TELLO 2022\SCM SPILL OVERS\outputs\PEAO\densidad_g\1%\simulacion_3\output_tests.xlsx',ub_vec_23','ub_vec_23');</v>
      </c>
      <c r="SU33">
        <v>23</v>
      </c>
      <c r="SV33" t="str">
        <f>"xlswrite('G:\Mi unidad\1. PROYECTOS TELLO 2022\SCM SPILL OVERS\outputs\PEAO\distancia_centro_salud\1%\simulacion_3\output_tests.xlsx',ub_vec_"&amp;SU33&amp;"','ub_vec_"&amp;SU33&amp;"');"</f>
        <v>xlswrite('G:\Mi unidad\1. PROYECTOS TELLO 2022\SCM SPILL OVERS\outputs\PEAO\distancia_centro_salud\1%\simulacion_3\output_tests.xlsx',ub_vec_23','ub_vec_23');</v>
      </c>
      <c r="TH33">
        <v>23</v>
      </c>
      <c r="TI33" t="str">
        <f>"xlswrite('G:\Mi unidad\1. PROYECTOS TELLO 2022\SCM SPILL OVERS\outputs\PEAO\informalidad\1%\simulacion_3\output_tests.xlsx',ub_vec_"&amp;TH33&amp;"','ub_vec_"&amp;TH33&amp;"');"</f>
        <v>xlswrite('G:\Mi unidad\1. PROYECTOS TELLO 2022\SCM SPILL OVERS\outputs\PEAO\informalidad\1%\simulacion_3\output_tests.xlsx',ub_vec_23','ub_vec_23');</v>
      </c>
      <c r="TU33">
        <v>23</v>
      </c>
      <c r="TV33" t="str">
        <f>"xlswrite('G:\Mi unidad\1. PROYECTOS TELLO 2022\SCM SPILL OVERS\outputs\PEAO\alimentos\1%\simulacion_3\output_tests.xlsx',ub_vec_"&amp;TU33&amp;"','ub_vec_"&amp;TU33&amp;"');"</f>
        <v>xlswrite('G:\Mi unidad\1. PROYECTOS TELLO 2022\SCM SPILL OVERS\outputs\PEAO\alimentos\1%\simulacion_3\output_tests.xlsx',ub_vec_23','ub_vec_23');</v>
      </c>
      <c r="UB33">
        <v>23</v>
      </c>
      <c r="UC33" t="str">
        <f>"xlswrite('G:\Mi unidad\1. PROYECTOS TELLO 2022\SCM SPILL OVERS\outputs\PEAO\jefe_hogar\1%\simulacion_3\output_tests.xlsx',ub_vec_"&amp;UB33&amp;"','ub_vec_"&amp;UB33&amp;"');"</f>
        <v>xlswrite('G:\Mi unidad\1. PROYECTOS TELLO 2022\SCM SPILL OVERS\outputs\PEAO\jefe_hogar\1%\simulacion_3\output_tests.xlsx',ub_vec_23','ub_vec_23');</v>
      </c>
      <c r="UI33">
        <v>23</v>
      </c>
      <c r="UJ33" t="str">
        <f>"xlswrite('G:\Mi unidad\1. PROYECTOS TELLO 2022\SCM SPILL OVERS\outputs\PEAO\mujeres\1%\simulacion_3\output_tests.xlsx',ub_vec_"&amp;UI33&amp;"','ub_vec_"&amp;UI33&amp;"');"</f>
        <v>xlswrite('G:\Mi unidad\1. PROYECTOS TELLO 2022\SCM SPILL OVERS\outputs\PEAO\mujeres\1%\simulacion_3\output_tests.xlsx',ub_vec_23','ub_vec_23');</v>
      </c>
      <c r="UU33">
        <v>23</v>
      </c>
      <c r="UV33" t="str">
        <f>"xlswrite('G:\Mi unidad\1. PROYECTOS TELLO 2022\SCM SPILL OVERS\outputs\PEAO\criminalidad\1%\simulacion_3\output_tests.xlsx',ub_vec_"&amp;UU33&amp;"','ub_vec_"&amp;UU33&amp;"');"</f>
        <v>xlswrite('G:\Mi unidad\1. PROYECTOS TELLO 2022\SCM SPILL OVERS\outputs\PEAO\criminalidad\1%\simulacion_3\output_tests.xlsx',ub_vec_23','ub_vec_23');</v>
      </c>
    </row>
    <row r="34" spans="1:568" x14ac:dyDescent="0.3">
      <c r="A34">
        <v>92</v>
      </c>
      <c r="B34" s="2" t="str">
        <f t="shared" ref="B34:B65" si="47">"[data_"&amp;A34&amp;",provincias_"&amp;A34&amp;",~] = xlsread('BD_PEAO_est_1_provincia_"&amp;A34&amp;".xlsx');"</f>
        <v>[data_92,provincias_92,~] = xlsread('BD_PEAO_est_1_provincia_92.xlsx');</v>
      </c>
      <c r="E34" s="2" t="str">
        <f t="shared" si="37"/>
        <v>provincia_92 = unique(provincias_92(2:end,1));</v>
      </c>
      <c r="O34" s="2" t="str">
        <f t="shared" ref="O34:O60" si="48">"PEAO_"&amp;A34&amp;" = reshape(data_"&amp;A34&amp;"(:,2),T+S,N);"</f>
        <v>PEAO_92 = reshape(data_92(:,2),T+S,N);</v>
      </c>
      <c r="T34" s="2" t="str">
        <f t="shared" ref="T34:T60" si="49">"PEAO_"&amp;A34&amp;" = PEAO_"&amp;A34&amp;"'; "</f>
        <v xml:space="preserve">PEAO_92 = PEAO_92'; </v>
      </c>
      <c r="X34" s="2" t="str">
        <f t="shared" ref="X34:X60" si="50">"tratado_"&amp;A34&amp;" = PEAO_"&amp;A34&amp;"(1,:);"</f>
        <v>tratado_92 = PEAO_92(1,:);</v>
      </c>
      <c r="AC34" s="2" t="str">
        <f t="shared" ref="AC34:AC60" si="51">"PEAO_"&amp;A34&amp;"(1,:) = [];"</f>
        <v>PEAO_92(1,:) = [];</v>
      </c>
      <c r="AI34" s="2" t="str">
        <f t="shared" ref="AI34:AI60" si="52">"PEAO_"&amp;A34&amp;" = [tratado_"&amp;A34&amp;";PEAO_"&amp;A34&amp;"];"</f>
        <v>PEAO_92 = [tratado_92;PEAO_92];</v>
      </c>
      <c r="AN34" s="2" t="str">
        <f t="shared" ref="AN34:AN60" si="53">"Y_"&amp;A34&amp;" = PEAO_"&amp;A34&amp;"; % outcome matrix"</f>
        <v>Y_92 = PEAO_92; % outcome matrix</v>
      </c>
      <c r="AS34" s="2" t="str">
        <f t="shared" si="44"/>
        <v>Y_pre_92 = Y_92(:,1:T);</v>
      </c>
      <c r="AW34" s="2" t="str">
        <f t="shared" si="45"/>
        <v>Y_post_92 = Y_92(:,T+1:end);</v>
      </c>
      <c r="BA34" s="2" t="str">
        <f t="shared" si="46"/>
        <v>[a_hat_92,B_hat_92] = scm_batch(Y_pre_92);</v>
      </c>
      <c r="BF34" s="2" t="str">
        <f t="shared" si="38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39"/>
        <v>M_hat_92 = (eye(N)-B_hat_92)'*(eye(N)-B_hat_92);</v>
      </c>
      <c r="DQ34" s="2" t="str">
        <f t="shared" si="40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1"/>
        <v>synthetic_control_92=synthetic_control_92'</v>
      </c>
      <c r="EQ34" s="2" t="str">
        <f t="shared" si="42"/>
        <v>synthetic_control_sp_92=synthetic_control_sp_92'</v>
      </c>
      <c r="EV34" s="2" t="str">
        <f t="shared" si="43"/>
        <v>tratado_92=tratado_92'</v>
      </c>
      <c r="EZ34" s="2" t="str">
        <f t="shared" ref="EZ34:EZ60" si="54">"xlswrite('G:\Mi unidad\1. PROYECTOS TELLO 2022\SCM SPILL OVERS\outputs\PEAO\distancia_centro_salud\1%\simulacion_3\synthetic_control_outputs.xlsx',synthetic_control_"&amp;$A34&amp;","&amp;$A34&amp;")"</f>
        <v>xlswrite('G:\Mi unidad\1. PROYECTOS TELLO 2022\SCM SPILL OVERS\outputs\PEAO\distancia_centro_salud\1%\simulacion_3\synthetic_control_outputs.xlsx',synthetic_control_92,92)</v>
      </c>
      <c r="FN34" s="2" t="str">
        <f t="shared" ref="FN34:FN60" si="55">"xlswrite('G:\Mi unidad\1. PROYECTOS TELLO 2022\SCM SPILL OVERS\outputs\PEAO\distancia_centro_salud\1%\simulacion_3\synthetic_control_spillover_outputs.xlsx',synthetic_control_sp_"&amp;$A34&amp;","&amp;$A34&amp;")"</f>
        <v>xlswrite('G:\Mi unidad\1. PROYECTOS TELLO 2022\SCM SPILL OVERS\outputs\PEAO\distancia_centro_salud\1%\simulacion_3\synthetic_control_spillover_outputs.xlsx',synthetic_control_sp_92,92)</v>
      </c>
      <c r="GD34" s="2" t="str">
        <f t="shared" ref="GD34:GD60" si="56">"xlswrite('G:\Mi unidad\1. PROYECTOS TELLO 2022\SCM SPILL OVERS\outputs\PEAO\distancia_centro_salud\1%\simulacion_3\observado_outputs.xlsx',tratado_"&amp;$A34&amp;","&amp;$A34&amp;")"</f>
        <v>xlswrite('G:\Mi unidad\1. PROYECTOS TELLO 2022\SCM SPILL OVERS\outputs\PEAO\distancia_centro_salud\1%\simulacion_3\observado_outputs.xlsx',tratado_92,92)</v>
      </c>
      <c r="GR34" s="2" t="str">
        <f t="shared" ref="GR34:GR60" si="57">"xlswrite('G:\Mi unidad\1. PROYECTOS TELLO 2022\SCM SPILL OVERS\outputs\PEAO\informalidad\1%\simulacion_3\synthetic_control_outputs.xlsx',synthetic_control_"&amp;$A34&amp;","&amp;$A34&amp;")"</f>
        <v>xlswrite('G:\Mi unidad\1. PROYECTOS TELLO 2022\SCM SPILL OVERS\outputs\PEAO\informalidad\1%\simulacion_3\synthetic_control_outputs.xlsx',synthetic_control_92,92)</v>
      </c>
      <c r="HF34" s="2" t="str">
        <f t="shared" ref="HF34:HF60" si="58">"xlswrite('G:\Mi unidad\1. PROYECTOS TELLO 2022\SCM SPILL OVERS\outputs\PEAO\informalidad\1%\simulacion_3\synthetic_control_spillover_outputs.xlsx',synthetic_control_sp_"&amp;$A34&amp;","&amp;$A34&amp;")"</f>
        <v>xlswrite('G:\Mi unidad\1. PROYECTOS TELLO 2022\SCM SPILL OVERS\outputs\PEAO\informalidad\1%\simulacion_3\synthetic_control_spillover_outputs.xlsx',synthetic_control_sp_92,92)</v>
      </c>
      <c r="HV34" s="2" t="str">
        <f t="shared" ref="HV34:HV60" si="59">"xlswrite('G:\Mi unidad\1. PROYECTOS TELLO 2022\SCM SPILL OVERS\outputs\PEAO\informalidad\1%\simulacion_3\observado_outputs.xlsx',tratado_"&amp;$A34&amp;","&amp;$A34&amp;")"</f>
        <v>xlswrite('G:\Mi unidad\1. PROYECTOS TELLO 2022\SCM SPILL OVERS\outputs\PEAO\informalidad\1%\simulacion_3\observado_outputs.xlsx',tratado_92,92)</v>
      </c>
      <c r="IJ34" s="2" t="str">
        <f t="shared" ref="IJ34:IJ60" si="60">"xlswrite('G:\Mi unidad\1. PROYECTOS TELLO 2022\SCM SPILL OVERS\outputs\PEAO\densidad\1%\simulacion_3\synthetic_control_outputs.xlsx',synthetic_control_"&amp;$A34&amp;","&amp;$A34&amp;")"</f>
        <v>xlswrite('G:\Mi unidad\1. PROYECTOS TELLO 2022\SCM SPILL OVERS\outputs\PEAO\densidad\1%\simulacion_3\synthetic_control_outputs.xlsx',synthetic_control_92,92)</v>
      </c>
      <c r="IX34" s="2" t="str">
        <f t="shared" ref="IX34:IX60" si="61">"xlswrite('G:\Mi unidad\1. PROYECTOS TELLO 2022\SCM SPILL OVERS\outputs\PEAO\densidad\1%\simulacion_3\synthetic_control_spillover_outputs.xlsx',synthetic_control_sp_"&amp;$A34&amp;","&amp;$A34&amp;")"</f>
        <v>xlswrite('G:\Mi unidad\1. PROYECTOS TELLO 2022\SCM SPILL OVERS\outputs\PEAO\densidad\1%\simulacion_3\synthetic_control_spillover_outputs.xlsx',synthetic_control_sp_92,92)</v>
      </c>
      <c r="JN34" s="2" t="str">
        <f t="shared" ref="JN34:JN60" si="62">"xlswrite('G:\Mi unidad\1. PROYECTOS TELLO 2022\SCM SPILL OVERS\outputs\PEAO\densidad\1%\simulacion_3\observado_outputs.xlsx',tratado_"&amp;$A34&amp;","&amp;$A34&amp;")"</f>
        <v>xlswrite('G:\Mi unidad\1. PROYECTOS TELLO 2022\SCM SPILL OVERS\outputs\PEAO\densidad\1%\simulacion_3\observado_outputs.xlsx',tratado_92,92)</v>
      </c>
      <c r="KA34" s="2" t="str">
        <f t="shared" ref="KA34:KA60" si="63">"xlswrite('G:\Mi unidad\1. PROYECTOS TELLO 2022\SCM SPILL OVERS\outputs\PEAO\bajo_niv_educ\1%\simulacion_3\synthetic_control_outputs.xlsx',synthetic_control_"&amp;$A34&amp;","&amp;$A34&amp;")"</f>
        <v>xlswrite('G:\Mi unidad\1. PROYECTOS TELLO 2022\SCM SPILL OVERS\outputs\PEAO\bajo_niv_educ\1%\simulacion_3\synthetic_control_outputs.xlsx',synthetic_control_92,92)</v>
      </c>
      <c r="KO34" s="2" t="str">
        <f t="shared" ref="KO34:KO60" si="64">"xlswrite('G:\Mi unidad\1. PROYECTOS TELLO 2022\SCM SPILL OVERS\outputs\PEAO\bajo_niv_educ\1%\simulacion_3\synthetic_control_spillover_outputs.xlsx',synthetic_control_sp_"&amp;$A34&amp;","&amp;$A34&amp;")"</f>
        <v>xlswrite('G:\Mi unidad\1. PROYECTOS TELLO 2022\SCM SPILL OVERS\outputs\PEAO\bajo_niv_educ\1%\simulacion_3\synthetic_control_spillover_outputs.xlsx',synthetic_control_sp_92,92)</v>
      </c>
      <c r="LE34" s="2" t="str">
        <f t="shared" ref="LE34:LE60" si="65">"xlswrite('G:\Mi unidad\1. PROYECTOS TELLO 2022\SCM SPILL OVERS\outputs\PEAO\bajo_niv_educ\1%\simulacion_3\observado_outputs.xlsx',tratado_"&amp;$A34&amp;","&amp;$A34&amp;")"</f>
        <v>xlswrite('G:\Mi unidad\1. PROYECTOS TELLO 2022\SCM SPILL OVERS\outputs\PEAO\bajo_niv_educ\1%\simulacion_3\observado_outputs.xlsx',tratado_92,92)</v>
      </c>
      <c r="LS34" s="2" t="str">
        <f t="shared" ref="LS34:LS60" si="66">"xlswrite('G:\Mi unidad\1. PROYECTOS TELLO 2022\SCM SPILL OVERS\outputs\PEAO\bajo_ingreso\1%\simulacion_3\synthetic_control_outputs.xlsx',synthetic_control_"&amp;$A34&amp;","&amp;$A34&amp;")"</f>
        <v>xlswrite('G:\Mi unidad\1. PROYECTOS TELLO 2022\SCM SPILL OVERS\outputs\PEAO\bajo_ingreso\1%\simulacion_3\synthetic_control_outputs.xlsx',synthetic_control_92,92)</v>
      </c>
      <c r="MH34" s="2" t="str">
        <f t="shared" ref="MH34:MH60" si="67">"xlswrite('G:\Mi unidad\1. PROYECTOS TELLO 2022\SCM SPILL OVERS\outputs\PEAO\bajo_ingreso\1%\simulacion_3\synthetic_control_spillover_outputs.xlsx',synthetic_control_sp_"&amp;$A34&amp;","&amp;$A34&amp;")"</f>
        <v>xlswrite('G:\Mi unidad\1. PROYECTOS TELLO 2022\SCM SPILL OVERS\outputs\PEAO\bajo_ingreso\1%\simulacion_3\synthetic_control_spillover_outputs.xlsx',synthetic_control_sp_92,92)</v>
      </c>
      <c r="MX34" s="2" t="str">
        <f t="shared" ref="MX34:MX60" si="68">"xlswrite('G:\Mi unidad\1. PROYECTOS TELLO 2022\SCM SPILL OVERS\outputs\PEAO\bajo_ingreso\1%\simulacion_3\observado_outputs.xlsx',tratado_"&amp;$A34&amp;","&amp;$A34&amp;")"</f>
        <v>xlswrite('G:\Mi unidad\1. PROYECTOS TELLO 2022\SCM SPILL OVERS\outputs\PEAO\bajo_ingreso\1%\simulacion_3\observado_outputs.xlsx',tratado_92,92)</v>
      </c>
      <c r="NR34" s="2" t="str">
        <f t="shared" ref="NR34:NR60" si="69">"xlswrite('G:\Mi unidad\1. PROYECTOS TELLO 2022\SCM SPILL OVERS\outputs\PEAO\densidad_g\1%\simulacion_3\synthetic_control_outputs.xlsx',synthetic_control_"&amp;$A34&amp;","&amp;$A34&amp;")"</f>
        <v>xlswrite('G:\Mi unidad\1. PROYECTOS TELLO 2022\SCM SPILL OVERS\outputs\PEAO\densidad_g\1%\simulacion_3\synthetic_control_outputs.xlsx',synthetic_control_92,92)</v>
      </c>
      <c r="OF34" s="2" t="str">
        <f t="shared" ref="OF34:OF60" si="70">"xlswrite('G:\Mi unidad\1. PROYECTOS TELLO 2022\SCM SPILL OVERS\outputs\PEAO\densidad_g\1%\simulacion_3\synthetic_control_spillover_outputs.xlsx',synthetic_control_sp_"&amp;$A34&amp;","&amp;$A34&amp;")"</f>
        <v>xlswrite('G:\Mi unidad\1. PROYECTOS TELLO 2022\SCM SPILL OVERS\outputs\PEAO\densidad_g\1%\simulacion_3\synthetic_control_spillover_outputs.xlsx',synthetic_control_sp_92,92)</v>
      </c>
      <c r="OV34" s="2" t="str">
        <f t="shared" ref="OV34:OV60" si="71">"xlswrite('G:\Mi unidad\1. PROYECTOS TELLO 2022\SCM SPILL OVERS\outputs\PEAO\densidad_g\1%\simulacion_3\observado_outputs.xlsx',tratado_"&amp;$A34&amp;","&amp;$A34&amp;")"</f>
        <v>xlswrite('G:\Mi unidad\1. PROYECTOS TELLO 2022\SCM SPILL OVERS\outputs\PEAO\densidad_g\1%\simulacion_3\observado_outputs.xlsx',tratado_92,92)</v>
      </c>
      <c r="PI34" s="2" t="str">
        <f t="shared" ref="PI34:PI60" si="72">"xlswrite('G:\Mi unidad\1. PROYECTOS TELLO 2022\SCM SPILL OVERS\outputs\PEAO\alimentos\1%\simulacion_3\synthetic_control_outputs.xlsx',synthetic_control_"&amp;$A34&amp;","&amp;$A34&amp;");"</f>
        <v>xlswrite('G:\Mi unidad\1. PROYECTOS TELLO 2022\SCM SPILL OVERS\outputs\PEAO\alimentos\1%\simulacion_3\synthetic_control_outputs.xlsx',synthetic_control_92,92);</v>
      </c>
      <c r="PJ34" s="2" t="str">
        <f t="shared" ref="PJ34:PJ60" si="73">"xlswrite('G:\Mi unidad\1. PROYECTOS TELLO 2022\SCM SPILL OVERS\outputs\PEAO\alimentos\1%\simulacion_3\synthetic_control_spillover_outputs.xlsx',synthetic_control_sp_"&amp;$A34&amp;","&amp;$A34&amp;");"</f>
        <v>xlswrite('G:\Mi unidad\1. PROYECTOS TELLO 2022\SCM SPILL OVERS\outputs\PEAO\alimentos\1%\simulacion_3\synthetic_control_spillover_outputs.xlsx',synthetic_control_sp_92,92);</v>
      </c>
      <c r="PK34" s="2" t="str">
        <f t="shared" ref="PK34:PK60" si="74">"xlswrite('G:\Mi unidad\1. PROYECTOS TELLO 2022\SCM SPILL OVERS\outputs\PEAO\alimentos\1%\simulacion_3\observado_outputs.xlsx',tratado_"&amp;$A34&amp;","&amp;$A34&amp;");"</f>
        <v>xlswrite('G:\Mi unidad\1. PROYECTOS TELLO 2022\SCM SPILL OVERS\outputs\PEAO\alimentos\1%\simulacion_3\observado_outputs.xlsx',tratado_92,92);</v>
      </c>
      <c r="PP34" s="2" t="str">
        <f t="shared" ref="PP34:PP60" si="75">"xlswrite('G:\Mi unidad\1. PROYECTOS TELLO 2022\SCM SPILL OVERS\outputs\PEAO\jefe_hogar\1%\simulacion_3\synthetic_control_outputs.xlsx',synthetic_control_"&amp;$A34&amp;","&amp;$A34&amp;");"</f>
        <v>xlswrite('G:\Mi unidad\1. PROYECTOS TELLO 2022\SCM SPILL OVERS\outputs\PEAO\jefe_hogar\1%\simulacion_3\synthetic_control_outputs.xlsx',synthetic_control_92,92);</v>
      </c>
      <c r="PQ34" s="2" t="str">
        <f t="shared" ref="PQ34:PQ60" si="76">"xlswrite('G:\Mi unidad\1. PROYECTOS TELLO 2022\SCM SPILL OVERS\outputs\PEAO\jefe_hogar\1%\simulacion_3\synthetic_control_spillover_outputs.xlsx',synthetic_control_sp_"&amp;$A34&amp;","&amp;$A34&amp;");"</f>
        <v>xlswrite('G:\Mi unidad\1. PROYECTOS TELLO 2022\SCM SPILL OVERS\outputs\PEAO\jefe_hogar\1%\simulacion_3\synthetic_control_spillover_outputs.xlsx',synthetic_control_sp_92,92);</v>
      </c>
      <c r="PR34" s="2" t="str">
        <f t="shared" ref="PR34:PR60" si="77">"xlswrite('G:\Mi unidad\1. PROYECTOS TELLO 2022\SCM SPILL OVERS\outputs\PEAO\jefe_hogar\1%\simulacion_3\observado_outputs.xlsx',tratado_"&amp;$A34&amp;","&amp;$A34&amp;");"</f>
        <v>xlswrite('G:\Mi unidad\1. PROYECTOS TELLO 2022\SCM SPILL OVERS\outputs\PEAO\jefe_hogar\1%\simulacion_3\observado_outputs.xlsx',tratado_92,92);</v>
      </c>
      <c r="PV34" s="2" t="str">
        <f t="shared" ref="PV34:PV60" si="78">"xlswrite('G:\Mi unidad\1. PROYECTOS TELLO 2022\SCM SPILL OVERS\outputs\PEAO\mujeres\1%\simulacion_3\synthetic_control_outputs.xlsx',synthetic_control_"&amp;$A34&amp;","&amp;$A34&amp;");"</f>
        <v>xlswrite('G:\Mi unidad\1. PROYECTOS TELLO 2022\SCM SPILL OVERS\outputs\PEAO\mujeres\1%\simulacion_3\synthetic_control_outputs.xlsx',synthetic_control_92,92);</v>
      </c>
      <c r="PW34" s="2" t="str">
        <f t="shared" ref="PW34:PW60" si="79">"xlswrite('G:\Mi unidad\1. PROYECTOS TELLO 2022\SCM SPILL OVERS\outputs\PEAO\mujeres\1%\simulacion_3\synthetic_control_spillover_outputs.xlsx',synthetic_control_sp_"&amp;$A34&amp;","&amp;$A34&amp;");"</f>
        <v>xlswrite('G:\Mi unidad\1. PROYECTOS TELLO 2022\SCM SPILL OVERS\outputs\PEAO\mujeres\1%\simulacion_3\synthetic_control_spillover_outputs.xlsx',synthetic_control_sp_92,92);</v>
      </c>
      <c r="PX34" s="2" t="str">
        <f t="shared" ref="PX34:PX60" si="80">"xlswrite('G:\Mi unidad\1. PROYECTOS TELLO 2022\SCM SPILL OVERS\outputs\PEAO\mujeres\1%\simulacion_3\observado_outputs.xlsx',tratado_"&amp;$A34&amp;","&amp;$A34&amp;");"</f>
        <v>xlswrite('G:\Mi unidad\1. PROYECTOS TELLO 2022\SCM SPILL OVERS\outputs\PEAO\mujeres\1%\simulacion_3\observado_outputs.xlsx',tratado_92,92);</v>
      </c>
      <c r="QB34" s="2" t="str">
        <f t="shared" ref="QB34:QB60" si="81">"xlswrite('G:\Mi unidad\1. PROYECTOS TELLO 2022\SCM SPILL OVERS\outputs\PEAO\criminalidad\1%\simulacion_3\synthetic_control_outputs.xlsx',synthetic_control_"&amp;$A34&amp;","&amp;$A34&amp;");"</f>
        <v>xlswrite('G:\Mi unidad\1. PROYECTOS TELLO 2022\SCM SPILL OVERS\outputs\PEAO\criminalidad\1%\simulacion_3\synthetic_control_outputs.xlsx',synthetic_control_92,92);</v>
      </c>
      <c r="QC34" s="2" t="str">
        <f t="shared" ref="QC34:QC60" si="82">"xlswrite('G:\Mi unidad\1. PROYECTOS TELLO 2022\SCM SPILL OVERS\outputs\PEAO\criminalidad\1%\simulacion_3\synthetic_control_spillover_outputs.xlsx',synthetic_control_sp_"&amp;$A34&amp;","&amp;$A34&amp;");"</f>
        <v>xlswrite('G:\Mi unidad\1. PROYECTOS TELLO 2022\SCM SPILL OVERS\outputs\PEAO\criminalidad\1%\simulacion_3\synthetic_control_spillover_outputs.xlsx',synthetic_control_sp_92,92);</v>
      </c>
      <c r="QD34" s="2" t="str">
        <f t="shared" ref="QD34:QD60" si="83">"xlswrite('G:\Mi unidad\1. PROYECTOS TELLO 2022\SCM SPILL OVERS\outputs\PEAO\criminalidad\1%\simulacion_3\observado_outputs.xlsx',tratado_"&amp;$A34&amp;","&amp;$A34&amp;");"</f>
        <v>xlswrite('G:\Mi unidad\1. PROYECTOS TELLO 2022\SCM SPILL OVERS\outputs\PEAO\criminalidad\1%\simulacion_3\observado_outputs.xlsx',tratado_92,92);</v>
      </c>
      <c r="QI34">
        <v>16</v>
      </c>
      <c r="QJ34" t="str">
        <f>"    [p_value_"&amp;QI34&amp; ",lb_"&amp;QI34&amp;",ub_"&amp;QI34&amp;"] = sp_andrews_te(Y_pre_"&amp;QI34&amp;",PEAO_"&amp;QI34&amp;"(:,T+s),A_"&amp;QI34&amp;",C,.05);"</f>
        <v xml:space="preserve">    [p_value_16,lb_16,ub_16] = sp_andrews_te(Y_pre_16,PEAO_16(:,T+s),A_16,C,.05);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OVERS\outputs\PEAO\bajo_niv_educ\1%\simulacion_3\output_tests.xlsx',p_value_vec_"&amp;QW34&amp;"','p_value_vec_"&amp;QW34&amp;"');"</f>
        <v>xlswrite('G:\Mi unidad\1. PROYECTOS TELLO 2022\SCM SPILL OVERS\outputs\PEAO\bajo_niv_educ\1%\simulacion_3\output_tests.xlsx',p_value_vec_23','p_value_vec_23');</v>
      </c>
      <c r="RK34">
        <v>23</v>
      </c>
      <c r="RL34" t="str">
        <f>"xlswrite('G:\Mi unidad\1. PROYECTOS TELLO 2022\SCM SPILL OVERS\outputs\PEAO\bajo_ingreso\1%\simulacion_3\output_tests.xlsx',p_value_vec_"&amp;RK34&amp;"','p_value_vec_"&amp;RK34&amp;"');"</f>
        <v>xlswrite('G:\Mi unidad\1. PROYECTOS TELLO 2022\SCM SPILL OVERS\outputs\PEAO\bajo_ingreso\1%\simulacion_3\output_tests.xlsx',p_value_vec_23','p_value_vec_23');</v>
      </c>
      <c r="RW34">
        <v>23</v>
      </c>
      <c r="RX34" t="str">
        <f>"xlswrite('G:\Mi unidad\1. PROYECTOS TELLO 2022\SCM SPILL OVERS\outputs\PEAO\densidad\1%\simulacion_3\output_tests.xlsx',p_value_vec_"&amp;RW34&amp;"','p_value_vec_"&amp;RW34&amp;"');"</f>
        <v>xlswrite('G:\Mi unidad\1. PROYECTOS TELLO 2022\SCM SPILL OVERS\outputs\PEAO\densidad\1%\simulacion_3\output_tests.xlsx',p_value_vec_23','p_value_vec_23');</v>
      </c>
      <c r="SI34">
        <v>23</v>
      </c>
      <c r="SJ34" t="str">
        <f>"xlswrite('G:\Mi unidad\1. PROYECTOS TELLO 2022\SCM SPILL OVERS\outputs\PEAO\densidad_g\1%\simulacion_3\output_tests.xlsx',p_value_vec_"&amp;SI34&amp;"','p_value_vec_"&amp;SI34&amp;"');"</f>
        <v>xlswrite('G:\Mi unidad\1. PROYECTOS TELLO 2022\SCM SPILL OVERS\outputs\PEAO\densidad_g\1%\simulacion_3\output_tests.xlsx',p_value_vec_23','p_value_vec_23');</v>
      </c>
      <c r="SU34">
        <v>23</v>
      </c>
      <c r="SV34" t="str">
        <f>"xlswrite('G:\Mi unidad\1. PROYECTOS TELLO 2022\SCM SPILL OVERS\outputs\PEAO\distancia_centro_salud\1%\simulacion_3\output_tests.xlsx',p_value_vec_"&amp;SU34&amp;"','p_value_vec_"&amp;SU34&amp;"');"</f>
        <v>xlswrite('G:\Mi unidad\1. PROYECTOS TELLO 2022\SCM SPILL OVERS\outputs\PEAO\distancia_centro_salud\1%\simulacion_3\output_tests.xlsx',p_value_vec_23','p_value_vec_23');</v>
      </c>
      <c r="TH34">
        <v>23</v>
      </c>
      <c r="TI34" t="str">
        <f>"xlswrite('G:\Mi unidad\1. PROYECTOS TELLO 2022\SCM SPILL OVERS\outputs\PEAO\informalidad\1%\simulacion_3\output_tests.xlsx',p_value_vec_"&amp;TH34&amp;"','p_value_vec_"&amp;TH34&amp;"');"</f>
        <v>xlswrite('G:\Mi unidad\1. PROYECTOS TELLO 2022\SCM SPILL OVERS\outputs\PEAO\informalidad\1%\simulacion_3\output_tests.xlsx',p_value_vec_23','p_value_vec_23');</v>
      </c>
      <c r="TU34">
        <v>23</v>
      </c>
      <c r="TV34" t="str">
        <f>"xlswrite('G:\Mi unidad\1. PROYECTOS TELLO 2022\SCM SPILL OVERS\outputs\PEAO\alimentos\1%\simulacion_3\output_tests.xlsx',p_value_vec_"&amp;TU34&amp;"','p_value_vec_"&amp;TU34&amp;"');"</f>
        <v>xlswrite('G:\Mi unidad\1. PROYECTOS TELLO 2022\SCM SPILL OVERS\outputs\PEAO\alimentos\1%\simulacion_3\output_tests.xlsx',p_value_vec_23','p_value_vec_23');</v>
      </c>
      <c r="UB34">
        <v>23</v>
      </c>
      <c r="UC34" t="str">
        <f>"xlswrite('G:\Mi unidad\1. PROYECTOS TELLO 2022\SCM SPILL OVERS\outputs\PEAO\jefe_hogar\1%\simulacion_3\output_tests.xlsx',p_value_vec_"&amp;UB34&amp;"','p_value_vec_"&amp;UB34&amp;"');"</f>
        <v>xlswrite('G:\Mi unidad\1. PROYECTOS TELLO 2022\SCM SPILL OVERS\outputs\PEAO\jefe_hogar\1%\simulacion_3\output_tests.xlsx',p_value_vec_23','p_value_vec_23');</v>
      </c>
      <c r="UI34">
        <v>23</v>
      </c>
      <c r="UJ34" t="str">
        <f>"xlswrite('G:\Mi unidad\1. PROYECTOS TELLO 2022\SCM SPILL OVERS\outputs\PEAO\mujeres\1%\simulacion_3\output_tests.xlsx',p_value_vec_"&amp;UI34&amp;"','p_value_vec_"&amp;UI34&amp;"');"</f>
        <v>xlswrite('G:\Mi unidad\1. PROYECTOS TELLO 2022\SCM SPILL OVERS\outputs\PEAO\mujeres\1%\simulacion_3\output_tests.xlsx',p_value_vec_23','p_value_vec_23');</v>
      </c>
      <c r="UU34">
        <v>23</v>
      </c>
      <c r="UV34" t="str">
        <f>"xlswrite('G:\Mi unidad\1. PROYECTOS TELLO 2022\SCM SPILL OVERS\outputs\PEAO\criminalidad\1%\simulacion_3\output_tests.xlsx',p_value_vec_"&amp;UU34&amp;"','p_value_vec_"&amp;UU34&amp;"');"</f>
        <v>xlswrite('G:\Mi unidad\1. PROYECTOS TELLO 2022\SCM SPILL OVERS\outputs\PEAO\criminalidad\1%\simulacion_3\output_tests.xlsx',p_value_vec_23','p_value_vec_23');</v>
      </c>
    </row>
    <row r="35" spans="1:568" x14ac:dyDescent="0.3">
      <c r="A35">
        <v>95</v>
      </c>
      <c r="B35" s="2" t="str">
        <f t="shared" si="47"/>
        <v>[data_95,provincias_95,~] = xlsread('BD_PEAO_est_1_provincia_95.xlsx');</v>
      </c>
      <c r="E35" s="2" t="str">
        <f t="shared" si="37"/>
        <v>provincia_95 = unique(provincias_95(2:end,1));</v>
      </c>
      <c r="O35" s="2" t="str">
        <f t="shared" si="48"/>
        <v>PEAO_95 = reshape(data_95(:,2),T+S,N);</v>
      </c>
      <c r="T35" s="2" t="str">
        <f t="shared" si="49"/>
        <v xml:space="preserve">PEAO_95 = PEAO_95'; </v>
      </c>
      <c r="X35" s="2" t="str">
        <f t="shared" si="50"/>
        <v>tratado_95 = PEAO_95(1,:);</v>
      </c>
      <c r="AC35" s="2" t="str">
        <f t="shared" si="51"/>
        <v>PEAO_95(1,:) = [];</v>
      </c>
      <c r="AI35" s="2" t="str">
        <f t="shared" si="52"/>
        <v>PEAO_95 = [tratado_95;PEAO_95];</v>
      </c>
      <c r="AN35" s="2" t="str">
        <f t="shared" si="53"/>
        <v>Y_95 = PEAO_95; % outcome matrix</v>
      </c>
      <c r="AS35" s="2" t="str">
        <f t="shared" si="44"/>
        <v>Y_pre_95 = Y_95(:,1:T);</v>
      </c>
      <c r="AW35" s="2" t="str">
        <f t="shared" si="45"/>
        <v>Y_post_95 = Y_95(:,T+1:end);</v>
      </c>
      <c r="BA35" s="2" t="str">
        <f t="shared" si="46"/>
        <v>[a_hat_95,B_hat_95] = scm_batch(Y_pre_95);</v>
      </c>
      <c r="BF35" s="2" t="str">
        <f t="shared" si="38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39"/>
        <v>M_hat_95 = (eye(N)-B_hat_95)'*(eye(N)-B_hat_95);</v>
      </c>
      <c r="DQ35" s="2" t="str">
        <f t="shared" si="40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1"/>
        <v>synthetic_control_95=synthetic_control_95'</v>
      </c>
      <c r="EQ35" s="2" t="str">
        <f t="shared" si="42"/>
        <v>synthetic_control_sp_95=synthetic_control_sp_95'</v>
      </c>
      <c r="EV35" s="2" t="str">
        <f t="shared" si="43"/>
        <v>tratado_95=tratado_95'</v>
      </c>
      <c r="EZ35" s="2" t="str">
        <f t="shared" si="54"/>
        <v>xlswrite('G:\Mi unidad\1. PROYECTOS TELLO 2022\SCM SPILL OVERS\outputs\PEAO\distancia_centro_salud\1%\simulacion_3\synthetic_control_outputs.xlsx',synthetic_control_95,95)</v>
      </c>
      <c r="FN35" s="2" t="str">
        <f t="shared" si="55"/>
        <v>xlswrite('G:\Mi unidad\1. PROYECTOS TELLO 2022\SCM SPILL OVERS\outputs\PEAO\distancia_centro_salud\1%\simulacion_3\synthetic_control_spillover_outputs.xlsx',synthetic_control_sp_95,95)</v>
      </c>
      <c r="GD35" s="2" t="str">
        <f t="shared" si="56"/>
        <v>xlswrite('G:\Mi unidad\1. PROYECTOS TELLO 2022\SCM SPILL OVERS\outputs\PEAO\distancia_centro_salud\1%\simulacion_3\observado_outputs.xlsx',tratado_95,95)</v>
      </c>
      <c r="GR35" s="2" t="str">
        <f t="shared" si="57"/>
        <v>xlswrite('G:\Mi unidad\1. PROYECTOS TELLO 2022\SCM SPILL OVERS\outputs\PEAO\informalidad\1%\simulacion_3\synthetic_control_outputs.xlsx',synthetic_control_95,95)</v>
      </c>
      <c r="HF35" s="2" t="str">
        <f t="shared" si="58"/>
        <v>xlswrite('G:\Mi unidad\1. PROYECTOS TELLO 2022\SCM SPILL OVERS\outputs\PEAO\informalidad\1%\simulacion_3\synthetic_control_spillover_outputs.xlsx',synthetic_control_sp_95,95)</v>
      </c>
      <c r="HV35" s="2" t="str">
        <f t="shared" si="59"/>
        <v>xlswrite('G:\Mi unidad\1. PROYECTOS TELLO 2022\SCM SPILL OVERS\outputs\PEAO\informalidad\1%\simulacion_3\observado_outputs.xlsx',tratado_95,95)</v>
      </c>
      <c r="IJ35" s="2" t="str">
        <f t="shared" si="60"/>
        <v>xlswrite('G:\Mi unidad\1. PROYECTOS TELLO 2022\SCM SPILL OVERS\outputs\PEAO\densidad\1%\simulacion_3\synthetic_control_outputs.xlsx',synthetic_control_95,95)</v>
      </c>
      <c r="IX35" s="2" t="str">
        <f t="shared" si="61"/>
        <v>xlswrite('G:\Mi unidad\1. PROYECTOS TELLO 2022\SCM SPILL OVERS\outputs\PEAO\densidad\1%\simulacion_3\synthetic_control_spillover_outputs.xlsx',synthetic_control_sp_95,95)</v>
      </c>
      <c r="JN35" s="2" t="str">
        <f t="shared" si="62"/>
        <v>xlswrite('G:\Mi unidad\1. PROYECTOS TELLO 2022\SCM SPILL OVERS\outputs\PEAO\densidad\1%\simulacion_3\observado_outputs.xlsx',tratado_95,95)</v>
      </c>
      <c r="KA35" s="2" t="str">
        <f t="shared" si="63"/>
        <v>xlswrite('G:\Mi unidad\1. PROYECTOS TELLO 2022\SCM SPILL OVERS\outputs\PEAO\bajo_niv_educ\1%\simulacion_3\synthetic_control_outputs.xlsx',synthetic_control_95,95)</v>
      </c>
      <c r="KO35" s="2" t="str">
        <f t="shared" si="64"/>
        <v>xlswrite('G:\Mi unidad\1. PROYECTOS TELLO 2022\SCM SPILL OVERS\outputs\PEAO\bajo_niv_educ\1%\simulacion_3\synthetic_control_spillover_outputs.xlsx',synthetic_control_sp_95,95)</v>
      </c>
      <c r="LE35" s="2" t="str">
        <f t="shared" si="65"/>
        <v>xlswrite('G:\Mi unidad\1. PROYECTOS TELLO 2022\SCM SPILL OVERS\outputs\PEAO\bajo_niv_educ\1%\simulacion_3\observado_outputs.xlsx',tratado_95,95)</v>
      </c>
      <c r="LS35" s="2" t="str">
        <f t="shared" si="66"/>
        <v>xlswrite('G:\Mi unidad\1. PROYECTOS TELLO 2022\SCM SPILL OVERS\outputs\PEAO\bajo_ingreso\1%\simulacion_3\synthetic_control_outputs.xlsx',synthetic_control_95,95)</v>
      </c>
      <c r="MH35" s="2" t="str">
        <f t="shared" si="67"/>
        <v>xlswrite('G:\Mi unidad\1. PROYECTOS TELLO 2022\SCM SPILL OVERS\outputs\PEAO\bajo_ingreso\1%\simulacion_3\synthetic_control_spillover_outputs.xlsx',synthetic_control_sp_95,95)</v>
      </c>
      <c r="MX35" s="2" t="str">
        <f t="shared" si="68"/>
        <v>xlswrite('G:\Mi unidad\1. PROYECTOS TELLO 2022\SCM SPILL OVERS\outputs\PEAO\bajo_ingreso\1%\simulacion_3\observado_outputs.xlsx',tratado_95,95)</v>
      </c>
      <c r="NR35" s="2" t="str">
        <f t="shared" si="69"/>
        <v>xlswrite('G:\Mi unidad\1. PROYECTOS TELLO 2022\SCM SPILL OVERS\outputs\PEAO\densidad_g\1%\simulacion_3\synthetic_control_outputs.xlsx',synthetic_control_95,95)</v>
      </c>
      <c r="OF35" s="2" t="str">
        <f t="shared" si="70"/>
        <v>xlswrite('G:\Mi unidad\1. PROYECTOS TELLO 2022\SCM SPILL OVERS\outputs\PEAO\densidad_g\1%\simulacion_3\synthetic_control_spillover_outputs.xlsx',synthetic_control_sp_95,95)</v>
      </c>
      <c r="OV35" s="2" t="str">
        <f t="shared" si="71"/>
        <v>xlswrite('G:\Mi unidad\1. PROYECTOS TELLO 2022\SCM SPILL OVERS\outputs\PEAO\densidad_g\1%\simulacion_3\observado_outputs.xlsx',tratado_95,95)</v>
      </c>
      <c r="PI35" s="2" t="str">
        <f t="shared" si="72"/>
        <v>xlswrite('G:\Mi unidad\1. PROYECTOS TELLO 2022\SCM SPILL OVERS\outputs\PEAO\alimentos\1%\simulacion_3\synthetic_control_outputs.xlsx',synthetic_control_95,95);</v>
      </c>
      <c r="PJ35" s="2" t="str">
        <f t="shared" si="73"/>
        <v>xlswrite('G:\Mi unidad\1. PROYECTOS TELLO 2022\SCM SPILL OVERS\outputs\PEAO\alimentos\1%\simulacion_3\synthetic_control_spillover_outputs.xlsx',synthetic_control_sp_95,95);</v>
      </c>
      <c r="PK35" s="2" t="str">
        <f t="shared" si="74"/>
        <v>xlswrite('G:\Mi unidad\1. PROYECTOS TELLO 2022\SCM SPILL OVERS\outputs\PEAO\alimentos\1%\simulacion_3\observado_outputs.xlsx',tratado_95,95);</v>
      </c>
      <c r="PP35" s="2" t="str">
        <f t="shared" si="75"/>
        <v>xlswrite('G:\Mi unidad\1. PROYECTOS TELLO 2022\SCM SPILL OVERS\outputs\PEAO\jefe_hogar\1%\simulacion_3\synthetic_control_outputs.xlsx',synthetic_control_95,95);</v>
      </c>
      <c r="PQ35" s="2" t="str">
        <f t="shared" si="76"/>
        <v>xlswrite('G:\Mi unidad\1. PROYECTOS TELLO 2022\SCM SPILL OVERS\outputs\PEAO\jefe_hogar\1%\simulacion_3\synthetic_control_spillover_outputs.xlsx',synthetic_control_sp_95,95);</v>
      </c>
      <c r="PR35" s="2" t="str">
        <f t="shared" si="77"/>
        <v>xlswrite('G:\Mi unidad\1. PROYECTOS TELLO 2022\SCM SPILL OVERS\outputs\PEAO\jefe_hogar\1%\simulacion_3\observado_outputs.xlsx',tratado_95,95);</v>
      </c>
      <c r="PV35" s="2" t="str">
        <f t="shared" si="78"/>
        <v>xlswrite('G:\Mi unidad\1. PROYECTOS TELLO 2022\SCM SPILL OVERS\outputs\PEAO\mujeres\1%\simulacion_3\synthetic_control_outputs.xlsx',synthetic_control_95,95);</v>
      </c>
      <c r="PW35" s="2" t="str">
        <f t="shared" si="79"/>
        <v>xlswrite('G:\Mi unidad\1. PROYECTOS TELLO 2022\SCM SPILL OVERS\outputs\PEAO\mujeres\1%\simulacion_3\synthetic_control_spillover_outputs.xlsx',synthetic_control_sp_95,95);</v>
      </c>
      <c r="PX35" s="2" t="str">
        <f t="shared" si="80"/>
        <v>xlswrite('G:\Mi unidad\1. PROYECTOS TELLO 2022\SCM SPILL OVERS\outputs\PEAO\mujeres\1%\simulacion_3\observado_outputs.xlsx',tratado_95,95);</v>
      </c>
      <c r="QB35" s="2" t="str">
        <f t="shared" si="81"/>
        <v>xlswrite('G:\Mi unidad\1. PROYECTOS TELLO 2022\SCM SPILL OVERS\outputs\PEAO\criminalidad\1%\simulacion_3\synthetic_control_outputs.xlsx',synthetic_control_95,95);</v>
      </c>
      <c r="QC35" s="2" t="str">
        <f t="shared" si="82"/>
        <v>xlswrite('G:\Mi unidad\1. PROYECTOS TELLO 2022\SCM SPILL OVERS\outputs\PEAO\criminalidad\1%\simulacion_3\synthetic_control_spillover_outputs.xlsx',synthetic_control_sp_95,95);</v>
      </c>
      <c r="QD35" s="2" t="str">
        <f t="shared" si="83"/>
        <v>xlswrite('G:\Mi unidad\1. PROYECTOS TELLO 2022\SCM SPILL OVERS\outputs\PEAO\criminalidad\1%\simulacion_3\observado_outputs.xlsx',tratado_95,95);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OVERS\outputs\PEAO\bajo_niv_educ\1%\simulacion_3\output_tests.xlsx',alpha1_hat_vec_"&amp;QW35&amp;"','alpha1_hat_vec_"&amp;QW35&amp;"');"</f>
        <v>xlswrite('G:\Mi unidad\1. PROYECTOS TELLO 2022\SCM SPILL OVERS\outputs\PEAO\bajo_niv_educ\1%\simulacion_3\output_tests.xlsx',alpha1_hat_vec_23','alpha1_hat_vec_23');</v>
      </c>
      <c r="RK35">
        <v>23</v>
      </c>
      <c r="RL35" t="str">
        <f>"xlswrite('G:\Mi unidad\1. PROYECTOS TELLO 2022\SCM SPILL OVERS\outputs\PEAO\bajo_ingreso\1%\simulacion_3\output_tests.xlsx',alpha1_hat_vec_"&amp;RK35&amp;"','alpha1_hat_vec_"&amp;RK35&amp;"');"</f>
        <v>xlswrite('G:\Mi unidad\1. PROYECTOS TELLO 2022\SCM SPILL OVERS\outputs\PEAO\bajo_ingreso\1%\simulacion_3\output_tests.xlsx',alpha1_hat_vec_23','alpha1_hat_vec_23');</v>
      </c>
      <c r="RW35">
        <v>23</v>
      </c>
      <c r="RX35" t="str">
        <f>"xlswrite('G:\Mi unidad\1. PROYECTOS TELLO 2022\SCM SPILL OVERS\outputs\PEAO\densidad\1%\simulacion_3\output_tests.xlsx',alpha1_hat_vec_"&amp;RW35&amp;"','alpha1_hat_vec_"&amp;RW35&amp;"');"</f>
        <v>xlswrite('G:\Mi unidad\1. PROYECTOS TELLO 2022\SCM SPILL OVERS\outputs\PEAO\densidad\1%\simulacion_3\output_tests.xlsx',alpha1_hat_vec_23','alpha1_hat_vec_23');</v>
      </c>
      <c r="SI35">
        <v>23</v>
      </c>
      <c r="SJ35" t="str">
        <f>"xlswrite('G:\Mi unidad\1. PROYECTOS TELLO 2022\SCM SPILL OVERS\outputs\PEAO\densidad_g\1%\simulacion_3\output_tests.xlsx',alpha1_hat_vec_"&amp;SI35&amp;"','alpha1_hat_vec_"&amp;SI35&amp;"');"</f>
        <v>xlswrite('G:\Mi unidad\1. PROYECTOS TELLO 2022\SCM SPILL OVERS\outputs\PEAO\densidad_g\1%\simulacion_3\output_tests.xlsx',alpha1_hat_vec_23','alpha1_hat_vec_23');</v>
      </c>
      <c r="SU35">
        <v>23</v>
      </c>
      <c r="SV35" t="str">
        <f>"xlswrite('G:\Mi unidad\1. PROYECTOS TELLO 2022\SCM SPILL OVERS\outputs\PEAO\distancia_centro_salud\1%\simulacion_3\output_tests.xlsx',alpha1_hat_vec_"&amp;SU35&amp;"','alpha1_hat_vec_"&amp;SU35&amp;"');"</f>
        <v>xlswrite('G:\Mi unidad\1. PROYECTOS TELLO 2022\SCM SPILL OVERS\outputs\PEAO\distancia_centro_salud\1%\simulacion_3\output_tests.xlsx',alpha1_hat_vec_23','alpha1_hat_vec_23');</v>
      </c>
      <c r="TH35">
        <v>23</v>
      </c>
      <c r="TI35" t="str">
        <f>"xlswrite('G:\Mi unidad\1. PROYECTOS TELLO 2022\SCM SPILL OVERS\outputs\PEAO\informalidad\1%\simulacion_3\output_tests.xlsx',alpha1_hat_vec_"&amp;TH35&amp;"','alpha1_hat_vec_"&amp;TH35&amp;"');"</f>
        <v>xlswrite('G:\Mi unidad\1. PROYECTOS TELLO 2022\SCM SPILL OVERS\outputs\PEAO\informalidad\1%\simulacion_3\output_tests.xlsx',alpha1_hat_vec_23','alpha1_hat_vec_23');</v>
      </c>
      <c r="TU35">
        <v>23</v>
      </c>
      <c r="TV35" t="str">
        <f>"xlswrite('G:\Mi unidad\1. PROYECTOS TELLO 2022\SCM SPILL OVERS\outputs\PEAO\alimentos\1%\simulacion_3\output_tests.xlsx',alpha1_hat_vec_"&amp;TU35&amp;"','alpha1_hat_vec_"&amp;TU35&amp;"');"</f>
        <v>xlswrite('G:\Mi unidad\1. PROYECTOS TELLO 2022\SCM SPILL OVERS\outputs\PEAO\alimentos\1%\simulacion_3\output_tests.xlsx',alpha1_hat_vec_23','alpha1_hat_vec_23');</v>
      </c>
      <c r="UB35">
        <v>23</v>
      </c>
      <c r="UC35" t="str">
        <f>"xlswrite('G:\Mi unidad\1. PROYECTOS TELLO 2022\SCM SPILL OVERS\outputs\PEAO\jefe_hogar\1%\simulacion_3\output_tests.xlsx',alpha1_hat_vec_"&amp;UB35&amp;"','alpha1_hat_vec_"&amp;UB35&amp;"');"</f>
        <v>xlswrite('G:\Mi unidad\1. PROYECTOS TELLO 2022\SCM SPILL OVERS\outputs\PEAO\jefe_hogar\1%\simulacion_3\output_tests.xlsx',alpha1_hat_vec_23','alpha1_hat_vec_23');</v>
      </c>
      <c r="UI35">
        <v>23</v>
      </c>
      <c r="UJ35" t="str">
        <f>"xlswrite('G:\Mi unidad\1. PROYECTOS TELLO 2022\SCM SPILL OVERS\outputs\PEAO\mujeres\1%\simulacion_3\output_tests.xlsx',alpha1_hat_vec_"&amp;UI35&amp;"','alpha1_hat_vec_"&amp;UI35&amp;"');"</f>
        <v>xlswrite('G:\Mi unidad\1. PROYECTOS TELLO 2022\SCM SPILL OVERS\outputs\PEAO\mujeres\1%\simulacion_3\output_tests.xlsx',alpha1_hat_vec_23','alpha1_hat_vec_23');</v>
      </c>
      <c r="UU35">
        <v>23</v>
      </c>
      <c r="UV35" t="str">
        <f>"xlswrite('G:\Mi unidad\1. PROYECTOS TELLO 2022\SCM SPILL OVERS\outputs\PEAO\criminalidad\1%\simulacion_3\output_tests.xlsx',alpha1_hat_vec_"&amp;UU35&amp;"','alpha1_hat_vec_"&amp;UU35&amp;"');"</f>
        <v>xlswrite('G:\Mi unidad\1. PROYECTOS TELLO 2022\SCM SPILL OVERS\outputs\PEAO\criminalidad\1%\simulacion_3\output_tests.xlsx',alpha1_hat_vec_23','alpha1_hat_vec_23');</v>
      </c>
    </row>
    <row r="36" spans="1:568" x14ac:dyDescent="0.3">
      <c r="A36">
        <v>100</v>
      </c>
      <c r="B36" s="2" t="str">
        <f t="shared" si="47"/>
        <v>[data_100,provincias_100,~] = xlsread('BD_PEAO_est_1_provincia_100.xlsx');</v>
      </c>
      <c r="E36" s="2" t="str">
        <f t="shared" si="37"/>
        <v>provincia_100 = unique(provincias_100(2:end,1));</v>
      </c>
      <c r="O36" s="2" t="str">
        <f t="shared" si="48"/>
        <v>PEAO_100 = reshape(data_100(:,2),T+S,N);</v>
      </c>
      <c r="T36" s="2" t="str">
        <f t="shared" si="49"/>
        <v xml:space="preserve">PEAO_100 = PEAO_100'; </v>
      </c>
      <c r="X36" s="2" t="str">
        <f t="shared" si="50"/>
        <v>tratado_100 = PEAO_100(1,:);</v>
      </c>
      <c r="AC36" s="2" t="str">
        <f t="shared" si="51"/>
        <v>PEAO_100(1,:) = [];</v>
      </c>
      <c r="AI36" s="2" t="str">
        <f t="shared" si="52"/>
        <v>PEAO_100 = [tratado_100;PEAO_100];</v>
      </c>
      <c r="AN36" s="2" t="str">
        <f t="shared" si="53"/>
        <v>Y_100 = PEAO_100; % outcome matrix</v>
      </c>
      <c r="AS36" s="2" t="str">
        <f t="shared" si="44"/>
        <v>Y_pre_100 = Y_100(:,1:T);</v>
      </c>
      <c r="AW36" s="2" t="str">
        <f t="shared" si="45"/>
        <v>Y_post_100 = Y_100(:,T+1:end);</v>
      </c>
      <c r="BA36" s="2" t="str">
        <f t="shared" si="46"/>
        <v>[a_hat_100,B_hat_100] = scm_batch(Y_pre_100);</v>
      </c>
      <c r="BF36" s="2" t="str">
        <f t="shared" si="38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39"/>
        <v>M_hat_100 = (eye(N)-B_hat_100)'*(eye(N)-B_hat_100);</v>
      </c>
      <c r="DQ36" s="2" t="str">
        <f t="shared" si="40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1"/>
        <v>synthetic_control_100=synthetic_control_100'</v>
      </c>
      <c r="EQ36" s="2" t="str">
        <f t="shared" si="42"/>
        <v>synthetic_control_sp_100=synthetic_control_sp_100'</v>
      </c>
      <c r="EV36" s="2" t="str">
        <f t="shared" si="43"/>
        <v>tratado_100=tratado_100'</v>
      </c>
      <c r="EZ36" s="2" t="str">
        <f t="shared" si="54"/>
        <v>xlswrite('G:\Mi unidad\1. PROYECTOS TELLO 2022\SCM SPILL OVERS\outputs\PEAO\distancia_centro_salud\1%\simulacion_3\synthetic_control_outputs.xlsx',synthetic_control_100,100)</v>
      </c>
      <c r="FN36" s="2" t="str">
        <f t="shared" si="55"/>
        <v>xlswrite('G:\Mi unidad\1. PROYECTOS TELLO 2022\SCM SPILL OVERS\outputs\PEAO\distancia_centro_salud\1%\simulacion_3\synthetic_control_spillover_outputs.xlsx',synthetic_control_sp_100,100)</v>
      </c>
      <c r="GD36" s="2" t="str">
        <f t="shared" si="56"/>
        <v>xlswrite('G:\Mi unidad\1. PROYECTOS TELLO 2022\SCM SPILL OVERS\outputs\PEAO\distancia_centro_salud\1%\simulacion_3\observado_outputs.xlsx',tratado_100,100)</v>
      </c>
      <c r="GR36" s="2" t="str">
        <f t="shared" si="57"/>
        <v>xlswrite('G:\Mi unidad\1. PROYECTOS TELLO 2022\SCM SPILL OVERS\outputs\PEAO\informalidad\1%\simulacion_3\synthetic_control_outputs.xlsx',synthetic_control_100,100)</v>
      </c>
      <c r="HF36" s="2" t="str">
        <f t="shared" si="58"/>
        <v>xlswrite('G:\Mi unidad\1. PROYECTOS TELLO 2022\SCM SPILL OVERS\outputs\PEAO\informalidad\1%\simulacion_3\synthetic_control_spillover_outputs.xlsx',synthetic_control_sp_100,100)</v>
      </c>
      <c r="HV36" s="2" t="str">
        <f t="shared" si="59"/>
        <v>xlswrite('G:\Mi unidad\1. PROYECTOS TELLO 2022\SCM SPILL OVERS\outputs\PEAO\informalidad\1%\simulacion_3\observado_outputs.xlsx',tratado_100,100)</v>
      </c>
      <c r="IJ36" s="2" t="str">
        <f t="shared" si="60"/>
        <v>xlswrite('G:\Mi unidad\1. PROYECTOS TELLO 2022\SCM SPILL OVERS\outputs\PEAO\densidad\1%\simulacion_3\synthetic_control_outputs.xlsx',synthetic_control_100,100)</v>
      </c>
      <c r="IX36" s="2" t="str">
        <f t="shared" si="61"/>
        <v>xlswrite('G:\Mi unidad\1. PROYECTOS TELLO 2022\SCM SPILL OVERS\outputs\PEAO\densidad\1%\simulacion_3\synthetic_control_spillover_outputs.xlsx',synthetic_control_sp_100,100)</v>
      </c>
      <c r="JN36" s="2" t="str">
        <f t="shared" si="62"/>
        <v>xlswrite('G:\Mi unidad\1. PROYECTOS TELLO 2022\SCM SPILL OVERS\outputs\PEAO\densidad\1%\simulacion_3\observado_outputs.xlsx',tratado_100,100)</v>
      </c>
      <c r="KA36" s="2" t="str">
        <f t="shared" si="63"/>
        <v>xlswrite('G:\Mi unidad\1. PROYECTOS TELLO 2022\SCM SPILL OVERS\outputs\PEAO\bajo_niv_educ\1%\simulacion_3\synthetic_control_outputs.xlsx',synthetic_control_100,100)</v>
      </c>
      <c r="KO36" s="2" t="str">
        <f t="shared" si="64"/>
        <v>xlswrite('G:\Mi unidad\1. PROYECTOS TELLO 2022\SCM SPILL OVERS\outputs\PEAO\bajo_niv_educ\1%\simulacion_3\synthetic_control_spillover_outputs.xlsx',synthetic_control_sp_100,100)</v>
      </c>
      <c r="LE36" s="2" t="str">
        <f t="shared" si="65"/>
        <v>xlswrite('G:\Mi unidad\1. PROYECTOS TELLO 2022\SCM SPILL OVERS\outputs\PEAO\bajo_niv_educ\1%\simulacion_3\observado_outputs.xlsx',tratado_100,100)</v>
      </c>
      <c r="LS36" s="2" t="str">
        <f t="shared" si="66"/>
        <v>xlswrite('G:\Mi unidad\1. PROYECTOS TELLO 2022\SCM SPILL OVERS\outputs\PEAO\bajo_ingreso\1%\simulacion_3\synthetic_control_outputs.xlsx',synthetic_control_100,100)</v>
      </c>
      <c r="MH36" s="2" t="str">
        <f t="shared" si="67"/>
        <v>xlswrite('G:\Mi unidad\1. PROYECTOS TELLO 2022\SCM SPILL OVERS\outputs\PEAO\bajo_ingreso\1%\simulacion_3\synthetic_control_spillover_outputs.xlsx',synthetic_control_sp_100,100)</v>
      </c>
      <c r="MX36" s="2" t="str">
        <f t="shared" si="68"/>
        <v>xlswrite('G:\Mi unidad\1. PROYECTOS TELLO 2022\SCM SPILL OVERS\outputs\PEAO\bajo_ingreso\1%\simulacion_3\observado_outputs.xlsx',tratado_100,100)</v>
      </c>
      <c r="NR36" s="2" t="str">
        <f t="shared" si="69"/>
        <v>xlswrite('G:\Mi unidad\1. PROYECTOS TELLO 2022\SCM SPILL OVERS\outputs\PEAO\densidad_g\1%\simulacion_3\synthetic_control_outputs.xlsx',synthetic_control_100,100)</v>
      </c>
      <c r="OF36" s="2" t="str">
        <f t="shared" si="70"/>
        <v>xlswrite('G:\Mi unidad\1. PROYECTOS TELLO 2022\SCM SPILL OVERS\outputs\PEAO\densidad_g\1%\simulacion_3\synthetic_control_spillover_outputs.xlsx',synthetic_control_sp_100,100)</v>
      </c>
      <c r="OV36" s="2" t="str">
        <f t="shared" si="71"/>
        <v>xlswrite('G:\Mi unidad\1. PROYECTOS TELLO 2022\SCM SPILL OVERS\outputs\PEAO\densidad_g\1%\simulacion_3\observado_outputs.xlsx',tratado_100,100)</v>
      </c>
      <c r="PI36" s="2" t="str">
        <f t="shared" si="72"/>
        <v>xlswrite('G:\Mi unidad\1. PROYECTOS TELLO 2022\SCM SPILL OVERS\outputs\PEAO\alimentos\1%\simulacion_3\synthetic_control_outputs.xlsx',synthetic_control_100,100);</v>
      </c>
      <c r="PJ36" s="2" t="str">
        <f t="shared" si="73"/>
        <v>xlswrite('G:\Mi unidad\1. PROYECTOS TELLO 2022\SCM SPILL OVERS\outputs\PEAO\alimentos\1%\simulacion_3\synthetic_control_spillover_outputs.xlsx',synthetic_control_sp_100,100);</v>
      </c>
      <c r="PK36" s="2" t="str">
        <f t="shared" si="74"/>
        <v>xlswrite('G:\Mi unidad\1. PROYECTOS TELLO 2022\SCM SPILL OVERS\outputs\PEAO\alimentos\1%\simulacion_3\observado_outputs.xlsx',tratado_100,100);</v>
      </c>
      <c r="PP36" s="2" t="str">
        <f t="shared" si="75"/>
        <v>xlswrite('G:\Mi unidad\1. PROYECTOS TELLO 2022\SCM SPILL OVERS\outputs\PEAO\jefe_hogar\1%\simulacion_3\synthetic_control_outputs.xlsx',synthetic_control_100,100);</v>
      </c>
      <c r="PQ36" s="2" t="str">
        <f t="shared" si="76"/>
        <v>xlswrite('G:\Mi unidad\1. PROYECTOS TELLO 2022\SCM SPILL OVERS\outputs\PEAO\jefe_hogar\1%\simulacion_3\synthetic_control_spillover_outputs.xlsx',synthetic_control_sp_100,100);</v>
      </c>
      <c r="PR36" s="2" t="str">
        <f t="shared" si="77"/>
        <v>xlswrite('G:\Mi unidad\1. PROYECTOS TELLO 2022\SCM SPILL OVERS\outputs\PEAO\jefe_hogar\1%\simulacion_3\observado_outputs.xlsx',tratado_100,100);</v>
      </c>
      <c r="PV36" s="2" t="str">
        <f t="shared" si="78"/>
        <v>xlswrite('G:\Mi unidad\1. PROYECTOS TELLO 2022\SCM SPILL OVERS\outputs\PEAO\mujeres\1%\simulacion_3\synthetic_control_outputs.xlsx',synthetic_control_100,100);</v>
      </c>
      <c r="PW36" s="2" t="str">
        <f t="shared" si="79"/>
        <v>xlswrite('G:\Mi unidad\1. PROYECTOS TELLO 2022\SCM SPILL OVERS\outputs\PEAO\mujeres\1%\simulacion_3\synthetic_control_spillover_outputs.xlsx',synthetic_control_sp_100,100);</v>
      </c>
      <c r="PX36" s="2" t="str">
        <f t="shared" si="80"/>
        <v>xlswrite('G:\Mi unidad\1. PROYECTOS TELLO 2022\SCM SPILL OVERS\outputs\PEAO\mujeres\1%\simulacion_3\observado_outputs.xlsx',tratado_100,100);</v>
      </c>
      <c r="QB36" s="2" t="str">
        <f t="shared" si="81"/>
        <v>xlswrite('G:\Mi unidad\1. PROYECTOS TELLO 2022\SCM SPILL OVERS\outputs\PEAO\criminalidad\1%\simulacion_3\synthetic_control_outputs.xlsx',synthetic_control_100,100);</v>
      </c>
      <c r="QC36" s="2" t="str">
        <f t="shared" si="82"/>
        <v>xlswrite('G:\Mi unidad\1. PROYECTOS TELLO 2022\SCM SPILL OVERS\outputs\PEAO\criminalidad\1%\simulacion_3\synthetic_control_spillover_outputs.xlsx',synthetic_control_sp_100,100);</v>
      </c>
      <c r="QD36" s="2" t="str">
        <f t="shared" si="83"/>
        <v>xlswrite('G:\Mi unidad\1. PROYECTOS TELLO 2022\SCM SPILL OVERS\outputs\PEAO\criminalidad\1%\simulacion_3\observado_outputs.xlsx',tratado_100,100);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OVERS\outputs\PEAO\bajo_niv_educ\1%\simulacion_3\output_tests.xlsx',spillover_test_"&amp;QW36&amp;"','sp_test_"&amp;QW36&amp;"');"</f>
        <v>xlswrite('G:\Mi unidad\1. PROYECTOS TELLO 2022\SCM SPILL OVERS\outputs\PEAO\bajo_niv_educ\1%\simulacion_3\output_tests.xlsx',spillover_test_23','sp_test_23');</v>
      </c>
      <c r="RK36">
        <v>23</v>
      </c>
      <c r="RL36" t="str">
        <f>"xlswrite('G:\Mi unidad\1. PROYECTOS TELLO 2022\SCM SPILL OVERS\outputs\PEAO\bajo_ingreso\1%\simulacion_3\output_tests.xlsx',spillover_test_"&amp;RK36&amp;"','sp_test_"&amp;RK36&amp;"');"</f>
        <v>xlswrite('G:\Mi unidad\1. PROYECTOS TELLO 2022\SCM SPILL OVERS\outputs\PEAO\bajo_ingreso\1%\simulacion_3\output_tests.xlsx',spillover_test_23','sp_test_23');</v>
      </c>
      <c r="RW36">
        <v>23</v>
      </c>
      <c r="RX36" t="str">
        <f>"xlswrite('G:\Mi unidad\1. PROYECTOS TELLO 2022\SCM SPILL OVERS\outputs\PEAO\densidad\1%\simulacion_3\output_tests.xlsx',spillover_test_"&amp;RW36&amp;"','sp_test_"&amp;RW36&amp;"');"</f>
        <v>xlswrite('G:\Mi unidad\1. PROYECTOS TELLO 2022\SCM SPILL OVERS\outputs\PEAO\densidad\1%\simulacion_3\output_tests.xlsx',spillover_test_23','sp_test_23');</v>
      </c>
      <c r="SI36">
        <v>23</v>
      </c>
      <c r="SJ36" t="str">
        <f>"xlswrite('G:\Mi unidad\1. PROYECTOS TELLO 2022\SCM SPILL OVERS\outputs\PEAO\densidad_g\1%\simulacion_3\output_tests.xlsx',spillover_test_"&amp;SI36&amp;"','sp_test_"&amp;SI36&amp;"');"</f>
        <v>xlswrite('G:\Mi unidad\1. PROYECTOS TELLO 2022\SCM SPILL OVERS\outputs\PEAO\densidad_g\1%\simulacion_3\output_tests.xlsx',spillover_test_23','sp_test_23');</v>
      </c>
      <c r="SU36">
        <v>23</v>
      </c>
      <c r="SV36" t="str">
        <f>"xlswrite('G:\Mi unidad\1. PROYECTOS TELLO 2022\SCM SPILL OVERS\outputs\PEAO\distancia_centro_salud\1%\simulacion_3\output_tests.xlsx',spillover_test_"&amp;SU36&amp;"','sp_test_"&amp;SU36&amp;"');"</f>
        <v>xlswrite('G:\Mi unidad\1. PROYECTOS TELLO 2022\SCM SPILL OVERS\outputs\PEAO\distancia_centro_salud\1%\simulacion_3\output_tests.xlsx',spillover_test_23','sp_test_23');</v>
      </c>
      <c r="TH36">
        <v>23</v>
      </c>
      <c r="TI36" t="str">
        <f>"xlswrite('G:\Mi unidad\1. PROYECTOS TELLO 2022\SCM SPILL OVERS\outputs\PEAO\informalidad\1%\simulacion_3\output_tests.xlsx',spillover_test_"&amp;TH36&amp;"','sp_test_"&amp;TH36&amp;"');"</f>
        <v>xlswrite('G:\Mi unidad\1. PROYECTOS TELLO 2022\SCM SPILL OVERS\outputs\PEAO\informalidad\1%\simulacion_3\output_tests.xlsx',spillover_test_23','sp_test_23');</v>
      </c>
      <c r="TU36">
        <v>23</v>
      </c>
      <c r="TV36" t="str">
        <f>"xlswrite('G:\Mi unidad\1. PROYECTOS TELLO 2022\SCM SPILL OVERS\outputs\PEAO\alimentos\1%\simulacion_3\output_tests.xlsx',spillover_test_"&amp;TU36&amp;"','sp_test_"&amp;TU36&amp;"');"</f>
        <v>xlswrite('G:\Mi unidad\1. PROYECTOS TELLO 2022\SCM SPILL OVERS\outputs\PEAO\alimentos\1%\simulacion_3\output_tests.xlsx',spillover_test_23','sp_test_23');</v>
      </c>
      <c r="UB36">
        <v>23</v>
      </c>
      <c r="UC36" t="str">
        <f>"xlswrite('G:\Mi unidad\1. PROYECTOS TELLO 2022\SCM SPILL OVERS\outputs\PEAO\jefe_hogar\1%\simulacion_3\output_tests.xlsx',spillover_test_"&amp;UB36&amp;"','sp_test_"&amp;UB36&amp;"');"</f>
        <v>xlswrite('G:\Mi unidad\1. PROYECTOS TELLO 2022\SCM SPILL OVERS\outputs\PEAO\jefe_hogar\1%\simulacion_3\output_tests.xlsx',spillover_test_23','sp_test_23');</v>
      </c>
      <c r="UI36">
        <v>23</v>
      </c>
      <c r="UJ36" t="str">
        <f>"xlswrite('G:\Mi unidad\1. PROYECTOS TELLO 2022\SCM SPILL OVERS\outputs\PEAO\mujeres\1%\simulacion_3\output_tests.xlsx',spillover_test_"&amp;UI36&amp;"','sp_test_"&amp;UI36&amp;"');"</f>
        <v>xlswrite('G:\Mi unidad\1. PROYECTOS TELLO 2022\SCM SPILL OVERS\outputs\PEAO\mujeres\1%\simulacion_3\output_tests.xlsx',spillover_test_23','sp_test_23');</v>
      </c>
      <c r="UU36">
        <v>23</v>
      </c>
      <c r="UV36" t="str">
        <f>"xlswrite('G:\Mi unidad\1. PROYECTOS TELLO 2022\SCM SPILL OVERS\outputs\PEAO\criminalidad\1%\simulacion_3\output_tests.xlsx',spillover_test_"&amp;UU36&amp;"','sp_test_"&amp;UU36&amp;"');"</f>
        <v>xlswrite('G:\Mi unidad\1. PROYECTOS TELLO 2022\SCM SPILL OVERS\outputs\PEAO\criminalidad\1%\simulacion_3\output_tests.xlsx',spillover_test_23','sp_test_23');</v>
      </c>
    </row>
    <row r="37" spans="1:568" x14ac:dyDescent="0.3">
      <c r="A37">
        <v>104</v>
      </c>
      <c r="B37" s="2" t="str">
        <f t="shared" si="47"/>
        <v>[data_104,provincias_104,~] = xlsread('BD_PEAO_est_1_provincia_104.xlsx');</v>
      </c>
      <c r="E37" s="2" t="str">
        <f t="shared" si="37"/>
        <v>provincia_104 = unique(provincias_104(2:end,1));</v>
      </c>
      <c r="O37" s="2" t="str">
        <f t="shared" si="48"/>
        <v>PEAO_104 = reshape(data_104(:,2),T+S,N);</v>
      </c>
      <c r="T37" s="2" t="str">
        <f t="shared" si="49"/>
        <v xml:space="preserve">PEAO_104 = PEAO_104'; </v>
      </c>
      <c r="X37" s="2" t="str">
        <f t="shared" si="50"/>
        <v>tratado_104 = PEAO_104(1,:);</v>
      </c>
      <c r="AC37" s="2" t="str">
        <f t="shared" si="51"/>
        <v>PEAO_104(1,:) = [];</v>
      </c>
      <c r="AI37" s="2" t="str">
        <f t="shared" si="52"/>
        <v>PEAO_104 = [tratado_104;PEAO_104];</v>
      </c>
      <c r="AN37" s="2" t="str">
        <f t="shared" si="53"/>
        <v>Y_104 = PEAO_104; % outcome matrix</v>
      </c>
      <c r="AS37" s="2" t="str">
        <f t="shared" si="44"/>
        <v>Y_pre_104 = Y_104(:,1:T);</v>
      </c>
      <c r="AW37" s="2" t="str">
        <f t="shared" si="45"/>
        <v>Y_post_104 = Y_104(:,T+1:end);</v>
      </c>
      <c r="BA37" s="2" t="str">
        <f t="shared" si="46"/>
        <v>[a_hat_104,B_hat_104] = scm_batch(Y_pre_104);</v>
      </c>
      <c r="BF37" s="2" t="str">
        <f t="shared" si="38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39"/>
        <v>M_hat_104 = (eye(N)-B_hat_104)'*(eye(N)-B_hat_104);</v>
      </c>
      <c r="DQ37" s="2" t="str">
        <f t="shared" si="40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1"/>
        <v>synthetic_control_104=synthetic_control_104'</v>
      </c>
      <c r="EQ37" s="2" t="str">
        <f t="shared" si="42"/>
        <v>synthetic_control_sp_104=synthetic_control_sp_104'</v>
      </c>
      <c r="EV37" s="2" t="str">
        <f t="shared" si="43"/>
        <v>tratado_104=tratado_104'</v>
      </c>
      <c r="EZ37" s="2" t="str">
        <f t="shared" si="54"/>
        <v>xlswrite('G:\Mi unidad\1. PROYECTOS TELLO 2022\SCM SPILL OVERS\outputs\PEAO\distancia_centro_salud\1%\simulacion_3\synthetic_control_outputs.xlsx',synthetic_control_104,104)</v>
      </c>
      <c r="FN37" s="2" t="str">
        <f t="shared" si="55"/>
        <v>xlswrite('G:\Mi unidad\1. PROYECTOS TELLO 2022\SCM SPILL OVERS\outputs\PEAO\distancia_centro_salud\1%\simulacion_3\synthetic_control_spillover_outputs.xlsx',synthetic_control_sp_104,104)</v>
      </c>
      <c r="GD37" s="2" t="str">
        <f t="shared" si="56"/>
        <v>xlswrite('G:\Mi unidad\1. PROYECTOS TELLO 2022\SCM SPILL OVERS\outputs\PEAO\distancia_centro_salud\1%\simulacion_3\observado_outputs.xlsx',tratado_104,104)</v>
      </c>
      <c r="GR37" s="2" t="str">
        <f t="shared" si="57"/>
        <v>xlswrite('G:\Mi unidad\1. PROYECTOS TELLO 2022\SCM SPILL OVERS\outputs\PEAO\informalidad\1%\simulacion_3\synthetic_control_outputs.xlsx',synthetic_control_104,104)</v>
      </c>
      <c r="HF37" s="2" t="str">
        <f t="shared" si="58"/>
        <v>xlswrite('G:\Mi unidad\1. PROYECTOS TELLO 2022\SCM SPILL OVERS\outputs\PEAO\informalidad\1%\simulacion_3\synthetic_control_spillover_outputs.xlsx',synthetic_control_sp_104,104)</v>
      </c>
      <c r="HV37" s="2" t="str">
        <f t="shared" si="59"/>
        <v>xlswrite('G:\Mi unidad\1. PROYECTOS TELLO 2022\SCM SPILL OVERS\outputs\PEAO\informalidad\1%\simulacion_3\observado_outputs.xlsx',tratado_104,104)</v>
      </c>
      <c r="IJ37" s="2" t="str">
        <f t="shared" si="60"/>
        <v>xlswrite('G:\Mi unidad\1. PROYECTOS TELLO 2022\SCM SPILL OVERS\outputs\PEAO\densidad\1%\simulacion_3\synthetic_control_outputs.xlsx',synthetic_control_104,104)</v>
      </c>
      <c r="IX37" s="2" t="str">
        <f t="shared" si="61"/>
        <v>xlswrite('G:\Mi unidad\1. PROYECTOS TELLO 2022\SCM SPILL OVERS\outputs\PEAO\densidad\1%\simulacion_3\synthetic_control_spillover_outputs.xlsx',synthetic_control_sp_104,104)</v>
      </c>
      <c r="JN37" s="2" t="str">
        <f t="shared" si="62"/>
        <v>xlswrite('G:\Mi unidad\1. PROYECTOS TELLO 2022\SCM SPILL OVERS\outputs\PEAO\densidad\1%\simulacion_3\observado_outputs.xlsx',tratado_104,104)</v>
      </c>
      <c r="KA37" s="2" t="str">
        <f t="shared" si="63"/>
        <v>xlswrite('G:\Mi unidad\1. PROYECTOS TELLO 2022\SCM SPILL OVERS\outputs\PEAO\bajo_niv_educ\1%\simulacion_3\synthetic_control_outputs.xlsx',synthetic_control_104,104)</v>
      </c>
      <c r="KO37" s="2" t="str">
        <f t="shared" si="64"/>
        <v>xlswrite('G:\Mi unidad\1. PROYECTOS TELLO 2022\SCM SPILL OVERS\outputs\PEAO\bajo_niv_educ\1%\simulacion_3\synthetic_control_spillover_outputs.xlsx',synthetic_control_sp_104,104)</v>
      </c>
      <c r="LE37" s="2" t="str">
        <f t="shared" si="65"/>
        <v>xlswrite('G:\Mi unidad\1. PROYECTOS TELLO 2022\SCM SPILL OVERS\outputs\PEAO\bajo_niv_educ\1%\simulacion_3\observado_outputs.xlsx',tratado_104,104)</v>
      </c>
      <c r="LS37" s="2" t="str">
        <f t="shared" si="66"/>
        <v>xlswrite('G:\Mi unidad\1. PROYECTOS TELLO 2022\SCM SPILL OVERS\outputs\PEAO\bajo_ingreso\1%\simulacion_3\synthetic_control_outputs.xlsx',synthetic_control_104,104)</v>
      </c>
      <c r="MH37" s="2" t="str">
        <f t="shared" si="67"/>
        <v>xlswrite('G:\Mi unidad\1. PROYECTOS TELLO 2022\SCM SPILL OVERS\outputs\PEAO\bajo_ingreso\1%\simulacion_3\synthetic_control_spillover_outputs.xlsx',synthetic_control_sp_104,104)</v>
      </c>
      <c r="MX37" s="2" t="str">
        <f t="shared" si="68"/>
        <v>xlswrite('G:\Mi unidad\1. PROYECTOS TELLO 2022\SCM SPILL OVERS\outputs\PEAO\bajo_ingreso\1%\simulacion_3\observado_outputs.xlsx',tratado_104,104)</v>
      </c>
      <c r="NR37" s="2" t="str">
        <f t="shared" si="69"/>
        <v>xlswrite('G:\Mi unidad\1. PROYECTOS TELLO 2022\SCM SPILL OVERS\outputs\PEAO\densidad_g\1%\simulacion_3\synthetic_control_outputs.xlsx',synthetic_control_104,104)</v>
      </c>
      <c r="OF37" s="2" t="str">
        <f t="shared" si="70"/>
        <v>xlswrite('G:\Mi unidad\1. PROYECTOS TELLO 2022\SCM SPILL OVERS\outputs\PEAO\densidad_g\1%\simulacion_3\synthetic_control_spillover_outputs.xlsx',synthetic_control_sp_104,104)</v>
      </c>
      <c r="OV37" s="2" t="str">
        <f t="shared" si="71"/>
        <v>xlswrite('G:\Mi unidad\1. PROYECTOS TELLO 2022\SCM SPILL OVERS\outputs\PEAO\densidad_g\1%\simulacion_3\observado_outputs.xlsx',tratado_104,104)</v>
      </c>
      <c r="PI37" s="2" t="str">
        <f t="shared" si="72"/>
        <v>xlswrite('G:\Mi unidad\1. PROYECTOS TELLO 2022\SCM SPILL OVERS\outputs\PEAO\alimentos\1%\simulacion_3\synthetic_control_outputs.xlsx',synthetic_control_104,104);</v>
      </c>
      <c r="PJ37" s="2" t="str">
        <f t="shared" si="73"/>
        <v>xlswrite('G:\Mi unidad\1. PROYECTOS TELLO 2022\SCM SPILL OVERS\outputs\PEAO\alimentos\1%\simulacion_3\synthetic_control_spillover_outputs.xlsx',synthetic_control_sp_104,104);</v>
      </c>
      <c r="PK37" s="2" t="str">
        <f t="shared" si="74"/>
        <v>xlswrite('G:\Mi unidad\1. PROYECTOS TELLO 2022\SCM SPILL OVERS\outputs\PEAO\alimentos\1%\simulacion_3\observado_outputs.xlsx',tratado_104,104);</v>
      </c>
      <c r="PP37" s="2" t="str">
        <f t="shared" si="75"/>
        <v>xlswrite('G:\Mi unidad\1. PROYECTOS TELLO 2022\SCM SPILL OVERS\outputs\PEAO\jefe_hogar\1%\simulacion_3\synthetic_control_outputs.xlsx',synthetic_control_104,104);</v>
      </c>
      <c r="PQ37" s="2" t="str">
        <f t="shared" si="76"/>
        <v>xlswrite('G:\Mi unidad\1. PROYECTOS TELLO 2022\SCM SPILL OVERS\outputs\PEAO\jefe_hogar\1%\simulacion_3\synthetic_control_spillover_outputs.xlsx',synthetic_control_sp_104,104);</v>
      </c>
      <c r="PR37" s="2" t="str">
        <f t="shared" si="77"/>
        <v>xlswrite('G:\Mi unidad\1. PROYECTOS TELLO 2022\SCM SPILL OVERS\outputs\PEAO\jefe_hogar\1%\simulacion_3\observado_outputs.xlsx',tratado_104,104);</v>
      </c>
      <c r="PV37" s="2" t="str">
        <f t="shared" si="78"/>
        <v>xlswrite('G:\Mi unidad\1. PROYECTOS TELLO 2022\SCM SPILL OVERS\outputs\PEAO\mujeres\1%\simulacion_3\synthetic_control_outputs.xlsx',synthetic_control_104,104);</v>
      </c>
      <c r="PW37" s="2" t="str">
        <f t="shared" si="79"/>
        <v>xlswrite('G:\Mi unidad\1. PROYECTOS TELLO 2022\SCM SPILL OVERS\outputs\PEAO\mujeres\1%\simulacion_3\synthetic_control_spillover_outputs.xlsx',synthetic_control_sp_104,104);</v>
      </c>
      <c r="PX37" s="2" t="str">
        <f t="shared" si="80"/>
        <v>xlswrite('G:\Mi unidad\1. PROYECTOS TELLO 2022\SCM SPILL OVERS\outputs\PEAO\mujeres\1%\simulacion_3\observado_outputs.xlsx',tratado_104,104);</v>
      </c>
      <c r="QB37" s="2" t="str">
        <f t="shared" si="81"/>
        <v>xlswrite('G:\Mi unidad\1. PROYECTOS TELLO 2022\SCM SPILL OVERS\outputs\PEAO\criminalidad\1%\simulacion_3\synthetic_control_outputs.xlsx',synthetic_control_104,104);</v>
      </c>
      <c r="QC37" s="2" t="str">
        <f t="shared" si="82"/>
        <v>xlswrite('G:\Mi unidad\1. PROYECTOS TELLO 2022\SCM SPILL OVERS\outputs\PEAO\criminalidad\1%\simulacion_3\synthetic_control_spillover_outputs.xlsx',synthetic_control_sp_104,104);</v>
      </c>
      <c r="QD37" s="2" t="str">
        <f t="shared" si="83"/>
        <v>xlswrite('G:\Mi unidad\1. PROYECTOS TELLO 2022\SCM SPILL OVERS\outputs\PEAO\criminalidad\1%\simulacion_3\observado_outputs.xlsx',tratado_104,104);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sp_andrews(Y_pre_"&amp;QP37&amp;",PEAO_"&amp;QP37&amp;"(:,T+s),A_"&amp;QP37&amp;",C,d,alpha_sig);"</f>
        <v xml:space="preserve">    spillover_test_18(s) = sp_andrews(Y_pre_18,PEAO_18(:,T+s),A_18,C,d,alpha_sig);</v>
      </c>
      <c r="QW37">
        <v>26</v>
      </c>
      <c r="QX37" t="str">
        <f>"xlswrite('G:\Mi unidad\1. PROYECTOS TELLO 2022\SCM SPILL OVERS\outputs\PEAO\bajo_niv_educ\1%\simulacion_3\output_tests.xlsx',lb_vec_"&amp;QW37&amp;"','lb_vec_"&amp;QW37&amp;"');"</f>
        <v>xlswrite('G:\Mi unidad\1. PROYECTOS TELLO 2022\SCM SPILL OVERS\outputs\PEAO\bajo_niv_educ\1%\simulacion_3\output_tests.xlsx',lb_vec_26','lb_vec_26');</v>
      </c>
      <c r="RK37">
        <v>26</v>
      </c>
      <c r="RL37" t="str">
        <f>"xlswrite('G:\Mi unidad\1. PROYECTOS TELLO 2022\SCM SPILL OVERS\outputs\PEAO\bajo_ingreso\1%\simulacion_3\output_tests.xlsx',lb_vec_"&amp;RK37&amp;"','lb_vec_"&amp;RK37&amp;"');"</f>
        <v>xlswrite('G:\Mi unidad\1. PROYECTOS TELLO 2022\SCM SPILL OVERS\outputs\PEAO\bajo_ingreso\1%\simulacion_3\output_tests.xlsx',lb_vec_26','lb_vec_26');</v>
      </c>
      <c r="RW37">
        <v>26</v>
      </c>
      <c r="RX37" t="str">
        <f>"xlswrite('G:\Mi unidad\1. PROYECTOS TELLO 2022\SCM SPILL OVERS\outputs\PEAO\densidad\1%\simulacion_3\output_tests.xlsx',lb_vec_"&amp;RW37&amp;"','lb_vec_"&amp;RW37&amp;"');"</f>
        <v>xlswrite('G:\Mi unidad\1. PROYECTOS TELLO 2022\SCM SPILL OVERS\outputs\PEAO\densidad\1%\simulacion_3\output_tests.xlsx',lb_vec_26','lb_vec_26');</v>
      </c>
      <c r="SI37">
        <v>26</v>
      </c>
      <c r="SJ37" t="str">
        <f>"xlswrite('G:\Mi unidad\1. PROYECTOS TELLO 2022\SCM SPILL OVERS\outputs\PEAO\densidad_g\1%\simulacion_3\output_tests.xlsx',lb_vec_"&amp;SI37&amp;"','lb_vec_"&amp;SI37&amp;"');"</f>
        <v>xlswrite('G:\Mi unidad\1. PROYECTOS TELLO 2022\SCM SPILL OVERS\outputs\PEAO\densidad_g\1%\simulacion_3\output_tests.xlsx',lb_vec_26','lb_vec_26');</v>
      </c>
      <c r="SU37">
        <v>26</v>
      </c>
      <c r="SV37" t="str">
        <f>"xlswrite('G:\Mi unidad\1. PROYECTOS TELLO 2022\SCM SPILL OVERS\outputs\PEAO\distancia_centro_salud\1%\simulacion_3\output_tests.xlsx',lb_vec_"&amp;SU37&amp;"','lb_vec_"&amp;SU37&amp;"');"</f>
        <v>xlswrite('G:\Mi unidad\1. PROYECTOS TELLO 2022\SCM SPILL OVERS\outputs\PEAO\distancia_centro_salud\1%\simulacion_3\output_tests.xlsx',lb_vec_26','lb_vec_26');</v>
      </c>
      <c r="TH37">
        <v>26</v>
      </c>
      <c r="TI37" t="str">
        <f>"xlswrite('G:\Mi unidad\1. PROYECTOS TELLO 2022\SCM SPILL OVERS\outputs\PEAO\informalidad\1%\simulacion_3\output_tests.xlsx',lb_vec_"&amp;TH37&amp;"','lb_vec_"&amp;TH37&amp;"');"</f>
        <v>xlswrite('G:\Mi unidad\1. PROYECTOS TELLO 2022\SCM SPILL OVERS\outputs\PEAO\informalidad\1%\simulacion_3\output_tests.xlsx',lb_vec_26','lb_vec_26');</v>
      </c>
      <c r="TU37">
        <v>26</v>
      </c>
      <c r="TV37" t="str">
        <f>"xlswrite('G:\Mi unidad\1. PROYECTOS TELLO 2022\SCM SPILL OVERS\outputs\PEAO\alimentos\1%\simulacion_3\output_tests.xlsx',lb_vec_"&amp;TU37&amp;"','lb_vec_"&amp;TU37&amp;"');"</f>
        <v>xlswrite('G:\Mi unidad\1. PROYECTOS TELLO 2022\SCM SPILL OVERS\outputs\PEAO\alimentos\1%\simulacion_3\output_tests.xlsx',lb_vec_26','lb_vec_26');</v>
      </c>
      <c r="UB37">
        <v>26</v>
      </c>
      <c r="UC37" t="str">
        <f>"xlswrite('G:\Mi unidad\1. PROYECTOS TELLO 2022\SCM SPILL OVERS\outputs\PEAO\jefe_hogar\1%\simulacion_3\output_tests.xlsx',lb_vec_"&amp;UB37&amp;"','lb_vec_"&amp;UB37&amp;"');"</f>
        <v>xlswrite('G:\Mi unidad\1. PROYECTOS TELLO 2022\SCM SPILL OVERS\outputs\PEAO\jefe_hogar\1%\simulacion_3\output_tests.xlsx',lb_vec_26','lb_vec_26');</v>
      </c>
      <c r="UI37">
        <v>26</v>
      </c>
      <c r="UJ37" t="str">
        <f>"xlswrite('G:\Mi unidad\1. PROYECTOS TELLO 2022\SCM SPILL OVERS\outputs\PEAO\mujeres\1%\simulacion_3\output_tests.xlsx',lb_vec_"&amp;UI37&amp;"','lb_vec_"&amp;UI37&amp;"');"</f>
        <v>xlswrite('G:\Mi unidad\1. PROYECTOS TELLO 2022\SCM SPILL OVERS\outputs\PEAO\mujeres\1%\simulacion_3\output_tests.xlsx',lb_vec_26','lb_vec_26');</v>
      </c>
      <c r="UU37">
        <v>26</v>
      </c>
      <c r="UV37" t="str">
        <f>"xlswrite('G:\Mi unidad\1. PROYECTOS TELLO 2022\SCM SPILL OVERS\outputs\PEAO\criminalidad\1%\simulacion_3\output_tests.xlsx',lb_vec_"&amp;UU37&amp;"','lb_vec_"&amp;UU37&amp;"');"</f>
        <v>xlswrite('G:\Mi unidad\1. PROYECTOS TELLO 2022\SCM SPILL OVERS\outputs\PEAO\criminalidad\1%\simulacion_3\output_tests.xlsx',lb_vec_26','lb_vec_26');</v>
      </c>
    </row>
    <row r="38" spans="1:568" x14ac:dyDescent="0.3">
      <c r="A38">
        <v>105</v>
      </c>
      <c r="B38" s="2" t="str">
        <f t="shared" si="47"/>
        <v>[data_105,provincias_105,~] = xlsread('BD_PEAO_est_1_provincia_105.xlsx');</v>
      </c>
      <c r="E38" s="2" t="str">
        <f t="shared" si="37"/>
        <v>provincia_105 = unique(provincias_105(2:end,1));</v>
      </c>
      <c r="O38" s="2" t="str">
        <f t="shared" si="48"/>
        <v>PEAO_105 = reshape(data_105(:,2),T+S,N);</v>
      </c>
      <c r="T38" s="2" t="str">
        <f t="shared" si="49"/>
        <v xml:space="preserve">PEAO_105 = PEAO_105'; </v>
      </c>
      <c r="X38" s="2" t="str">
        <f t="shared" si="50"/>
        <v>tratado_105 = PEAO_105(1,:);</v>
      </c>
      <c r="AC38" s="2" t="str">
        <f t="shared" si="51"/>
        <v>PEAO_105(1,:) = [];</v>
      </c>
      <c r="AI38" s="2" t="str">
        <f t="shared" si="52"/>
        <v>PEAO_105 = [tratado_105;PEAO_105];</v>
      </c>
      <c r="AN38" s="2" t="str">
        <f t="shared" si="53"/>
        <v>Y_105 = PEAO_105; % outcome matrix</v>
      </c>
      <c r="AS38" s="2" t="str">
        <f t="shared" si="44"/>
        <v>Y_pre_105 = Y_105(:,1:T);</v>
      </c>
      <c r="AW38" s="2" t="str">
        <f t="shared" si="45"/>
        <v>Y_post_105 = Y_105(:,T+1:end);</v>
      </c>
      <c r="BA38" s="2" t="str">
        <f t="shared" si="46"/>
        <v>[a_hat_105,B_hat_105] = scm_batch(Y_pre_105);</v>
      </c>
      <c r="BF38" s="2" t="str">
        <f t="shared" si="38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39"/>
        <v>M_hat_105 = (eye(N)-B_hat_105)'*(eye(N)-B_hat_105);</v>
      </c>
      <c r="DQ38" s="2" t="str">
        <f t="shared" si="40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1"/>
        <v>synthetic_control_105=synthetic_control_105'</v>
      </c>
      <c r="EQ38" s="2" t="str">
        <f t="shared" si="42"/>
        <v>synthetic_control_sp_105=synthetic_control_sp_105'</v>
      </c>
      <c r="EV38" s="2" t="str">
        <f t="shared" si="43"/>
        <v>tratado_105=tratado_105'</v>
      </c>
      <c r="EZ38" s="2" t="str">
        <f t="shared" si="54"/>
        <v>xlswrite('G:\Mi unidad\1. PROYECTOS TELLO 2022\SCM SPILL OVERS\outputs\PEAO\distancia_centro_salud\1%\simulacion_3\synthetic_control_outputs.xlsx',synthetic_control_105,105)</v>
      </c>
      <c r="FN38" s="2" t="str">
        <f t="shared" si="55"/>
        <v>xlswrite('G:\Mi unidad\1. PROYECTOS TELLO 2022\SCM SPILL OVERS\outputs\PEAO\distancia_centro_salud\1%\simulacion_3\synthetic_control_spillover_outputs.xlsx',synthetic_control_sp_105,105)</v>
      </c>
      <c r="GD38" s="2" t="str">
        <f t="shared" si="56"/>
        <v>xlswrite('G:\Mi unidad\1. PROYECTOS TELLO 2022\SCM SPILL OVERS\outputs\PEAO\distancia_centro_salud\1%\simulacion_3\observado_outputs.xlsx',tratado_105,105)</v>
      </c>
      <c r="GR38" s="2" t="str">
        <f t="shared" si="57"/>
        <v>xlswrite('G:\Mi unidad\1. PROYECTOS TELLO 2022\SCM SPILL OVERS\outputs\PEAO\informalidad\1%\simulacion_3\synthetic_control_outputs.xlsx',synthetic_control_105,105)</v>
      </c>
      <c r="HF38" s="2" t="str">
        <f t="shared" si="58"/>
        <v>xlswrite('G:\Mi unidad\1. PROYECTOS TELLO 2022\SCM SPILL OVERS\outputs\PEAO\informalidad\1%\simulacion_3\synthetic_control_spillover_outputs.xlsx',synthetic_control_sp_105,105)</v>
      </c>
      <c r="HV38" s="2" t="str">
        <f t="shared" si="59"/>
        <v>xlswrite('G:\Mi unidad\1. PROYECTOS TELLO 2022\SCM SPILL OVERS\outputs\PEAO\informalidad\1%\simulacion_3\observado_outputs.xlsx',tratado_105,105)</v>
      </c>
      <c r="IJ38" s="2" t="str">
        <f t="shared" si="60"/>
        <v>xlswrite('G:\Mi unidad\1. PROYECTOS TELLO 2022\SCM SPILL OVERS\outputs\PEAO\densidad\1%\simulacion_3\synthetic_control_outputs.xlsx',synthetic_control_105,105)</v>
      </c>
      <c r="IX38" s="2" t="str">
        <f t="shared" si="61"/>
        <v>xlswrite('G:\Mi unidad\1. PROYECTOS TELLO 2022\SCM SPILL OVERS\outputs\PEAO\densidad\1%\simulacion_3\synthetic_control_spillover_outputs.xlsx',synthetic_control_sp_105,105)</v>
      </c>
      <c r="JN38" s="2" t="str">
        <f t="shared" si="62"/>
        <v>xlswrite('G:\Mi unidad\1. PROYECTOS TELLO 2022\SCM SPILL OVERS\outputs\PEAO\densidad\1%\simulacion_3\observado_outputs.xlsx',tratado_105,105)</v>
      </c>
      <c r="KA38" s="2" t="str">
        <f t="shared" si="63"/>
        <v>xlswrite('G:\Mi unidad\1. PROYECTOS TELLO 2022\SCM SPILL OVERS\outputs\PEAO\bajo_niv_educ\1%\simulacion_3\synthetic_control_outputs.xlsx',synthetic_control_105,105)</v>
      </c>
      <c r="KO38" s="2" t="str">
        <f t="shared" si="64"/>
        <v>xlswrite('G:\Mi unidad\1. PROYECTOS TELLO 2022\SCM SPILL OVERS\outputs\PEAO\bajo_niv_educ\1%\simulacion_3\synthetic_control_spillover_outputs.xlsx',synthetic_control_sp_105,105)</v>
      </c>
      <c r="LE38" s="2" t="str">
        <f t="shared" si="65"/>
        <v>xlswrite('G:\Mi unidad\1. PROYECTOS TELLO 2022\SCM SPILL OVERS\outputs\PEAO\bajo_niv_educ\1%\simulacion_3\observado_outputs.xlsx',tratado_105,105)</v>
      </c>
      <c r="LS38" s="2" t="str">
        <f t="shared" si="66"/>
        <v>xlswrite('G:\Mi unidad\1. PROYECTOS TELLO 2022\SCM SPILL OVERS\outputs\PEAO\bajo_ingreso\1%\simulacion_3\synthetic_control_outputs.xlsx',synthetic_control_105,105)</v>
      </c>
      <c r="MH38" s="2" t="str">
        <f t="shared" si="67"/>
        <v>xlswrite('G:\Mi unidad\1. PROYECTOS TELLO 2022\SCM SPILL OVERS\outputs\PEAO\bajo_ingreso\1%\simulacion_3\synthetic_control_spillover_outputs.xlsx',synthetic_control_sp_105,105)</v>
      </c>
      <c r="MX38" s="2" t="str">
        <f t="shared" si="68"/>
        <v>xlswrite('G:\Mi unidad\1. PROYECTOS TELLO 2022\SCM SPILL OVERS\outputs\PEAO\bajo_ingreso\1%\simulacion_3\observado_outputs.xlsx',tratado_105,105)</v>
      </c>
      <c r="NR38" s="2" t="str">
        <f t="shared" si="69"/>
        <v>xlswrite('G:\Mi unidad\1. PROYECTOS TELLO 2022\SCM SPILL OVERS\outputs\PEAO\densidad_g\1%\simulacion_3\synthetic_control_outputs.xlsx',synthetic_control_105,105)</v>
      </c>
      <c r="OF38" s="2" t="str">
        <f t="shared" si="70"/>
        <v>xlswrite('G:\Mi unidad\1. PROYECTOS TELLO 2022\SCM SPILL OVERS\outputs\PEAO\densidad_g\1%\simulacion_3\synthetic_control_spillover_outputs.xlsx',synthetic_control_sp_105,105)</v>
      </c>
      <c r="OV38" s="2" t="str">
        <f t="shared" si="71"/>
        <v>xlswrite('G:\Mi unidad\1. PROYECTOS TELLO 2022\SCM SPILL OVERS\outputs\PEAO\densidad_g\1%\simulacion_3\observado_outputs.xlsx',tratado_105,105)</v>
      </c>
      <c r="PI38" s="2" t="str">
        <f t="shared" si="72"/>
        <v>xlswrite('G:\Mi unidad\1. PROYECTOS TELLO 2022\SCM SPILL OVERS\outputs\PEAO\alimentos\1%\simulacion_3\synthetic_control_outputs.xlsx',synthetic_control_105,105);</v>
      </c>
      <c r="PJ38" s="2" t="str">
        <f t="shared" si="73"/>
        <v>xlswrite('G:\Mi unidad\1. PROYECTOS TELLO 2022\SCM SPILL OVERS\outputs\PEAO\alimentos\1%\simulacion_3\synthetic_control_spillover_outputs.xlsx',synthetic_control_sp_105,105);</v>
      </c>
      <c r="PK38" s="2" t="str">
        <f t="shared" si="74"/>
        <v>xlswrite('G:\Mi unidad\1. PROYECTOS TELLO 2022\SCM SPILL OVERS\outputs\PEAO\alimentos\1%\simulacion_3\observado_outputs.xlsx',tratado_105,105);</v>
      </c>
      <c r="PP38" s="2" t="str">
        <f t="shared" si="75"/>
        <v>xlswrite('G:\Mi unidad\1. PROYECTOS TELLO 2022\SCM SPILL OVERS\outputs\PEAO\jefe_hogar\1%\simulacion_3\synthetic_control_outputs.xlsx',synthetic_control_105,105);</v>
      </c>
      <c r="PQ38" s="2" t="str">
        <f t="shared" si="76"/>
        <v>xlswrite('G:\Mi unidad\1. PROYECTOS TELLO 2022\SCM SPILL OVERS\outputs\PEAO\jefe_hogar\1%\simulacion_3\synthetic_control_spillover_outputs.xlsx',synthetic_control_sp_105,105);</v>
      </c>
      <c r="PR38" s="2" t="str">
        <f t="shared" si="77"/>
        <v>xlswrite('G:\Mi unidad\1. PROYECTOS TELLO 2022\SCM SPILL OVERS\outputs\PEAO\jefe_hogar\1%\simulacion_3\observado_outputs.xlsx',tratado_105,105);</v>
      </c>
      <c r="PV38" s="2" t="str">
        <f t="shared" si="78"/>
        <v>xlswrite('G:\Mi unidad\1. PROYECTOS TELLO 2022\SCM SPILL OVERS\outputs\PEAO\mujeres\1%\simulacion_3\synthetic_control_outputs.xlsx',synthetic_control_105,105);</v>
      </c>
      <c r="PW38" s="2" t="str">
        <f t="shared" si="79"/>
        <v>xlswrite('G:\Mi unidad\1. PROYECTOS TELLO 2022\SCM SPILL OVERS\outputs\PEAO\mujeres\1%\simulacion_3\synthetic_control_spillover_outputs.xlsx',synthetic_control_sp_105,105);</v>
      </c>
      <c r="PX38" s="2" t="str">
        <f t="shared" si="80"/>
        <v>xlswrite('G:\Mi unidad\1. PROYECTOS TELLO 2022\SCM SPILL OVERS\outputs\PEAO\mujeres\1%\simulacion_3\observado_outputs.xlsx',tratado_105,105);</v>
      </c>
      <c r="QB38" s="2" t="str">
        <f t="shared" si="81"/>
        <v>xlswrite('G:\Mi unidad\1. PROYECTOS TELLO 2022\SCM SPILL OVERS\outputs\PEAO\criminalidad\1%\simulacion_3\synthetic_control_outputs.xlsx',synthetic_control_105,105);</v>
      </c>
      <c r="QC38" s="2" t="str">
        <f t="shared" si="82"/>
        <v>xlswrite('G:\Mi unidad\1. PROYECTOS TELLO 2022\SCM SPILL OVERS\outputs\PEAO\criminalidad\1%\simulacion_3\synthetic_control_spillover_outputs.xlsx',synthetic_control_sp_105,105);</v>
      </c>
      <c r="QD38" s="2" t="str">
        <f t="shared" si="83"/>
        <v>xlswrite('G:\Mi unidad\1. PROYECTOS TELLO 2022\SCM SPILL OVERS\outputs\PEAO\criminalidad\1%\simulacion_3\observado_outputs.xlsx',tratado_105,105);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OVERS\outputs\PEAO\bajo_niv_educ\1%\simulacion_3\output_tests.xlsx',ub_vec_"&amp;QW38&amp;"','ub_vec_"&amp;QW38&amp;"');"</f>
        <v>xlswrite('G:\Mi unidad\1. PROYECTOS TELLO 2022\SCM SPILL OVERS\outputs\PEAO\bajo_niv_educ\1%\simulacion_3\output_tests.xlsx',ub_vec_26','ub_vec_26');</v>
      </c>
      <c r="RK38">
        <v>26</v>
      </c>
      <c r="RL38" t="str">
        <f>"xlswrite('G:\Mi unidad\1. PROYECTOS TELLO 2022\SCM SPILL OVERS\outputs\PEAO\bajo_ingreso\1%\simulacion_3\output_tests.xlsx',ub_vec_"&amp;RK38&amp;"','ub_vec_"&amp;RK38&amp;"');"</f>
        <v>xlswrite('G:\Mi unidad\1. PROYECTOS TELLO 2022\SCM SPILL OVERS\outputs\PEAO\bajo_ingreso\1%\simulacion_3\output_tests.xlsx',ub_vec_26','ub_vec_26');</v>
      </c>
      <c r="RW38">
        <v>26</v>
      </c>
      <c r="RX38" t="str">
        <f>"xlswrite('G:\Mi unidad\1. PROYECTOS TELLO 2022\SCM SPILL OVERS\outputs\PEAO\densidad\1%\simulacion_3\output_tests.xlsx',ub_vec_"&amp;RW38&amp;"','ub_vec_"&amp;RW38&amp;"');"</f>
        <v>xlswrite('G:\Mi unidad\1. PROYECTOS TELLO 2022\SCM SPILL OVERS\outputs\PEAO\densidad\1%\simulacion_3\output_tests.xlsx',ub_vec_26','ub_vec_26');</v>
      </c>
      <c r="SI38">
        <v>26</v>
      </c>
      <c r="SJ38" t="str">
        <f>"xlswrite('G:\Mi unidad\1. PROYECTOS TELLO 2022\SCM SPILL OVERS\outputs\PEAO\densidad_g\1%\simulacion_3\output_tests.xlsx',ub_vec_"&amp;SI38&amp;"','ub_vec_"&amp;SI38&amp;"');"</f>
        <v>xlswrite('G:\Mi unidad\1. PROYECTOS TELLO 2022\SCM SPILL OVERS\outputs\PEAO\densidad_g\1%\simulacion_3\output_tests.xlsx',ub_vec_26','ub_vec_26');</v>
      </c>
      <c r="SU38">
        <v>26</v>
      </c>
      <c r="SV38" t="str">
        <f>"xlswrite('G:\Mi unidad\1. PROYECTOS TELLO 2022\SCM SPILL OVERS\outputs\PEAO\distancia_centro_salud\1%\simulacion_3\output_tests.xlsx',ub_vec_"&amp;SU38&amp;"','ub_vec_"&amp;SU38&amp;"');"</f>
        <v>xlswrite('G:\Mi unidad\1. PROYECTOS TELLO 2022\SCM SPILL OVERS\outputs\PEAO\distancia_centro_salud\1%\simulacion_3\output_tests.xlsx',ub_vec_26','ub_vec_26');</v>
      </c>
      <c r="TH38">
        <v>26</v>
      </c>
      <c r="TI38" t="str">
        <f>"xlswrite('G:\Mi unidad\1. PROYECTOS TELLO 2022\SCM SPILL OVERS\outputs\PEAO\informalidad\1%\simulacion_3\output_tests.xlsx',ub_vec_"&amp;TH38&amp;"','ub_vec_"&amp;TH38&amp;"');"</f>
        <v>xlswrite('G:\Mi unidad\1. PROYECTOS TELLO 2022\SCM SPILL OVERS\outputs\PEAO\informalidad\1%\simulacion_3\output_tests.xlsx',ub_vec_26','ub_vec_26');</v>
      </c>
      <c r="TU38">
        <v>26</v>
      </c>
      <c r="TV38" t="str">
        <f>"xlswrite('G:\Mi unidad\1. PROYECTOS TELLO 2022\SCM SPILL OVERS\outputs\PEAO\alimentos\1%\simulacion_3\output_tests.xlsx',ub_vec_"&amp;TU38&amp;"','ub_vec_"&amp;TU38&amp;"');"</f>
        <v>xlswrite('G:\Mi unidad\1. PROYECTOS TELLO 2022\SCM SPILL OVERS\outputs\PEAO\alimentos\1%\simulacion_3\output_tests.xlsx',ub_vec_26','ub_vec_26');</v>
      </c>
      <c r="UB38">
        <v>26</v>
      </c>
      <c r="UC38" t="str">
        <f>"xlswrite('G:\Mi unidad\1. PROYECTOS TELLO 2022\SCM SPILL OVERS\outputs\PEAO\jefe_hogar\1%\simulacion_3\output_tests.xlsx',ub_vec_"&amp;UB38&amp;"','ub_vec_"&amp;UB38&amp;"');"</f>
        <v>xlswrite('G:\Mi unidad\1. PROYECTOS TELLO 2022\SCM SPILL OVERS\outputs\PEAO\jefe_hogar\1%\simulacion_3\output_tests.xlsx',ub_vec_26','ub_vec_26');</v>
      </c>
      <c r="UI38">
        <v>26</v>
      </c>
      <c r="UJ38" t="str">
        <f>"xlswrite('G:\Mi unidad\1. PROYECTOS TELLO 2022\SCM SPILL OVERS\outputs\PEAO\mujeres\1%\simulacion_3\output_tests.xlsx',ub_vec_"&amp;UI38&amp;"','ub_vec_"&amp;UI38&amp;"');"</f>
        <v>xlswrite('G:\Mi unidad\1. PROYECTOS TELLO 2022\SCM SPILL OVERS\outputs\PEAO\mujeres\1%\simulacion_3\output_tests.xlsx',ub_vec_26','ub_vec_26');</v>
      </c>
      <c r="UU38">
        <v>26</v>
      </c>
      <c r="UV38" t="str">
        <f>"xlswrite('G:\Mi unidad\1. PROYECTOS TELLO 2022\SCM SPILL OVERS\outputs\PEAO\criminalidad\1%\simulacion_3\output_tests.xlsx',ub_vec_"&amp;UU38&amp;"','ub_vec_"&amp;UU38&amp;"');"</f>
        <v>xlswrite('G:\Mi unidad\1. PROYECTOS TELLO 2022\SCM SPILL OVERS\outputs\PEAO\criminalidad\1%\simulacion_3\output_tests.xlsx',ub_vec_26','ub_vec_26');</v>
      </c>
    </row>
    <row r="39" spans="1:568" x14ac:dyDescent="0.3">
      <c r="A39">
        <v>106</v>
      </c>
      <c r="B39" s="2" t="str">
        <f t="shared" si="47"/>
        <v>[data_106,provincias_106,~] = xlsread('BD_PEAO_est_1_provincia_106.xlsx');</v>
      </c>
      <c r="E39" s="2" t="str">
        <f t="shared" si="37"/>
        <v>provincia_106 = unique(provincias_106(2:end,1));</v>
      </c>
      <c r="O39" s="2" t="str">
        <f t="shared" si="48"/>
        <v>PEAO_106 = reshape(data_106(:,2),T+S,N);</v>
      </c>
      <c r="T39" s="2" t="str">
        <f t="shared" si="49"/>
        <v xml:space="preserve">PEAO_106 = PEAO_106'; </v>
      </c>
      <c r="X39" s="2" t="str">
        <f t="shared" si="50"/>
        <v>tratado_106 = PEAO_106(1,:);</v>
      </c>
      <c r="AC39" s="2" t="str">
        <f t="shared" si="51"/>
        <v>PEAO_106(1,:) = [];</v>
      </c>
      <c r="AI39" s="2" t="str">
        <f t="shared" si="52"/>
        <v>PEAO_106 = [tratado_106;PEAO_106];</v>
      </c>
      <c r="AN39" s="2" t="str">
        <f t="shared" si="53"/>
        <v>Y_106 = PEAO_106; % outcome matrix</v>
      </c>
      <c r="AS39" s="2" t="str">
        <f t="shared" si="44"/>
        <v>Y_pre_106 = Y_106(:,1:T);</v>
      </c>
      <c r="AW39" s="2" t="str">
        <f t="shared" si="45"/>
        <v>Y_post_106 = Y_106(:,T+1:end);</v>
      </c>
      <c r="BA39" s="2" t="str">
        <f t="shared" si="46"/>
        <v>[a_hat_106,B_hat_106] = scm_batch(Y_pre_106);</v>
      </c>
      <c r="BF39" s="2" t="str">
        <f t="shared" si="38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39"/>
        <v>M_hat_106 = (eye(N)-B_hat_106)'*(eye(N)-B_hat_106);</v>
      </c>
      <c r="DQ39" s="2" t="str">
        <f t="shared" si="40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1"/>
        <v>synthetic_control_106=synthetic_control_106'</v>
      </c>
      <c r="EQ39" s="2" t="str">
        <f t="shared" si="42"/>
        <v>synthetic_control_sp_106=synthetic_control_sp_106'</v>
      </c>
      <c r="EV39" s="2" t="str">
        <f t="shared" si="43"/>
        <v>tratado_106=tratado_106'</v>
      </c>
      <c r="EZ39" s="2" t="str">
        <f t="shared" si="54"/>
        <v>xlswrite('G:\Mi unidad\1. PROYECTOS TELLO 2022\SCM SPILL OVERS\outputs\PEAO\distancia_centro_salud\1%\simulacion_3\synthetic_control_outputs.xlsx',synthetic_control_106,106)</v>
      </c>
      <c r="FN39" s="2" t="str">
        <f t="shared" si="55"/>
        <v>xlswrite('G:\Mi unidad\1. PROYECTOS TELLO 2022\SCM SPILL OVERS\outputs\PEAO\distancia_centro_salud\1%\simulacion_3\synthetic_control_spillover_outputs.xlsx',synthetic_control_sp_106,106)</v>
      </c>
      <c r="GD39" s="2" t="str">
        <f t="shared" si="56"/>
        <v>xlswrite('G:\Mi unidad\1. PROYECTOS TELLO 2022\SCM SPILL OVERS\outputs\PEAO\distancia_centro_salud\1%\simulacion_3\observado_outputs.xlsx',tratado_106,106)</v>
      </c>
      <c r="GR39" s="2" t="str">
        <f t="shared" si="57"/>
        <v>xlswrite('G:\Mi unidad\1. PROYECTOS TELLO 2022\SCM SPILL OVERS\outputs\PEAO\informalidad\1%\simulacion_3\synthetic_control_outputs.xlsx',synthetic_control_106,106)</v>
      </c>
      <c r="HF39" s="2" t="str">
        <f t="shared" si="58"/>
        <v>xlswrite('G:\Mi unidad\1. PROYECTOS TELLO 2022\SCM SPILL OVERS\outputs\PEAO\informalidad\1%\simulacion_3\synthetic_control_spillover_outputs.xlsx',synthetic_control_sp_106,106)</v>
      </c>
      <c r="HV39" s="2" t="str">
        <f t="shared" si="59"/>
        <v>xlswrite('G:\Mi unidad\1. PROYECTOS TELLO 2022\SCM SPILL OVERS\outputs\PEAO\informalidad\1%\simulacion_3\observado_outputs.xlsx',tratado_106,106)</v>
      </c>
      <c r="IJ39" s="2" t="str">
        <f t="shared" si="60"/>
        <v>xlswrite('G:\Mi unidad\1. PROYECTOS TELLO 2022\SCM SPILL OVERS\outputs\PEAO\densidad\1%\simulacion_3\synthetic_control_outputs.xlsx',synthetic_control_106,106)</v>
      </c>
      <c r="IX39" s="2" t="str">
        <f t="shared" si="61"/>
        <v>xlswrite('G:\Mi unidad\1. PROYECTOS TELLO 2022\SCM SPILL OVERS\outputs\PEAO\densidad\1%\simulacion_3\synthetic_control_spillover_outputs.xlsx',synthetic_control_sp_106,106)</v>
      </c>
      <c r="JN39" s="2" t="str">
        <f t="shared" si="62"/>
        <v>xlswrite('G:\Mi unidad\1. PROYECTOS TELLO 2022\SCM SPILL OVERS\outputs\PEAO\densidad\1%\simulacion_3\observado_outputs.xlsx',tratado_106,106)</v>
      </c>
      <c r="KA39" s="2" t="str">
        <f t="shared" si="63"/>
        <v>xlswrite('G:\Mi unidad\1. PROYECTOS TELLO 2022\SCM SPILL OVERS\outputs\PEAO\bajo_niv_educ\1%\simulacion_3\synthetic_control_outputs.xlsx',synthetic_control_106,106)</v>
      </c>
      <c r="KO39" s="2" t="str">
        <f t="shared" si="64"/>
        <v>xlswrite('G:\Mi unidad\1. PROYECTOS TELLO 2022\SCM SPILL OVERS\outputs\PEAO\bajo_niv_educ\1%\simulacion_3\synthetic_control_spillover_outputs.xlsx',synthetic_control_sp_106,106)</v>
      </c>
      <c r="LE39" s="2" t="str">
        <f t="shared" si="65"/>
        <v>xlswrite('G:\Mi unidad\1. PROYECTOS TELLO 2022\SCM SPILL OVERS\outputs\PEAO\bajo_niv_educ\1%\simulacion_3\observado_outputs.xlsx',tratado_106,106)</v>
      </c>
      <c r="LS39" s="2" t="str">
        <f t="shared" si="66"/>
        <v>xlswrite('G:\Mi unidad\1. PROYECTOS TELLO 2022\SCM SPILL OVERS\outputs\PEAO\bajo_ingreso\1%\simulacion_3\synthetic_control_outputs.xlsx',synthetic_control_106,106)</v>
      </c>
      <c r="MH39" s="2" t="str">
        <f t="shared" si="67"/>
        <v>xlswrite('G:\Mi unidad\1. PROYECTOS TELLO 2022\SCM SPILL OVERS\outputs\PEAO\bajo_ingreso\1%\simulacion_3\synthetic_control_spillover_outputs.xlsx',synthetic_control_sp_106,106)</v>
      </c>
      <c r="MX39" s="2" t="str">
        <f t="shared" si="68"/>
        <v>xlswrite('G:\Mi unidad\1. PROYECTOS TELLO 2022\SCM SPILL OVERS\outputs\PEAO\bajo_ingreso\1%\simulacion_3\observado_outputs.xlsx',tratado_106,106)</v>
      </c>
      <c r="NR39" s="2" t="str">
        <f t="shared" si="69"/>
        <v>xlswrite('G:\Mi unidad\1. PROYECTOS TELLO 2022\SCM SPILL OVERS\outputs\PEAO\densidad_g\1%\simulacion_3\synthetic_control_outputs.xlsx',synthetic_control_106,106)</v>
      </c>
      <c r="OF39" s="2" t="str">
        <f t="shared" si="70"/>
        <v>xlswrite('G:\Mi unidad\1. PROYECTOS TELLO 2022\SCM SPILL OVERS\outputs\PEAO\densidad_g\1%\simulacion_3\synthetic_control_spillover_outputs.xlsx',synthetic_control_sp_106,106)</v>
      </c>
      <c r="OV39" s="2" t="str">
        <f t="shared" si="71"/>
        <v>xlswrite('G:\Mi unidad\1. PROYECTOS TELLO 2022\SCM SPILL OVERS\outputs\PEAO\densidad_g\1%\simulacion_3\observado_outputs.xlsx',tratado_106,106)</v>
      </c>
      <c r="PI39" s="2" t="str">
        <f t="shared" si="72"/>
        <v>xlswrite('G:\Mi unidad\1. PROYECTOS TELLO 2022\SCM SPILL OVERS\outputs\PEAO\alimentos\1%\simulacion_3\synthetic_control_outputs.xlsx',synthetic_control_106,106);</v>
      </c>
      <c r="PJ39" s="2" t="str">
        <f t="shared" si="73"/>
        <v>xlswrite('G:\Mi unidad\1. PROYECTOS TELLO 2022\SCM SPILL OVERS\outputs\PEAO\alimentos\1%\simulacion_3\synthetic_control_spillover_outputs.xlsx',synthetic_control_sp_106,106);</v>
      </c>
      <c r="PK39" s="2" t="str">
        <f t="shared" si="74"/>
        <v>xlswrite('G:\Mi unidad\1. PROYECTOS TELLO 2022\SCM SPILL OVERS\outputs\PEAO\alimentos\1%\simulacion_3\observado_outputs.xlsx',tratado_106,106);</v>
      </c>
      <c r="PP39" s="2" t="str">
        <f t="shared" si="75"/>
        <v>xlswrite('G:\Mi unidad\1. PROYECTOS TELLO 2022\SCM SPILL OVERS\outputs\PEAO\jefe_hogar\1%\simulacion_3\synthetic_control_outputs.xlsx',synthetic_control_106,106);</v>
      </c>
      <c r="PQ39" s="2" t="str">
        <f t="shared" si="76"/>
        <v>xlswrite('G:\Mi unidad\1. PROYECTOS TELLO 2022\SCM SPILL OVERS\outputs\PEAO\jefe_hogar\1%\simulacion_3\synthetic_control_spillover_outputs.xlsx',synthetic_control_sp_106,106);</v>
      </c>
      <c r="PR39" s="2" t="str">
        <f t="shared" si="77"/>
        <v>xlswrite('G:\Mi unidad\1. PROYECTOS TELLO 2022\SCM SPILL OVERS\outputs\PEAO\jefe_hogar\1%\simulacion_3\observado_outputs.xlsx',tratado_106,106);</v>
      </c>
      <c r="PV39" s="2" t="str">
        <f t="shared" si="78"/>
        <v>xlswrite('G:\Mi unidad\1. PROYECTOS TELLO 2022\SCM SPILL OVERS\outputs\PEAO\mujeres\1%\simulacion_3\synthetic_control_outputs.xlsx',synthetic_control_106,106);</v>
      </c>
      <c r="PW39" s="2" t="str">
        <f t="shared" si="79"/>
        <v>xlswrite('G:\Mi unidad\1. PROYECTOS TELLO 2022\SCM SPILL OVERS\outputs\PEAO\mujeres\1%\simulacion_3\synthetic_control_spillover_outputs.xlsx',synthetic_control_sp_106,106);</v>
      </c>
      <c r="PX39" s="2" t="str">
        <f t="shared" si="80"/>
        <v>xlswrite('G:\Mi unidad\1. PROYECTOS TELLO 2022\SCM SPILL OVERS\outputs\PEAO\mujeres\1%\simulacion_3\observado_outputs.xlsx',tratado_106,106);</v>
      </c>
      <c r="QB39" s="2" t="str">
        <f t="shared" si="81"/>
        <v>xlswrite('G:\Mi unidad\1. PROYECTOS TELLO 2022\SCM SPILL OVERS\outputs\PEAO\criminalidad\1%\simulacion_3\synthetic_control_outputs.xlsx',synthetic_control_106,106);</v>
      </c>
      <c r="QC39" s="2" t="str">
        <f t="shared" si="82"/>
        <v>xlswrite('G:\Mi unidad\1. PROYECTOS TELLO 2022\SCM SPILL OVERS\outputs\PEAO\criminalidad\1%\simulacion_3\synthetic_control_spillover_outputs.xlsx',synthetic_control_sp_106,106);</v>
      </c>
      <c r="QD39" s="2" t="str">
        <f t="shared" si="83"/>
        <v>xlswrite('G:\Mi unidad\1. PROYECTOS TELLO 2022\SCM SPILL OVERS\outputs\PEAO\criminalidad\1%\simulacion_3\observado_outputs.xlsx',tratado_106,106);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OVERS\outputs\PEAO\bajo_niv_educ\1%\simulacion_3\output_tests.xlsx',p_value_vec_"&amp;QW39&amp;"','p_value_vec_"&amp;QW39&amp;"');"</f>
        <v>xlswrite('G:\Mi unidad\1. PROYECTOS TELLO 2022\SCM SPILL OVERS\outputs\PEAO\bajo_niv_educ\1%\simulacion_3\output_tests.xlsx',p_value_vec_26','p_value_vec_26');</v>
      </c>
      <c r="RK39">
        <v>26</v>
      </c>
      <c r="RL39" t="str">
        <f>"xlswrite('G:\Mi unidad\1. PROYECTOS TELLO 2022\SCM SPILL OVERS\outputs\PEAO\bajo_ingreso\1%\simulacion_3\output_tests.xlsx',p_value_vec_"&amp;RK39&amp;"','p_value_vec_"&amp;RK39&amp;"');"</f>
        <v>xlswrite('G:\Mi unidad\1. PROYECTOS TELLO 2022\SCM SPILL OVERS\outputs\PEAO\bajo_ingreso\1%\simulacion_3\output_tests.xlsx',p_value_vec_26','p_value_vec_26');</v>
      </c>
      <c r="RW39">
        <v>26</v>
      </c>
      <c r="RX39" t="str">
        <f>"xlswrite('G:\Mi unidad\1. PROYECTOS TELLO 2022\SCM SPILL OVERS\outputs\PEAO\densidad\1%\simulacion_3\output_tests.xlsx',p_value_vec_"&amp;RW39&amp;"','p_value_vec_"&amp;RW39&amp;"');"</f>
        <v>xlswrite('G:\Mi unidad\1. PROYECTOS TELLO 2022\SCM SPILL OVERS\outputs\PEAO\densidad\1%\simulacion_3\output_tests.xlsx',p_value_vec_26','p_value_vec_26');</v>
      </c>
      <c r="SI39">
        <v>26</v>
      </c>
      <c r="SJ39" t="str">
        <f>"xlswrite('G:\Mi unidad\1. PROYECTOS TELLO 2022\SCM SPILL OVERS\outputs\PEAO\densidad_g\1%\simulacion_3\output_tests.xlsx',p_value_vec_"&amp;SI39&amp;"','p_value_vec_"&amp;SI39&amp;"');"</f>
        <v>xlswrite('G:\Mi unidad\1. PROYECTOS TELLO 2022\SCM SPILL OVERS\outputs\PEAO\densidad_g\1%\simulacion_3\output_tests.xlsx',p_value_vec_26','p_value_vec_26');</v>
      </c>
      <c r="SU39">
        <v>26</v>
      </c>
      <c r="SV39" t="str">
        <f>"xlswrite('G:\Mi unidad\1. PROYECTOS TELLO 2022\SCM SPILL OVERS\outputs\PEAO\distancia_centro_salud\1%\simulacion_3\output_tests.xlsx',p_value_vec_"&amp;SU39&amp;"','p_value_vec_"&amp;SU39&amp;"');"</f>
        <v>xlswrite('G:\Mi unidad\1. PROYECTOS TELLO 2022\SCM SPILL OVERS\outputs\PEAO\distancia_centro_salud\1%\simulacion_3\output_tests.xlsx',p_value_vec_26','p_value_vec_26');</v>
      </c>
      <c r="TH39">
        <v>26</v>
      </c>
      <c r="TI39" t="str">
        <f>"xlswrite('G:\Mi unidad\1. PROYECTOS TELLO 2022\SCM SPILL OVERS\outputs\PEAO\informalidad\1%\simulacion_3\output_tests.xlsx',p_value_vec_"&amp;TH39&amp;"','p_value_vec_"&amp;TH39&amp;"');"</f>
        <v>xlswrite('G:\Mi unidad\1. PROYECTOS TELLO 2022\SCM SPILL OVERS\outputs\PEAO\informalidad\1%\simulacion_3\output_tests.xlsx',p_value_vec_26','p_value_vec_26');</v>
      </c>
      <c r="TU39">
        <v>26</v>
      </c>
      <c r="TV39" t="str">
        <f>"xlswrite('G:\Mi unidad\1. PROYECTOS TELLO 2022\SCM SPILL OVERS\outputs\PEAO\alimentos\1%\simulacion_3\output_tests.xlsx',p_value_vec_"&amp;TU39&amp;"','p_value_vec_"&amp;TU39&amp;"');"</f>
        <v>xlswrite('G:\Mi unidad\1. PROYECTOS TELLO 2022\SCM SPILL OVERS\outputs\PEAO\alimentos\1%\simulacion_3\output_tests.xlsx',p_value_vec_26','p_value_vec_26');</v>
      </c>
      <c r="UB39">
        <v>26</v>
      </c>
      <c r="UC39" t="str">
        <f>"xlswrite('G:\Mi unidad\1. PROYECTOS TELLO 2022\SCM SPILL OVERS\outputs\PEAO\jefe_hogar\1%\simulacion_3\output_tests.xlsx',p_value_vec_"&amp;UB39&amp;"','p_value_vec_"&amp;UB39&amp;"');"</f>
        <v>xlswrite('G:\Mi unidad\1. PROYECTOS TELLO 2022\SCM SPILL OVERS\outputs\PEAO\jefe_hogar\1%\simulacion_3\output_tests.xlsx',p_value_vec_26','p_value_vec_26');</v>
      </c>
      <c r="UI39">
        <v>26</v>
      </c>
      <c r="UJ39" t="str">
        <f>"xlswrite('G:\Mi unidad\1. PROYECTOS TELLO 2022\SCM SPILL OVERS\outputs\PEAO\mujeres\1%\simulacion_3\output_tests.xlsx',p_value_vec_"&amp;UI39&amp;"','p_value_vec_"&amp;UI39&amp;"');"</f>
        <v>xlswrite('G:\Mi unidad\1. PROYECTOS TELLO 2022\SCM SPILL OVERS\outputs\PEAO\mujeres\1%\simulacion_3\output_tests.xlsx',p_value_vec_26','p_value_vec_26');</v>
      </c>
      <c r="UU39">
        <v>26</v>
      </c>
      <c r="UV39" t="str">
        <f>"xlswrite('G:\Mi unidad\1. PROYECTOS TELLO 2022\SCM SPILL OVERS\outputs\PEAO\criminalidad\1%\simulacion_3\output_tests.xlsx',p_value_vec_"&amp;UU39&amp;"','p_value_vec_"&amp;UU39&amp;"');"</f>
        <v>xlswrite('G:\Mi unidad\1. PROYECTOS TELLO 2022\SCM SPILL OVERS\outputs\PEAO\criminalidad\1%\simulacion_3\output_tests.xlsx',p_value_vec_26','p_value_vec_26');</v>
      </c>
    </row>
    <row r="40" spans="1:568" x14ac:dyDescent="0.3">
      <c r="A40">
        <v>107</v>
      </c>
      <c r="B40" s="2" t="str">
        <f t="shared" si="47"/>
        <v>[data_107,provincias_107,~] = xlsread('BD_PEAO_est_1_provincia_107.xlsx');</v>
      </c>
      <c r="E40" s="2" t="str">
        <f t="shared" si="37"/>
        <v>provincia_107 = unique(provincias_107(2:end,1));</v>
      </c>
      <c r="O40" s="2" t="str">
        <f t="shared" si="48"/>
        <v>PEAO_107 = reshape(data_107(:,2),T+S,N);</v>
      </c>
      <c r="T40" s="2" t="str">
        <f t="shared" si="49"/>
        <v xml:space="preserve">PEAO_107 = PEAO_107'; </v>
      </c>
      <c r="X40" s="2" t="str">
        <f t="shared" si="50"/>
        <v>tratado_107 = PEAO_107(1,:);</v>
      </c>
      <c r="AC40" s="2" t="str">
        <f t="shared" si="51"/>
        <v>PEAO_107(1,:) = [];</v>
      </c>
      <c r="AI40" s="2" t="str">
        <f t="shared" si="52"/>
        <v>PEAO_107 = [tratado_107;PEAO_107];</v>
      </c>
      <c r="AN40" s="2" t="str">
        <f t="shared" si="53"/>
        <v>Y_107 = PEAO_107; % outcome matrix</v>
      </c>
      <c r="AS40" s="2" t="str">
        <f t="shared" si="44"/>
        <v>Y_pre_107 = Y_107(:,1:T);</v>
      </c>
      <c r="AW40" s="2" t="str">
        <f t="shared" si="45"/>
        <v>Y_post_107 = Y_107(:,T+1:end);</v>
      </c>
      <c r="BA40" s="2" t="str">
        <f t="shared" si="46"/>
        <v>[a_hat_107,B_hat_107] = scm_batch(Y_pre_107);</v>
      </c>
      <c r="BF40" s="2" t="str">
        <f t="shared" si="38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39"/>
        <v>M_hat_107 = (eye(N)-B_hat_107)'*(eye(N)-B_hat_107);</v>
      </c>
      <c r="DQ40" s="2" t="str">
        <f t="shared" si="40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1"/>
        <v>synthetic_control_107=synthetic_control_107'</v>
      </c>
      <c r="EQ40" s="2" t="str">
        <f t="shared" si="42"/>
        <v>synthetic_control_sp_107=synthetic_control_sp_107'</v>
      </c>
      <c r="EV40" s="2" t="str">
        <f t="shared" si="43"/>
        <v>tratado_107=tratado_107'</v>
      </c>
      <c r="EZ40" s="2" t="str">
        <f t="shared" si="54"/>
        <v>xlswrite('G:\Mi unidad\1. PROYECTOS TELLO 2022\SCM SPILL OVERS\outputs\PEAO\distancia_centro_salud\1%\simulacion_3\synthetic_control_outputs.xlsx',synthetic_control_107,107)</v>
      </c>
      <c r="FN40" s="2" t="str">
        <f t="shared" si="55"/>
        <v>xlswrite('G:\Mi unidad\1. PROYECTOS TELLO 2022\SCM SPILL OVERS\outputs\PEAO\distancia_centro_salud\1%\simulacion_3\synthetic_control_spillover_outputs.xlsx',synthetic_control_sp_107,107)</v>
      </c>
      <c r="GD40" s="2" t="str">
        <f t="shared" si="56"/>
        <v>xlswrite('G:\Mi unidad\1. PROYECTOS TELLO 2022\SCM SPILL OVERS\outputs\PEAO\distancia_centro_salud\1%\simulacion_3\observado_outputs.xlsx',tratado_107,107)</v>
      </c>
      <c r="GR40" s="2" t="str">
        <f t="shared" si="57"/>
        <v>xlswrite('G:\Mi unidad\1. PROYECTOS TELLO 2022\SCM SPILL OVERS\outputs\PEAO\informalidad\1%\simulacion_3\synthetic_control_outputs.xlsx',synthetic_control_107,107)</v>
      </c>
      <c r="HF40" s="2" t="str">
        <f t="shared" si="58"/>
        <v>xlswrite('G:\Mi unidad\1. PROYECTOS TELLO 2022\SCM SPILL OVERS\outputs\PEAO\informalidad\1%\simulacion_3\synthetic_control_spillover_outputs.xlsx',synthetic_control_sp_107,107)</v>
      </c>
      <c r="HV40" s="2" t="str">
        <f t="shared" si="59"/>
        <v>xlswrite('G:\Mi unidad\1. PROYECTOS TELLO 2022\SCM SPILL OVERS\outputs\PEAO\informalidad\1%\simulacion_3\observado_outputs.xlsx',tratado_107,107)</v>
      </c>
      <c r="IJ40" s="2" t="str">
        <f t="shared" si="60"/>
        <v>xlswrite('G:\Mi unidad\1. PROYECTOS TELLO 2022\SCM SPILL OVERS\outputs\PEAO\densidad\1%\simulacion_3\synthetic_control_outputs.xlsx',synthetic_control_107,107)</v>
      </c>
      <c r="IX40" s="2" t="str">
        <f t="shared" si="61"/>
        <v>xlswrite('G:\Mi unidad\1. PROYECTOS TELLO 2022\SCM SPILL OVERS\outputs\PEAO\densidad\1%\simulacion_3\synthetic_control_spillover_outputs.xlsx',synthetic_control_sp_107,107)</v>
      </c>
      <c r="JN40" s="2" t="str">
        <f t="shared" si="62"/>
        <v>xlswrite('G:\Mi unidad\1. PROYECTOS TELLO 2022\SCM SPILL OVERS\outputs\PEAO\densidad\1%\simulacion_3\observado_outputs.xlsx',tratado_107,107)</v>
      </c>
      <c r="KA40" s="2" t="str">
        <f t="shared" si="63"/>
        <v>xlswrite('G:\Mi unidad\1. PROYECTOS TELLO 2022\SCM SPILL OVERS\outputs\PEAO\bajo_niv_educ\1%\simulacion_3\synthetic_control_outputs.xlsx',synthetic_control_107,107)</v>
      </c>
      <c r="KO40" s="2" t="str">
        <f t="shared" si="64"/>
        <v>xlswrite('G:\Mi unidad\1. PROYECTOS TELLO 2022\SCM SPILL OVERS\outputs\PEAO\bajo_niv_educ\1%\simulacion_3\synthetic_control_spillover_outputs.xlsx',synthetic_control_sp_107,107)</v>
      </c>
      <c r="LE40" s="2" t="str">
        <f t="shared" si="65"/>
        <v>xlswrite('G:\Mi unidad\1. PROYECTOS TELLO 2022\SCM SPILL OVERS\outputs\PEAO\bajo_niv_educ\1%\simulacion_3\observado_outputs.xlsx',tratado_107,107)</v>
      </c>
      <c r="LS40" s="2" t="str">
        <f t="shared" si="66"/>
        <v>xlswrite('G:\Mi unidad\1. PROYECTOS TELLO 2022\SCM SPILL OVERS\outputs\PEAO\bajo_ingreso\1%\simulacion_3\synthetic_control_outputs.xlsx',synthetic_control_107,107)</v>
      </c>
      <c r="MH40" s="2" t="str">
        <f t="shared" si="67"/>
        <v>xlswrite('G:\Mi unidad\1. PROYECTOS TELLO 2022\SCM SPILL OVERS\outputs\PEAO\bajo_ingreso\1%\simulacion_3\synthetic_control_spillover_outputs.xlsx',synthetic_control_sp_107,107)</v>
      </c>
      <c r="MX40" s="2" t="str">
        <f t="shared" si="68"/>
        <v>xlswrite('G:\Mi unidad\1. PROYECTOS TELLO 2022\SCM SPILL OVERS\outputs\PEAO\bajo_ingreso\1%\simulacion_3\observado_outputs.xlsx',tratado_107,107)</v>
      </c>
      <c r="NR40" s="2" t="str">
        <f t="shared" si="69"/>
        <v>xlswrite('G:\Mi unidad\1. PROYECTOS TELLO 2022\SCM SPILL OVERS\outputs\PEAO\densidad_g\1%\simulacion_3\synthetic_control_outputs.xlsx',synthetic_control_107,107)</v>
      </c>
      <c r="OF40" s="2" t="str">
        <f t="shared" si="70"/>
        <v>xlswrite('G:\Mi unidad\1. PROYECTOS TELLO 2022\SCM SPILL OVERS\outputs\PEAO\densidad_g\1%\simulacion_3\synthetic_control_spillover_outputs.xlsx',synthetic_control_sp_107,107)</v>
      </c>
      <c r="OV40" s="2" t="str">
        <f t="shared" si="71"/>
        <v>xlswrite('G:\Mi unidad\1. PROYECTOS TELLO 2022\SCM SPILL OVERS\outputs\PEAO\densidad_g\1%\simulacion_3\observado_outputs.xlsx',tratado_107,107)</v>
      </c>
      <c r="PI40" s="2" t="str">
        <f t="shared" si="72"/>
        <v>xlswrite('G:\Mi unidad\1. PROYECTOS TELLO 2022\SCM SPILL OVERS\outputs\PEAO\alimentos\1%\simulacion_3\synthetic_control_outputs.xlsx',synthetic_control_107,107);</v>
      </c>
      <c r="PJ40" s="2" t="str">
        <f t="shared" si="73"/>
        <v>xlswrite('G:\Mi unidad\1. PROYECTOS TELLO 2022\SCM SPILL OVERS\outputs\PEAO\alimentos\1%\simulacion_3\synthetic_control_spillover_outputs.xlsx',synthetic_control_sp_107,107);</v>
      </c>
      <c r="PK40" s="2" t="str">
        <f t="shared" si="74"/>
        <v>xlswrite('G:\Mi unidad\1. PROYECTOS TELLO 2022\SCM SPILL OVERS\outputs\PEAO\alimentos\1%\simulacion_3\observado_outputs.xlsx',tratado_107,107);</v>
      </c>
      <c r="PP40" s="2" t="str">
        <f t="shared" si="75"/>
        <v>xlswrite('G:\Mi unidad\1. PROYECTOS TELLO 2022\SCM SPILL OVERS\outputs\PEAO\jefe_hogar\1%\simulacion_3\synthetic_control_outputs.xlsx',synthetic_control_107,107);</v>
      </c>
      <c r="PQ40" s="2" t="str">
        <f t="shared" si="76"/>
        <v>xlswrite('G:\Mi unidad\1. PROYECTOS TELLO 2022\SCM SPILL OVERS\outputs\PEAO\jefe_hogar\1%\simulacion_3\synthetic_control_spillover_outputs.xlsx',synthetic_control_sp_107,107);</v>
      </c>
      <c r="PR40" s="2" t="str">
        <f t="shared" si="77"/>
        <v>xlswrite('G:\Mi unidad\1. PROYECTOS TELLO 2022\SCM SPILL OVERS\outputs\PEAO\jefe_hogar\1%\simulacion_3\observado_outputs.xlsx',tratado_107,107);</v>
      </c>
      <c r="PV40" s="2" t="str">
        <f t="shared" si="78"/>
        <v>xlswrite('G:\Mi unidad\1. PROYECTOS TELLO 2022\SCM SPILL OVERS\outputs\PEAO\mujeres\1%\simulacion_3\synthetic_control_outputs.xlsx',synthetic_control_107,107);</v>
      </c>
      <c r="PW40" s="2" t="str">
        <f t="shared" si="79"/>
        <v>xlswrite('G:\Mi unidad\1. PROYECTOS TELLO 2022\SCM SPILL OVERS\outputs\PEAO\mujeres\1%\simulacion_3\synthetic_control_spillover_outputs.xlsx',synthetic_control_sp_107,107);</v>
      </c>
      <c r="PX40" s="2" t="str">
        <f t="shared" si="80"/>
        <v>xlswrite('G:\Mi unidad\1. PROYECTOS TELLO 2022\SCM SPILL OVERS\outputs\PEAO\mujeres\1%\simulacion_3\observado_outputs.xlsx',tratado_107,107);</v>
      </c>
      <c r="QB40" s="2" t="str">
        <f t="shared" si="81"/>
        <v>xlswrite('G:\Mi unidad\1. PROYECTOS TELLO 2022\SCM SPILL OVERS\outputs\PEAO\criminalidad\1%\simulacion_3\synthetic_control_outputs.xlsx',synthetic_control_107,107);</v>
      </c>
      <c r="QC40" s="2" t="str">
        <f t="shared" si="82"/>
        <v>xlswrite('G:\Mi unidad\1. PROYECTOS TELLO 2022\SCM SPILL OVERS\outputs\PEAO\criminalidad\1%\simulacion_3\synthetic_control_spillover_outputs.xlsx',synthetic_control_sp_107,107);</v>
      </c>
      <c r="QD40" s="2" t="str">
        <f t="shared" si="83"/>
        <v>xlswrite('G:\Mi unidad\1. PROYECTOS TELLO 2022\SCM SPILL OVERS\outputs\PEAO\criminalidad\1%\simulacion_3\observado_outputs.xlsx',tratado_107,107);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OVERS\outputs\PEAO\bajo_niv_educ\1%\simulacion_3\output_tests.xlsx',alpha1_hat_vec_"&amp;QW40&amp;"','alpha1_hat_vec_"&amp;QW40&amp;"');"</f>
        <v>xlswrite('G:\Mi unidad\1. PROYECTOS TELLO 2022\SCM SPILL OVERS\outputs\PEAO\bajo_niv_educ\1%\simulacion_3\output_tests.xlsx',alpha1_hat_vec_26','alpha1_hat_vec_26');</v>
      </c>
      <c r="RK40">
        <v>26</v>
      </c>
      <c r="RL40" t="str">
        <f>"xlswrite('G:\Mi unidad\1. PROYECTOS TELLO 2022\SCM SPILL OVERS\outputs\PEAO\bajo_ingreso\1%\simulacion_3\output_tests.xlsx',alpha1_hat_vec_"&amp;RK40&amp;"','alpha1_hat_vec_"&amp;RK40&amp;"');"</f>
        <v>xlswrite('G:\Mi unidad\1. PROYECTOS TELLO 2022\SCM SPILL OVERS\outputs\PEAO\bajo_ingreso\1%\simulacion_3\output_tests.xlsx',alpha1_hat_vec_26','alpha1_hat_vec_26');</v>
      </c>
      <c r="RW40">
        <v>26</v>
      </c>
      <c r="RX40" t="str">
        <f>"xlswrite('G:\Mi unidad\1. PROYECTOS TELLO 2022\SCM SPILL OVERS\outputs\PEAO\densidad\1%\simulacion_3\output_tests.xlsx',alpha1_hat_vec_"&amp;RW40&amp;"','alpha1_hat_vec_"&amp;RW40&amp;"');"</f>
        <v>xlswrite('G:\Mi unidad\1. PROYECTOS TELLO 2022\SCM SPILL OVERS\outputs\PEAO\densidad\1%\simulacion_3\output_tests.xlsx',alpha1_hat_vec_26','alpha1_hat_vec_26');</v>
      </c>
      <c r="SI40">
        <v>26</v>
      </c>
      <c r="SJ40" t="str">
        <f>"xlswrite('G:\Mi unidad\1. PROYECTOS TELLO 2022\SCM SPILL OVERS\outputs\PEAO\densidad_g\1%\simulacion_3\output_tests.xlsx',alpha1_hat_vec_"&amp;SI40&amp;"','alpha1_hat_vec_"&amp;SI40&amp;"');"</f>
        <v>xlswrite('G:\Mi unidad\1. PROYECTOS TELLO 2022\SCM SPILL OVERS\outputs\PEAO\densidad_g\1%\simulacion_3\output_tests.xlsx',alpha1_hat_vec_26','alpha1_hat_vec_26');</v>
      </c>
      <c r="SU40">
        <v>26</v>
      </c>
      <c r="SV40" t="str">
        <f>"xlswrite('G:\Mi unidad\1. PROYECTOS TELLO 2022\SCM SPILL OVERS\outputs\PEAO\distancia_centro_salud\1%\simulacion_3\output_tests.xlsx',alpha1_hat_vec_"&amp;SU40&amp;"','alpha1_hat_vec_"&amp;SU40&amp;"');"</f>
        <v>xlswrite('G:\Mi unidad\1. PROYECTOS TELLO 2022\SCM SPILL OVERS\outputs\PEAO\distancia_centro_salud\1%\simulacion_3\output_tests.xlsx',alpha1_hat_vec_26','alpha1_hat_vec_26');</v>
      </c>
      <c r="TH40">
        <v>26</v>
      </c>
      <c r="TI40" t="str">
        <f>"xlswrite('G:\Mi unidad\1. PROYECTOS TELLO 2022\SCM SPILL OVERS\outputs\PEAO\informalidad\1%\simulacion_3\output_tests.xlsx',alpha1_hat_vec_"&amp;TH40&amp;"','alpha1_hat_vec_"&amp;TH40&amp;"');"</f>
        <v>xlswrite('G:\Mi unidad\1. PROYECTOS TELLO 2022\SCM SPILL OVERS\outputs\PEAO\informalidad\1%\simulacion_3\output_tests.xlsx',alpha1_hat_vec_26','alpha1_hat_vec_26');</v>
      </c>
      <c r="TU40">
        <v>26</v>
      </c>
      <c r="TV40" t="str">
        <f>"xlswrite('G:\Mi unidad\1. PROYECTOS TELLO 2022\SCM SPILL OVERS\outputs\PEAO\alimentos\1%\simulacion_3\output_tests.xlsx',alpha1_hat_vec_"&amp;TU40&amp;"','alpha1_hat_vec_"&amp;TU40&amp;"');"</f>
        <v>xlswrite('G:\Mi unidad\1. PROYECTOS TELLO 2022\SCM SPILL OVERS\outputs\PEAO\alimentos\1%\simulacion_3\output_tests.xlsx',alpha1_hat_vec_26','alpha1_hat_vec_26');</v>
      </c>
      <c r="UB40">
        <v>26</v>
      </c>
      <c r="UC40" t="str">
        <f>"xlswrite('G:\Mi unidad\1. PROYECTOS TELLO 2022\SCM SPILL OVERS\outputs\PEAO\jefe_hogar\1%\simulacion_3\output_tests.xlsx',alpha1_hat_vec_"&amp;UB40&amp;"','alpha1_hat_vec_"&amp;UB40&amp;"');"</f>
        <v>xlswrite('G:\Mi unidad\1. PROYECTOS TELLO 2022\SCM SPILL OVERS\outputs\PEAO\jefe_hogar\1%\simulacion_3\output_tests.xlsx',alpha1_hat_vec_26','alpha1_hat_vec_26');</v>
      </c>
      <c r="UI40">
        <v>26</v>
      </c>
      <c r="UJ40" t="str">
        <f>"xlswrite('G:\Mi unidad\1. PROYECTOS TELLO 2022\SCM SPILL OVERS\outputs\PEAO\mujeres\1%\simulacion_3\output_tests.xlsx',alpha1_hat_vec_"&amp;UI40&amp;"','alpha1_hat_vec_"&amp;UI40&amp;"');"</f>
        <v>xlswrite('G:\Mi unidad\1. PROYECTOS TELLO 2022\SCM SPILL OVERS\outputs\PEAO\mujeres\1%\simulacion_3\output_tests.xlsx',alpha1_hat_vec_26','alpha1_hat_vec_26');</v>
      </c>
      <c r="UU40">
        <v>26</v>
      </c>
      <c r="UV40" t="str">
        <f>"xlswrite('G:\Mi unidad\1. PROYECTOS TELLO 2022\SCM SPILL OVERS\outputs\PEAO\criminalidad\1%\simulacion_3\output_tests.xlsx',alpha1_hat_vec_"&amp;UU40&amp;"','alpha1_hat_vec_"&amp;UU40&amp;"');"</f>
        <v>xlswrite('G:\Mi unidad\1. PROYECTOS TELLO 2022\SCM SPILL OVERS\outputs\PEAO\criminalidad\1%\simulacion_3\output_tests.xlsx',alpha1_hat_vec_26','alpha1_hat_vec_26');</v>
      </c>
    </row>
    <row r="41" spans="1:568" x14ac:dyDescent="0.3">
      <c r="A41">
        <v>108</v>
      </c>
      <c r="B41" s="2" t="str">
        <f t="shared" si="47"/>
        <v>[data_108,provincias_108,~] = xlsread('BD_PEAO_est_1_provincia_108.xlsx');</v>
      </c>
      <c r="E41" s="2" t="str">
        <f t="shared" si="37"/>
        <v>provincia_108 = unique(provincias_108(2:end,1));</v>
      </c>
      <c r="O41" s="2" t="str">
        <f t="shared" si="48"/>
        <v>PEAO_108 = reshape(data_108(:,2),T+S,N);</v>
      </c>
      <c r="T41" s="2" t="str">
        <f t="shared" si="49"/>
        <v xml:space="preserve">PEAO_108 = PEAO_108'; </v>
      </c>
      <c r="X41" s="2" t="str">
        <f t="shared" si="50"/>
        <v>tratado_108 = PEAO_108(1,:);</v>
      </c>
      <c r="AC41" s="2" t="str">
        <f t="shared" si="51"/>
        <v>PEAO_108(1,:) = [];</v>
      </c>
      <c r="AI41" s="2" t="str">
        <f t="shared" si="52"/>
        <v>PEAO_108 = [tratado_108;PEAO_108];</v>
      </c>
      <c r="AN41" s="2" t="str">
        <f t="shared" si="53"/>
        <v>Y_108 = PEAO_108; % outcome matrix</v>
      </c>
      <c r="AS41" s="2" t="str">
        <f t="shared" si="44"/>
        <v>Y_pre_108 = Y_108(:,1:T);</v>
      </c>
      <c r="AW41" s="2" t="str">
        <f t="shared" si="45"/>
        <v>Y_post_108 = Y_108(:,T+1:end);</v>
      </c>
      <c r="BA41" s="2" t="str">
        <f t="shared" si="46"/>
        <v>[a_hat_108,B_hat_108] = scm_batch(Y_pre_108);</v>
      </c>
      <c r="BF41" s="2" t="str">
        <f t="shared" si="38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39"/>
        <v>M_hat_108 = (eye(N)-B_hat_108)'*(eye(N)-B_hat_108);</v>
      </c>
      <c r="DQ41" s="2" t="str">
        <f t="shared" si="40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1"/>
        <v>synthetic_control_108=synthetic_control_108'</v>
      </c>
      <c r="EQ41" s="2" t="str">
        <f t="shared" si="42"/>
        <v>synthetic_control_sp_108=synthetic_control_sp_108'</v>
      </c>
      <c r="EV41" s="2" t="str">
        <f t="shared" si="43"/>
        <v>tratado_108=tratado_108'</v>
      </c>
      <c r="EZ41" s="2" t="str">
        <f t="shared" si="54"/>
        <v>xlswrite('G:\Mi unidad\1. PROYECTOS TELLO 2022\SCM SPILL OVERS\outputs\PEAO\distancia_centro_salud\1%\simulacion_3\synthetic_control_outputs.xlsx',synthetic_control_108,108)</v>
      </c>
      <c r="FN41" s="2" t="str">
        <f t="shared" si="55"/>
        <v>xlswrite('G:\Mi unidad\1. PROYECTOS TELLO 2022\SCM SPILL OVERS\outputs\PEAO\distancia_centro_salud\1%\simulacion_3\synthetic_control_spillover_outputs.xlsx',synthetic_control_sp_108,108)</v>
      </c>
      <c r="GD41" s="2" t="str">
        <f t="shared" si="56"/>
        <v>xlswrite('G:\Mi unidad\1. PROYECTOS TELLO 2022\SCM SPILL OVERS\outputs\PEAO\distancia_centro_salud\1%\simulacion_3\observado_outputs.xlsx',tratado_108,108)</v>
      </c>
      <c r="GR41" s="2" t="str">
        <f t="shared" si="57"/>
        <v>xlswrite('G:\Mi unidad\1. PROYECTOS TELLO 2022\SCM SPILL OVERS\outputs\PEAO\informalidad\1%\simulacion_3\synthetic_control_outputs.xlsx',synthetic_control_108,108)</v>
      </c>
      <c r="HF41" s="2" t="str">
        <f t="shared" si="58"/>
        <v>xlswrite('G:\Mi unidad\1. PROYECTOS TELLO 2022\SCM SPILL OVERS\outputs\PEAO\informalidad\1%\simulacion_3\synthetic_control_spillover_outputs.xlsx',synthetic_control_sp_108,108)</v>
      </c>
      <c r="HV41" s="2" t="str">
        <f t="shared" si="59"/>
        <v>xlswrite('G:\Mi unidad\1. PROYECTOS TELLO 2022\SCM SPILL OVERS\outputs\PEAO\informalidad\1%\simulacion_3\observado_outputs.xlsx',tratado_108,108)</v>
      </c>
      <c r="IJ41" s="2" t="str">
        <f t="shared" si="60"/>
        <v>xlswrite('G:\Mi unidad\1. PROYECTOS TELLO 2022\SCM SPILL OVERS\outputs\PEAO\densidad\1%\simulacion_3\synthetic_control_outputs.xlsx',synthetic_control_108,108)</v>
      </c>
      <c r="IX41" s="2" t="str">
        <f t="shared" si="61"/>
        <v>xlswrite('G:\Mi unidad\1. PROYECTOS TELLO 2022\SCM SPILL OVERS\outputs\PEAO\densidad\1%\simulacion_3\synthetic_control_spillover_outputs.xlsx',synthetic_control_sp_108,108)</v>
      </c>
      <c r="JN41" s="2" t="str">
        <f t="shared" si="62"/>
        <v>xlswrite('G:\Mi unidad\1. PROYECTOS TELLO 2022\SCM SPILL OVERS\outputs\PEAO\densidad\1%\simulacion_3\observado_outputs.xlsx',tratado_108,108)</v>
      </c>
      <c r="KA41" s="2" t="str">
        <f t="shared" si="63"/>
        <v>xlswrite('G:\Mi unidad\1. PROYECTOS TELLO 2022\SCM SPILL OVERS\outputs\PEAO\bajo_niv_educ\1%\simulacion_3\synthetic_control_outputs.xlsx',synthetic_control_108,108)</v>
      </c>
      <c r="KO41" s="2" t="str">
        <f t="shared" si="64"/>
        <v>xlswrite('G:\Mi unidad\1. PROYECTOS TELLO 2022\SCM SPILL OVERS\outputs\PEAO\bajo_niv_educ\1%\simulacion_3\synthetic_control_spillover_outputs.xlsx',synthetic_control_sp_108,108)</v>
      </c>
      <c r="LE41" s="2" t="str">
        <f t="shared" si="65"/>
        <v>xlswrite('G:\Mi unidad\1. PROYECTOS TELLO 2022\SCM SPILL OVERS\outputs\PEAO\bajo_niv_educ\1%\simulacion_3\observado_outputs.xlsx',tratado_108,108)</v>
      </c>
      <c r="LS41" s="2" t="str">
        <f t="shared" si="66"/>
        <v>xlswrite('G:\Mi unidad\1. PROYECTOS TELLO 2022\SCM SPILL OVERS\outputs\PEAO\bajo_ingreso\1%\simulacion_3\synthetic_control_outputs.xlsx',synthetic_control_108,108)</v>
      </c>
      <c r="MH41" s="2" t="str">
        <f t="shared" si="67"/>
        <v>xlswrite('G:\Mi unidad\1. PROYECTOS TELLO 2022\SCM SPILL OVERS\outputs\PEAO\bajo_ingreso\1%\simulacion_3\synthetic_control_spillover_outputs.xlsx',synthetic_control_sp_108,108)</v>
      </c>
      <c r="MX41" s="2" t="str">
        <f t="shared" si="68"/>
        <v>xlswrite('G:\Mi unidad\1. PROYECTOS TELLO 2022\SCM SPILL OVERS\outputs\PEAO\bajo_ingreso\1%\simulacion_3\observado_outputs.xlsx',tratado_108,108)</v>
      </c>
      <c r="NR41" s="2" t="str">
        <f t="shared" si="69"/>
        <v>xlswrite('G:\Mi unidad\1. PROYECTOS TELLO 2022\SCM SPILL OVERS\outputs\PEAO\densidad_g\1%\simulacion_3\synthetic_control_outputs.xlsx',synthetic_control_108,108)</v>
      </c>
      <c r="OF41" s="2" t="str">
        <f t="shared" si="70"/>
        <v>xlswrite('G:\Mi unidad\1. PROYECTOS TELLO 2022\SCM SPILL OVERS\outputs\PEAO\densidad_g\1%\simulacion_3\synthetic_control_spillover_outputs.xlsx',synthetic_control_sp_108,108)</v>
      </c>
      <c r="OV41" s="2" t="str">
        <f t="shared" si="71"/>
        <v>xlswrite('G:\Mi unidad\1. PROYECTOS TELLO 2022\SCM SPILL OVERS\outputs\PEAO\densidad_g\1%\simulacion_3\observado_outputs.xlsx',tratado_108,108)</v>
      </c>
      <c r="PI41" s="2" t="str">
        <f t="shared" si="72"/>
        <v>xlswrite('G:\Mi unidad\1. PROYECTOS TELLO 2022\SCM SPILL OVERS\outputs\PEAO\alimentos\1%\simulacion_3\synthetic_control_outputs.xlsx',synthetic_control_108,108);</v>
      </c>
      <c r="PJ41" s="2" t="str">
        <f t="shared" si="73"/>
        <v>xlswrite('G:\Mi unidad\1. PROYECTOS TELLO 2022\SCM SPILL OVERS\outputs\PEAO\alimentos\1%\simulacion_3\synthetic_control_spillover_outputs.xlsx',synthetic_control_sp_108,108);</v>
      </c>
      <c r="PK41" s="2" t="str">
        <f t="shared" si="74"/>
        <v>xlswrite('G:\Mi unidad\1. PROYECTOS TELLO 2022\SCM SPILL OVERS\outputs\PEAO\alimentos\1%\simulacion_3\observado_outputs.xlsx',tratado_108,108);</v>
      </c>
      <c r="PP41" s="2" t="str">
        <f t="shared" si="75"/>
        <v>xlswrite('G:\Mi unidad\1. PROYECTOS TELLO 2022\SCM SPILL OVERS\outputs\PEAO\jefe_hogar\1%\simulacion_3\synthetic_control_outputs.xlsx',synthetic_control_108,108);</v>
      </c>
      <c r="PQ41" s="2" t="str">
        <f t="shared" si="76"/>
        <v>xlswrite('G:\Mi unidad\1. PROYECTOS TELLO 2022\SCM SPILL OVERS\outputs\PEAO\jefe_hogar\1%\simulacion_3\synthetic_control_spillover_outputs.xlsx',synthetic_control_sp_108,108);</v>
      </c>
      <c r="PR41" s="2" t="str">
        <f t="shared" si="77"/>
        <v>xlswrite('G:\Mi unidad\1. PROYECTOS TELLO 2022\SCM SPILL OVERS\outputs\PEAO\jefe_hogar\1%\simulacion_3\observado_outputs.xlsx',tratado_108,108);</v>
      </c>
      <c r="PV41" s="2" t="str">
        <f t="shared" si="78"/>
        <v>xlswrite('G:\Mi unidad\1. PROYECTOS TELLO 2022\SCM SPILL OVERS\outputs\PEAO\mujeres\1%\simulacion_3\synthetic_control_outputs.xlsx',synthetic_control_108,108);</v>
      </c>
      <c r="PW41" s="2" t="str">
        <f t="shared" si="79"/>
        <v>xlswrite('G:\Mi unidad\1. PROYECTOS TELLO 2022\SCM SPILL OVERS\outputs\PEAO\mujeres\1%\simulacion_3\synthetic_control_spillover_outputs.xlsx',synthetic_control_sp_108,108);</v>
      </c>
      <c r="PX41" s="2" t="str">
        <f t="shared" si="80"/>
        <v>xlswrite('G:\Mi unidad\1. PROYECTOS TELLO 2022\SCM SPILL OVERS\outputs\PEAO\mujeres\1%\simulacion_3\observado_outputs.xlsx',tratado_108,108);</v>
      </c>
      <c r="QB41" s="2" t="str">
        <f t="shared" si="81"/>
        <v>xlswrite('G:\Mi unidad\1. PROYECTOS TELLO 2022\SCM SPILL OVERS\outputs\PEAO\criminalidad\1%\simulacion_3\synthetic_control_outputs.xlsx',synthetic_control_108,108);</v>
      </c>
      <c r="QC41" s="2" t="str">
        <f t="shared" si="82"/>
        <v>xlswrite('G:\Mi unidad\1. PROYECTOS TELLO 2022\SCM SPILL OVERS\outputs\PEAO\criminalidad\1%\simulacion_3\synthetic_control_spillover_outputs.xlsx',synthetic_control_sp_108,108);</v>
      </c>
      <c r="QD41" s="2" t="str">
        <f t="shared" si="83"/>
        <v>xlswrite('G:\Mi unidad\1. PROYECTOS TELLO 2022\SCM SPILL OVERS\outputs\PEAO\criminalidad\1%\simulacion_3\observado_outputs.xlsx',tratado_108,108);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OVERS\outputs\PEAO\bajo_niv_educ\1%\simulacion_3\output_tests.xlsx',spillover_test_"&amp;QW41&amp;"','sp_test_"&amp;QW41&amp;"');"</f>
        <v>xlswrite('G:\Mi unidad\1. PROYECTOS TELLO 2022\SCM SPILL OVERS\outputs\PEAO\bajo_niv_educ\1%\simulacion_3\output_tests.xlsx',spillover_test_26','sp_test_26');</v>
      </c>
      <c r="RK41">
        <v>26</v>
      </c>
      <c r="RL41" t="str">
        <f>"xlswrite('G:\Mi unidad\1. PROYECTOS TELLO 2022\SCM SPILL OVERS\outputs\PEAO\bajo_ingreso\1%\simulacion_3\output_tests.xlsx',spillover_test_"&amp;RK41&amp;"','sp_test_"&amp;RK41&amp;"');"</f>
        <v>xlswrite('G:\Mi unidad\1. PROYECTOS TELLO 2022\SCM SPILL OVERS\outputs\PEAO\bajo_ingreso\1%\simulacion_3\output_tests.xlsx',spillover_test_26','sp_test_26');</v>
      </c>
      <c r="RW41">
        <v>26</v>
      </c>
      <c r="RX41" t="str">
        <f>"xlswrite('G:\Mi unidad\1. PROYECTOS TELLO 2022\SCM SPILL OVERS\outputs\PEAO\densidad\1%\simulacion_3\output_tests.xlsx',spillover_test_"&amp;RW41&amp;"','sp_test_"&amp;RW41&amp;"');"</f>
        <v>xlswrite('G:\Mi unidad\1. PROYECTOS TELLO 2022\SCM SPILL OVERS\outputs\PEAO\densidad\1%\simulacion_3\output_tests.xlsx',spillover_test_26','sp_test_26');</v>
      </c>
      <c r="SI41">
        <v>26</v>
      </c>
      <c r="SJ41" t="str">
        <f>"xlswrite('G:\Mi unidad\1. PROYECTOS TELLO 2022\SCM SPILL OVERS\outputs\PEAO\densidad_g\1%\simulacion_3\output_tests.xlsx',spillover_test_"&amp;SI41&amp;"','sp_test_"&amp;SI41&amp;"');"</f>
        <v>xlswrite('G:\Mi unidad\1. PROYECTOS TELLO 2022\SCM SPILL OVERS\outputs\PEAO\densidad_g\1%\simulacion_3\output_tests.xlsx',spillover_test_26','sp_test_26');</v>
      </c>
      <c r="SU41">
        <v>26</v>
      </c>
      <c r="SV41" t="str">
        <f>"xlswrite('G:\Mi unidad\1. PROYECTOS TELLO 2022\SCM SPILL OVERS\outputs\PEAO\distancia_centro_salud\1%\simulacion_3\output_tests.xlsx',spillover_test_"&amp;SU41&amp;"','sp_test_"&amp;SU41&amp;"');"</f>
        <v>xlswrite('G:\Mi unidad\1. PROYECTOS TELLO 2022\SCM SPILL OVERS\outputs\PEAO\distancia_centro_salud\1%\simulacion_3\output_tests.xlsx',spillover_test_26','sp_test_26');</v>
      </c>
      <c r="TH41">
        <v>26</v>
      </c>
      <c r="TI41" t="str">
        <f>"xlswrite('G:\Mi unidad\1. PROYECTOS TELLO 2022\SCM SPILL OVERS\outputs\PEAO\informalidad\1%\simulacion_3\output_tests.xlsx',spillover_test_"&amp;TH41&amp;"','sp_test_"&amp;TH41&amp;"');"</f>
        <v>xlswrite('G:\Mi unidad\1. PROYECTOS TELLO 2022\SCM SPILL OVERS\outputs\PEAO\informalidad\1%\simulacion_3\output_tests.xlsx',spillover_test_26','sp_test_26');</v>
      </c>
      <c r="TU41">
        <v>26</v>
      </c>
      <c r="TV41" t="str">
        <f>"xlswrite('G:\Mi unidad\1. PROYECTOS TELLO 2022\SCM SPILL OVERS\outputs\PEAO\alimentos\1%\simulacion_3\output_tests.xlsx',spillover_test_"&amp;TU41&amp;"','sp_test_"&amp;TU41&amp;"');"</f>
        <v>xlswrite('G:\Mi unidad\1. PROYECTOS TELLO 2022\SCM SPILL OVERS\outputs\PEAO\alimentos\1%\simulacion_3\output_tests.xlsx',spillover_test_26','sp_test_26');</v>
      </c>
      <c r="UB41">
        <v>26</v>
      </c>
      <c r="UC41" t="str">
        <f>"xlswrite('G:\Mi unidad\1. PROYECTOS TELLO 2022\SCM SPILL OVERS\outputs\PEAO\jefe_hogar\1%\simulacion_3\output_tests.xlsx',spillover_test_"&amp;UB41&amp;"','sp_test_"&amp;UB41&amp;"');"</f>
        <v>xlswrite('G:\Mi unidad\1. PROYECTOS TELLO 2022\SCM SPILL OVERS\outputs\PEAO\jefe_hogar\1%\simulacion_3\output_tests.xlsx',spillover_test_26','sp_test_26');</v>
      </c>
      <c r="UI41">
        <v>26</v>
      </c>
      <c r="UJ41" t="str">
        <f>"xlswrite('G:\Mi unidad\1. PROYECTOS TELLO 2022\SCM SPILL OVERS\outputs\PEAO\mujeres\1%\simulacion_3\output_tests.xlsx',spillover_test_"&amp;UI41&amp;"','sp_test_"&amp;UI41&amp;"');"</f>
        <v>xlswrite('G:\Mi unidad\1. PROYECTOS TELLO 2022\SCM SPILL OVERS\outputs\PEAO\mujeres\1%\simulacion_3\output_tests.xlsx',spillover_test_26','sp_test_26');</v>
      </c>
      <c r="UU41">
        <v>26</v>
      </c>
      <c r="UV41" t="str">
        <f>"xlswrite('G:\Mi unidad\1. PROYECTOS TELLO 2022\SCM SPILL OVERS\outputs\PEAO\criminalidad\1%\simulacion_3\output_tests.xlsx',spillover_test_"&amp;UU41&amp;"','sp_test_"&amp;UU41&amp;"');"</f>
        <v>xlswrite('G:\Mi unidad\1. PROYECTOS TELLO 2022\SCM SPILL OVERS\outputs\PEAO\criminalidad\1%\simulacion_3\output_tests.xlsx',spillover_test_26','sp_test_26');</v>
      </c>
    </row>
    <row r="42" spans="1:568" x14ac:dyDescent="0.3">
      <c r="A42">
        <v>112</v>
      </c>
      <c r="B42" s="2" t="str">
        <f t="shared" si="47"/>
        <v>[data_112,provincias_112,~] = xlsread('BD_PEAO_est_1_provincia_112.xlsx');</v>
      </c>
      <c r="E42" s="2" t="str">
        <f t="shared" si="37"/>
        <v>provincia_112 = unique(provincias_112(2:end,1));</v>
      </c>
      <c r="O42" s="2" t="str">
        <f t="shared" si="48"/>
        <v>PEAO_112 = reshape(data_112(:,2),T+S,N);</v>
      </c>
      <c r="T42" s="2" t="str">
        <f t="shared" si="49"/>
        <v xml:space="preserve">PEAO_112 = PEAO_112'; </v>
      </c>
      <c r="X42" s="2" t="str">
        <f t="shared" si="50"/>
        <v>tratado_112 = PEAO_112(1,:);</v>
      </c>
      <c r="AC42" s="2" t="str">
        <f t="shared" si="51"/>
        <v>PEAO_112(1,:) = [];</v>
      </c>
      <c r="AI42" s="2" t="str">
        <f t="shared" si="52"/>
        <v>PEAO_112 = [tratado_112;PEAO_112];</v>
      </c>
      <c r="AN42" s="2" t="str">
        <f t="shared" si="53"/>
        <v>Y_112 = PEAO_112; % outcome matrix</v>
      </c>
      <c r="AS42" s="2" t="str">
        <f t="shared" si="44"/>
        <v>Y_pre_112 = Y_112(:,1:T);</v>
      </c>
      <c r="AW42" s="2" t="str">
        <f t="shared" si="45"/>
        <v>Y_post_112 = Y_112(:,T+1:end);</v>
      </c>
      <c r="BA42" s="2" t="str">
        <f t="shared" si="46"/>
        <v>[a_hat_112,B_hat_112] = scm_batch(Y_pre_112);</v>
      </c>
      <c r="BF42" s="2" t="str">
        <f t="shared" si="38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39"/>
        <v>M_hat_112 = (eye(N)-B_hat_112)'*(eye(N)-B_hat_112);</v>
      </c>
      <c r="DQ42" s="2" t="str">
        <f t="shared" si="40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1"/>
        <v>synthetic_control_112=synthetic_control_112'</v>
      </c>
      <c r="EQ42" s="2" t="str">
        <f t="shared" si="42"/>
        <v>synthetic_control_sp_112=synthetic_control_sp_112'</v>
      </c>
      <c r="EV42" s="2" t="str">
        <f t="shared" si="43"/>
        <v>tratado_112=tratado_112'</v>
      </c>
      <c r="EZ42" s="2" t="str">
        <f t="shared" si="54"/>
        <v>xlswrite('G:\Mi unidad\1. PROYECTOS TELLO 2022\SCM SPILL OVERS\outputs\PEAO\distancia_centro_salud\1%\simulacion_3\synthetic_control_outputs.xlsx',synthetic_control_112,112)</v>
      </c>
      <c r="FN42" s="2" t="str">
        <f t="shared" si="55"/>
        <v>xlswrite('G:\Mi unidad\1. PROYECTOS TELLO 2022\SCM SPILL OVERS\outputs\PEAO\distancia_centro_salud\1%\simulacion_3\synthetic_control_spillover_outputs.xlsx',synthetic_control_sp_112,112)</v>
      </c>
      <c r="GD42" s="2" t="str">
        <f t="shared" si="56"/>
        <v>xlswrite('G:\Mi unidad\1. PROYECTOS TELLO 2022\SCM SPILL OVERS\outputs\PEAO\distancia_centro_salud\1%\simulacion_3\observado_outputs.xlsx',tratado_112,112)</v>
      </c>
      <c r="GR42" s="2" t="str">
        <f t="shared" si="57"/>
        <v>xlswrite('G:\Mi unidad\1. PROYECTOS TELLO 2022\SCM SPILL OVERS\outputs\PEAO\informalidad\1%\simulacion_3\synthetic_control_outputs.xlsx',synthetic_control_112,112)</v>
      </c>
      <c r="HF42" s="2" t="str">
        <f t="shared" si="58"/>
        <v>xlswrite('G:\Mi unidad\1. PROYECTOS TELLO 2022\SCM SPILL OVERS\outputs\PEAO\informalidad\1%\simulacion_3\synthetic_control_spillover_outputs.xlsx',synthetic_control_sp_112,112)</v>
      </c>
      <c r="HV42" s="2" t="str">
        <f t="shared" si="59"/>
        <v>xlswrite('G:\Mi unidad\1. PROYECTOS TELLO 2022\SCM SPILL OVERS\outputs\PEAO\informalidad\1%\simulacion_3\observado_outputs.xlsx',tratado_112,112)</v>
      </c>
      <c r="IJ42" s="2" t="str">
        <f t="shared" si="60"/>
        <v>xlswrite('G:\Mi unidad\1. PROYECTOS TELLO 2022\SCM SPILL OVERS\outputs\PEAO\densidad\1%\simulacion_3\synthetic_control_outputs.xlsx',synthetic_control_112,112)</v>
      </c>
      <c r="IX42" s="2" t="str">
        <f t="shared" si="61"/>
        <v>xlswrite('G:\Mi unidad\1. PROYECTOS TELLO 2022\SCM SPILL OVERS\outputs\PEAO\densidad\1%\simulacion_3\synthetic_control_spillover_outputs.xlsx',synthetic_control_sp_112,112)</v>
      </c>
      <c r="JN42" s="2" t="str">
        <f t="shared" si="62"/>
        <v>xlswrite('G:\Mi unidad\1. PROYECTOS TELLO 2022\SCM SPILL OVERS\outputs\PEAO\densidad\1%\simulacion_3\observado_outputs.xlsx',tratado_112,112)</v>
      </c>
      <c r="KA42" s="2" t="str">
        <f t="shared" si="63"/>
        <v>xlswrite('G:\Mi unidad\1. PROYECTOS TELLO 2022\SCM SPILL OVERS\outputs\PEAO\bajo_niv_educ\1%\simulacion_3\synthetic_control_outputs.xlsx',synthetic_control_112,112)</v>
      </c>
      <c r="KO42" s="2" t="str">
        <f t="shared" si="64"/>
        <v>xlswrite('G:\Mi unidad\1. PROYECTOS TELLO 2022\SCM SPILL OVERS\outputs\PEAO\bajo_niv_educ\1%\simulacion_3\synthetic_control_spillover_outputs.xlsx',synthetic_control_sp_112,112)</v>
      </c>
      <c r="LE42" s="2" t="str">
        <f t="shared" si="65"/>
        <v>xlswrite('G:\Mi unidad\1. PROYECTOS TELLO 2022\SCM SPILL OVERS\outputs\PEAO\bajo_niv_educ\1%\simulacion_3\observado_outputs.xlsx',tratado_112,112)</v>
      </c>
      <c r="LS42" s="2" t="str">
        <f t="shared" si="66"/>
        <v>xlswrite('G:\Mi unidad\1. PROYECTOS TELLO 2022\SCM SPILL OVERS\outputs\PEAO\bajo_ingreso\1%\simulacion_3\synthetic_control_outputs.xlsx',synthetic_control_112,112)</v>
      </c>
      <c r="MH42" s="2" t="str">
        <f t="shared" si="67"/>
        <v>xlswrite('G:\Mi unidad\1. PROYECTOS TELLO 2022\SCM SPILL OVERS\outputs\PEAO\bajo_ingreso\1%\simulacion_3\synthetic_control_spillover_outputs.xlsx',synthetic_control_sp_112,112)</v>
      </c>
      <c r="MX42" s="2" t="str">
        <f t="shared" si="68"/>
        <v>xlswrite('G:\Mi unidad\1. PROYECTOS TELLO 2022\SCM SPILL OVERS\outputs\PEAO\bajo_ingreso\1%\simulacion_3\observado_outputs.xlsx',tratado_112,112)</v>
      </c>
      <c r="NR42" s="2" t="str">
        <f t="shared" si="69"/>
        <v>xlswrite('G:\Mi unidad\1. PROYECTOS TELLO 2022\SCM SPILL OVERS\outputs\PEAO\densidad_g\1%\simulacion_3\synthetic_control_outputs.xlsx',synthetic_control_112,112)</v>
      </c>
      <c r="OF42" s="2" t="str">
        <f t="shared" si="70"/>
        <v>xlswrite('G:\Mi unidad\1. PROYECTOS TELLO 2022\SCM SPILL OVERS\outputs\PEAO\densidad_g\1%\simulacion_3\synthetic_control_spillover_outputs.xlsx',synthetic_control_sp_112,112)</v>
      </c>
      <c r="OV42" s="2" t="str">
        <f t="shared" si="71"/>
        <v>xlswrite('G:\Mi unidad\1. PROYECTOS TELLO 2022\SCM SPILL OVERS\outputs\PEAO\densidad_g\1%\simulacion_3\observado_outputs.xlsx',tratado_112,112)</v>
      </c>
      <c r="PI42" s="2" t="str">
        <f t="shared" si="72"/>
        <v>xlswrite('G:\Mi unidad\1. PROYECTOS TELLO 2022\SCM SPILL OVERS\outputs\PEAO\alimentos\1%\simulacion_3\synthetic_control_outputs.xlsx',synthetic_control_112,112);</v>
      </c>
      <c r="PJ42" s="2" t="str">
        <f t="shared" si="73"/>
        <v>xlswrite('G:\Mi unidad\1. PROYECTOS TELLO 2022\SCM SPILL OVERS\outputs\PEAO\alimentos\1%\simulacion_3\synthetic_control_spillover_outputs.xlsx',synthetic_control_sp_112,112);</v>
      </c>
      <c r="PK42" s="2" t="str">
        <f t="shared" si="74"/>
        <v>xlswrite('G:\Mi unidad\1. PROYECTOS TELLO 2022\SCM SPILL OVERS\outputs\PEAO\alimentos\1%\simulacion_3\observado_outputs.xlsx',tratado_112,112);</v>
      </c>
      <c r="PP42" s="2" t="str">
        <f t="shared" si="75"/>
        <v>xlswrite('G:\Mi unidad\1. PROYECTOS TELLO 2022\SCM SPILL OVERS\outputs\PEAO\jefe_hogar\1%\simulacion_3\synthetic_control_outputs.xlsx',synthetic_control_112,112);</v>
      </c>
      <c r="PQ42" s="2" t="str">
        <f t="shared" si="76"/>
        <v>xlswrite('G:\Mi unidad\1. PROYECTOS TELLO 2022\SCM SPILL OVERS\outputs\PEAO\jefe_hogar\1%\simulacion_3\synthetic_control_spillover_outputs.xlsx',synthetic_control_sp_112,112);</v>
      </c>
      <c r="PR42" s="2" t="str">
        <f t="shared" si="77"/>
        <v>xlswrite('G:\Mi unidad\1. PROYECTOS TELLO 2022\SCM SPILL OVERS\outputs\PEAO\jefe_hogar\1%\simulacion_3\observado_outputs.xlsx',tratado_112,112);</v>
      </c>
      <c r="PV42" s="2" t="str">
        <f t="shared" si="78"/>
        <v>xlswrite('G:\Mi unidad\1. PROYECTOS TELLO 2022\SCM SPILL OVERS\outputs\PEAO\mujeres\1%\simulacion_3\synthetic_control_outputs.xlsx',synthetic_control_112,112);</v>
      </c>
      <c r="PW42" s="2" t="str">
        <f t="shared" si="79"/>
        <v>xlswrite('G:\Mi unidad\1. PROYECTOS TELLO 2022\SCM SPILL OVERS\outputs\PEAO\mujeres\1%\simulacion_3\synthetic_control_spillover_outputs.xlsx',synthetic_control_sp_112,112);</v>
      </c>
      <c r="PX42" s="2" t="str">
        <f t="shared" si="80"/>
        <v>xlswrite('G:\Mi unidad\1. PROYECTOS TELLO 2022\SCM SPILL OVERS\outputs\PEAO\mujeres\1%\simulacion_3\observado_outputs.xlsx',tratado_112,112);</v>
      </c>
      <c r="QB42" s="2" t="str">
        <f t="shared" si="81"/>
        <v>xlswrite('G:\Mi unidad\1. PROYECTOS TELLO 2022\SCM SPILL OVERS\outputs\PEAO\criminalidad\1%\simulacion_3\synthetic_control_outputs.xlsx',synthetic_control_112,112);</v>
      </c>
      <c r="QC42" s="2" t="str">
        <f t="shared" si="82"/>
        <v>xlswrite('G:\Mi unidad\1. PROYECTOS TELLO 2022\SCM SPILL OVERS\outputs\PEAO\criminalidad\1%\simulacion_3\synthetic_control_spillover_outputs.xlsx',synthetic_control_sp_112,112);</v>
      </c>
      <c r="QD42" s="2" t="str">
        <f t="shared" si="83"/>
        <v>xlswrite('G:\Mi unidad\1. PROYECTOS TELLO 2022\SCM SPILL OVERS\outputs\PEAO\criminalidad\1%\simulacion_3\observado_outputs.xlsx',tratado_112,112);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OVERS\outputs\PEAO\bajo_niv_educ\1%\simulacion_3\output_tests.xlsx',lb_vec_"&amp;QW42&amp;"','lb_vec_"&amp;QW42&amp;"');"</f>
        <v>xlswrite('G:\Mi unidad\1. PROYECTOS TELLO 2022\SCM SPILL OVERS\outputs\PEAO\bajo_niv_educ\1%\simulacion_3\output_tests.xlsx',lb_vec_27','lb_vec_27');</v>
      </c>
      <c r="RK42">
        <v>27</v>
      </c>
      <c r="RL42" t="str">
        <f>"xlswrite('G:\Mi unidad\1. PROYECTOS TELLO 2022\SCM SPILL OVERS\outputs\PEAO\bajo_ingreso\1%\simulacion_3\output_tests.xlsx',lb_vec_"&amp;RK42&amp;"','lb_vec_"&amp;RK42&amp;"');"</f>
        <v>xlswrite('G:\Mi unidad\1. PROYECTOS TELLO 2022\SCM SPILL OVERS\outputs\PEAO\bajo_ingreso\1%\simulacion_3\output_tests.xlsx',lb_vec_27','lb_vec_27');</v>
      </c>
      <c r="RW42">
        <v>27</v>
      </c>
      <c r="RX42" t="str">
        <f>"xlswrite('G:\Mi unidad\1. PROYECTOS TELLO 2022\SCM SPILL OVERS\outputs\PEAO\densidad\1%\simulacion_3\output_tests.xlsx',lb_vec_"&amp;RW42&amp;"','lb_vec_"&amp;RW42&amp;"');"</f>
        <v>xlswrite('G:\Mi unidad\1. PROYECTOS TELLO 2022\SCM SPILL OVERS\outputs\PEAO\densidad\1%\simulacion_3\output_tests.xlsx',lb_vec_27','lb_vec_27');</v>
      </c>
      <c r="SI42">
        <v>27</v>
      </c>
      <c r="SJ42" t="str">
        <f>"xlswrite('G:\Mi unidad\1. PROYECTOS TELLO 2022\SCM SPILL OVERS\outputs\PEAO\densidad_g\1%\simulacion_3\output_tests.xlsx',lb_vec_"&amp;SI42&amp;"','lb_vec_"&amp;SI42&amp;"');"</f>
        <v>xlswrite('G:\Mi unidad\1. PROYECTOS TELLO 2022\SCM SPILL OVERS\outputs\PEAO\densidad_g\1%\simulacion_3\output_tests.xlsx',lb_vec_27','lb_vec_27');</v>
      </c>
      <c r="SU42">
        <v>27</v>
      </c>
      <c r="SV42" t="str">
        <f>"xlswrite('G:\Mi unidad\1. PROYECTOS TELLO 2022\SCM SPILL OVERS\outputs\PEAO\distancia_centro_salud\1%\simulacion_3\output_tests.xlsx',lb_vec_"&amp;SU42&amp;"','lb_vec_"&amp;SU42&amp;"');"</f>
        <v>xlswrite('G:\Mi unidad\1. PROYECTOS TELLO 2022\SCM SPILL OVERS\outputs\PEAO\distancia_centro_salud\1%\simulacion_3\output_tests.xlsx',lb_vec_27','lb_vec_27');</v>
      </c>
      <c r="TH42">
        <v>27</v>
      </c>
      <c r="TI42" t="str">
        <f>"xlswrite('G:\Mi unidad\1. PROYECTOS TELLO 2022\SCM SPILL OVERS\outputs\PEAO\informalidad\1%\simulacion_3\output_tests.xlsx',lb_vec_"&amp;TH42&amp;"','lb_vec_"&amp;TH42&amp;"');"</f>
        <v>xlswrite('G:\Mi unidad\1. PROYECTOS TELLO 2022\SCM SPILL OVERS\outputs\PEAO\informalidad\1%\simulacion_3\output_tests.xlsx',lb_vec_27','lb_vec_27');</v>
      </c>
      <c r="TU42">
        <v>27</v>
      </c>
      <c r="TV42" t="str">
        <f>"xlswrite('G:\Mi unidad\1. PROYECTOS TELLO 2022\SCM SPILL OVERS\outputs\PEAO\alimentos\1%\simulacion_3\output_tests.xlsx',lb_vec_"&amp;TU42&amp;"','lb_vec_"&amp;TU42&amp;"');"</f>
        <v>xlswrite('G:\Mi unidad\1. PROYECTOS TELLO 2022\SCM SPILL OVERS\outputs\PEAO\alimentos\1%\simulacion_3\output_tests.xlsx',lb_vec_27','lb_vec_27');</v>
      </c>
      <c r="UB42">
        <v>27</v>
      </c>
      <c r="UC42" t="str">
        <f>"xlswrite('G:\Mi unidad\1. PROYECTOS TELLO 2022\SCM SPILL OVERS\outputs\PEAO\jefe_hogar\1%\simulacion_3\output_tests.xlsx',lb_vec_"&amp;UB42&amp;"','lb_vec_"&amp;UB42&amp;"');"</f>
        <v>xlswrite('G:\Mi unidad\1. PROYECTOS TELLO 2022\SCM SPILL OVERS\outputs\PEAO\jefe_hogar\1%\simulacion_3\output_tests.xlsx',lb_vec_27','lb_vec_27');</v>
      </c>
      <c r="UI42">
        <v>27</v>
      </c>
      <c r="UJ42" t="str">
        <f>"xlswrite('G:\Mi unidad\1. PROYECTOS TELLO 2022\SCM SPILL OVERS\outputs\PEAO\mujeres\1%\simulacion_3\output_tests.xlsx',lb_vec_"&amp;UI42&amp;"','lb_vec_"&amp;UI42&amp;"');"</f>
        <v>xlswrite('G:\Mi unidad\1. PROYECTOS TELLO 2022\SCM SPILL OVERS\outputs\PEAO\mujeres\1%\simulacion_3\output_tests.xlsx',lb_vec_27','lb_vec_27');</v>
      </c>
      <c r="UU42">
        <v>27</v>
      </c>
      <c r="UV42" t="str">
        <f>"xlswrite('G:\Mi unidad\1. PROYECTOS TELLO 2022\SCM SPILL OVERS\outputs\PEAO\criminalidad\1%\simulacion_3\output_tests.xlsx',lb_vec_"&amp;UU42&amp;"','lb_vec_"&amp;UU42&amp;"');"</f>
        <v>xlswrite('G:\Mi unidad\1. PROYECTOS TELLO 2022\SCM SPILL OVERS\outputs\PEAO\criminalidad\1%\simulacion_3\output_tests.xlsx',lb_vec_27','lb_vec_27');</v>
      </c>
    </row>
    <row r="43" spans="1:568" x14ac:dyDescent="0.3">
      <c r="A43">
        <v>119</v>
      </c>
      <c r="B43" s="2" t="str">
        <f t="shared" si="47"/>
        <v>[data_119,provincias_119,~] = xlsread('BD_PEAO_est_1_provincia_119.xlsx');</v>
      </c>
      <c r="E43" s="2" t="str">
        <f t="shared" si="37"/>
        <v>provincia_119 = unique(provincias_119(2:end,1));</v>
      </c>
      <c r="O43" s="2" t="str">
        <f t="shared" si="48"/>
        <v>PEAO_119 = reshape(data_119(:,2),T+S,N);</v>
      </c>
      <c r="T43" s="2" t="str">
        <f t="shared" si="49"/>
        <v xml:space="preserve">PEAO_119 = PEAO_119'; </v>
      </c>
      <c r="X43" s="2" t="str">
        <f t="shared" si="50"/>
        <v>tratado_119 = PEAO_119(1,:);</v>
      </c>
      <c r="AC43" s="2" t="str">
        <f t="shared" si="51"/>
        <v>PEAO_119(1,:) = [];</v>
      </c>
      <c r="AI43" s="2" t="str">
        <f t="shared" si="52"/>
        <v>PEAO_119 = [tratado_119;PEAO_119];</v>
      </c>
      <c r="AN43" s="2" t="str">
        <f t="shared" si="53"/>
        <v>Y_119 = PEAO_119; % outcome matrix</v>
      </c>
      <c r="AS43" s="2" t="str">
        <f t="shared" si="44"/>
        <v>Y_pre_119 = Y_119(:,1:T);</v>
      </c>
      <c r="AW43" s="2" t="str">
        <f t="shared" si="45"/>
        <v>Y_post_119 = Y_119(:,T+1:end);</v>
      </c>
      <c r="BA43" s="2" t="str">
        <f t="shared" si="46"/>
        <v>[a_hat_119,B_hat_119] = scm_batch(Y_pre_119);</v>
      </c>
      <c r="BF43" s="2" t="str">
        <f t="shared" si="38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39"/>
        <v>M_hat_119 = (eye(N)-B_hat_119)'*(eye(N)-B_hat_119);</v>
      </c>
      <c r="DQ43" s="2" t="str">
        <f t="shared" si="40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1"/>
        <v>synthetic_control_119=synthetic_control_119'</v>
      </c>
      <c r="EQ43" s="2" t="str">
        <f t="shared" si="42"/>
        <v>synthetic_control_sp_119=synthetic_control_sp_119'</v>
      </c>
      <c r="EV43" s="2" t="str">
        <f t="shared" si="43"/>
        <v>tratado_119=tratado_119'</v>
      </c>
      <c r="EZ43" s="2" t="str">
        <f t="shared" si="54"/>
        <v>xlswrite('G:\Mi unidad\1. PROYECTOS TELLO 2022\SCM SPILL OVERS\outputs\PEAO\distancia_centro_salud\1%\simulacion_3\synthetic_control_outputs.xlsx',synthetic_control_119,119)</v>
      </c>
      <c r="FN43" s="2" t="str">
        <f t="shared" si="55"/>
        <v>xlswrite('G:\Mi unidad\1. PROYECTOS TELLO 2022\SCM SPILL OVERS\outputs\PEAO\distancia_centro_salud\1%\simulacion_3\synthetic_control_spillover_outputs.xlsx',synthetic_control_sp_119,119)</v>
      </c>
      <c r="GD43" s="2" t="str">
        <f t="shared" si="56"/>
        <v>xlswrite('G:\Mi unidad\1. PROYECTOS TELLO 2022\SCM SPILL OVERS\outputs\PEAO\distancia_centro_salud\1%\simulacion_3\observado_outputs.xlsx',tratado_119,119)</v>
      </c>
      <c r="GR43" s="2" t="str">
        <f t="shared" si="57"/>
        <v>xlswrite('G:\Mi unidad\1. PROYECTOS TELLO 2022\SCM SPILL OVERS\outputs\PEAO\informalidad\1%\simulacion_3\synthetic_control_outputs.xlsx',synthetic_control_119,119)</v>
      </c>
      <c r="HF43" s="2" t="str">
        <f t="shared" si="58"/>
        <v>xlswrite('G:\Mi unidad\1. PROYECTOS TELLO 2022\SCM SPILL OVERS\outputs\PEAO\informalidad\1%\simulacion_3\synthetic_control_spillover_outputs.xlsx',synthetic_control_sp_119,119)</v>
      </c>
      <c r="HV43" s="2" t="str">
        <f t="shared" si="59"/>
        <v>xlswrite('G:\Mi unidad\1. PROYECTOS TELLO 2022\SCM SPILL OVERS\outputs\PEAO\informalidad\1%\simulacion_3\observado_outputs.xlsx',tratado_119,119)</v>
      </c>
      <c r="IJ43" s="2" t="str">
        <f t="shared" si="60"/>
        <v>xlswrite('G:\Mi unidad\1. PROYECTOS TELLO 2022\SCM SPILL OVERS\outputs\PEAO\densidad\1%\simulacion_3\synthetic_control_outputs.xlsx',synthetic_control_119,119)</v>
      </c>
      <c r="IX43" s="2" t="str">
        <f t="shared" si="61"/>
        <v>xlswrite('G:\Mi unidad\1. PROYECTOS TELLO 2022\SCM SPILL OVERS\outputs\PEAO\densidad\1%\simulacion_3\synthetic_control_spillover_outputs.xlsx',synthetic_control_sp_119,119)</v>
      </c>
      <c r="JN43" s="2" t="str">
        <f t="shared" si="62"/>
        <v>xlswrite('G:\Mi unidad\1. PROYECTOS TELLO 2022\SCM SPILL OVERS\outputs\PEAO\densidad\1%\simulacion_3\observado_outputs.xlsx',tratado_119,119)</v>
      </c>
      <c r="KA43" s="2" t="str">
        <f t="shared" si="63"/>
        <v>xlswrite('G:\Mi unidad\1. PROYECTOS TELLO 2022\SCM SPILL OVERS\outputs\PEAO\bajo_niv_educ\1%\simulacion_3\synthetic_control_outputs.xlsx',synthetic_control_119,119)</v>
      </c>
      <c r="KO43" s="2" t="str">
        <f t="shared" si="64"/>
        <v>xlswrite('G:\Mi unidad\1. PROYECTOS TELLO 2022\SCM SPILL OVERS\outputs\PEAO\bajo_niv_educ\1%\simulacion_3\synthetic_control_spillover_outputs.xlsx',synthetic_control_sp_119,119)</v>
      </c>
      <c r="LE43" s="2" t="str">
        <f t="shared" si="65"/>
        <v>xlswrite('G:\Mi unidad\1. PROYECTOS TELLO 2022\SCM SPILL OVERS\outputs\PEAO\bajo_niv_educ\1%\simulacion_3\observado_outputs.xlsx',tratado_119,119)</v>
      </c>
      <c r="LS43" s="2" t="str">
        <f t="shared" si="66"/>
        <v>xlswrite('G:\Mi unidad\1. PROYECTOS TELLO 2022\SCM SPILL OVERS\outputs\PEAO\bajo_ingreso\1%\simulacion_3\synthetic_control_outputs.xlsx',synthetic_control_119,119)</v>
      </c>
      <c r="MH43" s="2" t="str">
        <f t="shared" si="67"/>
        <v>xlswrite('G:\Mi unidad\1. PROYECTOS TELLO 2022\SCM SPILL OVERS\outputs\PEAO\bajo_ingreso\1%\simulacion_3\synthetic_control_spillover_outputs.xlsx',synthetic_control_sp_119,119)</v>
      </c>
      <c r="MX43" s="2" t="str">
        <f t="shared" si="68"/>
        <v>xlswrite('G:\Mi unidad\1. PROYECTOS TELLO 2022\SCM SPILL OVERS\outputs\PEAO\bajo_ingreso\1%\simulacion_3\observado_outputs.xlsx',tratado_119,119)</v>
      </c>
      <c r="NR43" s="2" t="str">
        <f t="shared" si="69"/>
        <v>xlswrite('G:\Mi unidad\1. PROYECTOS TELLO 2022\SCM SPILL OVERS\outputs\PEAO\densidad_g\1%\simulacion_3\synthetic_control_outputs.xlsx',synthetic_control_119,119)</v>
      </c>
      <c r="OF43" s="2" t="str">
        <f t="shared" si="70"/>
        <v>xlswrite('G:\Mi unidad\1. PROYECTOS TELLO 2022\SCM SPILL OVERS\outputs\PEAO\densidad_g\1%\simulacion_3\synthetic_control_spillover_outputs.xlsx',synthetic_control_sp_119,119)</v>
      </c>
      <c r="OV43" s="2" t="str">
        <f t="shared" si="71"/>
        <v>xlswrite('G:\Mi unidad\1. PROYECTOS TELLO 2022\SCM SPILL OVERS\outputs\PEAO\densidad_g\1%\simulacion_3\observado_outputs.xlsx',tratado_119,119)</v>
      </c>
      <c r="PI43" s="2" t="str">
        <f t="shared" si="72"/>
        <v>xlswrite('G:\Mi unidad\1. PROYECTOS TELLO 2022\SCM SPILL OVERS\outputs\PEAO\alimentos\1%\simulacion_3\synthetic_control_outputs.xlsx',synthetic_control_119,119);</v>
      </c>
      <c r="PJ43" s="2" t="str">
        <f t="shared" si="73"/>
        <v>xlswrite('G:\Mi unidad\1. PROYECTOS TELLO 2022\SCM SPILL OVERS\outputs\PEAO\alimentos\1%\simulacion_3\synthetic_control_spillover_outputs.xlsx',synthetic_control_sp_119,119);</v>
      </c>
      <c r="PK43" s="2" t="str">
        <f t="shared" si="74"/>
        <v>xlswrite('G:\Mi unidad\1. PROYECTOS TELLO 2022\SCM SPILL OVERS\outputs\PEAO\alimentos\1%\simulacion_3\observado_outputs.xlsx',tratado_119,119);</v>
      </c>
      <c r="PP43" s="2" t="str">
        <f t="shared" si="75"/>
        <v>xlswrite('G:\Mi unidad\1. PROYECTOS TELLO 2022\SCM SPILL OVERS\outputs\PEAO\jefe_hogar\1%\simulacion_3\synthetic_control_outputs.xlsx',synthetic_control_119,119);</v>
      </c>
      <c r="PQ43" s="2" t="str">
        <f t="shared" si="76"/>
        <v>xlswrite('G:\Mi unidad\1. PROYECTOS TELLO 2022\SCM SPILL OVERS\outputs\PEAO\jefe_hogar\1%\simulacion_3\synthetic_control_spillover_outputs.xlsx',synthetic_control_sp_119,119);</v>
      </c>
      <c r="PR43" s="2" t="str">
        <f t="shared" si="77"/>
        <v>xlswrite('G:\Mi unidad\1. PROYECTOS TELLO 2022\SCM SPILL OVERS\outputs\PEAO\jefe_hogar\1%\simulacion_3\observado_outputs.xlsx',tratado_119,119);</v>
      </c>
      <c r="PV43" s="2" t="str">
        <f t="shared" si="78"/>
        <v>xlswrite('G:\Mi unidad\1. PROYECTOS TELLO 2022\SCM SPILL OVERS\outputs\PEAO\mujeres\1%\simulacion_3\synthetic_control_outputs.xlsx',synthetic_control_119,119);</v>
      </c>
      <c r="PW43" s="2" t="str">
        <f t="shared" si="79"/>
        <v>xlswrite('G:\Mi unidad\1. PROYECTOS TELLO 2022\SCM SPILL OVERS\outputs\PEAO\mujeres\1%\simulacion_3\synthetic_control_spillover_outputs.xlsx',synthetic_control_sp_119,119);</v>
      </c>
      <c r="PX43" s="2" t="str">
        <f t="shared" si="80"/>
        <v>xlswrite('G:\Mi unidad\1. PROYECTOS TELLO 2022\SCM SPILL OVERS\outputs\PEAO\mujeres\1%\simulacion_3\observado_outputs.xlsx',tratado_119,119);</v>
      </c>
      <c r="QB43" s="2" t="str">
        <f t="shared" si="81"/>
        <v>xlswrite('G:\Mi unidad\1. PROYECTOS TELLO 2022\SCM SPILL OVERS\outputs\PEAO\criminalidad\1%\simulacion_3\synthetic_control_outputs.xlsx',synthetic_control_119,119);</v>
      </c>
      <c r="QC43" s="2" t="str">
        <f t="shared" si="82"/>
        <v>xlswrite('G:\Mi unidad\1. PROYECTOS TELLO 2022\SCM SPILL OVERS\outputs\PEAO\criminalidad\1%\simulacion_3\synthetic_control_spillover_outputs.xlsx',synthetic_control_sp_119,119);</v>
      </c>
      <c r="QD43" s="2" t="str">
        <f t="shared" si="83"/>
        <v>xlswrite('G:\Mi unidad\1. PROYECTOS TELLO 2022\SCM SPILL OVERS\outputs\PEAO\criminalidad\1%\simulacion_3\observado_outputs.xlsx',tratado_119,119);</v>
      </c>
      <c r="QI43">
        <v>17</v>
      </c>
      <c r="QJ43" t="str">
        <f>"    [p_value_"&amp;QI43&amp; ",lb_"&amp;QI43&amp;",ub_"&amp;QI43&amp;"] = sp_andrews_te(Y_pre_"&amp;QI43&amp;",PEAO_"&amp;QI43&amp;"(:,T+s),A_"&amp;QI43&amp;",C,.05);"</f>
        <v xml:space="preserve">    [p_value_17,lb_17,ub_17] = sp_andrews_te(Y_pre_17,PEAO_17(:,T+s),A_17,C,.05);</v>
      </c>
      <c r="QP43">
        <v>23</v>
      </c>
      <c r="QQ43" t="str">
        <f>"    spillover_test_"&amp;QP43&amp;"(s) = sp_andrews(Y_pre_"&amp;QP43&amp;",PEAO_"&amp;QP43&amp;"(:,T+s),A_"&amp;QP43&amp;",C,d,alpha_sig);"</f>
        <v xml:space="preserve">    spillover_test_23(s) = sp_andrews(Y_pre_23,PEAO_23(:,T+s),A_23,C,d,alpha_sig);</v>
      </c>
      <c r="QW43">
        <v>27</v>
      </c>
      <c r="QX43" t="str">
        <f>"xlswrite('G:\Mi unidad\1. PROYECTOS TELLO 2022\SCM SPILL OVERS\outputs\PEAO\bajo_niv_educ\1%\simulacion_3\output_tests.xlsx',ub_vec_"&amp;QW43&amp;"','ub_vec_"&amp;QW43&amp;"');"</f>
        <v>xlswrite('G:\Mi unidad\1. PROYECTOS TELLO 2022\SCM SPILL OVERS\outputs\PEAO\bajo_niv_educ\1%\simulacion_3\output_tests.xlsx',ub_vec_27','ub_vec_27');</v>
      </c>
      <c r="RK43">
        <v>27</v>
      </c>
      <c r="RL43" t="str">
        <f>"xlswrite('G:\Mi unidad\1. PROYECTOS TELLO 2022\SCM SPILL OVERS\outputs\PEAO\bajo_ingreso\1%\simulacion_3\output_tests.xlsx',ub_vec_"&amp;RK43&amp;"','ub_vec_"&amp;RK43&amp;"');"</f>
        <v>xlswrite('G:\Mi unidad\1. PROYECTOS TELLO 2022\SCM SPILL OVERS\outputs\PEAO\bajo_ingreso\1%\simulacion_3\output_tests.xlsx',ub_vec_27','ub_vec_27');</v>
      </c>
      <c r="RW43">
        <v>27</v>
      </c>
      <c r="RX43" t="str">
        <f>"xlswrite('G:\Mi unidad\1. PROYECTOS TELLO 2022\SCM SPILL OVERS\outputs\PEAO\densidad\1%\simulacion_3\output_tests.xlsx',ub_vec_"&amp;RW43&amp;"','ub_vec_"&amp;RW43&amp;"');"</f>
        <v>xlswrite('G:\Mi unidad\1. PROYECTOS TELLO 2022\SCM SPILL OVERS\outputs\PEAO\densidad\1%\simulacion_3\output_tests.xlsx',ub_vec_27','ub_vec_27');</v>
      </c>
      <c r="SI43">
        <v>27</v>
      </c>
      <c r="SJ43" t="str">
        <f>"xlswrite('G:\Mi unidad\1. PROYECTOS TELLO 2022\SCM SPILL OVERS\outputs\PEAO\densidad_g\1%\simulacion_3\output_tests.xlsx',ub_vec_"&amp;SI43&amp;"','ub_vec_"&amp;SI43&amp;"');"</f>
        <v>xlswrite('G:\Mi unidad\1. PROYECTOS TELLO 2022\SCM SPILL OVERS\outputs\PEAO\densidad_g\1%\simulacion_3\output_tests.xlsx',ub_vec_27','ub_vec_27');</v>
      </c>
      <c r="SU43">
        <v>27</v>
      </c>
      <c r="SV43" t="str">
        <f>"xlswrite('G:\Mi unidad\1. PROYECTOS TELLO 2022\SCM SPILL OVERS\outputs\PEAO\distancia_centro_salud\1%\simulacion_3\output_tests.xlsx',ub_vec_"&amp;SU43&amp;"','ub_vec_"&amp;SU43&amp;"');"</f>
        <v>xlswrite('G:\Mi unidad\1. PROYECTOS TELLO 2022\SCM SPILL OVERS\outputs\PEAO\distancia_centro_salud\1%\simulacion_3\output_tests.xlsx',ub_vec_27','ub_vec_27');</v>
      </c>
      <c r="TH43">
        <v>27</v>
      </c>
      <c r="TI43" t="str">
        <f>"xlswrite('G:\Mi unidad\1. PROYECTOS TELLO 2022\SCM SPILL OVERS\outputs\PEAO\informalidad\1%\simulacion_3\output_tests.xlsx',ub_vec_"&amp;TH43&amp;"','ub_vec_"&amp;TH43&amp;"');"</f>
        <v>xlswrite('G:\Mi unidad\1. PROYECTOS TELLO 2022\SCM SPILL OVERS\outputs\PEAO\informalidad\1%\simulacion_3\output_tests.xlsx',ub_vec_27','ub_vec_27');</v>
      </c>
      <c r="TU43">
        <v>27</v>
      </c>
      <c r="TV43" t="str">
        <f>"xlswrite('G:\Mi unidad\1. PROYECTOS TELLO 2022\SCM SPILL OVERS\outputs\PEAO\alimentos\1%\simulacion_3\output_tests.xlsx',ub_vec_"&amp;TU43&amp;"','ub_vec_"&amp;TU43&amp;"');"</f>
        <v>xlswrite('G:\Mi unidad\1. PROYECTOS TELLO 2022\SCM SPILL OVERS\outputs\PEAO\alimentos\1%\simulacion_3\output_tests.xlsx',ub_vec_27','ub_vec_27');</v>
      </c>
      <c r="UB43">
        <v>27</v>
      </c>
      <c r="UC43" t="str">
        <f>"xlswrite('G:\Mi unidad\1. PROYECTOS TELLO 2022\SCM SPILL OVERS\outputs\PEAO\jefe_hogar\1%\simulacion_3\output_tests.xlsx',ub_vec_"&amp;UB43&amp;"','ub_vec_"&amp;UB43&amp;"');"</f>
        <v>xlswrite('G:\Mi unidad\1. PROYECTOS TELLO 2022\SCM SPILL OVERS\outputs\PEAO\jefe_hogar\1%\simulacion_3\output_tests.xlsx',ub_vec_27','ub_vec_27');</v>
      </c>
      <c r="UI43">
        <v>27</v>
      </c>
      <c r="UJ43" t="str">
        <f>"xlswrite('G:\Mi unidad\1. PROYECTOS TELLO 2022\SCM SPILL OVERS\outputs\PEAO\mujeres\1%\simulacion_3\output_tests.xlsx',ub_vec_"&amp;UI43&amp;"','ub_vec_"&amp;UI43&amp;"');"</f>
        <v>xlswrite('G:\Mi unidad\1. PROYECTOS TELLO 2022\SCM SPILL OVERS\outputs\PEAO\mujeres\1%\simulacion_3\output_tests.xlsx',ub_vec_27','ub_vec_27');</v>
      </c>
      <c r="UU43">
        <v>27</v>
      </c>
      <c r="UV43" t="str">
        <f>"xlswrite('G:\Mi unidad\1. PROYECTOS TELLO 2022\SCM SPILL OVERS\outputs\PEAO\criminalidad\1%\simulacion_3\output_tests.xlsx',ub_vec_"&amp;UU43&amp;"','ub_vec_"&amp;UU43&amp;"');"</f>
        <v>xlswrite('G:\Mi unidad\1. PROYECTOS TELLO 2022\SCM SPILL OVERS\outputs\PEAO\criminalidad\1%\simulacion_3\output_tests.xlsx',ub_vec_27','ub_vec_27');</v>
      </c>
    </row>
    <row r="44" spans="1:568" x14ac:dyDescent="0.3">
      <c r="A44">
        <v>125</v>
      </c>
      <c r="B44" s="2" t="str">
        <f t="shared" si="47"/>
        <v>[data_125,provincias_125,~] = xlsread('BD_PEAO_est_1_provincia_125.xlsx');</v>
      </c>
      <c r="E44" s="2" t="str">
        <f t="shared" si="37"/>
        <v>provincia_125 = unique(provincias_125(2:end,1));</v>
      </c>
      <c r="O44" s="2" t="str">
        <f t="shared" si="48"/>
        <v>PEAO_125 = reshape(data_125(:,2),T+S,N);</v>
      </c>
      <c r="T44" s="2" t="str">
        <f t="shared" si="49"/>
        <v xml:space="preserve">PEAO_125 = PEAO_125'; </v>
      </c>
      <c r="X44" s="2" t="str">
        <f t="shared" si="50"/>
        <v>tratado_125 = PEAO_125(1,:);</v>
      </c>
      <c r="AC44" s="2" t="str">
        <f t="shared" si="51"/>
        <v>PEAO_125(1,:) = [];</v>
      </c>
      <c r="AI44" s="2" t="str">
        <f t="shared" si="52"/>
        <v>PEAO_125 = [tratado_125;PEAO_125];</v>
      </c>
      <c r="AN44" s="2" t="str">
        <f t="shared" si="53"/>
        <v>Y_125 = PEAO_125; % outcome matrix</v>
      </c>
      <c r="AS44" s="2" t="str">
        <f t="shared" si="44"/>
        <v>Y_pre_125 = Y_125(:,1:T);</v>
      </c>
      <c r="AW44" s="2" t="str">
        <f t="shared" si="45"/>
        <v>Y_post_125 = Y_125(:,T+1:end);</v>
      </c>
      <c r="BA44" s="2" t="str">
        <f t="shared" si="46"/>
        <v>[a_hat_125,B_hat_125] = scm_batch(Y_pre_125);</v>
      </c>
      <c r="BF44" s="2" t="str">
        <f t="shared" si="38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39"/>
        <v>M_hat_125 = (eye(N)-B_hat_125)'*(eye(N)-B_hat_125);</v>
      </c>
      <c r="DQ44" s="2" t="str">
        <f t="shared" si="40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1"/>
        <v>synthetic_control_125=synthetic_control_125'</v>
      </c>
      <c r="EQ44" s="2" t="str">
        <f t="shared" si="42"/>
        <v>synthetic_control_sp_125=synthetic_control_sp_125'</v>
      </c>
      <c r="EV44" s="2" t="str">
        <f t="shared" si="43"/>
        <v>tratado_125=tratado_125'</v>
      </c>
      <c r="EZ44" s="2" t="str">
        <f t="shared" si="54"/>
        <v>xlswrite('G:\Mi unidad\1. PROYECTOS TELLO 2022\SCM SPILL OVERS\outputs\PEAO\distancia_centro_salud\1%\simulacion_3\synthetic_control_outputs.xlsx',synthetic_control_125,125)</v>
      </c>
      <c r="FN44" s="2" t="str">
        <f t="shared" si="55"/>
        <v>xlswrite('G:\Mi unidad\1. PROYECTOS TELLO 2022\SCM SPILL OVERS\outputs\PEAO\distancia_centro_salud\1%\simulacion_3\synthetic_control_spillover_outputs.xlsx',synthetic_control_sp_125,125)</v>
      </c>
      <c r="GD44" s="2" t="str">
        <f t="shared" si="56"/>
        <v>xlswrite('G:\Mi unidad\1. PROYECTOS TELLO 2022\SCM SPILL OVERS\outputs\PEAO\distancia_centro_salud\1%\simulacion_3\observado_outputs.xlsx',tratado_125,125)</v>
      </c>
      <c r="GR44" s="2" t="str">
        <f t="shared" si="57"/>
        <v>xlswrite('G:\Mi unidad\1. PROYECTOS TELLO 2022\SCM SPILL OVERS\outputs\PEAO\informalidad\1%\simulacion_3\synthetic_control_outputs.xlsx',synthetic_control_125,125)</v>
      </c>
      <c r="HF44" s="2" t="str">
        <f t="shared" si="58"/>
        <v>xlswrite('G:\Mi unidad\1. PROYECTOS TELLO 2022\SCM SPILL OVERS\outputs\PEAO\informalidad\1%\simulacion_3\synthetic_control_spillover_outputs.xlsx',synthetic_control_sp_125,125)</v>
      </c>
      <c r="HV44" s="2" t="str">
        <f t="shared" si="59"/>
        <v>xlswrite('G:\Mi unidad\1. PROYECTOS TELLO 2022\SCM SPILL OVERS\outputs\PEAO\informalidad\1%\simulacion_3\observado_outputs.xlsx',tratado_125,125)</v>
      </c>
      <c r="IJ44" s="2" t="str">
        <f t="shared" si="60"/>
        <v>xlswrite('G:\Mi unidad\1. PROYECTOS TELLO 2022\SCM SPILL OVERS\outputs\PEAO\densidad\1%\simulacion_3\synthetic_control_outputs.xlsx',synthetic_control_125,125)</v>
      </c>
      <c r="IX44" s="2" t="str">
        <f t="shared" si="61"/>
        <v>xlswrite('G:\Mi unidad\1. PROYECTOS TELLO 2022\SCM SPILL OVERS\outputs\PEAO\densidad\1%\simulacion_3\synthetic_control_spillover_outputs.xlsx',synthetic_control_sp_125,125)</v>
      </c>
      <c r="JN44" s="2" t="str">
        <f t="shared" si="62"/>
        <v>xlswrite('G:\Mi unidad\1. PROYECTOS TELLO 2022\SCM SPILL OVERS\outputs\PEAO\densidad\1%\simulacion_3\observado_outputs.xlsx',tratado_125,125)</v>
      </c>
      <c r="KA44" s="2" t="str">
        <f t="shared" si="63"/>
        <v>xlswrite('G:\Mi unidad\1. PROYECTOS TELLO 2022\SCM SPILL OVERS\outputs\PEAO\bajo_niv_educ\1%\simulacion_3\synthetic_control_outputs.xlsx',synthetic_control_125,125)</v>
      </c>
      <c r="KO44" s="2" t="str">
        <f t="shared" si="64"/>
        <v>xlswrite('G:\Mi unidad\1. PROYECTOS TELLO 2022\SCM SPILL OVERS\outputs\PEAO\bajo_niv_educ\1%\simulacion_3\synthetic_control_spillover_outputs.xlsx',synthetic_control_sp_125,125)</v>
      </c>
      <c r="LE44" s="2" t="str">
        <f t="shared" si="65"/>
        <v>xlswrite('G:\Mi unidad\1. PROYECTOS TELLO 2022\SCM SPILL OVERS\outputs\PEAO\bajo_niv_educ\1%\simulacion_3\observado_outputs.xlsx',tratado_125,125)</v>
      </c>
      <c r="LS44" s="2" t="str">
        <f t="shared" si="66"/>
        <v>xlswrite('G:\Mi unidad\1. PROYECTOS TELLO 2022\SCM SPILL OVERS\outputs\PEAO\bajo_ingreso\1%\simulacion_3\synthetic_control_outputs.xlsx',synthetic_control_125,125)</v>
      </c>
      <c r="MH44" s="2" t="str">
        <f t="shared" si="67"/>
        <v>xlswrite('G:\Mi unidad\1. PROYECTOS TELLO 2022\SCM SPILL OVERS\outputs\PEAO\bajo_ingreso\1%\simulacion_3\synthetic_control_spillover_outputs.xlsx',synthetic_control_sp_125,125)</v>
      </c>
      <c r="MX44" s="2" t="str">
        <f t="shared" si="68"/>
        <v>xlswrite('G:\Mi unidad\1. PROYECTOS TELLO 2022\SCM SPILL OVERS\outputs\PEAO\bajo_ingreso\1%\simulacion_3\observado_outputs.xlsx',tratado_125,125)</v>
      </c>
      <c r="NR44" s="2" t="str">
        <f t="shared" si="69"/>
        <v>xlswrite('G:\Mi unidad\1. PROYECTOS TELLO 2022\SCM SPILL OVERS\outputs\PEAO\densidad_g\1%\simulacion_3\synthetic_control_outputs.xlsx',synthetic_control_125,125)</v>
      </c>
      <c r="OF44" s="2" t="str">
        <f t="shared" si="70"/>
        <v>xlswrite('G:\Mi unidad\1. PROYECTOS TELLO 2022\SCM SPILL OVERS\outputs\PEAO\densidad_g\1%\simulacion_3\synthetic_control_spillover_outputs.xlsx',synthetic_control_sp_125,125)</v>
      </c>
      <c r="OV44" s="2" t="str">
        <f t="shared" si="71"/>
        <v>xlswrite('G:\Mi unidad\1. PROYECTOS TELLO 2022\SCM SPILL OVERS\outputs\PEAO\densidad_g\1%\simulacion_3\observado_outputs.xlsx',tratado_125,125)</v>
      </c>
      <c r="PI44" s="2" t="str">
        <f t="shared" si="72"/>
        <v>xlswrite('G:\Mi unidad\1. PROYECTOS TELLO 2022\SCM SPILL OVERS\outputs\PEAO\alimentos\1%\simulacion_3\synthetic_control_outputs.xlsx',synthetic_control_125,125);</v>
      </c>
      <c r="PJ44" s="2" t="str">
        <f t="shared" si="73"/>
        <v>xlswrite('G:\Mi unidad\1. PROYECTOS TELLO 2022\SCM SPILL OVERS\outputs\PEAO\alimentos\1%\simulacion_3\synthetic_control_spillover_outputs.xlsx',synthetic_control_sp_125,125);</v>
      </c>
      <c r="PK44" s="2" t="str">
        <f t="shared" si="74"/>
        <v>xlswrite('G:\Mi unidad\1. PROYECTOS TELLO 2022\SCM SPILL OVERS\outputs\PEAO\alimentos\1%\simulacion_3\observado_outputs.xlsx',tratado_125,125);</v>
      </c>
      <c r="PP44" s="2" t="str">
        <f t="shared" si="75"/>
        <v>xlswrite('G:\Mi unidad\1. PROYECTOS TELLO 2022\SCM SPILL OVERS\outputs\PEAO\jefe_hogar\1%\simulacion_3\synthetic_control_outputs.xlsx',synthetic_control_125,125);</v>
      </c>
      <c r="PQ44" s="2" t="str">
        <f t="shared" si="76"/>
        <v>xlswrite('G:\Mi unidad\1. PROYECTOS TELLO 2022\SCM SPILL OVERS\outputs\PEAO\jefe_hogar\1%\simulacion_3\synthetic_control_spillover_outputs.xlsx',synthetic_control_sp_125,125);</v>
      </c>
      <c r="PR44" s="2" t="str">
        <f t="shared" si="77"/>
        <v>xlswrite('G:\Mi unidad\1. PROYECTOS TELLO 2022\SCM SPILL OVERS\outputs\PEAO\jefe_hogar\1%\simulacion_3\observado_outputs.xlsx',tratado_125,125);</v>
      </c>
      <c r="PV44" s="2" t="str">
        <f t="shared" si="78"/>
        <v>xlswrite('G:\Mi unidad\1. PROYECTOS TELLO 2022\SCM SPILL OVERS\outputs\PEAO\mujeres\1%\simulacion_3\synthetic_control_outputs.xlsx',synthetic_control_125,125);</v>
      </c>
      <c r="PW44" s="2" t="str">
        <f t="shared" si="79"/>
        <v>xlswrite('G:\Mi unidad\1. PROYECTOS TELLO 2022\SCM SPILL OVERS\outputs\PEAO\mujeres\1%\simulacion_3\synthetic_control_spillover_outputs.xlsx',synthetic_control_sp_125,125);</v>
      </c>
      <c r="PX44" s="2" t="str">
        <f t="shared" si="80"/>
        <v>xlswrite('G:\Mi unidad\1. PROYECTOS TELLO 2022\SCM SPILL OVERS\outputs\PEAO\mujeres\1%\simulacion_3\observado_outputs.xlsx',tratado_125,125);</v>
      </c>
      <c r="QB44" s="2" t="str">
        <f t="shared" si="81"/>
        <v>xlswrite('G:\Mi unidad\1. PROYECTOS TELLO 2022\SCM SPILL OVERS\outputs\PEAO\criminalidad\1%\simulacion_3\synthetic_control_outputs.xlsx',synthetic_control_125,125);</v>
      </c>
      <c r="QC44" s="2" t="str">
        <f t="shared" si="82"/>
        <v>xlswrite('G:\Mi unidad\1. PROYECTOS TELLO 2022\SCM SPILL OVERS\outputs\PEAO\criminalidad\1%\simulacion_3\synthetic_control_spillover_outputs.xlsx',synthetic_control_sp_125,125);</v>
      </c>
      <c r="QD44" s="2" t="str">
        <f t="shared" si="83"/>
        <v>xlswrite('G:\Mi unidad\1. PROYECTOS TELLO 2022\SCM SPILL OVERS\outputs\PEAO\criminalidad\1%\simulacion_3\observado_outputs.xlsx',tratado_125,125);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OVERS\outputs\PEAO\bajo_niv_educ\1%\simulacion_3\output_tests.xlsx',p_value_vec_"&amp;QW44&amp;"','p_value_vec_"&amp;QW44&amp;"');"</f>
        <v>xlswrite('G:\Mi unidad\1. PROYECTOS TELLO 2022\SCM SPILL OVERS\outputs\PEAO\bajo_niv_educ\1%\simulacion_3\output_tests.xlsx',p_value_vec_27','p_value_vec_27');</v>
      </c>
      <c r="RK44">
        <v>27</v>
      </c>
      <c r="RL44" t="str">
        <f>"xlswrite('G:\Mi unidad\1. PROYECTOS TELLO 2022\SCM SPILL OVERS\outputs\PEAO\bajo_ingreso\1%\simulacion_3\output_tests.xlsx',p_value_vec_"&amp;RK44&amp;"','p_value_vec_"&amp;RK44&amp;"');"</f>
        <v>xlswrite('G:\Mi unidad\1. PROYECTOS TELLO 2022\SCM SPILL OVERS\outputs\PEAO\bajo_ingreso\1%\simulacion_3\output_tests.xlsx',p_value_vec_27','p_value_vec_27');</v>
      </c>
      <c r="RW44">
        <v>27</v>
      </c>
      <c r="RX44" t="str">
        <f>"xlswrite('G:\Mi unidad\1. PROYECTOS TELLO 2022\SCM SPILL OVERS\outputs\PEAO\densidad\1%\simulacion_3\output_tests.xlsx',p_value_vec_"&amp;RW44&amp;"','p_value_vec_"&amp;RW44&amp;"');"</f>
        <v>xlswrite('G:\Mi unidad\1. PROYECTOS TELLO 2022\SCM SPILL OVERS\outputs\PEAO\densidad\1%\simulacion_3\output_tests.xlsx',p_value_vec_27','p_value_vec_27');</v>
      </c>
      <c r="SI44">
        <v>27</v>
      </c>
      <c r="SJ44" t="str">
        <f>"xlswrite('G:\Mi unidad\1. PROYECTOS TELLO 2022\SCM SPILL OVERS\outputs\PEAO\densidad_g\1%\simulacion_3\output_tests.xlsx',p_value_vec_"&amp;SI44&amp;"','p_value_vec_"&amp;SI44&amp;"');"</f>
        <v>xlswrite('G:\Mi unidad\1. PROYECTOS TELLO 2022\SCM SPILL OVERS\outputs\PEAO\densidad_g\1%\simulacion_3\output_tests.xlsx',p_value_vec_27','p_value_vec_27');</v>
      </c>
      <c r="SU44">
        <v>27</v>
      </c>
      <c r="SV44" t="str">
        <f>"xlswrite('G:\Mi unidad\1. PROYECTOS TELLO 2022\SCM SPILL OVERS\outputs\PEAO\distancia_centro_salud\1%\simulacion_3\output_tests.xlsx',p_value_vec_"&amp;SU44&amp;"','p_value_vec_"&amp;SU44&amp;"');"</f>
        <v>xlswrite('G:\Mi unidad\1. PROYECTOS TELLO 2022\SCM SPILL OVERS\outputs\PEAO\distancia_centro_salud\1%\simulacion_3\output_tests.xlsx',p_value_vec_27','p_value_vec_27');</v>
      </c>
      <c r="TH44">
        <v>27</v>
      </c>
      <c r="TI44" t="str">
        <f>"xlswrite('G:\Mi unidad\1. PROYECTOS TELLO 2022\SCM SPILL OVERS\outputs\PEAO\informalidad\1%\simulacion_3\output_tests.xlsx',p_value_vec_"&amp;TH44&amp;"','p_value_vec_"&amp;TH44&amp;"');"</f>
        <v>xlswrite('G:\Mi unidad\1. PROYECTOS TELLO 2022\SCM SPILL OVERS\outputs\PEAO\informalidad\1%\simulacion_3\output_tests.xlsx',p_value_vec_27','p_value_vec_27');</v>
      </c>
      <c r="TU44">
        <v>27</v>
      </c>
      <c r="TV44" t="str">
        <f>"xlswrite('G:\Mi unidad\1. PROYECTOS TELLO 2022\SCM SPILL OVERS\outputs\PEAO\alimentos\1%\simulacion_3\output_tests.xlsx',p_value_vec_"&amp;TU44&amp;"','p_value_vec_"&amp;TU44&amp;"');"</f>
        <v>xlswrite('G:\Mi unidad\1. PROYECTOS TELLO 2022\SCM SPILL OVERS\outputs\PEAO\alimentos\1%\simulacion_3\output_tests.xlsx',p_value_vec_27','p_value_vec_27');</v>
      </c>
      <c r="UB44">
        <v>27</v>
      </c>
      <c r="UC44" t="str">
        <f>"xlswrite('G:\Mi unidad\1. PROYECTOS TELLO 2022\SCM SPILL OVERS\outputs\PEAO\jefe_hogar\1%\simulacion_3\output_tests.xlsx',p_value_vec_"&amp;UB44&amp;"','p_value_vec_"&amp;UB44&amp;"');"</f>
        <v>xlswrite('G:\Mi unidad\1. PROYECTOS TELLO 2022\SCM SPILL OVERS\outputs\PEAO\jefe_hogar\1%\simulacion_3\output_tests.xlsx',p_value_vec_27','p_value_vec_27');</v>
      </c>
      <c r="UI44">
        <v>27</v>
      </c>
      <c r="UJ44" t="str">
        <f>"xlswrite('G:\Mi unidad\1. PROYECTOS TELLO 2022\SCM SPILL OVERS\outputs\PEAO\mujeres\1%\simulacion_3\output_tests.xlsx',p_value_vec_"&amp;UI44&amp;"','p_value_vec_"&amp;UI44&amp;"');"</f>
        <v>xlswrite('G:\Mi unidad\1. PROYECTOS TELLO 2022\SCM SPILL OVERS\outputs\PEAO\mujeres\1%\simulacion_3\output_tests.xlsx',p_value_vec_27','p_value_vec_27');</v>
      </c>
      <c r="UU44">
        <v>27</v>
      </c>
      <c r="UV44" t="str">
        <f>"xlswrite('G:\Mi unidad\1. PROYECTOS TELLO 2022\SCM SPILL OVERS\outputs\PEAO\criminalidad\1%\simulacion_3\output_tests.xlsx',p_value_vec_"&amp;UU44&amp;"','p_value_vec_"&amp;UU44&amp;"');"</f>
        <v>xlswrite('G:\Mi unidad\1. PROYECTOS TELLO 2022\SCM SPILL OVERS\outputs\PEAO\criminalidad\1%\simulacion_3\output_tests.xlsx',p_value_vec_27','p_value_vec_27');</v>
      </c>
    </row>
    <row r="45" spans="1:568" x14ac:dyDescent="0.3">
      <c r="A45">
        <v>129</v>
      </c>
      <c r="B45" s="2" t="str">
        <f t="shared" si="47"/>
        <v>[data_129,provincias_129,~] = xlsread('BD_PEAO_est_1_provincia_129.xlsx');</v>
      </c>
      <c r="E45" s="2" t="str">
        <f t="shared" si="37"/>
        <v>provincia_129 = unique(provincias_129(2:end,1));</v>
      </c>
      <c r="O45" s="2" t="str">
        <f t="shared" si="48"/>
        <v>PEAO_129 = reshape(data_129(:,2),T+S,N);</v>
      </c>
      <c r="T45" s="2" t="str">
        <f t="shared" si="49"/>
        <v xml:space="preserve">PEAO_129 = PEAO_129'; </v>
      </c>
      <c r="X45" s="2" t="str">
        <f t="shared" si="50"/>
        <v>tratado_129 = PEAO_129(1,:);</v>
      </c>
      <c r="AC45" s="2" t="str">
        <f t="shared" si="51"/>
        <v>PEAO_129(1,:) = [];</v>
      </c>
      <c r="AI45" s="2" t="str">
        <f t="shared" si="52"/>
        <v>PEAO_129 = [tratado_129;PEAO_129];</v>
      </c>
      <c r="AN45" s="2" t="str">
        <f t="shared" si="53"/>
        <v>Y_129 = PEAO_129; % outcome matrix</v>
      </c>
      <c r="AS45" s="2" t="str">
        <f t="shared" si="44"/>
        <v>Y_pre_129 = Y_129(:,1:T);</v>
      </c>
      <c r="AW45" s="2" t="str">
        <f t="shared" si="45"/>
        <v>Y_post_129 = Y_129(:,T+1:end);</v>
      </c>
      <c r="BA45" s="2" t="str">
        <f t="shared" si="46"/>
        <v>[a_hat_129,B_hat_129] = scm_batch(Y_pre_129);</v>
      </c>
      <c r="BF45" s="2" t="str">
        <f t="shared" si="38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39"/>
        <v>M_hat_129 = (eye(N)-B_hat_129)'*(eye(N)-B_hat_129);</v>
      </c>
      <c r="DQ45" s="2" t="str">
        <f t="shared" si="40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1"/>
        <v>synthetic_control_129=synthetic_control_129'</v>
      </c>
      <c r="EQ45" s="2" t="str">
        <f t="shared" si="42"/>
        <v>synthetic_control_sp_129=synthetic_control_sp_129'</v>
      </c>
      <c r="EV45" s="2" t="str">
        <f t="shared" si="43"/>
        <v>tratado_129=tratado_129'</v>
      </c>
      <c r="EZ45" s="2" t="str">
        <f t="shared" si="54"/>
        <v>xlswrite('G:\Mi unidad\1. PROYECTOS TELLO 2022\SCM SPILL OVERS\outputs\PEAO\distancia_centro_salud\1%\simulacion_3\synthetic_control_outputs.xlsx',synthetic_control_129,129)</v>
      </c>
      <c r="FN45" s="2" t="str">
        <f t="shared" si="55"/>
        <v>xlswrite('G:\Mi unidad\1. PROYECTOS TELLO 2022\SCM SPILL OVERS\outputs\PEAO\distancia_centro_salud\1%\simulacion_3\synthetic_control_spillover_outputs.xlsx',synthetic_control_sp_129,129)</v>
      </c>
      <c r="GD45" s="2" t="str">
        <f t="shared" si="56"/>
        <v>xlswrite('G:\Mi unidad\1. PROYECTOS TELLO 2022\SCM SPILL OVERS\outputs\PEAO\distancia_centro_salud\1%\simulacion_3\observado_outputs.xlsx',tratado_129,129)</v>
      </c>
      <c r="GR45" s="2" t="str">
        <f t="shared" si="57"/>
        <v>xlswrite('G:\Mi unidad\1. PROYECTOS TELLO 2022\SCM SPILL OVERS\outputs\PEAO\informalidad\1%\simulacion_3\synthetic_control_outputs.xlsx',synthetic_control_129,129)</v>
      </c>
      <c r="HF45" s="2" t="str">
        <f t="shared" si="58"/>
        <v>xlswrite('G:\Mi unidad\1. PROYECTOS TELLO 2022\SCM SPILL OVERS\outputs\PEAO\informalidad\1%\simulacion_3\synthetic_control_spillover_outputs.xlsx',synthetic_control_sp_129,129)</v>
      </c>
      <c r="HV45" s="2" t="str">
        <f t="shared" si="59"/>
        <v>xlswrite('G:\Mi unidad\1. PROYECTOS TELLO 2022\SCM SPILL OVERS\outputs\PEAO\informalidad\1%\simulacion_3\observado_outputs.xlsx',tratado_129,129)</v>
      </c>
      <c r="IJ45" s="2" t="str">
        <f t="shared" si="60"/>
        <v>xlswrite('G:\Mi unidad\1. PROYECTOS TELLO 2022\SCM SPILL OVERS\outputs\PEAO\densidad\1%\simulacion_3\synthetic_control_outputs.xlsx',synthetic_control_129,129)</v>
      </c>
      <c r="IX45" s="2" t="str">
        <f t="shared" si="61"/>
        <v>xlswrite('G:\Mi unidad\1. PROYECTOS TELLO 2022\SCM SPILL OVERS\outputs\PEAO\densidad\1%\simulacion_3\synthetic_control_spillover_outputs.xlsx',synthetic_control_sp_129,129)</v>
      </c>
      <c r="JN45" s="2" t="str">
        <f t="shared" si="62"/>
        <v>xlswrite('G:\Mi unidad\1. PROYECTOS TELLO 2022\SCM SPILL OVERS\outputs\PEAO\densidad\1%\simulacion_3\observado_outputs.xlsx',tratado_129,129)</v>
      </c>
      <c r="KA45" s="2" t="str">
        <f t="shared" si="63"/>
        <v>xlswrite('G:\Mi unidad\1. PROYECTOS TELLO 2022\SCM SPILL OVERS\outputs\PEAO\bajo_niv_educ\1%\simulacion_3\synthetic_control_outputs.xlsx',synthetic_control_129,129)</v>
      </c>
      <c r="KO45" s="2" t="str">
        <f t="shared" si="64"/>
        <v>xlswrite('G:\Mi unidad\1. PROYECTOS TELLO 2022\SCM SPILL OVERS\outputs\PEAO\bajo_niv_educ\1%\simulacion_3\synthetic_control_spillover_outputs.xlsx',synthetic_control_sp_129,129)</v>
      </c>
      <c r="LE45" s="2" t="str">
        <f t="shared" si="65"/>
        <v>xlswrite('G:\Mi unidad\1. PROYECTOS TELLO 2022\SCM SPILL OVERS\outputs\PEAO\bajo_niv_educ\1%\simulacion_3\observado_outputs.xlsx',tratado_129,129)</v>
      </c>
      <c r="LS45" s="2" t="str">
        <f t="shared" si="66"/>
        <v>xlswrite('G:\Mi unidad\1. PROYECTOS TELLO 2022\SCM SPILL OVERS\outputs\PEAO\bajo_ingreso\1%\simulacion_3\synthetic_control_outputs.xlsx',synthetic_control_129,129)</v>
      </c>
      <c r="MH45" s="2" t="str">
        <f t="shared" si="67"/>
        <v>xlswrite('G:\Mi unidad\1. PROYECTOS TELLO 2022\SCM SPILL OVERS\outputs\PEAO\bajo_ingreso\1%\simulacion_3\synthetic_control_spillover_outputs.xlsx',synthetic_control_sp_129,129)</v>
      </c>
      <c r="MX45" s="2" t="str">
        <f t="shared" si="68"/>
        <v>xlswrite('G:\Mi unidad\1. PROYECTOS TELLO 2022\SCM SPILL OVERS\outputs\PEAO\bajo_ingreso\1%\simulacion_3\observado_outputs.xlsx',tratado_129,129)</v>
      </c>
      <c r="NR45" s="2" t="str">
        <f t="shared" si="69"/>
        <v>xlswrite('G:\Mi unidad\1. PROYECTOS TELLO 2022\SCM SPILL OVERS\outputs\PEAO\densidad_g\1%\simulacion_3\synthetic_control_outputs.xlsx',synthetic_control_129,129)</v>
      </c>
      <c r="OF45" s="2" t="str">
        <f t="shared" si="70"/>
        <v>xlswrite('G:\Mi unidad\1. PROYECTOS TELLO 2022\SCM SPILL OVERS\outputs\PEAO\densidad_g\1%\simulacion_3\synthetic_control_spillover_outputs.xlsx',synthetic_control_sp_129,129)</v>
      </c>
      <c r="OV45" s="2" t="str">
        <f t="shared" si="71"/>
        <v>xlswrite('G:\Mi unidad\1. PROYECTOS TELLO 2022\SCM SPILL OVERS\outputs\PEAO\densidad_g\1%\simulacion_3\observado_outputs.xlsx',tratado_129,129)</v>
      </c>
      <c r="PI45" s="2" t="str">
        <f t="shared" si="72"/>
        <v>xlswrite('G:\Mi unidad\1. PROYECTOS TELLO 2022\SCM SPILL OVERS\outputs\PEAO\alimentos\1%\simulacion_3\synthetic_control_outputs.xlsx',synthetic_control_129,129);</v>
      </c>
      <c r="PJ45" s="2" t="str">
        <f t="shared" si="73"/>
        <v>xlswrite('G:\Mi unidad\1. PROYECTOS TELLO 2022\SCM SPILL OVERS\outputs\PEAO\alimentos\1%\simulacion_3\synthetic_control_spillover_outputs.xlsx',synthetic_control_sp_129,129);</v>
      </c>
      <c r="PK45" s="2" t="str">
        <f t="shared" si="74"/>
        <v>xlswrite('G:\Mi unidad\1. PROYECTOS TELLO 2022\SCM SPILL OVERS\outputs\PEAO\alimentos\1%\simulacion_3\observado_outputs.xlsx',tratado_129,129);</v>
      </c>
      <c r="PP45" s="2" t="str">
        <f t="shared" si="75"/>
        <v>xlswrite('G:\Mi unidad\1. PROYECTOS TELLO 2022\SCM SPILL OVERS\outputs\PEAO\jefe_hogar\1%\simulacion_3\synthetic_control_outputs.xlsx',synthetic_control_129,129);</v>
      </c>
      <c r="PQ45" s="2" t="str">
        <f t="shared" si="76"/>
        <v>xlswrite('G:\Mi unidad\1. PROYECTOS TELLO 2022\SCM SPILL OVERS\outputs\PEAO\jefe_hogar\1%\simulacion_3\synthetic_control_spillover_outputs.xlsx',synthetic_control_sp_129,129);</v>
      </c>
      <c r="PR45" s="2" t="str">
        <f t="shared" si="77"/>
        <v>xlswrite('G:\Mi unidad\1. PROYECTOS TELLO 2022\SCM SPILL OVERS\outputs\PEAO\jefe_hogar\1%\simulacion_3\observado_outputs.xlsx',tratado_129,129);</v>
      </c>
      <c r="PV45" s="2" t="str">
        <f t="shared" si="78"/>
        <v>xlswrite('G:\Mi unidad\1. PROYECTOS TELLO 2022\SCM SPILL OVERS\outputs\PEAO\mujeres\1%\simulacion_3\synthetic_control_outputs.xlsx',synthetic_control_129,129);</v>
      </c>
      <c r="PW45" s="2" t="str">
        <f t="shared" si="79"/>
        <v>xlswrite('G:\Mi unidad\1. PROYECTOS TELLO 2022\SCM SPILL OVERS\outputs\PEAO\mujeres\1%\simulacion_3\synthetic_control_spillover_outputs.xlsx',synthetic_control_sp_129,129);</v>
      </c>
      <c r="PX45" s="2" t="str">
        <f t="shared" si="80"/>
        <v>xlswrite('G:\Mi unidad\1. PROYECTOS TELLO 2022\SCM SPILL OVERS\outputs\PEAO\mujeres\1%\simulacion_3\observado_outputs.xlsx',tratado_129,129);</v>
      </c>
      <c r="QB45" s="2" t="str">
        <f t="shared" si="81"/>
        <v>xlswrite('G:\Mi unidad\1. PROYECTOS TELLO 2022\SCM SPILL OVERS\outputs\PEAO\criminalidad\1%\simulacion_3\synthetic_control_outputs.xlsx',synthetic_control_129,129);</v>
      </c>
      <c r="QC45" s="2" t="str">
        <f t="shared" si="82"/>
        <v>xlswrite('G:\Mi unidad\1. PROYECTOS TELLO 2022\SCM SPILL OVERS\outputs\PEAO\criminalidad\1%\simulacion_3\synthetic_control_spillover_outputs.xlsx',synthetic_control_sp_129,129);</v>
      </c>
      <c r="QD45" s="2" t="str">
        <f t="shared" si="83"/>
        <v>xlswrite('G:\Mi unidad\1. PROYECTOS TELLO 2022\SCM SPILL OVERS\outputs\PEAO\criminalidad\1%\simulacion_3\observado_outputs.xlsx',tratado_129,129);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OVERS\outputs\PEAO\bajo_niv_educ\1%\simulacion_3\output_tests.xlsx',alpha1_hat_vec_"&amp;QW45&amp;"','alpha1_hat_vec_"&amp;QW45&amp;"');"</f>
        <v>xlswrite('G:\Mi unidad\1. PROYECTOS TELLO 2022\SCM SPILL OVERS\outputs\PEAO\bajo_niv_educ\1%\simulacion_3\output_tests.xlsx',alpha1_hat_vec_27','alpha1_hat_vec_27');</v>
      </c>
      <c r="RK45">
        <v>27</v>
      </c>
      <c r="RL45" t="str">
        <f>"xlswrite('G:\Mi unidad\1. PROYECTOS TELLO 2022\SCM SPILL OVERS\outputs\PEAO\bajo_ingreso\1%\simulacion_3\output_tests.xlsx',alpha1_hat_vec_"&amp;RK45&amp;"','alpha1_hat_vec_"&amp;RK45&amp;"');"</f>
        <v>xlswrite('G:\Mi unidad\1. PROYECTOS TELLO 2022\SCM SPILL OVERS\outputs\PEAO\bajo_ingreso\1%\simulacion_3\output_tests.xlsx',alpha1_hat_vec_27','alpha1_hat_vec_27');</v>
      </c>
      <c r="RW45">
        <v>27</v>
      </c>
      <c r="RX45" t="str">
        <f>"xlswrite('G:\Mi unidad\1. PROYECTOS TELLO 2022\SCM SPILL OVERS\outputs\PEAO\densidad\1%\simulacion_3\output_tests.xlsx',alpha1_hat_vec_"&amp;RW45&amp;"','alpha1_hat_vec_"&amp;RW45&amp;"');"</f>
        <v>xlswrite('G:\Mi unidad\1. PROYECTOS TELLO 2022\SCM SPILL OVERS\outputs\PEAO\densidad\1%\simulacion_3\output_tests.xlsx',alpha1_hat_vec_27','alpha1_hat_vec_27');</v>
      </c>
      <c r="SI45">
        <v>27</v>
      </c>
      <c r="SJ45" t="str">
        <f>"xlswrite('G:\Mi unidad\1. PROYECTOS TELLO 2022\SCM SPILL OVERS\outputs\PEAO\densidad_g\1%\simulacion_3\output_tests.xlsx',alpha1_hat_vec_"&amp;SI45&amp;"','alpha1_hat_vec_"&amp;SI45&amp;"');"</f>
        <v>xlswrite('G:\Mi unidad\1. PROYECTOS TELLO 2022\SCM SPILL OVERS\outputs\PEAO\densidad_g\1%\simulacion_3\output_tests.xlsx',alpha1_hat_vec_27','alpha1_hat_vec_27');</v>
      </c>
      <c r="SU45">
        <v>27</v>
      </c>
      <c r="SV45" t="str">
        <f>"xlswrite('G:\Mi unidad\1. PROYECTOS TELLO 2022\SCM SPILL OVERS\outputs\PEAO\distancia_centro_salud\1%\simulacion_3\output_tests.xlsx',alpha1_hat_vec_"&amp;SU45&amp;"','alpha1_hat_vec_"&amp;SU45&amp;"');"</f>
        <v>xlswrite('G:\Mi unidad\1. PROYECTOS TELLO 2022\SCM SPILL OVERS\outputs\PEAO\distancia_centro_salud\1%\simulacion_3\output_tests.xlsx',alpha1_hat_vec_27','alpha1_hat_vec_27');</v>
      </c>
      <c r="TH45">
        <v>27</v>
      </c>
      <c r="TI45" t="str">
        <f>"xlswrite('G:\Mi unidad\1. PROYECTOS TELLO 2022\SCM SPILL OVERS\outputs\PEAO\informalidad\1%\simulacion_3\output_tests.xlsx',alpha1_hat_vec_"&amp;TH45&amp;"','alpha1_hat_vec_"&amp;TH45&amp;"');"</f>
        <v>xlswrite('G:\Mi unidad\1. PROYECTOS TELLO 2022\SCM SPILL OVERS\outputs\PEAO\informalidad\1%\simulacion_3\output_tests.xlsx',alpha1_hat_vec_27','alpha1_hat_vec_27');</v>
      </c>
      <c r="TU45">
        <v>27</v>
      </c>
      <c r="TV45" t="str">
        <f>"xlswrite('G:\Mi unidad\1. PROYECTOS TELLO 2022\SCM SPILL OVERS\outputs\PEAO\alimentos\1%\simulacion_3\output_tests.xlsx',alpha1_hat_vec_"&amp;TU45&amp;"','alpha1_hat_vec_"&amp;TU45&amp;"');"</f>
        <v>xlswrite('G:\Mi unidad\1. PROYECTOS TELLO 2022\SCM SPILL OVERS\outputs\PEAO\alimentos\1%\simulacion_3\output_tests.xlsx',alpha1_hat_vec_27','alpha1_hat_vec_27');</v>
      </c>
      <c r="UB45">
        <v>27</v>
      </c>
      <c r="UC45" t="str">
        <f>"xlswrite('G:\Mi unidad\1. PROYECTOS TELLO 2022\SCM SPILL OVERS\outputs\PEAO\jefe_hogar\1%\simulacion_3\output_tests.xlsx',alpha1_hat_vec_"&amp;UB45&amp;"','alpha1_hat_vec_"&amp;UB45&amp;"');"</f>
        <v>xlswrite('G:\Mi unidad\1. PROYECTOS TELLO 2022\SCM SPILL OVERS\outputs\PEAO\jefe_hogar\1%\simulacion_3\output_tests.xlsx',alpha1_hat_vec_27','alpha1_hat_vec_27');</v>
      </c>
      <c r="UI45">
        <v>27</v>
      </c>
      <c r="UJ45" t="str">
        <f>"xlswrite('G:\Mi unidad\1. PROYECTOS TELLO 2022\SCM SPILL OVERS\outputs\PEAO\mujeres\1%\simulacion_3\output_tests.xlsx',alpha1_hat_vec_"&amp;UI45&amp;"','alpha1_hat_vec_"&amp;UI45&amp;"');"</f>
        <v>xlswrite('G:\Mi unidad\1. PROYECTOS TELLO 2022\SCM SPILL OVERS\outputs\PEAO\mujeres\1%\simulacion_3\output_tests.xlsx',alpha1_hat_vec_27','alpha1_hat_vec_27');</v>
      </c>
      <c r="UU45">
        <v>27</v>
      </c>
      <c r="UV45" t="str">
        <f>"xlswrite('G:\Mi unidad\1. PROYECTOS TELLO 2022\SCM SPILL OVERS\outputs\PEAO\criminalidad\1%\simulacion_3\output_tests.xlsx',alpha1_hat_vec_"&amp;UU45&amp;"','alpha1_hat_vec_"&amp;UU45&amp;"');"</f>
        <v>xlswrite('G:\Mi unidad\1. PROYECTOS TELLO 2022\SCM SPILL OVERS\outputs\PEAO\criminalidad\1%\simulacion_3\output_tests.xlsx',alpha1_hat_vec_27','alpha1_hat_vec_27');</v>
      </c>
    </row>
    <row r="46" spans="1:568" x14ac:dyDescent="0.3">
      <c r="A46">
        <v>130</v>
      </c>
      <c r="B46" s="2" t="str">
        <f t="shared" si="47"/>
        <v>[data_130,provincias_130,~] = xlsread('BD_PEAO_est_1_provincia_130.xlsx');</v>
      </c>
      <c r="E46" s="2" t="str">
        <f t="shared" si="37"/>
        <v>provincia_130 = unique(provincias_130(2:end,1));</v>
      </c>
      <c r="O46" s="2" t="str">
        <f t="shared" si="48"/>
        <v>PEAO_130 = reshape(data_130(:,2),T+S,N);</v>
      </c>
      <c r="T46" s="2" t="str">
        <f t="shared" si="49"/>
        <v xml:space="preserve">PEAO_130 = PEAO_130'; </v>
      </c>
      <c r="X46" s="2" t="str">
        <f t="shared" si="50"/>
        <v>tratado_130 = PEAO_130(1,:);</v>
      </c>
      <c r="AC46" s="2" t="str">
        <f t="shared" si="51"/>
        <v>PEAO_130(1,:) = [];</v>
      </c>
      <c r="AI46" s="2" t="str">
        <f t="shared" si="52"/>
        <v>PEAO_130 = [tratado_130;PEAO_130];</v>
      </c>
      <c r="AN46" s="2" t="str">
        <f t="shared" si="53"/>
        <v>Y_130 = PEAO_130; % outcome matrix</v>
      </c>
      <c r="AS46" s="2" t="str">
        <f t="shared" si="44"/>
        <v>Y_pre_130 = Y_130(:,1:T);</v>
      </c>
      <c r="AW46" s="2" t="str">
        <f t="shared" si="45"/>
        <v>Y_post_130 = Y_130(:,T+1:end);</v>
      </c>
      <c r="BA46" s="2" t="str">
        <f t="shared" si="46"/>
        <v>[a_hat_130,B_hat_130] = scm_batch(Y_pre_130);</v>
      </c>
      <c r="BF46" s="2" t="str">
        <f t="shared" si="38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39"/>
        <v>M_hat_130 = (eye(N)-B_hat_130)'*(eye(N)-B_hat_130);</v>
      </c>
      <c r="DQ46" s="2" t="str">
        <f t="shared" si="40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1"/>
        <v>synthetic_control_130=synthetic_control_130'</v>
      </c>
      <c r="EQ46" s="2" t="str">
        <f t="shared" si="42"/>
        <v>synthetic_control_sp_130=synthetic_control_sp_130'</v>
      </c>
      <c r="EV46" s="2" t="str">
        <f t="shared" si="43"/>
        <v>tratado_130=tratado_130'</v>
      </c>
      <c r="EZ46" s="2" t="str">
        <f t="shared" si="54"/>
        <v>xlswrite('G:\Mi unidad\1. PROYECTOS TELLO 2022\SCM SPILL OVERS\outputs\PEAO\distancia_centro_salud\1%\simulacion_3\synthetic_control_outputs.xlsx',synthetic_control_130,130)</v>
      </c>
      <c r="FN46" s="2" t="str">
        <f t="shared" si="55"/>
        <v>xlswrite('G:\Mi unidad\1. PROYECTOS TELLO 2022\SCM SPILL OVERS\outputs\PEAO\distancia_centro_salud\1%\simulacion_3\synthetic_control_spillover_outputs.xlsx',synthetic_control_sp_130,130)</v>
      </c>
      <c r="GD46" s="2" t="str">
        <f t="shared" si="56"/>
        <v>xlswrite('G:\Mi unidad\1. PROYECTOS TELLO 2022\SCM SPILL OVERS\outputs\PEAO\distancia_centro_salud\1%\simulacion_3\observado_outputs.xlsx',tratado_130,130)</v>
      </c>
      <c r="GR46" s="2" t="str">
        <f t="shared" si="57"/>
        <v>xlswrite('G:\Mi unidad\1. PROYECTOS TELLO 2022\SCM SPILL OVERS\outputs\PEAO\informalidad\1%\simulacion_3\synthetic_control_outputs.xlsx',synthetic_control_130,130)</v>
      </c>
      <c r="HF46" s="2" t="str">
        <f t="shared" si="58"/>
        <v>xlswrite('G:\Mi unidad\1. PROYECTOS TELLO 2022\SCM SPILL OVERS\outputs\PEAO\informalidad\1%\simulacion_3\synthetic_control_spillover_outputs.xlsx',synthetic_control_sp_130,130)</v>
      </c>
      <c r="HV46" s="2" t="str">
        <f t="shared" si="59"/>
        <v>xlswrite('G:\Mi unidad\1. PROYECTOS TELLO 2022\SCM SPILL OVERS\outputs\PEAO\informalidad\1%\simulacion_3\observado_outputs.xlsx',tratado_130,130)</v>
      </c>
      <c r="IJ46" s="2" t="str">
        <f t="shared" si="60"/>
        <v>xlswrite('G:\Mi unidad\1. PROYECTOS TELLO 2022\SCM SPILL OVERS\outputs\PEAO\densidad\1%\simulacion_3\synthetic_control_outputs.xlsx',synthetic_control_130,130)</v>
      </c>
      <c r="IX46" s="2" t="str">
        <f t="shared" si="61"/>
        <v>xlswrite('G:\Mi unidad\1. PROYECTOS TELLO 2022\SCM SPILL OVERS\outputs\PEAO\densidad\1%\simulacion_3\synthetic_control_spillover_outputs.xlsx',synthetic_control_sp_130,130)</v>
      </c>
      <c r="JN46" s="2" t="str">
        <f t="shared" si="62"/>
        <v>xlswrite('G:\Mi unidad\1. PROYECTOS TELLO 2022\SCM SPILL OVERS\outputs\PEAO\densidad\1%\simulacion_3\observado_outputs.xlsx',tratado_130,130)</v>
      </c>
      <c r="KA46" s="2" t="str">
        <f t="shared" si="63"/>
        <v>xlswrite('G:\Mi unidad\1. PROYECTOS TELLO 2022\SCM SPILL OVERS\outputs\PEAO\bajo_niv_educ\1%\simulacion_3\synthetic_control_outputs.xlsx',synthetic_control_130,130)</v>
      </c>
      <c r="KO46" s="2" t="str">
        <f t="shared" si="64"/>
        <v>xlswrite('G:\Mi unidad\1. PROYECTOS TELLO 2022\SCM SPILL OVERS\outputs\PEAO\bajo_niv_educ\1%\simulacion_3\synthetic_control_spillover_outputs.xlsx',synthetic_control_sp_130,130)</v>
      </c>
      <c r="LE46" s="2" t="str">
        <f t="shared" si="65"/>
        <v>xlswrite('G:\Mi unidad\1. PROYECTOS TELLO 2022\SCM SPILL OVERS\outputs\PEAO\bajo_niv_educ\1%\simulacion_3\observado_outputs.xlsx',tratado_130,130)</v>
      </c>
      <c r="LS46" s="2" t="str">
        <f t="shared" si="66"/>
        <v>xlswrite('G:\Mi unidad\1. PROYECTOS TELLO 2022\SCM SPILL OVERS\outputs\PEAO\bajo_ingreso\1%\simulacion_3\synthetic_control_outputs.xlsx',synthetic_control_130,130)</v>
      </c>
      <c r="MH46" s="2" t="str">
        <f t="shared" si="67"/>
        <v>xlswrite('G:\Mi unidad\1. PROYECTOS TELLO 2022\SCM SPILL OVERS\outputs\PEAO\bajo_ingreso\1%\simulacion_3\synthetic_control_spillover_outputs.xlsx',synthetic_control_sp_130,130)</v>
      </c>
      <c r="MX46" s="2" t="str">
        <f t="shared" si="68"/>
        <v>xlswrite('G:\Mi unidad\1. PROYECTOS TELLO 2022\SCM SPILL OVERS\outputs\PEAO\bajo_ingreso\1%\simulacion_3\observado_outputs.xlsx',tratado_130,130)</v>
      </c>
      <c r="NR46" s="2" t="str">
        <f t="shared" si="69"/>
        <v>xlswrite('G:\Mi unidad\1. PROYECTOS TELLO 2022\SCM SPILL OVERS\outputs\PEAO\densidad_g\1%\simulacion_3\synthetic_control_outputs.xlsx',synthetic_control_130,130)</v>
      </c>
      <c r="OF46" s="2" t="str">
        <f t="shared" si="70"/>
        <v>xlswrite('G:\Mi unidad\1. PROYECTOS TELLO 2022\SCM SPILL OVERS\outputs\PEAO\densidad_g\1%\simulacion_3\synthetic_control_spillover_outputs.xlsx',synthetic_control_sp_130,130)</v>
      </c>
      <c r="OV46" s="2" t="str">
        <f t="shared" si="71"/>
        <v>xlswrite('G:\Mi unidad\1. PROYECTOS TELLO 2022\SCM SPILL OVERS\outputs\PEAO\densidad_g\1%\simulacion_3\observado_outputs.xlsx',tratado_130,130)</v>
      </c>
      <c r="PI46" s="2" t="str">
        <f t="shared" si="72"/>
        <v>xlswrite('G:\Mi unidad\1. PROYECTOS TELLO 2022\SCM SPILL OVERS\outputs\PEAO\alimentos\1%\simulacion_3\synthetic_control_outputs.xlsx',synthetic_control_130,130);</v>
      </c>
      <c r="PJ46" s="2" t="str">
        <f t="shared" si="73"/>
        <v>xlswrite('G:\Mi unidad\1. PROYECTOS TELLO 2022\SCM SPILL OVERS\outputs\PEAO\alimentos\1%\simulacion_3\synthetic_control_spillover_outputs.xlsx',synthetic_control_sp_130,130);</v>
      </c>
      <c r="PK46" s="2" t="str">
        <f t="shared" si="74"/>
        <v>xlswrite('G:\Mi unidad\1. PROYECTOS TELLO 2022\SCM SPILL OVERS\outputs\PEAO\alimentos\1%\simulacion_3\observado_outputs.xlsx',tratado_130,130);</v>
      </c>
      <c r="PP46" s="2" t="str">
        <f t="shared" si="75"/>
        <v>xlswrite('G:\Mi unidad\1. PROYECTOS TELLO 2022\SCM SPILL OVERS\outputs\PEAO\jefe_hogar\1%\simulacion_3\synthetic_control_outputs.xlsx',synthetic_control_130,130);</v>
      </c>
      <c r="PQ46" s="2" t="str">
        <f t="shared" si="76"/>
        <v>xlswrite('G:\Mi unidad\1. PROYECTOS TELLO 2022\SCM SPILL OVERS\outputs\PEAO\jefe_hogar\1%\simulacion_3\synthetic_control_spillover_outputs.xlsx',synthetic_control_sp_130,130);</v>
      </c>
      <c r="PR46" s="2" t="str">
        <f t="shared" si="77"/>
        <v>xlswrite('G:\Mi unidad\1. PROYECTOS TELLO 2022\SCM SPILL OVERS\outputs\PEAO\jefe_hogar\1%\simulacion_3\observado_outputs.xlsx',tratado_130,130);</v>
      </c>
      <c r="PV46" s="2" t="str">
        <f t="shared" si="78"/>
        <v>xlswrite('G:\Mi unidad\1. PROYECTOS TELLO 2022\SCM SPILL OVERS\outputs\PEAO\mujeres\1%\simulacion_3\synthetic_control_outputs.xlsx',synthetic_control_130,130);</v>
      </c>
      <c r="PW46" s="2" t="str">
        <f t="shared" si="79"/>
        <v>xlswrite('G:\Mi unidad\1. PROYECTOS TELLO 2022\SCM SPILL OVERS\outputs\PEAO\mujeres\1%\simulacion_3\synthetic_control_spillover_outputs.xlsx',synthetic_control_sp_130,130);</v>
      </c>
      <c r="PX46" s="2" t="str">
        <f t="shared" si="80"/>
        <v>xlswrite('G:\Mi unidad\1. PROYECTOS TELLO 2022\SCM SPILL OVERS\outputs\PEAO\mujeres\1%\simulacion_3\observado_outputs.xlsx',tratado_130,130);</v>
      </c>
      <c r="QB46" s="2" t="str">
        <f t="shared" si="81"/>
        <v>xlswrite('G:\Mi unidad\1. PROYECTOS TELLO 2022\SCM SPILL OVERS\outputs\PEAO\criminalidad\1%\simulacion_3\synthetic_control_outputs.xlsx',synthetic_control_130,130);</v>
      </c>
      <c r="QC46" s="2" t="str">
        <f t="shared" si="82"/>
        <v>xlswrite('G:\Mi unidad\1. PROYECTOS TELLO 2022\SCM SPILL OVERS\outputs\PEAO\criminalidad\1%\simulacion_3\synthetic_control_spillover_outputs.xlsx',synthetic_control_sp_130,130);</v>
      </c>
      <c r="QD46" s="2" t="str">
        <f t="shared" si="83"/>
        <v>xlswrite('G:\Mi unidad\1. PROYECTOS TELLO 2022\SCM SPILL OVERS\outputs\PEAO\criminalidad\1%\simulacion_3\observado_outputs.xlsx',tratado_130,130);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OVERS\outputs\PEAO\bajo_niv_educ\1%\simulacion_3\output_tests.xlsx',spillover_test_"&amp;QW46&amp;"','sp_test_"&amp;QW46&amp;"');"</f>
        <v>xlswrite('G:\Mi unidad\1. PROYECTOS TELLO 2022\SCM SPILL OVERS\outputs\PEAO\bajo_niv_educ\1%\simulacion_3\output_tests.xlsx',spillover_test_27','sp_test_27');</v>
      </c>
      <c r="RK46">
        <v>27</v>
      </c>
      <c r="RL46" t="str">
        <f>"xlswrite('G:\Mi unidad\1. PROYECTOS TELLO 2022\SCM SPILL OVERS\outputs\PEAO\bajo_ingreso\1%\simulacion_3\output_tests.xlsx',spillover_test_"&amp;RK46&amp;"','sp_test_"&amp;RK46&amp;"');"</f>
        <v>xlswrite('G:\Mi unidad\1. PROYECTOS TELLO 2022\SCM SPILL OVERS\outputs\PEAO\bajo_ingreso\1%\simulacion_3\output_tests.xlsx',spillover_test_27','sp_test_27');</v>
      </c>
      <c r="RW46">
        <v>27</v>
      </c>
      <c r="RX46" t="str">
        <f>"xlswrite('G:\Mi unidad\1. PROYECTOS TELLO 2022\SCM SPILL OVERS\outputs\PEAO\densidad\1%\simulacion_3\output_tests.xlsx',spillover_test_"&amp;RW46&amp;"','sp_test_"&amp;RW46&amp;"');"</f>
        <v>xlswrite('G:\Mi unidad\1. PROYECTOS TELLO 2022\SCM SPILL OVERS\outputs\PEAO\densidad\1%\simulacion_3\output_tests.xlsx',spillover_test_27','sp_test_27');</v>
      </c>
      <c r="SI46">
        <v>27</v>
      </c>
      <c r="SJ46" t="str">
        <f>"xlswrite('G:\Mi unidad\1. PROYECTOS TELLO 2022\SCM SPILL OVERS\outputs\PEAO\densidad_g\1%\simulacion_3\output_tests.xlsx',spillover_test_"&amp;SI46&amp;"','sp_test_"&amp;SI46&amp;"');"</f>
        <v>xlswrite('G:\Mi unidad\1. PROYECTOS TELLO 2022\SCM SPILL OVERS\outputs\PEAO\densidad_g\1%\simulacion_3\output_tests.xlsx',spillover_test_27','sp_test_27');</v>
      </c>
      <c r="SU46">
        <v>27</v>
      </c>
      <c r="SV46" t="str">
        <f>"xlswrite('G:\Mi unidad\1. PROYECTOS TELLO 2022\SCM SPILL OVERS\outputs\PEAO\distancia_centro_salud\1%\simulacion_3\output_tests.xlsx',spillover_test_"&amp;SU46&amp;"','sp_test_"&amp;SU46&amp;"');"</f>
        <v>xlswrite('G:\Mi unidad\1. PROYECTOS TELLO 2022\SCM SPILL OVERS\outputs\PEAO\distancia_centro_salud\1%\simulacion_3\output_tests.xlsx',spillover_test_27','sp_test_27');</v>
      </c>
      <c r="TH46">
        <v>27</v>
      </c>
      <c r="TI46" t="str">
        <f>"xlswrite('G:\Mi unidad\1. PROYECTOS TELLO 2022\SCM SPILL OVERS\outputs\PEAO\informalidad\1%\simulacion_3\output_tests.xlsx',spillover_test_"&amp;TH46&amp;"','sp_test_"&amp;TH46&amp;"');"</f>
        <v>xlswrite('G:\Mi unidad\1. PROYECTOS TELLO 2022\SCM SPILL OVERS\outputs\PEAO\informalidad\1%\simulacion_3\output_tests.xlsx',spillover_test_27','sp_test_27');</v>
      </c>
      <c r="TU46">
        <v>27</v>
      </c>
      <c r="TV46" t="str">
        <f>"xlswrite('G:\Mi unidad\1. PROYECTOS TELLO 2022\SCM SPILL OVERS\outputs\PEAO\alimentos\1%\simulacion_3\output_tests.xlsx',spillover_test_"&amp;TU46&amp;"','sp_test_"&amp;TU46&amp;"');"</f>
        <v>xlswrite('G:\Mi unidad\1. PROYECTOS TELLO 2022\SCM SPILL OVERS\outputs\PEAO\alimentos\1%\simulacion_3\output_tests.xlsx',spillover_test_27','sp_test_27');</v>
      </c>
      <c r="UB46">
        <v>27</v>
      </c>
      <c r="UC46" t="str">
        <f>"xlswrite('G:\Mi unidad\1. PROYECTOS TELLO 2022\SCM SPILL OVERS\outputs\PEAO\jefe_hogar\1%\simulacion_3\output_tests.xlsx',spillover_test_"&amp;UB46&amp;"','sp_test_"&amp;UB46&amp;"');"</f>
        <v>xlswrite('G:\Mi unidad\1. PROYECTOS TELLO 2022\SCM SPILL OVERS\outputs\PEAO\jefe_hogar\1%\simulacion_3\output_tests.xlsx',spillover_test_27','sp_test_27');</v>
      </c>
      <c r="UI46">
        <v>27</v>
      </c>
      <c r="UJ46" t="str">
        <f>"xlswrite('G:\Mi unidad\1. PROYECTOS TELLO 2022\SCM SPILL OVERS\outputs\PEAO\mujeres\1%\simulacion_3\output_tests.xlsx',spillover_test_"&amp;UI46&amp;"','sp_test_"&amp;UI46&amp;"');"</f>
        <v>xlswrite('G:\Mi unidad\1. PROYECTOS TELLO 2022\SCM SPILL OVERS\outputs\PEAO\mujeres\1%\simulacion_3\output_tests.xlsx',spillover_test_27','sp_test_27');</v>
      </c>
      <c r="UU46">
        <v>27</v>
      </c>
      <c r="UV46" t="str">
        <f>"xlswrite('G:\Mi unidad\1. PROYECTOS TELLO 2022\SCM SPILL OVERS\outputs\PEAO\criminalidad\1%\simulacion_3\output_tests.xlsx',spillover_test_"&amp;UU46&amp;"','sp_test_"&amp;UU46&amp;"');"</f>
        <v>xlswrite('G:\Mi unidad\1. PROYECTOS TELLO 2022\SCM SPILL OVERS\outputs\PEAO\criminalidad\1%\simulacion_3\output_tests.xlsx',spillover_test_27','sp_test_27');</v>
      </c>
    </row>
    <row r="47" spans="1:568" x14ac:dyDescent="0.3">
      <c r="A47">
        <v>133</v>
      </c>
      <c r="B47" s="2" t="str">
        <f t="shared" si="47"/>
        <v>[data_133,provincias_133,~] = xlsread('BD_PEAO_est_1_provincia_133.xlsx');</v>
      </c>
      <c r="E47" s="2" t="str">
        <f t="shared" si="37"/>
        <v>provincia_133 = unique(provincias_133(2:end,1));</v>
      </c>
      <c r="O47" s="2" t="str">
        <f t="shared" si="48"/>
        <v>PEAO_133 = reshape(data_133(:,2),T+S,N);</v>
      </c>
      <c r="T47" s="2" t="str">
        <f t="shared" si="49"/>
        <v xml:space="preserve">PEAO_133 = PEAO_133'; </v>
      </c>
      <c r="X47" s="2" t="str">
        <f t="shared" si="50"/>
        <v>tratado_133 = PEAO_133(1,:);</v>
      </c>
      <c r="AC47" s="2" t="str">
        <f t="shared" si="51"/>
        <v>PEAO_133(1,:) = [];</v>
      </c>
      <c r="AI47" s="2" t="str">
        <f t="shared" si="52"/>
        <v>PEAO_133 = [tratado_133;PEAO_133];</v>
      </c>
      <c r="AN47" s="2" t="str">
        <f t="shared" si="53"/>
        <v>Y_133 = PEAO_133; % outcome matrix</v>
      </c>
      <c r="AS47" s="2" t="str">
        <f t="shared" si="44"/>
        <v>Y_pre_133 = Y_133(:,1:T);</v>
      </c>
      <c r="AW47" s="2" t="str">
        <f t="shared" si="45"/>
        <v>Y_post_133 = Y_133(:,T+1:end);</v>
      </c>
      <c r="BA47" s="2" t="str">
        <f t="shared" si="46"/>
        <v>[a_hat_133,B_hat_133] = scm_batch(Y_pre_133);</v>
      </c>
      <c r="BF47" s="2" t="str">
        <f t="shared" si="38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39"/>
        <v>M_hat_133 = (eye(N)-B_hat_133)'*(eye(N)-B_hat_133);</v>
      </c>
      <c r="DQ47" s="2" t="str">
        <f t="shared" si="40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1"/>
        <v>synthetic_control_133=synthetic_control_133'</v>
      </c>
      <c r="EQ47" s="2" t="str">
        <f t="shared" si="42"/>
        <v>synthetic_control_sp_133=synthetic_control_sp_133'</v>
      </c>
      <c r="EV47" s="2" t="str">
        <f t="shared" si="43"/>
        <v>tratado_133=tratado_133'</v>
      </c>
      <c r="EZ47" s="2" t="str">
        <f t="shared" si="54"/>
        <v>xlswrite('G:\Mi unidad\1. PROYECTOS TELLO 2022\SCM SPILL OVERS\outputs\PEAO\distancia_centro_salud\1%\simulacion_3\synthetic_control_outputs.xlsx',synthetic_control_133,133)</v>
      </c>
      <c r="FN47" s="2" t="str">
        <f t="shared" si="55"/>
        <v>xlswrite('G:\Mi unidad\1. PROYECTOS TELLO 2022\SCM SPILL OVERS\outputs\PEAO\distancia_centro_salud\1%\simulacion_3\synthetic_control_spillover_outputs.xlsx',synthetic_control_sp_133,133)</v>
      </c>
      <c r="GD47" s="2" t="str">
        <f t="shared" si="56"/>
        <v>xlswrite('G:\Mi unidad\1. PROYECTOS TELLO 2022\SCM SPILL OVERS\outputs\PEAO\distancia_centro_salud\1%\simulacion_3\observado_outputs.xlsx',tratado_133,133)</v>
      </c>
      <c r="GR47" s="2" t="str">
        <f t="shared" si="57"/>
        <v>xlswrite('G:\Mi unidad\1. PROYECTOS TELLO 2022\SCM SPILL OVERS\outputs\PEAO\informalidad\1%\simulacion_3\synthetic_control_outputs.xlsx',synthetic_control_133,133)</v>
      </c>
      <c r="HF47" s="2" t="str">
        <f t="shared" si="58"/>
        <v>xlswrite('G:\Mi unidad\1. PROYECTOS TELLO 2022\SCM SPILL OVERS\outputs\PEAO\informalidad\1%\simulacion_3\synthetic_control_spillover_outputs.xlsx',synthetic_control_sp_133,133)</v>
      </c>
      <c r="HV47" s="2" t="str">
        <f t="shared" si="59"/>
        <v>xlswrite('G:\Mi unidad\1. PROYECTOS TELLO 2022\SCM SPILL OVERS\outputs\PEAO\informalidad\1%\simulacion_3\observado_outputs.xlsx',tratado_133,133)</v>
      </c>
      <c r="IJ47" s="2" t="str">
        <f t="shared" si="60"/>
        <v>xlswrite('G:\Mi unidad\1. PROYECTOS TELLO 2022\SCM SPILL OVERS\outputs\PEAO\densidad\1%\simulacion_3\synthetic_control_outputs.xlsx',synthetic_control_133,133)</v>
      </c>
      <c r="IX47" s="2" t="str">
        <f t="shared" si="61"/>
        <v>xlswrite('G:\Mi unidad\1. PROYECTOS TELLO 2022\SCM SPILL OVERS\outputs\PEAO\densidad\1%\simulacion_3\synthetic_control_spillover_outputs.xlsx',synthetic_control_sp_133,133)</v>
      </c>
      <c r="JN47" s="2" t="str">
        <f t="shared" si="62"/>
        <v>xlswrite('G:\Mi unidad\1. PROYECTOS TELLO 2022\SCM SPILL OVERS\outputs\PEAO\densidad\1%\simulacion_3\observado_outputs.xlsx',tratado_133,133)</v>
      </c>
      <c r="KA47" s="2" t="str">
        <f t="shared" si="63"/>
        <v>xlswrite('G:\Mi unidad\1. PROYECTOS TELLO 2022\SCM SPILL OVERS\outputs\PEAO\bajo_niv_educ\1%\simulacion_3\synthetic_control_outputs.xlsx',synthetic_control_133,133)</v>
      </c>
      <c r="KO47" s="2" t="str">
        <f t="shared" si="64"/>
        <v>xlswrite('G:\Mi unidad\1. PROYECTOS TELLO 2022\SCM SPILL OVERS\outputs\PEAO\bajo_niv_educ\1%\simulacion_3\synthetic_control_spillover_outputs.xlsx',synthetic_control_sp_133,133)</v>
      </c>
      <c r="LE47" s="2" t="str">
        <f t="shared" si="65"/>
        <v>xlswrite('G:\Mi unidad\1. PROYECTOS TELLO 2022\SCM SPILL OVERS\outputs\PEAO\bajo_niv_educ\1%\simulacion_3\observado_outputs.xlsx',tratado_133,133)</v>
      </c>
      <c r="LS47" s="2" t="str">
        <f t="shared" si="66"/>
        <v>xlswrite('G:\Mi unidad\1. PROYECTOS TELLO 2022\SCM SPILL OVERS\outputs\PEAO\bajo_ingreso\1%\simulacion_3\synthetic_control_outputs.xlsx',synthetic_control_133,133)</v>
      </c>
      <c r="MH47" s="2" t="str">
        <f t="shared" si="67"/>
        <v>xlswrite('G:\Mi unidad\1. PROYECTOS TELLO 2022\SCM SPILL OVERS\outputs\PEAO\bajo_ingreso\1%\simulacion_3\synthetic_control_spillover_outputs.xlsx',synthetic_control_sp_133,133)</v>
      </c>
      <c r="MX47" s="2" t="str">
        <f t="shared" si="68"/>
        <v>xlswrite('G:\Mi unidad\1. PROYECTOS TELLO 2022\SCM SPILL OVERS\outputs\PEAO\bajo_ingreso\1%\simulacion_3\observado_outputs.xlsx',tratado_133,133)</v>
      </c>
      <c r="NR47" s="2" t="str">
        <f t="shared" si="69"/>
        <v>xlswrite('G:\Mi unidad\1. PROYECTOS TELLO 2022\SCM SPILL OVERS\outputs\PEAO\densidad_g\1%\simulacion_3\synthetic_control_outputs.xlsx',synthetic_control_133,133)</v>
      </c>
      <c r="OF47" s="2" t="str">
        <f t="shared" si="70"/>
        <v>xlswrite('G:\Mi unidad\1. PROYECTOS TELLO 2022\SCM SPILL OVERS\outputs\PEAO\densidad_g\1%\simulacion_3\synthetic_control_spillover_outputs.xlsx',synthetic_control_sp_133,133)</v>
      </c>
      <c r="OV47" s="2" t="str">
        <f t="shared" si="71"/>
        <v>xlswrite('G:\Mi unidad\1. PROYECTOS TELLO 2022\SCM SPILL OVERS\outputs\PEAO\densidad_g\1%\simulacion_3\observado_outputs.xlsx',tratado_133,133)</v>
      </c>
      <c r="PI47" s="2" t="str">
        <f t="shared" si="72"/>
        <v>xlswrite('G:\Mi unidad\1. PROYECTOS TELLO 2022\SCM SPILL OVERS\outputs\PEAO\alimentos\1%\simulacion_3\synthetic_control_outputs.xlsx',synthetic_control_133,133);</v>
      </c>
      <c r="PJ47" s="2" t="str">
        <f t="shared" si="73"/>
        <v>xlswrite('G:\Mi unidad\1. PROYECTOS TELLO 2022\SCM SPILL OVERS\outputs\PEAO\alimentos\1%\simulacion_3\synthetic_control_spillover_outputs.xlsx',synthetic_control_sp_133,133);</v>
      </c>
      <c r="PK47" s="2" t="str">
        <f t="shared" si="74"/>
        <v>xlswrite('G:\Mi unidad\1. PROYECTOS TELLO 2022\SCM SPILL OVERS\outputs\PEAO\alimentos\1%\simulacion_3\observado_outputs.xlsx',tratado_133,133);</v>
      </c>
      <c r="PP47" s="2" t="str">
        <f t="shared" si="75"/>
        <v>xlswrite('G:\Mi unidad\1. PROYECTOS TELLO 2022\SCM SPILL OVERS\outputs\PEAO\jefe_hogar\1%\simulacion_3\synthetic_control_outputs.xlsx',synthetic_control_133,133);</v>
      </c>
      <c r="PQ47" s="2" t="str">
        <f t="shared" si="76"/>
        <v>xlswrite('G:\Mi unidad\1. PROYECTOS TELLO 2022\SCM SPILL OVERS\outputs\PEAO\jefe_hogar\1%\simulacion_3\synthetic_control_spillover_outputs.xlsx',synthetic_control_sp_133,133);</v>
      </c>
      <c r="PR47" s="2" t="str">
        <f t="shared" si="77"/>
        <v>xlswrite('G:\Mi unidad\1. PROYECTOS TELLO 2022\SCM SPILL OVERS\outputs\PEAO\jefe_hogar\1%\simulacion_3\observado_outputs.xlsx',tratado_133,133);</v>
      </c>
      <c r="PV47" s="2" t="str">
        <f t="shared" si="78"/>
        <v>xlswrite('G:\Mi unidad\1. PROYECTOS TELLO 2022\SCM SPILL OVERS\outputs\PEAO\mujeres\1%\simulacion_3\synthetic_control_outputs.xlsx',synthetic_control_133,133);</v>
      </c>
      <c r="PW47" s="2" t="str">
        <f t="shared" si="79"/>
        <v>xlswrite('G:\Mi unidad\1. PROYECTOS TELLO 2022\SCM SPILL OVERS\outputs\PEAO\mujeres\1%\simulacion_3\synthetic_control_spillover_outputs.xlsx',synthetic_control_sp_133,133);</v>
      </c>
      <c r="PX47" s="2" t="str">
        <f t="shared" si="80"/>
        <v>xlswrite('G:\Mi unidad\1. PROYECTOS TELLO 2022\SCM SPILL OVERS\outputs\PEAO\mujeres\1%\simulacion_3\observado_outputs.xlsx',tratado_133,133);</v>
      </c>
      <c r="QB47" s="2" t="str">
        <f t="shared" si="81"/>
        <v>xlswrite('G:\Mi unidad\1. PROYECTOS TELLO 2022\SCM SPILL OVERS\outputs\PEAO\criminalidad\1%\simulacion_3\synthetic_control_outputs.xlsx',synthetic_control_133,133);</v>
      </c>
      <c r="QC47" s="2" t="str">
        <f t="shared" si="82"/>
        <v>xlswrite('G:\Mi unidad\1. PROYECTOS TELLO 2022\SCM SPILL OVERS\outputs\PEAO\criminalidad\1%\simulacion_3\synthetic_control_spillover_outputs.xlsx',synthetic_control_sp_133,133);</v>
      </c>
      <c r="QD47" s="2" t="str">
        <f t="shared" si="83"/>
        <v>xlswrite('G:\Mi unidad\1. PROYECTOS TELLO 2022\SCM SPILL OVERS\outputs\PEAO\criminalidad\1%\simulacion_3\observado_outputs.xlsx',tratado_133,133);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OVERS\outputs\PEAO\bajo_niv_educ\1%\simulacion_3\output_tests.xlsx',lb_vec_"&amp;QW47&amp;"','lb_vec_"&amp;QW47&amp;"');"</f>
        <v>xlswrite('G:\Mi unidad\1. PROYECTOS TELLO 2022\SCM SPILL OVERS\outputs\PEAO\bajo_niv_educ\1%\simulacion_3\output_tests.xlsx',lb_vec_38','lb_vec_38');</v>
      </c>
      <c r="RK47">
        <v>38</v>
      </c>
      <c r="RL47" t="str">
        <f>"xlswrite('G:\Mi unidad\1. PROYECTOS TELLO 2022\SCM SPILL OVERS\outputs\PEAO\bajo_ingreso\1%\simulacion_3\output_tests.xlsx',lb_vec_"&amp;RK47&amp;"','lb_vec_"&amp;RK47&amp;"');"</f>
        <v>xlswrite('G:\Mi unidad\1. PROYECTOS TELLO 2022\SCM SPILL OVERS\outputs\PEAO\bajo_ingreso\1%\simulacion_3\output_tests.xlsx',lb_vec_38','lb_vec_38');</v>
      </c>
      <c r="RW47">
        <v>38</v>
      </c>
      <c r="RX47" t="str">
        <f>"xlswrite('G:\Mi unidad\1. PROYECTOS TELLO 2022\SCM SPILL OVERS\outputs\PEAO\densidad\1%\simulacion_3\output_tests.xlsx',lb_vec_"&amp;RW47&amp;"','lb_vec_"&amp;RW47&amp;"');"</f>
        <v>xlswrite('G:\Mi unidad\1. PROYECTOS TELLO 2022\SCM SPILL OVERS\outputs\PEAO\densidad\1%\simulacion_3\output_tests.xlsx',lb_vec_38','lb_vec_38');</v>
      </c>
      <c r="SI47">
        <v>38</v>
      </c>
      <c r="SJ47" t="str">
        <f>"xlswrite('G:\Mi unidad\1. PROYECTOS TELLO 2022\SCM SPILL OVERS\outputs\PEAO\densidad_g\1%\simulacion_3\output_tests.xlsx',lb_vec_"&amp;SI47&amp;"','lb_vec_"&amp;SI47&amp;"');"</f>
        <v>xlswrite('G:\Mi unidad\1. PROYECTOS TELLO 2022\SCM SPILL OVERS\outputs\PEAO\densidad_g\1%\simulacion_3\output_tests.xlsx',lb_vec_38','lb_vec_38');</v>
      </c>
      <c r="SU47">
        <v>38</v>
      </c>
      <c r="SV47" t="str">
        <f>"xlswrite('G:\Mi unidad\1. PROYECTOS TELLO 2022\SCM SPILL OVERS\outputs\PEAO\distancia_centro_salud\1%\simulacion_3\output_tests.xlsx',lb_vec_"&amp;SU47&amp;"','lb_vec_"&amp;SU47&amp;"');"</f>
        <v>xlswrite('G:\Mi unidad\1. PROYECTOS TELLO 2022\SCM SPILL OVERS\outputs\PEAO\distancia_centro_salud\1%\simulacion_3\output_tests.xlsx',lb_vec_38','lb_vec_38');</v>
      </c>
      <c r="TH47">
        <v>38</v>
      </c>
      <c r="TI47" t="str">
        <f>"xlswrite('G:\Mi unidad\1. PROYECTOS TELLO 2022\SCM SPILL OVERS\outputs\PEAO\informalidad\1%\simulacion_3\output_tests.xlsx',lb_vec_"&amp;TH47&amp;"','lb_vec_"&amp;TH47&amp;"');"</f>
        <v>xlswrite('G:\Mi unidad\1. PROYECTOS TELLO 2022\SCM SPILL OVERS\outputs\PEAO\informalidad\1%\simulacion_3\output_tests.xlsx',lb_vec_38','lb_vec_38');</v>
      </c>
      <c r="TU47">
        <v>38</v>
      </c>
      <c r="TV47" t="str">
        <f>"xlswrite('G:\Mi unidad\1. PROYECTOS TELLO 2022\SCM SPILL OVERS\outputs\PEAO\alimentos\1%\simulacion_3\output_tests.xlsx',lb_vec_"&amp;TU47&amp;"','lb_vec_"&amp;TU47&amp;"');"</f>
        <v>xlswrite('G:\Mi unidad\1. PROYECTOS TELLO 2022\SCM SPILL OVERS\outputs\PEAO\alimentos\1%\simulacion_3\output_tests.xlsx',lb_vec_38','lb_vec_38');</v>
      </c>
      <c r="UB47">
        <v>38</v>
      </c>
      <c r="UC47" t="str">
        <f>"xlswrite('G:\Mi unidad\1. PROYECTOS TELLO 2022\SCM SPILL OVERS\outputs\PEAO\jefe_hogar\1%\simulacion_3\output_tests.xlsx',lb_vec_"&amp;UB47&amp;"','lb_vec_"&amp;UB47&amp;"');"</f>
        <v>xlswrite('G:\Mi unidad\1. PROYECTOS TELLO 2022\SCM SPILL OVERS\outputs\PEAO\jefe_hogar\1%\simulacion_3\output_tests.xlsx',lb_vec_38','lb_vec_38');</v>
      </c>
      <c r="UI47">
        <v>38</v>
      </c>
      <c r="UJ47" t="str">
        <f>"xlswrite('G:\Mi unidad\1. PROYECTOS TELLO 2022\SCM SPILL OVERS\outputs\PEAO\mujeres\1%\simulacion_3\output_tests.xlsx',lb_vec_"&amp;UI47&amp;"','lb_vec_"&amp;UI47&amp;"');"</f>
        <v>xlswrite('G:\Mi unidad\1. PROYECTOS TELLO 2022\SCM SPILL OVERS\outputs\PEAO\mujeres\1%\simulacion_3\output_tests.xlsx',lb_vec_38','lb_vec_38');</v>
      </c>
      <c r="UU47">
        <v>38</v>
      </c>
      <c r="UV47" t="str">
        <f>"xlswrite('G:\Mi unidad\1. PROYECTOS TELLO 2022\SCM SPILL OVERS\outputs\PEAO\criminalidad\1%\simulacion_3\output_tests.xlsx',lb_vec_"&amp;UU47&amp;"','lb_vec_"&amp;UU47&amp;"');"</f>
        <v>xlswrite('G:\Mi unidad\1. PROYECTOS TELLO 2022\SCM SPILL OVERS\outputs\PEAO\criminalidad\1%\simulacion_3\output_tests.xlsx',lb_vec_38','lb_vec_38');</v>
      </c>
    </row>
    <row r="48" spans="1:568" x14ac:dyDescent="0.3">
      <c r="A48">
        <v>139</v>
      </c>
      <c r="B48" s="2" t="str">
        <f t="shared" si="47"/>
        <v>[data_139,provincias_139,~] = xlsread('BD_PEAO_est_1_provincia_139.xlsx');</v>
      </c>
      <c r="E48" s="2" t="str">
        <f t="shared" si="37"/>
        <v>provincia_139 = unique(provincias_139(2:end,1));</v>
      </c>
      <c r="O48" s="2" t="str">
        <f t="shared" si="48"/>
        <v>PEAO_139 = reshape(data_139(:,2),T+S,N);</v>
      </c>
      <c r="T48" s="2" t="str">
        <f t="shared" si="49"/>
        <v xml:space="preserve">PEAO_139 = PEAO_139'; </v>
      </c>
      <c r="X48" s="2" t="str">
        <f t="shared" si="50"/>
        <v>tratado_139 = PEAO_139(1,:);</v>
      </c>
      <c r="AC48" s="2" t="str">
        <f t="shared" si="51"/>
        <v>PEAO_139(1,:) = [];</v>
      </c>
      <c r="AI48" s="2" t="str">
        <f t="shared" si="52"/>
        <v>PEAO_139 = [tratado_139;PEAO_139];</v>
      </c>
      <c r="AN48" s="2" t="str">
        <f t="shared" si="53"/>
        <v>Y_139 = PEAO_139; % outcome matrix</v>
      </c>
      <c r="AS48" s="2" t="str">
        <f t="shared" si="44"/>
        <v>Y_pre_139 = Y_139(:,1:T);</v>
      </c>
      <c r="AW48" s="2" t="str">
        <f t="shared" si="45"/>
        <v>Y_post_139 = Y_139(:,T+1:end);</v>
      </c>
      <c r="BA48" s="2" t="str">
        <f t="shared" si="46"/>
        <v>[a_hat_139,B_hat_139] = scm_batch(Y_pre_139);</v>
      </c>
      <c r="BF48" s="2" t="str">
        <f t="shared" si="38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39"/>
        <v>M_hat_139 = (eye(N)-B_hat_139)'*(eye(N)-B_hat_139);</v>
      </c>
      <c r="DQ48" s="2" t="str">
        <f t="shared" si="40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1"/>
        <v>synthetic_control_139=synthetic_control_139'</v>
      </c>
      <c r="EQ48" s="2" t="str">
        <f t="shared" si="42"/>
        <v>synthetic_control_sp_139=synthetic_control_sp_139'</v>
      </c>
      <c r="EV48" s="2" t="str">
        <f t="shared" si="43"/>
        <v>tratado_139=tratado_139'</v>
      </c>
      <c r="EZ48" s="2" t="str">
        <f t="shared" si="54"/>
        <v>xlswrite('G:\Mi unidad\1. PROYECTOS TELLO 2022\SCM SPILL OVERS\outputs\PEAO\distancia_centro_salud\1%\simulacion_3\synthetic_control_outputs.xlsx',synthetic_control_139,139)</v>
      </c>
      <c r="FN48" s="2" t="str">
        <f t="shared" si="55"/>
        <v>xlswrite('G:\Mi unidad\1. PROYECTOS TELLO 2022\SCM SPILL OVERS\outputs\PEAO\distancia_centro_salud\1%\simulacion_3\synthetic_control_spillover_outputs.xlsx',synthetic_control_sp_139,139)</v>
      </c>
      <c r="GD48" s="2" t="str">
        <f t="shared" si="56"/>
        <v>xlswrite('G:\Mi unidad\1. PROYECTOS TELLO 2022\SCM SPILL OVERS\outputs\PEAO\distancia_centro_salud\1%\simulacion_3\observado_outputs.xlsx',tratado_139,139)</v>
      </c>
      <c r="GR48" s="2" t="str">
        <f t="shared" si="57"/>
        <v>xlswrite('G:\Mi unidad\1. PROYECTOS TELLO 2022\SCM SPILL OVERS\outputs\PEAO\informalidad\1%\simulacion_3\synthetic_control_outputs.xlsx',synthetic_control_139,139)</v>
      </c>
      <c r="HF48" s="2" t="str">
        <f t="shared" si="58"/>
        <v>xlswrite('G:\Mi unidad\1. PROYECTOS TELLO 2022\SCM SPILL OVERS\outputs\PEAO\informalidad\1%\simulacion_3\synthetic_control_spillover_outputs.xlsx',synthetic_control_sp_139,139)</v>
      </c>
      <c r="HV48" s="2" t="str">
        <f t="shared" si="59"/>
        <v>xlswrite('G:\Mi unidad\1. PROYECTOS TELLO 2022\SCM SPILL OVERS\outputs\PEAO\informalidad\1%\simulacion_3\observado_outputs.xlsx',tratado_139,139)</v>
      </c>
      <c r="IJ48" s="2" t="str">
        <f t="shared" si="60"/>
        <v>xlswrite('G:\Mi unidad\1. PROYECTOS TELLO 2022\SCM SPILL OVERS\outputs\PEAO\densidad\1%\simulacion_3\synthetic_control_outputs.xlsx',synthetic_control_139,139)</v>
      </c>
      <c r="IX48" s="2" t="str">
        <f t="shared" si="61"/>
        <v>xlswrite('G:\Mi unidad\1. PROYECTOS TELLO 2022\SCM SPILL OVERS\outputs\PEAO\densidad\1%\simulacion_3\synthetic_control_spillover_outputs.xlsx',synthetic_control_sp_139,139)</v>
      </c>
      <c r="JN48" s="2" t="str">
        <f t="shared" si="62"/>
        <v>xlswrite('G:\Mi unidad\1. PROYECTOS TELLO 2022\SCM SPILL OVERS\outputs\PEAO\densidad\1%\simulacion_3\observado_outputs.xlsx',tratado_139,139)</v>
      </c>
      <c r="KA48" s="2" t="str">
        <f t="shared" si="63"/>
        <v>xlswrite('G:\Mi unidad\1. PROYECTOS TELLO 2022\SCM SPILL OVERS\outputs\PEAO\bajo_niv_educ\1%\simulacion_3\synthetic_control_outputs.xlsx',synthetic_control_139,139)</v>
      </c>
      <c r="KO48" s="2" t="str">
        <f t="shared" si="64"/>
        <v>xlswrite('G:\Mi unidad\1. PROYECTOS TELLO 2022\SCM SPILL OVERS\outputs\PEAO\bajo_niv_educ\1%\simulacion_3\synthetic_control_spillover_outputs.xlsx',synthetic_control_sp_139,139)</v>
      </c>
      <c r="LE48" s="2" t="str">
        <f t="shared" si="65"/>
        <v>xlswrite('G:\Mi unidad\1. PROYECTOS TELLO 2022\SCM SPILL OVERS\outputs\PEAO\bajo_niv_educ\1%\simulacion_3\observado_outputs.xlsx',tratado_139,139)</v>
      </c>
      <c r="LS48" s="2" t="str">
        <f t="shared" si="66"/>
        <v>xlswrite('G:\Mi unidad\1. PROYECTOS TELLO 2022\SCM SPILL OVERS\outputs\PEAO\bajo_ingreso\1%\simulacion_3\synthetic_control_outputs.xlsx',synthetic_control_139,139)</v>
      </c>
      <c r="MH48" s="2" t="str">
        <f t="shared" si="67"/>
        <v>xlswrite('G:\Mi unidad\1. PROYECTOS TELLO 2022\SCM SPILL OVERS\outputs\PEAO\bajo_ingreso\1%\simulacion_3\synthetic_control_spillover_outputs.xlsx',synthetic_control_sp_139,139)</v>
      </c>
      <c r="MX48" s="2" t="str">
        <f t="shared" si="68"/>
        <v>xlswrite('G:\Mi unidad\1. PROYECTOS TELLO 2022\SCM SPILL OVERS\outputs\PEAO\bajo_ingreso\1%\simulacion_3\observado_outputs.xlsx',tratado_139,139)</v>
      </c>
      <c r="NR48" s="2" t="str">
        <f t="shared" si="69"/>
        <v>xlswrite('G:\Mi unidad\1. PROYECTOS TELLO 2022\SCM SPILL OVERS\outputs\PEAO\densidad_g\1%\simulacion_3\synthetic_control_outputs.xlsx',synthetic_control_139,139)</v>
      </c>
      <c r="OF48" s="2" t="str">
        <f t="shared" si="70"/>
        <v>xlswrite('G:\Mi unidad\1. PROYECTOS TELLO 2022\SCM SPILL OVERS\outputs\PEAO\densidad_g\1%\simulacion_3\synthetic_control_spillover_outputs.xlsx',synthetic_control_sp_139,139)</v>
      </c>
      <c r="OV48" s="2" t="str">
        <f t="shared" si="71"/>
        <v>xlswrite('G:\Mi unidad\1. PROYECTOS TELLO 2022\SCM SPILL OVERS\outputs\PEAO\densidad_g\1%\simulacion_3\observado_outputs.xlsx',tratado_139,139)</v>
      </c>
      <c r="PI48" s="2" t="str">
        <f t="shared" si="72"/>
        <v>xlswrite('G:\Mi unidad\1. PROYECTOS TELLO 2022\SCM SPILL OVERS\outputs\PEAO\alimentos\1%\simulacion_3\synthetic_control_outputs.xlsx',synthetic_control_139,139);</v>
      </c>
      <c r="PJ48" s="2" t="str">
        <f t="shared" si="73"/>
        <v>xlswrite('G:\Mi unidad\1. PROYECTOS TELLO 2022\SCM SPILL OVERS\outputs\PEAO\alimentos\1%\simulacion_3\synthetic_control_spillover_outputs.xlsx',synthetic_control_sp_139,139);</v>
      </c>
      <c r="PK48" s="2" t="str">
        <f t="shared" si="74"/>
        <v>xlswrite('G:\Mi unidad\1. PROYECTOS TELLO 2022\SCM SPILL OVERS\outputs\PEAO\alimentos\1%\simulacion_3\observado_outputs.xlsx',tratado_139,139);</v>
      </c>
      <c r="PP48" s="2" t="str">
        <f t="shared" si="75"/>
        <v>xlswrite('G:\Mi unidad\1. PROYECTOS TELLO 2022\SCM SPILL OVERS\outputs\PEAO\jefe_hogar\1%\simulacion_3\synthetic_control_outputs.xlsx',synthetic_control_139,139);</v>
      </c>
      <c r="PQ48" s="2" t="str">
        <f t="shared" si="76"/>
        <v>xlswrite('G:\Mi unidad\1. PROYECTOS TELLO 2022\SCM SPILL OVERS\outputs\PEAO\jefe_hogar\1%\simulacion_3\synthetic_control_spillover_outputs.xlsx',synthetic_control_sp_139,139);</v>
      </c>
      <c r="PR48" s="2" t="str">
        <f t="shared" si="77"/>
        <v>xlswrite('G:\Mi unidad\1. PROYECTOS TELLO 2022\SCM SPILL OVERS\outputs\PEAO\jefe_hogar\1%\simulacion_3\observado_outputs.xlsx',tratado_139,139);</v>
      </c>
      <c r="PV48" s="2" t="str">
        <f t="shared" si="78"/>
        <v>xlswrite('G:\Mi unidad\1. PROYECTOS TELLO 2022\SCM SPILL OVERS\outputs\PEAO\mujeres\1%\simulacion_3\synthetic_control_outputs.xlsx',synthetic_control_139,139);</v>
      </c>
      <c r="PW48" s="2" t="str">
        <f t="shared" si="79"/>
        <v>xlswrite('G:\Mi unidad\1. PROYECTOS TELLO 2022\SCM SPILL OVERS\outputs\PEAO\mujeres\1%\simulacion_3\synthetic_control_spillover_outputs.xlsx',synthetic_control_sp_139,139);</v>
      </c>
      <c r="PX48" s="2" t="str">
        <f t="shared" si="80"/>
        <v>xlswrite('G:\Mi unidad\1. PROYECTOS TELLO 2022\SCM SPILL OVERS\outputs\PEAO\mujeres\1%\simulacion_3\observado_outputs.xlsx',tratado_139,139);</v>
      </c>
      <c r="QB48" s="2" t="str">
        <f t="shared" si="81"/>
        <v>xlswrite('G:\Mi unidad\1. PROYECTOS TELLO 2022\SCM SPILL OVERS\outputs\PEAO\criminalidad\1%\simulacion_3\synthetic_control_outputs.xlsx',synthetic_control_139,139);</v>
      </c>
      <c r="QC48" s="2" t="str">
        <f t="shared" si="82"/>
        <v>xlswrite('G:\Mi unidad\1. PROYECTOS TELLO 2022\SCM SPILL OVERS\outputs\PEAO\criminalidad\1%\simulacion_3\synthetic_control_spillover_outputs.xlsx',synthetic_control_sp_139,139);</v>
      </c>
      <c r="QD48" s="2" t="str">
        <f t="shared" si="83"/>
        <v>xlswrite('G:\Mi unidad\1. PROYECTOS TELLO 2022\SCM SPILL OVERS\outputs\PEAO\criminalidad\1%\simulacion_3\observado_outputs.xlsx',tratado_139,139);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OVERS\outputs\PEAO\bajo_niv_educ\1%\simulacion_3\output_tests.xlsx',ub_vec_"&amp;QW48&amp;"','ub_vec_"&amp;QW48&amp;"');"</f>
        <v>xlswrite('G:\Mi unidad\1. PROYECTOS TELLO 2022\SCM SPILL OVERS\outputs\PEAO\bajo_niv_educ\1%\simulacion_3\output_tests.xlsx',ub_vec_38','ub_vec_38');</v>
      </c>
      <c r="RK48">
        <v>38</v>
      </c>
      <c r="RL48" t="str">
        <f>"xlswrite('G:\Mi unidad\1. PROYECTOS TELLO 2022\SCM SPILL OVERS\outputs\PEAO\bajo_ingreso\1%\simulacion_3\output_tests.xlsx',ub_vec_"&amp;RK48&amp;"','ub_vec_"&amp;RK48&amp;"');"</f>
        <v>xlswrite('G:\Mi unidad\1. PROYECTOS TELLO 2022\SCM SPILL OVERS\outputs\PEAO\bajo_ingreso\1%\simulacion_3\output_tests.xlsx',ub_vec_38','ub_vec_38');</v>
      </c>
      <c r="RW48">
        <v>38</v>
      </c>
      <c r="RX48" t="str">
        <f>"xlswrite('G:\Mi unidad\1. PROYECTOS TELLO 2022\SCM SPILL OVERS\outputs\PEAO\densidad\1%\simulacion_3\output_tests.xlsx',ub_vec_"&amp;RW48&amp;"','ub_vec_"&amp;RW48&amp;"');"</f>
        <v>xlswrite('G:\Mi unidad\1. PROYECTOS TELLO 2022\SCM SPILL OVERS\outputs\PEAO\densidad\1%\simulacion_3\output_tests.xlsx',ub_vec_38','ub_vec_38');</v>
      </c>
      <c r="SI48">
        <v>38</v>
      </c>
      <c r="SJ48" t="str">
        <f>"xlswrite('G:\Mi unidad\1. PROYECTOS TELLO 2022\SCM SPILL OVERS\outputs\PEAO\densidad_g\1%\simulacion_3\output_tests.xlsx',ub_vec_"&amp;SI48&amp;"','ub_vec_"&amp;SI48&amp;"');"</f>
        <v>xlswrite('G:\Mi unidad\1. PROYECTOS TELLO 2022\SCM SPILL OVERS\outputs\PEAO\densidad_g\1%\simulacion_3\output_tests.xlsx',ub_vec_38','ub_vec_38');</v>
      </c>
      <c r="SU48">
        <v>38</v>
      </c>
      <c r="SV48" t="str">
        <f>"xlswrite('G:\Mi unidad\1. PROYECTOS TELLO 2022\SCM SPILL OVERS\outputs\PEAO\distancia_centro_salud\1%\simulacion_3\output_tests.xlsx',ub_vec_"&amp;SU48&amp;"','ub_vec_"&amp;SU48&amp;"');"</f>
        <v>xlswrite('G:\Mi unidad\1. PROYECTOS TELLO 2022\SCM SPILL OVERS\outputs\PEAO\distancia_centro_salud\1%\simulacion_3\output_tests.xlsx',ub_vec_38','ub_vec_38');</v>
      </c>
      <c r="TH48">
        <v>38</v>
      </c>
      <c r="TI48" t="str">
        <f>"xlswrite('G:\Mi unidad\1. PROYECTOS TELLO 2022\SCM SPILL OVERS\outputs\PEAO\informalidad\1%\simulacion_3\output_tests.xlsx',ub_vec_"&amp;TH48&amp;"','ub_vec_"&amp;TH48&amp;"');"</f>
        <v>xlswrite('G:\Mi unidad\1. PROYECTOS TELLO 2022\SCM SPILL OVERS\outputs\PEAO\informalidad\1%\simulacion_3\output_tests.xlsx',ub_vec_38','ub_vec_38');</v>
      </c>
      <c r="TU48">
        <v>38</v>
      </c>
      <c r="TV48" t="str">
        <f>"xlswrite('G:\Mi unidad\1. PROYECTOS TELLO 2022\SCM SPILL OVERS\outputs\PEAO\alimentos\1%\simulacion_3\output_tests.xlsx',ub_vec_"&amp;TU48&amp;"','ub_vec_"&amp;TU48&amp;"');"</f>
        <v>xlswrite('G:\Mi unidad\1. PROYECTOS TELLO 2022\SCM SPILL OVERS\outputs\PEAO\alimentos\1%\simulacion_3\output_tests.xlsx',ub_vec_38','ub_vec_38');</v>
      </c>
      <c r="UB48">
        <v>38</v>
      </c>
      <c r="UC48" t="str">
        <f>"xlswrite('G:\Mi unidad\1. PROYECTOS TELLO 2022\SCM SPILL OVERS\outputs\PEAO\jefe_hogar\1%\simulacion_3\output_tests.xlsx',ub_vec_"&amp;UB48&amp;"','ub_vec_"&amp;UB48&amp;"');"</f>
        <v>xlswrite('G:\Mi unidad\1. PROYECTOS TELLO 2022\SCM SPILL OVERS\outputs\PEAO\jefe_hogar\1%\simulacion_3\output_tests.xlsx',ub_vec_38','ub_vec_38');</v>
      </c>
      <c r="UI48">
        <v>38</v>
      </c>
      <c r="UJ48" t="str">
        <f>"xlswrite('G:\Mi unidad\1. PROYECTOS TELLO 2022\SCM SPILL OVERS\outputs\PEAO\mujeres\1%\simulacion_3\output_tests.xlsx',ub_vec_"&amp;UI48&amp;"','ub_vec_"&amp;UI48&amp;"');"</f>
        <v>xlswrite('G:\Mi unidad\1. PROYECTOS TELLO 2022\SCM SPILL OVERS\outputs\PEAO\mujeres\1%\simulacion_3\output_tests.xlsx',ub_vec_38','ub_vec_38');</v>
      </c>
      <c r="UU48">
        <v>38</v>
      </c>
      <c r="UV48" t="str">
        <f>"xlswrite('G:\Mi unidad\1. PROYECTOS TELLO 2022\SCM SPILL OVERS\outputs\PEAO\criminalidad\1%\simulacion_3\output_tests.xlsx',ub_vec_"&amp;UU48&amp;"','ub_vec_"&amp;UU48&amp;"');"</f>
        <v>xlswrite('G:\Mi unidad\1. PROYECTOS TELLO 2022\SCM SPILL OVERS\outputs\PEAO\criminalidad\1%\simulacion_3\output_tests.xlsx',ub_vec_38','ub_vec_38');</v>
      </c>
    </row>
    <row r="49" spans="1:568" x14ac:dyDescent="0.3">
      <c r="A49">
        <v>140</v>
      </c>
      <c r="B49" s="2" t="str">
        <f t="shared" si="47"/>
        <v>[data_140,provincias_140,~] = xlsread('BD_PEAO_est_1_provincia_140.xlsx');</v>
      </c>
      <c r="E49" s="2" t="str">
        <f t="shared" si="37"/>
        <v>provincia_140 = unique(provincias_140(2:end,1));</v>
      </c>
      <c r="O49" s="2" t="str">
        <f t="shared" si="48"/>
        <v>PEAO_140 = reshape(data_140(:,2),T+S,N);</v>
      </c>
      <c r="T49" s="2" t="str">
        <f t="shared" si="49"/>
        <v xml:space="preserve">PEAO_140 = PEAO_140'; </v>
      </c>
      <c r="X49" s="2" t="str">
        <f t="shared" si="50"/>
        <v>tratado_140 = PEAO_140(1,:);</v>
      </c>
      <c r="AC49" s="2" t="str">
        <f t="shared" si="51"/>
        <v>PEAO_140(1,:) = [];</v>
      </c>
      <c r="AI49" s="2" t="str">
        <f t="shared" si="52"/>
        <v>PEAO_140 = [tratado_140;PEAO_140];</v>
      </c>
      <c r="AN49" s="2" t="str">
        <f t="shared" si="53"/>
        <v>Y_140 = PEAO_140; % outcome matrix</v>
      </c>
      <c r="AS49" s="2" t="str">
        <f t="shared" si="44"/>
        <v>Y_pre_140 = Y_140(:,1:T);</v>
      </c>
      <c r="AW49" s="2" t="str">
        <f t="shared" si="45"/>
        <v>Y_post_140 = Y_140(:,T+1:end);</v>
      </c>
      <c r="BA49" s="2" t="str">
        <f t="shared" si="46"/>
        <v>[a_hat_140,B_hat_140] = scm_batch(Y_pre_140);</v>
      </c>
      <c r="BF49" s="2" t="str">
        <f t="shared" si="38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39"/>
        <v>M_hat_140 = (eye(N)-B_hat_140)'*(eye(N)-B_hat_140);</v>
      </c>
      <c r="DQ49" s="2" t="str">
        <f t="shared" si="40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1"/>
        <v>synthetic_control_140=synthetic_control_140'</v>
      </c>
      <c r="EQ49" s="2" t="str">
        <f t="shared" si="42"/>
        <v>synthetic_control_sp_140=synthetic_control_sp_140'</v>
      </c>
      <c r="EV49" s="2" t="str">
        <f t="shared" si="43"/>
        <v>tratado_140=tratado_140'</v>
      </c>
      <c r="EZ49" s="2" t="str">
        <f t="shared" si="54"/>
        <v>xlswrite('G:\Mi unidad\1. PROYECTOS TELLO 2022\SCM SPILL OVERS\outputs\PEAO\distancia_centro_salud\1%\simulacion_3\synthetic_control_outputs.xlsx',synthetic_control_140,140)</v>
      </c>
      <c r="FN49" s="2" t="str">
        <f t="shared" si="55"/>
        <v>xlswrite('G:\Mi unidad\1. PROYECTOS TELLO 2022\SCM SPILL OVERS\outputs\PEAO\distancia_centro_salud\1%\simulacion_3\synthetic_control_spillover_outputs.xlsx',synthetic_control_sp_140,140)</v>
      </c>
      <c r="GD49" s="2" t="str">
        <f t="shared" si="56"/>
        <v>xlswrite('G:\Mi unidad\1. PROYECTOS TELLO 2022\SCM SPILL OVERS\outputs\PEAO\distancia_centro_salud\1%\simulacion_3\observado_outputs.xlsx',tratado_140,140)</v>
      </c>
      <c r="GR49" s="2" t="str">
        <f t="shared" si="57"/>
        <v>xlswrite('G:\Mi unidad\1. PROYECTOS TELLO 2022\SCM SPILL OVERS\outputs\PEAO\informalidad\1%\simulacion_3\synthetic_control_outputs.xlsx',synthetic_control_140,140)</v>
      </c>
      <c r="HF49" s="2" t="str">
        <f t="shared" si="58"/>
        <v>xlswrite('G:\Mi unidad\1. PROYECTOS TELLO 2022\SCM SPILL OVERS\outputs\PEAO\informalidad\1%\simulacion_3\synthetic_control_spillover_outputs.xlsx',synthetic_control_sp_140,140)</v>
      </c>
      <c r="HV49" s="2" t="str">
        <f t="shared" si="59"/>
        <v>xlswrite('G:\Mi unidad\1. PROYECTOS TELLO 2022\SCM SPILL OVERS\outputs\PEAO\informalidad\1%\simulacion_3\observado_outputs.xlsx',tratado_140,140)</v>
      </c>
      <c r="IJ49" s="2" t="str">
        <f t="shared" si="60"/>
        <v>xlswrite('G:\Mi unidad\1. PROYECTOS TELLO 2022\SCM SPILL OVERS\outputs\PEAO\densidad\1%\simulacion_3\synthetic_control_outputs.xlsx',synthetic_control_140,140)</v>
      </c>
      <c r="IX49" s="2" t="str">
        <f t="shared" si="61"/>
        <v>xlswrite('G:\Mi unidad\1. PROYECTOS TELLO 2022\SCM SPILL OVERS\outputs\PEAO\densidad\1%\simulacion_3\synthetic_control_spillover_outputs.xlsx',synthetic_control_sp_140,140)</v>
      </c>
      <c r="JN49" s="2" t="str">
        <f t="shared" si="62"/>
        <v>xlswrite('G:\Mi unidad\1. PROYECTOS TELLO 2022\SCM SPILL OVERS\outputs\PEAO\densidad\1%\simulacion_3\observado_outputs.xlsx',tratado_140,140)</v>
      </c>
      <c r="KA49" s="2" t="str">
        <f t="shared" si="63"/>
        <v>xlswrite('G:\Mi unidad\1. PROYECTOS TELLO 2022\SCM SPILL OVERS\outputs\PEAO\bajo_niv_educ\1%\simulacion_3\synthetic_control_outputs.xlsx',synthetic_control_140,140)</v>
      </c>
      <c r="KO49" s="2" t="str">
        <f t="shared" si="64"/>
        <v>xlswrite('G:\Mi unidad\1. PROYECTOS TELLO 2022\SCM SPILL OVERS\outputs\PEAO\bajo_niv_educ\1%\simulacion_3\synthetic_control_spillover_outputs.xlsx',synthetic_control_sp_140,140)</v>
      </c>
      <c r="LE49" s="2" t="str">
        <f t="shared" si="65"/>
        <v>xlswrite('G:\Mi unidad\1. PROYECTOS TELLO 2022\SCM SPILL OVERS\outputs\PEAO\bajo_niv_educ\1%\simulacion_3\observado_outputs.xlsx',tratado_140,140)</v>
      </c>
      <c r="LS49" s="2" t="str">
        <f t="shared" si="66"/>
        <v>xlswrite('G:\Mi unidad\1. PROYECTOS TELLO 2022\SCM SPILL OVERS\outputs\PEAO\bajo_ingreso\1%\simulacion_3\synthetic_control_outputs.xlsx',synthetic_control_140,140)</v>
      </c>
      <c r="MH49" s="2" t="str">
        <f t="shared" si="67"/>
        <v>xlswrite('G:\Mi unidad\1. PROYECTOS TELLO 2022\SCM SPILL OVERS\outputs\PEAO\bajo_ingreso\1%\simulacion_3\synthetic_control_spillover_outputs.xlsx',synthetic_control_sp_140,140)</v>
      </c>
      <c r="MX49" s="2" t="str">
        <f t="shared" si="68"/>
        <v>xlswrite('G:\Mi unidad\1. PROYECTOS TELLO 2022\SCM SPILL OVERS\outputs\PEAO\bajo_ingreso\1%\simulacion_3\observado_outputs.xlsx',tratado_140,140)</v>
      </c>
      <c r="NR49" s="2" t="str">
        <f t="shared" si="69"/>
        <v>xlswrite('G:\Mi unidad\1. PROYECTOS TELLO 2022\SCM SPILL OVERS\outputs\PEAO\densidad_g\1%\simulacion_3\synthetic_control_outputs.xlsx',synthetic_control_140,140)</v>
      </c>
      <c r="OF49" s="2" t="str">
        <f t="shared" si="70"/>
        <v>xlswrite('G:\Mi unidad\1. PROYECTOS TELLO 2022\SCM SPILL OVERS\outputs\PEAO\densidad_g\1%\simulacion_3\synthetic_control_spillover_outputs.xlsx',synthetic_control_sp_140,140)</v>
      </c>
      <c r="OV49" s="2" t="str">
        <f t="shared" si="71"/>
        <v>xlswrite('G:\Mi unidad\1. PROYECTOS TELLO 2022\SCM SPILL OVERS\outputs\PEAO\densidad_g\1%\simulacion_3\observado_outputs.xlsx',tratado_140,140)</v>
      </c>
      <c r="PI49" s="2" t="str">
        <f t="shared" si="72"/>
        <v>xlswrite('G:\Mi unidad\1. PROYECTOS TELLO 2022\SCM SPILL OVERS\outputs\PEAO\alimentos\1%\simulacion_3\synthetic_control_outputs.xlsx',synthetic_control_140,140);</v>
      </c>
      <c r="PJ49" s="2" t="str">
        <f t="shared" si="73"/>
        <v>xlswrite('G:\Mi unidad\1. PROYECTOS TELLO 2022\SCM SPILL OVERS\outputs\PEAO\alimentos\1%\simulacion_3\synthetic_control_spillover_outputs.xlsx',synthetic_control_sp_140,140);</v>
      </c>
      <c r="PK49" s="2" t="str">
        <f t="shared" si="74"/>
        <v>xlswrite('G:\Mi unidad\1. PROYECTOS TELLO 2022\SCM SPILL OVERS\outputs\PEAO\alimentos\1%\simulacion_3\observado_outputs.xlsx',tratado_140,140);</v>
      </c>
      <c r="PP49" s="2" t="str">
        <f t="shared" si="75"/>
        <v>xlswrite('G:\Mi unidad\1. PROYECTOS TELLO 2022\SCM SPILL OVERS\outputs\PEAO\jefe_hogar\1%\simulacion_3\synthetic_control_outputs.xlsx',synthetic_control_140,140);</v>
      </c>
      <c r="PQ49" s="2" t="str">
        <f t="shared" si="76"/>
        <v>xlswrite('G:\Mi unidad\1. PROYECTOS TELLO 2022\SCM SPILL OVERS\outputs\PEAO\jefe_hogar\1%\simulacion_3\synthetic_control_spillover_outputs.xlsx',synthetic_control_sp_140,140);</v>
      </c>
      <c r="PR49" s="2" t="str">
        <f t="shared" si="77"/>
        <v>xlswrite('G:\Mi unidad\1. PROYECTOS TELLO 2022\SCM SPILL OVERS\outputs\PEAO\jefe_hogar\1%\simulacion_3\observado_outputs.xlsx',tratado_140,140);</v>
      </c>
      <c r="PV49" s="2" t="str">
        <f t="shared" si="78"/>
        <v>xlswrite('G:\Mi unidad\1. PROYECTOS TELLO 2022\SCM SPILL OVERS\outputs\PEAO\mujeres\1%\simulacion_3\synthetic_control_outputs.xlsx',synthetic_control_140,140);</v>
      </c>
      <c r="PW49" s="2" t="str">
        <f t="shared" si="79"/>
        <v>xlswrite('G:\Mi unidad\1. PROYECTOS TELLO 2022\SCM SPILL OVERS\outputs\PEAO\mujeres\1%\simulacion_3\synthetic_control_spillover_outputs.xlsx',synthetic_control_sp_140,140);</v>
      </c>
      <c r="PX49" s="2" t="str">
        <f t="shared" si="80"/>
        <v>xlswrite('G:\Mi unidad\1. PROYECTOS TELLO 2022\SCM SPILL OVERS\outputs\PEAO\mujeres\1%\simulacion_3\observado_outputs.xlsx',tratado_140,140);</v>
      </c>
      <c r="QB49" s="2" t="str">
        <f t="shared" si="81"/>
        <v>xlswrite('G:\Mi unidad\1. PROYECTOS TELLO 2022\SCM SPILL OVERS\outputs\PEAO\criminalidad\1%\simulacion_3\synthetic_control_outputs.xlsx',synthetic_control_140,140);</v>
      </c>
      <c r="QC49" s="2" t="str">
        <f t="shared" si="82"/>
        <v>xlswrite('G:\Mi unidad\1. PROYECTOS TELLO 2022\SCM SPILL OVERS\outputs\PEAO\criminalidad\1%\simulacion_3\synthetic_control_spillover_outputs.xlsx',synthetic_control_sp_140,140);</v>
      </c>
      <c r="QD49" s="2" t="str">
        <f t="shared" si="83"/>
        <v>xlswrite('G:\Mi unidad\1. PROYECTOS TELLO 2022\SCM SPILL OVERS\outputs\PEAO\criminalidad\1%\simulacion_3\observado_outputs.xlsx',tratado_140,140);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sp_andrews(Y_pre_"&amp;QP49&amp;",PEAO_"&amp;QP49&amp;"(:,T+s),A_"&amp;QP49&amp;",C,d,alpha_sig);"</f>
        <v xml:space="preserve">    spillover_test_26(s) = sp_andrews(Y_pre_26,PEAO_26(:,T+s),A_26,C,d,alpha_sig);</v>
      </c>
      <c r="QW49">
        <v>38</v>
      </c>
      <c r="QX49" t="str">
        <f>"xlswrite('G:\Mi unidad\1. PROYECTOS TELLO 2022\SCM SPILL OVERS\outputs\PEAO\bajo_niv_educ\1%\simulacion_3\output_tests.xlsx',p_value_vec_"&amp;QW49&amp;"','p_value_vec_"&amp;QW49&amp;"');"</f>
        <v>xlswrite('G:\Mi unidad\1. PROYECTOS TELLO 2022\SCM SPILL OVERS\outputs\PEAO\bajo_niv_educ\1%\simulacion_3\output_tests.xlsx',p_value_vec_38','p_value_vec_38');</v>
      </c>
      <c r="RK49">
        <v>38</v>
      </c>
      <c r="RL49" t="str">
        <f>"xlswrite('G:\Mi unidad\1. PROYECTOS TELLO 2022\SCM SPILL OVERS\outputs\PEAO\bajo_ingreso\1%\simulacion_3\output_tests.xlsx',p_value_vec_"&amp;RK49&amp;"','p_value_vec_"&amp;RK49&amp;"');"</f>
        <v>xlswrite('G:\Mi unidad\1. PROYECTOS TELLO 2022\SCM SPILL OVERS\outputs\PEAO\bajo_ingreso\1%\simulacion_3\output_tests.xlsx',p_value_vec_38','p_value_vec_38');</v>
      </c>
      <c r="RW49">
        <v>38</v>
      </c>
      <c r="RX49" t="str">
        <f>"xlswrite('G:\Mi unidad\1. PROYECTOS TELLO 2022\SCM SPILL OVERS\outputs\PEAO\densidad\1%\simulacion_3\output_tests.xlsx',p_value_vec_"&amp;RW49&amp;"','p_value_vec_"&amp;RW49&amp;"');"</f>
        <v>xlswrite('G:\Mi unidad\1. PROYECTOS TELLO 2022\SCM SPILL OVERS\outputs\PEAO\densidad\1%\simulacion_3\output_tests.xlsx',p_value_vec_38','p_value_vec_38');</v>
      </c>
      <c r="SI49">
        <v>38</v>
      </c>
      <c r="SJ49" t="str">
        <f>"xlswrite('G:\Mi unidad\1. PROYECTOS TELLO 2022\SCM SPILL OVERS\outputs\PEAO\densidad_g\1%\simulacion_3\output_tests.xlsx',p_value_vec_"&amp;SI49&amp;"','p_value_vec_"&amp;SI49&amp;"');"</f>
        <v>xlswrite('G:\Mi unidad\1. PROYECTOS TELLO 2022\SCM SPILL OVERS\outputs\PEAO\densidad_g\1%\simulacion_3\output_tests.xlsx',p_value_vec_38','p_value_vec_38');</v>
      </c>
      <c r="SU49">
        <v>38</v>
      </c>
      <c r="SV49" t="str">
        <f>"xlswrite('G:\Mi unidad\1. PROYECTOS TELLO 2022\SCM SPILL OVERS\outputs\PEAO\distancia_centro_salud\1%\simulacion_3\output_tests.xlsx',p_value_vec_"&amp;SU49&amp;"','p_value_vec_"&amp;SU49&amp;"');"</f>
        <v>xlswrite('G:\Mi unidad\1. PROYECTOS TELLO 2022\SCM SPILL OVERS\outputs\PEAO\distancia_centro_salud\1%\simulacion_3\output_tests.xlsx',p_value_vec_38','p_value_vec_38');</v>
      </c>
      <c r="TH49">
        <v>38</v>
      </c>
      <c r="TI49" t="str">
        <f>"xlswrite('G:\Mi unidad\1. PROYECTOS TELLO 2022\SCM SPILL OVERS\outputs\PEAO\informalidad\1%\simulacion_3\output_tests.xlsx',p_value_vec_"&amp;TH49&amp;"','p_value_vec_"&amp;TH49&amp;"');"</f>
        <v>xlswrite('G:\Mi unidad\1. PROYECTOS TELLO 2022\SCM SPILL OVERS\outputs\PEAO\informalidad\1%\simulacion_3\output_tests.xlsx',p_value_vec_38','p_value_vec_38');</v>
      </c>
      <c r="TU49">
        <v>38</v>
      </c>
      <c r="TV49" t="str">
        <f>"xlswrite('G:\Mi unidad\1. PROYECTOS TELLO 2022\SCM SPILL OVERS\outputs\PEAO\alimentos\1%\simulacion_3\output_tests.xlsx',p_value_vec_"&amp;TU49&amp;"','p_value_vec_"&amp;TU49&amp;"');"</f>
        <v>xlswrite('G:\Mi unidad\1. PROYECTOS TELLO 2022\SCM SPILL OVERS\outputs\PEAO\alimentos\1%\simulacion_3\output_tests.xlsx',p_value_vec_38','p_value_vec_38');</v>
      </c>
      <c r="UB49">
        <v>38</v>
      </c>
      <c r="UC49" t="str">
        <f>"xlswrite('G:\Mi unidad\1. PROYECTOS TELLO 2022\SCM SPILL OVERS\outputs\PEAO\jefe_hogar\1%\simulacion_3\output_tests.xlsx',p_value_vec_"&amp;UB49&amp;"','p_value_vec_"&amp;UB49&amp;"');"</f>
        <v>xlswrite('G:\Mi unidad\1. PROYECTOS TELLO 2022\SCM SPILL OVERS\outputs\PEAO\jefe_hogar\1%\simulacion_3\output_tests.xlsx',p_value_vec_38','p_value_vec_38');</v>
      </c>
      <c r="UI49">
        <v>38</v>
      </c>
      <c r="UJ49" t="str">
        <f>"xlswrite('G:\Mi unidad\1. PROYECTOS TELLO 2022\SCM SPILL OVERS\outputs\PEAO\mujeres\1%\simulacion_3\output_tests.xlsx',p_value_vec_"&amp;UI49&amp;"','p_value_vec_"&amp;UI49&amp;"');"</f>
        <v>xlswrite('G:\Mi unidad\1. PROYECTOS TELLO 2022\SCM SPILL OVERS\outputs\PEAO\mujeres\1%\simulacion_3\output_tests.xlsx',p_value_vec_38','p_value_vec_38');</v>
      </c>
      <c r="UU49">
        <v>38</v>
      </c>
      <c r="UV49" t="str">
        <f>"xlswrite('G:\Mi unidad\1. PROYECTOS TELLO 2022\SCM SPILL OVERS\outputs\PEAO\criminalidad\1%\simulacion_3\output_tests.xlsx',p_value_vec_"&amp;UU49&amp;"','p_value_vec_"&amp;UU49&amp;"');"</f>
        <v>xlswrite('G:\Mi unidad\1. PROYECTOS TELLO 2022\SCM SPILL OVERS\outputs\PEAO\criminalidad\1%\simulacion_3\output_tests.xlsx',p_value_vec_38','p_value_vec_38');</v>
      </c>
    </row>
    <row r="50" spans="1:568" x14ac:dyDescent="0.3">
      <c r="A50">
        <v>141</v>
      </c>
      <c r="B50" s="2" t="str">
        <f t="shared" si="47"/>
        <v>[data_141,provincias_141,~] = xlsread('BD_PEAO_est_1_provincia_141.xlsx');</v>
      </c>
      <c r="E50" s="2" t="str">
        <f t="shared" si="37"/>
        <v>provincia_141 = unique(provincias_141(2:end,1));</v>
      </c>
      <c r="O50" s="2" t="str">
        <f t="shared" si="48"/>
        <v>PEAO_141 = reshape(data_141(:,2),T+S,N);</v>
      </c>
      <c r="T50" s="2" t="str">
        <f t="shared" si="49"/>
        <v xml:space="preserve">PEAO_141 = PEAO_141'; </v>
      </c>
      <c r="X50" s="2" t="str">
        <f t="shared" si="50"/>
        <v>tratado_141 = PEAO_141(1,:);</v>
      </c>
      <c r="AC50" s="2" t="str">
        <f t="shared" si="51"/>
        <v>PEAO_141(1,:) = [];</v>
      </c>
      <c r="AI50" s="2" t="str">
        <f t="shared" si="52"/>
        <v>PEAO_141 = [tratado_141;PEAO_141];</v>
      </c>
      <c r="AN50" s="2" t="str">
        <f t="shared" si="53"/>
        <v>Y_141 = PEAO_141; % outcome matrix</v>
      </c>
      <c r="AS50" s="2" t="str">
        <f t="shared" si="44"/>
        <v>Y_pre_141 = Y_141(:,1:T);</v>
      </c>
      <c r="AW50" s="2" t="str">
        <f t="shared" si="45"/>
        <v>Y_post_141 = Y_141(:,T+1:end);</v>
      </c>
      <c r="BA50" s="2" t="str">
        <f t="shared" si="46"/>
        <v>[a_hat_141,B_hat_141] = scm_batch(Y_pre_141);</v>
      </c>
      <c r="BF50" s="2" t="str">
        <f t="shared" si="38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39"/>
        <v>M_hat_141 = (eye(N)-B_hat_141)'*(eye(N)-B_hat_141);</v>
      </c>
      <c r="DQ50" s="2" t="str">
        <f t="shared" si="40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1"/>
        <v>synthetic_control_141=synthetic_control_141'</v>
      </c>
      <c r="EQ50" s="2" t="str">
        <f t="shared" si="42"/>
        <v>synthetic_control_sp_141=synthetic_control_sp_141'</v>
      </c>
      <c r="EV50" s="2" t="str">
        <f t="shared" si="43"/>
        <v>tratado_141=tratado_141'</v>
      </c>
      <c r="EZ50" s="2" t="str">
        <f t="shared" si="54"/>
        <v>xlswrite('G:\Mi unidad\1. PROYECTOS TELLO 2022\SCM SPILL OVERS\outputs\PEAO\distancia_centro_salud\1%\simulacion_3\synthetic_control_outputs.xlsx',synthetic_control_141,141)</v>
      </c>
      <c r="FN50" s="2" t="str">
        <f t="shared" si="55"/>
        <v>xlswrite('G:\Mi unidad\1. PROYECTOS TELLO 2022\SCM SPILL OVERS\outputs\PEAO\distancia_centro_salud\1%\simulacion_3\synthetic_control_spillover_outputs.xlsx',synthetic_control_sp_141,141)</v>
      </c>
      <c r="GD50" s="2" t="str">
        <f t="shared" si="56"/>
        <v>xlswrite('G:\Mi unidad\1. PROYECTOS TELLO 2022\SCM SPILL OVERS\outputs\PEAO\distancia_centro_salud\1%\simulacion_3\observado_outputs.xlsx',tratado_141,141)</v>
      </c>
      <c r="GR50" s="2" t="str">
        <f t="shared" si="57"/>
        <v>xlswrite('G:\Mi unidad\1. PROYECTOS TELLO 2022\SCM SPILL OVERS\outputs\PEAO\informalidad\1%\simulacion_3\synthetic_control_outputs.xlsx',synthetic_control_141,141)</v>
      </c>
      <c r="HF50" s="2" t="str">
        <f t="shared" si="58"/>
        <v>xlswrite('G:\Mi unidad\1. PROYECTOS TELLO 2022\SCM SPILL OVERS\outputs\PEAO\informalidad\1%\simulacion_3\synthetic_control_spillover_outputs.xlsx',synthetic_control_sp_141,141)</v>
      </c>
      <c r="HV50" s="2" t="str">
        <f t="shared" si="59"/>
        <v>xlswrite('G:\Mi unidad\1. PROYECTOS TELLO 2022\SCM SPILL OVERS\outputs\PEAO\informalidad\1%\simulacion_3\observado_outputs.xlsx',tratado_141,141)</v>
      </c>
      <c r="IJ50" s="2" t="str">
        <f t="shared" si="60"/>
        <v>xlswrite('G:\Mi unidad\1. PROYECTOS TELLO 2022\SCM SPILL OVERS\outputs\PEAO\densidad\1%\simulacion_3\synthetic_control_outputs.xlsx',synthetic_control_141,141)</v>
      </c>
      <c r="IX50" s="2" t="str">
        <f t="shared" si="61"/>
        <v>xlswrite('G:\Mi unidad\1. PROYECTOS TELLO 2022\SCM SPILL OVERS\outputs\PEAO\densidad\1%\simulacion_3\synthetic_control_spillover_outputs.xlsx',synthetic_control_sp_141,141)</v>
      </c>
      <c r="JN50" s="2" t="str">
        <f t="shared" si="62"/>
        <v>xlswrite('G:\Mi unidad\1. PROYECTOS TELLO 2022\SCM SPILL OVERS\outputs\PEAO\densidad\1%\simulacion_3\observado_outputs.xlsx',tratado_141,141)</v>
      </c>
      <c r="KA50" s="2" t="str">
        <f t="shared" si="63"/>
        <v>xlswrite('G:\Mi unidad\1. PROYECTOS TELLO 2022\SCM SPILL OVERS\outputs\PEAO\bajo_niv_educ\1%\simulacion_3\synthetic_control_outputs.xlsx',synthetic_control_141,141)</v>
      </c>
      <c r="KO50" s="2" t="str">
        <f t="shared" si="64"/>
        <v>xlswrite('G:\Mi unidad\1. PROYECTOS TELLO 2022\SCM SPILL OVERS\outputs\PEAO\bajo_niv_educ\1%\simulacion_3\synthetic_control_spillover_outputs.xlsx',synthetic_control_sp_141,141)</v>
      </c>
      <c r="LE50" s="2" t="str">
        <f t="shared" si="65"/>
        <v>xlswrite('G:\Mi unidad\1. PROYECTOS TELLO 2022\SCM SPILL OVERS\outputs\PEAO\bajo_niv_educ\1%\simulacion_3\observado_outputs.xlsx',tratado_141,141)</v>
      </c>
      <c r="LS50" s="2" t="str">
        <f t="shared" si="66"/>
        <v>xlswrite('G:\Mi unidad\1. PROYECTOS TELLO 2022\SCM SPILL OVERS\outputs\PEAO\bajo_ingreso\1%\simulacion_3\synthetic_control_outputs.xlsx',synthetic_control_141,141)</v>
      </c>
      <c r="MH50" s="2" t="str">
        <f t="shared" si="67"/>
        <v>xlswrite('G:\Mi unidad\1. PROYECTOS TELLO 2022\SCM SPILL OVERS\outputs\PEAO\bajo_ingreso\1%\simulacion_3\synthetic_control_spillover_outputs.xlsx',synthetic_control_sp_141,141)</v>
      </c>
      <c r="MX50" s="2" t="str">
        <f t="shared" si="68"/>
        <v>xlswrite('G:\Mi unidad\1. PROYECTOS TELLO 2022\SCM SPILL OVERS\outputs\PEAO\bajo_ingreso\1%\simulacion_3\observado_outputs.xlsx',tratado_141,141)</v>
      </c>
      <c r="NR50" s="2" t="str">
        <f t="shared" si="69"/>
        <v>xlswrite('G:\Mi unidad\1. PROYECTOS TELLO 2022\SCM SPILL OVERS\outputs\PEAO\densidad_g\1%\simulacion_3\synthetic_control_outputs.xlsx',synthetic_control_141,141)</v>
      </c>
      <c r="OF50" s="2" t="str">
        <f t="shared" si="70"/>
        <v>xlswrite('G:\Mi unidad\1. PROYECTOS TELLO 2022\SCM SPILL OVERS\outputs\PEAO\densidad_g\1%\simulacion_3\synthetic_control_spillover_outputs.xlsx',synthetic_control_sp_141,141)</v>
      </c>
      <c r="OV50" s="2" t="str">
        <f t="shared" si="71"/>
        <v>xlswrite('G:\Mi unidad\1. PROYECTOS TELLO 2022\SCM SPILL OVERS\outputs\PEAO\densidad_g\1%\simulacion_3\observado_outputs.xlsx',tratado_141,141)</v>
      </c>
      <c r="PI50" s="2" t="str">
        <f t="shared" si="72"/>
        <v>xlswrite('G:\Mi unidad\1. PROYECTOS TELLO 2022\SCM SPILL OVERS\outputs\PEAO\alimentos\1%\simulacion_3\synthetic_control_outputs.xlsx',synthetic_control_141,141);</v>
      </c>
      <c r="PJ50" s="2" t="str">
        <f t="shared" si="73"/>
        <v>xlswrite('G:\Mi unidad\1. PROYECTOS TELLO 2022\SCM SPILL OVERS\outputs\PEAO\alimentos\1%\simulacion_3\synthetic_control_spillover_outputs.xlsx',synthetic_control_sp_141,141);</v>
      </c>
      <c r="PK50" s="2" t="str">
        <f t="shared" si="74"/>
        <v>xlswrite('G:\Mi unidad\1. PROYECTOS TELLO 2022\SCM SPILL OVERS\outputs\PEAO\alimentos\1%\simulacion_3\observado_outputs.xlsx',tratado_141,141);</v>
      </c>
      <c r="PP50" s="2" t="str">
        <f t="shared" si="75"/>
        <v>xlswrite('G:\Mi unidad\1. PROYECTOS TELLO 2022\SCM SPILL OVERS\outputs\PEAO\jefe_hogar\1%\simulacion_3\synthetic_control_outputs.xlsx',synthetic_control_141,141);</v>
      </c>
      <c r="PQ50" s="2" t="str">
        <f t="shared" si="76"/>
        <v>xlswrite('G:\Mi unidad\1. PROYECTOS TELLO 2022\SCM SPILL OVERS\outputs\PEAO\jefe_hogar\1%\simulacion_3\synthetic_control_spillover_outputs.xlsx',synthetic_control_sp_141,141);</v>
      </c>
      <c r="PR50" s="2" t="str">
        <f t="shared" si="77"/>
        <v>xlswrite('G:\Mi unidad\1. PROYECTOS TELLO 2022\SCM SPILL OVERS\outputs\PEAO\jefe_hogar\1%\simulacion_3\observado_outputs.xlsx',tratado_141,141);</v>
      </c>
      <c r="PV50" s="2" t="str">
        <f t="shared" si="78"/>
        <v>xlswrite('G:\Mi unidad\1. PROYECTOS TELLO 2022\SCM SPILL OVERS\outputs\PEAO\mujeres\1%\simulacion_3\synthetic_control_outputs.xlsx',synthetic_control_141,141);</v>
      </c>
      <c r="PW50" s="2" t="str">
        <f t="shared" si="79"/>
        <v>xlswrite('G:\Mi unidad\1. PROYECTOS TELLO 2022\SCM SPILL OVERS\outputs\PEAO\mujeres\1%\simulacion_3\synthetic_control_spillover_outputs.xlsx',synthetic_control_sp_141,141);</v>
      </c>
      <c r="PX50" s="2" t="str">
        <f t="shared" si="80"/>
        <v>xlswrite('G:\Mi unidad\1. PROYECTOS TELLO 2022\SCM SPILL OVERS\outputs\PEAO\mujeres\1%\simulacion_3\observado_outputs.xlsx',tratado_141,141);</v>
      </c>
      <c r="QB50" s="2" t="str">
        <f t="shared" si="81"/>
        <v>xlswrite('G:\Mi unidad\1. PROYECTOS TELLO 2022\SCM SPILL OVERS\outputs\PEAO\criminalidad\1%\simulacion_3\synthetic_control_outputs.xlsx',synthetic_control_141,141);</v>
      </c>
      <c r="QC50" s="2" t="str">
        <f t="shared" si="82"/>
        <v>xlswrite('G:\Mi unidad\1. PROYECTOS TELLO 2022\SCM SPILL OVERS\outputs\PEAO\criminalidad\1%\simulacion_3\synthetic_control_spillover_outputs.xlsx',synthetic_control_sp_141,141);</v>
      </c>
      <c r="QD50" s="2" t="str">
        <f t="shared" si="83"/>
        <v>xlswrite('G:\Mi unidad\1. PROYECTOS TELLO 2022\SCM SPILL OVERS\outputs\PEAO\criminalidad\1%\simulacion_3\observado_outputs.xlsx',tratado_141,141);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OVERS\outputs\PEAO\bajo_niv_educ\1%\simulacion_3\output_tests.xlsx',alpha1_hat_vec_"&amp;QW50&amp;"','alpha1_hat_vec_"&amp;QW50&amp;"');"</f>
        <v>xlswrite('G:\Mi unidad\1. PROYECTOS TELLO 2022\SCM SPILL OVERS\outputs\PEAO\bajo_niv_educ\1%\simulacion_3\output_tests.xlsx',alpha1_hat_vec_38','alpha1_hat_vec_38');</v>
      </c>
      <c r="RK50">
        <v>38</v>
      </c>
      <c r="RL50" t="str">
        <f>"xlswrite('G:\Mi unidad\1. PROYECTOS TELLO 2022\SCM SPILL OVERS\outputs\PEAO\bajo_ingreso\1%\simulacion_3\output_tests.xlsx',alpha1_hat_vec_"&amp;RK50&amp;"','alpha1_hat_vec_"&amp;RK50&amp;"');"</f>
        <v>xlswrite('G:\Mi unidad\1. PROYECTOS TELLO 2022\SCM SPILL OVERS\outputs\PEAO\bajo_ingreso\1%\simulacion_3\output_tests.xlsx',alpha1_hat_vec_38','alpha1_hat_vec_38');</v>
      </c>
      <c r="RW50">
        <v>38</v>
      </c>
      <c r="RX50" t="str">
        <f>"xlswrite('G:\Mi unidad\1. PROYECTOS TELLO 2022\SCM SPILL OVERS\outputs\PEAO\densidad\1%\simulacion_3\output_tests.xlsx',alpha1_hat_vec_"&amp;RW50&amp;"','alpha1_hat_vec_"&amp;RW50&amp;"');"</f>
        <v>xlswrite('G:\Mi unidad\1. PROYECTOS TELLO 2022\SCM SPILL OVERS\outputs\PEAO\densidad\1%\simulacion_3\output_tests.xlsx',alpha1_hat_vec_38','alpha1_hat_vec_38');</v>
      </c>
      <c r="SI50">
        <v>38</v>
      </c>
      <c r="SJ50" t="str">
        <f>"xlswrite('G:\Mi unidad\1. PROYECTOS TELLO 2022\SCM SPILL OVERS\outputs\PEAO\densidad_g\1%\simulacion_3\output_tests.xlsx',alpha1_hat_vec_"&amp;SI50&amp;"','alpha1_hat_vec_"&amp;SI50&amp;"');"</f>
        <v>xlswrite('G:\Mi unidad\1. PROYECTOS TELLO 2022\SCM SPILL OVERS\outputs\PEAO\densidad_g\1%\simulacion_3\output_tests.xlsx',alpha1_hat_vec_38','alpha1_hat_vec_38');</v>
      </c>
      <c r="SU50">
        <v>38</v>
      </c>
      <c r="SV50" t="str">
        <f>"xlswrite('G:\Mi unidad\1. PROYECTOS TELLO 2022\SCM SPILL OVERS\outputs\PEAO\distancia_centro_salud\1%\simulacion_3\output_tests.xlsx',alpha1_hat_vec_"&amp;SU50&amp;"','alpha1_hat_vec_"&amp;SU50&amp;"');"</f>
        <v>xlswrite('G:\Mi unidad\1. PROYECTOS TELLO 2022\SCM SPILL OVERS\outputs\PEAO\distancia_centro_salud\1%\simulacion_3\output_tests.xlsx',alpha1_hat_vec_38','alpha1_hat_vec_38');</v>
      </c>
      <c r="TH50">
        <v>38</v>
      </c>
      <c r="TI50" t="str">
        <f>"xlswrite('G:\Mi unidad\1. PROYECTOS TELLO 2022\SCM SPILL OVERS\outputs\PEAO\informalidad\1%\simulacion_3\output_tests.xlsx',alpha1_hat_vec_"&amp;TH50&amp;"','alpha1_hat_vec_"&amp;TH50&amp;"');"</f>
        <v>xlswrite('G:\Mi unidad\1. PROYECTOS TELLO 2022\SCM SPILL OVERS\outputs\PEAO\informalidad\1%\simulacion_3\output_tests.xlsx',alpha1_hat_vec_38','alpha1_hat_vec_38');</v>
      </c>
      <c r="TU50">
        <v>38</v>
      </c>
      <c r="TV50" t="str">
        <f>"xlswrite('G:\Mi unidad\1. PROYECTOS TELLO 2022\SCM SPILL OVERS\outputs\PEAO\alimentos\1%\simulacion_3\output_tests.xlsx',alpha1_hat_vec_"&amp;TU50&amp;"','alpha1_hat_vec_"&amp;TU50&amp;"');"</f>
        <v>xlswrite('G:\Mi unidad\1. PROYECTOS TELLO 2022\SCM SPILL OVERS\outputs\PEAO\alimentos\1%\simulacion_3\output_tests.xlsx',alpha1_hat_vec_38','alpha1_hat_vec_38');</v>
      </c>
      <c r="UB50">
        <v>38</v>
      </c>
      <c r="UC50" t="str">
        <f>"xlswrite('G:\Mi unidad\1. PROYECTOS TELLO 2022\SCM SPILL OVERS\outputs\PEAO\jefe_hogar\1%\simulacion_3\output_tests.xlsx',alpha1_hat_vec_"&amp;UB50&amp;"','alpha1_hat_vec_"&amp;UB50&amp;"');"</f>
        <v>xlswrite('G:\Mi unidad\1. PROYECTOS TELLO 2022\SCM SPILL OVERS\outputs\PEAO\jefe_hogar\1%\simulacion_3\output_tests.xlsx',alpha1_hat_vec_38','alpha1_hat_vec_38');</v>
      </c>
      <c r="UI50">
        <v>38</v>
      </c>
      <c r="UJ50" t="str">
        <f>"xlswrite('G:\Mi unidad\1. PROYECTOS TELLO 2022\SCM SPILL OVERS\outputs\PEAO\mujeres\1%\simulacion_3\output_tests.xlsx',alpha1_hat_vec_"&amp;UI50&amp;"','alpha1_hat_vec_"&amp;UI50&amp;"');"</f>
        <v>xlswrite('G:\Mi unidad\1. PROYECTOS TELLO 2022\SCM SPILL OVERS\outputs\PEAO\mujeres\1%\simulacion_3\output_tests.xlsx',alpha1_hat_vec_38','alpha1_hat_vec_38');</v>
      </c>
      <c r="UU50">
        <v>38</v>
      </c>
      <c r="UV50" t="str">
        <f>"xlswrite('G:\Mi unidad\1. PROYECTOS TELLO 2022\SCM SPILL OVERS\outputs\PEAO\criminalidad\1%\simulacion_3\output_tests.xlsx',alpha1_hat_vec_"&amp;UU50&amp;"','alpha1_hat_vec_"&amp;UU50&amp;"');"</f>
        <v>xlswrite('G:\Mi unidad\1. PROYECTOS TELLO 2022\SCM SPILL OVERS\outputs\PEAO\criminalidad\1%\simulacion_3\output_tests.xlsx',alpha1_hat_vec_38','alpha1_hat_vec_38');</v>
      </c>
    </row>
    <row r="51" spans="1:568" x14ac:dyDescent="0.3">
      <c r="A51">
        <v>144</v>
      </c>
      <c r="B51" s="2" t="str">
        <f t="shared" si="47"/>
        <v>[data_144,provincias_144,~] = xlsread('BD_PEAO_est_1_provincia_144.xlsx');</v>
      </c>
      <c r="E51" s="2" t="str">
        <f t="shared" si="37"/>
        <v>provincia_144 = unique(provincias_144(2:end,1));</v>
      </c>
      <c r="O51" s="2" t="str">
        <f t="shared" si="48"/>
        <v>PEAO_144 = reshape(data_144(:,2),T+S,N);</v>
      </c>
      <c r="T51" s="2" t="str">
        <f t="shared" si="49"/>
        <v xml:space="preserve">PEAO_144 = PEAO_144'; </v>
      </c>
      <c r="X51" s="2" t="str">
        <f t="shared" si="50"/>
        <v>tratado_144 = PEAO_144(1,:);</v>
      </c>
      <c r="AC51" s="2" t="str">
        <f t="shared" si="51"/>
        <v>PEAO_144(1,:) = [];</v>
      </c>
      <c r="AI51" s="2" t="str">
        <f t="shared" si="52"/>
        <v>PEAO_144 = [tratado_144;PEAO_144];</v>
      </c>
      <c r="AN51" s="2" t="str">
        <f t="shared" si="53"/>
        <v>Y_144 = PEAO_144; % outcome matrix</v>
      </c>
      <c r="AS51" s="2" t="str">
        <f t="shared" si="44"/>
        <v>Y_pre_144 = Y_144(:,1:T);</v>
      </c>
      <c r="AW51" s="2" t="str">
        <f t="shared" si="45"/>
        <v>Y_post_144 = Y_144(:,T+1:end);</v>
      </c>
      <c r="BA51" s="2" t="str">
        <f t="shared" si="46"/>
        <v>[a_hat_144,B_hat_144] = scm_batch(Y_pre_144);</v>
      </c>
      <c r="BF51" s="2" t="str">
        <f t="shared" si="38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39"/>
        <v>M_hat_144 = (eye(N)-B_hat_144)'*(eye(N)-B_hat_144);</v>
      </c>
      <c r="DQ51" s="2" t="str">
        <f t="shared" si="40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1"/>
        <v>synthetic_control_144=synthetic_control_144'</v>
      </c>
      <c r="EQ51" s="2" t="str">
        <f t="shared" si="42"/>
        <v>synthetic_control_sp_144=synthetic_control_sp_144'</v>
      </c>
      <c r="EV51" s="2" t="str">
        <f t="shared" si="43"/>
        <v>tratado_144=tratado_144'</v>
      </c>
      <c r="EZ51" s="2" t="str">
        <f t="shared" si="54"/>
        <v>xlswrite('G:\Mi unidad\1. PROYECTOS TELLO 2022\SCM SPILL OVERS\outputs\PEAO\distancia_centro_salud\1%\simulacion_3\synthetic_control_outputs.xlsx',synthetic_control_144,144)</v>
      </c>
      <c r="FN51" s="2" t="str">
        <f t="shared" si="55"/>
        <v>xlswrite('G:\Mi unidad\1. PROYECTOS TELLO 2022\SCM SPILL OVERS\outputs\PEAO\distancia_centro_salud\1%\simulacion_3\synthetic_control_spillover_outputs.xlsx',synthetic_control_sp_144,144)</v>
      </c>
      <c r="GD51" s="2" t="str">
        <f t="shared" si="56"/>
        <v>xlswrite('G:\Mi unidad\1. PROYECTOS TELLO 2022\SCM SPILL OVERS\outputs\PEAO\distancia_centro_salud\1%\simulacion_3\observado_outputs.xlsx',tratado_144,144)</v>
      </c>
      <c r="GR51" s="2" t="str">
        <f t="shared" si="57"/>
        <v>xlswrite('G:\Mi unidad\1. PROYECTOS TELLO 2022\SCM SPILL OVERS\outputs\PEAO\informalidad\1%\simulacion_3\synthetic_control_outputs.xlsx',synthetic_control_144,144)</v>
      </c>
      <c r="HF51" s="2" t="str">
        <f t="shared" si="58"/>
        <v>xlswrite('G:\Mi unidad\1. PROYECTOS TELLO 2022\SCM SPILL OVERS\outputs\PEAO\informalidad\1%\simulacion_3\synthetic_control_spillover_outputs.xlsx',synthetic_control_sp_144,144)</v>
      </c>
      <c r="HV51" s="2" t="str">
        <f t="shared" si="59"/>
        <v>xlswrite('G:\Mi unidad\1. PROYECTOS TELLO 2022\SCM SPILL OVERS\outputs\PEAO\informalidad\1%\simulacion_3\observado_outputs.xlsx',tratado_144,144)</v>
      </c>
      <c r="IJ51" s="2" t="str">
        <f t="shared" si="60"/>
        <v>xlswrite('G:\Mi unidad\1. PROYECTOS TELLO 2022\SCM SPILL OVERS\outputs\PEAO\densidad\1%\simulacion_3\synthetic_control_outputs.xlsx',synthetic_control_144,144)</v>
      </c>
      <c r="IX51" s="2" t="str">
        <f t="shared" si="61"/>
        <v>xlswrite('G:\Mi unidad\1. PROYECTOS TELLO 2022\SCM SPILL OVERS\outputs\PEAO\densidad\1%\simulacion_3\synthetic_control_spillover_outputs.xlsx',synthetic_control_sp_144,144)</v>
      </c>
      <c r="JN51" s="2" t="str">
        <f t="shared" si="62"/>
        <v>xlswrite('G:\Mi unidad\1. PROYECTOS TELLO 2022\SCM SPILL OVERS\outputs\PEAO\densidad\1%\simulacion_3\observado_outputs.xlsx',tratado_144,144)</v>
      </c>
      <c r="KA51" s="2" t="str">
        <f t="shared" si="63"/>
        <v>xlswrite('G:\Mi unidad\1. PROYECTOS TELLO 2022\SCM SPILL OVERS\outputs\PEAO\bajo_niv_educ\1%\simulacion_3\synthetic_control_outputs.xlsx',synthetic_control_144,144)</v>
      </c>
      <c r="KO51" s="2" t="str">
        <f t="shared" si="64"/>
        <v>xlswrite('G:\Mi unidad\1. PROYECTOS TELLO 2022\SCM SPILL OVERS\outputs\PEAO\bajo_niv_educ\1%\simulacion_3\synthetic_control_spillover_outputs.xlsx',synthetic_control_sp_144,144)</v>
      </c>
      <c r="LE51" s="2" t="str">
        <f t="shared" si="65"/>
        <v>xlswrite('G:\Mi unidad\1. PROYECTOS TELLO 2022\SCM SPILL OVERS\outputs\PEAO\bajo_niv_educ\1%\simulacion_3\observado_outputs.xlsx',tratado_144,144)</v>
      </c>
      <c r="LS51" s="2" t="str">
        <f t="shared" si="66"/>
        <v>xlswrite('G:\Mi unidad\1. PROYECTOS TELLO 2022\SCM SPILL OVERS\outputs\PEAO\bajo_ingreso\1%\simulacion_3\synthetic_control_outputs.xlsx',synthetic_control_144,144)</v>
      </c>
      <c r="MH51" s="2" t="str">
        <f t="shared" si="67"/>
        <v>xlswrite('G:\Mi unidad\1. PROYECTOS TELLO 2022\SCM SPILL OVERS\outputs\PEAO\bajo_ingreso\1%\simulacion_3\synthetic_control_spillover_outputs.xlsx',synthetic_control_sp_144,144)</v>
      </c>
      <c r="MX51" s="2" t="str">
        <f t="shared" si="68"/>
        <v>xlswrite('G:\Mi unidad\1. PROYECTOS TELLO 2022\SCM SPILL OVERS\outputs\PEAO\bajo_ingreso\1%\simulacion_3\observado_outputs.xlsx',tratado_144,144)</v>
      </c>
      <c r="NR51" s="2" t="str">
        <f t="shared" si="69"/>
        <v>xlswrite('G:\Mi unidad\1. PROYECTOS TELLO 2022\SCM SPILL OVERS\outputs\PEAO\densidad_g\1%\simulacion_3\synthetic_control_outputs.xlsx',synthetic_control_144,144)</v>
      </c>
      <c r="OF51" s="2" t="str">
        <f t="shared" si="70"/>
        <v>xlswrite('G:\Mi unidad\1. PROYECTOS TELLO 2022\SCM SPILL OVERS\outputs\PEAO\densidad_g\1%\simulacion_3\synthetic_control_spillover_outputs.xlsx',synthetic_control_sp_144,144)</v>
      </c>
      <c r="OV51" s="2" t="str">
        <f t="shared" si="71"/>
        <v>xlswrite('G:\Mi unidad\1. PROYECTOS TELLO 2022\SCM SPILL OVERS\outputs\PEAO\densidad_g\1%\simulacion_3\observado_outputs.xlsx',tratado_144,144)</v>
      </c>
      <c r="PI51" s="2" t="str">
        <f t="shared" si="72"/>
        <v>xlswrite('G:\Mi unidad\1. PROYECTOS TELLO 2022\SCM SPILL OVERS\outputs\PEAO\alimentos\1%\simulacion_3\synthetic_control_outputs.xlsx',synthetic_control_144,144);</v>
      </c>
      <c r="PJ51" s="2" t="str">
        <f t="shared" si="73"/>
        <v>xlswrite('G:\Mi unidad\1. PROYECTOS TELLO 2022\SCM SPILL OVERS\outputs\PEAO\alimentos\1%\simulacion_3\synthetic_control_spillover_outputs.xlsx',synthetic_control_sp_144,144);</v>
      </c>
      <c r="PK51" s="2" t="str">
        <f t="shared" si="74"/>
        <v>xlswrite('G:\Mi unidad\1. PROYECTOS TELLO 2022\SCM SPILL OVERS\outputs\PEAO\alimentos\1%\simulacion_3\observado_outputs.xlsx',tratado_144,144);</v>
      </c>
      <c r="PP51" s="2" t="str">
        <f t="shared" si="75"/>
        <v>xlswrite('G:\Mi unidad\1. PROYECTOS TELLO 2022\SCM SPILL OVERS\outputs\PEAO\jefe_hogar\1%\simulacion_3\synthetic_control_outputs.xlsx',synthetic_control_144,144);</v>
      </c>
      <c r="PQ51" s="2" t="str">
        <f t="shared" si="76"/>
        <v>xlswrite('G:\Mi unidad\1. PROYECTOS TELLO 2022\SCM SPILL OVERS\outputs\PEAO\jefe_hogar\1%\simulacion_3\synthetic_control_spillover_outputs.xlsx',synthetic_control_sp_144,144);</v>
      </c>
      <c r="PR51" s="2" t="str">
        <f t="shared" si="77"/>
        <v>xlswrite('G:\Mi unidad\1. PROYECTOS TELLO 2022\SCM SPILL OVERS\outputs\PEAO\jefe_hogar\1%\simulacion_3\observado_outputs.xlsx',tratado_144,144);</v>
      </c>
      <c r="PV51" s="2" t="str">
        <f t="shared" si="78"/>
        <v>xlswrite('G:\Mi unidad\1. PROYECTOS TELLO 2022\SCM SPILL OVERS\outputs\PEAO\mujeres\1%\simulacion_3\synthetic_control_outputs.xlsx',synthetic_control_144,144);</v>
      </c>
      <c r="PW51" s="2" t="str">
        <f t="shared" si="79"/>
        <v>xlswrite('G:\Mi unidad\1. PROYECTOS TELLO 2022\SCM SPILL OVERS\outputs\PEAO\mujeres\1%\simulacion_3\synthetic_control_spillover_outputs.xlsx',synthetic_control_sp_144,144);</v>
      </c>
      <c r="PX51" s="2" t="str">
        <f t="shared" si="80"/>
        <v>xlswrite('G:\Mi unidad\1. PROYECTOS TELLO 2022\SCM SPILL OVERS\outputs\PEAO\mujeres\1%\simulacion_3\observado_outputs.xlsx',tratado_144,144);</v>
      </c>
      <c r="QB51" s="2" t="str">
        <f t="shared" si="81"/>
        <v>xlswrite('G:\Mi unidad\1. PROYECTOS TELLO 2022\SCM SPILL OVERS\outputs\PEAO\criminalidad\1%\simulacion_3\synthetic_control_outputs.xlsx',synthetic_control_144,144);</v>
      </c>
      <c r="QC51" s="2" t="str">
        <f t="shared" si="82"/>
        <v>xlswrite('G:\Mi unidad\1. PROYECTOS TELLO 2022\SCM SPILL OVERS\outputs\PEAO\criminalidad\1%\simulacion_3\synthetic_control_spillover_outputs.xlsx',synthetic_control_sp_144,144);</v>
      </c>
      <c r="QD51" s="2" t="str">
        <f t="shared" si="83"/>
        <v>xlswrite('G:\Mi unidad\1. PROYECTOS TELLO 2022\SCM SPILL OVERS\outputs\PEAO\criminalidad\1%\simulacion_3\observado_outputs.xlsx',tratado_144,144);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OVERS\outputs\PEAO\bajo_niv_educ\1%\simulacion_3\output_tests.xlsx',spillover_test_"&amp;QW51&amp;"','sp_test_"&amp;QW51&amp;"');"</f>
        <v>xlswrite('G:\Mi unidad\1. PROYECTOS TELLO 2022\SCM SPILL OVERS\outputs\PEAO\bajo_niv_educ\1%\simulacion_3\output_tests.xlsx',spillover_test_38','sp_test_38');</v>
      </c>
      <c r="RK51">
        <v>38</v>
      </c>
      <c r="RL51" t="str">
        <f>"xlswrite('G:\Mi unidad\1. PROYECTOS TELLO 2022\SCM SPILL OVERS\outputs\PEAO\bajo_ingreso\1%\simulacion_3\output_tests.xlsx',spillover_test_"&amp;RK51&amp;"','sp_test_"&amp;RK51&amp;"');"</f>
        <v>xlswrite('G:\Mi unidad\1. PROYECTOS TELLO 2022\SCM SPILL OVERS\outputs\PEAO\bajo_ingreso\1%\simulacion_3\output_tests.xlsx',spillover_test_38','sp_test_38');</v>
      </c>
      <c r="RW51">
        <v>38</v>
      </c>
      <c r="RX51" t="str">
        <f>"xlswrite('G:\Mi unidad\1. PROYECTOS TELLO 2022\SCM SPILL OVERS\outputs\PEAO\densidad\1%\simulacion_3\output_tests.xlsx',spillover_test_"&amp;RW51&amp;"','sp_test_"&amp;RW51&amp;"');"</f>
        <v>xlswrite('G:\Mi unidad\1. PROYECTOS TELLO 2022\SCM SPILL OVERS\outputs\PEAO\densidad\1%\simulacion_3\output_tests.xlsx',spillover_test_38','sp_test_38');</v>
      </c>
      <c r="SI51">
        <v>38</v>
      </c>
      <c r="SJ51" t="str">
        <f>"xlswrite('G:\Mi unidad\1. PROYECTOS TELLO 2022\SCM SPILL OVERS\outputs\PEAO\densidad_g\1%\simulacion_3\output_tests.xlsx',spillover_test_"&amp;SI51&amp;"','sp_test_"&amp;SI51&amp;"');"</f>
        <v>xlswrite('G:\Mi unidad\1. PROYECTOS TELLO 2022\SCM SPILL OVERS\outputs\PEAO\densidad_g\1%\simulacion_3\output_tests.xlsx',spillover_test_38','sp_test_38');</v>
      </c>
      <c r="SU51">
        <v>38</v>
      </c>
      <c r="SV51" t="str">
        <f>"xlswrite('G:\Mi unidad\1. PROYECTOS TELLO 2022\SCM SPILL OVERS\outputs\PEAO\distancia_centro_salud\1%\simulacion_3\output_tests.xlsx',spillover_test_"&amp;SU51&amp;"','sp_test_"&amp;SU51&amp;"');"</f>
        <v>xlswrite('G:\Mi unidad\1. PROYECTOS TELLO 2022\SCM SPILL OVERS\outputs\PEAO\distancia_centro_salud\1%\simulacion_3\output_tests.xlsx',spillover_test_38','sp_test_38');</v>
      </c>
      <c r="TH51">
        <v>38</v>
      </c>
      <c r="TI51" t="str">
        <f>"xlswrite('G:\Mi unidad\1. PROYECTOS TELLO 2022\SCM SPILL OVERS\outputs\PEAO\informalidad\1%\simulacion_3\output_tests.xlsx',spillover_test_"&amp;TH51&amp;"','sp_test_"&amp;TH51&amp;"');"</f>
        <v>xlswrite('G:\Mi unidad\1. PROYECTOS TELLO 2022\SCM SPILL OVERS\outputs\PEAO\informalidad\1%\simulacion_3\output_tests.xlsx',spillover_test_38','sp_test_38');</v>
      </c>
      <c r="TU51">
        <v>38</v>
      </c>
      <c r="TV51" t="str">
        <f>"xlswrite('G:\Mi unidad\1. PROYECTOS TELLO 2022\SCM SPILL OVERS\outputs\PEAO\alimentos\1%\simulacion_3\output_tests.xlsx',spillover_test_"&amp;TU51&amp;"','sp_test_"&amp;TU51&amp;"');"</f>
        <v>xlswrite('G:\Mi unidad\1. PROYECTOS TELLO 2022\SCM SPILL OVERS\outputs\PEAO\alimentos\1%\simulacion_3\output_tests.xlsx',spillover_test_38','sp_test_38');</v>
      </c>
      <c r="UB51">
        <v>38</v>
      </c>
      <c r="UC51" t="str">
        <f>"xlswrite('G:\Mi unidad\1. PROYECTOS TELLO 2022\SCM SPILL OVERS\outputs\PEAO\jefe_hogar\1%\simulacion_3\output_tests.xlsx',spillover_test_"&amp;UB51&amp;"','sp_test_"&amp;UB51&amp;"');"</f>
        <v>xlswrite('G:\Mi unidad\1. PROYECTOS TELLO 2022\SCM SPILL OVERS\outputs\PEAO\jefe_hogar\1%\simulacion_3\output_tests.xlsx',spillover_test_38','sp_test_38');</v>
      </c>
      <c r="UI51">
        <v>38</v>
      </c>
      <c r="UJ51" t="str">
        <f>"xlswrite('G:\Mi unidad\1. PROYECTOS TELLO 2022\SCM SPILL OVERS\outputs\PEAO\mujeres\1%\simulacion_3\output_tests.xlsx',spillover_test_"&amp;UI51&amp;"','sp_test_"&amp;UI51&amp;"');"</f>
        <v>xlswrite('G:\Mi unidad\1. PROYECTOS TELLO 2022\SCM SPILL OVERS\outputs\PEAO\mujeres\1%\simulacion_3\output_tests.xlsx',spillover_test_38','sp_test_38');</v>
      </c>
      <c r="UU51">
        <v>38</v>
      </c>
      <c r="UV51" t="str">
        <f>"xlswrite('G:\Mi unidad\1. PROYECTOS TELLO 2022\SCM SPILL OVERS\outputs\PEAO\criminalidad\1%\simulacion_3\output_tests.xlsx',spillover_test_"&amp;UU51&amp;"','sp_test_"&amp;UU51&amp;"');"</f>
        <v>xlswrite('G:\Mi unidad\1. PROYECTOS TELLO 2022\SCM SPILL OVERS\outputs\PEAO\criminalidad\1%\simulacion_3\output_tests.xlsx',spillover_test_38','sp_test_38');</v>
      </c>
    </row>
    <row r="52" spans="1:568" x14ac:dyDescent="0.3">
      <c r="A52">
        <v>149</v>
      </c>
      <c r="B52" s="2" t="str">
        <f t="shared" si="47"/>
        <v>[data_149,provincias_149,~] = xlsread('BD_PEAO_est_1_provincia_149.xlsx');</v>
      </c>
      <c r="E52" s="2" t="str">
        <f t="shared" si="37"/>
        <v>provincia_149 = unique(provincias_149(2:end,1));</v>
      </c>
      <c r="O52" s="2" t="str">
        <f t="shared" si="48"/>
        <v>PEAO_149 = reshape(data_149(:,2),T+S,N);</v>
      </c>
      <c r="T52" s="2" t="str">
        <f t="shared" si="49"/>
        <v xml:space="preserve">PEAO_149 = PEAO_149'; </v>
      </c>
      <c r="X52" s="2" t="str">
        <f t="shared" si="50"/>
        <v>tratado_149 = PEAO_149(1,:);</v>
      </c>
      <c r="AC52" s="2" t="str">
        <f t="shared" si="51"/>
        <v>PEAO_149(1,:) = [];</v>
      </c>
      <c r="AI52" s="2" t="str">
        <f t="shared" si="52"/>
        <v>PEAO_149 = [tratado_149;PEAO_149];</v>
      </c>
      <c r="AN52" s="2" t="str">
        <f t="shared" si="53"/>
        <v>Y_149 = PEAO_149; % outcome matrix</v>
      </c>
      <c r="AS52" s="2" t="str">
        <f t="shared" si="44"/>
        <v>Y_pre_149 = Y_149(:,1:T);</v>
      </c>
      <c r="AW52" s="2" t="str">
        <f t="shared" si="45"/>
        <v>Y_post_149 = Y_149(:,T+1:end);</v>
      </c>
      <c r="BA52" s="2" t="str">
        <f t="shared" si="46"/>
        <v>[a_hat_149,B_hat_149] = scm_batch(Y_pre_149);</v>
      </c>
      <c r="BF52" s="2" t="str">
        <f t="shared" si="38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39"/>
        <v>M_hat_149 = (eye(N)-B_hat_149)'*(eye(N)-B_hat_149);</v>
      </c>
      <c r="DQ52" s="2" t="str">
        <f t="shared" si="40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1"/>
        <v>synthetic_control_149=synthetic_control_149'</v>
      </c>
      <c r="EQ52" s="2" t="str">
        <f t="shared" si="42"/>
        <v>synthetic_control_sp_149=synthetic_control_sp_149'</v>
      </c>
      <c r="EV52" s="2" t="str">
        <f t="shared" si="43"/>
        <v>tratado_149=tratado_149'</v>
      </c>
      <c r="EZ52" s="2" t="str">
        <f t="shared" si="54"/>
        <v>xlswrite('G:\Mi unidad\1. PROYECTOS TELLO 2022\SCM SPILL OVERS\outputs\PEAO\distancia_centro_salud\1%\simulacion_3\synthetic_control_outputs.xlsx',synthetic_control_149,149)</v>
      </c>
      <c r="FN52" s="2" t="str">
        <f t="shared" si="55"/>
        <v>xlswrite('G:\Mi unidad\1. PROYECTOS TELLO 2022\SCM SPILL OVERS\outputs\PEAO\distancia_centro_salud\1%\simulacion_3\synthetic_control_spillover_outputs.xlsx',synthetic_control_sp_149,149)</v>
      </c>
      <c r="GD52" s="2" t="str">
        <f t="shared" si="56"/>
        <v>xlswrite('G:\Mi unidad\1. PROYECTOS TELLO 2022\SCM SPILL OVERS\outputs\PEAO\distancia_centro_salud\1%\simulacion_3\observado_outputs.xlsx',tratado_149,149)</v>
      </c>
      <c r="GR52" s="2" t="str">
        <f t="shared" si="57"/>
        <v>xlswrite('G:\Mi unidad\1. PROYECTOS TELLO 2022\SCM SPILL OVERS\outputs\PEAO\informalidad\1%\simulacion_3\synthetic_control_outputs.xlsx',synthetic_control_149,149)</v>
      </c>
      <c r="HF52" s="2" t="str">
        <f t="shared" si="58"/>
        <v>xlswrite('G:\Mi unidad\1. PROYECTOS TELLO 2022\SCM SPILL OVERS\outputs\PEAO\informalidad\1%\simulacion_3\synthetic_control_spillover_outputs.xlsx',synthetic_control_sp_149,149)</v>
      </c>
      <c r="HV52" s="2" t="str">
        <f t="shared" si="59"/>
        <v>xlswrite('G:\Mi unidad\1. PROYECTOS TELLO 2022\SCM SPILL OVERS\outputs\PEAO\informalidad\1%\simulacion_3\observado_outputs.xlsx',tratado_149,149)</v>
      </c>
      <c r="IJ52" s="2" t="str">
        <f t="shared" si="60"/>
        <v>xlswrite('G:\Mi unidad\1. PROYECTOS TELLO 2022\SCM SPILL OVERS\outputs\PEAO\densidad\1%\simulacion_3\synthetic_control_outputs.xlsx',synthetic_control_149,149)</v>
      </c>
      <c r="IX52" s="2" t="str">
        <f t="shared" si="61"/>
        <v>xlswrite('G:\Mi unidad\1. PROYECTOS TELLO 2022\SCM SPILL OVERS\outputs\PEAO\densidad\1%\simulacion_3\synthetic_control_spillover_outputs.xlsx',synthetic_control_sp_149,149)</v>
      </c>
      <c r="JN52" s="2" t="str">
        <f t="shared" si="62"/>
        <v>xlswrite('G:\Mi unidad\1. PROYECTOS TELLO 2022\SCM SPILL OVERS\outputs\PEAO\densidad\1%\simulacion_3\observado_outputs.xlsx',tratado_149,149)</v>
      </c>
      <c r="KA52" s="2" t="str">
        <f t="shared" si="63"/>
        <v>xlswrite('G:\Mi unidad\1. PROYECTOS TELLO 2022\SCM SPILL OVERS\outputs\PEAO\bajo_niv_educ\1%\simulacion_3\synthetic_control_outputs.xlsx',synthetic_control_149,149)</v>
      </c>
      <c r="KO52" s="2" t="str">
        <f t="shared" si="64"/>
        <v>xlswrite('G:\Mi unidad\1. PROYECTOS TELLO 2022\SCM SPILL OVERS\outputs\PEAO\bajo_niv_educ\1%\simulacion_3\synthetic_control_spillover_outputs.xlsx',synthetic_control_sp_149,149)</v>
      </c>
      <c r="LE52" s="2" t="str">
        <f t="shared" si="65"/>
        <v>xlswrite('G:\Mi unidad\1. PROYECTOS TELLO 2022\SCM SPILL OVERS\outputs\PEAO\bajo_niv_educ\1%\simulacion_3\observado_outputs.xlsx',tratado_149,149)</v>
      </c>
      <c r="LS52" s="2" t="str">
        <f t="shared" si="66"/>
        <v>xlswrite('G:\Mi unidad\1. PROYECTOS TELLO 2022\SCM SPILL OVERS\outputs\PEAO\bajo_ingreso\1%\simulacion_3\synthetic_control_outputs.xlsx',synthetic_control_149,149)</v>
      </c>
      <c r="MH52" s="2" t="str">
        <f t="shared" si="67"/>
        <v>xlswrite('G:\Mi unidad\1. PROYECTOS TELLO 2022\SCM SPILL OVERS\outputs\PEAO\bajo_ingreso\1%\simulacion_3\synthetic_control_spillover_outputs.xlsx',synthetic_control_sp_149,149)</v>
      </c>
      <c r="MX52" s="2" t="str">
        <f t="shared" si="68"/>
        <v>xlswrite('G:\Mi unidad\1. PROYECTOS TELLO 2022\SCM SPILL OVERS\outputs\PEAO\bajo_ingreso\1%\simulacion_3\observado_outputs.xlsx',tratado_149,149)</v>
      </c>
      <c r="NR52" s="2" t="str">
        <f t="shared" si="69"/>
        <v>xlswrite('G:\Mi unidad\1. PROYECTOS TELLO 2022\SCM SPILL OVERS\outputs\PEAO\densidad_g\1%\simulacion_3\synthetic_control_outputs.xlsx',synthetic_control_149,149)</v>
      </c>
      <c r="OF52" s="2" t="str">
        <f t="shared" si="70"/>
        <v>xlswrite('G:\Mi unidad\1. PROYECTOS TELLO 2022\SCM SPILL OVERS\outputs\PEAO\densidad_g\1%\simulacion_3\synthetic_control_spillover_outputs.xlsx',synthetic_control_sp_149,149)</v>
      </c>
      <c r="OV52" s="2" t="str">
        <f t="shared" si="71"/>
        <v>xlswrite('G:\Mi unidad\1. PROYECTOS TELLO 2022\SCM SPILL OVERS\outputs\PEAO\densidad_g\1%\simulacion_3\observado_outputs.xlsx',tratado_149,149)</v>
      </c>
      <c r="PI52" s="2" t="str">
        <f t="shared" si="72"/>
        <v>xlswrite('G:\Mi unidad\1. PROYECTOS TELLO 2022\SCM SPILL OVERS\outputs\PEAO\alimentos\1%\simulacion_3\synthetic_control_outputs.xlsx',synthetic_control_149,149);</v>
      </c>
      <c r="PJ52" s="2" t="str">
        <f t="shared" si="73"/>
        <v>xlswrite('G:\Mi unidad\1. PROYECTOS TELLO 2022\SCM SPILL OVERS\outputs\PEAO\alimentos\1%\simulacion_3\synthetic_control_spillover_outputs.xlsx',synthetic_control_sp_149,149);</v>
      </c>
      <c r="PK52" s="2" t="str">
        <f t="shared" si="74"/>
        <v>xlswrite('G:\Mi unidad\1. PROYECTOS TELLO 2022\SCM SPILL OVERS\outputs\PEAO\alimentos\1%\simulacion_3\observado_outputs.xlsx',tratado_149,149);</v>
      </c>
      <c r="PP52" s="2" t="str">
        <f t="shared" si="75"/>
        <v>xlswrite('G:\Mi unidad\1. PROYECTOS TELLO 2022\SCM SPILL OVERS\outputs\PEAO\jefe_hogar\1%\simulacion_3\synthetic_control_outputs.xlsx',synthetic_control_149,149);</v>
      </c>
      <c r="PQ52" s="2" t="str">
        <f t="shared" si="76"/>
        <v>xlswrite('G:\Mi unidad\1. PROYECTOS TELLO 2022\SCM SPILL OVERS\outputs\PEAO\jefe_hogar\1%\simulacion_3\synthetic_control_spillover_outputs.xlsx',synthetic_control_sp_149,149);</v>
      </c>
      <c r="PR52" s="2" t="str">
        <f t="shared" si="77"/>
        <v>xlswrite('G:\Mi unidad\1. PROYECTOS TELLO 2022\SCM SPILL OVERS\outputs\PEAO\jefe_hogar\1%\simulacion_3\observado_outputs.xlsx',tratado_149,149);</v>
      </c>
      <c r="PV52" s="2" t="str">
        <f t="shared" si="78"/>
        <v>xlswrite('G:\Mi unidad\1. PROYECTOS TELLO 2022\SCM SPILL OVERS\outputs\PEAO\mujeres\1%\simulacion_3\synthetic_control_outputs.xlsx',synthetic_control_149,149);</v>
      </c>
      <c r="PW52" s="2" t="str">
        <f t="shared" si="79"/>
        <v>xlswrite('G:\Mi unidad\1. PROYECTOS TELLO 2022\SCM SPILL OVERS\outputs\PEAO\mujeres\1%\simulacion_3\synthetic_control_spillover_outputs.xlsx',synthetic_control_sp_149,149);</v>
      </c>
      <c r="PX52" s="2" t="str">
        <f t="shared" si="80"/>
        <v>xlswrite('G:\Mi unidad\1. PROYECTOS TELLO 2022\SCM SPILL OVERS\outputs\PEAO\mujeres\1%\simulacion_3\observado_outputs.xlsx',tratado_149,149);</v>
      </c>
      <c r="QB52" s="2" t="str">
        <f t="shared" si="81"/>
        <v>xlswrite('G:\Mi unidad\1. PROYECTOS TELLO 2022\SCM SPILL OVERS\outputs\PEAO\criminalidad\1%\simulacion_3\synthetic_control_outputs.xlsx',synthetic_control_149,149);</v>
      </c>
      <c r="QC52" s="2" t="str">
        <f t="shared" si="82"/>
        <v>xlswrite('G:\Mi unidad\1. PROYECTOS TELLO 2022\SCM SPILL OVERS\outputs\PEAO\criminalidad\1%\simulacion_3\synthetic_control_spillover_outputs.xlsx',synthetic_control_sp_149,149);</v>
      </c>
      <c r="QD52" s="2" t="str">
        <f t="shared" si="83"/>
        <v>xlswrite('G:\Mi unidad\1. PROYECTOS TELLO 2022\SCM SPILL OVERS\outputs\PEAO\criminalidad\1%\simulacion_3\observado_outputs.xlsx',tratado_149,149);</v>
      </c>
      <c r="QI52">
        <v>18</v>
      </c>
      <c r="QJ52" t="str">
        <f>"    [p_value_"&amp;QI52&amp; ",lb_"&amp;QI52&amp;",ub_"&amp;QI52&amp;"] = sp_andrews_te(Y_pre_"&amp;QI52&amp;",PEAO_"&amp;QI52&amp;"(:,T+s),A_"&amp;QI52&amp;",C,.05);"</f>
        <v xml:space="preserve">    [p_value_18,lb_18,ub_18] = sp_andrews_te(Y_pre_18,PEAO_18(:,T+s),A_18,C,.05);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OVERS\outputs\PEAO\bajo_niv_educ\1%\simulacion_3\output_tests.xlsx',lb_vec_"&amp;QW52&amp;"','lb_vec_"&amp;QW52&amp;"');"</f>
        <v>xlswrite('G:\Mi unidad\1. PROYECTOS TELLO 2022\SCM SPILL OVERS\outputs\PEAO\bajo_niv_educ\1%\simulacion_3\output_tests.xlsx',lb_vec_39','lb_vec_39');</v>
      </c>
      <c r="RK52">
        <v>39</v>
      </c>
      <c r="RL52" t="str">
        <f>"xlswrite('G:\Mi unidad\1. PROYECTOS TELLO 2022\SCM SPILL OVERS\outputs\PEAO\bajo_ingreso\1%\simulacion_3\output_tests.xlsx',lb_vec_"&amp;RK52&amp;"','lb_vec_"&amp;RK52&amp;"');"</f>
        <v>xlswrite('G:\Mi unidad\1. PROYECTOS TELLO 2022\SCM SPILL OVERS\outputs\PEAO\bajo_ingreso\1%\simulacion_3\output_tests.xlsx',lb_vec_39','lb_vec_39');</v>
      </c>
      <c r="RW52">
        <v>39</v>
      </c>
      <c r="RX52" t="str">
        <f>"xlswrite('G:\Mi unidad\1. PROYECTOS TELLO 2022\SCM SPILL OVERS\outputs\PEAO\densidad\1%\simulacion_3\output_tests.xlsx',lb_vec_"&amp;RW52&amp;"','lb_vec_"&amp;RW52&amp;"');"</f>
        <v>xlswrite('G:\Mi unidad\1. PROYECTOS TELLO 2022\SCM SPILL OVERS\outputs\PEAO\densidad\1%\simulacion_3\output_tests.xlsx',lb_vec_39','lb_vec_39');</v>
      </c>
      <c r="SI52">
        <v>39</v>
      </c>
      <c r="SJ52" t="str">
        <f>"xlswrite('G:\Mi unidad\1. PROYECTOS TELLO 2022\SCM SPILL OVERS\outputs\PEAO\densidad_g\1%\simulacion_3\output_tests.xlsx',lb_vec_"&amp;SI52&amp;"','lb_vec_"&amp;SI52&amp;"');"</f>
        <v>xlswrite('G:\Mi unidad\1. PROYECTOS TELLO 2022\SCM SPILL OVERS\outputs\PEAO\densidad_g\1%\simulacion_3\output_tests.xlsx',lb_vec_39','lb_vec_39');</v>
      </c>
      <c r="SU52">
        <v>39</v>
      </c>
      <c r="SV52" t="str">
        <f>"xlswrite('G:\Mi unidad\1. PROYECTOS TELLO 2022\SCM SPILL OVERS\outputs\PEAO\distancia_centro_salud\1%\simulacion_3\output_tests.xlsx',lb_vec_"&amp;SU52&amp;"','lb_vec_"&amp;SU52&amp;"');"</f>
        <v>xlswrite('G:\Mi unidad\1. PROYECTOS TELLO 2022\SCM SPILL OVERS\outputs\PEAO\distancia_centro_salud\1%\simulacion_3\output_tests.xlsx',lb_vec_39','lb_vec_39');</v>
      </c>
      <c r="TH52">
        <v>39</v>
      </c>
      <c r="TI52" t="str">
        <f>"xlswrite('G:\Mi unidad\1. PROYECTOS TELLO 2022\SCM SPILL OVERS\outputs\PEAO\informalidad\1%\simulacion_3\output_tests.xlsx',lb_vec_"&amp;TH52&amp;"','lb_vec_"&amp;TH52&amp;"');"</f>
        <v>xlswrite('G:\Mi unidad\1. PROYECTOS TELLO 2022\SCM SPILL OVERS\outputs\PEAO\informalidad\1%\simulacion_3\output_tests.xlsx',lb_vec_39','lb_vec_39');</v>
      </c>
      <c r="TU52">
        <v>39</v>
      </c>
      <c r="TV52" t="str">
        <f>"xlswrite('G:\Mi unidad\1. PROYECTOS TELLO 2022\SCM SPILL OVERS\outputs\PEAO\alimentos\1%\simulacion_3\output_tests.xlsx',lb_vec_"&amp;TU52&amp;"','lb_vec_"&amp;TU52&amp;"');"</f>
        <v>xlswrite('G:\Mi unidad\1. PROYECTOS TELLO 2022\SCM SPILL OVERS\outputs\PEAO\alimentos\1%\simulacion_3\output_tests.xlsx',lb_vec_39','lb_vec_39');</v>
      </c>
      <c r="UB52">
        <v>39</v>
      </c>
      <c r="UC52" t="str">
        <f>"xlswrite('G:\Mi unidad\1. PROYECTOS TELLO 2022\SCM SPILL OVERS\outputs\PEAO\jefe_hogar\1%\simulacion_3\output_tests.xlsx',lb_vec_"&amp;UB52&amp;"','lb_vec_"&amp;UB52&amp;"');"</f>
        <v>xlswrite('G:\Mi unidad\1. PROYECTOS TELLO 2022\SCM SPILL OVERS\outputs\PEAO\jefe_hogar\1%\simulacion_3\output_tests.xlsx',lb_vec_39','lb_vec_39');</v>
      </c>
      <c r="UI52">
        <v>39</v>
      </c>
      <c r="UJ52" t="str">
        <f>"xlswrite('G:\Mi unidad\1. PROYECTOS TELLO 2022\SCM SPILL OVERS\outputs\PEAO\mujeres\1%\simulacion_3\output_tests.xlsx',lb_vec_"&amp;UI52&amp;"','lb_vec_"&amp;UI52&amp;"');"</f>
        <v>xlswrite('G:\Mi unidad\1. PROYECTOS TELLO 2022\SCM SPILL OVERS\outputs\PEAO\mujeres\1%\simulacion_3\output_tests.xlsx',lb_vec_39','lb_vec_39');</v>
      </c>
      <c r="UU52">
        <v>39</v>
      </c>
      <c r="UV52" t="str">
        <f>"xlswrite('G:\Mi unidad\1. PROYECTOS TELLO 2022\SCM SPILL OVERS\outputs\PEAO\criminalidad\1%\simulacion_3\output_tests.xlsx',lb_vec_"&amp;UU52&amp;"','lb_vec_"&amp;UU52&amp;"');"</f>
        <v>xlswrite('G:\Mi unidad\1. PROYECTOS TELLO 2022\SCM SPILL OVERS\outputs\PEAO\criminalidad\1%\simulacion_3\output_tests.xlsx',lb_vec_39','lb_vec_39');</v>
      </c>
    </row>
    <row r="53" spans="1:568" x14ac:dyDescent="0.3">
      <c r="A53">
        <v>150</v>
      </c>
      <c r="B53" s="2" t="str">
        <f t="shared" si="47"/>
        <v>[data_150,provincias_150,~] = xlsread('BD_PEAO_est_1_provincia_150.xlsx');</v>
      </c>
      <c r="E53" s="2" t="str">
        <f t="shared" si="37"/>
        <v>provincia_150 = unique(provincias_150(2:end,1));</v>
      </c>
      <c r="O53" s="2" t="str">
        <f t="shared" si="48"/>
        <v>PEAO_150 = reshape(data_150(:,2),T+S,N);</v>
      </c>
      <c r="T53" s="2" t="str">
        <f t="shared" si="49"/>
        <v xml:space="preserve">PEAO_150 = PEAO_150'; </v>
      </c>
      <c r="X53" s="2" t="str">
        <f t="shared" si="50"/>
        <v>tratado_150 = PEAO_150(1,:);</v>
      </c>
      <c r="AC53" s="2" t="str">
        <f t="shared" si="51"/>
        <v>PEAO_150(1,:) = [];</v>
      </c>
      <c r="AI53" s="2" t="str">
        <f t="shared" si="52"/>
        <v>PEAO_150 = [tratado_150;PEAO_150];</v>
      </c>
      <c r="AN53" s="2" t="str">
        <f t="shared" si="53"/>
        <v>Y_150 = PEAO_150; % outcome matrix</v>
      </c>
      <c r="AS53" s="2" t="str">
        <f t="shared" si="44"/>
        <v>Y_pre_150 = Y_150(:,1:T);</v>
      </c>
      <c r="AW53" s="2" t="str">
        <f t="shared" si="45"/>
        <v>Y_post_150 = Y_150(:,T+1:end);</v>
      </c>
      <c r="BA53" s="2" t="str">
        <f t="shared" si="46"/>
        <v>[a_hat_150,B_hat_150] = scm_batch(Y_pre_150);</v>
      </c>
      <c r="BF53" s="2" t="str">
        <f t="shared" si="38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39"/>
        <v>M_hat_150 = (eye(N)-B_hat_150)'*(eye(N)-B_hat_150);</v>
      </c>
      <c r="DQ53" s="2" t="str">
        <f t="shared" si="40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1"/>
        <v>synthetic_control_150=synthetic_control_150'</v>
      </c>
      <c r="EQ53" s="2" t="str">
        <f t="shared" si="42"/>
        <v>synthetic_control_sp_150=synthetic_control_sp_150'</v>
      </c>
      <c r="EV53" s="2" t="str">
        <f t="shared" si="43"/>
        <v>tratado_150=tratado_150'</v>
      </c>
      <c r="EZ53" s="2" t="str">
        <f t="shared" si="54"/>
        <v>xlswrite('G:\Mi unidad\1. PROYECTOS TELLO 2022\SCM SPILL OVERS\outputs\PEAO\distancia_centro_salud\1%\simulacion_3\synthetic_control_outputs.xlsx',synthetic_control_150,150)</v>
      </c>
      <c r="FN53" s="2" t="str">
        <f t="shared" si="55"/>
        <v>xlswrite('G:\Mi unidad\1. PROYECTOS TELLO 2022\SCM SPILL OVERS\outputs\PEAO\distancia_centro_salud\1%\simulacion_3\synthetic_control_spillover_outputs.xlsx',synthetic_control_sp_150,150)</v>
      </c>
      <c r="GD53" s="2" t="str">
        <f t="shared" si="56"/>
        <v>xlswrite('G:\Mi unidad\1. PROYECTOS TELLO 2022\SCM SPILL OVERS\outputs\PEAO\distancia_centro_salud\1%\simulacion_3\observado_outputs.xlsx',tratado_150,150)</v>
      </c>
      <c r="GR53" s="2" t="str">
        <f t="shared" si="57"/>
        <v>xlswrite('G:\Mi unidad\1. PROYECTOS TELLO 2022\SCM SPILL OVERS\outputs\PEAO\informalidad\1%\simulacion_3\synthetic_control_outputs.xlsx',synthetic_control_150,150)</v>
      </c>
      <c r="HF53" s="2" t="str">
        <f t="shared" si="58"/>
        <v>xlswrite('G:\Mi unidad\1. PROYECTOS TELLO 2022\SCM SPILL OVERS\outputs\PEAO\informalidad\1%\simulacion_3\synthetic_control_spillover_outputs.xlsx',synthetic_control_sp_150,150)</v>
      </c>
      <c r="HV53" s="2" t="str">
        <f t="shared" si="59"/>
        <v>xlswrite('G:\Mi unidad\1. PROYECTOS TELLO 2022\SCM SPILL OVERS\outputs\PEAO\informalidad\1%\simulacion_3\observado_outputs.xlsx',tratado_150,150)</v>
      </c>
      <c r="IJ53" s="2" t="str">
        <f t="shared" si="60"/>
        <v>xlswrite('G:\Mi unidad\1. PROYECTOS TELLO 2022\SCM SPILL OVERS\outputs\PEAO\densidad\1%\simulacion_3\synthetic_control_outputs.xlsx',synthetic_control_150,150)</v>
      </c>
      <c r="IX53" s="2" t="str">
        <f t="shared" si="61"/>
        <v>xlswrite('G:\Mi unidad\1. PROYECTOS TELLO 2022\SCM SPILL OVERS\outputs\PEAO\densidad\1%\simulacion_3\synthetic_control_spillover_outputs.xlsx',synthetic_control_sp_150,150)</v>
      </c>
      <c r="JN53" s="2" t="str">
        <f t="shared" si="62"/>
        <v>xlswrite('G:\Mi unidad\1. PROYECTOS TELLO 2022\SCM SPILL OVERS\outputs\PEAO\densidad\1%\simulacion_3\observado_outputs.xlsx',tratado_150,150)</v>
      </c>
      <c r="KA53" s="2" t="str">
        <f t="shared" si="63"/>
        <v>xlswrite('G:\Mi unidad\1. PROYECTOS TELLO 2022\SCM SPILL OVERS\outputs\PEAO\bajo_niv_educ\1%\simulacion_3\synthetic_control_outputs.xlsx',synthetic_control_150,150)</v>
      </c>
      <c r="KO53" s="2" t="str">
        <f t="shared" si="64"/>
        <v>xlswrite('G:\Mi unidad\1. PROYECTOS TELLO 2022\SCM SPILL OVERS\outputs\PEAO\bajo_niv_educ\1%\simulacion_3\synthetic_control_spillover_outputs.xlsx',synthetic_control_sp_150,150)</v>
      </c>
      <c r="LE53" s="2" t="str">
        <f t="shared" si="65"/>
        <v>xlswrite('G:\Mi unidad\1. PROYECTOS TELLO 2022\SCM SPILL OVERS\outputs\PEAO\bajo_niv_educ\1%\simulacion_3\observado_outputs.xlsx',tratado_150,150)</v>
      </c>
      <c r="LS53" s="2" t="str">
        <f t="shared" si="66"/>
        <v>xlswrite('G:\Mi unidad\1. PROYECTOS TELLO 2022\SCM SPILL OVERS\outputs\PEAO\bajo_ingreso\1%\simulacion_3\synthetic_control_outputs.xlsx',synthetic_control_150,150)</v>
      </c>
      <c r="MH53" s="2" t="str">
        <f t="shared" si="67"/>
        <v>xlswrite('G:\Mi unidad\1. PROYECTOS TELLO 2022\SCM SPILL OVERS\outputs\PEAO\bajo_ingreso\1%\simulacion_3\synthetic_control_spillover_outputs.xlsx',synthetic_control_sp_150,150)</v>
      </c>
      <c r="MX53" s="2" t="str">
        <f t="shared" si="68"/>
        <v>xlswrite('G:\Mi unidad\1. PROYECTOS TELLO 2022\SCM SPILL OVERS\outputs\PEAO\bajo_ingreso\1%\simulacion_3\observado_outputs.xlsx',tratado_150,150)</v>
      </c>
      <c r="NR53" s="2" t="str">
        <f t="shared" si="69"/>
        <v>xlswrite('G:\Mi unidad\1. PROYECTOS TELLO 2022\SCM SPILL OVERS\outputs\PEAO\densidad_g\1%\simulacion_3\synthetic_control_outputs.xlsx',synthetic_control_150,150)</v>
      </c>
      <c r="OF53" s="2" t="str">
        <f t="shared" si="70"/>
        <v>xlswrite('G:\Mi unidad\1. PROYECTOS TELLO 2022\SCM SPILL OVERS\outputs\PEAO\densidad_g\1%\simulacion_3\synthetic_control_spillover_outputs.xlsx',synthetic_control_sp_150,150)</v>
      </c>
      <c r="OV53" s="2" t="str">
        <f t="shared" si="71"/>
        <v>xlswrite('G:\Mi unidad\1. PROYECTOS TELLO 2022\SCM SPILL OVERS\outputs\PEAO\densidad_g\1%\simulacion_3\observado_outputs.xlsx',tratado_150,150)</v>
      </c>
      <c r="PI53" s="2" t="str">
        <f t="shared" si="72"/>
        <v>xlswrite('G:\Mi unidad\1. PROYECTOS TELLO 2022\SCM SPILL OVERS\outputs\PEAO\alimentos\1%\simulacion_3\synthetic_control_outputs.xlsx',synthetic_control_150,150);</v>
      </c>
      <c r="PJ53" s="2" t="str">
        <f t="shared" si="73"/>
        <v>xlswrite('G:\Mi unidad\1. PROYECTOS TELLO 2022\SCM SPILL OVERS\outputs\PEAO\alimentos\1%\simulacion_3\synthetic_control_spillover_outputs.xlsx',synthetic_control_sp_150,150);</v>
      </c>
      <c r="PK53" s="2" t="str">
        <f t="shared" si="74"/>
        <v>xlswrite('G:\Mi unidad\1. PROYECTOS TELLO 2022\SCM SPILL OVERS\outputs\PEAO\alimentos\1%\simulacion_3\observado_outputs.xlsx',tratado_150,150);</v>
      </c>
      <c r="PP53" s="2" t="str">
        <f t="shared" si="75"/>
        <v>xlswrite('G:\Mi unidad\1. PROYECTOS TELLO 2022\SCM SPILL OVERS\outputs\PEAO\jefe_hogar\1%\simulacion_3\synthetic_control_outputs.xlsx',synthetic_control_150,150);</v>
      </c>
      <c r="PQ53" s="2" t="str">
        <f t="shared" si="76"/>
        <v>xlswrite('G:\Mi unidad\1. PROYECTOS TELLO 2022\SCM SPILL OVERS\outputs\PEAO\jefe_hogar\1%\simulacion_3\synthetic_control_spillover_outputs.xlsx',synthetic_control_sp_150,150);</v>
      </c>
      <c r="PR53" s="2" t="str">
        <f t="shared" si="77"/>
        <v>xlswrite('G:\Mi unidad\1. PROYECTOS TELLO 2022\SCM SPILL OVERS\outputs\PEAO\jefe_hogar\1%\simulacion_3\observado_outputs.xlsx',tratado_150,150);</v>
      </c>
      <c r="PV53" s="2" t="str">
        <f t="shared" si="78"/>
        <v>xlswrite('G:\Mi unidad\1. PROYECTOS TELLO 2022\SCM SPILL OVERS\outputs\PEAO\mujeres\1%\simulacion_3\synthetic_control_outputs.xlsx',synthetic_control_150,150);</v>
      </c>
      <c r="PW53" s="2" t="str">
        <f t="shared" si="79"/>
        <v>xlswrite('G:\Mi unidad\1. PROYECTOS TELLO 2022\SCM SPILL OVERS\outputs\PEAO\mujeres\1%\simulacion_3\synthetic_control_spillover_outputs.xlsx',synthetic_control_sp_150,150);</v>
      </c>
      <c r="PX53" s="2" t="str">
        <f t="shared" si="80"/>
        <v>xlswrite('G:\Mi unidad\1. PROYECTOS TELLO 2022\SCM SPILL OVERS\outputs\PEAO\mujeres\1%\simulacion_3\observado_outputs.xlsx',tratado_150,150);</v>
      </c>
      <c r="QB53" s="2" t="str">
        <f t="shared" si="81"/>
        <v>xlswrite('G:\Mi unidad\1. PROYECTOS TELLO 2022\SCM SPILL OVERS\outputs\PEAO\criminalidad\1%\simulacion_3\synthetic_control_outputs.xlsx',synthetic_control_150,150);</v>
      </c>
      <c r="QC53" s="2" t="str">
        <f t="shared" si="82"/>
        <v>xlswrite('G:\Mi unidad\1. PROYECTOS TELLO 2022\SCM SPILL OVERS\outputs\PEAO\criminalidad\1%\simulacion_3\synthetic_control_spillover_outputs.xlsx',synthetic_control_sp_150,150);</v>
      </c>
      <c r="QD53" s="2" t="str">
        <f t="shared" si="83"/>
        <v>xlswrite('G:\Mi unidad\1. PROYECTOS TELLO 2022\SCM SPILL OVERS\outputs\PEAO\criminalidad\1%\simulacion_3\observado_outputs.xlsx',tratado_150,150);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OVERS\outputs\PEAO\bajo_niv_educ\1%\simulacion_3\output_tests.xlsx',ub_vec_"&amp;QW53&amp;"','ub_vec_"&amp;QW53&amp;"');"</f>
        <v>xlswrite('G:\Mi unidad\1. PROYECTOS TELLO 2022\SCM SPILL OVERS\outputs\PEAO\bajo_niv_educ\1%\simulacion_3\output_tests.xlsx',ub_vec_39','ub_vec_39');</v>
      </c>
      <c r="RK53">
        <v>39</v>
      </c>
      <c r="RL53" t="str">
        <f>"xlswrite('G:\Mi unidad\1. PROYECTOS TELLO 2022\SCM SPILL OVERS\outputs\PEAO\bajo_ingreso\1%\simulacion_3\output_tests.xlsx',ub_vec_"&amp;RK53&amp;"','ub_vec_"&amp;RK53&amp;"');"</f>
        <v>xlswrite('G:\Mi unidad\1. PROYECTOS TELLO 2022\SCM SPILL OVERS\outputs\PEAO\bajo_ingreso\1%\simulacion_3\output_tests.xlsx',ub_vec_39','ub_vec_39');</v>
      </c>
      <c r="RW53">
        <v>39</v>
      </c>
      <c r="RX53" t="str">
        <f>"xlswrite('G:\Mi unidad\1. PROYECTOS TELLO 2022\SCM SPILL OVERS\outputs\PEAO\densidad\1%\simulacion_3\output_tests.xlsx',ub_vec_"&amp;RW53&amp;"','ub_vec_"&amp;RW53&amp;"');"</f>
        <v>xlswrite('G:\Mi unidad\1. PROYECTOS TELLO 2022\SCM SPILL OVERS\outputs\PEAO\densidad\1%\simulacion_3\output_tests.xlsx',ub_vec_39','ub_vec_39');</v>
      </c>
      <c r="SI53">
        <v>39</v>
      </c>
      <c r="SJ53" t="str">
        <f>"xlswrite('G:\Mi unidad\1. PROYECTOS TELLO 2022\SCM SPILL OVERS\outputs\PEAO\densidad_g\1%\simulacion_3\output_tests.xlsx',ub_vec_"&amp;SI53&amp;"','ub_vec_"&amp;SI53&amp;"');"</f>
        <v>xlswrite('G:\Mi unidad\1. PROYECTOS TELLO 2022\SCM SPILL OVERS\outputs\PEAO\densidad_g\1%\simulacion_3\output_tests.xlsx',ub_vec_39','ub_vec_39');</v>
      </c>
      <c r="SU53">
        <v>39</v>
      </c>
      <c r="SV53" t="str">
        <f>"xlswrite('G:\Mi unidad\1. PROYECTOS TELLO 2022\SCM SPILL OVERS\outputs\PEAO\distancia_centro_salud\1%\simulacion_3\output_tests.xlsx',ub_vec_"&amp;SU53&amp;"','ub_vec_"&amp;SU53&amp;"');"</f>
        <v>xlswrite('G:\Mi unidad\1. PROYECTOS TELLO 2022\SCM SPILL OVERS\outputs\PEAO\distancia_centro_salud\1%\simulacion_3\output_tests.xlsx',ub_vec_39','ub_vec_39');</v>
      </c>
      <c r="TH53">
        <v>39</v>
      </c>
      <c r="TI53" t="str">
        <f>"xlswrite('G:\Mi unidad\1. PROYECTOS TELLO 2022\SCM SPILL OVERS\outputs\PEAO\informalidad\1%\simulacion_3\output_tests.xlsx',ub_vec_"&amp;TH53&amp;"','ub_vec_"&amp;TH53&amp;"');"</f>
        <v>xlswrite('G:\Mi unidad\1. PROYECTOS TELLO 2022\SCM SPILL OVERS\outputs\PEAO\informalidad\1%\simulacion_3\output_tests.xlsx',ub_vec_39','ub_vec_39');</v>
      </c>
      <c r="TU53">
        <v>39</v>
      </c>
      <c r="TV53" t="str">
        <f>"xlswrite('G:\Mi unidad\1. PROYECTOS TELLO 2022\SCM SPILL OVERS\outputs\PEAO\alimentos\1%\simulacion_3\output_tests.xlsx',ub_vec_"&amp;TU53&amp;"','ub_vec_"&amp;TU53&amp;"');"</f>
        <v>xlswrite('G:\Mi unidad\1. PROYECTOS TELLO 2022\SCM SPILL OVERS\outputs\PEAO\alimentos\1%\simulacion_3\output_tests.xlsx',ub_vec_39','ub_vec_39');</v>
      </c>
      <c r="UB53">
        <v>39</v>
      </c>
      <c r="UC53" t="str">
        <f>"xlswrite('G:\Mi unidad\1. PROYECTOS TELLO 2022\SCM SPILL OVERS\outputs\PEAO\jefe_hogar\1%\simulacion_3\output_tests.xlsx',ub_vec_"&amp;UB53&amp;"','ub_vec_"&amp;UB53&amp;"');"</f>
        <v>xlswrite('G:\Mi unidad\1. PROYECTOS TELLO 2022\SCM SPILL OVERS\outputs\PEAO\jefe_hogar\1%\simulacion_3\output_tests.xlsx',ub_vec_39','ub_vec_39');</v>
      </c>
      <c r="UI53">
        <v>39</v>
      </c>
      <c r="UJ53" t="str">
        <f>"xlswrite('G:\Mi unidad\1. PROYECTOS TELLO 2022\SCM SPILL OVERS\outputs\PEAO\mujeres\1%\simulacion_3\output_tests.xlsx',ub_vec_"&amp;UI53&amp;"','ub_vec_"&amp;UI53&amp;"');"</f>
        <v>xlswrite('G:\Mi unidad\1. PROYECTOS TELLO 2022\SCM SPILL OVERS\outputs\PEAO\mujeres\1%\simulacion_3\output_tests.xlsx',ub_vec_39','ub_vec_39');</v>
      </c>
      <c r="UU53">
        <v>39</v>
      </c>
      <c r="UV53" t="str">
        <f>"xlswrite('G:\Mi unidad\1. PROYECTOS TELLO 2022\SCM SPILL OVERS\outputs\PEAO\criminalidad\1%\simulacion_3\output_tests.xlsx',ub_vec_"&amp;UU53&amp;"','ub_vec_"&amp;UU53&amp;"');"</f>
        <v>xlswrite('G:\Mi unidad\1. PROYECTOS TELLO 2022\SCM SPILL OVERS\outputs\PEAO\criminalidad\1%\simulacion_3\output_tests.xlsx',ub_vec_39','ub_vec_39');</v>
      </c>
    </row>
    <row r="54" spans="1:568" x14ac:dyDescent="0.3">
      <c r="A54">
        <v>152</v>
      </c>
      <c r="B54" s="2" t="str">
        <f t="shared" si="47"/>
        <v>[data_152,provincias_152,~] = xlsread('BD_PEAO_est_1_provincia_152.xlsx');</v>
      </c>
      <c r="E54" s="2" t="str">
        <f t="shared" si="37"/>
        <v>provincia_152 = unique(provincias_152(2:end,1));</v>
      </c>
      <c r="O54" s="2" t="str">
        <f t="shared" si="48"/>
        <v>PEAO_152 = reshape(data_152(:,2),T+S,N);</v>
      </c>
      <c r="T54" s="2" t="str">
        <f t="shared" si="49"/>
        <v xml:space="preserve">PEAO_152 = PEAO_152'; </v>
      </c>
      <c r="X54" s="2" t="str">
        <f t="shared" si="50"/>
        <v>tratado_152 = PEAO_152(1,:);</v>
      </c>
      <c r="AC54" s="2" t="str">
        <f t="shared" si="51"/>
        <v>PEAO_152(1,:) = [];</v>
      </c>
      <c r="AI54" s="2" t="str">
        <f t="shared" si="52"/>
        <v>PEAO_152 = [tratado_152;PEAO_152];</v>
      </c>
      <c r="AN54" s="2" t="str">
        <f t="shared" si="53"/>
        <v>Y_152 = PEAO_152; % outcome matrix</v>
      </c>
      <c r="AS54" s="2" t="str">
        <f t="shared" si="44"/>
        <v>Y_pre_152 = Y_152(:,1:T);</v>
      </c>
      <c r="AW54" s="2" t="str">
        <f t="shared" si="45"/>
        <v>Y_post_152 = Y_152(:,T+1:end);</v>
      </c>
      <c r="BA54" s="2" t="str">
        <f t="shared" si="46"/>
        <v>[a_hat_152,B_hat_152] = scm_batch(Y_pre_152);</v>
      </c>
      <c r="BF54" s="2" t="str">
        <f t="shared" si="38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39"/>
        <v>M_hat_152 = (eye(N)-B_hat_152)'*(eye(N)-B_hat_152);</v>
      </c>
      <c r="DQ54" s="2" t="str">
        <f t="shared" si="40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1"/>
        <v>synthetic_control_152=synthetic_control_152'</v>
      </c>
      <c r="EQ54" s="2" t="str">
        <f t="shared" si="42"/>
        <v>synthetic_control_sp_152=synthetic_control_sp_152'</v>
      </c>
      <c r="EV54" s="2" t="str">
        <f t="shared" si="43"/>
        <v>tratado_152=tratado_152'</v>
      </c>
      <c r="EZ54" s="2" t="str">
        <f t="shared" si="54"/>
        <v>xlswrite('G:\Mi unidad\1. PROYECTOS TELLO 2022\SCM SPILL OVERS\outputs\PEAO\distancia_centro_salud\1%\simulacion_3\synthetic_control_outputs.xlsx',synthetic_control_152,152)</v>
      </c>
      <c r="FN54" s="2" t="str">
        <f t="shared" si="55"/>
        <v>xlswrite('G:\Mi unidad\1. PROYECTOS TELLO 2022\SCM SPILL OVERS\outputs\PEAO\distancia_centro_salud\1%\simulacion_3\synthetic_control_spillover_outputs.xlsx',synthetic_control_sp_152,152)</v>
      </c>
      <c r="GD54" s="2" t="str">
        <f t="shared" si="56"/>
        <v>xlswrite('G:\Mi unidad\1. PROYECTOS TELLO 2022\SCM SPILL OVERS\outputs\PEAO\distancia_centro_salud\1%\simulacion_3\observado_outputs.xlsx',tratado_152,152)</v>
      </c>
      <c r="GR54" s="2" t="str">
        <f t="shared" si="57"/>
        <v>xlswrite('G:\Mi unidad\1. PROYECTOS TELLO 2022\SCM SPILL OVERS\outputs\PEAO\informalidad\1%\simulacion_3\synthetic_control_outputs.xlsx',synthetic_control_152,152)</v>
      </c>
      <c r="HF54" s="2" t="str">
        <f t="shared" si="58"/>
        <v>xlswrite('G:\Mi unidad\1. PROYECTOS TELLO 2022\SCM SPILL OVERS\outputs\PEAO\informalidad\1%\simulacion_3\synthetic_control_spillover_outputs.xlsx',synthetic_control_sp_152,152)</v>
      </c>
      <c r="HV54" s="2" t="str">
        <f t="shared" si="59"/>
        <v>xlswrite('G:\Mi unidad\1. PROYECTOS TELLO 2022\SCM SPILL OVERS\outputs\PEAO\informalidad\1%\simulacion_3\observado_outputs.xlsx',tratado_152,152)</v>
      </c>
      <c r="IJ54" s="2" t="str">
        <f t="shared" si="60"/>
        <v>xlswrite('G:\Mi unidad\1. PROYECTOS TELLO 2022\SCM SPILL OVERS\outputs\PEAO\densidad\1%\simulacion_3\synthetic_control_outputs.xlsx',synthetic_control_152,152)</v>
      </c>
      <c r="IX54" s="2" t="str">
        <f t="shared" si="61"/>
        <v>xlswrite('G:\Mi unidad\1. PROYECTOS TELLO 2022\SCM SPILL OVERS\outputs\PEAO\densidad\1%\simulacion_3\synthetic_control_spillover_outputs.xlsx',synthetic_control_sp_152,152)</v>
      </c>
      <c r="JN54" s="2" t="str">
        <f t="shared" si="62"/>
        <v>xlswrite('G:\Mi unidad\1. PROYECTOS TELLO 2022\SCM SPILL OVERS\outputs\PEAO\densidad\1%\simulacion_3\observado_outputs.xlsx',tratado_152,152)</v>
      </c>
      <c r="KA54" s="2" t="str">
        <f t="shared" si="63"/>
        <v>xlswrite('G:\Mi unidad\1. PROYECTOS TELLO 2022\SCM SPILL OVERS\outputs\PEAO\bajo_niv_educ\1%\simulacion_3\synthetic_control_outputs.xlsx',synthetic_control_152,152)</v>
      </c>
      <c r="KO54" s="2" t="str">
        <f t="shared" si="64"/>
        <v>xlswrite('G:\Mi unidad\1. PROYECTOS TELLO 2022\SCM SPILL OVERS\outputs\PEAO\bajo_niv_educ\1%\simulacion_3\synthetic_control_spillover_outputs.xlsx',synthetic_control_sp_152,152)</v>
      </c>
      <c r="LE54" s="2" t="str">
        <f t="shared" si="65"/>
        <v>xlswrite('G:\Mi unidad\1. PROYECTOS TELLO 2022\SCM SPILL OVERS\outputs\PEAO\bajo_niv_educ\1%\simulacion_3\observado_outputs.xlsx',tratado_152,152)</v>
      </c>
      <c r="LS54" s="2" t="str">
        <f t="shared" si="66"/>
        <v>xlswrite('G:\Mi unidad\1. PROYECTOS TELLO 2022\SCM SPILL OVERS\outputs\PEAO\bajo_ingreso\1%\simulacion_3\synthetic_control_outputs.xlsx',synthetic_control_152,152)</v>
      </c>
      <c r="MH54" s="2" t="str">
        <f t="shared" si="67"/>
        <v>xlswrite('G:\Mi unidad\1. PROYECTOS TELLO 2022\SCM SPILL OVERS\outputs\PEAO\bajo_ingreso\1%\simulacion_3\synthetic_control_spillover_outputs.xlsx',synthetic_control_sp_152,152)</v>
      </c>
      <c r="MX54" s="2" t="str">
        <f t="shared" si="68"/>
        <v>xlswrite('G:\Mi unidad\1. PROYECTOS TELLO 2022\SCM SPILL OVERS\outputs\PEAO\bajo_ingreso\1%\simulacion_3\observado_outputs.xlsx',tratado_152,152)</v>
      </c>
      <c r="NR54" s="2" t="str">
        <f t="shared" si="69"/>
        <v>xlswrite('G:\Mi unidad\1. PROYECTOS TELLO 2022\SCM SPILL OVERS\outputs\PEAO\densidad_g\1%\simulacion_3\synthetic_control_outputs.xlsx',synthetic_control_152,152)</v>
      </c>
      <c r="OF54" s="2" t="str">
        <f t="shared" si="70"/>
        <v>xlswrite('G:\Mi unidad\1. PROYECTOS TELLO 2022\SCM SPILL OVERS\outputs\PEAO\densidad_g\1%\simulacion_3\synthetic_control_spillover_outputs.xlsx',synthetic_control_sp_152,152)</v>
      </c>
      <c r="OV54" s="2" t="str">
        <f t="shared" si="71"/>
        <v>xlswrite('G:\Mi unidad\1. PROYECTOS TELLO 2022\SCM SPILL OVERS\outputs\PEAO\densidad_g\1%\simulacion_3\observado_outputs.xlsx',tratado_152,152)</v>
      </c>
      <c r="PI54" s="2" t="str">
        <f t="shared" si="72"/>
        <v>xlswrite('G:\Mi unidad\1. PROYECTOS TELLO 2022\SCM SPILL OVERS\outputs\PEAO\alimentos\1%\simulacion_3\synthetic_control_outputs.xlsx',synthetic_control_152,152);</v>
      </c>
      <c r="PJ54" s="2" t="str">
        <f t="shared" si="73"/>
        <v>xlswrite('G:\Mi unidad\1. PROYECTOS TELLO 2022\SCM SPILL OVERS\outputs\PEAO\alimentos\1%\simulacion_3\synthetic_control_spillover_outputs.xlsx',synthetic_control_sp_152,152);</v>
      </c>
      <c r="PK54" s="2" t="str">
        <f t="shared" si="74"/>
        <v>xlswrite('G:\Mi unidad\1. PROYECTOS TELLO 2022\SCM SPILL OVERS\outputs\PEAO\alimentos\1%\simulacion_3\observado_outputs.xlsx',tratado_152,152);</v>
      </c>
      <c r="PP54" s="2" t="str">
        <f t="shared" si="75"/>
        <v>xlswrite('G:\Mi unidad\1. PROYECTOS TELLO 2022\SCM SPILL OVERS\outputs\PEAO\jefe_hogar\1%\simulacion_3\synthetic_control_outputs.xlsx',synthetic_control_152,152);</v>
      </c>
      <c r="PQ54" s="2" t="str">
        <f t="shared" si="76"/>
        <v>xlswrite('G:\Mi unidad\1. PROYECTOS TELLO 2022\SCM SPILL OVERS\outputs\PEAO\jefe_hogar\1%\simulacion_3\synthetic_control_spillover_outputs.xlsx',synthetic_control_sp_152,152);</v>
      </c>
      <c r="PR54" s="2" t="str">
        <f t="shared" si="77"/>
        <v>xlswrite('G:\Mi unidad\1. PROYECTOS TELLO 2022\SCM SPILL OVERS\outputs\PEAO\jefe_hogar\1%\simulacion_3\observado_outputs.xlsx',tratado_152,152);</v>
      </c>
      <c r="PV54" s="2" t="str">
        <f t="shared" si="78"/>
        <v>xlswrite('G:\Mi unidad\1. PROYECTOS TELLO 2022\SCM SPILL OVERS\outputs\PEAO\mujeres\1%\simulacion_3\synthetic_control_outputs.xlsx',synthetic_control_152,152);</v>
      </c>
      <c r="PW54" s="2" t="str">
        <f t="shared" si="79"/>
        <v>xlswrite('G:\Mi unidad\1. PROYECTOS TELLO 2022\SCM SPILL OVERS\outputs\PEAO\mujeres\1%\simulacion_3\synthetic_control_spillover_outputs.xlsx',synthetic_control_sp_152,152);</v>
      </c>
      <c r="PX54" s="2" t="str">
        <f t="shared" si="80"/>
        <v>xlswrite('G:\Mi unidad\1. PROYECTOS TELLO 2022\SCM SPILL OVERS\outputs\PEAO\mujeres\1%\simulacion_3\observado_outputs.xlsx',tratado_152,152);</v>
      </c>
      <c r="QB54" s="2" t="str">
        <f t="shared" si="81"/>
        <v>xlswrite('G:\Mi unidad\1. PROYECTOS TELLO 2022\SCM SPILL OVERS\outputs\PEAO\criminalidad\1%\simulacion_3\synthetic_control_outputs.xlsx',synthetic_control_152,152);</v>
      </c>
      <c r="QC54" s="2" t="str">
        <f t="shared" si="82"/>
        <v>xlswrite('G:\Mi unidad\1. PROYECTOS TELLO 2022\SCM SPILL OVERS\outputs\PEAO\criminalidad\1%\simulacion_3\synthetic_control_spillover_outputs.xlsx',synthetic_control_sp_152,152);</v>
      </c>
      <c r="QD54" s="2" t="str">
        <f t="shared" si="83"/>
        <v>xlswrite('G:\Mi unidad\1. PROYECTOS TELLO 2022\SCM SPILL OVERS\outputs\PEAO\criminalidad\1%\simulacion_3\observado_outputs.xlsx',tratado_152,152);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OVERS\outputs\PEAO\bajo_niv_educ\1%\simulacion_3\output_tests.xlsx',p_value_vec_"&amp;QW54&amp;"','p_value_vec_"&amp;QW54&amp;"');"</f>
        <v>xlswrite('G:\Mi unidad\1. PROYECTOS TELLO 2022\SCM SPILL OVERS\outputs\PEAO\bajo_niv_educ\1%\simulacion_3\output_tests.xlsx',p_value_vec_39','p_value_vec_39');</v>
      </c>
      <c r="RK54">
        <v>39</v>
      </c>
      <c r="RL54" t="str">
        <f>"xlswrite('G:\Mi unidad\1. PROYECTOS TELLO 2022\SCM SPILL OVERS\outputs\PEAO\bajo_ingreso\1%\simulacion_3\output_tests.xlsx',p_value_vec_"&amp;RK54&amp;"','p_value_vec_"&amp;RK54&amp;"');"</f>
        <v>xlswrite('G:\Mi unidad\1. PROYECTOS TELLO 2022\SCM SPILL OVERS\outputs\PEAO\bajo_ingreso\1%\simulacion_3\output_tests.xlsx',p_value_vec_39','p_value_vec_39');</v>
      </c>
      <c r="RW54">
        <v>39</v>
      </c>
      <c r="RX54" t="str">
        <f>"xlswrite('G:\Mi unidad\1. PROYECTOS TELLO 2022\SCM SPILL OVERS\outputs\PEAO\densidad\1%\simulacion_3\output_tests.xlsx',p_value_vec_"&amp;RW54&amp;"','p_value_vec_"&amp;RW54&amp;"');"</f>
        <v>xlswrite('G:\Mi unidad\1. PROYECTOS TELLO 2022\SCM SPILL OVERS\outputs\PEAO\densidad\1%\simulacion_3\output_tests.xlsx',p_value_vec_39','p_value_vec_39');</v>
      </c>
      <c r="SI54">
        <v>39</v>
      </c>
      <c r="SJ54" t="str">
        <f>"xlswrite('G:\Mi unidad\1. PROYECTOS TELLO 2022\SCM SPILL OVERS\outputs\PEAO\densidad_g\1%\simulacion_3\output_tests.xlsx',p_value_vec_"&amp;SI54&amp;"','p_value_vec_"&amp;SI54&amp;"');"</f>
        <v>xlswrite('G:\Mi unidad\1. PROYECTOS TELLO 2022\SCM SPILL OVERS\outputs\PEAO\densidad_g\1%\simulacion_3\output_tests.xlsx',p_value_vec_39','p_value_vec_39');</v>
      </c>
      <c r="SU54">
        <v>39</v>
      </c>
      <c r="SV54" t="str">
        <f>"xlswrite('G:\Mi unidad\1. PROYECTOS TELLO 2022\SCM SPILL OVERS\outputs\PEAO\distancia_centro_salud\1%\simulacion_3\output_tests.xlsx',p_value_vec_"&amp;SU54&amp;"','p_value_vec_"&amp;SU54&amp;"');"</f>
        <v>xlswrite('G:\Mi unidad\1. PROYECTOS TELLO 2022\SCM SPILL OVERS\outputs\PEAO\distancia_centro_salud\1%\simulacion_3\output_tests.xlsx',p_value_vec_39','p_value_vec_39');</v>
      </c>
      <c r="TH54">
        <v>39</v>
      </c>
      <c r="TI54" t="str">
        <f>"xlswrite('G:\Mi unidad\1. PROYECTOS TELLO 2022\SCM SPILL OVERS\outputs\PEAO\informalidad\1%\simulacion_3\output_tests.xlsx',p_value_vec_"&amp;TH54&amp;"','p_value_vec_"&amp;TH54&amp;"');"</f>
        <v>xlswrite('G:\Mi unidad\1. PROYECTOS TELLO 2022\SCM SPILL OVERS\outputs\PEAO\informalidad\1%\simulacion_3\output_tests.xlsx',p_value_vec_39','p_value_vec_39');</v>
      </c>
      <c r="TU54">
        <v>39</v>
      </c>
      <c r="TV54" t="str">
        <f>"xlswrite('G:\Mi unidad\1. PROYECTOS TELLO 2022\SCM SPILL OVERS\outputs\PEAO\alimentos\1%\simulacion_3\output_tests.xlsx',p_value_vec_"&amp;TU54&amp;"','p_value_vec_"&amp;TU54&amp;"');"</f>
        <v>xlswrite('G:\Mi unidad\1. PROYECTOS TELLO 2022\SCM SPILL OVERS\outputs\PEAO\alimentos\1%\simulacion_3\output_tests.xlsx',p_value_vec_39','p_value_vec_39');</v>
      </c>
      <c r="UB54">
        <v>39</v>
      </c>
      <c r="UC54" t="str">
        <f>"xlswrite('G:\Mi unidad\1. PROYECTOS TELLO 2022\SCM SPILL OVERS\outputs\PEAO\jefe_hogar\1%\simulacion_3\output_tests.xlsx',p_value_vec_"&amp;UB54&amp;"','p_value_vec_"&amp;UB54&amp;"');"</f>
        <v>xlswrite('G:\Mi unidad\1. PROYECTOS TELLO 2022\SCM SPILL OVERS\outputs\PEAO\jefe_hogar\1%\simulacion_3\output_tests.xlsx',p_value_vec_39','p_value_vec_39');</v>
      </c>
      <c r="UI54">
        <v>39</v>
      </c>
      <c r="UJ54" t="str">
        <f>"xlswrite('G:\Mi unidad\1. PROYECTOS TELLO 2022\SCM SPILL OVERS\outputs\PEAO\mujeres\1%\simulacion_3\output_tests.xlsx',p_value_vec_"&amp;UI54&amp;"','p_value_vec_"&amp;UI54&amp;"');"</f>
        <v>xlswrite('G:\Mi unidad\1. PROYECTOS TELLO 2022\SCM SPILL OVERS\outputs\PEAO\mujeres\1%\simulacion_3\output_tests.xlsx',p_value_vec_39','p_value_vec_39');</v>
      </c>
      <c r="UU54">
        <v>39</v>
      </c>
      <c r="UV54" t="str">
        <f>"xlswrite('G:\Mi unidad\1. PROYECTOS TELLO 2022\SCM SPILL OVERS\outputs\PEAO\criminalidad\1%\simulacion_3\output_tests.xlsx',p_value_vec_"&amp;UU54&amp;"','p_value_vec_"&amp;UU54&amp;"');"</f>
        <v>xlswrite('G:\Mi unidad\1. PROYECTOS TELLO 2022\SCM SPILL OVERS\outputs\PEAO\criminalidad\1%\simulacion_3\output_tests.xlsx',p_value_vec_39','p_value_vec_39');</v>
      </c>
    </row>
    <row r="55" spans="1:568" x14ac:dyDescent="0.3">
      <c r="A55">
        <v>153</v>
      </c>
      <c r="B55" s="2" t="str">
        <f t="shared" si="47"/>
        <v>[data_153,provincias_153,~] = xlsread('BD_PEAO_est_1_provincia_153.xlsx');</v>
      </c>
      <c r="E55" s="2" t="str">
        <f t="shared" si="37"/>
        <v>provincia_153 = unique(provincias_153(2:end,1));</v>
      </c>
      <c r="O55" s="2" t="str">
        <f t="shared" si="48"/>
        <v>PEAO_153 = reshape(data_153(:,2),T+S,N);</v>
      </c>
      <c r="T55" s="2" t="str">
        <f t="shared" si="49"/>
        <v xml:space="preserve">PEAO_153 = PEAO_153'; </v>
      </c>
      <c r="X55" s="2" t="str">
        <f t="shared" si="50"/>
        <v>tratado_153 = PEAO_153(1,:);</v>
      </c>
      <c r="AC55" s="2" t="str">
        <f t="shared" si="51"/>
        <v>PEAO_153(1,:) = [];</v>
      </c>
      <c r="AI55" s="2" t="str">
        <f t="shared" si="52"/>
        <v>PEAO_153 = [tratado_153;PEAO_153];</v>
      </c>
      <c r="AN55" s="2" t="str">
        <f t="shared" si="53"/>
        <v>Y_153 = PEAO_153; % outcome matrix</v>
      </c>
      <c r="AS55" s="2" t="str">
        <f t="shared" si="44"/>
        <v>Y_pre_153 = Y_153(:,1:T);</v>
      </c>
      <c r="AW55" s="2" t="str">
        <f t="shared" si="45"/>
        <v>Y_post_153 = Y_153(:,T+1:end);</v>
      </c>
      <c r="BA55" s="2" t="str">
        <f t="shared" si="46"/>
        <v>[a_hat_153,B_hat_153] = scm_batch(Y_pre_153);</v>
      </c>
      <c r="BF55" s="2" t="str">
        <f t="shared" si="38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39"/>
        <v>M_hat_153 = (eye(N)-B_hat_153)'*(eye(N)-B_hat_153);</v>
      </c>
      <c r="DQ55" s="2" t="str">
        <f t="shared" si="40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1"/>
        <v>synthetic_control_153=synthetic_control_153'</v>
      </c>
      <c r="EQ55" s="2" t="str">
        <f t="shared" si="42"/>
        <v>synthetic_control_sp_153=synthetic_control_sp_153'</v>
      </c>
      <c r="EV55" s="2" t="str">
        <f t="shared" si="43"/>
        <v>tratado_153=tratado_153'</v>
      </c>
      <c r="EZ55" s="2" t="str">
        <f t="shared" si="54"/>
        <v>xlswrite('G:\Mi unidad\1. PROYECTOS TELLO 2022\SCM SPILL OVERS\outputs\PEAO\distancia_centro_salud\1%\simulacion_3\synthetic_control_outputs.xlsx',synthetic_control_153,153)</v>
      </c>
      <c r="FN55" s="2" t="str">
        <f t="shared" si="55"/>
        <v>xlswrite('G:\Mi unidad\1. PROYECTOS TELLO 2022\SCM SPILL OVERS\outputs\PEAO\distancia_centro_salud\1%\simulacion_3\synthetic_control_spillover_outputs.xlsx',synthetic_control_sp_153,153)</v>
      </c>
      <c r="GD55" s="2" t="str">
        <f t="shared" si="56"/>
        <v>xlswrite('G:\Mi unidad\1. PROYECTOS TELLO 2022\SCM SPILL OVERS\outputs\PEAO\distancia_centro_salud\1%\simulacion_3\observado_outputs.xlsx',tratado_153,153)</v>
      </c>
      <c r="GR55" s="2" t="str">
        <f t="shared" si="57"/>
        <v>xlswrite('G:\Mi unidad\1. PROYECTOS TELLO 2022\SCM SPILL OVERS\outputs\PEAO\informalidad\1%\simulacion_3\synthetic_control_outputs.xlsx',synthetic_control_153,153)</v>
      </c>
      <c r="HF55" s="2" t="str">
        <f t="shared" si="58"/>
        <v>xlswrite('G:\Mi unidad\1. PROYECTOS TELLO 2022\SCM SPILL OVERS\outputs\PEAO\informalidad\1%\simulacion_3\synthetic_control_spillover_outputs.xlsx',synthetic_control_sp_153,153)</v>
      </c>
      <c r="HV55" s="2" t="str">
        <f t="shared" si="59"/>
        <v>xlswrite('G:\Mi unidad\1. PROYECTOS TELLO 2022\SCM SPILL OVERS\outputs\PEAO\informalidad\1%\simulacion_3\observado_outputs.xlsx',tratado_153,153)</v>
      </c>
      <c r="IJ55" s="2" t="str">
        <f t="shared" si="60"/>
        <v>xlswrite('G:\Mi unidad\1. PROYECTOS TELLO 2022\SCM SPILL OVERS\outputs\PEAO\densidad\1%\simulacion_3\synthetic_control_outputs.xlsx',synthetic_control_153,153)</v>
      </c>
      <c r="IX55" s="2" t="str">
        <f t="shared" si="61"/>
        <v>xlswrite('G:\Mi unidad\1. PROYECTOS TELLO 2022\SCM SPILL OVERS\outputs\PEAO\densidad\1%\simulacion_3\synthetic_control_spillover_outputs.xlsx',synthetic_control_sp_153,153)</v>
      </c>
      <c r="JN55" s="2" t="str">
        <f t="shared" si="62"/>
        <v>xlswrite('G:\Mi unidad\1. PROYECTOS TELLO 2022\SCM SPILL OVERS\outputs\PEAO\densidad\1%\simulacion_3\observado_outputs.xlsx',tratado_153,153)</v>
      </c>
      <c r="KA55" s="2" t="str">
        <f t="shared" si="63"/>
        <v>xlswrite('G:\Mi unidad\1. PROYECTOS TELLO 2022\SCM SPILL OVERS\outputs\PEAO\bajo_niv_educ\1%\simulacion_3\synthetic_control_outputs.xlsx',synthetic_control_153,153)</v>
      </c>
      <c r="KO55" s="2" t="str">
        <f t="shared" si="64"/>
        <v>xlswrite('G:\Mi unidad\1. PROYECTOS TELLO 2022\SCM SPILL OVERS\outputs\PEAO\bajo_niv_educ\1%\simulacion_3\synthetic_control_spillover_outputs.xlsx',synthetic_control_sp_153,153)</v>
      </c>
      <c r="LE55" s="2" t="str">
        <f t="shared" si="65"/>
        <v>xlswrite('G:\Mi unidad\1. PROYECTOS TELLO 2022\SCM SPILL OVERS\outputs\PEAO\bajo_niv_educ\1%\simulacion_3\observado_outputs.xlsx',tratado_153,153)</v>
      </c>
      <c r="LS55" s="2" t="str">
        <f t="shared" si="66"/>
        <v>xlswrite('G:\Mi unidad\1. PROYECTOS TELLO 2022\SCM SPILL OVERS\outputs\PEAO\bajo_ingreso\1%\simulacion_3\synthetic_control_outputs.xlsx',synthetic_control_153,153)</v>
      </c>
      <c r="MH55" s="2" t="str">
        <f t="shared" si="67"/>
        <v>xlswrite('G:\Mi unidad\1. PROYECTOS TELLO 2022\SCM SPILL OVERS\outputs\PEAO\bajo_ingreso\1%\simulacion_3\synthetic_control_spillover_outputs.xlsx',synthetic_control_sp_153,153)</v>
      </c>
      <c r="MX55" s="2" t="str">
        <f t="shared" si="68"/>
        <v>xlswrite('G:\Mi unidad\1. PROYECTOS TELLO 2022\SCM SPILL OVERS\outputs\PEAO\bajo_ingreso\1%\simulacion_3\observado_outputs.xlsx',tratado_153,153)</v>
      </c>
      <c r="NR55" s="2" t="str">
        <f t="shared" si="69"/>
        <v>xlswrite('G:\Mi unidad\1. PROYECTOS TELLO 2022\SCM SPILL OVERS\outputs\PEAO\densidad_g\1%\simulacion_3\synthetic_control_outputs.xlsx',synthetic_control_153,153)</v>
      </c>
      <c r="OF55" s="2" t="str">
        <f t="shared" si="70"/>
        <v>xlswrite('G:\Mi unidad\1. PROYECTOS TELLO 2022\SCM SPILL OVERS\outputs\PEAO\densidad_g\1%\simulacion_3\synthetic_control_spillover_outputs.xlsx',synthetic_control_sp_153,153)</v>
      </c>
      <c r="OV55" s="2" t="str">
        <f t="shared" si="71"/>
        <v>xlswrite('G:\Mi unidad\1. PROYECTOS TELLO 2022\SCM SPILL OVERS\outputs\PEAO\densidad_g\1%\simulacion_3\observado_outputs.xlsx',tratado_153,153)</v>
      </c>
      <c r="PI55" s="2" t="str">
        <f t="shared" si="72"/>
        <v>xlswrite('G:\Mi unidad\1. PROYECTOS TELLO 2022\SCM SPILL OVERS\outputs\PEAO\alimentos\1%\simulacion_3\synthetic_control_outputs.xlsx',synthetic_control_153,153);</v>
      </c>
      <c r="PJ55" s="2" t="str">
        <f t="shared" si="73"/>
        <v>xlswrite('G:\Mi unidad\1. PROYECTOS TELLO 2022\SCM SPILL OVERS\outputs\PEAO\alimentos\1%\simulacion_3\synthetic_control_spillover_outputs.xlsx',synthetic_control_sp_153,153);</v>
      </c>
      <c r="PK55" s="2" t="str">
        <f t="shared" si="74"/>
        <v>xlswrite('G:\Mi unidad\1. PROYECTOS TELLO 2022\SCM SPILL OVERS\outputs\PEAO\alimentos\1%\simulacion_3\observado_outputs.xlsx',tratado_153,153);</v>
      </c>
      <c r="PP55" s="2" t="str">
        <f t="shared" si="75"/>
        <v>xlswrite('G:\Mi unidad\1. PROYECTOS TELLO 2022\SCM SPILL OVERS\outputs\PEAO\jefe_hogar\1%\simulacion_3\synthetic_control_outputs.xlsx',synthetic_control_153,153);</v>
      </c>
      <c r="PQ55" s="2" t="str">
        <f t="shared" si="76"/>
        <v>xlswrite('G:\Mi unidad\1. PROYECTOS TELLO 2022\SCM SPILL OVERS\outputs\PEAO\jefe_hogar\1%\simulacion_3\synthetic_control_spillover_outputs.xlsx',synthetic_control_sp_153,153);</v>
      </c>
      <c r="PR55" s="2" t="str">
        <f t="shared" si="77"/>
        <v>xlswrite('G:\Mi unidad\1. PROYECTOS TELLO 2022\SCM SPILL OVERS\outputs\PEAO\jefe_hogar\1%\simulacion_3\observado_outputs.xlsx',tratado_153,153);</v>
      </c>
      <c r="PV55" s="2" t="str">
        <f t="shared" si="78"/>
        <v>xlswrite('G:\Mi unidad\1. PROYECTOS TELLO 2022\SCM SPILL OVERS\outputs\PEAO\mujeres\1%\simulacion_3\synthetic_control_outputs.xlsx',synthetic_control_153,153);</v>
      </c>
      <c r="PW55" s="2" t="str">
        <f t="shared" si="79"/>
        <v>xlswrite('G:\Mi unidad\1. PROYECTOS TELLO 2022\SCM SPILL OVERS\outputs\PEAO\mujeres\1%\simulacion_3\synthetic_control_spillover_outputs.xlsx',synthetic_control_sp_153,153);</v>
      </c>
      <c r="PX55" s="2" t="str">
        <f t="shared" si="80"/>
        <v>xlswrite('G:\Mi unidad\1. PROYECTOS TELLO 2022\SCM SPILL OVERS\outputs\PEAO\mujeres\1%\simulacion_3\observado_outputs.xlsx',tratado_153,153);</v>
      </c>
      <c r="QB55" s="2" t="str">
        <f t="shared" si="81"/>
        <v>xlswrite('G:\Mi unidad\1. PROYECTOS TELLO 2022\SCM SPILL OVERS\outputs\PEAO\criminalidad\1%\simulacion_3\synthetic_control_outputs.xlsx',synthetic_control_153,153);</v>
      </c>
      <c r="QC55" s="2" t="str">
        <f t="shared" si="82"/>
        <v>xlswrite('G:\Mi unidad\1. PROYECTOS TELLO 2022\SCM SPILL OVERS\outputs\PEAO\criminalidad\1%\simulacion_3\synthetic_control_spillover_outputs.xlsx',synthetic_control_sp_153,153);</v>
      </c>
      <c r="QD55" s="2" t="str">
        <f t="shared" si="83"/>
        <v>xlswrite('G:\Mi unidad\1. PROYECTOS TELLO 2022\SCM SPILL OVERS\outputs\PEAO\criminalidad\1%\simulacion_3\observado_outputs.xlsx',tratado_153,153);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sp_andrews(Y_pre_"&amp;QP55&amp;",PEAO_"&amp;QP55&amp;"(:,T+s),A_"&amp;QP55&amp;",C,d,alpha_sig);"</f>
        <v xml:space="preserve">    spillover_test_27(s) = sp_andrews(Y_pre_27,PEAO_27(:,T+s),A_27,C,d,alpha_sig);</v>
      </c>
      <c r="QW55">
        <v>39</v>
      </c>
      <c r="QX55" t="str">
        <f>"xlswrite('G:\Mi unidad\1. PROYECTOS TELLO 2022\SCM SPILL OVERS\outputs\PEAO\bajo_niv_educ\1%\simulacion_3\output_tests.xlsx',alpha1_hat_vec_"&amp;QW55&amp;"','alpha1_hat_vec_"&amp;QW55&amp;"');"</f>
        <v>xlswrite('G:\Mi unidad\1. PROYECTOS TELLO 2022\SCM SPILL OVERS\outputs\PEAO\bajo_niv_educ\1%\simulacion_3\output_tests.xlsx',alpha1_hat_vec_39','alpha1_hat_vec_39');</v>
      </c>
      <c r="RK55">
        <v>39</v>
      </c>
      <c r="RL55" t="str">
        <f>"xlswrite('G:\Mi unidad\1. PROYECTOS TELLO 2022\SCM SPILL OVERS\outputs\PEAO\bajo_ingreso\1%\simulacion_3\output_tests.xlsx',alpha1_hat_vec_"&amp;RK55&amp;"','alpha1_hat_vec_"&amp;RK55&amp;"');"</f>
        <v>xlswrite('G:\Mi unidad\1. PROYECTOS TELLO 2022\SCM SPILL OVERS\outputs\PEAO\bajo_ingreso\1%\simulacion_3\output_tests.xlsx',alpha1_hat_vec_39','alpha1_hat_vec_39');</v>
      </c>
      <c r="RW55">
        <v>39</v>
      </c>
      <c r="RX55" t="str">
        <f>"xlswrite('G:\Mi unidad\1. PROYECTOS TELLO 2022\SCM SPILL OVERS\outputs\PEAO\densidad\1%\simulacion_3\output_tests.xlsx',alpha1_hat_vec_"&amp;RW55&amp;"','alpha1_hat_vec_"&amp;RW55&amp;"');"</f>
        <v>xlswrite('G:\Mi unidad\1. PROYECTOS TELLO 2022\SCM SPILL OVERS\outputs\PEAO\densidad\1%\simulacion_3\output_tests.xlsx',alpha1_hat_vec_39','alpha1_hat_vec_39');</v>
      </c>
      <c r="SI55">
        <v>39</v>
      </c>
      <c r="SJ55" t="str">
        <f>"xlswrite('G:\Mi unidad\1. PROYECTOS TELLO 2022\SCM SPILL OVERS\outputs\PEAO\densidad_g\1%\simulacion_3\output_tests.xlsx',alpha1_hat_vec_"&amp;SI55&amp;"','alpha1_hat_vec_"&amp;SI55&amp;"');"</f>
        <v>xlswrite('G:\Mi unidad\1. PROYECTOS TELLO 2022\SCM SPILL OVERS\outputs\PEAO\densidad_g\1%\simulacion_3\output_tests.xlsx',alpha1_hat_vec_39','alpha1_hat_vec_39');</v>
      </c>
      <c r="SU55">
        <v>39</v>
      </c>
      <c r="SV55" t="str">
        <f>"xlswrite('G:\Mi unidad\1. PROYECTOS TELLO 2022\SCM SPILL OVERS\outputs\PEAO\distancia_centro_salud\1%\simulacion_3\output_tests.xlsx',alpha1_hat_vec_"&amp;SU55&amp;"','alpha1_hat_vec_"&amp;SU55&amp;"');"</f>
        <v>xlswrite('G:\Mi unidad\1. PROYECTOS TELLO 2022\SCM SPILL OVERS\outputs\PEAO\distancia_centro_salud\1%\simulacion_3\output_tests.xlsx',alpha1_hat_vec_39','alpha1_hat_vec_39');</v>
      </c>
      <c r="TH55">
        <v>39</v>
      </c>
      <c r="TI55" t="str">
        <f>"xlswrite('G:\Mi unidad\1. PROYECTOS TELLO 2022\SCM SPILL OVERS\outputs\PEAO\informalidad\1%\simulacion_3\output_tests.xlsx',alpha1_hat_vec_"&amp;TH55&amp;"','alpha1_hat_vec_"&amp;TH55&amp;"');"</f>
        <v>xlswrite('G:\Mi unidad\1. PROYECTOS TELLO 2022\SCM SPILL OVERS\outputs\PEAO\informalidad\1%\simulacion_3\output_tests.xlsx',alpha1_hat_vec_39','alpha1_hat_vec_39');</v>
      </c>
      <c r="TU55">
        <v>39</v>
      </c>
      <c r="TV55" t="str">
        <f>"xlswrite('G:\Mi unidad\1. PROYECTOS TELLO 2022\SCM SPILL OVERS\outputs\PEAO\alimentos\1%\simulacion_3\output_tests.xlsx',alpha1_hat_vec_"&amp;TU55&amp;"','alpha1_hat_vec_"&amp;TU55&amp;"');"</f>
        <v>xlswrite('G:\Mi unidad\1. PROYECTOS TELLO 2022\SCM SPILL OVERS\outputs\PEAO\alimentos\1%\simulacion_3\output_tests.xlsx',alpha1_hat_vec_39','alpha1_hat_vec_39');</v>
      </c>
      <c r="UB55">
        <v>39</v>
      </c>
      <c r="UC55" t="str">
        <f>"xlswrite('G:\Mi unidad\1. PROYECTOS TELLO 2022\SCM SPILL OVERS\outputs\PEAO\jefe_hogar\1%\simulacion_3\output_tests.xlsx',alpha1_hat_vec_"&amp;UB55&amp;"','alpha1_hat_vec_"&amp;UB55&amp;"');"</f>
        <v>xlswrite('G:\Mi unidad\1. PROYECTOS TELLO 2022\SCM SPILL OVERS\outputs\PEAO\jefe_hogar\1%\simulacion_3\output_tests.xlsx',alpha1_hat_vec_39','alpha1_hat_vec_39');</v>
      </c>
      <c r="UI55">
        <v>39</v>
      </c>
      <c r="UJ55" t="str">
        <f>"xlswrite('G:\Mi unidad\1. PROYECTOS TELLO 2022\SCM SPILL OVERS\outputs\PEAO\mujeres\1%\simulacion_3\output_tests.xlsx',alpha1_hat_vec_"&amp;UI55&amp;"','alpha1_hat_vec_"&amp;UI55&amp;"');"</f>
        <v>xlswrite('G:\Mi unidad\1. PROYECTOS TELLO 2022\SCM SPILL OVERS\outputs\PEAO\mujeres\1%\simulacion_3\output_tests.xlsx',alpha1_hat_vec_39','alpha1_hat_vec_39');</v>
      </c>
      <c r="UU55">
        <v>39</v>
      </c>
      <c r="UV55" t="str">
        <f>"xlswrite('G:\Mi unidad\1. PROYECTOS TELLO 2022\SCM SPILL OVERS\outputs\PEAO\criminalidad\1%\simulacion_3\output_tests.xlsx',alpha1_hat_vec_"&amp;UU55&amp;"','alpha1_hat_vec_"&amp;UU55&amp;"');"</f>
        <v>xlswrite('G:\Mi unidad\1. PROYECTOS TELLO 2022\SCM SPILL OVERS\outputs\PEAO\criminalidad\1%\simulacion_3\output_tests.xlsx',alpha1_hat_vec_39','alpha1_hat_vec_39');</v>
      </c>
    </row>
    <row r="56" spans="1:568" x14ac:dyDescent="0.3">
      <c r="A56">
        <v>157</v>
      </c>
      <c r="B56" s="2" t="str">
        <f t="shared" si="47"/>
        <v>[data_157,provincias_157,~] = xlsread('BD_PEAO_est_1_provincia_157.xlsx');</v>
      </c>
      <c r="E56" s="2" t="str">
        <f t="shared" si="37"/>
        <v>provincia_157 = unique(provincias_157(2:end,1));</v>
      </c>
      <c r="O56" s="2" t="str">
        <f t="shared" si="48"/>
        <v>PEAO_157 = reshape(data_157(:,2),T+S,N);</v>
      </c>
      <c r="T56" s="2" t="str">
        <f t="shared" si="49"/>
        <v xml:space="preserve">PEAO_157 = PEAO_157'; </v>
      </c>
      <c r="X56" s="2" t="str">
        <f t="shared" si="50"/>
        <v>tratado_157 = PEAO_157(1,:);</v>
      </c>
      <c r="AC56" s="2" t="str">
        <f t="shared" si="51"/>
        <v>PEAO_157(1,:) = [];</v>
      </c>
      <c r="AI56" s="2" t="str">
        <f t="shared" si="52"/>
        <v>PEAO_157 = [tratado_157;PEAO_157];</v>
      </c>
      <c r="AN56" s="2" t="str">
        <f t="shared" si="53"/>
        <v>Y_157 = PEAO_157; % outcome matrix</v>
      </c>
      <c r="AS56" s="2" t="str">
        <f t="shared" si="44"/>
        <v>Y_pre_157 = Y_157(:,1:T);</v>
      </c>
      <c r="AW56" s="2" t="str">
        <f t="shared" si="45"/>
        <v>Y_post_157 = Y_157(:,T+1:end);</v>
      </c>
      <c r="BA56" s="2" t="str">
        <f t="shared" si="46"/>
        <v>[a_hat_157,B_hat_157] = scm_batch(Y_pre_157);</v>
      </c>
      <c r="BF56" s="2" t="str">
        <f t="shared" si="38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39"/>
        <v>M_hat_157 = (eye(N)-B_hat_157)'*(eye(N)-B_hat_157);</v>
      </c>
      <c r="DQ56" s="2" t="str">
        <f t="shared" si="40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1"/>
        <v>synthetic_control_157=synthetic_control_157'</v>
      </c>
      <c r="EQ56" s="2" t="str">
        <f t="shared" si="42"/>
        <v>synthetic_control_sp_157=synthetic_control_sp_157'</v>
      </c>
      <c r="EV56" s="2" t="str">
        <f t="shared" si="43"/>
        <v>tratado_157=tratado_157'</v>
      </c>
      <c r="EZ56" s="2" t="str">
        <f t="shared" si="54"/>
        <v>xlswrite('G:\Mi unidad\1. PROYECTOS TELLO 2022\SCM SPILL OVERS\outputs\PEAO\distancia_centro_salud\1%\simulacion_3\synthetic_control_outputs.xlsx',synthetic_control_157,157)</v>
      </c>
      <c r="FN56" s="2" t="str">
        <f t="shared" si="55"/>
        <v>xlswrite('G:\Mi unidad\1. PROYECTOS TELLO 2022\SCM SPILL OVERS\outputs\PEAO\distancia_centro_salud\1%\simulacion_3\synthetic_control_spillover_outputs.xlsx',synthetic_control_sp_157,157)</v>
      </c>
      <c r="GD56" s="2" t="str">
        <f t="shared" si="56"/>
        <v>xlswrite('G:\Mi unidad\1. PROYECTOS TELLO 2022\SCM SPILL OVERS\outputs\PEAO\distancia_centro_salud\1%\simulacion_3\observado_outputs.xlsx',tratado_157,157)</v>
      </c>
      <c r="GR56" s="2" t="str">
        <f t="shared" si="57"/>
        <v>xlswrite('G:\Mi unidad\1. PROYECTOS TELLO 2022\SCM SPILL OVERS\outputs\PEAO\informalidad\1%\simulacion_3\synthetic_control_outputs.xlsx',synthetic_control_157,157)</v>
      </c>
      <c r="HF56" s="2" t="str">
        <f t="shared" si="58"/>
        <v>xlswrite('G:\Mi unidad\1. PROYECTOS TELLO 2022\SCM SPILL OVERS\outputs\PEAO\informalidad\1%\simulacion_3\synthetic_control_spillover_outputs.xlsx',synthetic_control_sp_157,157)</v>
      </c>
      <c r="HV56" s="2" t="str">
        <f t="shared" si="59"/>
        <v>xlswrite('G:\Mi unidad\1. PROYECTOS TELLO 2022\SCM SPILL OVERS\outputs\PEAO\informalidad\1%\simulacion_3\observado_outputs.xlsx',tratado_157,157)</v>
      </c>
      <c r="IJ56" s="2" t="str">
        <f t="shared" si="60"/>
        <v>xlswrite('G:\Mi unidad\1. PROYECTOS TELLO 2022\SCM SPILL OVERS\outputs\PEAO\densidad\1%\simulacion_3\synthetic_control_outputs.xlsx',synthetic_control_157,157)</v>
      </c>
      <c r="IX56" s="2" t="str">
        <f t="shared" si="61"/>
        <v>xlswrite('G:\Mi unidad\1. PROYECTOS TELLO 2022\SCM SPILL OVERS\outputs\PEAO\densidad\1%\simulacion_3\synthetic_control_spillover_outputs.xlsx',synthetic_control_sp_157,157)</v>
      </c>
      <c r="JN56" s="2" t="str">
        <f t="shared" si="62"/>
        <v>xlswrite('G:\Mi unidad\1. PROYECTOS TELLO 2022\SCM SPILL OVERS\outputs\PEAO\densidad\1%\simulacion_3\observado_outputs.xlsx',tratado_157,157)</v>
      </c>
      <c r="KA56" s="2" t="str">
        <f t="shared" si="63"/>
        <v>xlswrite('G:\Mi unidad\1. PROYECTOS TELLO 2022\SCM SPILL OVERS\outputs\PEAO\bajo_niv_educ\1%\simulacion_3\synthetic_control_outputs.xlsx',synthetic_control_157,157)</v>
      </c>
      <c r="KO56" s="2" t="str">
        <f t="shared" si="64"/>
        <v>xlswrite('G:\Mi unidad\1. PROYECTOS TELLO 2022\SCM SPILL OVERS\outputs\PEAO\bajo_niv_educ\1%\simulacion_3\synthetic_control_spillover_outputs.xlsx',synthetic_control_sp_157,157)</v>
      </c>
      <c r="LE56" s="2" t="str">
        <f t="shared" si="65"/>
        <v>xlswrite('G:\Mi unidad\1. PROYECTOS TELLO 2022\SCM SPILL OVERS\outputs\PEAO\bajo_niv_educ\1%\simulacion_3\observado_outputs.xlsx',tratado_157,157)</v>
      </c>
      <c r="LS56" s="2" t="str">
        <f t="shared" si="66"/>
        <v>xlswrite('G:\Mi unidad\1. PROYECTOS TELLO 2022\SCM SPILL OVERS\outputs\PEAO\bajo_ingreso\1%\simulacion_3\synthetic_control_outputs.xlsx',synthetic_control_157,157)</v>
      </c>
      <c r="MH56" s="2" t="str">
        <f t="shared" si="67"/>
        <v>xlswrite('G:\Mi unidad\1. PROYECTOS TELLO 2022\SCM SPILL OVERS\outputs\PEAO\bajo_ingreso\1%\simulacion_3\synthetic_control_spillover_outputs.xlsx',synthetic_control_sp_157,157)</v>
      </c>
      <c r="MX56" s="2" t="str">
        <f t="shared" si="68"/>
        <v>xlswrite('G:\Mi unidad\1. PROYECTOS TELLO 2022\SCM SPILL OVERS\outputs\PEAO\bajo_ingreso\1%\simulacion_3\observado_outputs.xlsx',tratado_157,157)</v>
      </c>
      <c r="NR56" s="2" t="str">
        <f t="shared" si="69"/>
        <v>xlswrite('G:\Mi unidad\1. PROYECTOS TELLO 2022\SCM SPILL OVERS\outputs\PEAO\densidad_g\1%\simulacion_3\synthetic_control_outputs.xlsx',synthetic_control_157,157)</v>
      </c>
      <c r="OF56" s="2" t="str">
        <f t="shared" si="70"/>
        <v>xlswrite('G:\Mi unidad\1. PROYECTOS TELLO 2022\SCM SPILL OVERS\outputs\PEAO\densidad_g\1%\simulacion_3\synthetic_control_spillover_outputs.xlsx',synthetic_control_sp_157,157)</v>
      </c>
      <c r="OV56" s="2" t="str">
        <f t="shared" si="71"/>
        <v>xlswrite('G:\Mi unidad\1. PROYECTOS TELLO 2022\SCM SPILL OVERS\outputs\PEAO\densidad_g\1%\simulacion_3\observado_outputs.xlsx',tratado_157,157)</v>
      </c>
      <c r="PI56" s="2" t="str">
        <f t="shared" si="72"/>
        <v>xlswrite('G:\Mi unidad\1. PROYECTOS TELLO 2022\SCM SPILL OVERS\outputs\PEAO\alimentos\1%\simulacion_3\synthetic_control_outputs.xlsx',synthetic_control_157,157);</v>
      </c>
      <c r="PJ56" s="2" t="str">
        <f t="shared" si="73"/>
        <v>xlswrite('G:\Mi unidad\1. PROYECTOS TELLO 2022\SCM SPILL OVERS\outputs\PEAO\alimentos\1%\simulacion_3\synthetic_control_spillover_outputs.xlsx',synthetic_control_sp_157,157);</v>
      </c>
      <c r="PK56" s="2" t="str">
        <f t="shared" si="74"/>
        <v>xlswrite('G:\Mi unidad\1. PROYECTOS TELLO 2022\SCM SPILL OVERS\outputs\PEAO\alimentos\1%\simulacion_3\observado_outputs.xlsx',tratado_157,157);</v>
      </c>
      <c r="PP56" s="2" t="str">
        <f t="shared" si="75"/>
        <v>xlswrite('G:\Mi unidad\1. PROYECTOS TELLO 2022\SCM SPILL OVERS\outputs\PEAO\jefe_hogar\1%\simulacion_3\synthetic_control_outputs.xlsx',synthetic_control_157,157);</v>
      </c>
      <c r="PQ56" s="2" t="str">
        <f t="shared" si="76"/>
        <v>xlswrite('G:\Mi unidad\1. PROYECTOS TELLO 2022\SCM SPILL OVERS\outputs\PEAO\jefe_hogar\1%\simulacion_3\synthetic_control_spillover_outputs.xlsx',synthetic_control_sp_157,157);</v>
      </c>
      <c r="PR56" s="2" t="str">
        <f t="shared" si="77"/>
        <v>xlswrite('G:\Mi unidad\1. PROYECTOS TELLO 2022\SCM SPILL OVERS\outputs\PEAO\jefe_hogar\1%\simulacion_3\observado_outputs.xlsx',tratado_157,157);</v>
      </c>
      <c r="PV56" s="2" t="str">
        <f t="shared" si="78"/>
        <v>xlswrite('G:\Mi unidad\1. PROYECTOS TELLO 2022\SCM SPILL OVERS\outputs\PEAO\mujeres\1%\simulacion_3\synthetic_control_outputs.xlsx',synthetic_control_157,157);</v>
      </c>
      <c r="PW56" s="2" t="str">
        <f t="shared" si="79"/>
        <v>xlswrite('G:\Mi unidad\1. PROYECTOS TELLO 2022\SCM SPILL OVERS\outputs\PEAO\mujeres\1%\simulacion_3\synthetic_control_spillover_outputs.xlsx',synthetic_control_sp_157,157);</v>
      </c>
      <c r="PX56" s="2" t="str">
        <f t="shared" si="80"/>
        <v>xlswrite('G:\Mi unidad\1. PROYECTOS TELLO 2022\SCM SPILL OVERS\outputs\PEAO\mujeres\1%\simulacion_3\observado_outputs.xlsx',tratado_157,157);</v>
      </c>
      <c r="QB56" s="2" t="str">
        <f t="shared" si="81"/>
        <v>xlswrite('G:\Mi unidad\1. PROYECTOS TELLO 2022\SCM SPILL OVERS\outputs\PEAO\criminalidad\1%\simulacion_3\synthetic_control_outputs.xlsx',synthetic_control_157,157);</v>
      </c>
      <c r="QC56" s="2" t="str">
        <f t="shared" si="82"/>
        <v>xlswrite('G:\Mi unidad\1. PROYECTOS TELLO 2022\SCM SPILL OVERS\outputs\PEAO\criminalidad\1%\simulacion_3\synthetic_control_spillover_outputs.xlsx',synthetic_control_sp_157,157);</v>
      </c>
      <c r="QD56" s="2" t="str">
        <f t="shared" si="83"/>
        <v>xlswrite('G:\Mi unidad\1. PROYECTOS TELLO 2022\SCM SPILL OVERS\outputs\PEAO\criminalidad\1%\simulacion_3\observado_outputs.xlsx',tratado_157,157);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OVERS\outputs\PEAO\bajo_niv_educ\1%\simulacion_3\output_tests.xlsx',spillover_test_"&amp;QW56&amp;"','sp_test_"&amp;QW56&amp;"');"</f>
        <v>xlswrite('G:\Mi unidad\1. PROYECTOS TELLO 2022\SCM SPILL OVERS\outputs\PEAO\bajo_niv_educ\1%\simulacion_3\output_tests.xlsx',spillover_test_39','sp_test_39');</v>
      </c>
      <c r="RK56">
        <v>39</v>
      </c>
      <c r="RL56" t="str">
        <f>"xlswrite('G:\Mi unidad\1. PROYECTOS TELLO 2022\SCM SPILL OVERS\outputs\PEAO\bajo_ingreso\1%\simulacion_3\output_tests.xlsx',spillover_test_"&amp;RK56&amp;"','sp_test_"&amp;RK56&amp;"');"</f>
        <v>xlswrite('G:\Mi unidad\1. PROYECTOS TELLO 2022\SCM SPILL OVERS\outputs\PEAO\bajo_ingreso\1%\simulacion_3\output_tests.xlsx',spillover_test_39','sp_test_39');</v>
      </c>
      <c r="RW56">
        <v>39</v>
      </c>
      <c r="RX56" t="str">
        <f>"xlswrite('G:\Mi unidad\1. PROYECTOS TELLO 2022\SCM SPILL OVERS\outputs\PEAO\densidad\1%\simulacion_3\output_tests.xlsx',spillover_test_"&amp;RW56&amp;"','sp_test_"&amp;RW56&amp;"');"</f>
        <v>xlswrite('G:\Mi unidad\1. PROYECTOS TELLO 2022\SCM SPILL OVERS\outputs\PEAO\densidad\1%\simulacion_3\output_tests.xlsx',spillover_test_39','sp_test_39');</v>
      </c>
      <c r="SI56">
        <v>39</v>
      </c>
      <c r="SJ56" t="str">
        <f>"xlswrite('G:\Mi unidad\1. PROYECTOS TELLO 2022\SCM SPILL OVERS\outputs\PEAO\densidad_g\1%\simulacion_3\output_tests.xlsx',spillover_test_"&amp;SI56&amp;"','sp_test_"&amp;SI56&amp;"');"</f>
        <v>xlswrite('G:\Mi unidad\1. PROYECTOS TELLO 2022\SCM SPILL OVERS\outputs\PEAO\densidad_g\1%\simulacion_3\output_tests.xlsx',spillover_test_39','sp_test_39');</v>
      </c>
      <c r="SU56">
        <v>39</v>
      </c>
      <c r="SV56" t="str">
        <f>"xlswrite('G:\Mi unidad\1. PROYECTOS TELLO 2022\SCM SPILL OVERS\outputs\PEAO\distancia_centro_salud\1%\simulacion_3\output_tests.xlsx',spillover_test_"&amp;SU56&amp;"','sp_test_"&amp;SU56&amp;"');"</f>
        <v>xlswrite('G:\Mi unidad\1. PROYECTOS TELLO 2022\SCM SPILL OVERS\outputs\PEAO\distancia_centro_salud\1%\simulacion_3\output_tests.xlsx',spillover_test_39','sp_test_39');</v>
      </c>
      <c r="TH56">
        <v>39</v>
      </c>
      <c r="TI56" t="str">
        <f>"xlswrite('G:\Mi unidad\1. PROYECTOS TELLO 2022\SCM SPILL OVERS\outputs\PEAO\informalidad\1%\simulacion_3\output_tests.xlsx',spillover_test_"&amp;TH56&amp;"','sp_test_"&amp;TH56&amp;"');"</f>
        <v>xlswrite('G:\Mi unidad\1. PROYECTOS TELLO 2022\SCM SPILL OVERS\outputs\PEAO\informalidad\1%\simulacion_3\output_tests.xlsx',spillover_test_39','sp_test_39');</v>
      </c>
      <c r="TU56">
        <v>39</v>
      </c>
      <c r="TV56" t="str">
        <f>"xlswrite('G:\Mi unidad\1. PROYECTOS TELLO 2022\SCM SPILL OVERS\outputs\PEAO\alimentos\1%\simulacion_3\output_tests.xlsx',spillover_test_"&amp;TU56&amp;"','sp_test_"&amp;TU56&amp;"');"</f>
        <v>xlswrite('G:\Mi unidad\1. PROYECTOS TELLO 2022\SCM SPILL OVERS\outputs\PEAO\alimentos\1%\simulacion_3\output_tests.xlsx',spillover_test_39','sp_test_39');</v>
      </c>
      <c r="UB56">
        <v>39</v>
      </c>
      <c r="UC56" t="str">
        <f>"xlswrite('G:\Mi unidad\1. PROYECTOS TELLO 2022\SCM SPILL OVERS\outputs\PEAO\jefe_hogar\1%\simulacion_3\output_tests.xlsx',spillover_test_"&amp;UB56&amp;"','sp_test_"&amp;UB56&amp;"');"</f>
        <v>xlswrite('G:\Mi unidad\1. PROYECTOS TELLO 2022\SCM SPILL OVERS\outputs\PEAO\jefe_hogar\1%\simulacion_3\output_tests.xlsx',spillover_test_39','sp_test_39');</v>
      </c>
      <c r="UI56">
        <v>39</v>
      </c>
      <c r="UJ56" t="str">
        <f>"xlswrite('G:\Mi unidad\1. PROYECTOS TELLO 2022\SCM SPILL OVERS\outputs\PEAO\mujeres\1%\simulacion_3\output_tests.xlsx',spillover_test_"&amp;UI56&amp;"','sp_test_"&amp;UI56&amp;"');"</f>
        <v>xlswrite('G:\Mi unidad\1. PROYECTOS TELLO 2022\SCM SPILL OVERS\outputs\PEAO\mujeres\1%\simulacion_3\output_tests.xlsx',spillover_test_39','sp_test_39');</v>
      </c>
      <c r="UU56">
        <v>39</v>
      </c>
      <c r="UV56" t="str">
        <f>"xlswrite('G:\Mi unidad\1. PROYECTOS TELLO 2022\SCM SPILL OVERS\outputs\PEAO\criminalidad\1%\simulacion_3\output_tests.xlsx',spillover_test_"&amp;UU56&amp;"','sp_test_"&amp;UU56&amp;"');"</f>
        <v>xlswrite('G:\Mi unidad\1. PROYECTOS TELLO 2022\SCM SPILL OVERS\outputs\PEAO\criminalidad\1%\simulacion_3\output_tests.xlsx',spillover_test_39','sp_test_39');</v>
      </c>
    </row>
    <row r="57" spans="1:568" x14ac:dyDescent="0.3">
      <c r="A57">
        <v>158</v>
      </c>
      <c r="B57" s="2" t="str">
        <f t="shared" si="47"/>
        <v>[data_158,provincias_158,~] = xlsread('BD_PEAO_est_1_provincia_158.xlsx');</v>
      </c>
      <c r="E57" s="2" t="str">
        <f t="shared" si="37"/>
        <v>provincia_158 = unique(provincias_158(2:end,1));</v>
      </c>
      <c r="O57" s="2" t="str">
        <f t="shared" si="48"/>
        <v>PEAO_158 = reshape(data_158(:,2),T+S,N);</v>
      </c>
      <c r="T57" s="2" t="str">
        <f t="shared" si="49"/>
        <v xml:space="preserve">PEAO_158 = PEAO_158'; </v>
      </c>
      <c r="X57" s="2" t="str">
        <f t="shared" si="50"/>
        <v>tratado_158 = PEAO_158(1,:);</v>
      </c>
      <c r="AC57" s="2" t="str">
        <f t="shared" si="51"/>
        <v>PEAO_158(1,:) = [];</v>
      </c>
      <c r="AI57" s="2" t="str">
        <f t="shared" si="52"/>
        <v>PEAO_158 = [tratado_158;PEAO_158];</v>
      </c>
      <c r="AN57" s="2" t="str">
        <f t="shared" si="53"/>
        <v>Y_158 = PEAO_158; % outcome matrix</v>
      </c>
      <c r="AS57" s="2" t="str">
        <f t="shared" si="44"/>
        <v>Y_pre_158 = Y_158(:,1:T);</v>
      </c>
      <c r="AW57" s="2" t="str">
        <f t="shared" si="45"/>
        <v>Y_post_158 = Y_158(:,T+1:end);</v>
      </c>
      <c r="BA57" s="2" t="str">
        <f t="shared" si="46"/>
        <v>[a_hat_158,B_hat_158] = scm_batch(Y_pre_158);</v>
      </c>
      <c r="BF57" s="2" t="str">
        <f t="shared" si="38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39"/>
        <v>M_hat_158 = (eye(N)-B_hat_158)'*(eye(N)-B_hat_158);</v>
      </c>
      <c r="DQ57" s="2" t="str">
        <f t="shared" si="40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1"/>
        <v>synthetic_control_158=synthetic_control_158'</v>
      </c>
      <c r="EQ57" s="2" t="str">
        <f t="shared" si="42"/>
        <v>synthetic_control_sp_158=synthetic_control_sp_158'</v>
      </c>
      <c r="EV57" s="2" t="str">
        <f t="shared" si="43"/>
        <v>tratado_158=tratado_158'</v>
      </c>
      <c r="EZ57" s="2" t="str">
        <f t="shared" si="54"/>
        <v>xlswrite('G:\Mi unidad\1. PROYECTOS TELLO 2022\SCM SPILL OVERS\outputs\PEAO\distancia_centro_salud\1%\simulacion_3\synthetic_control_outputs.xlsx',synthetic_control_158,158)</v>
      </c>
      <c r="FN57" s="2" t="str">
        <f t="shared" si="55"/>
        <v>xlswrite('G:\Mi unidad\1. PROYECTOS TELLO 2022\SCM SPILL OVERS\outputs\PEAO\distancia_centro_salud\1%\simulacion_3\synthetic_control_spillover_outputs.xlsx',synthetic_control_sp_158,158)</v>
      </c>
      <c r="GD57" s="2" t="str">
        <f t="shared" si="56"/>
        <v>xlswrite('G:\Mi unidad\1. PROYECTOS TELLO 2022\SCM SPILL OVERS\outputs\PEAO\distancia_centro_salud\1%\simulacion_3\observado_outputs.xlsx',tratado_158,158)</v>
      </c>
      <c r="GR57" s="2" t="str">
        <f t="shared" si="57"/>
        <v>xlswrite('G:\Mi unidad\1. PROYECTOS TELLO 2022\SCM SPILL OVERS\outputs\PEAO\informalidad\1%\simulacion_3\synthetic_control_outputs.xlsx',synthetic_control_158,158)</v>
      </c>
      <c r="HF57" s="2" t="str">
        <f t="shared" si="58"/>
        <v>xlswrite('G:\Mi unidad\1. PROYECTOS TELLO 2022\SCM SPILL OVERS\outputs\PEAO\informalidad\1%\simulacion_3\synthetic_control_spillover_outputs.xlsx',synthetic_control_sp_158,158)</v>
      </c>
      <c r="HV57" s="2" t="str">
        <f t="shared" si="59"/>
        <v>xlswrite('G:\Mi unidad\1. PROYECTOS TELLO 2022\SCM SPILL OVERS\outputs\PEAO\informalidad\1%\simulacion_3\observado_outputs.xlsx',tratado_158,158)</v>
      </c>
      <c r="IJ57" s="2" t="str">
        <f t="shared" si="60"/>
        <v>xlswrite('G:\Mi unidad\1. PROYECTOS TELLO 2022\SCM SPILL OVERS\outputs\PEAO\densidad\1%\simulacion_3\synthetic_control_outputs.xlsx',synthetic_control_158,158)</v>
      </c>
      <c r="IX57" s="2" t="str">
        <f t="shared" si="61"/>
        <v>xlswrite('G:\Mi unidad\1. PROYECTOS TELLO 2022\SCM SPILL OVERS\outputs\PEAO\densidad\1%\simulacion_3\synthetic_control_spillover_outputs.xlsx',synthetic_control_sp_158,158)</v>
      </c>
      <c r="JN57" s="2" t="str">
        <f t="shared" si="62"/>
        <v>xlswrite('G:\Mi unidad\1. PROYECTOS TELLO 2022\SCM SPILL OVERS\outputs\PEAO\densidad\1%\simulacion_3\observado_outputs.xlsx',tratado_158,158)</v>
      </c>
      <c r="KA57" s="2" t="str">
        <f t="shared" si="63"/>
        <v>xlswrite('G:\Mi unidad\1. PROYECTOS TELLO 2022\SCM SPILL OVERS\outputs\PEAO\bajo_niv_educ\1%\simulacion_3\synthetic_control_outputs.xlsx',synthetic_control_158,158)</v>
      </c>
      <c r="KO57" s="2" t="str">
        <f t="shared" si="64"/>
        <v>xlswrite('G:\Mi unidad\1. PROYECTOS TELLO 2022\SCM SPILL OVERS\outputs\PEAO\bajo_niv_educ\1%\simulacion_3\synthetic_control_spillover_outputs.xlsx',synthetic_control_sp_158,158)</v>
      </c>
      <c r="LE57" s="2" t="str">
        <f t="shared" si="65"/>
        <v>xlswrite('G:\Mi unidad\1. PROYECTOS TELLO 2022\SCM SPILL OVERS\outputs\PEAO\bajo_niv_educ\1%\simulacion_3\observado_outputs.xlsx',tratado_158,158)</v>
      </c>
      <c r="LS57" s="2" t="str">
        <f t="shared" si="66"/>
        <v>xlswrite('G:\Mi unidad\1. PROYECTOS TELLO 2022\SCM SPILL OVERS\outputs\PEAO\bajo_ingreso\1%\simulacion_3\synthetic_control_outputs.xlsx',synthetic_control_158,158)</v>
      </c>
      <c r="MH57" s="2" t="str">
        <f t="shared" si="67"/>
        <v>xlswrite('G:\Mi unidad\1. PROYECTOS TELLO 2022\SCM SPILL OVERS\outputs\PEAO\bajo_ingreso\1%\simulacion_3\synthetic_control_spillover_outputs.xlsx',synthetic_control_sp_158,158)</v>
      </c>
      <c r="MX57" s="2" t="str">
        <f t="shared" si="68"/>
        <v>xlswrite('G:\Mi unidad\1. PROYECTOS TELLO 2022\SCM SPILL OVERS\outputs\PEAO\bajo_ingreso\1%\simulacion_3\observado_outputs.xlsx',tratado_158,158)</v>
      </c>
      <c r="NR57" s="2" t="str">
        <f t="shared" si="69"/>
        <v>xlswrite('G:\Mi unidad\1. PROYECTOS TELLO 2022\SCM SPILL OVERS\outputs\PEAO\densidad_g\1%\simulacion_3\synthetic_control_outputs.xlsx',synthetic_control_158,158)</v>
      </c>
      <c r="OF57" s="2" t="str">
        <f t="shared" si="70"/>
        <v>xlswrite('G:\Mi unidad\1. PROYECTOS TELLO 2022\SCM SPILL OVERS\outputs\PEAO\densidad_g\1%\simulacion_3\synthetic_control_spillover_outputs.xlsx',synthetic_control_sp_158,158)</v>
      </c>
      <c r="OV57" s="2" t="str">
        <f t="shared" si="71"/>
        <v>xlswrite('G:\Mi unidad\1. PROYECTOS TELLO 2022\SCM SPILL OVERS\outputs\PEAO\densidad_g\1%\simulacion_3\observado_outputs.xlsx',tratado_158,158)</v>
      </c>
      <c r="PI57" s="2" t="str">
        <f t="shared" si="72"/>
        <v>xlswrite('G:\Mi unidad\1. PROYECTOS TELLO 2022\SCM SPILL OVERS\outputs\PEAO\alimentos\1%\simulacion_3\synthetic_control_outputs.xlsx',synthetic_control_158,158);</v>
      </c>
      <c r="PJ57" s="2" t="str">
        <f t="shared" si="73"/>
        <v>xlswrite('G:\Mi unidad\1. PROYECTOS TELLO 2022\SCM SPILL OVERS\outputs\PEAO\alimentos\1%\simulacion_3\synthetic_control_spillover_outputs.xlsx',synthetic_control_sp_158,158);</v>
      </c>
      <c r="PK57" s="2" t="str">
        <f t="shared" si="74"/>
        <v>xlswrite('G:\Mi unidad\1. PROYECTOS TELLO 2022\SCM SPILL OVERS\outputs\PEAO\alimentos\1%\simulacion_3\observado_outputs.xlsx',tratado_158,158);</v>
      </c>
      <c r="PP57" s="2" t="str">
        <f t="shared" si="75"/>
        <v>xlswrite('G:\Mi unidad\1. PROYECTOS TELLO 2022\SCM SPILL OVERS\outputs\PEAO\jefe_hogar\1%\simulacion_3\synthetic_control_outputs.xlsx',synthetic_control_158,158);</v>
      </c>
      <c r="PQ57" s="2" t="str">
        <f t="shared" si="76"/>
        <v>xlswrite('G:\Mi unidad\1. PROYECTOS TELLO 2022\SCM SPILL OVERS\outputs\PEAO\jefe_hogar\1%\simulacion_3\synthetic_control_spillover_outputs.xlsx',synthetic_control_sp_158,158);</v>
      </c>
      <c r="PR57" s="2" t="str">
        <f t="shared" si="77"/>
        <v>xlswrite('G:\Mi unidad\1. PROYECTOS TELLO 2022\SCM SPILL OVERS\outputs\PEAO\jefe_hogar\1%\simulacion_3\observado_outputs.xlsx',tratado_158,158);</v>
      </c>
      <c r="PV57" s="2" t="str">
        <f t="shared" si="78"/>
        <v>xlswrite('G:\Mi unidad\1. PROYECTOS TELLO 2022\SCM SPILL OVERS\outputs\PEAO\mujeres\1%\simulacion_3\synthetic_control_outputs.xlsx',synthetic_control_158,158);</v>
      </c>
      <c r="PW57" s="2" t="str">
        <f t="shared" si="79"/>
        <v>xlswrite('G:\Mi unidad\1. PROYECTOS TELLO 2022\SCM SPILL OVERS\outputs\PEAO\mujeres\1%\simulacion_3\synthetic_control_spillover_outputs.xlsx',synthetic_control_sp_158,158);</v>
      </c>
      <c r="PX57" s="2" t="str">
        <f t="shared" si="80"/>
        <v>xlswrite('G:\Mi unidad\1. PROYECTOS TELLO 2022\SCM SPILL OVERS\outputs\PEAO\mujeres\1%\simulacion_3\observado_outputs.xlsx',tratado_158,158);</v>
      </c>
      <c r="QB57" s="2" t="str">
        <f t="shared" si="81"/>
        <v>xlswrite('G:\Mi unidad\1. PROYECTOS TELLO 2022\SCM SPILL OVERS\outputs\PEAO\criminalidad\1%\simulacion_3\synthetic_control_outputs.xlsx',synthetic_control_158,158);</v>
      </c>
      <c r="QC57" s="2" t="str">
        <f t="shared" si="82"/>
        <v>xlswrite('G:\Mi unidad\1. PROYECTOS TELLO 2022\SCM SPILL OVERS\outputs\PEAO\criminalidad\1%\simulacion_3\synthetic_control_spillover_outputs.xlsx',synthetic_control_sp_158,158);</v>
      </c>
      <c r="QD57" s="2" t="str">
        <f t="shared" si="83"/>
        <v>xlswrite('G:\Mi unidad\1. PROYECTOS TELLO 2022\SCM SPILL OVERS\outputs\PEAO\criminalidad\1%\simulacion_3\observado_outputs.xlsx',tratado_158,158);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OVERS\outputs\PEAO\bajo_niv_educ\1%\simulacion_3\output_tests.xlsx',lb_vec_"&amp;QW57&amp;"','lb_vec_"&amp;QW57&amp;"');"</f>
        <v>xlswrite('G:\Mi unidad\1. PROYECTOS TELLO 2022\SCM SPILL OVERS\outputs\PEAO\bajo_niv_educ\1%\simulacion_3\output_tests.xlsx',lb_vec_41','lb_vec_41');</v>
      </c>
      <c r="RK57">
        <v>41</v>
      </c>
      <c r="RL57" t="str">
        <f>"xlswrite('G:\Mi unidad\1. PROYECTOS TELLO 2022\SCM SPILL OVERS\outputs\PEAO\bajo_ingreso\1%\simulacion_3\output_tests.xlsx',lb_vec_"&amp;RK57&amp;"','lb_vec_"&amp;RK57&amp;"');"</f>
        <v>xlswrite('G:\Mi unidad\1. PROYECTOS TELLO 2022\SCM SPILL OVERS\outputs\PEAO\bajo_ingreso\1%\simulacion_3\output_tests.xlsx',lb_vec_41','lb_vec_41');</v>
      </c>
      <c r="RW57">
        <v>41</v>
      </c>
      <c r="RX57" t="str">
        <f>"xlswrite('G:\Mi unidad\1. PROYECTOS TELLO 2022\SCM SPILL OVERS\outputs\PEAO\densidad\1%\simulacion_3\output_tests.xlsx',lb_vec_"&amp;RW57&amp;"','lb_vec_"&amp;RW57&amp;"');"</f>
        <v>xlswrite('G:\Mi unidad\1. PROYECTOS TELLO 2022\SCM SPILL OVERS\outputs\PEAO\densidad\1%\simulacion_3\output_tests.xlsx',lb_vec_41','lb_vec_41');</v>
      </c>
      <c r="SI57">
        <v>41</v>
      </c>
      <c r="SJ57" t="str">
        <f>"xlswrite('G:\Mi unidad\1. PROYECTOS TELLO 2022\SCM SPILL OVERS\outputs\PEAO\densidad_g\1%\simulacion_3\output_tests.xlsx',lb_vec_"&amp;SI57&amp;"','lb_vec_"&amp;SI57&amp;"');"</f>
        <v>xlswrite('G:\Mi unidad\1. PROYECTOS TELLO 2022\SCM SPILL OVERS\outputs\PEAO\densidad_g\1%\simulacion_3\output_tests.xlsx',lb_vec_41','lb_vec_41');</v>
      </c>
      <c r="SU57">
        <v>41</v>
      </c>
      <c r="SV57" t="str">
        <f>"xlswrite('G:\Mi unidad\1. PROYECTOS TELLO 2022\SCM SPILL OVERS\outputs\PEAO\distancia_centro_salud\1%\simulacion_3\output_tests.xlsx',lb_vec_"&amp;SU57&amp;"','lb_vec_"&amp;SU57&amp;"');"</f>
        <v>xlswrite('G:\Mi unidad\1. PROYECTOS TELLO 2022\SCM SPILL OVERS\outputs\PEAO\distancia_centro_salud\1%\simulacion_3\output_tests.xlsx',lb_vec_41','lb_vec_41');</v>
      </c>
      <c r="TH57">
        <v>41</v>
      </c>
      <c r="TI57" t="str">
        <f>"xlswrite('G:\Mi unidad\1. PROYECTOS TELLO 2022\SCM SPILL OVERS\outputs\PEAO\informalidad\1%\simulacion_3\output_tests.xlsx',lb_vec_"&amp;TH57&amp;"','lb_vec_"&amp;TH57&amp;"');"</f>
        <v>xlswrite('G:\Mi unidad\1. PROYECTOS TELLO 2022\SCM SPILL OVERS\outputs\PEAO\informalidad\1%\simulacion_3\output_tests.xlsx',lb_vec_41','lb_vec_41');</v>
      </c>
      <c r="TU57">
        <v>41</v>
      </c>
      <c r="TV57" t="str">
        <f>"xlswrite('G:\Mi unidad\1. PROYECTOS TELLO 2022\SCM SPILL OVERS\outputs\PEAO\alimentos\1%\simulacion_3\output_tests.xlsx',lb_vec_"&amp;TU57&amp;"','lb_vec_"&amp;TU57&amp;"');"</f>
        <v>xlswrite('G:\Mi unidad\1. PROYECTOS TELLO 2022\SCM SPILL OVERS\outputs\PEAO\alimentos\1%\simulacion_3\output_tests.xlsx',lb_vec_41','lb_vec_41');</v>
      </c>
      <c r="UB57">
        <v>41</v>
      </c>
      <c r="UC57" t="str">
        <f>"xlswrite('G:\Mi unidad\1. PROYECTOS TELLO 2022\SCM SPILL OVERS\outputs\PEAO\jefe_hogar\1%\simulacion_3\output_tests.xlsx',lb_vec_"&amp;UB57&amp;"','lb_vec_"&amp;UB57&amp;"');"</f>
        <v>xlswrite('G:\Mi unidad\1. PROYECTOS TELLO 2022\SCM SPILL OVERS\outputs\PEAO\jefe_hogar\1%\simulacion_3\output_tests.xlsx',lb_vec_41','lb_vec_41');</v>
      </c>
      <c r="UI57">
        <v>41</v>
      </c>
      <c r="UJ57" t="str">
        <f>"xlswrite('G:\Mi unidad\1. PROYECTOS TELLO 2022\SCM SPILL OVERS\outputs\PEAO\mujeres\1%\simulacion_3\output_tests.xlsx',lb_vec_"&amp;UI57&amp;"','lb_vec_"&amp;UI57&amp;"');"</f>
        <v>xlswrite('G:\Mi unidad\1. PROYECTOS TELLO 2022\SCM SPILL OVERS\outputs\PEAO\mujeres\1%\simulacion_3\output_tests.xlsx',lb_vec_41','lb_vec_41');</v>
      </c>
      <c r="UU57">
        <v>41</v>
      </c>
      <c r="UV57" t="str">
        <f>"xlswrite('G:\Mi unidad\1. PROYECTOS TELLO 2022\SCM SPILL OVERS\outputs\PEAO\criminalidad\1%\simulacion_3\output_tests.xlsx',lb_vec_"&amp;UU57&amp;"','lb_vec_"&amp;UU57&amp;"');"</f>
        <v>xlswrite('G:\Mi unidad\1. PROYECTOS TELLO 2022\SCM SPILL OVERS\outputs\PEAO\criminalidad\1%\simulacion_3\output_tests.xlsx',lb_vec_41','lb_vec_41');</v>
      </c>
    </row>
    <row r="58" spans="1:568" x14ac:dyDescent="0.3">
      <c r="A58">
        <v>159</v>
      </c>
      <c r="B58" s="2" t="str">
        <f t="shared" si="47"/>
        <v>[data_159,provincias_159,~] = xlsread('BD_PEAO_est_1_provincia_159.xlsx');</v>
      </c>
      <c r="E58" s="2" t="str">
        <f t="shared" si="37"/>
        <v>provincia_159 = unique(provincias_159(2:end,1));</v>
      </c>
      <c r="O58" s="2" t="str">
        <f t="shared" si="48"/>
        <v>PEAO_159 = reshape(data_159(:,2),T+S,N);</v>
      </c>
      <c r="T58" s="2" t="str">
        <f t="shared" si="49"/>
        <v xml:space="preserve">PEAO_159 = PEAO_159'; </v>
      </c>
      <c r="X58" s="2" t="str">
        <f t="shared" si="50"/>
        <v>tratado_159 = PEAO_159(1,:);</v>
      </c>
      <c r="AC58" s="2" t="str">
        <f t="shared" si="51"/>
        <v>PEAO_159(1,:) = [];</v>
      </c>
      <c r="AI58" s="2" t="str">
        <f t="shared" si="52"/>
        <v>PEAO_159 = [tratado_159;PEAO_159];</v>
      </c>
      <c r="AN58" s="2" t="str">
        <f t="shared" si="53"/>
        <v>Y_159 = PEAO_159; % outcome matrix</v>
      </c>
      <c r="AS58" s="2" t="str">
        <f t="shared" si="44"/>
        <v>Y_pre_159 = Y_159(:,1:T);</v>
      </c>
      <c r="AW58" s="2" t="str">
        <f t="shared" si="45"/>
        <v>Y_post_159 = Y_159(:,T+1:end);</v>
      </c>
      <c r="BA58" s="2" t="str">
        <f t="shared" si="46"/>
        <v>[a_hat_159,B_hat_159] = scm_batch(Y_pre_159);</v>
      </c>
      <c r="BF58" s="2" t="str">
        <f t="shared" si="38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39"/>
        <v>M_hat_159 = (eye(N)-B_hat_159)'*(eye(N)-B_hat_159);</v>
      </c>
      <c r="DQ58" s="2" t="str">
        <f t="shared" si="40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1"/>
        <v>synthetic_control_159=synthetic_control_159'</v>
      </c>
      <c r="EQ58" s="2" t="str">
        <f t="shared" si="42"/>
        <v>synthetic_control_sp_159=synthetic_control_sp_159'</v>
      </c>
      <c r="EV58" s="2" t="str">
        <f t="shared" si="43"/>
        <v>tratado_159=tratado_159'</v>
      </c>
      <c r="EZ58" s="2" t="str">
        <f t="shared" si="54"/>
        <v>xlswrite('G:\Mi unidad\1. PROYECTOS TELLO 2022\SCM SPILL OVERS\outputs\PEAO\distancia_centro_salud\1%\simulacion_3\synthetic_control_outputs.xlsx',synthetic_control_159,159)</v>
      </c>
      <c r="FN58" s="2" t="str">
        <f t="shared" si="55"/>
        <v>xlswrite('G:\Mi unidad\1. PROYECTOS TELLO 2022\SCM SPILL OVERS\outputs\PEAO\distancia_centro_salud\1%\simulacion_3\synthetic_control_spillover_outputs.xlsx',synthetic_control_sp_159,159)</v>
      </c>
      <c r="GD58" s="2" t="str">
        <f t="shared" si="56"/>
        <v>xlswrite('G:\Mi unidad\1. PROYECTOS TELLO 2022\SCM SPILL OVERS\outputs\PEAO\distancia_centro_salud\1%\simulacion_3\observado_outputs.xlsx',tratado_159,159)</v>
      </c>
      <c r="GR58" s="2" t="str">
        <f t="shared" si="57"/>
        <v>xlswrite('G:\Mi unidad\1. PROYECTOS TELLO 2022\SCM SPILL OVERS\outputs\PEAO\informalidad\1%\simulacion_3\synthetic_control_outputs.xlsx',synthetic_control_159,159)</v>
      </c>
      <c r="HF58" s="2" t="str">
        <f t="shared" si="58"/>
        <v>xlswrite('G:\Mi unidad\1. PROYECTOS TELLO 2022\SCM SPILL OVERS\outputs\PEAO\informalidad\1%\simulacion_3\synthetic_control_spillover_outputs.xlsx',synthetic_control_sp_159,159)</v>
      </c>
      <c r="HV58" s="2" t="str">
        <f t="shared" si="59"/>
        <v>xlswrite('G:\Mi unidad\1. PROYECTOS TELLO 2022\SCM SPILL OVERS\outputs\PEAO\informalidad\1%\simulacion_3\observado_outputs.xlsx',tratado_159,159)</v>
      </c>
      <c r="IJ58" s="2" t="str">
        <f t="shared" si="60"/>
        <v>xlswrite('G:\Mi unidad\1. PROYECTOS TELLO 2022\SCM SPILL OVERS\outputs\PEAO\densidad\1%\simulacion_3\synthetic_control_outputs.xlsx',synthetic_control_159,159)</v>
      </c>
      <c r="IX58" s="2" t="str">
        <f t="shared" si="61"/>
        <v>xlswrite('G:\Mi unidad\1. PROYECTOS TELLO 2022\SCM SPILL OVERS\outputs\PEAO\densidad\1%\simulacion_3\synthetic_control_spillover_outputs.xlsx',synthetic_control_sp_159,159)</v>
      </c>
      <c r="JN58" s="2" t="str">
        <f t="shared" si="62"/>
        <v>xlswrite('G:\Mi unidad\1. PROYECTOS TELLO 2022\SCM SPILL OVERS\outputs\PEAO\densidad\1%\simulacion_3\observado_outputs.xlsx',tratado_159,159)</v>
      </c>
      <c r="KA58" s="2" t="str">
        <f t="shared" si="63"/>
        <v>xlswrite('G:\Mi unidad\1. PROYECTOS TELLO 2022\SCM SPILL OVERS\outputs\PEAO\bajo_niv_educ\1%\simulacion_3\synthetic_control_outputs.xlsx',synthetic_control_159,159)</v>
      </c>
      <c r="KO58" s="2" t="str">
        <f t="shared" si="64"/>
        <v>xlswrite('G:\Mi unidad\1. PROYECTOS TELLO 2022\SCM SPILL OVERS\outputs\PEAO\bajo_niv_educ\1%\simulacion_3\synthetic_control_spillover_outputs.xlsx',synthetic_control_sp_159,159)</v>
      </c>
      <c r="LE58" s="2" t="str">
        <f t="shared" si="65"/>
        <v>xlswrite('G:\Mi unidad\1. PROYECTOS TELLO 2022\SCM SPILL OVERS\outputs\PEAO\bajo_niv_educ\1%\simulacion_3\observado_outputs.xlsx',tratado_159,159)</v>
      </c>
      <c r="LS58" s="2" t="str">
        <f t="shared" si="66"/>
        <v>xlswrite('G:\Mi unidad\1. PROYECTOS TELLO 2022\SCM SPILL OVERS\outputs\PEAO\bajo_ingreso\1%\simulacion_3\synthetic_control_outputs.xlsx',synthetic_control_159,159)</v>
      </c>
      <c r="MH58" s="2" t="str">
        <f t="shared" si="67"/>
        <v>xlswrite('G:\Mi unidad\1. PROYECTOS TELLO 2022\SCM SPILL OVERS\outputs\PEAO\bajo_ingreso\1%\simulacion_3\synthetic_control_spillover_outputs.xlsx',synthetic_control_sp_159,159)</v>
      </c>
      <c r="MX58" s="2" t="str">
        <f t="shared" si="68"/>
        <v>xlswrite('G:\Mi unidad\1. PROYECTOS TELLO 2022\SCM SPILL OVERS\outputs\PEAO\bajo_ingreso\1%\simulacion_3\observado_outputs.xlsx',tratado_159,159)</v>
      </c>
      <c r="NR58" s="2" t="str">
        <f t="shared" si="69"/>
        <v>xlswrite('G:\Mi unidad\1. PROYECTOS TELLO 2022\SCM SPILL OVERS\outputs\PEAO\densidad_g\1%\simulacion_3\synthetic_control_outputs.xlsx',synthetic_control_159,159)</v>
      </c>
      <c r="OF58" s="2" t="str">
        <f t="shared" si="70"/>
        <v>xlswrite('G:\Mi unidad\1. PROYECTOS TELLO 2022\SCM SPILL OVERS\outputs\PEAO\densidad_g\1%\simulacion_3\synthetic_control_spillover_outputs.xlsx',synthetic_control_sp_159,159)</v>
      </c>
      <c r="OV58" s="2" t="str">
        <f t="shared" si="71"/>
        <v>xlswrite('G:\Mi unidad\1. PROYECTOS TELLO 2022\SCM SPILL OVERS\outputs\PEAO\densidad_g\1%\simulacion_3\observado_outputs.xlsx',tratado_159,159)</v>
      </c>
      <c r="PI58" s="2" t="str">
        <f t="shared" si="72"/>
        <v>xlswrite('G:\Mi unidad\1. PROYECTOS TELLO 2022\SCM SPILL OVERS\outputs\PEAO\alimentos\1%\simulacion_3\synthetic_control_outputs.xlsx',synthetic_control_159,159);</v>
      </c>
      <c r="PJ58" s="2" t="str">
        <f t="shared" si="73"/>
        <v>xlswrite('G:\Mi unidad\1. PROYECTOS TELLO 2022\SCM SPILL OVERS\outputs\PEAO\alimentos\1%\simulacion_3\synthetic_control_spillover_outputs.xlsx',synthetic_control_sp_159,159);</v>
      </c>
      <c r="PK58" s="2" t="str">
        <f t="shared" si="74"/>
        <v>xlswrite('G:\Mi unidad\1. PROYECTOS TELLO 2022\SCM SPILL OVERS\outputs\PEAO\alimentos\1%\simulacion_3\observado_outputs.xlsx',tratado_159,159);</v>
      </c>
      <c r="PP58" s="2" t="str">
        <f t="shared" si="75"/>
        <v>xlswrite('G:\Mi unidad\1. PROYECTOS TELLO 2022\SCM SPILL OVERS\outputs\PEAO\jefe_hogar\1%\simulacion_3\synthetic_control_outputs.xlsx',synthetic_control_159,159);</v>
      </c>
      <c r="PQ58" s="2" t="str">
        <f t="shared" si="76"/>
        <v>xlswrite('G:\Mi unidad\1. PROYECTOS TELLO 2022\SCM SPILL OVERS\outputs\PEAO\jefe_hogar\1%\simulacion_3\synthetic_control_spillover_outputs.xlsx',synthetic_control_sp_159,159);</v>
      </c>
      <c r="PR58" s="2" t="str">
        <f t="shared" si="77"/>
        <v>xlswrite('G:\Mi unidad\1. PROYECTOS TELLO 2022\SCM SPILL OVERS\outputs\PEAO\jefe_hogar\1%\simulacion_3\observado_outputs.xlsx',tratado_159,159);</v>
      </c>
      <c r="PV58" s="2" t="str">
        <f t="shared" si="78"/>
        <v>xlswrite('G:\Mi unidad\1. PROYECTOS TELLO 2022\SCM SPILL OVERS\outputs\PEAO\mujeres\1%\simulacion_3\synthetic_control_outputs.xlsx',synthetic_control_159,159);</v>
      </c>
      <c r="PW58" s="2" t="str">
        <f t="shared" si="79"/>
        <v>xlswrite('G:\Mi unidad\1. PROYECTOS TELLO 2022\SCM SPILL OVERS\outputs\PEAO\mujeres\1%\simulacion_3\synthetic_control_spillover_outputs.xlsx',synthetic_control_sp_159,159);</v>
      </c>
      <c r="PX58" s="2" t="str">
        <f t="shared" si="80"/>
        <v>xlswrite('G:\Mi unidad\1. PROYECTOS TELLO 2022\SCM SPILL OVERS\outputs\PEAO\mujeres\1%\simulacion_3\observado_outputs.xlsx',tratado_159,159);</v>
      </c>
      <c r="QB58" s="2" t="str">
        <f t="shared" si="81"/>
        <v>xlswrite('G:\Mi unidad\1. PROYECTOS TELLO 2022\SCM SPILL OVERS\outputs\PEAO\criminalidad\1%\simulacion_3\synthetic_control_outputs.xlsx',synthetic_control_159,159);</v>
      </c>
      <c r="QC58" s="2" t="str">
        <f t="shared" si="82"/>
        <v>xlswrite('G:\Mi unidad\1. PROYECTOS TELLO 2022\SCM SPILL OVERS\outputs\PEAO\criminalidad\1%\simulacion_3\synthetic_control_spillover_outputs.xlsx',synthetic_control_sp_159,159);</v>
      </c>
      <c r="QD58" s="2" t="str">
        <f t="shared" si="83"/>
        <v>xlswrite('G:\Mi unidad\1. PROYECTOS TELLO 2022\SCM SPILL OVERS\outputs\PEAO\criminalidad\1%\simulacion_3\observado_outputs.xlsx',tratado_159,159);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OVERS\outputs\PEAO\bajo_niv_educ\1%\simulacion_3\output_tests.xlsx',ub_vec_"&amp;QW58&amp;"','ub_vec_"&amp;QW58&amp;"');"</f>
        <v>xlswrite('G:\Mi unidad\1. PROYECTOS TELLO 2022\SCM SPILL OVERS\outputs\PEAO\bajo_niv_educ\1%\simulacion_3\output_tests.xlsx',ub_vec_41','ub_vec_41');</v>
      </c>
      <c r="RK58">
        <v>41</v>
      </c>
      <c r="RL58" t="str">
        <f>"xlswrite('G:\Mi unidad\1. PROYECTOS TELLO 2022\SCM SPILL OVERS\outputs\PEAO\bajo_ingreso\1%\simulacion_3\output_tests.xlsx',ub_vec_"&amp;RK58&amp;"','ub_vec_"&amp;RK58&amp;"');"</f>
        <v>xlswrite('G:\Mi unidad\1. PROYECTOS TELLO 2022\SCM SPILL OVERS\outputs\PEAO\bajo_ingreso\1%\simulacion_3\output_tests.xlsx',ub_vec_41','ub_vec_41');</v>
      </c>
      <c r="RW58">
        <v>41</v>
      </c>
      <c r="RX58" t="str">
        <f>"xlswrite('G:\Mi unidad\1. PROYECTOS TELLO 2022\SCM SPILL OVERS\outputs\PEAO\densidad\1%\simulacion_3\output_tests.xlsx',ub_vec_"&amp;RW58&amp;"','ub_vec_"&amp;RW58&amp;"');"</f>
        <v>xlswrite('G:\Mi unidad\1. PROYECTOS TELLO 2022\SCM SPILL OVERS\outputs\PEAO\densidad\1%\simulacion_3\output_tests.xlsx',ub_vec_41','ub_vec_41');</v>
      </c>
      <c r="SI58">
        <v>41</v>
      </c>
      <c r="SJ58" t="str">
        <f>"xlswrite('G:\Mi unidad\1. PROYECTOS TELLO 2022\SCM SPILL OVERS\outputs\PEAO\densidad_g\1%\simulacion_3\output_tests.xlsx',ub_vec_"&amp;SI58&amp;"','ub_vec_"&amp;SI58&amp;"');"</f>
        <v>xlswrite('G:\Mi unidad\1. PROYECTOS TELLO 2022\SCM SPILL OVERS\outputs\PEAO\densidad_g\1%\simulacion_3\output_tests.xlsx',ub_vec_41','ub_vec_41');</v>
      </c>
      <c r="SU58">
        <v>41</v>
      </c>
      <c r="SV58" t="str">
        <f>"xlswrite('G:\Mi unidad\1. PROYECTOS TELLO 2022\SCM SPILL OVERS\outputs\PEAO\distancia_centro_salud\1%\simulacion_3\output_tests.xlsx',ub_vec_"&amp;SU58&amp;"','ub_vec_"&amp;SU58&amp;"');"</f>
        <v>xlswrite('G:\Mi unidad\1. PROYECTOS TELLO 2022\SCM SPILL OVERS\outputs\PEAO\distancia_centro_salud\1%\simulacion_3\output_tests.xlsx',ub_vec_41','ub_vec_41');</v>
      </c>
      <c r="TH58">
        <v>41</v>
      </c>
      <c r="TI58" t="str">
        <f>"xlswrite('G:\Mi unidad\1. PROYECTOS TELLO 2022\SCM SPILL OVERS\outputs\PEAO\informalidad\1%\simulacion_3\output_tests.xlsx',ub_vec_"&amp;TH58&amp;"','ub_vec_"&amp;TH58&amp;"');"</f>
        <v>xlswrite('G:\Mi unidad\1. PROYECTOS TELLO 2022\SCM SPILL OVERS\outputs\PEAO\informalidad\1%\simulacion_3\output_tests.xlsx',ub_vec_41','ub_vec_41');</v>
      </c>
      <c r="TU58">
        <v>41</v>
      </c>
      <c r="TV58" t="str">
        <f>"xlswrite('G:\Mi unidad\1. PROYECTOS TELLO 2022\SCM SPILL OVERS\outputs\PEAO\alimentos\1%\simulacion_3\output_tests.xlsx',ub_vec_"&amp;TU58&amp;"','ub_vec_"&amp;TU58&amp;"');"</f>
        <v>xlswrite('G:\Mi unidad\1. PROYECTOS TELLO 2022\SCM SPILL OVERS\outputs\PEAO\alimentos\1%\simulacion_3\output_tests.xlsx',ub_vec_41','ub_vec_41');</v>
      </c>
      <c r="UB58">
        <v>41</v>
      </c>
      <c r="UC58" t="str">
        <f>"xlswrite('G:\Mi unidad\1. PROYECTOS TELLO 2022\SCM SPILL OVERS\outputs\PEAO\jefe_hogar\1%\simulacion_3\output_tests.xlsx',ub_vec_"&amp;UB58&amp;"','ub_vec_"&amp;UB58&amp;"');"</f>
        <v>xlswrite('G:\Mi unidad\1. PROYECTOS TELLO 2022\SCM SPILL OVERS\outputs\PEAO\jefe_hogar\1%\simulacion_3\output_tests.xlsx',ub_vec_41','ub_vec_41');</v>
      </c>
      <c r="UI58">
        <v>41</v>
      </c>
      <c r="UJ58" t="str">
        <f>"xlswrite('G:\Mi unidad\1. PROYECTOS TELLO 2022\SCM SPILL OVERS\outputs\PEAO\mujeres\1%\simulacion_3\output_tests.xlsx',ub_vec_"&amp;UI58&amp;"','ub_vec_"&amp;UI58&amp;"');"</f>
        <v>xlswrite('G:\Mi unidad\1. PROYECTOS TELLO 2022\SCM SPILL OVERS\outputs\PEAO\mujeres\1%\simulacion_3\output_tests.xlsx',ub_vec_41','ub_vec_41');</v>
      </c>
      <c r="UU58">
        <v>41</v>
      </c>
      <c r="UV58" t="str">
        <f>"xlswrite('G:\Mi unidad\1. PROYECTOS TELLO 2022\SCM SPILL OVERS\outputs\PEAO\criminalidad\1%\simulacion_3\output_tests.xlsx',ub_vec_"&amp;UU58&amp;"','ub_vec_"&amp;UU58&amp;"');"</f>
        <v>xlswrite('G:\Mi unidad\1. PROYECTOS TELLO 2022\SCM SPILL OVERS\outputs\PEAO\criminalidad\1%\simulacion_3\output_tests.xlsx',ub_vec_41','ub_vec_41');</v>
      </c>
    </row>
    <row r="59" spans="1:568" x14ac:dyDescent="0.3">
      <c r="A59">
        <v>162</v>
      </c>
      <c r="B59" s="2" t="str">
        <f t="shared" si="47"/>
        <v>[data_162,provincias_162,~] = xlsread('BD_PEAO_est_1_provincia_162.xlsx');</v>
      </c>
      <c r="E59" s="2" t="str">
        <f t="shared" si="37"/>
        <v>provincia_162 = unique(provincias_162(2:end,1));</v>
      </c>
      <c r="O59" s="2" t="str">
        <f t="shared" si="48"/>
        <v>PEAO_162 = reshape(data_162(:,2),T+S,N);</v>
      </c>
      <c r="T59" s="2" t="str">
        <f t="shared" si="49"/>
        <v xml:space="preserve">PEAO_162 = PEAO_162'; </v>
      </c>
      <c r="X59" s="2" t="str">
        <f t="shared" si="50"/>
        <v>tratado_162 = PEAO_162(1,:);</v>
      </c>
      <c r="AC59" s="2" t="str">
        <f t="shared" si="51"/>
        <v>PEAO_162(1,:) = [];</v>
      </c>
      <c r="AI59" s="2" t="str">
        <f t="shared" si="52"/>
        <v>PEAO_162 = [tratado_162;PEAO_162];</v>
      </c>
      <c r="AN59" s="2" t="str">
        <f t="shared" si="53"/>
        <v>Y_162 = PEAO_162; % outcome matrix</v>
      </c>
      <c r="AS59" s="2" t="str">
        <f t="shared" si="44"/>
        <v>Y_pre_162 = Y_162(:,1:T);</v>
      </c>
      <c r="AW59" s="2" t="str">
        <f t="shared" si="45"/>
        <v>Y_post_162 = Y_162(:,T+1:end);</v>
      </c>
      <c r="BA59" s="2" t="str">
        <f t="shared" si="46"/>
        <v>[a_hat_162,B_hat_162] = scm_batch(Y_pre_162);</v>
      </c>
      <c r="BF59" s="2" t="str">
        <f t="shared" si="38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39"/>
        <v>M_hat_162 = (eye(N)-B_hat_162)'*(eye(N)-B_hat_162);</v>
      </c>
      <c r="DQ59" s="2" t="str">
        <f t="shared" si="40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1"/>
        <v>synthetic_control_162=synthetic_control_162'</v>
      </c>
      <c r="EQ59" s="2" t="str">
        <f t="shared" si="42"/>
        <v>synthetic_control_sp_162=synthetic_control_sp_162'</v>
      </c>
      <c r="EV59" s="2" t="str">
        <f t="shared" si="43"/>
        <v>tratado_162=tratado_162'</v>
      </c>
      <c r="EZ59" s="2" t="str">
        <f t="shared" si="54"/>
        <v>xlswrite('G:\Mi unidad\1. PROYECTOS TELLO 2022\SCM SPILL OVERS\outputs\PEAO\distancia_centro_salud\1%\simulacion_3\synthetic_control_outputs.xlsx',synthetic_control_162,162)</v>
      </c>
      <c r="FN59" s="2" t="str">
        <f t="shared" si="55"/>
        <v>xlswrite('G:\Mi unidad\1. PROYECTOS TELLO 2022\SCM SPILL OVERS\outputs\PEAO\distancia_centro_salud\1%\simulacion_3\synthetic_control_spillover_outputs.xlsx',synthetic_control_sp_162,162)</v>
      </c>
      <c r="GD59" s="2" t="str">
        <f t="shared" si="56"/>
        <v>xlswrite('G:\Mi unidad\1. PROYECTOS TELLO 2022\SCM SPILL OVERS\outputs\PEAO\distancia_centro_salud\1%\simulacion_3\observado_outputs.xlsx',tratado_162,162)</v>
      </c>
      <c r="GR59" s="2" t="str">
        <f t="shared" si="57"/>
        <v>xlswrite('G:\Mi unidad\1. PROYECTOS TELLO 2022\SCM SPILL OVERS\outputs\PEAO\informalidad\1%\simulacion_3\synthetic_control_outputs.xlsx',synthetic_control_162,162)</v>
      </c>
      <c r="HF59" s="2" t="str">
        <f t="shared" si="58"/>
        <v>xlswrite('G:\Mi unidad\1. PROYECTOS TELLO 2022\SCM SPILL OVERS\outputs\PEAO\informalidad\1%\simulacion_3\synthetic_control_spillover_outputs.xlsx',synthetic_control_sp_162,162)</v>
      </c>
      <c r="HV59" s="2" t="str">
        <f t="shared" si="59"/>
        <v>xlswrite('G:\Mi unidad\1. PROYECTOS TELLO 2022\SCM SPILL OVERS\outputs\PEAO\informalidad\1%\simulacion_3\observado_outputs.xlsx',tratado_162,162)</v>
      </c>
      <c r="IJ59" s="2" t="str">
        <f t="shared" si="60"/>
        <v>xlswrite('G:\Mi unidad\1. PROYECTOS TELLO 2022\SCM SPILL OVERS\outputs\PEAO\densidad\1%\simulacion_3\synthetic_control_outputs.xlsx',synthetic_control_162,162)</v>
      </c>
      <c r="IX59" s="2" t="str">
        <f t="shared" si="61"/>
        <v>xlswrite('G:\Mi unidad\1. PROYECTOS TELLO 2022\SCM SPILL OVERS\outputs\PEAO\densidad\1%\simulacion_3\synthetic_control_spillover_outputs.xlsx',synthetic_control_sp_162,162)</v>
      </c>
      <c r="JN59" s="2" t="str">
        <f t="shared" si="62"/>
        <v>xlswrite('G:\Mi unidad\1. PROYECTOS TELLO 2022\SCM SPILL OVERS\outputs\PEAO\densidad\1%\simulacion_3\observado_outputs.xlsx',tratado_162,162)</v>
      </c>
      <c r="KA59" s="2" t="str">
        <f t="shared" si="63"/>
        <v>xlswrite('G:\Mi unidad\1. PROYECTOS TELLO 2022\SCM SPILL OVERS\outputs\PEAO\bajo_niv_educ\1%\simulacion_3\synthetic_control_outputs.xlsx',synthetic_control_162,162)</v>
      </c>
      <c r="KO59" s="2" t="str">
        <f t="shared" si="64"/>
        <v>xlswrite('G:\Mi unidad\1. PROYECTOS TELLO 2022\SCM SPILL OVERS\outputs\PEAO\bajo_niv_educ\1%\simulacion_3\synthetic_control_spillover_outputs.xlsx',synthetic_control_sp_162,162)</v>
      </c>
      <c r="LE59" s="2" t="str">
        <f t="shared" si="65"/>
        <v>xlswrite('G:\Mi unidad\1. PROYECTOS TELLO 2022\SCM SPILL OVERS\outputs\PEAO\bajo_niv_educ\1%\simulacion_3\observado_outputs.xlsx',tratado_162,162)</v>
      </c>
      <c r="LS59" s="2" t="str">
        <f t="shared" si="66"/>
        <v>xlswrite('G:\Mi unidad\1. PROYECTOS TELLO 2022\SCM SPILL OVERS\outputs\PEAO\bajo_ingreso\1%\simulacion_3\synthetic_control_outputs.xlsx',synthetic_control_162,162)</v>
      </c>
      <c r="MH59" s="2" t="str">
        <f t="shared" si="67"/>
        <v>xlswrite('G:\Mi unidad\1. PROYECTOS TELLO 2022\SCM SPILL OVERS\outputs\PEAO\bajo_ingreso\1%\simulacion_3\synthetic_control_spillover_outputs.xlsx',synthetic_control_sp_162,162)</v>
      </c>
      <c r="MX59" s="2" t="str">
        <f t="shared" si="68"/>
        <v>xlswrite('G:\Mi unidad\1. PROYECTOS TELLO 2022\SCM SPILL OVERS\outputs\PEAO\bajo_ingreso\1%\simulacion_3\observado_outputs.xlsx',tratado_162,162)</v>
      </c>
      <c r="NR59" s="2" t="str">
        <f t="shared" si="69"/>
        <v>xlswrite('G:\Mi unidad\1. PROYECTOS TELLO 2022\SCM SPILL OVERS\outputs\PEAO\densidad_g\1%\simulacion_3\synthetic_control_outputs.xlsx',synthetic_control_162,162)</v>
      </c>
      <c r="OF59" s="2" t="str">
        <f t="shared" si="70"/>
        <v>xlswrite('G:\Mi unidad\1. PROYECTOS TELLO 2022\SCM SPILL OVERS\outputs\PEAO\densidad_g\1%\simulacion_3\synthetic_control_spillover_outputs.xlsx',synthetic_control_sp_162,162)</v>
      </c>
      <c r="OV59" s="2" t="str">
        <f t="shared" si="71"/>
        <v>xlswrite('G:\Mi unidad\1. PROYECTOS TELLO 2022\SCM SPILL OVERS\outputs\PEAO\densidad_g\1%\simulacion_3\observado_outputs.xlsx',tratado_162,162)</v>
      </c>
      <c r="PI59" s="2" t="str">
        <f t="shared" si="72"/>
        <v>xlswrite('G:\Mi unidad\1. PROYECTOS TELLO 2022\SCM SPILL OVERS\outputs\PEAO\alimentos\1%\simulacion_3\synthetic_control_outputs.xlsx',synthetic_control_162,162);</v>
      </c>
      <c r="PJ59" s="2" t="str">
        <f t="shared" si="73"/>
        <v>xlswrite('G:\Mi unidad\1. PROYECTOS TELLO 2022\SCM SPILL OVERS\outputs\PEAO\alimentos\1%\simulacion_3\synthetic_control_spillover_outputs.xlsx',synthetic_control_sp_162,162);</v>
      </c>
      <c r="PK59" s="2" t="str">
        <f t="shared" si="74"/>
        <v>xlswrite('G:\Mi unidad\1. PROYECTOS TELLO 2022\SCM SPILL OVERS\outputs\PEAO\alimentos\1%\simulacion_3\observado_outputs.xlsx',tratado_162,162);</v>
      </c>
      <c r="PP59" s="2" t="str">
        <f t="shared" si="75"/>
        <v>xlswrite('G:\Mi unidad\1. PROYECTOS TELLO 2022\SCM SPILL OVERS\outputs\PEAO\jefe_hogar\1%\simulacion_3\synthetic_control_outputs.xlsx',synthetic_control_162,162);</v>
      </c>
      <c r="PQ59" s="2" t="str">
        <f t="shared" si="76"/>
        <v>xlswrite('G:\Mi unidad\1. PROYECTOS TELLO 2022\SCM SPILL OVERS\outputs\PEAO\jefe_hogar\1%\simulacion_3\synthetic_control_spillover_outputs.xlsx',synthetic_control_sp_162,162);</v>
      </c>
      <c r="PR59" s="2" t="str">
        <f t="shared" si="77"/>
        <v>xlswrite('G:\Mi unidad\1. PROYECTOS TELLO 2022\SCM SPILL OVERS\outputs\PEAO\jefe_hogar\1%\simulacion_3\observado_outputs.xlsx',tratado_162,162);</v>
      </c>
      <c r="PV59" s="2" t="str">
        <f t="shared" si="78"/>
        <v>xlswrite('G:\Mi unidad\1. PROYECTOS TELLO 2022\SCM SPILL OVERS\outputs\PEAO\mujeres\1%\simulacion_3\synthetic_control_outputs.xlsx',synthetic_control_162,162);</v>
      </c>
      <c r="PW59" s="2" t="str">
        <f t="shared" si="79"/>
        <v>xlswrite('G:\Mi unidad\1. PROYECTOS TELLO 2022\SCM SPILL OVERS\outputs\PEAO\mujeres\1%\simulacion_3\synthetic_control_spillover_outputs.xlsx',synthetic_control_sp_162,162);</v>
      </c>
      <c r="PX59" s="2" t="str">
        <f t="shared" si="80"/>
        <v>xlswrite('G:\Mi unidad\1. PROYECTOS TELLO 2022\SCM SPILL OVERS\outputs\PEAO\mujeres\1%\simulacion_3\observado_outputs.xlsx',tratado_162,162);</v>
      </c>
      <c r="QB59" s="2" t="str">
        <f t="shared" si="81"/>
        <v>xlswrite('G:\Mi unidad\1. PROYECTOS TELLO 2022\SCM SPILL OVERS\outputs\PEAO\criminalidad\1%\simulacion_3\synthetic_control_outputs.xlsx',synthetic_control_162,162);</v>
      </c>
      <c r="QC59" s="2" t="str">
        <f t="shared" si="82"/>
        <v>xlswrite('G:\Mi unidad\1. PROYECTOS TELLO 2022\SCM SPILL OVERS\outputs\PEAO\criminalidad\1%\simulacion_3\synthetic_control_spillover_outputs.xlsx',synthetic_control_sp_162,162);</v>
      </c>
      <c r="QD59" s="2" t="str">
        <f t="shared" si="83"/>
        <v>xlswrite('G:\Mi unidad\1. PROYECTOS TELLO 2022\SCM SPILL OVERS\outputs\PEAO\criminalidad\1%\simulacion_3\observado_outputs.xlsx',tratado_162,162);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OVERS\outputs\PEAO\bajo_niv_educ\1%\simulacion_3\output_tests.xlsx',p_value_vec_"&amp;QW59&amp;"','p_value_vec_"&amp;QW59&amp;"');"</f>
        <v>xlswrite('G:\Mi unidad\1. PROYECTOS TELLO 2022\SCM SPILL OVERS\outputs\PEAO\bajo_niv_educ\1%\simulacion_3\output_tests.xlsx',p_value_vec_41','p_value_vec_41');</v>
      </c>
      <c r="RK59">
        <v>41</v>
      </c>
      <c r="RL59" t="str">
        <f>"xlswrite('G:\Mi unidad\1. PROYECTOS TELLO 2022\SCM SPILL OVERS\outputs\PEAO\bajo_ingreso\1%\simulacion_3\output_tests.xlsx',p_value_vec_"&amp;RK59&amp;"','p_value_vec_"&amp;RK59&amp;"');"</f>
        <v>xlswrite('G:\Mi unidad\1. PROYECTOS TELLO 2022\SCM SPILL OVERS\outputs\PEAO\bajo_ingreso\1%\simulacion_3\output_tests.xlsx',p_value_vec_41','p_value_vec_41');</v>
      </c>
      <c r="RW59">
        <v>41</v>
      </c>
      <c r="RX59" t="str">
        <f>"xlswrite('G:\Mi unidad\1. PROYECTOS TELLO 2022\SCM SPILL OVERS\outputs\PEAO\densidad\1%\simulacion_3\output_tests.xlsx',p_value_vec_"&amp;RW59&amp;"','p_value_vec_"&amp;RW59&amp;"');"</f>
        <v>xlswrite('G:\Mi unidad\1. PROYECTOS TELLO 2022\SCM SPILL OVERS\outputs\PEAO\densidad\1%\simulacion_3\output_tests.xlsx',p_value_vec_41','p_value_vec_41');</v>
      </c>
      <c r="SI59">
        <v>41</v>
      </c>
      <c r="SJ59" t="str">
        <f>"xlswrite('G:\Mi unidad\1. PROYECTOS TELLO 2022\SCM SPILL OVERS\outputs\PEAO\densidad_g\1%\simulacion_3\output_tests.xlsx',p_value_vec_"&amp;SI59&amp;"','p_value_vec_"&amp;SI59&amp;"');"</f>
        <v>xlswrite('G:\Mi unidad\1. PROYECTOS TELLO 2022\SCM SPILL OVERS\outputs\PEAO\densidad_g\1%\simulacion_3\output_tests.xlsx',p_value_vec_41','p_value_vec_41');</v>
      </c>
      <c r="SU59">
        <v>41</v>
      </c>
      <c r="SV59" t="str">
        <f>"xlswrite('G:\Mi unidad\1. PROYECTOS TELLO 2022\SCM SPILL OVERS\outputs\PEAO\distancia_centro_salud\1%\simulacion_3\output_tests.xlsx',p_value_vec_"&amp;SU59&amp;"','p_value_vec_"&amp;SU59&amp;"');"</f>
        <v>xlswrite('G:\Mi unidad\1. PROYECTOS TELLO 2022\SCM SPILL OVERS\outputs\PEAO\distancia_centro_salud\1%\simulacion_3\output_tests.xlsx',p_value_vec_41','p_value_vec_41');</v>
      </c>
      <c r="TH59">
        <v>41</v>
      </c>
      <c r="TI59" t="str">
        <f>"xlswrite('G:\Mi unidad\1. PROYECTOS TELLO 2022\SCM SPILL OVERS\outputs\PEAO\informalidad\1%\simulacion_3\output_tests.xlsx',p_value_vec_"&amp;TH59&amp;"','p_value_vec_"&amp;TH59&amp;"');"</f>
        <v>xlswrite('G:\Mi unidad\1. PROYECTOS TELLO 2022\SCM SPILL OVERS\outputs\PEAO\informalidad\1%\simulacion_3\output_tests.xlsx',p_value_vec_41','p_value_vec_41');</v>
      </c>
      <c r="TU59">
        <v>41</v>
      </c>
      <c r="TV59" t="str">
        <f>"xlswrite('G:\Mi unidad\1. PROYECTOS TELLO 2022\SCM SPILL OVERS\outputs\PEAO\alimentos\1%\simulacion_3\output_tests.xlsx',p_value_vec_"&amp;TU59&amp;"','p_value_vec_"&amp;TU59&amp;"');"</f>
        <v>xlswrite('G:\Mi unidad\1. PROYECTOS TELLO 2022\SCM SPILL OVERS\outputs\PEAO\alimentos\1%\simulacion_3\output_tests.xlsx',p_value_vec_41','p_value_vec_41');</v>
      </c>
      <c r="UB59">
        <v>41</v>
      </c>
      <c r="UC59" t="str">
        <f>"xlswrite('G:\Mi unidad\1. PROYECTOS TELLO 2022\SCM SPILL OVERS\outputs\PEAO\jefe_hogar\1%\simulacion_3\output_tests.xlsx',p_value_vec_"&amp;UB59&amp;"','p_value_vec_"&amp;UB59&amp;"');"</f>
        <v>xlswrite('G:\Mi unidad\1. PROYECTOS TELLO 2022\SCM SPILL OVERS\outputs\PEAO\jefe_hogar\1%\simulacion_3\output_tests.xlsx',p_value_vec_41','p_value_vec_41');</v>
      </c>
      <c r="UI59">
        <v>41</v>
      </c>
      <c r="UJ59" t="str">
        <f>"xlswrite('G:\Mi unidad\1. PROYECTOS TELLO 2022\SCM SPILL OVERS\outputs\PEAO\mujeres\1%\simulacion_3\output_tests.xlsx',p_value_vec_"&amp;UI59&amp;"','p_value_vec_"&amp;UI59&amp;"');"</f>
        <v>xlswrite('G:\Mi unidad\1. PROYECTOS TELLO 2022\SCM SPILL OVERS\outputs\PEAO\mujeres\1%\simulacion_3\output_tests.xlsx',p_value_vec_41','p_value_vec_41');</v>
      </c>
      <c r="UU59">
        <v>41</v>
      </c>
      <c r="UV59" t="str">
        <f>"xlswrite('G:\Mi unidad\1. PROYECTOS TELLO 2022\SCM SPILL OVERS\outputs\PEAO\criminalidad\1%\simulacion_3\output_tests.xlsx',p_value_vec_"&amp;UU59&amp;"','p_value_vec_"&amp;UU59&amp;"');"</f>
        <v>xlswrite('G:\Mi unidad\1. PROYECTOS TELLO 2022\SCM SPILL OVERS\outputs\PEAO\criminalidad\1%\simulacion_3\output_tests.xlsx',p_value_vec_41','p_value_vec_41');</v>
      </c>
    </row>
    <row r="60" spans="1:568" x14ac:dyDescent="0.3">
      <c r="A60">
        <v>169</v>
      </c>
      <c r="B60" s="2" t="str">
        <f t="shared" si="47"/>
        <v>[data_169,provincias_169,~] = xlsread('BD_PEAO_est_1_provincia_169.xlsx');</v>
      </c>
      <c r="E60" s="2" t="str">
        <f t="shared" si="37"/>
        <v>provincia_169 = unique(provincias_169(2:end,1));</v>
      </c>
      <c r="O60" s="2" t="str">
        <f t="shared" si="48"/>
        <v>PEAO_169 = reshape(data_169(:,2),T+S,N);</v>
      </c>
      <c r="T60" s="2" t="str">
        <f t="shared" si="49"/>
        <v xml:space="preserve">PEAO_169 = PEAO_169'; </v>
      </c>
      <c r="X60" s="2" t="str">
        <f t="shared" si="50"/>
        <v>tratado_169 = PEAO_169(1,:);</v>
      </c>
      <c r="AC60" s="2" t="str">
        <f t="shared" si="51"/>
        <v>PEAO_169(1,:) = [];</v>
      </c>
      <c r="AI60" s="2" t="str">
        <f t="shared" si="52"/>
        <v>PEAO_169 = [tratado_169;PEAO_169];</v>
      </c>
      <c r="AN60" s="2" t="str">
        <f t="shared" si="53"/>
        <v>Y_169 = PEAO_169; % outcome matrix</v>
      </c>
      <c r="AS60" s="2" t="str">
        <f t="shared" si="44"/>
        <v>Y_pre_169 = Y_169(:,1:T);</v>
      </c>
      <c r="AW60" s="2" t="str">
        <f t="shared" si="45"/>
        <v>Y_post_169 = Y_169(:,T+1:end);</v>
      </c>
      <c r="BA60" s="2" t="str">
        <f t="shared" si="46"/>
        <v>[a_hat_169,B_hat_169] = scm_batch(Y_pre_169);</v>
      </c>
      <c r="BF60" s="2" t="str">
        <f t="shared" si="38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39"/>
        <v>M_hat_169 = (eye(N)-B_hat_169)'*(eye(N)-B_hat_169);</v>
      </c>
      <c r="DQ60" s="2" t="str">
        <f t="shared" si="40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1"/>
        <v>synthetic_control_169=synthetic_control_169'</v>
      </c>
      <c r="EQ60" s="2" t="str">
        <f t="shared" si="42"/>
        <v>synthetic_control_sp_169=synthetic_control_sp_169'</v>
      </c>
      <c r="EV60" s="2" t="str">
        <f t="shared" si="43"/>
        <v>tratado_169=tratado_169'</v>
      </c>
      <c r="EZ60" s="2" t="str">
        <f t="shared" si="54"/>
        <v>xlswrite('G:\Mi unidad\1. PROYECTOS TELLO 2022\SCM SPILL OVERS\outputs\PEAO\distancia_centro_salud\1%\simulacion_3\synthetic_control_outputs.xlsx',synthetic_control_169,169)</v>
      </c>
      <c r="FN60" s="2" t="str">
        <f t="shared" si="55"/>
        <v>xlswrite('G:\Mi unidad\1. PROYECTOS TELLO 2022\SCM SPILL OVERS\outputs\PEAO\distancia_centro_salud\1%\simulacion_3\synthetic_control_spillover_outputs.xlsx',synthetic_control_sp_169,169)</v>
      </c>
      <c r="GD60" s="2" t="str">
        <f t="shared" si="56"/>
        <v>xlswrite('G:\Mi unidad\1. PROYECTOS TELLO 2022\SCM SPILL OVERS\outputs\PEAO\distancia_centro_salud\1%\simulacion_3\observado_outputs.xlsx',tratado_169,169)</v>
      </c>
      <c r="GR60" s="2" t="str">
        <f t="shared" si="57"/>
        <v>xlswrite('G:\Mi unidad\1. PROYECTOS TELLO 2022\SCM SPILL OVERS\outputs\PEAO\informalidad\1%\simulacion_3\synthetic_control_outputs.xlsx',synthetic_control_169,169)</v>
      </c>
      <c r="HF60" s="2" t="str">
        <f t="shared" si="58"/>
        <v>xlswrite('G:\Mi unidad\1. PROYECTOS TELLO 2022\SCM SPILL OVERS\outputs\PEAO\informalidad\1%\simulacion_3\synthetic_control_spillover_outputs.xlsx',synthetic_control_sp_169,169)</v>
      </c>
      <c r="HV60" s="2" t="str">
        <f t="shared" si="59"/>
        <v>xlswrite('G:\Mi unidad\1. PROYECTOS TELLO 2022\SCM SPILL OVERS\outputs\PEAO\informalidad\1%\simulacion_3\observado_outputs.xlsx',tratado_169,169)</v>
      </c>
      <c r="IJ60" s="2" t="str">
        <f t="shared" si="60"/>
        <v>xlswrite('G:\Mi unidad\1. PROYECTOS TELLO 2022\SCM SPILL OVERS\outputs\PEAO\densidad\1%\simulacion_3\synthetic_control_outputs.xlsx',synthetic_control_169,169)</v>
      </c>
      <c r="IX60" s="2" t="str">
        <f t="shared" si="61"/>
        <v>xlswrite('G:\Mi unidad\1. PROYECTOS TELLO 2022\SCM SPILL OVERS\outputs\PEAO\densidad\1%\simulacion_3\synthetic_control_spillover_outputs.xlsx',synthetic_control_sp_169,169)</v>
      </c>
      <c r="JN60" s="2" t="str">
        <f t="shared" si="62"/>
        <v>xlswrite('G:\Mi unidad\1. PROYECTOS TELLO 2022\SCM SPILL OVERS\outputs\PEAO\densidad\1%\simulacion_3\observado_outputs.xlsx',tratado_169,169)</v>
      </c>
      <c r="KA60" s="2" t="str">
        <f t="shared" si="63"/>
        <v>xlswrite('G:\Mi unidad\1. PROYECTOS TELLO 2022\SCM SPILL OVERS\outputs\PEAO\bajo_niv_educ\1%\simulacion_3\synthetic_control_outputs.xlsx',synthetic_control_169,169)</v>
      </c>
      <c r="KO60" s="2" t="str">
        <f t="shared" si="64"/>
        <v>xlswrite('G:\Mi unidad\1. PROYECTOS TELLO 2022\SCM SPILL OVERS\outputs\PEAO\bajo_niv_educ\1%\simulacion_3\synthetic_control_spillover_outputs.xlsx',synthetic_control_sp_169,169)</v>
      </c>
      <c r="LE60" s="2" t="str">
        <f t="shared" si="65"/>
        <v>xlswrite('G:\Mi unidad\1. PROYECTOS TELLO 2022\SCM SPILL OVERS\outputs\PEAO\bajo_niv_educ\1%\simulacion_3\observado_outputs.xlsx',tratado_169,169)</v>
      </c>
      <c r="LS60" s="2" t="str">
        <f t="shared" si="66"/>
        <v>xlswrite('G:\Mi unidad\1. PROYECTOS TELLO 2022\SCM SPILL OVERS\outputs\PEAO\bajo_ingreso\1%\simulacion_3\synthetic_control_outputs.xlsx',synthetic_control_169,169)</v>
      </c>
      <c r="MH60" s="2" t="str">
        <f t="shared" si="67"/>
        <v>xlswrite('G:\Mi unidad\1. PROYECTOS TELLO 2022\SCM SPILL OVERS\outputs\PEAO\bajo_ingreso\1%\simulacion_3\synthetic_control_spillover_outputs.xlsx',synthetic_control_sp_169,169)</v>
      </c>
      <c r="MX60" s="2" t="str">
        <f t="shared" si="68"/>
        <v>xlswrite('G:\Mi unidad\1. PROYECTOS TELLO 2022\SCM SPILL OVERS\outputs\PEAO\bajo_ingreso\1%\simulacion_3\observado_outputs.xlsx',tratado_169,169)</v>
      </c>
      <c r="NR60" s="2" t="str">
        <f t="shared" si="69"/>
        <v>xlswrite('G:\Mi unidad\1. PROYECTOS TELLO 2022\SCM SPILL OVERS\outputs\PEAO\densidad_g\1%\simulacion_3\synthetic_control_outputs.xlsx',synthetic_control_169,169)</v>
      </c>
      <c r="OF60" s="2" t="str">
        <f t="shared" si="70"/>
        <v>xlswrite('G:\Mi unidad\1. PROYECTOS TELLO 2022\SCM SPILL OVERS\outputs\PEAO\densidad_g\1%\simulacion_3\synthetic_control_spillover_outputs.xlsx',synthetic_control_sp_169,169)</v>
      </c>
      <c r="OV60" s="2" t="str">
        <f t="shared" si="71"/>
        <v>xlswrite('G:\Mi unidad\1. PROYECTOS TELLO 2022\SCM SPILL OVERS\outputs\PEAO\densidad_g\1%\simulacion_3\observado_outputs.xlsx',tratado_169,169)</v>
      </c>
      <c r="PI60" s="2" t="str">
        <f t="shared" si="72"/>
        <v>xlswrite('G:\Mi unidad\1. PROYECTOS TELLO 2022\SCM SPILL OVERS\outputs\PEAO\alimentos\1%\simulacion_3\synthetic_control_outputs.xlsx',synthetic_control_169,169);</v>
      </c>
      <c r="PJ60" s="2" t="str">
        <f t="shared" si="73"/>
        <v>xlswrite('G:\Mi unidad\1. PROYECTOS TELLO 2022\SCM SPILL OVERS\outputs\PEAO\alimentos\1%\simulacion_3\synthetic_control_spillover_outputs.xlsx',synthetic_control_sp_169,169);</v>
      </c>
      <c r="PK60" s="2" t="str">
        <f t="shared" si="74"/>
        <v>xlswrite('G:\Mi unidad\1. PROYECTOS TELLO 2022\SCM SPILL OVERS\outputs\PEAO\alimentos\1%\simulacion_3\observado_outputs.xlsx',tratado_169,169);</v>
      </c>
      <c r="PP60" s="2" t="str">
        <f t="shared" si="75"/>
        <v>xlswrite('G:\Mi unidad\1. PROYECTOS TELLO 2022\SCM SPILL OVERS\outputs\PEAO\jefe_hogar\1%\simulacion_3\synthetic_control_outputs.xlsx',synthetic_control_169,169);</v>
      </c>
      <c r="PQ60" s="2" t="str">
        <f t="shared" si="76"/>
        <v>xlswrite('G:\Mi unidad\1. PROYECTOS TELLO 2022\SCM SPILL OVERS\outputs\PEAO\jefe_hogar\1%\simulacion_3\synthetic_control_spillover_outputs.xlsx',synthetic_control_sp_169,169);</v>
      </c>
      <c r="PR60" s="2" t="str">
        <f t="shared" si="77"/>
        <v>xlswrite('G:\Mi unidad\1. PROYECTOS TELLO 2022\SCM SPILL OVERS\outputs\PEAO\jefe_hogar\1%\simulacion_3\observado_outputs.xlsx',tratado_169,169);</v>
      </c>
      <c r="PV60" s="2" t="str">
        <f t="shared" si="78"/>
        <v>xlswrite('G:\Mi unidad\1. PROYECTOS TELLO 2022\SCM SPILL OVERS\outputs\PEAO\mujeres\1%\simulacion_3\synthetic_control_outputs.xlsx',synthetic_control_169,169);</v>
      </c>
      <c r="PW60" s="2" t="str">
        <f t="shared" si="79"/>
        <v>xlswrite('G:\Mi unidad\1. PROYECTOS TELLO 2022\SCM SPILL OVERS\outputs\PEAO\mujeres\1%\simulacion_3\synthetic_control_spillover_outputs.xlsx',synthetic_control_sp_169,169);</v>
      </c>
      <c r="PX60" s="2" t="str">
        <f t="shared" si="80"/>
        <v>xlswrite('G:\Mi unidad\1. PROYECTOS TELLO 2022\SCM SPILL OVERS\outputs\PEAO\mujeres\1%\simulacion_3\observado_outputs.xlsx',tratado_169,169);</v>
      </c>
      <c r="QB60" s="2" t="str">
        <f t="shared" si="81"/>
        <v>xlswrite('G:\Mi unidad\1. PROYECTOS TELLO 2022\SCM SPILL OVERS\outputs\PEAO\criminalidad\1%\simulacion_3\synthetic_control_outputs.xlsx',synthetic_control_169,169);</v>
      </c>
      <c r="QC60" s="2" t="str">
        <f t="shared" si="82"/>
        <v>xlswrite('G:\Mi unidad\1. PROYECTOS TELLO 2022\SCM SPILL OVERS\outputs\PEAO\criminalidad\1%\simulacion_3\synthetic_control_spillover_outputs.xlsx',synthetic_control_sp_169,169);</v>
      </c>
      <c r="QD60" s="2" t="str">
        <f t="shared" si="83"/>
        <v>xlswrite('G:\Mi unidad\1. PROYECTOS TELLO 2022\SCM SPILL OVERS\outputs\PEAO\criminalidad\1%\simulacion_3\observado_outputs.xlsx',tratado_169,169);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OVERS\outputs\PEAO\bajo_niv_educ\1%\simulacion_3\output_tests.xlsx',alpha1_hat_vec_"&amp;QW60&amp;"','alpha1_hat_vec_"&amp;QW60&amp;"');"</f>
        <v>xlswrite('G:\Mi unidad\1. PROYECTOS TELLO 2022\SCM SPILL OVERS\outputs\PEAO\bajo_niv_educ\1%\simulacion_3\output_tests.xlsx',alpha1_hat_vec_41','alpha1_hat_vec_41');</v>
      </c>
      <c r="RK60">
        <v>41</v>
      </c>
      <c r="RL60" t="str">
        <f>"xlswrite('G:\Mi unidad\1. PROYECTOS TELLO 2022\SCM SPILL OVERS\outputs\PEAO\bajo_ingreso\1%\simulacion_3\output_tests.xlsx',alpha1_hat_vec_"&amp;RK60&amp;"','alpha1_hat_vec_"&amp;RK60&amp;"');"</f>
        <v>xlswrite('G:\Mi unidad\1. PROYECTOS TELLO 2022\SCM SPILL OVERS\outputs\PEAO\bajo_ingreso\1%\simulacion_3\output_tests.xlsx',alpha1_hat_vec_41','alpha1_hat_vec_41');</v>
      </c>
      <c r="RW60">
        <v>41</v>
      </c>
      <c r="RX60" t="str">
        <f>"xlswrite('G:\Mi unidad\1. PROYECTOS TELLO 2022\SCM SPILL OVERS\outputs\PEAO\densidad\1%\simulacion_3\output_tests.xlsx',alpha1_hat_vec_"&amp;RW60&amp;"','alpha1_hat_vec_"&amp;RW60&amp;"');"</f>
        <v>xlswrite('G:\Mi unidad\1. PROYECTOS TELLO 2022\SCM SPILL OVERS\outputs\PEAO\densidad\1%\simulacion_3\output_tests.xlsx',alpha1_hat_vec_41','alpha1_hat_vec_41');</v>
      </c>
      <c r="SI60">
        <v>41</v>
      </c>
      <c r="SJ60" t="str">
        <f>"xlswrite('G:\Mi unidad\1. PROYECTOS TELLO 2022\SCM SPILL OVERS\outputs\PEAO\densidad_g\1%\simulacion_3\output_tests.xlsx',alpha1_hat_vec_"&amp;SI60&amp;"','alpha1_hat_vec_"&amp;SI60&amp;"');"</f>
        <v>xlswrite('G:\Mi unidad\1. PROYECTOS TELLO 2022\SCM SPILL OVERS\outputs\PEAO\densidad_g\1%\simulacion_3\output_tests.xlsx',alpha1_hat_vec_41','alpha1_hat_vec_41');</v>
      </c>
      <c r="SU60">
        <v>41</v>
      </c>
      <c r="SV60" t="str">
        <f>"xlswrite('G:\Mi unidad\1. PROYECTOS TELLO 2022\SCM SPILL OVERS\outputs\PEAO\distancia_centro_salud\1%\simulacion_3\output_tests.xlsx',alpha1_hat_vec_"&amp;SU60&amp;"','alpha1_hat_vec_"&amp;SU60&amp;"');"</f>
        <v>xlswrite('G:\Mi unidad\1. PROYECTOS TELLO 2022\SCM SPILL OVERS\outputs\PEAO\distancia_centro_salud\1%\simulacion_3\output_tests.xlsx',alpha1_hat_vec_41','alpha1_hat_vec_41');</v>
      </c>
      <c r="TH60">
        <v>41</v>
      </c>
      <c r="TI60" t="str">
        <f>"xlswrite('G:\Mi unidad\1. PROYECTOS TELLO 2022\SCM SPILL OVERS\outputs\PEAO\informalidad\1%\simulacion_3\output_tests.xlsx',alpha1_hat_vec_"&amp;TH60&amp;"','alpha1_hat_vec_"&amp;TH60&amp;"');"</f>
        <v>xlswrite('G:\Mi unidad\1. PROYECTOS TELLO 2022\SCM SPILL OVERS\outputs\PEAO\informalidad\1%\simulacion_3\output_tests.xlsx',alpha1_hat_vec_41','alpha1_hat_vec_41');</v>
      </c>
      <c r="TU60">
        <v>41</v>
      </c>
      <c r="TV60" t="str">
        <f>"xlswrite('G:\Mi unidad\1. PROYECTOS TELLO 2022\SCM SPILL OVERS\outputs\PEAO\alimentos\1%\simulacion_3\output_tests.xlsx',alpha1_hat_vec_"&amp;TU60&amp;"','alpha1_hat_vec_"&amp;TU60&amp;"');"</f>
        <v>xlswrite('G:\Mi unidad\1. PROYECTOS TELLO 2022\SCM SPILL OVERS\outputs\PEAO\alimentos\1%\simulacion_3\output_tests.xlsx',alpha1_hat_vec_41','alpha1_hat_vec_41');</v>
      </c>
      <c r="UB60">
        <v>41</v>
      </c>
      <c r="UC60" t="str">
        <f>"xlswrite('G:\Mi unidad\1. PROYECTOS TELLO 2022\SCM SPILL OVERS\outputs\PEAO\jefe_hogar\1%\simulacion_3\output_tests.xlsx',alpha1_hat_vec_"&amp;UB60&amp;"','alpha1_hat_vec_"&amp;UB60&amp;"');"</f>
        <v>xlswrite('G:\Mi unidad\1. PROYECTOS TELLO 2022\SCM SPILL OVERS\outputs\PEAO\jefe_hogar\1%\simulacion_3\output_tests.xlsx',alpha1_hat_vec_41','alpha1_hat_vec_41');</v>
      </c>
      <c r="UI60">
        <v>41</v>
      </c>
      <c r="UJ60" t="str">
        <f>"xlswrite('G:\Mi unidad\1. PROYECTOS TELLO 2022\SCM SPILL OVERS\outputs\PEAO\mujeres\1%\simulacion_3\output_tests.xlsx',alpha1_hat_vec_"&amp;UI60&amp;"','alpha1_hat_vec_"&amp;UI60&amp;"');"</f>
        <v>xlswrite('G:\Mi unidad\1. PROYECTOS TELLO 2022\SCM SPILL OVERS\outputs\PEAO\mujeres\1%\simulacion_3\output_tests.xlsx',alpha1_hat_vec_41','alpha1_hat_vec_41');</v>
      </c>
      <c r="UU60">
        <v>41</v>
      </c>
      <c r="UV60" t="str">
        <f>"xlswrite('G:\Mi unidad\1. PROYECTOS TELLO 2022\SCM SPILL OVERS\outputs\PEAO\criminalidad\1%\simulacion_3\output_tests.xlsx',alpha1_hat_vec_"&amp;UU60&amp;"','alpha1_hat_vec_"&amp;UU60&amp;"');"</f>
        <v>xlswrite('G:\Mi unidad\1. PROYECTOS TELLO 2022\SCM SPILL OVERS\outputs\PEAO\criminalidad\1%\simulacion_3\output_tests.xlsx',alpha1_hat_vec_41','alpha1_hat_vec_41');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sp_andrews_te(Y_pre_"&amp;QI61&amp;",PEAO_"&amp;QI61&amp;"(:,T+s),A_"&amp;QI61&amp;",C,.05);"</f>
        <v xml:space="preserve">    [p_value_23,lb_23,ub_23] = sp_andrews_te(Y_pre_23,PEAO_23(:,T+s),A_23,C,.05);</v>
      </c>
      <c r="QP61">
        <v>38</v>
      </c>
      <c r="QQ61" t="str">
        <f>"    spillover_test_"&amp;QP61&amp;"(s) = sp_andrews(Y_pre_"&amp;QP61&amp;",PEAO_"&amp;QP61&amp;"(:,T+s),A_"&amp;QP61&amp;",C,d,alpha_sig);"</f>
        <v xml:space="preserve">    spillover_test_38(s) = sp_andrews(Y_pre_38,PEAO_38(:,T+s),A_38,C,d,alpha_sig);</v>
      </c>
      <c r="QW61">
        <v>41</v>
      </c>
      <c r="QX61" t="str">
        <f>"xlswrite('G:\Mi unidad\1. PROYECTOS TELLO 2022\SCM SPILL OVERS\outputs\PEAO\bajo_niv_educ\1%\simulacion_3\output_tests.xlsx',spillover_test_"&amp;QW61&amp;"','sp_test_"&amp;QW61&amp;"');"</f>
        <v>xlswrite('G:\Mi unidad\1. PROYECTOS TELLO 2022\SCM SPILL OVERS\outputs\PEAO\bajo_niv_educ\1%\simulacion_3\output_tests.xlsx',spillover_test_41','sp_test_41');</v>
      </c>
      <c r="RK61">
        <v>41</v>
      </c>
      <c r="RL61" t="str">
        <f>"xlswrite('G:\Mi unidad\1. PROYECTOS TELLO 2022\SCM SPILL OVERS\outputs\PEAO\bajo_ingreso\1%\simulacion_3\output_tests.xlsx',spillover_test_"&amp;RK61&amp;"','sp_test_"&amp;RK61&amp;"');"</f>
        <v>xlswrite('G:\Mi unidad\1. PROYECTOS TELLO 2022\SCM SPILL OVERS\outputs\PEAO\bajo_ingreso\1%\simulacion_3\output_tests.xlsx',spillover_test_41','sp_test_41');</v>
      </c>
      <c r="RW61">
        <v>41</v>
      </c>
      <c r="RX61" t="str">
        <f>"xlswrite('G:\Mi unidad\1. PROYECTOS TELLO 2022\SCM SPILL OVERS\outputs\PEAO\densidad\1%\simulacion_3\output_tests.xlsx',spillover_test_"&amp;RW61&amp;"','sp_test_"&amp;RW61&amp;"');"</f>
        <v>xlswrite('G:\Mi unidad\1. PROYECTOS TELLO 2022\SCM SPILL OVERS\outputs\PEAO\densidad\1%\simulacion_3\output_tests.xlsx',spillover_test_41','sp_test_41');</v>
      </c>
      <c r="SI61">
        <v>41</v>
      </c>
      <c r="SJ61" t="str">
        <f>"xlswrite('G:\Mi unidad\1. PROYECTOS TELLO 2022\SCM SPILL OVERS\outputs\PEAO\densidad_g\1%\simulacion_3\output_tests.xlsx',spillover_test_"&amp;SI61&amp;"','sp_test_"&amp;SI61&amp;"');"</f>
        <v>xlswrite('G:\Mi unidad\1. PROYECTOS TELLO 2022\SCM SPILL OVERS\outputs\PEAO\densidad_g\1%\simulacion_3\output_tests.xlsx',spillover_test_41','sp_test_41');</v>
      </c>
      <c r="SU61">
        <v>41</v>
      </c>
      <c r="SV61" t="str">
        <f>"xlswrite('G:\Mi unidad\1. PROYECTOS TELLO 2022\SCM SPILL OVERS\outputs\PEAO\distancia_centro_salud\1%\simulacion_3\output_tests.xlsx',spillover_test_"&amp;SU61&amp;"','sp_test_"&amp;SU61&amp;"');"</f>
        <v>xlswrite('G:\Mi unidad\1. PROYECTOS TELLO 2022\SCM SPILL OVERS\outputs\PEAO\distancia_centro_salud\1%\simulacion_3\output_tests.xlsx',spillover_test_41','sp_test_41');</v>
      </c>
      <c r="TH61">
        <v>41</v>
      </c>
      <c r="TI61" t="str">
        <f>"xlswrite('G:\Mi unidad\1. PROYECTOS TELLO 2022\SCM SPILL OVERS\outputs\PEAO\informalidad\1%\simulacion_3\output_tests.xlsx',spillover_test_"&amp;TH61&amp;"','sp_test_"&amp;TH61&amp;"');"</f>
        <v>xlswrite('G:\Mi unidad\1. PROYECTOS TELLO 2022\SCM SPILL OVERS\outputs\PEAO\informalidad\1%\simulacion_3\output_tests.xlsx',spillover_test_41','sp_test_41');</v>
      </c>
      <c r="TU61">
        <v>41</v>
      </c>
      <c r="TV61" t="str">
        <f>"xlswrite('G:\Mi unidad\1. PROYECTOS TELLO 2022\SCM SPILL OVERS\outputs\PEAO\alimentos\1%\simulacion_3\output_tests.xlsx',spillover_test_"&amp;TU61&amp;"','sp_test_"&amp;TU61&amp;"');"</f>
        <v>xlswrite('G:\Mi unidad\1. PROYECTOS TELLO 2022\SCM SPILL OVERS\outputs\PEAO\alimentos\1%\simulacion_3\output_tests.xlsx',spillover_test_41','sp_test_41');</v>
      </c>
      <c r="UB61">
        <v>41</v>
      </c>
      <c r="UC61" t="str">
        <f>"xlswrite('G:\Mi unidad\1. PROYECTOS TELLO 2022\SCM SPILL OVERS\outputs\PEAO\jefe_hogar\1%\simulacion_3\output_tests.xlsx',spillover_test_"&amp;UB61&amp;"','sp_test_"&amp;UB61&amp;"');"</f>
        <v>xlswrite('G:\Mi unidad\1. PROYECTOS TELLO 2022\SCM SPILL OVERS\outputs\PEAO\jefe_hogar\1%\simulacion_3\output_tests.xlsx',spillover_test_41','sp_test_41');</v>
      </c>
      <c r="UI61">
        <v>41</v>
      </c>
      <c r="UJ61" t="str">
        <f>"xlswrite('G:\Mi unidad\1. PROYECTOS TELLO 2022\SCM SPILL OVERS\outputs\PEAO\mujeres\1%\simulacion_3\output_tests.xlsx',spillover_test_"&amp;UI61&amp;"','sp_test_"&amp;UI61&amp;"');"</f>
        <v>xlswrite('G:\Mi unidad\1. PROYECTOS TELLO 2022\SCM SPILL OVERS\outputs\PEAO\mujeres\1%\simulacion_3\output_tests.xlsx',spillover_test_41','sp_test_41');</v>
      </c>
      <c r="UU61">
        <v>41</v>
      </c>
      <c r="UV61" t="str">
        <f>"xlswrite('G:\Mi unidad\1. PROYECTOS TELLO 2022\SCM SPILL OVERS\outputs\PEAO\criminalidad\1%\simulacion_3\output_tests.xlsx',spillover_test_"&amp;UU61&amp;"','sp_test_"&amp;UU61&amp;"');"</f>
        <v>xlswrite('G:\Mi unidad\1. PROYECTOS TELLO 2022\SCM SPILL OVERS\outputs\PEAO\criminalidad\1%\simulacion_3\output_tests.xlsx',spillover_test_41','sp_test_41');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OVERS\outputs\PEAO\bajo_niv_educ\1%\simulacion_3\output_tests.xlsx',lb_vec_"&amp;QW62&amp;"','lb_vec_"&amp;QW62&amp;"');"</f>
        <v>xlswrite('G:\Mi unidad\1. PROYECTOS TELLO 2022\SCM SPILL OVERS\outputs\PEAO\bajo_niv_educ\1%\simulacion_3\output_tests.xlsx',lb_vec_42','lb_vec_42');</v>
      </c>
      <c r="RK62">
        <v>42</v>
      </c>
      <c r="RL62" t="str">
        <f>"xlswrite('G:\Mi unidad\1. PROYECTOS TELLO 2022\SCM SPILL OVERS\outputs\PEAO\bajo_ingreso\1%\simulacion_3\output_tests.xlsx',lb_vec_"&amp;RK62&amp;"','lb_vec_"&amp;RK62&amp;"');"</f>
        <v>xlswrite('G:\Mi unidad\1. PROYECTOS TELLO 2022\SCM SPILL OVERS\outputs\PEAO\bajo_ingreso\1%\simulacion_3\output_tests.xlsx',lb_vec_42','lb_vec_42');</v>
      </c>
      <c r="RW62">
        <v>42</v>
      </c>
      <c r="RX62" t="str">
        <f>"xlswrite('G:\Mi unidad\1. PROYECTOS TELLO 2022\SCM SPILL OVERS\outputs\PEAO\densidad\1%\simulacion_3\output_tests.xlsx',lb_vec_"&amp;RW62&amp;"','lb_vec_"&amp;RW62&amp;"');"</f>
        <v>xlswrite('G:\Mi unidad\1. PROYECTOS TELLO 2022\SCM SPILL OVERS\outputs\PEAO\densidad\1%\simulacion_3\output_tests.xlsx',lb_vec_42','lb_vec_42');</v>
      </c>
      <c r="SI62">
        <v>42</v>
      </c>
      <c r="SJ62" t="str">
        <f>"xlswrite('G:\Mi unidad\1. PROYECTOS TELLO 2022\SCM SPILL OVERS\outputs\PEAO\densidad_g\1%\simulacion_3\output_tests.xlsx',lb_vec_"&amp;SI62&amp;"','lb_vec_"&amp;SI62&amp;"');"</f>
        <v>xlswrite('G:\Mi unidad\1. PROYECTOS TELLO 2022\SCM SPILL OVERS\outputs\PEAO\densidad_g\1%\simulacion_3\output_tests.xlsx',lb_vec_42','lb_vec_42');</v>
      </c>
      <c r="SU62">
        <v>42</v>
      </c>
      <c r="SV62" t="str">
        <f>"xlswrite('G:\Mi unidad\1. PROYECTOS TELLO 2022\SCM SPILL OVERS\outputs\PEAO\distancia_centro_salud\1%\simulacion_3\output_tests.xlsx',lb_vec_"&amp;SU62&amp;"','lb_vec_"&amp;SU62&amp;"');"</f>
        <v>xlswrite('G:\Mi unidad\1. PROYECTOS TELLO 2022\SCM SPILL OVERS\outputs\PEAO\distancia_centro_salud\1%\simulacion_3\output_tests.xlsx',lb_vec_42','lb_vec_42');</v>
      </c>
      <c r="TH62">
        <v>42</v>
      </c>
      <c r="TI62" t="str">
        <f>"xlswrite('G:\Mi unidad\1. PROYECTOS TELLO 2022\SCM SPILL OVERS\outputs\PEAO\informalidad\1%\simulacion_3\output_tests.xlsx',lb_vec_"&amp;TH62&amp;"','lb_vec_"&amp;TH62&amp;"');"</f>
        <v>xlswrite('G:\Mi unidad\1. PROYECTOS TELLO 2022\SCM SPILL OVERS\outputs\PEAO\informalidad\1%\simulacion_3\output_tests.xlsx',lb_vec_42','lb_vec_42');</v>
      </c>
      <c r="TU62">
        <v>42</v>
      </c>
      <c r="TV62" t="str">
        <f>"xlswrite('G:\Mi unidad\1. PROYECTOS TELLO 2022\SCM SPILL OVERS\outputs\PEAO\alimentos\1%\simulacion_3\output_tests.xlsx',lb_vec_"&amp;TU62&amp;"','lb_vec_"&amp;TU62&amp;"');"</f>
        <v>xlswrite('G:\Mi unidad\1. PROYECTOS TELLO 2022\SCM SPILL OVERS\outputs\PEAO\alimentos\1%\simulacion_3\output_tests.xlsx',lb_vec_42','lb_vec_42');</v>
      </c>
      <c r="UB62">
        <v>42</v>
      </c>
      <c r="UC62" t="str">
        <f>"xlswrite('G:\Mi unidad\1. PROYECTOS TELLO 2022\SCM SPILL OVERS\outputs\PEAO\jefe_hogar\1%\simulacion_3\output_tests.xlsx',lb_vec_"&amp;UB62&amp;"','lb_vec_"&amp;UB62&amp;"');"</f>
        <v>xlswrite('G:\Mi unidad\1. PROYECTOS TELLO 2022\SCM SPILL OVERS\outputs\PEAO\jefe_hogar\1%\simulacion_3\output_tests.xlsx',lb_vec_42','lb_vec_42');</v>
      </c>
      <c r="UI62">
        <v>42</v>
      </c>
      <c r="UJ62" t="str">
        <f>"xlswrite('G:\Mi unidad\1. PROYECTOS TELLO 2022\SCM SPILL OVERS\outputs\PEAO\mujeres\1%\simulacion_3\output_tests.xlsx',lb_vec_"&amp;UI62&amp;"','lb_vec_"&amp;UI62&amp;"');"</f>
        <v>xlswrite('G:\Mi unidad\1. PROYECTOS TELLO 2022\SCM SPILL OVERS\outputs\PEAO\mujeres\1%\simulacion_3\output_tests.xlsx',lb_vec_42','lb_vec_42');</v>
      </c>
      <c r="UU62">
        <v>42</v>
      </c>
      <c r="UV62" t="str">
        <f>"xlswrite('G:\Mi unidad\1. PROYECTOS TELLO 2022\SCM SPILL OVERS\outputs\PEAO\criminalidad\1%\simulacion_3\output_tests.xlsx',lb_vec_"&amp;UU62&amp;"','lb_vec_"&amp;UU62&amp;"');"</f>
        <v>xlswrite('G:\Mi unidad\1. PROYECTOS TELLO 2022\SCM SPILL OVERS\outputs\PEAO\criminalidad\1%\simulacion_3\output_tests.xlsx',lb_vec_42','lb_vec_42');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OVERS\outputs\PEAO\bajo_niv_educ\1%\simulacion_3\output_tests.xlsx',ub_vec_"&amp;QW63&amp;"','ub_vec_"&amp;QW63&amp;"');"</f>
        <v>xlswrite('G:\Mi unidad\1. PROYECTOS TELLO 2022\SCM SPILL OVERS\outputs\PEAO\bajo_niv_educ\1%\simulacion_3\output_tests.xlsx',ub_vec_42','ub_vec_42');</v>
      </c>
      <c r="RK63">
        <v>42</v>
      </c>
      <c r="RL63" t="str">
        <f>"xlswrite('G:\Mi unidad\1. PROYECTOS TELLO 2022\SCM SPILL OVERS\outputs\PEAO\bajo_ingreso\1%\simulacion_3\output_tests.xlsx',ub_vec_"&amp;RK63&amp;"','ub_vec_"&amp;RK63&amp;"');"</f>
        <v>xlswrite('G:\Mi unidad\1. PROYECTOS TELLO 2022\SCM SPILL OVERS\outputs\PEAO\bajo_ingreso\1%\simulacion_3\output_tests.xlsx',ub_vec_42','ub_vec_42');</v>
      </c>
      <c r="RW63">
        <v>42</v>
      </c>
      <c r="RX63" t="str">
        <f>"xlswrite('G:\Mi unidad\1. PROYECTOS TELLO 2022\SCM SPILL OVERS\outputs\PEAO\densidad\1%\simulacion_3\output_tests.xlsx',ub_vec_"&amp;RW63&amp;"','ub_vec_"&amp;RW63&amp;"');"</f>
        <v>xlswrite('G:\Mi unidad\1. PROYECTOS TELLO 2022\SCM SPILL OVERS\outputs\PEAO\densidad\1%\simulacion_3\output_tests.xlsx',ub_vec_42','ub_vec_42');</v>
      </c>
      <c r="SI63">
        <v>42</v>
      </c>
      <c r="SJ63" t="str">
        <f>"xlswrite('G:\Mi unidad\1. PROYECTOS TELLO 2022\SCM SPILL OVERS\outputs\PEAO\densidad_g\1%\simulacion_3\output_tests.xlsx',ub_vec_"&amp;SI63&amp;"','ub_vec_"&amp;SI63&amp;"');"</f>
        <v>xlswrite('G:\Mi unidad\1. PROYECTOS TELLO 2022\SCM SPILL OVERS\outputs\PEAO\densidad_g\1%\simulacion_3\output_tests.xlsx',ub_vec_42','ub_vec_42');</v>
      </c>
      <c r="SU63">
        <v>42</v>
      </c>
      <c r="SV63" t="str">
        <f>"xlswrite('G:\Mi unidad\1. PROYECTOS TELLO 2022\SCM SPILL OVERS\outputs\PEAO\distancia_centro_salud\1%\simulacion_3\output_tests.xlsx',ub_vec_"&amp;SU63&amp;"','ub_vec_"&amp;SU63&amp;"');"</f>
        <v>xlswrite('G:\Mi unidad\1. PROYECTOS TELLO 2022\SCM SPILL OVERS\outputs\PEAO\distancia_centro_salud\1%\simulacion_3\output_tests.xlsx',ub_vec_42','ub_vec_42');</v>
      </c>
      <c r="TH63">
        <v>42</v>
      </c>
      <c r="TI63" t="str">
        <f>"xlswrite('G:\Mi unidad\1. PROYECTOS TELLO 2022\SCM SPILL OVERS\outputs\PEAO\informalidad\1%\simulacion_3\output_tests.xlsx',ub_vec_"&amp;TH63&amp;"','ub_vec_"&amp;TH63&amp;"');"</f>
        <v>xlswrite('G:\Mi unidad\1. PROYECTOS TELLO 2022\SCM SPILL OVERS\outputs\PEAO\informalidad\1%\simulacion_3\output_tests.xlsx',ub_vec_42','ub_vec_42');</v>
      </c>
      <c r="TU63">
        <v>42</v>
      </c>
      <c r="TV63" t="str">
        <f>"xlswrite('G:\Mi unidad\1. PROYECTOS TELLO 2022\SCM SPILL OVERS\outputs\PEAO\alimentos\1%\simulacion_3\output_tests.xlsx',ub_vec_"&amp;TU63&amp;"','ub_vec_"&amp;TU63&amp;"');"</f>
        <v>xlswrite('G:\Mi unidad\1. PROYECTOS TELLO 2022\SCM SPILL OVERS\outputs\PEAO\alimentos\1%\simulacion_3\output_tests.xlsx',ub_vec_42','ub_vec_42');</v>
      </c>
      <c r="UB63">
        <v>42</v>
      </c>
      <c r="UC63" t="str">
        <f>"xlswrite('G:\Mi unidad\1. PROYECTOS TELLO 2022\SCM SPILL OVERS\outputs\PEAO\jefe_hogar\1%\simulacion_3\output_tests.xlsx',ub_vec_"&amp;UB63&amp;"','ub_vec_"&amp;UB63&amp;"');"</f>
        <v>xlswrite('G:\Mi unidad\1. PROYECTOS TELLO 2022\SCM SPILL OVERS\outputs\PEAO\jefe_hogar\1%\simulacion_3\output_tests.xlsx',ub_vec_42','ub_vec_42');</v>
      </c>
      <c r="UI63">
        <v>42</v>
      </c>
      <c r="UJ63" t="str">
        <f>"xlswrite('G:\Mi unidad\1. PROYECTOS TELLO 2022\SCM SPILL OVERS\outputs\PEAO\mujeres\1%\simulacion_3\output_tests.xlsx',ub_vec_"&amp;UI63&amp;"','ub_vec_"&amp;UI63&amp;"');"</f>
        <v>xlswrite('G:\Mi unidad\1. PROYECTOS TELLO 2022\SCM SPILL OVERS\outputs\PEAO\mujeres\1%\simulacion_3\output_tests.xlsx',ub_vec_42','ub_vec_42');</v>
      </c>
      <c r="UU63">
        <v>42</v>
      </c>
      <c r="UV63" t="str">
        <f>"xlswrite('G:\Mi unidad\1. PROYECTOS TELLO 2022\SCM SPILL OVERS\outputs\PEAO\criminalidad\1%\simulacion_3\output_tests.xlsx',ub_vec_"&amp;UU63&amp;"','ub_vec_"&amp;UU63&amp;"');"</f>
        <v>xlswrite('G:\Mi unidad\1. PROYECTOS TELLO 2022\SCM SPILL OVERS\outputs\PEAO\criminalidad\1%\simulacion_3\output_tests.xlsx',ub_vec_42','ub_vec_42');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OVERS\outputs\PEAO\bajo_niv_educ\1%\simulacion_3\output_tests.xlsx',p_value_vec_"&amp;QW64&amp;"','p_value_vec_"&amp;QW64&amp;"');"</f>
        <v>xlswrite('G:\Mi unidad\1. PROYECTOS TELLO 2022\SCM SPILL OVERS\outputs\PEAO\bajo_niv_educ\1%\simulacion_3\output_tests.xlsx',p_value_vec_42','p_value_vec_42');</v>
      </c>
      <c r="RK64">
        <v>42</v>
      </c>
      <c r="RL64" t="str">
        <f>"xlswrite('G:\Mi unidad\1. PROYECTOS TELLO 2022\SCM SPILL OVERS\outputs\PEAO\bajo_ingreso\1%\simulacion_3\output_tests.xlsx',p_value_vec_"&amp;RK64&amp;"','p_value_vec_"&amp;RK64&amp;"');"</f>
        <v>xlswrite('G:\Mi unidad\1. PROYECTOS TELLO 2022\SCM SPILL OVERS\outputs\PEAO\bajo_ingreso\1%\simulacion_3\output_tests.xlsx',p_value_vec_42','p_value_vec_42');</v>
      </c>
      <c r="RW64">
        <v>42</v>
      </c>
      <c r="RX64" t="str">
        <f>"xlswrite('G:\Mi unidad\1. PROYECTOS TELLO 2022\SCM SPILL OVERS\outputs\PEAO\densidad\1%\simulacion_3\output_tests.xlsx',p_value_vec_"&amp;RW64&amp;"','p_value_vec_"&amp;RW64&amp;"');"</f>
        <v>xlswrite('G:\Mi unidad\1. PROYECTOS TELLO 2022\SCM SPILL OVERS\outputs\PEAO\densidad\1%\simulacion_3\output_tests.xlsx',p_value_vec_42','p_value_vec_42');</v>
      </c>
      <c r="SI64">
        <v>42</v>
      </c>
      <c r="SJ64" t="str">
        <f>"xlswrite('G:\Mi unidad\1. PROYECTOS TELLO 2022\SCM SPILL OVERS\outputs\PEAO\densidad_g\1%\simulacion_3\output_tests.xlsx',p_value_vec_"&amp;SI64&amp;"','p_value_vec_"&amp;SI64&amp;"');"</f>
        <v>xlswrite('G:\Mi unidad\1. PROYECTOS TELLO 2022\SCM SPILL OVERS\outputs\PEAO\densidad_g\1%\simulacion_3\output_tests.xlsx',p_value_vec_42','p_value_vec_42');</v>
      </c>
      <c r="SU64">
        <v>42</v>
      </c>
      <c r="SV64" t="str">
        <f>"xlswrite('G:\Mi unidad\1. PROYECTOS TELLO 2022\SCM SPILL OVERS\outputs\PEAO\distancia_centro_salud\1%\simulacion_3\output_tests.xlsx',p_value_vec_"&amp;SU64&amp;"','p_value_vec_"&amp;SU64&amp;"');"</f>
        <v>xlswrite('G:\Mi unidad\1. PROYECTOS TELLO 2022\SCM SPILL OVERS\outputs\PEAO\distancia_centro_salud\1%\simulacion_3\output_tests.xlsx',p_value_vec_42','p_value_vec_42');</v>
      </c>
      <c r="TH64">
        <v>42</v>
      </c>
      <c r="TI64" t="str">
        <f>"xlswrite('G:\Mi unidad\1. PROYECTOS TELLO 2022\SCM SPILL OVERS\outputs\PEAO\informalidad\1%\simulacion_3\output_tests.xlsx',p_value_vec_"&amp;TH64&amp;"','p_value_vec_"&amp;TH64&amp;"');"</f>
        <v>xlswrite('G:\Mi unidad\1. PROYECTOS TELLO 2022\SCM SPILL OVERS\outputs\PEAO\informalidad\1%\simulacion_3\output_tests.xlsx',p_value_vec_42','p_value_vec_42');</v>
      </c>
      <c r="TU64">
        <v>42</v>
      </c>
      <c r="TV64" t="str">
        <f>"xlswrite('G:\Mi unidad\1. PROYECTOS TELLO 2022\SCM SPILL OVERS\outputs\PEAO\alimentos\1%\simulacion_3\output_tests.xlsx',p_value_vec_"&amp;TU64&amp;"','p_value_vec_"&amp;TU64&amp;"');"</f>
        <v>xlswrite('G:\Mi unidad\1. PROYECTOS TELLO 2022\SCM SPILL OVERS\outputs\PEAO\alimentos\1%\simulacion_3\output_tests.xlsx',p_value_vec_42','p_value_vec_42');</v>
      </c>
      <c r="UB64">
        <v>42</v>
      </c>
      <c r="UC64" t="str">
        <f>"xlswrite('G:\Mi unidad\1. PROYECTOS TELLO 2022\SCM SPILL OVERS\outputs\PEAO\jefe_hogar\1%\simulacion_3\output_tests.xlsx',p_value_vec_"&amp;UB64&amp;"','p_value_vec_"&amp;UB64&amp;"');"</f>
        <v>xlswrite('G:\Mi unidad\1. PROYECTOS TELLO 2022\SCM SPILL OVERS\outputs\PEAO\jefe_hogar\1%\simulacion_3\output_tests.xlsx',p_value_vec_42','p_value_vec_42');</v>
      </c>
      <c r="UI64">
        <v>42</v>
      </c>
      <c r="UJ64" t="str">
        <f>"xlswrite('G:\Mi unidad\1. PROYECTOS TELLO 2022\SCM SPILL OVERS\outputs\PEAO\mujeres\1%\simulacion_3\output_tests.xlsx',p_value_vec_"&amp;UI64&amp;"','p_value_vec_"&amp;UI64&amp;"');"</f>
        <v>xlswrite('G:\Mi unidad\1. PROYECTOS TELLO 2022\SCM SPILL OVERS\outputs\PEAO\mujeres\1%\simulacion_3\output_tests.xlsx',p_value_vec_42','p_value_vec_42');</v>
      </c>
      <c r="UU64">
        <v>42</v>
      </c>
      <c r="UV64" t="str">
        <f>"xlswrite('G:\Mi unidad\1. PROYECTOS TELLO 2022\SCM SPILL OVERS\outputs\PEAO\criminalidad\1%\simulacion_3\output_tests.xlsx',p_value_vec_"&amp;UU64&amp;"','p_value_vec_"&amp;UU64&amp;"');"</f>
        <v>xlswrite('G:\Mi unidad\1. PROYECTOS TELLO 2022\SCM SPILL OVERS\outputs\PEAO\criminalidad\1%\simulacion_3\output_tests.xlsx',p_value_vec_42','p_value_vec_42');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OVERS\outputs\PEAO\bajo_niv_educ\1%\simulacion_3\output_tests.xlsx',alpha1_hat_vec_"&amp;QW65&amp;"','alpha1_hat_vec_"&amp;QW65&amp;"');"</f>
        <v>xlswrite('G:\Mi unidad\1. PROYECTOS TELLO 2022\SCM SPILL OVERS\outputs\PEAO\bajo_niv_educ\1%\simulacion_3\output_tests.xlsx',alpha1_hat_vec_42','alpha1_hat_vec_42');</v>
      </c>
      <c r="RK65">
        <v>42</v>
      </c>
      <c r="RL65" t="str">
        <f>"xlswrite('G:\Mi unidad\1. PROYECTOS TELLO 2022\SCM SPILL OVERS\outputs\PEAO\bajo_ingreso\1%\simulacion_3\output_tests.xlsx',alpha1_hat_vec_"&amp;RK65&amp;"','alpha1_hat_vec_"&amp;RK65&amp;"');"</f>
        <v>xlswrite('G:\Mi unidad\1. PROYECTOS TELLO 2022\SCM SPILL OVERS\outputs\PEAO\bajo_ingreso\1%\simulacion_3\output_tests.xlsx',alpha1_hat_vec_42','alpha1_hat_vec_42');</v>
      </c>
      <c r="RW65">
        <v>42</v>
      </c>
      <c r="RX65" t="str">
        <f>"xlswrite('G:\Mi unidad\1. PROYECTOS TELLO 2022\SCM SPILL OVERS\outputs\PEAO\densidad\1%\simulacion_3\output_tests.xlsx',alpha1_hat_vec_"&amp;RW65&amp;"','alpha1_hat_vec_"&amp;RW65&amp;"');"</f>
        <v>xlswrite('G:\Mi unidad\1. PROYECTOS TELLO 2022\SCM SPILL OVERS\outputs\PEAO\densidad\1%\simulacion_3\output_tests.xlsx',alpha1_hat_vec_42','alpha1_hat_vec_42');</v>
      </c>
      <c r="SI65">
        <v>42</v>
      </c>
      <c r="SJ65" t="str">
        <f>"xlswrite('G:\Mi unidad\1. PROYECTOS TELLO 2022\SCM SPILL OVERS\outputs\PEAO\densidad_g\1%\simulacion_3\output_tests.xlsx',alpha1_hat_vec_"&amp;SI65&amp;"','alpha1_hat_vec_"&amp;SI65&amp;"');"</f>
        <v>xlswrite('G:\Mi unidad\1. PROYECTOS TELLO 2022\SCM SPILL OVERS\outputs\PEAO\densidad_g\1%\simulacion_3\output_tests.xlsx',alpha1_hat_vec_42','alpha1_hat_vec_42');</v>
      </c>
      <c r="SU65">
        <v>42</v>
      </c>
      <c r="SV65" t="str">
        <f>"xlswrite('G:\Mi unidad\1. PROYECTOS TELLO 2022\SCM SPILL OVERS\outputs\PEAO\distancia_centro_salud\1%\simulacion_3\output_tests.xlsx',alpha1_hat_vec_"&amp;SU65&amp;"','alpha1_hat_vec_"&amp;SU65&amp;"');"</f>
        <v>xlswrite('G:\Mi unidad\1. PROYECTOS TELLO 2022\SCM SPILL OVERS\outputs\PEAO\distancia_centro_salud\1%\simulacion_3\output_tests.xlsx',alpha1_hat_vec_42','alpha1_hat_vec_42');</v>
      </c>
      <c r="TH65">
        <v>42</v>
      </c>
      <c r="TI65" t="str">
        <f>"xlswrite('G:\Mi unidad\1. PROYECTOS TELLO 2022\SCM SPILL OVERS\outputs\PEAO\informalidad\1%\simulacion_3\output_tests.xlsx',alpha1_hat_vec_"&amp;TH65&amp;"','alpha1_hat_vec_"&amp;TH65&amp;"');"</f>
        <v>xlswrite('G:\Mi unidad\1. PROYECTOS TELLO 2022\SCM SPILL OVERS\outputs\PEAO\informalidad\1%\simulacion_3\output_tests.xlsx',alpha1_hat_vec_42','alpha1_hat_vec_42');</v>
      </c>
      <c r="TU65">
        <v>42</v>
      </c>
      <c r="TV65" t="str">
        <f>"xlswrite('G:\Mi unidad\1. PROYECTOS TELLO 2022\SCM SPILL OVERS\outputs\PEAO\alimentos\1%\simulacion_3\output_tests.xlsx',alpha1_hat_vec_"&amp;TU65&amp;"','alpha1_hat_vec_"&amp;TU65&amp;"');"</f>
        <v>xlswrite('G:\Mi unidad\1. PROYECTOS TELLO 2022\SCM SPILL OVERS\outputs\PEAO\alimentos\1%\simulacion_3\output_tests.xlsx',alpha1_hat_vec_42','alpha1_hat_vec_42');</v>
      </c>
      <c r="UB65">
        <v>42</v>
      </c>
      <c r="UC65" t="str">
        <f>"xlswrite('G:\Mi unidad\1. PROYECTOS TELLO 2022\SCM SPILL OVERS\outputs\PEAO\jefe_hogar\1%\simulacion_3\output_tests.xlsx',alpha1_hat_vec_"&amp;UB65&amp;"','alpha1_hat_vec_"&amp;UB65&amp;"');"</f>
        <v>xlswrite('G:\Mi unidad\1. PROYECTOS TELLO 2022\SCM SPILL OVERS\outputs\PEAO\jefe_hogar\1%\simulacion_3\output_tests.xlsx',alpha1_hat_vec_42','alpha1_hat_vec_42');</v>
      </c>
      <c r="UI65">
        <v>42</v>
      </c>
      <c r="UJ65" t="str">
        <f>"xlswrite('G:\Mi unidad\1. PROYECTOS TELLO 2022\SCM SPILL OVERS\outputs\PEAO\mujeres\1%\simulacion_3\output_tests.xlsx',alpha1_hat_vec_"&amp;UI65&amp;"','alpha1_hat_vec_"&amp;UI65&amp;"');"</f>
        <v>xlswrite('G:\Mi unidad\1. PROYECTOS TELLO 2022\SCM SPILL OVERS\outputs\PEAO\mujeres\1%\simulacion_3\output_tests.xlsx',alpha1_hat_vec_42','alpha1_hat_vec_42');</v>
      </c>
      <c r="UU65">
        <v>42</v>
      </c>
      <c r="UV65" t="str">
        <f>"xlswrite('G:\Mi unidad\1. PROYECTOS TELLO 2022\SCM SPILL OVERS\outputs\PEAO\criminalidad\1%\simulacion_3\output_tests.xlsx',alpha1_hat_vec_"&amp;UU65&amp;"','alpha1_hat_vec_"&amp;UU65&amp;"');"</f>
        <v>xlswrite('G:\Mi unidad\1. PROYECTOS TELLO 2022\SCM SPILL OVERS\outputs\PEAO\criminalidad\1%\simulacion_3\output_tests.xlsx',alpha1_hat_vec_42','alpha1_hat_vec_42');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OVERS\outputs\PEAO\bajo_niv_educ\1%\simulacion_3\output_tests.xlsx',spillover_test_"&amp;QW66&amp;"','sp_test_"&amp;QW66&amp;"');"</f>
        <v>xlswrite('G:\Mi unidad\1. PROYECTOS TELLO 2022\SCM SPILL OVERS\outputs\PEAO\bajo_niv_educ\1%\simulacion_3\output_tests.xlsx',spillover_test_42','sp_test_42');</v>
      </c>
      <c r="RK66">
        <v>42</v>
      </c>
      <c r="RL66" t="str">
        <f>"xlswrite('G:\Mi unidad\1. PROYECTOS TELLO 2022\SCM SPILL OVERS\outputs\PEAO\bajo_ingreso\1%\simulacion_3\output_tests.xlsx',spillover_test_"&amp;RK66&amp;"','sp_test_"&amp;RK66&amp;"');"</f>
        <v>xlswrite('G:\Mi unidad\1. PROYECTOS TELLO 2022\SCM SPILL OVERS\outputs\PEAO\bajo_ingreso\1%\simulacion_3\output_tests.xlsx',spillover_test_42','sp_test_42');</v>
      </c>
      <c r="RW66">
        <v>42</v>
      </c>
      <c r="RX66" t="str">
        <f>"xlswrite('G:\Mi unidad\1. PROYECTOS TELLO 2022\SCM SPILL OVERS\outputs\PEAO\densidad\1%\simulacion_3\output_tests.xlsx',spillover_test_"&amp;RW66&amp;"','sp_test_"&amp;RW66&amp;"');"</f>
        <v>xlswrite('G:\Mi unidad\1. PROYECTOS TELLO 2022\SCM SPILL OVERS\outputs\PEAO\densidad\1%\simulacion_3\output_tests.xlsx',spillover_test_42','sp_test_42');</v>
      </c>
      <c r="SI66">
        <v>42</v>
      </c>
      <c r="SJ66" t="str">
        <f>"xlswrite('G:\Mi unidad\1. PROYECTOS TELLO 2022\SCM SPILL OVERS\outputs\PEAO\densidad_g\1%\simulacion_3\output_tests.xlsx',spillover_test_"&amp;SI66&amp;"','sp_test_"&amp;SI66&amp;"');"</f>
        <v>xlswrite('G:\Mi unidad\1. PROYECTOS TELLO 2022\SCM SPILL OVERS\outputs\PEAO\densidad_g\1%\simulacion_3\output_tests.xlsx',spillover_test_42','sp_test_42');</v>
      </c>
      <c r="SU66">
        <v>42</v>
      </c>
      <c r="SV66" t="str">
        <f>"xlswrite('G:\Mi unidad\1. PROYECTOS TELLO 2022\SCM SPILL OVERS\outputs\PEAO\distancia_centro_salud\1%\simulacion_3\output_tests.xlsx',spillover_test_"&amp;SU66&amp;"','sp_test_"&amp;SU66&amp;"');"</f>
        <v>xlswrite('G:\Mi unidad\1. PROYECTOS TELLO 2022\SCM SPILL OVERS\outputs\PEAO\distancia_centro_salud\1%\simulacion_3\output_tests.xlsx',spillover_test_42','sp_test_42');</v>
      </c>
      <c r="TH66">
        <v>42</v>
      </c>
      <c r="TI66" t="str">
        <f>"xlswrite('G:\Mi unidad\1. PROYECTOS TELLO 2022\SCM SPILL OVERS\outputs\PEAO\informalidad\1%\simulacion_3\output_tests.xlsx',spillover_test_"&amp;TH66&amp;"','sp_test_"&amp;TH66&amp;"');"</f>
        <v>xlswrite('G:\Mi unidad\1. PROYECTOS TELLO 2022\SCM SPILL OVERS\outputs\PEAO\informalidad\1%\simulacion_3\output_tests.xlsx',spillover_test_42','sp_test_42');</v>
      </c>
      <c r="TU66">
        <v>42</v>
      </c>
      <c r="TV66" t="str">
        <f>"xlswrite('G:\Mi unidad\1. PROYECTOS TELLO 2022\SCM SPILL OVERS\outputs\PEAO\alimentos\1%\simulacion_3\output_tests.xlsx',spillover_test_"&amp;TU66&amp;"','sp_test_"&amp;TU66&amp;"');"</f>
        <v>xlswrite('G:\Mi unidad\1. PROYECTOS TELLO 2022\SCM SPILL OVERS\outputs\PEAO\alimentos\1%\simulacion_3\output_tests.xlsx',spillover_test_42','sp_test_42');</v>
      </c>
      <c r="UB66">
        <v>42</v>
      </c>
      <c r="UC66" t="str">
        <f>"xlswrite('G:\Mi unidad\1. PROYECTOS TELLO 2022\SCM SPILL OVERS\outputs\PEAO\jefe_hogar\1%\simulacion_3\output_tests.xlsx',spillover_test_"&amp;UB66&amp;"','sp_test_"&amp;UB66&amp;"');"</f>
        <v>xlswrite('G:\Mi unidad\1. PROYECTOS TELLO 2022\SCM SPILL OVERS\outputs\PEAO\jefe_hogar\1%\simulacion_3\output_tests.xlsx',spillover_test_42','sp_test_42');</v>
      </c>
      <c r="UI66">
        <v>42</v>
      </c>
      <c r="UJ66" t="str">
        <f>"xlswrite('G:\Mi unidad\1. PROYECTOS TELLO 2022\SCM SPILL OVERS\outputs\PEAO\mujeres\1%\simulacion_3\output_tests.xlsx',spillover_test_"&amp;UI66&amp;"','sp_test_"&amp;UI66&amp;"');"</f>
        <v>xlswrite('G:\Mi unidad\1. PROYECTOS TELLO 2022\SCM SPILL OVERS\outputs\PEAO\mujeres\1%\simulacion_3\output_tests.xlsx',spillover_test_42','sp_test_42');</v>
      </c>
      <c r="UU66">
        <v>42</v>
      </c>
      <c r="UV66" t="str">
        <f>"xlswrite('G:\Mi unidad\1. PROYECTOS TELLO 2022\SCM SPILL OVERS\outputs\PEAO\criminalidad\1%\simulacion_3\output_tests.xlsx',spillover_test_"&amp;UU66&amp;"','sp_test_"&amp;UU66&amp;"');"</f>
        <v>xlswrite('G:\Mi unidad\1. PROYECTOS TELLO 2022\SCM SPILL OVERS\outputs\PEAO\criminalidad\1%\simulacion_3\output_tests.xlsx',spillover_test_42','sp_test_42');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sp_andrews(Y_pre_"&amp;QP67&amp;",PEAO_"&amp;QP67&amp;"(:,T+s),A_"&amp;QP67&amp;",C,d,alpha_sig);"</f>
        <v xml:space="preserve">    spillover_test_39(s) = sp_andrews(Y_pre_39,PEAO_39(:,T+s),A_39,C,d,alpha_sig);</v>
      </c>
      <c r="QW67">
        <v>44</v>
      </c>
      <c r="QX67" t="str">
        <f>"xlswrite('G:\Mi unidad\1. PROYECTOS TELLO 2022\SCM SPILL OVERS\outputs\PEAO\bajo_niv_educ\1%\simulacion_3\output_tests.xlsx',lb_vec_"&amp;QW67&amp;"','lb_vec_"&amp;QW67&amp;"');"</f>
        <v>xlswrite('G:\Mi unidad\1. PROYECTOS TELLO 2022\SCM SPILL OVERS\outputs\PEAO\bajo_niv_educ\1%\simulacion_3\output_tests.xlsx',lb_vec_44','lb_vec_44');</v>
      </c>
      <c r="RK67">
        <v>44</v>
      </c>
      <c r="RL67" t="str">
        <f>"xlswrite('G:\Mi unidad\1. PROYECTOS TELLO 2022\SCM SPILL OVERS\outputs\PEAO\bajo_ingreso\1%\simulacion_3\output_tests.xlsx',lb_vec_"&amp;RK67&amp;"','lb_vec_"&amp;RK67&amp;"');"</f>
        <v>xlswrite('G:\Mi unidad\1. PROYECTOS TELLO 2022\SCM SPILL OVERS\outputs\PEAO\bajo_ingreso\1%\simulacion_3\output_tests.xlsx',lb_vec_44','lb_vec_44');</v>
      </c>
      <c r="RW67">
        <v>44</v>
      </c>
      <c r="RX67" t="str">
        <f>"xlswrite('G:\Mi unidad\1. PROYECTOS TELLO 2022\SCM SPILL OVERS\outputs\PEAO\densidad\1%\simulacion_3\output_tests.xlsx',lb_vec_"&amp;RW67&amp;"','lb_vec_"&amp;RW67&amp;"');"</f>
        <v>xlswrite('G:\Mi unidad\1. PROYECTOS TELLO 2022\SCM SPILL OVERS\outputs\PEAO\densidad\1%\simulacion_3\output_tests.xlsx',lb_vec_44','lb_vec_44');</v>
      </c>
      <c r="SI67">
        <v>44</v>
      </c>
      <c r="SJ67" t="str">
        <f>"xlswrite('G:\Mi unidad\1. PROYECTOS TELLO 2022\SCM SPILL OVERS\outputs\PEAO\densidad_g\1%\simulacion_3\output_tests.xlsx',lb_vec_"&amp;SI67&amp;"','lb_vec_"&amp;SI67&amp;"');"</f>
        <v>xlswrite('G:\Mi unidad\1. PROYECTOS TELLO 2022\SCM SPILL OVERS\outputs\PEAO\densidad_g\1%\simulacion_3\output_tests.xlsx',lb_vec_44','lb_vec_44');</v>
      </c>
      <c r="SU67">
        <v>44</v>
      </c>
      <c r="SV67" t="str">
        <f>"xlswrite('G:\Mi unidad\1. PROYECTOS TELLO 2022\SCM SPILL OVERS\outputs\PEAO\distancia_centro_salud\1%\simulacion_3\output_tests.xlsx',lb_vec_"&amp;SU67&amp;"','lb_vec_"&amp;SU67&amp;"');"</f>
        <v>xlswrite('G:\Mi unidad\1. PROYECTOS TELLO 2022\SCM SPILL OVERS\outputs\PEAO\distancia_centro_salud\1%\simulacion_3\output_tests.xlsx',lb_vec_44','lb_vec_44');</v>
      </c>
      <c r="TH67">
        <v>44</v>
      </c>
      <c r="TI67" t="str">
        <f>"xlswrite('G:\Mi unidad\1. PROYECTOS TELLO 2022\SCM SPILL OVERS\outputs\PEAO\informalidad\1%\simulacion_3\output_tests.xlsx',lb_vec_"&amp;TH67&amp;"','lb_vec_"&amp;TH67&amp;"');"</f>
        <v>xlswrite('G:\Mi unidad\1. PROYECTOS TELLO 2022\SCM SPILL OVERS\outputs\PEAO\informalidad\1%\simulacion_3\output_tests.xlsx',lb_vec_44','lb_vec_44');</v>
      </c>
      <c r="TU67">
        <v>44</v>
      </c>
      <c r="TV67" t="str">
        <f>"xlswrite('G:\Mi unidad\1. PROYECTOS TELLO 2022\SCM SPILL OVERS\outputs\PEAO\alimentos\1%\simulacion_3\output_tests.xlsx',lb_vec_"&amp;TU67&amp;"','lb_vec_"&amp;TU67&amp;"');"</f>
        <v>xlswrite('G:\Mi unidad\1. PROYECTOS TELLO 2022\SCM SPILL OVERS\outputs\PEAO\alimentos\1%\simulacion_3\output_tests.xlsx',lb_vec_44','lb_vec_44');</v>
      </c>
      <c r="UB67">
        <v>44</v>
      </c>
      <c r="UC67" t="str">
        <f>"xlswrite('G:\Mi unidad\1. PROYECTOS TELLO 2022\SCM SPILL OVERS\outputs\PEAO\jefe_hogar\1%\simulacion_3\output_tests.xlsx',lb_vec_"&amp;UB67&amp;"','lb_vec_"&amp;UB67&amp;"');"</f>
        <v>xlswrite('G:\Mi unidad\1. PROYECTOS TELLO 2022\SCM SPILL OVERS\outputs\PEAO\jefe_hogar\1%\simulacion_3\output_tests.xlsx',lb_vec_44','lb_vec_44');</v>
      </c>
      <c r="UI67">
        <v>44</v>
      </c>
      <c r="UJ67" t="str">
        <f>"xlswrite('G:\Mi unidad\1. PROYECTOS TELLO 2022\SCM SPILL OVERS\outputs\PEAO\mujeres\1%\simulacion_3\output_tests.xlsx',lb_vec_"&amp;UI67&amp;"','lb_vec_"&amp;UI67&amp;"');"</f>
        <v>xlswrite('G:\Mi unidad\1. PROYECTOS TELLO 2022\SCM SPILL OVERS\outputs\PEAO\mujeres\1%\simulacion_3\output_tests.xlsx',lb_vec_44','lb_vec_44');</v>
      </c>
      <c r="UU67">
        <v>44</v>
      </c>
      <c r="UV67" t="str">
        <f>"xlswrite('G:\Mi unidad\1. PROYECTOS TELLO 2022\SCM SPILL OVERS\outputs\PEAO\criminalidad\1%\simulacion_3\output_tests.xlsx',lb_vec_"&amp;UU67&amp;"','lb_vec_"&amp;UU67&amp;"');"</f>
        <v>xlswrite('G:\Mi unidad\1. PROYECTOS TELLO 2022\SCM SPILL OVERS\outputs\PEAO\criminalidad\1%\simulacion_3\output_tests.xlsx',lb_vec_44','lb_vec_44');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OVERS\outputs\PEAO\bajo_niv_educ\1%\simulacion_3\output_tests.xlsx',ub_vec_"&amp;QW68&amp;"','ub_vec_"&amp;QW68&amp;"');"</f>
        <v>xlswrite('G:\Mi unidad\1. PROYECTOS TELLO 2022\SCM SPILL OVERS\outputs\PEAO\bajo_niv_educ\1%\simulacion_3\output_tests.xlsx',ub_vec_44','ub_vec_44');</v>
      </c>
      <c r="RK68">
        <v>44</v>
      </c>
      <c r="RL68" t="str">
        <f>"xlswrite('G:\Mi unidad\1. PROYECTOS TELLO 2022\SCM SPILL OVERS\outputs\PEAO\bajo_ingreso\1%\simulacion_3\output_tests.xlsx',ub_vec_"&amp;RK68&amp;"','ub_vec_"&amp;RK68&amp;"');"</f>
        <v>xlswrite('G:\Mi unidad\1. PROYECTOS TELLO 2022\SCM SPILL OVERS\outputs\PEAO\bajo_ingreso\1%\simulacion_3\output_tests.xlsx',ub_vec_44','ub_vec_44');</v>
      </c>
      <c r="RW68">
        <v>44</v>
      </c>
      <c r="RX68" t="str">
        <f>"xlswrite('G:\Mi unidad\1. PROYECTOS TELLO 2022\SCM SPILL OVERS\outputs\PEAO\densidad\1%\simulacion_3\output_tests.xlsx',ub_vec_"&amp;RW68&amp;"','ub_vec_"&amp;RW68&amp;"');"</f>
        <v>xlswrite('G:\Mi unidad\1. PROYECTOS TELLO 2022\SCM SPILL OVERS\outputs\PEAO\densidad\1%\simulacion_3\output_tests.xlsx',ub_vec_44','ub_vec_44');</v>
      </c>
      <c r="SI68">
        <v>44</v>
      </c>
      <c r="SJ68" t="str">
        <f>"xlswrite('G:\Mi unidad\1. PROYECTOS TELLO 2022\SCM SPILL OVERS\outputs\PEAO\densidad_g\1%\simulacion_3\output_tests.xlsx',ub_vec_"&amp;SI68&amp;"','ub_vec_"&amp;SI68&amp;"');"</f>
        <v>xlswrite('G:\Mi unidad\1. PROYECTOS TELLO 2022\SCM SPILL OVERS\outputs\PEAO\densidad_g\1%\simulacion_3\output_tests.xlsx',ub_vec_44','ub_vec_44');</v>
      </c>
      <c r="SU68">
        <v>44</v>
      </c>
      <c r="SV68" t="str">
        <f>"xlswrite('G:\Mi unidad\1. PROYECTOS TELLO 2022\SCM SPILL OVERS\outputs\PEAO\distancia_centro_salud\1%\simulacion_3\output_tests.xlsx',ub_vec_"&amp;SU68&amp;"','ub_vec_"&amp;SU68&amp;"');"</f>
        <v>xlswrite('G:\Mi unidad\1. PROYECTOS TELLO 2022\SCM SPILL OVERS\outputs\PEAO\distancia_centro_salud\1%\simulacion_3\output_tests.xlsx',ub_vec_44','ub_vec_44');</v>
      </c>
      <c r="TH68">
        <v>44</v>
      </c>
      <c r="TI68" t="str">
        <f>"xlswrite('G:\Mi unidad\1. PROYECTOS TELLO 2022\SCM SPILL OVERS\outputs\PEAO\informalidad\1%\simulacion_3\output_tests.xlsx',ub_vec_"&amp;TH68&amp;"','ub_vec_"&amp;TH68&amp;"');"</f>
        <v>xlswrite('G:\Mi unidad\1. PROYECTOS TELLO 2022\SCM SPILL OVERS\outputs\PEAO\informalidad\1%\simulacion_3\output_tests.xlsx',ub_vec_44','ub_vec_44');</v>
      </c>
      <c r="TU68">
        <v>44</v>
      </c>
      <c r="TV68" t="str">
        <f>"xlswrite('G:\Mi unidad\1. PROYECTOS TELLO 2022\SCM SPILL OVERS\outputs\PEAO\alimentos\1%\simulacion_3\output_tests.xlsx',ub_vec_"&amp;TU68&amp;"','ub_vec_"&amp;TU68&amp;"');"</f>
        <v>xlswrite('G:\Mi unidad\1. PROYECTOS TELLO 2022\SCM SPILL OVERS\outputs\PEAO\alimentos\1%\simulacion_3\output_tests.xlsx',ub_vec_44','ub_vec_44');</v>
      </c>
      <c r="UB68">
        <v>44</v>
      </c>
      <c r="UC68" t="str">
        <f>"xlswrite('G:\Mi unidad\1. PROYECTOS TELLO 2022\SCM SPILL OVERS\outputs\PEAO\jefe_hogar\1%\simulacion_3\output_tests.xlsx',ub_vec_"&amp;UB68&amp;"','ub_vec_"&amp;UB68&amp;"');"</f>
        <v>xlswrite('G:\Mi unidad\1. PROYECTOS TELLO 2022\SCM SPILL OVERS\outputs\PEAO\jefe_hogar\1%\simulacion_3\output_tests.xlsx',ub_vec_44','ub_vec_44');</v>
      </c>
      <c r="UI68">
        <v>44</v>
      </c>
      <c r="UJ68" t="str">
        <f>"xlswrite('G:\Mi unidad\1. PROYECTOS TELLO 2022\SCM SPILL OVERS\outputs\PEAO\mujeres\1%\simulacion_3\output_tests.xlsx',ub_vec_"&amp;UI68&amp;"','ub_vec_"&amp;UI68&amp;"');"</f>
        <v>xlswrite('G:\Mi unidad\1. PROYECTOS TELLO 2022\SCM SPILL OVERS\outputs\PEAO\mujeres\1%\simulacion_3\output_tests.xlsx',ub_vec_44','ub_vec_44');</v>
      </c>
      <c r="UU68">
        <v>44</v>
      </c>
      <c r="UV68" t="str">
        <f>"xlswrite('G:\Mi unidad\1. PROYECTOS TELLO 2022\SCM SPILL OVERS\outputs\PEAO\criminalidad\1%\simulacion_3\output_tests.xlsx',ub_vec_"&amp;UU68&amp;"','ub_vec_"&amp;UU68&amp;"');"</f>
        <v>xlswrite('G:\Mi unidad\1. PROYECTOS TELLO 2022\SCM SPILL OVERS\outputs\PEAO\criminalidad\1%\simulacion_3\output_tests.xlsx',ub_vec_44','ub_vec_44');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OVERS\outputs\PEAO\bajo_niv_educ\1%\simulacion_3\output_tests.xlsx',p_value_vec_"&amp;QW69&amp;"','p_value_vec_"&amp;QW69&amp;"');"</f>
        <v>xlswrite('G:\Mi unidad\1. PROYECTOS TELLO 2022\SCM SPILL OVERS\outputs\PEAO\bajo_niv_educ\1%\simulacion_3\output_tests.xlsx',p_value_vec_44','p_value_vec_44');</v>
      </c>
      <c r="RK69">
        <v>44</v>
      </c>
      <c r="RL69" t="str">
        <f>"xlswrite('G:\Mi unidad\1. PROYECTOS TELLO 2022\SCM SPILL OVERS\outputs\PEAO\bajo_ingreso\1%\simulacion_3\output_tests.xlsx',p_value_vec_"&amp;RK69&amp;"','p_value_vec_"&amp;RK69&amp;"');"</f>
        <v>xlswrite('G:\Mi unidad\1. PROYECTOS TELLO 2022\SCM SPILL OVERS\outputs\PEAO\bajo_ingreso\1%\simulacion_3\output_tests.xlsx',p_value_vec_44','p_value_vec_44');</v>
      </c>
      <c r="RW69">
        <v>44</v>
      </c>
      <c r="RX69" t="str">
        <f>"xlswrite('G:\Mi unidad\1. PROYECTOS TELLO 2022\SCM SPILL OVERS\outputs\PEAO\densidad\1%\simulacion_3\output_tests.xlsx',p_value_vec_"&amp;RW69&amp;"','p_value_vec_"&amp;RW69&amp;"');"</f>
        <v>xlswrite('G:\Mi unidad\1. PROYECTOS TELLO 2022\SCM SPILL OVERS\outputs\PEAO\densidad\1%\simulacion_3\output_tests.xlsx',p_value_vec_44','p_value_vec_44');</v>
      </c>
      <c r="SI69">
        <v>44</v>
      </c>
      <c r="SJ69" t="str">
        <f>"xlswrite('G:\Mi unidad\1. PROYECTOS TELLO 2022\SCM SPILL OVERS\outputs\PEAO\densidad_g\1%\simulacion_3\output_tests.xlsx',p_value_vec_"&amp;SI69&amp;"','p_value_vec_"&amp;SI69&amp;"');"</f>
        <v>xlswrite('G:\Mi unidad\1. PROYECTOS TELLO 2022\SCM SPILL OVERS\outputs\PEAO\densidad_g\1%\simulacion_3\output_tests.xlsx',p_value_vec_44','p_value_vec_44');</v>
      </c>
      <c r="SU69">
        <v>44</v>
      </c>
      <c r="SV69" t="str">
        <f>"xlswrite('G:\Mi unidad\1. PROYECTOS TELLO 2022\SCM SPILL OVERS\outputs\PEAO\distancia_centro_salud\1%\simulacion_3\output_tests.xlsx',p_value_vec_"&amp;SU69&amp;"','p_value_vec_"&amp;SU69&amp;"');"</f>
        <v>xlswrite('G:\Mi unidad\1. PROYECTOS TELLO 2022\SCM SPILL OVERS\outputs\PEAO\distancia_centro_salud\1%\simulacion_3\output_tests.xlsx',p_value_vec_44','p_value_vec_44');</v>
      </c>
      <c r="TH69">
        <v>44</v>
      </c>
      <c r="TI69" t="str">
        <f>"xlswrite('G:\Mi unidad\1. PROYECTOS TELLO 2022\SCM SPILL OVERS\outputs\PEAO\informalidad\1%\simulacion_3\output_tests.xlsx',p_value_vec_"&amp;TH69&amp;"','p_value_vec_"&amp;TH69&amp;"');"</f>
        <v>xlswrite('G:\Mi unidad\1. PROYECTOS TELLO 2022\SCM SPILL OVERS\outputs\PEAO\informalidad\1%\simulacion_3\output_tests.xlsx',p_value_vec_44','p_value_vec_44');</v>
      </c>
      <c r="TU69">
        <v>44</v>
      </c>
      <c r="TV69" t="str">
        <f>"xlswrite('G:\Mi unidad\1. PROYECTOS TELLO 2022\SCM SPILL OVERS\outputs\PEAO\alimentos\1%\simulacion_3\output_tests.xlsx',p_value_vec_"&amp;TU69&amp;"','p_value_vec_"&amp;TU69&amp;"');"</f>
        <v>xlswrite('G:\Mi unidad\1. PROYECTOS TELLO 2022\SCM SPILL OVERS\outputs\PEAO\alimentos\1%\simulacion_3\output_tests.xlsx',p_value_vec_44','p_value_vec_44');</v>
      </c>
      <c r="UB69">
        <v>44</v>
      </c>
      <c r="UC69" t="str">
        <f>"xlswrite('G:\Mi unidad\1. PROYECTOS TELLO 2022\SCM SPILL OVERS\outputs\PEAO\jefe_hogar\1%\simulacion_3\output_tests.xlsx',p_value_vec_"&amp;UB69&amp;"','p_value_vec_"&amp;UB69&amp;"');"</f>
        <v>xlswrite('G:\Mi unidad\1. PROYECTOS TELLO 2022\SCM SPILL OVERS\outputs\PEAO\jefe_hogar\1%\simulacion_3\output_tests.xlsx',p_value_vec_44','p_value_vec_44');</v>
      </c>
      <c r="UI69">
        <v>44</v>
      </c>
      <c r="UJ69" t="str">
        <f>"xlswrite('G:\Mi unidad\1. PROYECTOS TELLO 2022\SCM SPILL OVERS\outputs\PEAO\mujeres\1%\simulacion_3\output_tests.xlsx',p_value_vec_"&amp;UI69&amp;"','p_value_vec_"&amp;UI69&amp;"');"</f>
        <v>xlswrite('G:\Mi unidad\1. PROYECTOS TELLO 2022\SCM SPILL OVERS\outputs\PEAO\mujeres\1%\simulacion_3\output_tests.xlsx',p_value_vec_44','p_value_vec_44');</v>
      </c>
      <c r="UU69">
        <v>44</v>
      </c>
      <c r="UV69" t="str">
        <f>"xlswrite('G:\Mi unidad\1. PROYECTOS TELLO 2022\SCM SPILL OVERS\outputs\PEAO\criminalidad\1%\simulacion_3\output_tests.xlsx',p_value_vec_"&amp;UU69&amp;"','p_value_vec_"&amp;UU69&amp;"');"</f>
        <v>xlswrite('G:\Mi unidad\1. PROYECTOS TELLO 2022\SCM SPILL OVERS\outputs\PEAO\criminalidad\1%\simulacion_3\output_tests.xlsx',p_value_vec_44','p_value_vec_44');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sp_andrews_te(Y_pre_"&amp;QI70&amp;",PEAO_"&amp;QI70&amp;"(:,T+s),A_"&amp;QI70&amp;",C,.05);"</f>
        <v xml:space="preserve">    [p_value_26,lb_26,ub_26] = sp_andrews_te(Y_pre_26,PEAO_26(:,T+s),A_26,C,.05);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OVERS\outputs\PEAO\bajo_niv_educ\1%\simulacion_3\output_tests.xlsx',alpha1_hat_vec_"&amp;QW70&amp;"','alpha1_hat_vec_"&amp;QW70&amp;"');"</f>
        <v>xlswrite('G:\Mi unidad\1. PROYECTOS TELLO 2022\SCM SPILL OVERS\outputs\PEAO\bajo_niv_educ\1%\simulacion_3\output_tests.xlsx',alpha1_hat_vec_44','alpha1_hat_vec_44');</v>
      </c>
      <c r="RK70">
        <v>44</v>
      </c>
      <c r="RL70" t="str">
        <f>"xlswrite('G:\Mi unidad\1. PROYECTOS TELLO 2022\SCM SPILL OVERS\outputs\PEAO\bajo_ingreso\1%\simulacion_3\output_tests.xlsx',alpha1_hat_vec_"&amp;RK70&amp;"','alpha1_hat_vec_"&amp;RK70&amp;"');"</f>
        <v>xlswrite('G:\Mi unidad\1. PROYECTOS TELLO 2022\SCM SPILL OVERS\outputs\PEAO\bajo_ingreso\1%\simulacion_3\output_tests.xlsx',alpha1_hat_vec_44','alpha1_hat_vec_44');</v>
      </c>
      <c r="RW70">
        <v>44</v>
      </c>
      <c r="RX70" t="str">
        <f>"xlswrite('G:\Mi unidad\1. PROYECTOS TELLO 2022\SCM SPILL OVERS\outputs\PEAO\densidad\1%\simulacion_3\output_tests.xlsx',alpha1_hat_vec_"&amp;RW70&amp;"','alpha1_hat_vec_"&amp;RW70&amp;"');"</f>
        <v>xlswrite('G:\Mi unidad\1. PROYECTOS TELLO 2022\SCM SPILL OVERS\outputs\PEAO\densidad\1%\simulacion_3\output_tests.xlsx',alpha1_hat_vec_44','alpha1_hat_vec_44');</v>
      </c>
      <c r="SI70">
        <v>44</v>
      </c>
      <c r="SJ70" t="str">
        <f>"xlswrite('G:\Mi unidad\1. PROYECTOS TELLO 2022\SCM SPILL OVERS\outputs\PEAO\densidad_g\1%\simulacion_3\output_tests.xlsx',alpha1_hat_vec_"&amp;SI70&amp;"','alpha1_hat_vec_"&amp;SI70&amp;"');"</f>
        <v>xlswrite('G:\Mi unidad\1. PROYECTOS TELLO 2022\SCM SPILL OVERS\outputs\PEAO\densidad_g\1%\simulacion_3\output_tests.xlsx',alpha1_hat_vec_44','alpha1_hat_vec_44');</v>
      </c>
      <c r="SU70">
        <v>44</v>
      </c>
      <c r="SV70" t="str">
        <f>"xlswrite('G:\Mi unidad\1. PROYECTOS TELLO 2022\SCM SPILL OVERS\outputs\PEAO\distancia_centro_salud\1%\simulacion_3\output_tests.xlsx',alpha1_hat_vec_"&amp;SU70&amp;"','alpha1_hat_vec_"&amp;SU70&amp;"');"</f>
        <v>xlswrite('G:\Mi unidad\1. PROYECTOS TELLO 2022\SCM SPILL OVERS\outputs\PEAO\distancia_centro_salud\1%\simulacion_3\output_tests.xlsx',alpha1_hat_vec_44','alpha1_hat_vec_44');</v>
      </c>
      <c r="TH70">
        <v>44</v>
      </c>
      <c r="TI70" t="str">
        <f>"xlswrite('G:\Mi unidad\1. PROYECTOS TELLO 2022\SCM SPILL OVERS\outputs\PEAO\informalidad\1%\simulacion_3\output_tests.xlsx',alpha1_hat_vec_"&amp;TH70&amp;"','alpha1_hat_vec_"&amp;TH70&amp;"');"</f>
        <v>xlswrite('G:\Mi unidad\1. PROYECTOS TELLO 2022\SCM SPILL OVERS\outputs\PEAO\informalidad\1%\simulacion_3\output_tests.xlsx',alpha1_hat_vec_44','alpha1_hat_vec_44');</v>
      </c>
      <c r="TU70">
        <v>44</v>
      </c>
      <c r="TV70" t="str">
        <f>"xlswrite('G:\Mi unidad\1. PROYECTOS TELLO 2022\SCM SPILL OVERS\outputs\PEAO\alimentos\1%\simulacion_3\output_tests.xlsx',alpha1_hat_vec_"&amp;TU70&amp;"','alpha1_hat_vec_"&amp;TU70&amp;"');"</f>
        <v>xlswrite('G:\Mi unidad\1. PROYECTOS TELLO 2022\SCM SPILL OVERS\outputs\PEAO\alimentos\1%\simulacion_3\output_tests.xlsx',alpha1_hat_vec_44','alpha1_hat_vec_44');</v>
      </c>
      <c r="UB70">
        <v>44</v>
      </c>
      <c r="UC70" t="str">
        <f>"xlswrite('G:\Mi unidad\1. PROYECTOS TELLO 2022\SCM SPILL OVERS\outputs\PEAO\jefe_hogar\1%\simulacion_3\output_tests.xlsx',alpha1_hat_vec_"&amp;UB70&amp;"','alpha1_hat_vec_"&amp;UB70&amp;"');"</f>
        <v>xlswrite('G:\Mi unidad\1. PROYECTOS TELLO 2022\SCM SPILL OVERS\outputs\PEAO\jefe_hogar\1%\simulacion_3\output_tests.xlsx',alpha1_hat_vec_44','alpha1_hat_vec_44');</v>
      </c>
      <c r="UI70">
        <v>44</v>
      </c>
      <c r="UJ70" t="str">
        <f>"xlswrite('G:\Mi unidad\1. PROYECTOS TELLO 2022\SCM SPILL OVERS\outputs\PEAO\mujeres\1%\simulacion_3\output_tests.xlsx',alpha1_hat_vec_"&amp;UI70&amp;"','alpha1_hat_vec_"&amp;UI70&amp;"');"</f>
        <v>xlswrite('G:\Mi unidad\1. PROYECTOS TELLO 2022\SCM SPILL OVERS\outputs\PEAO\mujeres\1%\simulacion_3\output_tests.xlsx',alpha1_hat_vec_44','alpha1_hat_vec_44');</v>
      </c>
      <c r="UU70">
        <v>44</v>
      </c>
      <c r="UV70" t="str">
        <f>"xlswrite('G:\Mi unidad\1. PROYECTOS TELLO 2022\SCM SPILL OVERS\outputs\PEAO\criminalidad\1%\simulacion_3\output_tests.xlsx',alpha1_hat_vec_"&amp;UU70&amp;"','alpha1_hat_vec_"&amp;UU70&amp;"');"</f>
        <v>xlswrite('G:\Mi unidad\1. PROYECTOS TELLO 2022\SCM SPILL OVERS\outputs\PEAO\criminalidad\1%\simulacion_3\output_tests.xlsx',alpha1_hat_vec_44','alpha1_hat_vec_44');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OVERS\outputs\PEAO\bajo_niv_educ\1%\simulacion_3\output_tests.xlsx',spillover_test_"&amp;QW71&amp;"','sp_test_"&amp;QW71&amp;"');"</f>
        <v>xlswrite('G:\Mi unidad\1. PROYECTOS TELLO 2022\SCM SPILL OVERS\outputs\PEAO\bajo_niv_educ\1%\simulacion_3\output_tests.xlsx',spillover_test_44','sp_test_44');</v>
      </c>
      <c r="RK71">
        <v>44</v>
      </c>
      <c r="RL71" t="str">
        <f>"xlswrite('G:\Mi unidad\1. PROYECTOS TELLO 2022\SCM SPILL OVERS\outputs\PEAO\bajo_ingreso\1%\simulacion_3\output_tests.xlsx',spillover_test_"&amp;RK71&amp;"','sp_test_"&amp;RK71&amp;"');"</f>
        <v>xlswrite('G:\Mi unidad\1. PROYECTOS TELLO 2022\SCM SPILL OVERS\outputs\PEAO\bajo_ingreso\1%\simulacion_3\output_tests.xlsx',spillover_test_44','sp_test_44');</v>
      </c>
      <c r="RW71">
        <v>44</v>
      </c>
      <c r="RX71" t="str">
        <f>"xlswrite('G:\Mi unidad\1. PROYECTOS TELLO 2022\SCM SPILL OVERS\outputs\PEAO\densidad\1%\simulacion_3\output_tests.xlsx',spillover_test_"&amp;RW71&amp;"','sp_test_"&amp;RW71&amp;"');"</f>
        <v>xlswrite('G:\Mi unidad\1. PROYECTOS TELLO 2022\SCM SPILL OVERS\outputs\PEAO\densidad\1%\simulacion_3\output_tests.xlsx',spillover_test_44','sp_test_44');</v>
      </c>
      <c r="SI71">
        <v>44</v>
      </c>
      <c r="SJ71" t="str">
        <f>"xlswrite('G:\Mi unidad\1. PROYECTOS TELLO 2022\SCM SPILL OVERS\outputs\PEAO\densidad_g\1%\simulacion_3\output_tests.xlsx',spillover_test_"&amp;SI71&amp;"','sp_test_"&amp;SI71&amp;"');"</f>
        <v>xlswrite('G:\Mi unidad\1. PROYECTOS TELLO 2022\SCM SPILL OVERS\outputs\PEAO\densidad_g\1%\simulacion_3\output_tests.xlsx',spillover_test_44','sp_test_44');</v>
      </c>
      <c r="SU71">
        <v>44</v>
      </c>
      <c r="SV71" t="str">
        <f>"xlswrite('G:\Mi unidad\1. PROYECTOS TELLO 2022\SCM SPILL OVERS\outputs\PEAO\distancia_centro_salud\1%\simulacion_3\output_tests.xlsx',spillover_test_"&amp;SU71&amp;"','sp_test_"&amp;SU71&amp;"');"</f>
        <v>xlswrite('G:\Mi unidad\1. PROYECTOS TELLO 2022\SCM SPILL OVERS\outputs\PEAO\distancia_centro_salud\1%\simulacion_3\output_tests.xlsx',spillover_test_44','sp_test_44');</v>
      </c>
      <c r="TH71">
        <v>44</v>
      </c>
      <c r="TI71" t="str">
        <f>"xlswrite('G:\Mi unidad\1. PROYECTOS TELLO 2022\SCM SPILL OVERS\outputs\PEAO\informalidad\1%\simulacion_3\output_tests.xlsx',spillover_test_"&amp;TH71&amp;"','sp_test_"&amp;TH71&amp;"');"</f>
        <v>xlswrite('G:\Mi unidad\1. PROYECTOS TELLO 2022\SCM SPILL OVERS\outputs\PEAO\informalidad\1%\simulacion_3\output_tests.xlsx',spillover_test_44','sp_test_44');</v>
      </c>
      <c r="TU71">
        <v>44</v>
      </c>
      <c r="TV71" t="str">
        <f>"xlswrite('G:\Mi unidad\1. PROYECTOS TELLO 2022\SCM SPILL OVERS\outputs\PEAO\alimentos\1%\simulacion_3\output_tests.xlsx',spillover_test_"&amp;TU71&amp;"','sp_test_"&amp;TU71&amp;"');"</f>
        <v>xlswrite('G:\Mi unidad\1. PROYECTOS TELLO 2022\SCM SPILL OVERS\outputs\PEAO\alimentos\1%\simulacion_3\output_tests.xlsx',spillover_test_44','sp_test_44');</v>
      </c>
      <c r="UB71">
        <v>44</v>
      </c>
      <c r="UC71" t="str">
        <f>"xlswrite('G:\Mi unidad\1. PROYECTOS TELLO 2022\SCM SPILL OVERS\outputs\PEAO\jefe_hogar\1%\simulacion_3\output_tests.xlsx',spillover_test_"&amp;UB71&amp;"','sp_test_"&amp;UB71&amp;"');"</f>
        <v>xlswrite('G:\Mi unidad\1. PROYECTOS TELLO 2022\SCM SPILL OVERS\outputs\PEAO\jefe_hogar\1%\simulacion_3\output_tests.xlsx',spillover_test_44','sp_test_44');</v>
      </c>
      <c r="UI71">
        <v>44</v>
      </c>
      <c r="UJ71" t="str">
        <f>"xlswrite('G:\Mi unidad\1. PROYECTOS TELLO 2022\SCM SPILL OVERS\outputs\PEAO\mujeres\1%\simulacion_3\output_tests.xlsx',spillover_test_"&amp;UI71&amp;"','sp_test_"&amp;UI71&amp;"');"</f>
        <v>xlswrite('G:\Mi unidad\1. PROYECTOS TELLO 2022\SCM SPILL OVERS\outputs\PEAO\mujeres\1%\simulacion_3\output_tests.xlsx',spillover_test_44','sp_test_44');</v>
      </c>
      <c r="UU71">
        <v>44</v>
      </c>
      <c r="UV71" t="str">
        <f>"xlswrite('G:\Mi unidad\1. PROYECTOS TELLO 2022\SCM SPILL OVERS\outputs\PEAO\criminalidad\1%\simulacion_3\output_tests.xlsx',spillover_test_"&amp;UU71&amp;"','sp_test_"&amp;UU71&amp;"');"</f>
        <v>xlswrite('G:\Mi unidad\1. PROYECTOS TELLO 2022\SCM SPILL OVERS\outputs\PEAO\criminalidad\1%\simulacion_3\output_tests.xlsx',spillover_test_44','sp_test_44');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OVERS\outputs\PEAO\bajo_niv_educ\1%\simulacion_3\output_tests.xlsx',lb_vec_"&amp;QW72&amp;"','lb_vec_"&amp;QW72&amp;"');"</f>
        <v>xlswrite('G:\Mi unidad\1. PROYECTOS TELLO 2022\SCM SPILL OVERS\outputs\PEAO\bajo_niv_educ\1%\simulacion_3\output_tests.xlsx',lb_vec_45','lb_vec_45');</v>
      </c>
      <c r="RK72">
        <v>45</v>
      </c>
      <c r="RL72" t="str">
        <f>"xlswrite('G:\Mi unidad\1. PROYECTOS TELLO 2022\SCM SPILL OVERS\outputs\PEAO\bajo_ingreso\1%\simulacion_3\output_tests.xlsx',lb_vec_"&amp;RK72&amp;"','lb_vec_"&amp;RK72&amp;"');"</f>
        <v>xlswrite('G:\Mi unidad\1. PROYECTOS TELLO 2022\SCM SPILL OVERS\outputs\PEAO\bajo_ingreso\1%\simulacion_3\output_tests.xlsx',lb_vec_45','lb_vec_45');</v>
      </c>
      <c r="RW72">
        <v>45</v>
      </c>
      <c r="RX72" t="str">
        <f>"xlswrite('G:\Mi unidad\1. PROYECTOS TELLO 2022\SCM SPILL OVERS\outputs\PEAO\densidad\1%\simulacion_3\output_tests.xlsx',lb_vec_"&amp;RW72&amp;"','lb_vec_"&amp;RW72&amp;"');"</f>
        <v>xlswrite('G:\Mi unidad\1. PROYECTOS TELLO 2022\SCM SPILL OVERS\outputs\PEAO\densidad\1%\simulacion_3\output_tests.xlsx',lb_vec_45','lb_vec_45');</v>
      </c>
      <c r="SI72">
        <v>45</v>
      </c>
      <c r="SJ72" t="str">
        <f>"xlswrite('G:\Mi unidad\1. PROYECTOS TELLO 2022\SCM SPILL OVERS\outputs\PEAO\densidad_g\1%\simulacion_3\output_tests.xlsx',lb_vec_"&amp;SI72&amp;"','lb_vec_"&amp;SI72&amp;"');"</f>
        <v>xlswrite('G:\Mi unidad\1. PROYECTOS TELLO 2022\SCM SPILL OVERS\outputs\PEAO\densidad_g\1%\simulacion_3\output_tests.xlsx',lb_vec_45','lb_vec_45');</v>
      </c>
      <c r="SU72">
        <v>45</v>
      </c>
      <c r="SV72" t="str">
        <f>"xlswrite('G:\Mi unidad\1. PROYECTOS TELLO 2022\SCM SPILL OVERS\outputs\PEAO\distancia_centro_salud\1%\simulacion_3\output_tests.xlsx',lb_vec_"&amp;SU72&amp;"','lb_vec_"&amp;SU72&amp;"');"</f>
        <v>xlswrite('G:\Mi unidad\1. PROYECTOS TELLO 2022\SCM SPILL OVERS\outputs\PEAO\distancia_centro_salud\1%\simulacion_3\output_tests.xlsx',lb_vec_45','lb_vec_45');</v>
      </c>
      <c r="TH72">
        <v>45</v>
      </c>
      <c r="TI72" t="str">
        <f>"xlswrite('G:\Mi unidad\1. PROYECTOS TELLO 2022\SCM SPILL OVERS\outputs\PEAO\informalidad\1%\simulacion_3\output_tests.xlsx',lb_vec_"&amp;TH72&amp;"','lb_vec_"&amp;TH72&amp;"');"</f>
        <v>xlswrite('G:\Mi unidad\1. PROYECTOS TELLO 2022\SCM SPILL OVERS\outputs\PEAO\informalidad\1%\simulacion_3\output_tests.xlsx',lb_vec_45','lb_vec_45');</v>
      </c>
      <c r="TU72">
        <v>45</v>
      </c>
      <c r="TV72" t="str">
        <f>"xlswrite('G:\Mi unidad\1. PROYECTOS TELLO 2022\SCM SPILL OVERS\outputs\PEAO\alimentos\1%\simulacion_3\output_tests.xlsx',lb_vec_"&amp;TU72&amp;"','lb_vec_"&amp;TU72&amp;"');"</f>
        <v>xlswrite('G:\Mi unidad\1. PROYECTOS TELLO 2022\SCM SPILL OVERS\outputs\PEAO\alimentos\1%\simulacion_3\output_tests.xlsx',lb_vec_45','lb_vec_45');</v>
      </c>
      <c r="UB72">
        <v>45</v>
      </c>
      <c r="UC72" t="str">
        <f>"xlswrite('G:\Mi unidad\1. PROYECTOS TELLO 2022\SCM SPILL OVERS\outputs\PEAO\jefe_hogar\1%\simulacion_3\output_tests.xlsx',lb_vec_"&amp;UB72&amp;"','lb_vec_"&amp;UB72&amp;"');"</f>
        <v>xlswrite('G:\Mi unidad\1. PROYECTOS TELLO 2022\SCM SPILL OVERS\outputs\PEAO\jefe_hogar\1%\simulacion_3\output_tests.xlsx',lb_vec_45','lb_vec_45');</v>
      </c>
      <c r="UI72">
        <v>45</v>
      </c>
      <c r="UJ72" t="str">
        <f>"xlswrite('G:\Mi unidad\1. PROYECTOS TELLO 2022\SCM SPILL OVERS\outputs\PEAO\mujeres\1%\simulacion_3\output_tests.xlsx',lb_vec_"&amp;UI72&amp;"','lb_vec_"&amp;UI72&amp;"');"</f>
        <v>xlswrite('G:\Mi unidad\1. PROYECTOS TELLO 2022\SCM SPILL OVERS\outputs\PEAO\mujeres\1%\simulacion_3\output_tests.xlsx',lb_vec_45','lb_vec_45');</v>
      </c>
      <c r="UU72">
        <v>45</v>
      </c>
      <c r="UV72" t="str">
        <f>"xlswrite('G:\Mi unidad\1. PROYECTOS TELLO 2022\SCM SPILL OVERS\outputs\PEAO\criminalidad\1%\simulacion_3\output_tests.xlsx',lb_vec_"&amp;UU72&amp;"','lb_vec_"&amp;UU72&amp;"');"</f>
        <v>xlswrite('G:\Mi unidad\1. PROYECTOS TELLO 2022\SCM SPILL OVERS\outputs\PEAO\criminalidad\1%\simulacion_3\output_tests.xlsx',lb_vec_45','lb_vec_45');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sp_andrews(Y_pre_"&amp;QP73&amp;",PEAO_"&amp;QP73&amp;"(:,T+s),A_"&amp;QP73&amp;",C,d,alpha_sig);"</f>
        <v xml:space="preserve">    spillover_test_41(s) = sp_andrews(Y_pre_41,PEAO_41(:,T+s),A_41,C,d,alpha_sig);</v>
      </c>
      <c r="QW73">
        <v>45</v>
      </c>
      <c r="QX73" t="str">
        <f>"xlswrite('G:\Mi unidad\1. PROYECTOS TELLO 2022\SCM SPILL OVERS\outputs\PEAO\bajo_niv_educ\1%\simulacion_3\output_tests.xlsx',ub_vec_"&amp;QW73&amp;"','ub_vec_"&amp;QW73&amp;"');"</f>
        <v>xlswrite('G:\Mi unidad\1. PROYECTOS TELLO 2022\SCM SPILL OVERS\outputs\PEAO\bajo_niv_educ\1%\simulacion_3\output_tests.xlsx',ub_vec_45','ub_vec_45');</v>
      </c>
      <c r="RK73">
        <v>45</v>
      </c>
      <c r="RL73" t="str">
        <f>"xlswrite('G:\Mi unidad\1. PROYECTOS TELLO 2022\SCM SPILL OVERS\outputs\PEAO\bajo_ingreso\1%\simulacion_3\output_tests.xlsx',ub_vec_"&amp;RK73&amp;"','ub_vec_"&amp;RK73&amp;"');"</f>
        <v>xlswrite('G:\Mi unidad\1. PROYECTOS TELLO 2022\SCM SPILL OVERS\outputs\PEAO\bajo_ingreso\1%\simulacion_3\output_tests.xlsx',ub_vec_45','ub_vec_45');</v>
      </c>
      <c r="RW73">
        <v>45</v>
      </c>
      <c r="RX73" t="str">
        <f>"xlswrite('G:\Mi unidad\1. PROYECTOS TELLO 2022\SCM SPILL OVERS\outputs\PEAO\densidad\1%\simulacion_3\output_tests.xlsx',ub_vec_"&amp;RW73&amp;"','ub_vec_"&amp;RW73&amp;"');"</f>
        <v>xlswrite('G:\Mi unidad\1. PROYECTOS TELLO 2022\SCM SPILL OVERS\outputs\PEAO\densidad\1%\simulacion_3\output_tests.xlsx',ub_vec_45','ub_vec_45');</v>
      </c>
      <c r="SI73">
        <v>45</v>
      </c>
      <c r="SJ73" t="str">
        <f>"xlswrite('G:\Mi unidad\1. PROYECTOS TELLO 2022\SCM SPILL OVERS\outputs\PEAO\densidad_g\1%\simulacion_3\output_tests.xlsx',ub_vec_"&amp;SI73&amp;"','ub_vec_"&amp;SI73&amp;"');"</f>
        <v>xlswrite('G:\Mi unidad\1. PROYECTOS TELLO 2022\SCM SPILL OVERS\outputs\PEAO\densidad_g\1%\simulacion_3\output_tests.xlsx',ub_vec_45','ub_vec_45');</v>
      </c>
      <c r="SU73">
        <v>45</v>
      </c>
      <c r="SV73" t="str">
        <f>"xlswrite('G:\Mi unidad\1. PROYECTOS TELLO 2022\SCM SPILL OVERS\outputs\PEAO\distancia_centro_salud\1%\simulacion_3\output_tests.xlsx',ub_vec_"&amp;SU73&amp;"','ub_vec_"&amp;SU73&amp;"');"</f>
        <v>xlswrite('G:\Mi unidad\1. PROYECTOS TELLO 2022\SCM SPILL OVERS\outputs\PEAO\distancia_centro_salud\1%\simulacion_3\output_tests.xlsx',ub_vec_45','ub_vec_45');</v>
      </c>
      <c r="TH73">
        <v>45</v>
      </c>
      <c r="TI73" t="str">
        <f>"xlswrite('G:\Mi unidad\1. PROYECTOS TELLO 2022\SCM SPILL OVERS\outputs\PEAO\informalidad\1%\simulacion_3\output_tests.xlsx',ub_vec_"&amp;TH73&amp;"','ub_vec_"&amp;TH73&amp;"');"</f>
        <v>xlswrite('G:\Mi unidad\1. PROYECTOS TELLO 2022\SCM SPILL OVERS\outputs\PEAO\informalidad\1%\simulacion_3\output_tests.xlsx',ub_vec_45','ub_vec_45');</v>
      </c>
      <c r="TU73">
        <v>45</v>
      </c>
      <c r="TV73" t="str">
        <f>"xlswrite('G:\Mi unidad\1. PROYECTOS TELLO 2022\SCM SPILL OVERS\outputs\PEAO\alimentos\1%\simulacion_3\output_tests.xlsx',ub_vec_"&amp;TU73&amp;"','ub_vec_"&amp;TU73&amp;"');"</f>
        <v>xlswrite('G:\Mi unidad\1. PROYECTOS TELLO 2022\SCM SPILL OVERS\outputs\PEAO\alimentos\1%\simulacion_3\output_tests.xlsx',ub_vec_45','ub_vec_45');</v>
      </c>
      <c r="UB73">
        <v>45</v>
      </c>
      <c r="UC73" t="str">
        <f>"xlswrite('G:\Mi unidad\1. PROYECTOS TELLO 2022\SCM SPILL OVERS\outputs\PEAO\jefe_hogar\1%\simulacion_3\output_tests.xlsx',ub_vec_"&amp;UB73&amp;"','ub_vec_"&amp;UB73&amp;"');"</f>
        <v>xlswrite('G:\Mi unidad\1. PROYECTOS TELLO 2022\SCM SPILL OVERS\outputs\PEAO\jefe_hogar\1%\simulacion_3\output_tests.xlsx',ub_vec_45','ub_vec_45');</v>
      </c>
      <c r="UI73">
        <v>45</v>
      </c>
      <c r="UJ73" t="str">
        <f>"xlswrite('G:\Mi unidad\1. PROYECTOS TELLO 2022\SCM SPILL OVERS\outputs\PEAO\mujeres\1%\simulacion_3\output_tests.xlsx',ub_vec_"&amp;UI73&amp;"','ub_vec_"&amp;UI73&amp;"');"</f>
        <v>xlswrite('G:\Mi unidad\1. PROYECTOS TELLO 2022\SCM SPILL OVERS\outputs\PEAO\mujeres\1%\simulacion_3\output_tests.xlsx',ub_vec_45','ub_vec_45');</v>
      </c>
      <c r="UU73">
        <v>45</v>
      </c>
      <c r="UV73" t="str">
        <f>"xlswrite('G:\Mi unidad\1. PROYECTOS TELLO 2022\SCM SPILL OVERS\outputs\PEAO\criminalidad\1%\simulacion_3\output_tests.xlsx',ub_vec_"&amp;UU73&amp;"','ub_vec_"&amp;UU73&amp;"');"</f>
        <v>xlswrite('G:\Mi unidad\1. PROYECTOS TELLO 2022\SCM SPILL OVERS\outputs\PEAO\criminalidad\1%\simulacion_3\output_tests.xlsx',ub_vec_45','ub_vec_45');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OVERS\outputs\PEAO\bajo_niv_educ\1%\simulacion_3\output_tests.xlsx',p_value_vec_"&amp;QW74&amp;"','p_value_vec_"&amp;QW74&amp;"');"</f>
        <v>xlswrite('G:\Mi unidad\1. PROYECTOS TELLO 2022\SCM SPILL OVERS\outputs\PEAO\bajo_niv_educ\1%\simulacion_3\output_tests.xlsx',p_value_vec_45','p_value_vec_45');</v>
      </c>
      <c r="RK74">
        <v>45</v>
      </c>
      <c r="RL74" t="str">
        <f>"xlswrite('G:\Mi unidad\1. PROYECTOS TELLO 2022\SCM SPILL OVERS\outputs\PEAO\bajo_ingreso\1%\simulacion_3\output_tests.xlsx',p_value_vec_"&amp;RK74&amp;"','p_value_vec_"&amp;RK74&amp;"');"</f>
        <v>xlswrite('G:\Mi unidad\1. PROYECTOS TELLO 2022\SCM SPILL OVERS\outputs\PEAO\bajo_ingreso\1%\simulacion_3\output_tests.xlsx',p_value_vec_45','p_value_vec_45');</v>
      </c>
      <c r="RW74">
        <v>45</v>
      </c>
      <c r="RX74" t="str">
        <f>"xlswrite('G:\Mi unidad\1. PROYECTOS TELLO 2022\SCM SPILL OVERS\outputs\PEAO\densidad\1%\simulacion_3\output_tests.xlsx',p_value_vec_"&amp;RW74&amp;"','p_value_vec_"&amp;RW74&amp;"');"</f>
        <v>xlswrite('G:\Mi unidad\1. PROYECTOS TELLO 2022\SCM SPILL OVERS\outputs\PEAO\densidad\1%\simulacion_3\output_tests.xlsx',p_value_vec_45','p_value_vec_45');</v>
      </c>
      <c r="SI74">
        <v>45</v>
      </c>
      <c r="SJ74" t="str">
        <f>"xlswrite('G:\Mi unidad\1. PROYECTOS TELLO 2022\SCM SPILL OVERS\outputs\PEAO\densidad_g\1%\simulacion_3\output_tests.xlsx',p_value_vec_"&amp;SI74&amp;"','p_value_vec_"&amp;SI74&amp;"');"</f>
        <v>xlswrite('G:\Mi unidad\1. PROYECTOS TELLO 2022\SCM SPILL OVERS\outputs\PEAO\densidad_g\1%\simulacion_3\output_tests.xlsx',p_value_vec_45','p_value_vec_45');</v>
      </c>
      <c r="SU74">
        <v>45</v>
      </c>
      <c r="SV74" t="str">
        <f>"xlswrite('G:\Mi unidad\1. PROYECTOS TELLO 2022\SCM SPILL OVERS\outputs\PEAO\distancia_centro_salud\1%\simulacion_3\output_tests.xlsx',p_value_vec_"&amp;SU74&amp;"','p_value_vec_"&amp;SU74&amp;"');"</f>
        <v>xlswrite('G:\Mi unidad\1. PROYECTOS TELLO 2022\SCM SPILL OVERS\outputs\PEAO\distancia_centro_salud\1%\simulacion_3\output_tests.xlsx',p_value_vec_45','p_value_vec_45');</v>
      </c>
      <c r="TH74">
        <v>45</v>
      </c>
      <c r="TI74" t="str">
        <f>"xlswrite('G:\Mi unidad\1. PROYECTOS TELLO 2022\SCM SPILL OVERS\outputs\PEAO\informalidad\1%\simulacion_3\output_tests.xlsx',p_value_vec_"&amp;TH74&amp;"','p_value_vec_"&amp;TH74&amp;"');"</f>
        <v>xlswrite('G:\Mi unidad\1. PROYECTOS TELLO 2022\SCM SPILL OVERS\outputs\PEAO\informalidad\1%\simulacion_3\output_tests.xlsx',p_value_vec_45','p_value_vec_45');</v>
      </c>
      <c r="TU74">
        <v>45</v>
      </c>
      <c r="TV74" t="str">
        <f>"xlswrite('G:\Mi unidad\1. PROYECTOS TELLO 2022\SCM SPILL OVERS\outputs\PEAO\alimentos\1%\simulacion_3\output_tests.xlsx',p_value_vec_"&amp;TU74&amp;"','p_value_vec_"&amp;TU74&amp;"');"</f>
        <v>xlswrite('G:\Mi unidad\1. PROYECTOS TELLO 2022\SCM SPILL OVERS\outputs\PEAO\alimentos\1%\simulacion_3\output_tests.xlsx',p_value_vec_45','p_value_vec_45');</v>
      </c>
      <c r="UB74">
        <v>45</v>
      </c>
      <c r="UC74" t="str">
        <f>"xlswrite('G:\Mi unidad\1. PROYECTOS TELLO 2022\SCM SPILL OVERS\outputs\PEAO\jefe_hogar\1%\simulacion_3\output_tests.xlsx',p_value_vec_"&amp;UB74&amp;"','p_value_vec_"&amp;UB74&amp;"');"</f>
        <v>xlswrite('G:\Mi unidad\1. PROYECTOS TELLO 2022\SCM SPILL OVERS\outputs\PEAO\jefe_hogar\1%\simulacion_3\output_tests.xlsx',p_value_vec_45','p_value_vec_45');</v>
      </c>
      <c r="UI74">
        <v>45</v>
      </c>
      <c r="UJ74" t="str">
        <f>"xlswrite('G:\Mi unidad\1. PROYECTOS TELLO 2022\SCM SPILL OVERS\outputs\PEAO\mujeres\1%\simulacion_3\output_tests.xlsx',p_value_vec_"&amp;UI74&amp;"','p_value_vec_"&amp;UI74&amp;"');"</f>
        <v>xlswrite('G:\Mi unidad\1. PROYECTOS TELLO 2022\SCM SPILL OVERS\outputs\PEAO\mujeres\1%\simulacion_3\output_tests.xlsx',p_value_vec_45','p_value_vec_45');</v>
      </c>
      <c r="UU74">
        <v>45</v>
      </c>
      <c r="UV74" t="str">
        <f>"xlswrite('G:\Mi unidad\1. PROYECTOS TELLO 2022\SCM SPILL OVERS\outputs\PEAO\criminalidad\1%\simulacion_3\output_tests.xlsx',p_value_vec_"&amp;UU74&amp;"','p_value_vec_"&amp;UU74&amp;"');"</f>
        <v>xlswrite('G:\Mi unidad\1. PROYECTOS TELLO 2022\SCM SPILL OVERS\outputs\PEAO\criminalidad\1%\simulacion_3\output_tests.xlsx',p_value_vec_45','p_value_vec_45');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OVERS\outputs\PEAO\bajo_niv_educ\1%\simulacion_3\output_tests.xlsx',alpha1_hat_vec_"&amp;QW75&amp;"','alpha1_hat_vec_"&amp;QW75&amp;"');"</f>
        <v>xlswrite('G:\Mi unidad\1. PROYECTOS TELLO 2022\SCM SPILL OVERS\outputs\PEAO\bajo_niv_educ\1%\simulacion_3\output_tests.xlsx',alpha1_hat_vec_45','alpha1_hat_vec_45');</v>
      </c>
      <c r="RK75">
        <v>45</v>
      </c>
      <c r="RL75" t="str">
        <f>"xlswrite('G:\Mi unidad\1. PROYECTOS TELLO 2022\SCM SPILL OVERS\outputs\PEAO\bajo_ingreso\1%\simulacion_3\output_tests.xlsx',alpha1_hat_vec_"&amp;RK75&amp;"','alpha1_hat_vec_"&amp;RK75&amp;"');"</f>
        <v>xlswrite('G:\Mi unidad\1. PROYECTOS TELLO 2022\SCM SPILL OVERS\outputs\PEAO\bajo_ingreso\1%\simulacion_3\output_tests.xlsx',alpha1_hat_vec_45','alpha1_hat_vec_45');</v>
      </c>
      <c r="RW75">
        <v>45</v>
      </c>
      <c r="RX75" t="str">
        <f>"xlswrite('G:\Mi unidad\1. PROYECTOS TELLO 2022\SCM SPILL OVERS\outputs\PEAO\densidad\1%\simulacion_3\output_tests.xlsx',alpha1_hat_vec_"&amp;RW75&amp;"','alpha1_hat_vec_"&amp;RW75&amp;"');"</f>
        <v>xlswrite('G:\Mi unidad\1. PROYECTOS TELLO 2022\SCM SPILL OVERS\outputs\PEAO\densidad\1%\simulacion_3\output_tests.xlsx',alpha1_hat_vec_45','alpha1_hat_vec_45');</v>
      </c>
      <c r="SI75">
        <v>45</v>
      </c>
      <c r="SJ75" t="str">
        <f>"xlswrite('G:\Mi unidad\1. PROYECTOS TELLO 2022\SCM SPILL OVERS\outputs\PEAO\densidad_g\1%\simulacion_3\output_tests.xlsx',alpha1_hat_vec_"&amp;SI75&amp;"','alpha1_hat_vec_"&amp;SI75&amp;"');"</f>
        <v>xlswrite('G:\Mi unidad\1. PROYECTOS TELLO 2022\SCM SPILL OVERS\outputs\PEAO\densidad_g\1%\simulacion_3\output_tests.xlsx',alpha1_hat_vec_45','alpha1_hat_vec_45');</v>
      </c>
      <c r="SU75">
        <v>45</v>
      </c>
      <c r="SV75" t="str">
        <f>"xlswrite('G:\Mi unidad\1. PROYECTOS TELLO 2022\SCM SPILL OVERS\outputs\PEAO\distancia_centro_salud\1%\simulacion_3\output_tests.xlsx',alpha1_hat_vec_"&amp;SU75&amp;"','alpha1_hat_vec_"&amp;SU75&amp;"');"</f>
        <v>xlswrite('G:\Mi unidad\1. PROYECTOS TELLO 2022\SCM SPILL OVERS\outputs\PEAO\distancia_centro_salud\1%\simulacion_3\output_tests.xlsx',alpha1_hat_vec_45','alpha1_hat_vec_45');</v>
      </c>
      <c r="TH75">
        <v>45</v>
      </c>
      <c r="TI75" t="str">
        <f>"xlswrite('G:\Mi unidad\1. PROYECTOS TELLO 2022\SCM SPILL OVERS\outputs\PEAO\informalidad\1%\simulacion_3\output_tests.xlsx',alpha1_hat_vec_"&amp;TH75&amp;"','alpha1_hat_vec_"&amp;TH75&amp;"');"</f>
        <v>xlswrite('G:\Mi unidad\1. PROYECTOS TELLO 2022\SCM SPILL OVERS\outputs\PEAO\informalidad\1%\simulacion_3\output_tests.xlsx',alpha1_hat_vec_45','alpha1_hat_vec_45');</v>
      </c>
      <c r="TU75">
        <v>45</v>
      </c>
      <c r="TV75" t="str">
        <f>"xlswrite('G:\Mi unidad\1. PROYECTOS TELLO 2022\SCM SPILL OVERS\outputs\PEAO\alimentos\1%\simulacion_3\output_tests.xlsx',alpha1_hat_vec_"&amp;TU75&amp;"','alpha1_hat_vec_"&amp;TU75&amp;"');"</f>
        <v>xlswrite('G:\Mi unidad\1. PROYECTOS TELLO 2022\SCM SPILL OVERS\outputs\PEAO\alimentos\1%\simulacion_3\output_tests.xlsx',alpha1_hat_vec_45','alpha1_hat_vec_45');</v>
      </c>
      <c r="UB75">
        <v>45</v>
      </c>
      <c r="UC75" t="str">
        <f>"xlswrite('G:\Mi unidad\1. PROYECTOS TELLO 2022\SCM SPILL OVERS\outputs\PEAO\jefe_hogar\1%\simulacion_3\output_tests.xlsx',alpha1_hat_vec_"&amp;UB75&amp;"','alpha1_hat_vec_"&amp;UB75&amp;"');"</f>
        <v>xlswrite('G:\Mi unidad\1. PROYECTOS TELLO 2022\SCM SPILL OVERS\outputs\PEAO\jefe_hogar\1%\simulacion_3\output_tests.xlsx',alpha1_hat_vec_45','alpha1_hat_vec_45');</v>
      </c>
      <c r="UI75">
        <v>45</v>
      </c>
      <c r="UJ75" t="str">
        <f>"xlswrite('G:\Mi unidad\1. PROYECTOS TELLO 2022\SCM SPILL OVERS\outputs\PEAO\mujeres\1%\simulacion_3\output_tests.xlsx',alpha1_hat_vec_"&amp;UI75&amp;"','alpha1_hat_vec_"&amp;UI75&amp;"');"</f>
        <v>xlswrite('G:\Mi unidad\1. PROYECTOS TELLO 2022\SCM SPILL OVERS\outputs\PEAO\mujeres\1%\simulacion_3\output_tests.xlsx',alpha1_hat_vec_45','alpha1_hat_vec_45');</v>
      </c>
      <c r="UU75">
        <v>45</v>
      </c>
      <c r="UV75" t="str">
        <f>"xlswrite('G:\Mi unidad\1. PROYECTOS TELLO 2022\SCM SPILL OVERS\outputs\PEAO\criminalidad\1%\simulacion_3\output_tests.xlsx',alpha1_hat_vec_"&amp;UU75&amp;"','alpha1_hat_vec_"&amp;UU75&amp;"');"</f>
        <v>xlswrite('G:\Mi unidad\1. PROYECTOS TELLO 2022\SCM SPILL OVERS\outputs\PEAO\criminalidad\1%\simulacion_3\output_tests.xlsx',alpha1_hat_vec_45','alpha1_hat_vec_45');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OVERS\outputs\PEAO\bajo_niv_educ\1%\simulacion_3\output_tests.xlsx',spillover_test_"&amp;QW76&amp;"','sp_test_"&amp;QW76&amp;"');"</f>
        <v>xlswrite('G:\Mi unidad\1. PROYECTOS TELLO 2022\SCM SPILL OVERS\outputs\PEAO\bajo_niv_educ\1%\simulacion_3\output_tests.xlsx',spillover_test_45','sp_test_45');</v>
      </c>
      <c r="RK76">
        <v>45</v>
      </c>
      <c r="RL76" t="str">
        <f>"xlswrite('G:\Mi unidad\1. PROYECTOS TELLO 2022\SCM SPILL OVERS\outputs\PEAO\bajo_ingreso\1%\simulacion_3\output_tests.xlsx',spillover_test_"&amp;RK76&amp;"','sp_test_"&amp;RK76&amp;"');"</f>
        <v>xlswrite('G:\Mi unidad\1. PROYECTOS TELLO 2022\SCM SPILL OVERS\outputs\PEAO\bajo_ingreso\1%\simulacion_3\output_tests.xlsx',spillover_test_45','sp_test_45');</v>
      </c>
      <c r="RW76">
        <v>45</v>
      </c>
      <c r="RX76" t="str">
        <f>"xlswrite('G:\Mi unidad\1. PROYECTOS TELLO 2022\SCM SPILL OVERS\outputs\PEAO\densidad\1%\simulacion_3\output_tests.xlsx',spillover_test_"&amp;RW76&amp;"','sp_test_"&amp;RW76&amp;"');"</f>
        <v>xlswrite('G:\Mi unidad\1. PROYECTOS TELLO 2022\SCM SPILL OVERS\outputs\PEAO\densidad\1%\simulacion_3\output_tests.xlsx',spillover_test_45','sp_test_45');</v>
      </c>
      <c r="SI76">
        <v>45</v>
      </c>
      <c r="SJ76" t="str">
        <f>"xlswrite('G:\Mi unidad\1. PROYECTOS TELLO 2022\SCM SPILL OVERS\outputs\PEAO\densidad_g\1%\simulacion_3\output_tests.xlsx',spillover_test_"&amp;SI76&amp;"','sp_test_"&amp;SI76&amp;"');"</f>
        <v>xlswrite('G:\Mi unidad\1. PROYECTOS TELLO 2022\SCM SPILL OVERS\outputs\PEAO\densidad_g\1%\simulacion_3\output_tests.xlsx',spillover_test_45','sp_test_45');</v>
      </c>
      <c r="SU76">
        <v>45</v>
      </c>
      <c r="SV76" t="str">
        <f>"xlswrite('G:\Mi unidad\1. PROYECTOS TELLO 2022\SCM SPILL OVERS\outputs\PEAO\distancia_centro_salud\1%\simulacion_3\output_tests.xlsx',spillover_test_"&amp;SU76&amp;"','sp_test_"&amp;SU76&amp;"');"</f>
        <v>xlswrite('G:\Mi unidad\1. PROYECTOS TELLO 2022\SCM SPILL OVERS\outputs\PEAO\distancia_centro_salud\1%\simulacion_3\output_tests.xlsx',spillover_test_45','sp_test_45');</v>
      </c>
      <c r="TH76">
        <v>45</v>
      </c>
      <c r="TI76" t="str">
        <f>"xlswrite('G:\Mi unidad\1. PROYECTOS TELLO 2022\SCM SPILL OVERS\outputs\PEAO\informalidad\1%\simulacion_3\output_tests.xlsx',spillover_test_"&amp;TH76&amp;"','sp_test_"&amp;TH76&amp;"');"</f>
        <v>xlswrite('G:\Mi unidad\1. PROYECTOS TELLO 2022\SCM SPILL OVERS\outputs\PEAO\informalidad\1%\simulacion_3\output_tests.xlsx',spillover_test_45','sp_test_45');</v>
      </c>
      <c r="TU76">
        <v>45</v>
      </c>
      <c r="TV76" t="str">
        <f>"xlswrite('G:\Mi unidad\1. PROYECTOS TELLO 2022\SCM SPILL OVERS\outputs\PEAO\alimentos\1%\simulacion_3\output_tests.xlsx',spillover_test_"&amp;TU76&amp;"','sp_test_"&amp;TU76&amp;"');"</f>
        <v>xlswrite('G:\Mi unidad\1. PROYECTOS TELLO 2022\SCM SPILL OVERS\outputs\PEAO\alimentos\1%\simulacion_3\output_tests.xlsx',spillover_test_45','sp_test_45');</v>
      </c>
      <c r="UB76">
        <v>45</v>
      </c>
      <c r="UC76" t="str">
        <f>"xlswrite('G:\Mi unidad\1. PROYECTOS TELLO 2022\SCM SPILL OVERS\outputs\PEAO\jefe_hogar\1%\simulacion_3\output_tests.xlsx',spillover_test_"&amp;UB76&amp;"','sp_test_"&amp;UB76&amp;"');"</f>
        <v>xlswrite('G:\Mi unidad\1. PROYECTOS TELLO 2022\SCM SPILL OVERS\outputs\PEAO\jefe_hogar\1%\simulacion_3\output_tests.xlsx',spillover_test_45','sp_test_45');</v>
      </c>
      <c r="UI76">
        <v>45</v>
      </c>
      <c r="UJ76" t="str">
        <f>"xlswrite('G:\Mi unidad\1. PROYECTOS TELLO 2022\SCM SPILL OVERS\outputs\PEAO\mujeres\1%\simulacion_3\output_tests.xlsx',spillover_test_"&amp;UI76&amp;"','sp_test_"&amp;UI76&amp;"');"</f>
        <v>xlswrite('G:\Mi unidad\1. PROYECTOS TELLO 2022\SCM SPILL OVERS\outputs\PEAO\mujeres\1%\simulacion_3\output_tests.xlsx',spillover_test_45','sp_test_45');</v>
      </c>
      <c r="UU76">
        <v>45</v>
      </c>
      <c r="UV76" t="str">
        <f>"xlswrite('G:\Mi unidad\1. PROYECTOS TELLO 2022\SCM SPILL OVERS\outputs\PEAO\criminalidad\1%\simulacion_3\output_tests.xlsx',spillover_test_"&amp;UU76&amp;"','sp_test_"&amp;UU76&amp;"');"</f>
        <v>xlswrite('G:\Mi unidad\1. PROYECTOS TELLO 2022\SCM SPILL OVERS\outputs\PEAO\criminalidad\1%\simulacion_3\output_tests.xlsx',spillover_test_45','sp_test_45');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OVERS\outputs\PEAO\bajo_niv_educ\1%\simulacion_3\output_tests.xlsx',lb_vec_"&amp;QW77&amp;"','lb_vec_"&amp;QW77&amp;"');"</f>
        <v>xlswrite('G:\Mi unidad\1. PROYECTOS TELLO 2022\SCM SPILL OVERS\outputs\PEAO\bajo_niv_educ\1%\simulacion_3\output_tests.xlsx',lb_vec_55','lb_vec_55');</v>
      </c>
      <c r="RK77">
        <v>55</v>
      </c>
      <c r="RL77" t="str">
        <f>"xlswrite('G:\Mi unidad\1. PROYECTOS TELLO 2022\SCM SPILL OVERS\outputs\PEAO\bajo_ingreso\1%\simulacion_3\output_tests.xlsx',lb_vec_"&amp;RK77&amp;"','lb_vec_"&amp;RK77&amp;"');"</f>
        <v>xlswrite('G:\Mi unidad\1. PROYECTOS TELLO 2022\SCM SPILL OVERS\outputs\PEAO\bajo_ingreso\1%\simulacion_3\output_tests.xlsx',lb_vec_55','lb_vec_55');</v>
      </c>
      <c r="RW77">
        <v>55</v>
      </c>
      <c r="RX77" t="str">
        <f>"xlswrite('G:\Mi unidad\1. PROYECTOS TELLO 2022\SCM SPILL OVERS\outputs\PEAO\densidad\1%\simulacion_3\output_tests.xlsx',lb_vec_"&amp;RW77&amp;"','lb_vec_"&amp;RW77&amp;"');"</f>
        <v>xlswrite('G:\Mi unidad\1. PROYECTOS TELLO 2022\SCM SPILL OVERS\outputs\PEAO\densidad\1%\simulacion_3\output_tests.xlsx',lb_vec_55','lb_vec_55');</v>
      </c>
      <c r="SI77">
        <v>55</v>
      </c>
      <c r="SJ77" t="str">
        <f>"xlswrite('G:\Mi unidad\1. PROYECTOS TELLO 2022\SCM SPILL OVERS\outputs\PEAO\densidad_g\1%\simulacion_3\output_tests.xlsx',lb_vec_"&amp;SI77&amp;"','lb_vec_"&amp;SI77&amp;"');"</f>
        <v>xlswrite('G:\Mi unidad\1. PROYECTOS TELLO 2022\SCM SPILL OVERS\outputs\PEAO\densidad_g\1%\simulacion_3\output_tests.xlsx',lb_vec_55','lb_vec_55');</v>
      </c>
      <c r="SU77">
        <v>55</v>
      </c>
      <c r="SV77" t="str">
        <f>"xlswrite('G:\Mi unidad\1. PROYECTOS TELLO 2022\SCM SPILL OVERS\outputs\PEAO\distancia_centro_salud\1%\simulacion_3\output_tests.xlsx',lb_vec_"&amp;SU77&amp;"','lb_vec_"&amp;SU77&amp;"');"</f>
        <v>xlswrite('G:\Mi unidad\1. PROYECTOS TELLO 2022\SCM SPILL OVERS\outputs\PEAO\distancia_centro_salud\1%\simulacion_3\output_tests.xlsx',lb_vec_55','lb_vec_55');</v>
      </c>
      <c r="TH77">
        <v>55</v>
      </c>
      <c r="TI77" t="str">
        <f>"xlswrite('G:\Mi unidad\1. PROYECTOS TELLO 2022\SCM SPILL OVERS\outputs\PEAO\informalidad\1%\simulacion_3\output_tests.xlsx',lb_vec_"&amp;TH77&amp;"','lb_vec_"&amp;TH77&amp;"');"</f>
        <v>xlswrite('G:\Mi unidad\1. PROYECTOS TELLO 2022\SCM SPILL OVERS\outputs\PEAO\informalidad\1%\simulacion_3\output_tests.xlsx',lb_vec_55','lb_vec_55');</v>
      </c>
      <c r="TU77">
        <v>55</v>
      </c>
      <c r="TV77" t="str">
        <f>"xlswrite('G:\Mi unidad\1. PROYECTOS TELLO 2022\SCM SPILL OVERS\outputs\PEAO\alimentos\1%\simulacion_3\output_tests.xlsx',lb_vec_"&amp;TU77&amp;"','lb_vec_"&amp;TU77&amp;"');"</f>
        <v>xlswrite('G:\Mi unidad\1. PROYECTOS TELLO 2022\SCM SPILL OVERS\outputs\PEAO\alimentos\1%\simulacion_3\output_tests.xlsx',lb_vec_55','lb_vec_55');</v>
      </c>
      <c r="UB77">
        <v>55</v>
      </c>
      <c r="UC77" t="str">
        <f>"xlswrite('G:\Mi unidad\1. PROYECTOS TELLO 2022\SCM SPILL OVERS\outputs\PEAO\jefe_hogar\1%\simulacion_3\output_tests.xlsx',lb_vec_"&amp;UB77&amp;"','lb_vec_"&amp;UB77&amp;"');"</f>
        <v>xlswrite('G:\Mi unidad\1. PROYECTOS TELLO 2022\SCM SPILL OVERS\outputs\PEAO\jefe_hogar\1%\simulacion_3\output_tests.xlsx',lb_vec_55','lb_vec_55');</v>
      </c>
      <c r="UI77">
        <v>55</v>
      </c>
      <c r="UJ77" t="str">
        <f>"xlswrite('G:\Mi unidad\1. PROYECTOS TELLO 2022\SCM SPILL OVERS\outputs\PEAO\mujeres\1%\simulacion_3\output_tests.xlsx',lb_vec_"&amp;UI77&amp;"','lb_vec_"&amp;UI77&amp;"');"</f>
        <v>xlswrite('G:\Mi unidad\1. PROYECTOS TELLO 2022\SCM SPILL OVERS\outputs\PEAO\mujeres\1%\simulacion_3\output_tests.xlsx',lb_vec_55','lb_vec_55');</v>
      </c>
      <c r="UU77">
        <v>55</v>
      </c>
      <c r="UV77" t="str">
        <f>"xlswrite('G:\Mi unidad\1. PROYECTOS TELLO 2022\SCM SPILL OVERS\outputs\PEAO\criminalidad\1%\simulacion_3\output_tests.xlsx',lb_vec_"&amp;UU77&amp;"','lb_vec_"&amp;UU77&amp;"');"</f>
        <v>xlswrite('G:\Mi unidad\1. PROYECTOS TELLO 2022\SCM SPILL OVERS\outputs\PEAO\criminalidad\1%\simulacion_3\output_tests.xlsx',lb_vec_55','lb_vec_55');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OVERS\outputs\PEAO\bajo_niv_educ\1%\simulacion_3\output_tests.xlsx',ub_vec_"&amp;QW78&amp;"','ub_vec_"&amp;QW78&amp;"');"</f>
        <v>xlswrite('G:\Mi unidad\1. PROYECTOS TELLO 2022\SCM SPILL OVERS\outputs\PEAO\bajo_niv_educ\1%\simulacion_3\output_tests.xlsx',ub_vec_55','ub_vec_55');</v>
      </c>
      <c r="RK78">
        <v>55</v>
      </c>
      <c r="RL78" t="str">
        <f>"xlswrite('G:\Mi unidad\1. PROYECTOS TELLO 2022\SCM SPILL OVERS\outputs\PEAO\bajo_ingreso\1%\simulacion_3\output_tests.xlsx',ub_vec_"&amp;RK78&amp;"','ub_vec_"&amp;RK78&amp;"');"</f>
        <v>xlswrite('G:\Mi unidad\1. PROYECTOS TELLO 2022\SCM SPILL OVERS\outputs\PEAO\bajo_ingreso\1%\simulacion_3\output_tests.xlsx',ub_vec_55','ub_vec_55');</v>
      </c>
      <c r="RW78">
        <v>55</v>
      </c>
      <c r="RX78" t="str">
        <f>"xlswrite('G:\Mi unidad\1. PROYECTOS TELLO 2022\SCM SPILL OVERS\outputs\PEAO\densidad\1%\simulacion_3\output_tests.xlsx',ub_vec_"&amp;RW78&amp;"','ub_vec_"&amp;RW78&amp;"');"</f>
        <v>xlswrite('G:\Mi unidad\1. PROYECTOS TELLO 2022\SCM SPILL OVERS\outputs\PEAO\densidad\1%\simulacion_3\output_tests.xlsx',ub_vec_55','ub_vec_55');</v>
      </c>
      <c r="SI78">
        <v>55</v>
      </c>
      <c r="SJ78" t="str">
        <f>"xlswrite('G:\Mi unidad\1. PROYECTOS TELLO 2022\SCM SPILL OVERS\outputs\PEAO\densidad_g\1%\simulacion_3\output_tests.xlsx',ub_vec_"&amp;SI78&amp;"','ub_vec_"&amp;SI78&amp;"');"</f>
        <v>xlswrite('G:\Mi unidad\1. PROYECTOS TELLO 2022\SCM SPILL OVERS\outputs\PEAO\densidad_g\1%\simulacion_3\output_tests.xlsx',ub_vec_55','ub_vec_55');</v>
      </c>
      <c r="SU78">
        <v>55</v>
      </c>
      <c r="SV78" t="str">
        <f>"xlswrite('G:\Mi unidad\1. PROYECTOS TELLO 2022\SCM SPILL OVERS\outputs\PEAO\distancia_centro_salud\1%\simulacion_3\output_tests.xlsx',ub_vec_"&amp;SU78&amp;"','ub_vec_"&amp;SU78&amp;"');"</f>
        <v>xlswrite('G:\Mi unidad\1. PROYECTOS TELLO 2022\SCM SPILL OVERS\outputs\PEAO\distancia_centro_salud\1%\simulacion_3\output_tests.xlsx',ub_vec_55','ub_vec_55');</v>
      </c>
      <c r="TH78">
        <v>55</v>
      </c>
      <c r="TI78" t="str">
        <f>"xlswrite('G:\Mi unidad\1. PROYECTOS TELLO 2022\SCM SPILL OVERS\outputs\PEAO\informalidad\1%\simulacion_3\output_tests.xlsx',ub_vec_"&amp;TH78&amp;"','ub_vec_"&amp;TH78&amp;"');"</f>
        <v>xlswrite('G:\Mi unidad\1. PROYECTOS TELLO 2022\SCM SPILL OVERS\outputs\PEAO\informalidad\1%\simulacion_3\output_tests.xlsx',ub_vec_55','ub_vec_55');</v>
      </c>
      <c r="TU78">
        <v>55</v>
      </c>
      <c r="TV78" t="str">
        <f>"xlswrite('G:\Mi unidad\1. PROYECTOS TELLO 2022\SCM SPILL OVERS\outputs\PEAO\alimentos\1%\simulacion_3\output_tests.xlsx',ub_vec_"&amp;TU78&amp;"','ub_vec_"&amp;TU78&amp;"');"</f>
        <v>xlswrite('G:\Mi unidad\1. PROYECTOS TELLO 2022\SCM SPILL OVERS\outputs\PEAO\alimentos\1%\simulacion_3\output_tests.xlsx',ub_vec_55','ub_vec_55');</v>
      </c>
      <c r="UB78">
        <v>55</v>
      </c>
      <c r="UC78" t="str">
        <f>"xlswrite('G:\Mi unidad\1. PROYECTOS TELLO 2022\SCM SPILL OVERS\outputs\PEAO\jefe_hogar\1%\simulacion_3\output_tests.xlsx',ub_vec_"&amp;UB78&amp;"','ub_vec_"&amp;UB78&amp;"');"</f>
        <v>xlswrite('G:\Mi unidad\1. PROYECTOS TELLO 2022\SCM SPILL OVERS\outputs\PEAO\jefe_hogar\1%\simulacion_3\output_tests.xlsx',ub_vec_55','ub_vec_55');</v>
      </c>
      <c r="UI78">
        <v>55</v>
      </c>
      <c r="UJ78" t="str">
        <f>"xlswrite('G:\Mi unidad\1. PROYECTOS TELLO 2022\SCM SPILL OVERS\outputs\PEAO\mujeres\1%\simulacion_3\output_tests.xlsx',ub_vec_"&amp;UI78&amp;"','ub_vec_"&amp;UI78&amp;"');"</f>
        <v>xlswrite('G:\Mi unidad\1. PROYECTOS TELLO 2022\SCM SPILL OVERS\outputs\PEAO\mujeres\1%\simulacion_3\output_tests.xlsx',ub_vec_55','ub_vec_55');</v>
      </c>
      <c r="UU78">
        <v>55</v>
      </c>
      <c r="UV78" t="str">
        <f>"xlswrite('G:\Mi unidad\1. PROYECTOS TELLO 2022\SCM SPILL OVERS\outputs\PEAO\criminalidad\1%\simulacion_3\output_tests.xlsx',ub_vec_"&amp;UU78&amp;"','ub_vec_"&amp;UU78&amp;"');"</f>
        <v>xlswrite('G:\Mi unidad\1. PROYECTOS TELLO 2022\SCM SPILL OVERS\outputs\PEAO\criminalidad\1%\simulacion_3\output_tests.xlsx',ub_vec_55','ub_vec_55');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sp_andrews_te(Y_pre_"&amp;QI79&amp;",PEAO_"&amp;QI79&amp;"(:,T+s),A_"&amp;QI79&amp;",C,.05);"</f>
        <v xml:space="preserve">    [p_value_27,lb_27,ub_27] = sp_andrews_te(Y_pre_27,PEAO_27(:,T+s),A_27,C,.05);</v>
      </c>
      <c r="QP79">
        <v>42</v>
      </c>
      <c r="QQ79" t="str">
        <f>"    spillover_test_"&amp;QP79&amp;"(s) = sp_andrews(Y_pre_"&amp;QP79&amp;",PEAO_"&amp;QP79&amp;"(:,T+s),A_"&amp;QP79&amp;",C,d,alpha_sig);"</f>
        <v xml:space="preserve">    spillover_test_42(s) = sp_andrews(Y_pre_42,PEAO_42(:,T+s),A_42,C,d,alpha_sig);</v>
      </c>
      <c r="QW79">
        <v>55</v>
      </c>
      <c r="QX79" t="str">
        <f>"xlswrite('G:\Mi unidad\1. PROYECTOS TELLO 2022\SCM SPILL OVERS\outputs\PEAO\bajo_niv_educ\1%\simulacion_3\output_tests.xlsx',p_value_vec_"&amp;QW79&amp;"','p_value_vec_"&amp;QW79&amp;"');"</f>
        <v>xlswrite('G:\Mi unidad\1. PROYECTOS TELLO 2022\SCM SPILL OVERS\outputs\PEAO\bajo_niv_educ\1%\simulacion_3\output_tests.xlsx',p_value_vec_55','p_value_vec_55');</v>
      </c>
      <c r="RK79">
        <v>55</v>
      </c>
      <c r="RL79" t="str">
        <f>"xlswrite('G:\Mi unidad\1. PROYECTOS TELLO 2022\SCM SPILL OVERS\outputs\PEAO\bajo_ingreso\1%\simulacion_3\output_tests.xlsx',p_value_vec_"&amp;RK79&amp;"','p_value_vec_"&amp;RK79&amp;"');"</f>
        <v>xlswrite('G:\Mi unidad\1. PROYECTOS TELLO 2022\SCM SPILL OVERS\outputs\PEAO\bajo_ingreso\1%\simulacion_3\output_tests.xlsx',p_value_vec_55','p_value_vec_55');</v>
      </c>
      <c r="RW79">
        <v>55</v>
      </c>
      <c r="RX79" t="str">
        <f>"xlswrite('G:\Mi unidad\1. PROYECTOS TELLO 2022\SCM SPILL OVERS\outputs\PEAO\densidad\1%\simulacion_3\output_tests.xlsx',p_value_vec_"&amp;RW79&amp;"','p_value_vec_"&amp;RW79&amp;"');"</f>
        <v>xlswrite('G:\Mi unidad\1. PROYECTOS TELLO 2022\SCM SPILL OVERS\outputs\PEAO\densidad\1%\simulacion_3\output_tests.xlsx',p_value_vec_55','p_value_vec_55');</v>
      </c>
      <c r="SI79">
        <v>55</v>
      </c>
      <c r="SJ79" t="str">
        <f>"xlswrite('G:\Mi unidad\1. PROYECTOS TELLO 2022\SCM SPILL OVERS\outputs\PEAO\densidad_g\1%\simulacion_3\output_tests.xlsx',p_value_vec_"&amp;SI79&amp;"','p_value_vec_"&amp;SI79&amp;"');"</f>
        <v>xlswrite('G:\Mi unidad\1. PROYECTOS TELLO 2022\SCM SPILL OVERS\outputs\PEAO\densidad_g\1%\simulacion_3\output_tests.xlsx',p_value_vec_55','p_value_vec_55');</v>
      </c>
      <c r="SU79">
        <v>55</v>
      </c>
      <c r="SV79" t="str">
        <f>"xlswrite('G:\Mi unidad\1. PROYECTOS TELLO 2022\SCM SPILL OVERS\outputs\PEAO\distancia_centro_salud\1%\simulacion_3\output_tests.xlsx',p_value_vec_"&amp;SU79&amp;"','p_value_vec_"&amp;SU79&amp;"');"</f>
        <v>xlswrite('G:\Mi unidad\1. PROYECTOS TELLO 2022\SCM SPILL OVERS\outputs\PEAO\distancia_centro_salud\1%\simulacion_3\output_tests.xlsx',p_value_vec_55','p_value_vec_55');</v>
      </c>
      <c r="TH79">
        <v>55</v>
      </c>
      <c r="TI79" t="str">
        <f>"xlswrite('G:\Mi unidad\1. PROYECTOS TELLO 2022\SCM SPILL OVERS\outputs\PEAO\informalidad\1%\simulacion_3\output_tests.xlsx',p_value_vec_"&amp;TH79&amp;"','p_value_vec_"&amp;TH79&amp;"');"</f>
        <v>xlswrite('G:\Mi unidad\1. PROYECTOS TELLO 2022\SCM SPILL OVERS\outputs\PEAO\informalidad\1%\simulacion_3\output_tests.xlsx',p_value_vec_55','p_value_vec_55');</v>
      </c>
      <c r="TU79">
        <v>55</v>
      </c>
      <c r="TV79" t="str">
        <f>"xlswrite('G:\Mi unidad\1. PROYECTOS TELLO 2022\SCM SPILL OVERS\outputs\PEAO\alimentos\1%\simulacion_3\output_tests.xlsx',p_value_vec_"&amp;TU79&amp;"','p_value_vec_"&amp;TU79&amp;"');"</f>
        <v>xlswrite('G:\Mi unidad\1. PROYECTOS TELLO 2022\SCM SPILL OVERS\outputs\PEAO\alimentos\1%\simulacion_3\output_tests.xlsx',p_value_vec_55','p_value_vec_55');</v>
      </c>
      <c r="UB79">
        <v>55</v>
      </c>
      <c r="UC79" t="str">
        <f>"xlswrite('G:\Mi unidad\1. PROYECTOS TELLO 2022\SCM SPILL OVERS\outputs\PEAO\jefe_hogar\1%\simulacion_3\output_tests.xlsx',p_value_vec_"&amp;UB79&amp;"','p_value_vec_"&amp;UB79&amp;"');"</f>
        <v>xlswrite('G:\Mi unidad\1. PROYECTOS TELLO 2022\SCM SPILL OVERS\outputs\PEAO\jefe_hogar\1%\simulacion_3\output_tests.xlsx',p_value_vec_55','p_value_vec_55');</v>
      </c>
      <c r="UI79">
        <v>55</v>
      </c>
      <c r="UJ79" t="str">
        <f>"xlswrite('G:\Mi unidad\1. PROYECTOS TELLO 2022\SCM SPILL OVERS\outputs\PEAO\mujeres\1%\simulacion_3\output_tests.xlsx',p_value_vec_"&amp;UI79&amp;"','p_value_vec_"&amp;UI79&amp;"');"</f>
        <v>xlswrite('G:\Mi unidad\1. PROYECTOS TELLO 2022\SCM SPILL OVERS\outputs\PEAO\mujeres\1%\simulacion_3\output_tests.xlsx',p_value_vec_55','p_value_vec_55');</v>
      </c>
      <c r="UU79">
        <v>55</v>
      </c>
      <c r="UV79" t="str">
        <f>"xlswrite('G:\Mi unidad\1. PROYECTOS TELLO 2022\SCM SPILL OVERS\outputs\PEAO\criminalidad\1%\simulacion_3\output_tests.xlsx',p_value_vec_"&amp;UU79&amp;"','p_value_vec_"&amp;UU79&amp;"');"</f>
        <v>xlswrite('G:\Mi unidad\1. PROYECTOS TELLO 2022\SCM SPILL OVERS\outputs\PEAO\criminalidad\1%\simulacion_3\output_tests.xlsx',p_value_vec_55','p_value_vec_55');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OVERS\outputs\PEAO\bajo_niv_educ\1%\simulacion_3\output_tests.xlsx',alpha1_hat_vec_"&amp;QW80&amp;"','alpha1_hat_vec_"&amp;QW80&amp;"');"</f>
        <v>xlswrite('G:\Mi unidad\1. PROYECTOS TELLO 2022\SCM SPILL OVERS\outputs\PEAO\bajo_niv_educ\1%\simulacion_3\output_tests.xlsx',alpha1_hat_vec_55','alpha1_hat_vec_55');</v>
      </c>
      <c r="RK80">
        <v>55</v>
      </c>
      <c r="RL80" t="str">
        <f>"xlswrite('G:\Mi unidad\1. PROYECTOS TELLO 2022\SCM SPILL OVERS\outputs\PEAO\bajo_ingreso\1%\simulacion_3\output_tests.xlsx',alpha1_hat_vec_"&amp;RK80&amp;"','alpha1_hat_vec_"&amp;RK80&amp;"');"</f>
        <v>xlswrite('G:\Mi unidad\1. PROYECTOS TELLO 2022\SCM SPILL OVERS\outputs\PEAO\bajo_ingreso\1%\simulacion_3\output_tests.xlsx',alpha1_hat_vec_55','alpha1_hat_vec_55');</v>
      </c>
      <c r="RW80">
        <v>55</v>
      </c>
      <c r="RX80" t="str">
        <f>"xlswrite('G:\Mi unidad\1. PROYECTOS TELLO 2022\SCM SPILL OVERS\outputs\PEAO\densidad\1%\simulacion_3\output_tests.xlsx',alpha1_hat_vec_"&amp;RW80&amp;"','alpha1_hat_vec_"&amp;RW80&amp;"');"</f>
        <v>xlswrite('G:\Mi unidad\1. PROYECTOS TELLO 2022\SCM SPILL OVERS\outputs\PEAO\densidad\1%\simulacion_3\output_tests.xlsx',alpha1_hat_vec_55','alpha1_hat_vec_55');</v>
      </c>
      <c r="SI80">
        <v>55</v>
      </c>
      <c r="SJ80" t="str">
        <f>"xlswrite('G:\Mi unidad\1. PROYECTOS TELLO 2022\SCM SPILL OVERS\outputs\PEAO\densidad_g\1%\simulacion_3\output_tests.xlsx',alpha1_hat_vec_"&amp;SI80&amp;"','alpha1_hat_vec_"&amp;SI80&amp;"');"</f>
        <v>xlswrite('G:\Mi unidad\1. PROYECTOS TELLO 2022\SCM SPILL OVERS\outputs\PEAO\densidad_g\1%\simulacion_3\output_tests.xlsx',alpha1_hat_vec_55','alpha1_hat_vec_55');</v>
      </c>
      <c r="SU80">
        <v>55</v>
      </c>
      <c r="SV80" t="str">
        <f>"xlswrite('G:\Mi unidad\1. PROYECTOS TELLO 2022\SCM SPILL OVERS\outputs\PEAO\distancia_centro_salud\1%\simulacion_3\output_tests.xlsx',alpha1_hat_vec_"&amp;SU80&amp;"','alpha1_hat_vec_"&amp;SU80&amp;"');"</f>
        <v>xlswrite('G:\Mi unidad\1. PROYECTOS TELLO 2022\SCM SPILL OVERS\outputs\PEAO\distancia_centro_salud\1%\simulacion_3\output_tests.xlsx',alpha1_hat_vec_55','alpha1_hat_vec_55');</v>
      </c>
      <c r="TH80">
        <v>55</v>
      </c>
      <c r="TI80" t="str">
        <f>"xlswrite('G:\Mi unidad\1. PROYECTOS TELLO 2022\SCM SPILL OVERS\outputs\PEAO\informalidad\1%\simulacion_3\output_tests.xlsx',alpha1_hat_vec_"&amp;TH80&amp;"','alpha1_hat_vec_"&amp;TH80&amp;"');"</f>
        <v>xlswrite('G:\Mi unidad\1. PROYECTOS TELLO 2022\SCM SPILL OVERS\outputs\PEAO\informalidad\1%\simulacion_3\output_tests.xlsx',alpha1_hat_vec_55','alpha1_hat_vec_55');</v>
      </c>
      <c r="TU80">
        <v>55</v>
      </c>
      <c r="TV80" t="str">
        <f>"xlswrite('G:\Mi unidad\1. PROYECTOS TELLO 2022\SCM SPILL OVERS\outputs\PEAO\alimentos\1%\simulacion_3\output_tests.xlsx',alpha1_hat_vec_"&amp;TU80&amp;"','alpha1_hat_vec_"&amp;TU80&amp;"');"</f>
        <v>xlswrite('G:\Mi unidad\1. PROYECTOS TELLO 2022\SCM SPILL OVERS\outputs\PEAO\alimentos\1%\simulacion_3\output_tests.xlsx',alpha1_hat_vec_55','alpha1_hat_vec_55');</v>
      </c>
      <c r="UB80">
        <v>55</v>
      </c>
      <c r="UC80" t="str">
        <f>"xlswrite('G:\Mi unidad\1. PROYECTOS TELLO 2022\SCM SPILL OVERS\outputs\PEAO\jefe_hogar\1%\simulacion_3\output_tests.xlsx',alpha1_hat_vec_"&amp;UB80&amp;"','alpha1_hat_vec_"&amp;UB80&amp;"');"</f>
        <v>xlswrite('G:\Mi unidad\1. PROYECTOS TELLO 2022\SCM SPILL OVERS\outputs\PEAO\jefe_hogar\1%\simulacion_3\output_tests.xlsx',alpha1_hat_vec_55','alpha1_hat_vec_55');</v>
      </c>
      <c r="UI80">
        <v>55</v>
      </c>
      <c r="UJ80" t="str">
        <f>"xlswrite('G:\Mi unidad\1. PROYECTOS TELLO 2022\SCM SPILL OVERS\outputs\PEAO\mujeres\1%\simulacion_3\output_tests.xlsx',alpha1_hat_vec_"&amp;UI80&amp;"','alpha1_hat_vec_"&amp;UI80&amp;"');"</f>
        <v>xlswrite('G:\Mi unidad\1. PROYECTOS TELLO 2022\SCM SPILL OVERS\outputs\PEAO\mujeres\1%\simulacion_3\output_tests.xlsx',alpha1_hat_vec_55','alpha1_hat_vec_55');</v>
      </c>
      <c r="UU80">
        <v>55</v>
      </c>
      <c r="UV80" t="str">
        <f>"xlswrite('G:\Mi unidad\1. PROYECTOS TELLO 2022\SCM SPILL OVERS\outputs\PEAO\criminalidad\1%\simulacion_3\output_tests.xlsx',alpha1_hat_vec_"&amp;UU80&amp;"','alpha1_hat_vec_"&amp;UU80&amp;"');"</f>
        <v>xlswrite('G:\Mi unidad\1. PROYECTOS TELLO 2022\SCM SPILL OVERS\outputs\PEAO\criminalidad\1%\simulacion_3\output_tests.xlsx',alpha1_hat_vec_55','alpha1_hat_vec_55');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OVERS\outputs\PEAO\bajo_niv_educ\1%\simulacion_3\output_tests.xlsx',spillover_test_"&amp;QW81&amp;"','sp_test_"&amp;QW81&amp;"');"</f>
        <v>xlswrite('G:\Mi unidad\1. PROYECTOS TELLO 2022\SCM SPILL OVERS\outputs\PEAO\bajo_niv_educ\1%\simulacion_3\output_tests.xlsx',spillover_test_55','sp_test_55');</v>
      </c>
      <c r="RK81">
        <v>55</v>
      </c>
      <c r="RL81" t="str">
        <f>"xlswrite('G:\Mi unidad\1. PROYECTOS TELLO 2022\SCM SPILL OVERS\outputs\PEAO\bajo_ingreso\1%\simulacion_3\output_tests.xlsx',spillover_test_"&amp;RK81&amp;"','sp_test_"&amp;RK81&amp;"');"</f>
        <v>xlswrite('G:\Mi unidad\1. PROYECTOS TELLO 2022\SCM SPILL OVERS\outputs\PEAO\bajo_ingreso\1%\simulacion_3\output_tests.xlsx',spillover_test_55','sp_test_55');</v>
      </c>
      <c r="RW81">
        <v>55</v>
      </c>
      <c r="RX81" t="str">
        <f>"xlswrite('G:\Mi unidad\1. PROYECTOS TELLO 2022\SCM SPILL OVERS\outputs\PEAO\densidad\1%\simulacion_3\output_tests.xlsx',spillover_test_"&amp;RW81&amp;"','sp_test_"&amp;RW81&amp;"');"</f>
        <v>xlswrite('G:\Mi unidad\1. PROYECTOS TELLO 2022\SCM SPILL OVERS\outputs\PEAO\densidad\1%\simulacion_3\output_tests.xlsx',spillover_test_55','sp_test_55');</v>
      </c>
      <c r="SI81">
        <v>55</v>
      </c>
      <c r="SJ81" t="str">
        <f>"xlswrite('G:\Mi unidad\1. PROYECTOS TELLO 2022\SCM SPILL OVERS\outputs\PEAO\densidad_g\1%\simulacion_3\output_tests.xlsx',spillover_test_"&amp;SI81&amp;"','sp_test_"&amp;SI81&amp;"');"</f>
        <v>xlswrite('G:\Mi unidad\1. PROYECTOS TELLO 2022\SCM SPILL OVERS\outputs\PEAO\densidad_g\1%\simulacion_3\output_tests.xlsx',spillover_test_55','sp_test_55');</v>
      </c>
      <c r="SU81">
        <v>55</v>
      </c>
      <c r="SV81" t="str">
        <f>"xlswrite('G:\Mi unidad\1. PROYECTOS TELLO 2022\SCM SPILL OVERS\outputs\PEAO\distancia_centro_salud\1%\simulacion_3\output_tests.xlsx',spillover_test_"&amp;SU81&amp;"','sp_test_"&amp;SU81&amp;"');"</f>
        <v>xlswrite('G:\Mi unidad\1. PROYECTOS TELLO 2022\SCM SPILL OVERS\outputs\PEAO\distancia_centro_salud\1%\simulacion_3\output_tests.xlsx',spillover_test_55','sp_test_55');</v>
      </c>
      <c r="TH81">
        <v>55</v>
      </c>
      <c r="TI81" t="str">
        <f>"xlswrite('G:\Mi unidad\1. PROYECTOS TELLO 2022\SCM SPILL OVERS\outputs\PEAO\informalidad\1%\simulacion_3\output_tests.xlsx',spillover_test_"&amp;TH81&amp;"','sp_test_"&amp;TH81&amp;"');"</f>
        <v>xlswrite('G:\Mi unidad\1. PROYECTOS TELLO 2022\SCM SPILL OVERS\outputs\PEAO\informalidad\1%\simulacion_3\output_tests.xlsx',spillover_test_55','sp_test_55');</v>
      </c>
      <c r="TU81">
        <v>55</v>
      </c>
      <c r="TV81" t="str">
        <f>"xlswrite('G:\Mi unidad\1. PROYECTOS TELLO 2022\SCM SPILL OVERS\outputs\PEAO\alimentos\1%\simulacion_3\output_tests.xlsx',spillover_test_"&amp;TU81&amp;"','sp_test_"&amp;TU81&amp;"');"</f>
        <v>xlswrite('G:\Mi unidad\1. PROYECTOS TELLO 2022\SCM SPILL OVERS\outputs\PEAO\alimentos\1%\simulacion_3\output_tests.xlsx',spillover_test_55','sp_test_55');</v>
      </c>
      <c r="UB81">
        <v>55</v>
      </c>
      <c r="UC81" t="str">
        <f>"xlswrite('G:\Mi unidad\1. PROYECTOS TELLO 2022\SCM SPILL OVERS\outputs\PEAO\jefe_hogar\1%\simulacion_3\output_tests.xlsx',spillover_test_"&amp;UB81&amp;"','sp_test_"&amp;UB81&amp;"');"</f>
        <v>xlswrite('G:\Mi unidad\1. PROYECTOS TELLO 2022\SCM SPILL OVERS\outputs\PEAO\jefe_hogar\1%\simulacion_3\output_tests.xlsx',spillover_test_55','sp_test_55');</v>
      </c>
      <c r="UI81">
        <v>55</v>
      </c>
      <c r="UJ81" t="str">
        <f>"xlswrite('G:\Mi unidad\1. PROYECTOS TELLO 2022\SCM SPILL OVERS\outputs\PEAO\mujeres\1%\simulacion_3\output_tests.xlsx',spillover_test_"&amp;UI81&amp;"','sp_test_"&amp;UI81&amp;"');"</f>
        <v>xlswrite('G:\Mi unidad\1. PROYECTOS TELLO 2022\SCM SPILL OVERS\outputs\PEAO\mujeres\1%\simulacion_3\output_tests.xlsx',spillover_test_55','sp_test_55');</v>
      </c>
      <c r="UU81">
        <v>55</v>
      </c>
      <c r="UV81" t="str">
        <f>"xlswrite('G:\Mi unidad\1. PROYECTOS TELLO 2022\SCM SPILL OVERS\outputs\PEAO\criminalidad\1%\simulacion_3\output_tests.xlsx',spillover_test_"&amp;UU81&amp;"','sp_test_"&amp;UU81&amp;"');"</f>
        <v>xlswrite('G:\Mi unidad\1. PROYECTOS TELLO 2022\SCM SPILL OVERS\outputs\PEAO\criminalidad\1%\simulacion_3\output_tests.xlsx',spillover_test_55','sp_test_55');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OVERS\outputs\PEAO\bajo_niv_educ\1%\simulacion_3\output_tests.xlsx',lb_vec_"&amp;QW82&amp;"','lb_vec_"&amp;QW82&amp;"');"</f>
        <v>xlswrite('G:\Mi unidad\1. PROYECTOS TELLO 2022\SCM SPILL OVERS\outputs\PEAO\bajo_niv_educ\1%\simulacion_3\output_tests.xlsx',lb_vec_57','lb_vec_57');</v>
      </c>
      <c r="RK82">
        <v>57</v>
      </c>
      <c r="RL82" t="str">
        <f>"xlswrite('G:\Mi unidad\1. PROYECTOS TELLO 2022\SCM SPILL OVERS\outputs\PEAO\bajo_ingreso\1%\simulacion_3\output_tests.xlsx',lb_vec_"&amp;RK82&amp;"','lb_vec_"&amp;RK82&amp;"');"</f>
        <v>xlswrite('G:\Mi unidad\1. PROYECTOS TELLO 2022\SCM SPILL OVERS\outputs\PEAO\bajo_ingreso\1%\simulacion_3\output_tests.xlsx',lb_vec_57','lb_vec_57');</v>
      </c>
      <c r="RW82">
        <v>57</v>
      </c>
      <c r="RX82" t="str">
        <f>"xlswrite('G:\Mi unidad\1. PROYECTOS TELLO 2022\SCM SPILL OVERS\outputs\PEAO\densidad\1%\simulacion_3\output_tests.xlsx',lb_vec_"&amp;RW82&amp;"','lb_vec_"&amp;RW82&amp;"');"</f>
        <v>xlswrite('G:\Mi unidad\1. PROYECTOS TELLO 2022\SCM SPILL OVERS\outputs\PEAO\densidad\1%\simulacion_3\output_tests.xlsx',lb_vec_57','lb_vec_57');</v>
      </c>
      <c r="SI82">
        <v>57</v>
      </c>
      <c r="SJ82" t="str">
        <f>"xlswrite('G:\Mi unidad\1. PROYECTOS TELLO 2022\SCM SPILL OVERS\outputs\PEAO\densidad_g\1%\simulacion_3\output_tests.xlsx',lb_vec_"&amp;SI82&amp;"','lb_vec_"&amp;SI82&amp;"');"</f>
        <v>xlswrite('G:\Mi unidad\1. PROYECTOS TELLO 2022\SCM SPILL OVERS\outputs\PEAO\densidad_g\1%\simulacion_3\output_tests.xlsx',lb_vec_57','lb_vec_57');</v>
      </c>
      <c r="SU82">
        <v>57</v>
      </c>
      <c r="SV82" t="str">
        <f>"xlswrite('G:\Mi unidad\1. PROYECTOS TELLO 2022\SCM SPILL OVERS\outputs\PEAO\distancia_centro_salud\1%\simulacion_3\output_tests.xlsx',lb_vec_"&amp;SU82&amp;"','lb_vec_"&amp;SU82&amp;"');"</f>
        <v>xlswrite('G:\Mi unidad\1. PROYECTOS TELLO 2022\SCM SPILL OVERS\outputs\PEAO\distancia_centro_salud\1%\simulacion_3\output_tests.xlsx',lb_vec_57','lb_vec_57');</v>
      </c>
      <c r="TH82">
        <v>57</v>
      </c>
      <c r="TI82" t="str">
        <f>"xlswrite('G:\Mi unidad\1. PROYECTOS TELLO 2022\SCM SPILL OVERS\outputs\PEAO\informalidad\1%\simulacion_3\output_tests.xlsx',lb_vec_"&amp;TH82&amp;"','lb_vec_"&amp;TH82&amp;"');"</f>
        <v>xlswrite('G:\Mi unidad\1. PROYECTOS TELLO 2022\SCM SPILL OVERS\outputs\PEAO\informalidad\1%\simulacion_3\output_tests.xlsx',lb_vec_57','lb_vec_57');</v>
      </c>
      <c r="TU82">
        <v>57</v>
      </c>
      <c r="TV82" t="str">
        <f>"xlswrite('G:\Mi unidad\1. PROYECTOS TELLO 2022\SCM SPILL OVERS\outputs\PEAO\alimentos\1%\simulacion_3\output_tests.xlsx',lb_vec_"&amp;TU82&amp;"','lb_vec_"&amp;TU82&amp;"');"</f>
        <v>xlswrite('G:\Mi unidad\1. PROYECTOS TELLO 2022\SCM SPILL OVERS\outputs\PEAO\alimentos\1%\simulacion_3\output_tests.xlsx',lb_vec_57','lb_vec_57');</v>
      </c>
      <c r="UB82">
        <v>57</v>
      </c>
      <c r="UC82" t="str">
        <f>"xlswrite('G:\Mi unidad\1. PROYECTOS TELLO 2022\SCM SPILL OVERS\outputs\PEAO\jefe_hogar\1%\simulacion_3\output_tests.xlsx',lb_vec_"&amp;UB82&amp;"','lb_vec_"&amp;UB82&amp;"');"</f>
        <v>xlswrite('G:\Mi unidad\1. PROYECTOS TELLO 2022\SCM SPILL OVERS\outputs\PEAO\jefe_hogar\1%\simulacion_3\output_tests.xlsx',lb_vec_57','lb_vec_57');</v>
      </c>
      <c r="UI82">
        <v>57</v>
      </c>
      <c r="UJ82" t="str">
        <f>"xlswrite('G:\Mi unidad\1. PROYECTOS TELLO 2022\SCM SPILL OVERS\outputs\PEAO\mujeres\1%\simulacion_3\output_tests.xlsx',lb_vec_"&amp;UI82&amp;"','lb_vec_"&amp;UI82&amp;"');"</f>
        <v>xlswrite('G:\Mi unidad\1. PROYECTOS TELLO 2022\SCM SPILL OVERS\outputs\PEAO\mujeres\1%\simulacion_3\output_tests.xlsx',lb_vec_57','lb_vec_57');</v>
      </c>
      <c r="UU82">
        <v>57</v>
      </c>
      <c r="UV82" t="str">
        <f>"xlswrite('G:\Mi unidad\1. PROYECTOS TELLO 2022\SCM SPILL OVERS\outputs\PEAO\criminalidad\1%\simulacion_3\output_tests.xlsx',lb_vec_"&amp;UU82&amp;"','lb_vec_"&amp;UU82&amp;"');"</f>
        <v>xlswrite('G:\Mi unidad\1. PROYECTOS TELLO 2022\SCM SPILL OVERS\outputs\PEAO\criminalidad\1%\simulacion_3\output_tests.xlsx',lb_vec_57','lb_vec_57');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OVERS\outputs\PEAO\bajo_niv_educ\1%\simulacion_3\output_tests.xlsx',ub_vec_"&amp;QW83&amp;"','ub_vec_"&amp;QW83&amp;"');"</f>
        <v>xlswrite('G:\Mi unidad\1. PROYECTOS TELLO 2022\SCM SPILL OVERS\outputs\PEAO\bajo_niv_educ\1%\simulacion_3\output_tests.xlsx',ub_vec_57','ub_vec_57');</v>
      </c>
      <c r="RK83">
        <v>57</v>
      </c>
      <c r="RL83" t="str">
        <f>"xlswrite('G:\Mi unidad\1. PROYECTOS TELLO 2022\SCM SPILL OVERS\outputs\PEAO\bajo_ingreso\1%\simulacion_3\output_tests.xlsx',ub_vec_"&amp;RK83&amp;"','ub_vec_"&amp;RK83&amp;"');"</f>
        <v>xlswrite('G:\Mi unidad\1. PROYECTOS TELLO 2022\SCM SPILL OVERS\outputs\PEAO\bajo_ingreso\1%\simulacion_3\output_tests.xlsx',ub_vec_57','ub_vec_57');</v>
      </c>
      <c r="RW83">
        <v>57</v>
      </c>
      <c r="RX83" t="str">
        <f>"xlswrite('G:\Mi unidad\1. PROYECTOS TELLO 2022\SCM SPILL OVERS\outputs\PEAO\densidad\1%\simulacion_3\output_tests.xlsx',ub_vec_"&amp;RW83&amp;"','ub_vec_"&amp;RW83&amp;"');"</f>
        <v>xlswrite('G:\Mi unidad\1. PROYECTOS TELLO 2022\SCM SPILL OVERS\outputs\PEAO\densidad\1%\simulacion_3\output_tests.xlsx',ub_vec_57','ub_vec_57');</v>
      </c>
      <c r="SI83">
        <v>57</v>
      </c>
      <c r="SJ83" t="str">
        <f>"xlswrite('G:\Mi unidad\1. PROYECTOS TELLO 2022\SCM SPILL OVERS\outputs\PEAO\densidad_g\1%\simulacion_3\output_tests.xlsx',ub_vec_"&amp;SI83&amp;"','ub_vec_"&amp;SI83&amp;"');"</f>
        <v>xlswrite('G:\Mi unidad\1. PROYECTOS TELLO 2022\SCM SPILL OVERS\outputs\PEAO\densidad_g\1%\simulacion_3\output_tests.xlsx',ub_vec_57','ub_vec_57');</v>
      </c>
      <c r="SU83">
        <v>57</v>
      </c>
      <c r="SV83" t="str">
        <f>"xlswrite('G:\Mi unidad\1. PROYECTOS TELLO 2022\SCM SPILL OVERS\outputs\PEAO\distancia_centro_salud\1%\simulacion_3\output_tests.xlsx',ub_vec_"&amp;SU83&amp;"','ub_vec_"&amp;SU83&amp;"');"</f>
        <v>xlswrite('G:\Mi unidad\1. PROYECTOS TELLO 2022\SCM SPILL OVERS\outputs\PEAO\distancia_centro_salud\1%\simulacion_3\output_tests.xlsx',ub_vec_57','ub_vec_57');</v>
      </c>
      <c r="TH83">
        <v>57</v>
      </c>
      <c r="TI83" t="str">
        <f>"xlswrite('G:\Mi unidad\1. PROYECTOS TELLO 2022\SCM SPILL OVERS\outputs\PEAO\informalidad\1%\simulacion_3\output_tests.xlsx',ub_vec_"&amp;TH83&amp;"','ub_vec_"&amp;TH83&amp;"');"</f>
        <v>xlswrite('G:\Mi unidad\1. PROYECTOS TELLO 2022\SCM SPILL OVERS\outputs\PEAO\informalidad\1%\simulacion_3\output_tests.xlsx',ub_vec_57','ub_vec_57');</v>
      </c>
      <c r="TU83">
        <v>57</v>
      </c>
      <c r="TV83" t="str">
        <f>"xlswrite('G:\Mi unidad\1. PROYECTOS TELLO 2022\SCM SPILL OVERS\outputs\PEAO\alimentos\1%\simulacion_3\output_tests.xlsx',ub_vec_"&amp;TU83&amp;"','ub_vec_"&amp;TU83&amp;"');"</f>
        <v>xlswrite('G:\Mi unidad\1. PROYECTOS TELLO 2022\SCM SPILL OVERS\outputs\PEAO\alimentos\1%\simulacion_3\output_tests.xlsx',ub_vec_57','ub_vec_57');</v>
      </c>
      <c r="UB83">
        <v>57</v>
      </c>
      <c r="UC83" t="str">
        <f>"xlswrite('G:\Mi unidad\1. PROYECTOS TELLO 2022\SCM SPILL OVERS\outputs\PEAO\jefe_hogar\1%\simulacion_3\output_tests.xlsx',ub_vec_"&amp;UB83&amp;"','ub_vec_"&amp;UB83&amp;"');"</f>
        <v>xlswrite('G:\Mi unidad\1. PROYECTOS TELLO 2022\SCM SPILL OVERS\outputs\PEAO\jefe_hogar\1%\simulacion_3\output_tests.xlsx',ub_vec_57','ub_vec_57');</v>
      </c>
      <c r="UI83">
        <v>57</v>
      </c>
      <c r="UJ83" t="str">
        <f>"xlswrite('G:\Mi unidad\1. PROYECTOS TELLO 2022\SCM SPILL OVERS\outputs\PEAO\mujeres\1%\simulacion_3\output_tests.xlsx',ub_vec_"&amp;UI83&amp;"','ub_vec_"&amp;UI83&amp;"');"</f>
        <v>xlswrite('G:\Mi unidad\1. PROYECTOS TELLO 2022\SCM SPILL OVERS\outputs\PEAO\mujeres\1%\simulacion_3\output_tests.xlsx',ub_vec_57','ub_vec_57');</v>
      </c>
      <c r="UU83">
        <v>57</v>
      </c>
      <c r="UV83" t="str">
        <f>"xlswrite('G:\Mi unidad\1. PROYECTOS TELLO 2022\SCM SPILL OVERS\outputs\PEAO\criminalidad\1%\simulacion_3\output_tests.xlsx',ub_vec_"&amp;UU83&amp;"','ub_vec_"&amp;UU83&amp;"');"</f>
        <v>xlswrite('G:\Mi unidad\1. PROYECTOS TELLO 2022\SCM SPILL OVERS\outputs\PEAO\criminalidad\1%\simulacion_3\output_tests.xlsx',ub_vec_57','ub_vec_57');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OVERS\outputs\PEAO\bajo_niv_educ\1%\simulacion_3\output_tests.xlsx',p_value_vec_"&amp;QW84&amp;"','p_value_vec_"&amp;QW84&amp;"');"</f>
        <v>xlswrite('G:\Mi unidad\1. PROYECTOS TELLO 2022\SCM SPILL OVERS\outputs\PEAO\bajo_niv_educ\1%\simulacion_3\output_tests.xlsx',p_value_vec_57','p_value_vec_57');</v>
      </c>
      <c r="RK84">
        <v>57</v>
      </c>
      <c r="RL84" t="str">
        <f>"xlswrite('G:\Mi unidad\1. PROYECTOS TELLO 2022\SCM SPILL OVERS\outputs\PEAO\bajo_ingreso\1%\simulacion_3\output_tests.xlsx',p_value_vec_"&amp;RK84&amp;"','p_value_vec_"&amp;RK84&amp;"');"</f>
        <v>xlswrite('G:\Mi unidad\1. PROYECTOS TELLO 2022\SCM SPILL OVERS\outputs\PEAO\bajo_ingreso\1%\simulacion_3\output_tests.xlsx',p_value_vec_57','p_value_vec_57');</v>
      </c>
      <c r="RW84">
        <v>57</v>
      </c>
      <c r="RX84" t="str">
        <f>"xlswrite('G:\Mi unidad\1. PROYECTOS TELLO 2022\SCM SPILL OVERS\outputs\PEAO\densidad\1%\simulacion_3\output_tests.xlsx',p_value_vec_"&amp;RW84&amp;"','p_value_vec_"&amp;RW84&amp;"');"</f>
        <v>xlswrite('G:\Mi unidad\1. PROYECTOS TELLO 2022\SCM SPILL OVERS\outputs\PEAO\densidad\1%\simulacion_3\output_tests.xlsx',p_value_vec_57','p_value_vec_57');</v>
      </c>
      <c r="SI84">
        <v>57</v>
      </c>
      <c r="SJ84" t="str">
        <f>"xlswrite('G:\Mi unidad\1. PROYECTOS TELLO 2022\SCM SPILL OVERS\outputs\PEAO\densidad_g\1%\simulacion_3\output_tests.xlsx',p_value_vec_"&amp;SI84&amp;"','p_value_vec_"&amp;SI84&amp;"');"</f>
        <v>xlswrite('G:\Mi unidad\1. PROYECTOS TELLO 2022\SCM SPILL OVERS\outputs\PEAO\densidad_g\1%\simulacion_3\output_tests.xlsx',p_value_vec_57','p_value_vec_57');</v>
      </c>
      <c r="SU84">
        <v>57</v>
      </c>
      <c r="SV84" t="str">
        <f>"xlswrite('G:\Mi unidad\1. PROYECTOS TELLO 2022\SCM SPILL OVERS\outputs\PEAO\distancia_centro_salud\1%\simulacion_3\output_tests.xlsx',p_value_vec_"&amp;SU84&amp;"','p_value_vec_"&amp;SU84&amp;"');"</f>
        <v>xlswrite('G:\Mi unidad\1. PROYECTOS TELLO 2022\SCM SPILL OVERS\outputs\PEAO\distancia_centro_salud\1%\simulacion_3\output_tests.xlsx',p_value_vec_57','p_value_vec_57');</v>
      </c>
      <c r="TH84">
        <v>57</v>
      </c>
      <c r="TI84" t="str">
        <f>"xlswrite('G:\Mi unidad\1. PROYECTOS TELLO 2022\SCM SPILL OVERS\outputs\PEAO\informalidad\1%\simulacion_3\output_tests.xlsx',p_value_vec_"&amp;TH84&amp;"','p_value_vec_"&amp;TH84&amp;"');"</f>
        <v>xlswrite('G:\Mi unidad\1. PROYECTOS TELLO 2022\SCM SPILL OVERS\outputs\PEAO\informalidad\1%\simulacion_3\output_tests.xlsx',p_value_vec_57','p_value_vec_57');</v>
      </c>
      <c r="TU84">
        <v>57</v>
      </c>
      <c r="TV84" t="str">
        <f>"xlswrite('G:\Mi unidad\1. PROYECTOS TELLO 2022\SCM SPILL OVERS\outputs\PEAO\alimentos\1%\simulacion_3\output_tests.xlsx',p_value_vec_"&amp;TU84&amp;"','p_value_vec_"&amp;TU84&amp;"');"</f>
        <v>xlswrite('G:\Mi unidad\1. PROYECTOS TELLO 2022\SCM SPILL OVERS\outputs\PEAO\alimentos\1%\simulacion_3\output_tests.xlsx',p_value_vec_57','p_value_vec_57');</v>
      </c>
      <c r="UB84">
        <v>57</v>
      </c>
      <c r="UC84" t="str">
        <f>"xlswrite('G:\Mi unidad\1. PROYECTOS TELLO 2022\SCM SPILL OVERS\outputs\PEAO\jefe_hogar\1%\simulacion_3\output_tests.xlsx',p_value_vec_"&amp;UB84&amp;"','p_value_vec_"&amp;UB84&amp;"');"</f>
        <v>xlswrite('G:\Mi unidad\1. PROYECTOS TELLO 2022\SCM SPILL OVERS\outputs\PEAO\jefe_hogar\1%\simulacion_3\output_tests.xlsx',p_value_vec_57','p_value_vec_57');</v>
      </c>
      <c r="UI84">
        <v>57</v>
      </c>
      <c r="UJ84" t="str">
        <f>"xlswrite('G:\Mi unidad\1. PROYECTOS TELLO 2022\SCM SPILL OVERS\outputs\PEAO\mujeres\1%\simulacion_3\output_tests.xlsx',p_value_vec_"&amp;UI84&amp;"','p_value_vec_"&amp;UI84&amp;"');"</f>
        <v>xlswrite('G:\Mi unidad\1. PROYECTOS TELLO 2022\SCM SPILL OVERS\outputs\PEAO\mujeres\1%\simulacion_3\output_tests.xlsx',p_value_vec_57','p_value_vec_57');</v>
      </c>
      <c r="UU84">
        <v>57</v>
      </c>
      <c r="UV84" t="str">
        <f>"xlswrite('G:\Mi unidad\1. PROYECTOS TELLO 2022\SCM SPILL OVERS\outputs\PEAO\criminalidad\1%\simulacion_3\output_tests.xlsx',p_value_vec_"&amp;UU84&amp;"','p_value_vec_"&amp;UU84&amp;"');"</f>
        <v>xlswrite('G:\Mi unidad\1. PROYECTOS TELLO 2022\SCM SPILL OVERS\outputs\PEAO\criminalidad\1%\simulacion_3\output_tests.xlsx',p_value_vec_57','p_value_vec_57');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sp_andrews(Y_pre_"&amp;QP85&amp;",PEAO_"&amp;QP85&amp;"(:,T+s),A_"&amp;QP85&amp;",C,d,alpha_sig);"</f>
        <v xml:space="preserve">    spillover_test_44(s) = sp_andrews(Y_pre_44,PEAO_44(:,T+s),A_44,C,d,alpha_sig);</v>
      </c>
      <c r="QW85">
        <v>57</v>
      </c>
      <c r="QX85" t="str">
        <f>"xlswrite('G:\Mi unidad\1. PROYECTOS TELLO 2022\SCM SPILL OVERS\outputs\PEAO\bajo_niv_educ\1%\simulacion_3\output_tests.xlsx',alpha1_hat_vec_"&amp;QW85&amp;"','alpha1_hat_vec_"&amp;QW85&amp;"');"</f>
        <v>xlswrite('G:\Mi unidad\1. PROYECTOS TELLO 2022\SCM SPILL OVERS\outputs\PEAO\bajo_niv_educ\1%\simulacion_3\output_tests.xlsx',alpha1_hat_vec_57','alpha1_hat_vec_57');</v>
      </c>
      <c r="RK85">
        <v>57</v>
      </c>
      <c r="RL85" t="str">
        <f>"xlswrite('G:\Mi unidad\1. PROYECTOS TELLO 2022\SCM SPILL OVERS\outputs\PEAO\bajo_ingreso\1%\simulacion_3\output_tests.xlsx',alpha1_hat_vec_"&amp;RK85&amp;"','alpha1_hat_vec_"&amp;RK85&amp;"');"</f>
        <v>xlswrite('G:\Mi unidad\1. PROYECTOS TELLO 2022\SCM SPILL OVERS\outputs\PEAO\bajo_ingreso\1%\simulacion_3\output_tests.xlsx',alpha1_hat_vec_57','alpha1_hat_vec_57');</v>
      </c>
      <c r="RW85">
        <v>57</v>
      </c>
      <c r="RX85" t="str">
        <f>"xlswrite('G:\Mi unidad\1. PROYECTOS TELLO 2022\SCM SPILL OVERS\outputs\PEAO\densidad\1%\simulacion_3\output_tests.xlsx',alpha1_hat_vec_"&amp;RW85&amp;"','alpha1_hat_vec_"&amp;RW85&amp;"');"</f>
        <v>xlswrite('G:\Mi unidad\1. PROYECTOS TELLO 2022\SCM SPILL OVERS\outputs\PEAO\densidad\1%\simulacion_3\output_tests.xlsx',alpha1_hat_vec_57','alpha1_hat_vec_57');</v>
      </c>
      <c r="SI85">
        <v>57</v>
      </c>
      <c r="SJ85" t="str">
        <f>"xlswrite('G:\Mi unidad\1. PROYECTOS TELLO 2022\SCM SPILL OVERS\outputs\PEAO\densidad_g\1%\simulacion_3\output_tests.xlsx',alpha1_hat_vec_"&amp;SI85&amp;"','alpha1_hat_vec_"&amp;SI85&amp;"');"</f>
        <v>xlswrite('G:\Mi unidad\1. PROYECTOS TELLO 2022\SCM SPILL OVERS\outputs\PEAO\densidad_g\1%\simulacion_3\output_tests.xlsx',alpha1_hat_vec_57','alpha1_hat_vec_57');</v>
      </c>
      <c r="SU85">
        <v>57</v>
      </c>
      <c r="SV85" t="str">
        <f>"xlswrite('G:\Mi unidad\1. PROYECTOS TELLO 2022\SCM SPILL OVERS\outputs\PEAO\distancia_centro_salud\1%\simulacion_3\output_tests.xlsx',alpha1_hat_vec_"&amp;SU85&amp;"','alpha1_hat_vec_"&amp;SU85&amp;"');"</f>
        <v>xlswrite('G:\Mi unidad\1. PROYECTOS TELLO 2022\SCM SPILL OVERS\outputs\PEAO\distancia_centro_salud\1%\simulacion_3\output_tests.xlsx',alpha1_hat_vec_57','alpha1_hat_vec_57');</v>
      </c>
      <c r="TH85">
        <v>57</v>
      </c>
      <c r="TI85" t="str">
        <f>"xlswrite('G:\Mi unidad\1. PROYECTOS TELLO 2022\SCM SPILL OVERS\outputs\PEAO\informalidad\1%\simulacion_3\output_tests.xlsx',alpha1_hat_vec_"&amp;TH85&amp;"','alpha1_hat_vec_"&amp;TH85&amp;"');"</f>
        <v>xlswrite('G:\Mi unidad\1. PROYECTOS TELLO 2022\SCM SPILL OVERS\outputs\PEAO\informalidad\1%\simulacion_3\output_tests.xlsx',alpha1_hat_vec_57','alpha1_hat_vec_57');</v>
      </c>
      <c r="TU85">
        <v>57</v>
      </c>
      <c r="TV85" t="str">
        <f>"xlswrite('G:\Mi unidad\1. PROYECTOS TELLO 2022\SCM SPILL OVERS\outputs\PEAO\alimentos\1%\simulacion_3\output_tests.xlsx',alpha1_hat_vec_"&amp;TU85&amp;"','alpha1_hat_vec_"&amp;TU85&amp;"');"</f>
        <v>xlswrite('G:\Mi unidad\1. PROYECTOS TELLO 2022\SCM SPILL OVERS\outputs\PEAO\alimentos\1%\simulacion_3\output_tests.xlsx',alpha1_hat_vec_57','alpha1_hat_vec_57');</v>
      </c>
      <c r="UB85">
        <v>57</v>
      </c>
      <c r="UC85" t="str">
        <f>"xlswrite('G:\Mi unidad\1. PROYECTOS TELLO 2022\SCM SPILL OVERS\outputs\PEAO\jefe_hogar\1%\simulacion_3\output_tests.xlsx',alpha1_hat_vec_"&amp;UB85&amp;"','alpha1_hat_vec_"&amp;UB85&amp;"');"</f>
        <v>xlswrite('G:\Mi unidad\1. PROYECTOS TELLO 2022\SCM SPILL OVERS\outputs\PEAO\jefe_hogar\1%\simulacion_3\output_tests.xlsx',alpha1_hat_vec_57','alpha1_hat_vec_57');</v>
      </c>
      <c r="UI85">
        <v>57</v>
      </c>
      <c r="UJ85" t="str">
        <f>"xlswrite('G:\Mi unidad\1. PROYECTOS TELLO 2022\SCM SPILL OVERS\outputs\PEAO\mujeres\1%\simulacion_3\output_tests.xlsx',alpha1_hat_vec_"&amp;UI85&amp;"','alpha1_hat_vec_"&amp;UI85&amp;"');"</f>
        <v>xlswrite('G:\Mi unidad\1. PROYECTOS TELLO 2022\SCM SPILL OVERS\outputs\PEAO\mujeres\1%\simulacion_3\output_tests.xlsx',alpha1_hat_vec_57','alpha1_hat_vec_57');</v>
      </c>
      <c r="UU85">
        <v>57</v>
      </c>
      <c r="UV85" t="str">
        <f>"xlswrite('G:\Mi unidad\1. PROYECTOS TELLO 2022\SCM SPILL OVERS\outputs\PEAO\criminalidad\1%\simulacion_3\output_tests.xlsx',alpha1_hat_vec_"&amp;UU85&amp;"','alpha1_hat_vec_"&amp;UU85&amp;"');"</f>
        <v>xlswrite('G:\Mi unidad\1. PROYECTOS TELLO 2022\SCM SPILL OVERS\outputs\PEAO\criminalidad\1%\simulacion_3\output_tests.xlsx',alpha1_hat_vec_57','alpha1_hat_vec_57');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OVERS\outputs\PEAO\bajo_niv_educ\1%\simulacion_3\output_tests.xlsx',spillover_test_"&amp;QW86&amp;"','sp_test_"&amp;QW86&amp;"');"</f>
        <v>xlswrite('G:\Mi unidad\1. PROYECTOS TELLO 2022\SCM SPILL OVERS\outputs\PEAO\bajo_niv_educ\1%\simulacion_3\output_tests.xlsx',spillover_test_57','sp_test_57');</v>
      </c>
      <c r="RK86">
        <v>57</v>
      </c>
      <c r="RL86" t="str">
        <f>"xlswrite('G:\Mi unidad\1. PROYECTOS TELLO 2022\SCM SPILL OVERS\outputs\PEAO\bajo_ingreso\1%\simulacion_3\output_tests.xlsx',spillover_test_"&amp;RK86&amp;"','sp_test_"&amp;RK86&amp;"');"</f>
        <v>xlswrite('G:\Mi unidad\1. PROYECTOS TELLO 2022\SCM SPILL OVERS\outputs\PEAO\bajo_ingreso\1%\simulacion_3\output_tests.xlsx',spillover_test_57','sp_test_57');</v>
      </c>
      <c r="RW86">
        <v>57</v>
      </c>
      <c r="RX86" t="str">
        <f>"xlswrite('G:\Mi unidad\1. PROYECTOS TELLO 2022\SCM SPILL OVERS\outputs\PEAO\densidad\1%\simulacion_3\output_tests.xlsx',spillover_test_"&amp;RW86&amp;"','sp_test_"&amp;RW86&amp;"');"</f>
        <v>xlswrite('G:\Mi unidad\1. PROYECTOS TELLO 2022\SCM SPILL OVERS\outputs\PEAO\densidad\1%\simulacion_3\output_tests.xlsx',spillover_test_57','sp_test_57');</v>
      </c>
      <c r="SI86">
        <v>57</v>
      </c>
      <c r="SJ86" t="str">
        <f>"xlswrite('G:\Mi unidad\1. PROYECTOS TELLO 2022\SCM SPILL OVERS\outputs\PEAO\densidad_g\1%\simulacion_3\output_tests.xlsx',spillover_test_"&amp;SI86&amp;"','sp_test_"&amp;SI86&amp;"');"</f>
        <v>xlswrite('G:\Mi unidad\1. PROYECTOS TELLO 2022\SCM SPILL OVERS\outputs\PEAO\densidad_g\1%\simulacion_3\output_tests.xlsx',spillover_test_57','sp_test_57');</v>
      </c>
      <c r="SU86">
        <v>57</v>
      </c>
      <c r="SV86" t="str">
        <f>"xlswrite('G:\Mi unidad\1. PROYECTOS TELLO 2022\SCM SPILL OVERS\outputs\PEAO\distancia_centro_salud\1%\simulacion_3\output_tests.xlsx',spillover_test_"&amp;SU86&amp;"','sp_test_"&amp;SU86&amp;"');"</f>
        <v>xlswrite('G:\Mi unidad\1. PROYECTOS TELLO 2022\SCM SPILL OVERS\outputs\PEAO\distancia_centro_salud\1%\simulacion_3\output_tests.xlsx',spillover_test_57','sp_test_57');</v>
      </c>
      <c r="TH86">
        <v>57</v>
      </c>
      <c r="TI86" t="str">
        <f>"xlswrite('G:\Mi unidad\1. PROYECTOS TELLO 2022\SCM SPILL OVERS\outputs\PEAO\informalidad\1%\simulacion_3\output_tests.xlsx',spillover_test_"&amp;TH86&amp;"','sp_test_"&amp;TH86&amp;"');"</f>
        <v>xlswrite('G:\Mi unidad\1. PROYECTOS TELLO 2022\SCM SPILL OVERS\outputs\PEAO\informalidad\1%\simulacion_3\output_tests.xlsx',spillover_test_57','sp_test_57');</v>
      </c>
      <c r="TU86">
        <v>57</v>
      </c>
      <c r="TV86" t="str">
        <f>"xlswrite('G:\Mi unidad\1. PROYECTOS TELLO 2022\SCM SPILL OVERS\outputs\PEAO\alimentos\1%\simulacion_3\output_tests.xlsx',spillover_test_"&amp;TU86&amp;"','sp_test_"&amp;TU86&amp;"');"</f>
        <v>xlswrite('G:\Mi unidad\1. PROYECTOS TELLO 2022\SCM SPILL OVERS\outputs\PEAO\alimentos\1%\simulacion_3\output_tests.xlsx',spillover_test_57','sp_test_57');</v>
      </c>
      <c r="UB86">
        <v>57</v>
      </c>
      <c r="UC86" t="str">
        <f>"xlswrite('G:\Mi unidad\1. PROYECTOS TELLO 2022\SCM SPILL OVERS\outputs\PEAO\jefe_hogar\1%\simulacion_3\output_tests.xlsx',spillover_test_"&amp;UB86&amp;"','sp_test_"&amp;UB86&amp;"');"</f>
        <v>xlswrite('G:\Mi unidad\1. PROYECTOS TELLO 2022\SCM SPILL OVERS\outputs\PEAO\jefe_hogar\1%\simulacion_3\output_tests.xlsx',spillover_test_57','sp_test_57');</v>
      </c>
      <c r="UI86">
        <v>57</v>
      </c>
      <c r="UJ86" t="str">
        <f>"xlswrite('G:\Mi unidad\1. PROYECTOS TELLO 2022\SCM SPILL OVERS\outputs\PEAO\mujeres\1%\simulacion_3\output_tests.xlsx',spillover_test_"&amp;UI86&amp;"','sp_test_"&amp;UI86&amp;"');"</f>
        <v>xlswrite('G:\Mi unidad\1. PROYECTOS TELLO 2022\SCM SPILL OVERS\outputs\PEAO\mujeres\1%\simulacion_3\output_tests.xlsx',spillover_test_57','sp_test_57');</v>
      </c>
      <c r="UU86">
        <v>57</v>
      </c>
      <c r="UV86" t="str">
        <f>"xlswrite('G:\Mi unidad\1. PROYECTOS TELLO 2022\SCM SPILL OVERS\outputs\PEAO\criminalidad\1%\simulacion_3\output_tests.xlsx',spillover_test_"&amp;UU86&amp;"','sp_test_"&amp;UU86&amp;"');"</f>
        <v>xlswrite('G:\Mi unidad\1. PROYECTOS TELLO 2022\SCM SPILL OVERS\outputs\PEAO\criminalidad\1%\simulacion_3\output_tests.xlsx',spillover_test_57','sp_test_57');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OVERS\outputs\PEAO\bajo_niv_educ\1%\simulacion_3\output_tests.xlsx',lb_vec_"&amp;QW87&amp;"','lb_vec_"&amp;QW87&amp;"');"</f>
        <v>xlswrite('G:\Mi unidad\1. PROYECTOS TELLO 2022\SCM SPILL OVERS\outputs\PEAO\bajo_niv_educ\1%\simulacion_3\output_tests.xlsx',lb_vec_65','lb_vec_65');</v>
      </c>
      <c r="RK87">
        <v>65</v>
      </c>
      <c r="RL87" t="str">
        <f>"xlswrite('G:\Mi unidad\1. PROYECTOS TELLO 2022\SCM SPILL OVERS\outputs\PEAO\bajo_ingreso\1%\simulacion_3\output_tests.xlsx',lb_vec_"&amp;RK87&amp;"','lb_vec_"&amp;RK87&amp;"');"</f>
        <v>xlswrite('G:\Mi unidad\1. PROYECTOS TELLO 2022\SCM SPILL OVERS\outputs\PEAO\bajo_ingreso\1%\simulacion_3\output_tests.xlsx',lb_vec_65','lb_vec_65');</v>
      </c>
      <c r="RW87">
        <v>65</v>
      </c>
      <c r="RX87" t="str">
        <f>"xlswrite('G:\Mi unidad\1. PROYECTOS TELLO 2022\SCM SPILL OVERS\outputs\PEAO\densidad\1%\simulacion_3\output_tests.xlsx',lb_vec_"&amp;RW87&amp;"','lb_vec_"&amp;RW87&amp;"');"</f>
        <v>xlswrite('G:\Mi unidad\1. PROYECTOS TELLO 2022\SCM SPILL OVERS\outputs\PEAO\densidad\1%\simulacion_3\output_tests.xlsx',lb_vec_65','lb_vec_65');</v>
      </c>
      <c r="SI87">
        <v>65</v>
      </c>
      <c r="SJ87" t="str">
        <f>"xlswrite('G:\Mi unidad\1. PROYECTOS TELLO 2022\SCM SPILL OVERS\outputs\PEAO\densidad_g\1%\simulacion_3\output_tests.xlsx',lb_vec_"&amp;SI87&amp;"','lb_vec_"&amp;SI87&amp;"');"</f>
        <v>xlswrite('G:\Mi unidad\1. PROYECTOS TELLO 2022\SCM SPILL OVERS\outputs\PEAO\densidad_g\1%\simulacion_3\output_tests.xlsx',lb_vec_65','lb_vec_65');</v>
      </c>
      <c r="SU87">
        <v>65</v>
      </c>
      <c r="SV87" t="str">
        <f>"xlswrite('G:\Mi unidad\1. PROYECTOS TELLO 2022\SCM SPILL OVERS\outputs\PEAO\distancia_centro_salud\1%\simulacion_3\output_tests.xlsx',lb_vec_"&amp;SU87&amp;"','lb_vec_"&amp;SU87&amp;"');"</f>
        <v>xlswrite('G:\Mi unidad\1. PROYECTOS TELLO 2022\SCM SPILL OVERS\outputs\PEAO\distancia_centro_salud\1%\simulacion_3\output_tests.xlsx',lb_vec_65','lb_vec_65');</v>
      </c>
      <c r="TH87">
        <v>65</v>
      </c>
      <c r="TI87" t="str">
        <f>"xlswrite('G:\Mi unidad\1. PROYECTOS TELLO 2022\SCM SPILL OVERS\outputs\PEAO\informalidad\1%\simulacion_3\output_tests.xlsx',lb_vec_"&amp;TH87&amp;"','lb_vec_"&amp;TH87&amp;"');"</f>
        <v>xlswrite('G:\Mi unidad\1. PROYECTOS TELLO 2022\SCM SPILL OVERS\outputs\PEAO\informalidad\1%\simulacion_3\output_tests.xlsx',lb_vec_65','lb_vec_65');</v>
      </c>
      <c r="TU87">
        <v>65</v>
      </c>
      <c r="TV87" t="str">
        <f>"xlswrite('G:\Mi unidad\1. PROYECTOS TELLO 2022\SCM SPILL OVERS\outputs\PEAO\alimentos\1%\simulacion_3\output_tests.xlsx',lb_vec_"&amp;TU87&amp;"','lb_vec_"&amp;TU87&amp;"');"</f>
        <v>xlswrite('G:\Mi unidad\1. PROYECTOS TELLO 2022\SCM SPILL OVERS\outputs\PEAO\alimentos\1%\simulacion_3\output_tests.xlsx',lb_vec_65','lb_vec_65');</v>
      </c>
      <c r="UB87">
        <v>65</v>
      </c>
      <c r="UC87" t="str">
        <f>"xlswrite('G:\Mi unidad\1. PROYECTOS TELLO 2022\SCM SPILL OVERS\outputs\PEAO\jefe_hogar\1%\simulacion_3\output_tests.xlsx',lb_vec_"&amp;UB87&amp;"','lb_vec_"&amp;UB87&amp;"');"</f>
        <v>xlswrite('G:\Mi unidad\1. PROYECTOS TELLO 2022\SCM SPILL OVERS\outputs\PEAO\jefe_hogar\1%\simulacion_3\output_tests.xlsx',lb_vec_65','lb_vec_65');</v>
      </c>
      <c r="UI87">
        <v>65</v>
      </c>
      <c r="UJ87" t="str">
        <f>"xlswrite('G:\Mi unidad\1. PROYECTOS TELLO 2022\SCM SPILL OVERS\outputs\PEAO\mujeres\1%\simulacion_3\output_tests.xlsx',lb_vec_"&amp;UI87&amp;"','lb_vec_"&amp;UI87&amp;"');"</f>
        <v>xlswrite('G:\Mi unidad\1. PROYECTOS TELLO 2022\SCM SPILL OVERS\outputs\PEAO\mujeres\1%\simulacion_3\output_tests.xlsx',lb_vec_65','lb_vec_65');</v>
      </c>
      <c r="UU87">
        <v>65</v>
      </c>
      <c r="UV87" t="str">
        <f>"xlswrite('G:\Mi unidad\1. PROYECTOS TELLO 2022\SCM SPILL OVERS\outputs\PEAO\criminalidad\1%\simulacion_3\output_tests.xlsx',lb_vec_"&amp;UU87&amp;"','lb_vec_"&amp;UU87&amp;"');"</f>
        <v>xlswrite('G:\Mi unidad\1. PROYECTOS TELLO 2022\SCM SPILL OVERS\outputs\PEAO\criminalidad\1%\simulacion_3\output_tests.xlsx',lb_vec_65','lb_vec_65');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sp_andrews_te(Y_pre_"&amp;QI88&amp;",PEAO_"&amp;QI88&amp;"(:,T+s),A_"&amp;QI88&amp;",C,.05);"</f>
        <v xml:space="preserve">    [p_value_38,lb_38,ub_38] = sp_andrews_te(Y_pre_38,PEAO_38(:,T+s),A_38,C,.05);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OVERS\outputs\PEAO\bajo_niv_educ\1%\simulacion_3\output_tests.xlsx',ub_vec_"&amp;QW88&amp;"','ub_vec_"&amp;QW88&amp;"');"</f>
        <v>xlswrite('G:\Mi unidad\1. PROYECTOS TELLO 2022\SCM SPILL OVERS\outputs\PEAO\bajo_niv_educ\1%\simulacion_3\output_tests.xlsx',ub_vec_65','ub_vec_65');</v>
      </c>
      <c r="RK88">
        <v>65</v>
      </c>
      <c r="RL88" t="str">
        <f>"xlswrite('G:\Mi unidad\1. PROYECTOS TELLO 2022\SCM SPILL OVERS\outputs\PEAO\bajo_ingreso\1%\simulacion_3\output_tests.xlsx',ub_vec_"&amp;RK88&amp;"','ub_vec_"&amp;RK88&amp;"');"</f>
        <v>xlswrite('G:\Mi unidad\1. PROYECTOS TELLO 2022\SCM SPILL OVERS\outputs\PEAO\bajo_ingreso\1%\simulacion_3\output_tests.xlsx',ub_vec_65','ub_vec_65');</v>
      </c>
      <c r="RW88">
        <v>65</v>
      </c>
      <c r="RX88" t="str">
        <f>"xlswrite('G:\Mi unidad\1. PROYECTOS TELLO 2022\SCM SPILL OVERS\outputs\PEAO\densidad\1%\simulacion_3\output_tests.xlsx',ub_vec_"&amp;RW88&amp;"','ub_vec_"&amp;RW88&amp;"');"</f>
        <v>xlswrite('G:\Mi unidad\1. PROYECTOS TELLO 2022\SCM SPILL OVERS\outputs\PEAO\densidad\1%\simulacion_3\output_tests.xlsx',ub_vec_65','ub_vec_65');</v>
      </c>
      <c r="SI88">
        <v>65</v>
      </c>
      <c r="SJ88" t="str">
        <f>"xlswrite('G:\Mi unidad\1. PROYECTOS TELLO 2022\SCM SPILL OVERS\outputs\PEAO\densidad_g\1%\simulacion_3\output_tests.xlsx',ub_vec_"&amp;SI88&amp;"','ub_vec_"&amp;SI88&amp;"');"</f>
        <v>xlswrite('G:\Mi unidad\1. PROYECTOS TELLO 2022\SCM SPILL OVERS\outputs\PEAO\densidad_g\1%\simulacion_3\output_tests.xlsx',ub_vec_65','ub_vec_65');</v>
      </c>
      <c r="SU88">
        <v>65</v>
      </c>
      <c r="SV88" t="str">
        <f>"xlswrite('G:\Mi unidad\1. PROYECTOS TELLO 2022\SCM SPILL OVERS\outputs\PEAO\distancia_centro_salud\1%\simulacion_3\output_tests.xlsx',ub_vec_"&amp;SU88&amp;"','ub_vec_"&amp;SU88&amp;"');"</f>
        <v>xlswrite('G:\Mi unidad\1. PROYECTOS TELLO 2022\SCM SPILL OVERS\outputs\PEAO\distancia_centro_salud\1%\simulacion_3\output_tests.xlsx',ub_vec_65','ub_vec_65');</v>
      </c>
      <c r="TH88">
        <v>65</v>
      </c>
      <c r="TI88" t="str">
        <f>"xlswrite('G:\Mi unidad\1. PROYECTOS TELLO 2022\SCM SPILL OVERS\outputs\PEAO\informalidad\1%\simulacion_3\output_tests.xlsx',ub_vec_"&amp;TH88&amp;"','ub_vec_"&amp;TH88&amp;"');"</f>
        <v>xlswrite('G:\Mi unidad\1. PROYECTOS TELLO 2022\SCM SPILL OVERS\outputs\PEAO\informalidad\1%\simulacion_3\output_tests.xlsx',ub_vec_65','ub_vec_65');</v>
      </c>
      <c r="TU88">
        <v>65</v>
      </c>
      <c r="TV88" t="str">
        <f>"xlswrite('G:\Mi unidad\1. PROYECTOS TELLO 2022\SCM SPILL OVERS\outputs\PEAO\alimentos\1%\simulacion_3\output_tests.xlsx',ub_vec_"&amp;TU88&amp;"','ub_vec_"&amp;TU88&amp;"');"</f>
        <v>xlswrite('G:\Mi unidad\1. PROYECTOS TELLO 2022\SCM SPILL OVERS\outputs\PEAO\alimentos\1%\simulacion_3\output_tests.xlsx',ub_vec_65','ub_vec_65');</v>
      </c>
      <c r="UB88">
        <v>65</v>
      </c>
      <c r="UC88" t="str">
        <f>"xlswrite('G:\Mi unidad\1. PROYECTOS TELLO 2022\SCM SPILL OVERS\outputs\PEAO\jefe_hogar\1%\simulacion_3\output_tests.xlsx',ub_vec_"&amp;UB88&amp;"','ub_vec_"&amp;UB88&amp;"');"</f>
        <v>xlswrite('G:\Mi unidad\1. PROYECTOS TELLO 2022\SCM SPILL OVERS\outputs\PEAO\jefe_hogar\1%\simulacion_3\output_tests.xlsx',ub_vec_65','ub_vec_65');</v>
      </c>
      <c r="UI88">
        <v>65</v>
      </c>
      <c r="UJ88" t="str">
        <f>"xlswrite('G:\Mi unidad\1. PROYECTOS TELLO 2022\SCM SPILL OVERS\outputs\PEAO\mujeres\1%\simulacion_3\output_tests.xlsx',ub_vec_"&amp;UI88&amp;"','ub_vec_"&amp;UI88&amp;"');"</f>
        <v>xlswrite('G:\Mi unidad\1. PROYECTOS TELLO 2022\SCM SPILL OVERS\outputs\PEAO\mujeres\1%\simulacion_3\output_tests.xlsx',ub_vec_65','ub_vec_65');</v>
      </c>
      <c r="UU88">
        <v>65</v>
      </c>
      <c r="UV88" t="str">
        <f>"xlswrite('G:\Mi unidad\1. PROYECTOS TELLO 2022\SCM SPILL OVERS\outputs\PEAO\criminalidad\1%\simulacion_3\output_tests.xlsx',ub_vec_"&amp;UU88&amp;"','ub_vec_"&amp;UU88&amp;"');"</f>
        <v>xlswrite('G:\Mi unidad\1. PROYECTOS TELLO 2022\SCM SPILL OVERS\outputs\PEAO\criminalidad\1%\simulacion_3\output_tests.xlsx',ub_vec_65','ub_vec_65');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OVERS\outputs\PEAO\bajo_niv_educ\1%\simulacion_3\output_tests.xlsx',p_value_vec_"&amp;QW89&amp;"','p_value_vec_"&amp;QW89&amp;"');"</f>
        <v>xlswrite('G:\Mi unidad\1. PROYECTOS TELLO 2022\SCM SPILL OVERS\outputs\PEAO\bajo_niv_educ\1%\simulacion_3\output_tests.xlsx',p_value_vec_65','p_value_vec_65');</v>
      </c>
      <c r="RK89">
        <v>65</v>
      </c>
      <c r="RL89" t="str">
        <f>"xlswrite('G:\Mi unidad\1. PROYECTOS TELLO 2022\SCM SPILL OVERS\outputs\PEAO\bajo_ingreso\1%\simulacion_3\output_tests.xlsx',p_value_vec_"&amp;RK89&amp;"','p_value_vec_"&amp;RK89&amp;"');"</f>
        <v>xlswrite('G:\Mi unidad\1. PROYECTOS TELLO 2022\SCM SPILL OVERS\outputs\PEAO\bajo_ingreso\1%\simulacion_3\output_tests.xlsx',p_value_vec_65','p_value_vec_65');</v>
      </c>
      <c r="RW89">
        <v>65</v>
      </c>
      <c r="RX89" t="str">
        <f>"xlswrite('G:\Mi unidad\1. PROYECTOS TELLO 2022\SCM SPILL OVERS\outputs\PEAO\densidad\1%\simulacion_3\output_tests.xlsx',p_value_vec_"&amp;RW89&amp;"','p_value_vec_"&amp;RW89&amp;"');"</f>
        <v>xlswrite('G:\Mi unidad\1. PROYECTOS TELLO 2022\SCM SPILL OVERS\outputs\PEAO\densidad\1%\simulacion_3\output_tests.xlsx',p_value_vec_65','p_value_vec_65');</v>
      </c>
      <c r="SI89">
        <v>65</v>
      </c>
      <c r="SJ89" t="str">
        <f>"xlswrite('G:\Mi unidad\1. PROYECTOS TELLO 2022\SCM SPILL OVERS\outputs\PEAO\densidad_g\1%\simulacion_3\output_tests.xlsx',p_value_vec_"&amp;SI89&amp;"','p_value_vec_"&amp;SI89&amp;"');"</f>
        <v>xlswrite('G:\Mi unidad\1. PROYECTOS TELLO 2022\SCM SPILL OVERS\outputs\PEAO\densidad_g\1%\simulacion_3\output_tests.xlsx',p_value_vec_65','p_value_vec_65');</v>
      </c>
      <c r="SU89">
        <v>65</v>
      </c>
      <c r="SV89" t="str">
        <f>"xlswrite('G:\Mi unidad\1. PROYECTOS TELLO 2022\SCM SPILL OVERS\outputs\PEAO\distancia_centro_salud\1%\simulacion_3\output_tests.xlsx',p_value_vec_"&amp;SU89&amp;"','p_value_vec_"&amp;SU89&amp;"');"</f>
        <v>xlswrite('G:\Mi unidad\1. PROYECTOS TELLO 2022\SCM SPILL OVERS\outputs\PEAO\distancia_centro_salud\1%\simulacion_3\output_tests.xlsx',p_value_vec_65','p_value_vec_65');</v>
      </c>
      <c r="TH89">
        <v>65</v>
      </c>
      <c r="TI89" t="str">
        <f>"xlswrite('G:\Mi unidad\1. PROYECTOS TELLO 2022\SCM SPILL OVERS\outputs\PEAO\informalidad\1%\simulacion_3\output_tests.xlsx',p_value_vec_"&amp;TH89&amp;"','p_value_vec_"&amp;TH89&amp;"');"</f>
        <v>xlswrite('G:\Mi unidad\1. PROYECTOS TELLO 2022\SCM SPILL OVERS\outputs\PEAO\informalidad\1%\simulacion_3\output_tests.xlsx',p_value_vec_65','p_value_vec_65');</v>
      </c>
      <c r="TU89">
        <v>65</v>
      </c>
      <c r="TV89" t="str">
        <f>"xlswrite('G:\Mi unidad\1. PROYECTOS TELLO 2022\SCM SPILL OVERS\outputs\PEAO\alimentos\1%\simulacion_3\output_tests.xlsx',p_value_vec_"&amp;TU89&amp;"','p_value_vec_"&amp;TU89&amp;"');"</f>
        <v>xlswrite('G:\Mi unidad\1. PROYECTOS TELLO 2022\SCM SPILL OVERS\outputs\PEAO\alimentos\1%\simulacion_3\output_tests.xlsx',p_value_vec_65','p_value_vec_65');</v>
      </c>
      <c r="UB89">
        <v>65</v>
      </c>
      <c r="UC89" t="str">
        <f>"xlswrite('G:\Mi unidad\1. PROYECTOS TELLO 2022\SCM SPILL OVERS\outputs\PEAO\jefe_hogar\1%\simulacion_3\output_tests.xlsx',p_value_vec_"&amp;UB89&amp;"','p_value_vec_"&amp;UB89&amp;"');"</f>
        <v>xlswrite('G:\Mi unidad\1. PROYECTOS TELLO 2022\SCM SPILL OVERS\outputs\PEAO\jefe_hogar\1%\simulacion_3\output_tests.xlsx',p_value_vec_65','p_value_vec_65');</v>
      </c>
      <c r="UI89">
        <v>65</v>
      </c>
      <c r="UJ89" t="str">
        <f>"xlswrite('G:\Mi unidad\1. PROYECTOS TELLO 2022\SCM SPILL OVERS\outputs\PEAO\mujeres\1%\simulacion_3\output_tests.xlsx',p_value_vec_"&amp;UI89&amp;"','p_value_vec_"&amp;UI89&amp;"');"</f>
        <v>xlswrite('G:\Mi unidad\1. PROYECTOS TELLO 2022\SCM SPILL OVERS\outputs\PEAO\mujeres\1%\simulacion_3\output_tests.xlsx',p_value_vec_65','p_value_vec_65');</v>
      </c>
      <c r="UU89">
        <v>65</v>
      </c>
      <c r="UV89" t="str">
        <f>"xlswrite('G:\Mi unidad\1. PROYECTOS TELLO 2022\SCM SPILL OVERS\outputs\PEAO\criminalidad\1%\simulacion_3\output_tests.xlsx',p_value_vec_"&amp;UU89&amp;"','p_value_vec_"&amp;UU89&amp;"');"</f>
        <v>xlswrite('G:\Mi unidad\1. PROYECTOS TELLO 2022\SCM SPILL OVERS\outputs\PEAO\criminalidad\1%\simulacion_3\output_tests.xlsx',p_value_vec_65','p_value_vec_65');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OVERS\outputs\PEAO\bajo_niv_educ\1%\simulacion_3\output_tests.xlsx',alpha1_hat_vec_"&amp;QW90&amp;"','alpha1_hat_vec_"&amp;QW90&amp;"');"</f>
        <v>xlswrite('G:\Mi unidad\1. PROYECTOS TELLO 2022\SCM SPILL OVERS\outputs\PEAO\bajo_niv_educ\1%\simulacion_3\output_tests.xlsx',alpha1_hat_vec_65','alpha1_hat_vec_65');</v>
      </c>
      <c r="RK90">
        <v>65</v>
      </c>
      <c r="RL90" t="str">
        <f>"xlswrite('G:\Mi unidad\1. PROYECTOS TELLO 2022\SCM SPILL OVERS\outputs\PEAO\bajo_ingreso\1%\simulacion_3\output_tests.xlsx',alpha1_hat_vec_"&amp;RK90&amp;"','alpha1_hat_vec_"&amp;RK90&amp;"');"</f>
        <v>xlswrite('G:\Mi unidad\1. PROYECTOS TELLO 2022\SCM SPILL OVERS\outputs\PEAO\bajo_ingreso\1%\simulacion_3\output_tests.xlsx',alpha1_hat_vec_65','alpha1_hat_vec_65');</v>
      </c>
      <c r="RW90">
        <v>65</v>
      </c>
      <c r="RX90" t="str">
        <f>"xlswrite('G:\Mi unidad\1. PROYECTOS TELLO 2022\SCM SPILL OVERS\outputs\PEAO\densidad\1%\simulacion_3\output_tests.xlsx',alpha1_hat_vec_"&amp;RW90&amp;"','alpha1_hat_vec_"&amp;RW90&amp;"');"</f>
        <v>xlswrite('G:\Mi unidad\1. PROYECTOS TELLO 2022\SCM SPILL OVERS\outputs\PEAO\densidad\1%\simulacion_3\output_tests.xlsx',alpha1_hat_vec_65','alpha1_hat_vec_65');</v>
      </c>
      <c r="SI90">
        <v>65</v>
      </c>
      <c r="SJ90" t="str">
        <f>"xlswrite('G:\Mi unidad\1. PROYECTOS TELLO 2022\SCM SPILL OVERS\outputs\PEAO\densidad_g\1%\simulacion_3\output_tests.xlsx',alpha1_hat_vec_"&amp;SI90&amp;"','alpha1_hat_vec_"&amp;SI90&amp;"');"</f>
        <v>xlswrite('G:\Mi unidad\1. PROYECTOS TELLO 2022\SCM SPILL OVERS\outputs\PEAO\densidad_g\1%\simulacion_3\output_tests.xlsx',alpha1_hat_vec_65','alpha1_hat_vec_65');</v>
      </c>
      <c r="SU90">
        <v>65</v>
      </c>
      <c r="SV90" t="str">
        <f>"xlswrite('G:\Mi unidad\1. PROYECTOS TELLO 2022\SCM SPILL OVERS\outputs\PEAO\distancia_centro_salud\1%\simulacion_3\output_tests.xlsx',alpha1_hat_vec_"&amp;SU90&amp;"','alpha1_hat_vec_"&amp;SU90&amp;"');"</f>
        <v>xlswrite('G:\Mi unidad\1. PROYECTOS TELLO 2022\SCM SPILL OVERS\outputs\PEAO\distancia_centro_salud\1%\simulacion_3\output_tests.xlsx',alpha1_hat_vec_65','alpha1_hat_vec_65');</v>
      </c>
      <c r="TH90">
        <v>65</v>
      </c>
      <c r="TI90" t="str">
        <f>"xlswrite('G:\Mi unidad\1. PROYECTOS TELLO 2022\SCM SPILL OVERS\outputs\PEAO\informalidad\1%\simulacion_3\output_tests.xlsx',alpha1_hat_vec_"&amp;TH90&amp;"','alpha1_hat_vec_"&amp;TH90&amp;"');"</f>
        <v>xlswrite('G:\Mi unidad\1. PROYECTOS TELLO 2022\SCM SPILL OVERS\outputs\PEAO\informalidad\1%\simulacion_3\output_tests.xlsx',alpha1_hat_vec_65','alpha1_hat_vec_65');</v>
      </c>
      <c r="TU90">
        <v>65</v>
      </c>
      <c r="TV90" t="str">
        <f>"xlswrite('G:\Mi unidad\1. PROYECTOS TELLO 2022\SCM SPILL OVERS\outputs\PEAO\alimentos\1%\simulacion_3\output_tests.xlsx',alpha1_hat_vec_"&amp;TU90&amp;"','alpha1_hat_vec_"&amp;TU90&amp;"');"</f>
        <v>xlswrite('G:\Mi unidad\1. PROYECTOS TELLO 2022\SCM SPILL OVERS\outputs\PEAO\alimentos\1%\simulacion_3\output_tests.xlsx',alpha1_hat_vec_65','alpha1_hat_vec_65');</v>
      </c>
      <c r="UB90">
        <v>65</v>
      </c>
      <c r="UC90" t="str">
        <f>"xlswrite('G:\Mi unidad\1. PROYECTOS TELLO 2022\SCM SPILL OVERS\outputs\PEAO\jefe_hogar\1%\simulacion_3\output_tests.xlsx',alpha1_hat_vec_"&amp;UB90&amp;"','alpha1_hat_vec_"&amp;UB90&amp;"');"</f>
        <v>xlswrite('G:\Mi unidad\1. PROYECTOS TELLO 2022\SCM SPILL OVERS\outputs\PEAO\jefe_hogar\1%\simulacion_3\output_tests.xlsx',alpha1_hat_vec_65','alpha1_hat_vec_65');</v>
      </c>
      <c r="UI90">
        <v>65</v>
      </c>
      <c r="UJ90" t="str">
        <f>"xlswrite('G:\Mi unidad\1. PROYECTOS TELLO 2022\SCM SPILL OVERS\outputs\PEAO\mujeres\1%\simulacion_3\output_tests.xlsx',alpha1_hat_vec_"&amp;UI90&amp;"','alpha1_hat_vec_"&amp;UI90&amp;"');"</f>
        <v>xlswrite('G:\Mi unidad\1. PROYECTOS TELLO 2022\SCM SPILL OVERS\outputs\PEAO\mujeres\1%\simulacion_3\output_tests.xlsx',alpha1_hat_vec_65','alpha1_hat_vec_65');</v>
      </c>
      <c r="UU90">
        <v>65</v>
      </c>
      <c r="UV90" t="str">
        <f>"xlswrite('G:\Mi unidad\1. PROYECTOS TELLO 2022\SCM SPILL OVERS\outputs\PEAO\criminalidad\1%\simulacion_3\output_tests.xlsx',alpha1_hat_vec_"&amp;UU90&amp;"','alpha1_hat_vec_"&amp;UU90&amp;"');"</f>
        <v>xlswrite('G:\Mi unidad\1. PROYECTOS TELLO 2022\SCM SPILL OVERS\outputs\PEAO\criminalidad\1%\simulacion_3\output_tests.xlsx',alpha1_hat_vec_65','alpha1_hat_vec_65');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sp_andrews(Y_pre_"&amp;QP91&amp;",PEAO_"&amp;QP91&amp;"(:,T+s),A_"&amp;QP91&amp;",C,d,alpha_sig);"</f>
        <v xml:space="preserve">    spillover_test_45(s) = sp_andrews(Y_pre_45,PEAO_45(:,T+s),A_45,C,d,alpha_sig);</v>
      </c>
      <c r="QW91">
        <v>65</v>
      </c>
      <c r="QX91" t="str">
        <f>"xlswrite('G:\Mi unidad\1. PROYECTOS TELLO 2022\SCM SPILL OVERS\outputs\PEAO\bajo_niv_educ\1%\simulacion_3\output_tests.xlsx',spillover_test_"&amp;QW91&amp;"','sp_test_"&amp;QW91&amp;"');"</f>
        <v>xlswrite('G:\Mi unidad\1. PROYECTOS TELLO 2022\SCM SPILL OVERS\outputs\PEAO\bajo_niv_educ\1%\simulacion_3\output_tests.xlsx',spillover_test_65','sp_test_65');</v>
      </c>
      <c r="RK91">
        <v>65</v>
      </c>
      <c r="RL91" t="str">
        <f>"xlswrite('G:\Mi unidad\1. PROYECTOS TELLO 2022\SCM SPILL OVERS\outputs\PEAO\bajo_ingreso\1%\simulacion_3\output_tests.xlsx',spillover_test_"&amp;RK91&amp;"','sp_test_"&amp;RK91&amp;"');"</f>
        <v>xlswrite('G:\Mi unidad\1. PROYECTOS TELLO 2022\SCM SPILL OVERS\outputs\PEAO\bajo_ingreso\1%\simulacion_3\output_tests.xlsx',spillover_test_65','sp_test_65');</v>
      </c>
      <c r="RW91">
        <v>65</v>
      </c>
      <c r="RX91" t="str">
        <f>"xlswrite('G:\Mi unidad\1. PROYECTOS TELLO 2022\SCM SPILL OVERS\outputs\PEAO\densidad\1%\simulacion_3\output_tests.xlsx',spillover_test_"&amp;RW91&amp;"','sp_test_"&amp;RW91&amp;"');"</f>
        <v>xlswrite('G:\Mi unidad\1. PROYECTOS TELLO 2022\SCM SPILL OVERS\outputs\PEAO\densidad\1%\simulacion_3\output_tests.xlsx',spillover_test_65','sp_test_65');</v>
      </c>
      <c r="SI91">
        <v>65</v>
      </c>
      <c r="SJ91" t="str">
        <f>"xlswrite('G:\Mi unidad\1. PROYECTOS TELLO 2022\SCM SPILL OVERS\outputs\PEAO\densidad_g\1%\simulacion_3\output_tests.xlsx',spillover_test_"&amp;SI91&amp;"','sp_test_"&amp;SI91&amp;"');"</f>
        <v>xlswrite('G:\Mi unidad\1. PROYECTOS TELLO 2022\SCM SPILL OVERS\outputs\PEAO\densidad_g\1%\simulacion_3\output_tests.xlsx',spillover_test_65','sp_test_65');</v>
      </c>
      <c r="SU91">
        <v>65</v>
      </c>
      <c r="SV91" t="str">
        <f>"xlswrite('G:\Mi unidad\1. PROYECTOS TELLO 2022\SCM SPILL OVERS\outputs\PEAO\distancia_centro_salud\1%\simulacion_3\output_tests.xlsx',spillover_test_"&amp;SU91&amp;"','sp_test_"&amp;SU91&amp;"');"</f>
        <v>xlswrite('G:\Mi unidad\1. PROYECTOS TELLO 2022\SCM SPILL OVERS\outputs\PEAO\distancia_centro_salud\1%\simulacion_3\output_tests.xlsx',spillover_test_65','sp_test_65');</v>
      </c>
      <c r="TH91">
        <v>65</v>
      </c>
      <c r="TI91" t="str">
        <f>"xlswrite('G:\Mi unidad\1. PROYECTOS TELLO 2022\SCM SPILL OVERS\outputs\PEAO\informalidad\1%\simulacion_3\output_tests.xlsx',spillover_test_"&amp;TH91&amp;"','sp_test_"&amp;TH91&amp;"');"</f>
        <v>xlswrite('G:\Mi unidad\1. PROYECTOS TELLO 2022\SCM SPILL OVERS\outputs\PEAO\informalidad\1%\simulacion_3\output_tests.xlsx',spillover_test_65','sp_test_65');</v>
      </c>
      <c r="TU91">
        <v>65</v>
      </c>
      <c r="TV91" t="str">
        <f>"xlswrite('G:\Mi unidad\1. PROYECTOS TELLO 2022\SCM SPILL OVERS\outputs\PEAO\alimentos\1%\simulacion_3\output_tests.xlsx',spillover_test_"&amp;TU91&amp;"','sp_test_"&amp;TU91&amp;"');"</f>
        <v>xlswrite('G:\Mi unidad\1. PROYECTOS TELLO 2022\SCM SPILL OVERS\outputs\PEAO\alimentos\1%\simulacion_3\output_tests.xlsx',spillover_test_65','sp_test_65');</v>
      </c>
      <c r="UB91">
        <v>65</v>
      </c>
      <c r="UC91" t="str">
        <f>"xlswrite('G:\Mi unidad\1. PROYECTOS TELLO 2022\SCM SPILL OVERS\outputs\PEAO\jefe_hogar\1%\simulacion_3\output_tests.xlsx',spillover_test_"&amp;UB91&amp;"','sp_test_"&amp;UB91&amp;"');"</f>
        <v>xlswrite('G:\Mi unidad\1. PROYECTOS TELLO 2022\SCM SPILL OVERS\outputs\PEAO\jefe_hogar\1%\simulacion_3\output_tests.xlsx',spillover_test_65','sp_test_65');</v>
      </c>
      <c r="UI91">
        <v>65</v>
      </c>
      <c r="UJ91" t="str">
        <f>"xlswrite('G:\Mi unidad\1. PROYECTOS TELLO 2022\SCM SPILL OVERS\outputs\PEAO\mujeres\1%\simulacion_3\output_tests.xlsx',spillover_test_"&amp;UI91&amp;"','sp_test_"&amp;UI91&amp;"');"</f>
        <v>xlswrite('G:\Mi unidad\1. PROYECTOS TELLO 2022\SCM SPILL OVERS\outputs\PEAO\mujeres\1%\simulacion_3\output_tests.xlsx',spillover_test_65','sp_test_65');</v>
      </c>
      <c r="UU91">
        <v>65</v>
      </c>
      <c r="UV91" t="str">
        <f>"xlswrite('G:\Mi unidad\1. PROYECTOS TELLO 2022\SCM SPILL OVERS\outputs\PEAO\criminalidad\1%\simulacion_3\output_tests.xlsx',spillover_test_"&amp;UU91&amp;"','sp_test_"&amp;UU91&amp;"');"</f>
        <v>xlswrite('G:\Mi unidad\1. PROYECTOS TELLO 2022\SCM SPILL OVERS\outputs\PEAO\criminalidad\1%\simulacion_3\output_tests.xlsx',spillover_test_65','sp_test_65');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OVERS\outputs\PEAO\bajo_niv_educ\1%\simulacion_3\output_tests.xlsx',lb_vec_"&amp;QW92&amp;"','lb_vec_"&amp;QW92&amp;"');"</f>
        <v>xlswrite('G:\Mi unidad\1. PROYECTOS TELLO 2022\SCM SPILL OVERS\outputs\PEAO\bajo_niv_educ\1%\simulacion_3\output_tests.xlsx',lb_vec_66','lb_vec_66');</v>
      </c>
      <c r="RK92">
        <v>66</v>
      </c>
      <c r="RL92" t="str">
        <f>"xlswrite('G:\Mi unidad\1. PROYECTOS TELLO 2022\SCM SPILL OVERS\outputs\PEAO\bajo_ingreso\1%\simulacion_3\output_tests.xlsx',lb_vec_"&amp;RK92&amp;"','lb_vec_"&amp;RK92&amp;"');"</f>
        <v>xlswrite('G:\Mi unidad\1. PROYECTOS TELLO 2022\SCM SPILL OVERS\outputs\PEAO\bajo_ingreso\1%\simulacion_3\output_tests.xlsx',lb_vec_66','lb_vec_66');</v>
      </c>
      <c r="RW92">
        <v>66</v>
      </c>
      <c r="RX92" t="str">
        <f>"xlswrite('G:\Mi unidad\1. PROYECTOS TELLO 2022\SCM SPILL OVERS\outputs\PEAO\densidad\1%\simulacion_3\output_tests.xlsx',lb_vec_"&amp;RW92&amp;"','lb_vec_"&amp;RW92&amp;"');"</f>
        <v>xlswrite('G:\Mi unidad\1. PROYECTOS TELLO 2022\SCM SPILL OVERS\outputs\PEAO\densidad\1%\simulacion_3\output_tests.xlsx',lb_vec_66','lb_vec_66');</v>
      </c>
      <c r="SI92">
        <v>66</v>
      </c>
      <c r="SJ92" t="str">
        <f>"xlswrite('G:\Mi unidad\1. PROYECTOS TELLO 2022\SCM SPILL OVERS\outputs\PEAO\densidad_g\1%\simulacion_3\output_tests.xlsx',lb_vec_"&amp;SI92&amp;"','lb_vec_"&amp;SI92&amp;"');"</f>
        <v>xlswrite('G:\Mi unidad\1. PROYECTOS TELLO 2022\SCM SPILL OVERS\outputs\PEAO\densidad_g\1%\simulacion_3\output_tests.xlsx',lb_vec_66','lb_vec_66');</v>
      </c>
      <c r="SU92">
        <v>66</v>
      </c>
      <c r="SV92" t="str">
        <f>"xlswrite('G:\Mi unidad\1. PROYECTOS TELLO 2022\SCM SPILL OVERS\outputs\PEAO\distancia_centro_salud\1%\simulacion_3\output_tests.xlsx',lb_vec_"&amp;SU92&amp;"','lb_vec_"&amp;SU92&amp;"');"</f>
        <v>xlswrite('G:\Mi unidad\1. PROYECTOS TELLO 2022\SCM SPILL OVERS\outputs\PEAO\distancia_centro_salud\1%\simulacion_3\output_tests.xlsx',lb_vec_66','lb_vec_66');</v>
      </c>
      <c r="TH92">
        <v>66</v>
      </c>
      <c r="TI92" t="str">
        <f>"xlswrite('G:\Mi unidad\1. PROYECTOS TELLO 2022\SCM SPILL OVERS\outputs\PEAO\informalidad\1%\simulacion_3\output_tests.xlsx',lb_vec_"&amp;TH92&amp;"','lb_vec_"&amp;TH92&amp;"');"</f>
        <v>xlswrite('G:\Mi unidad\1. PROYECTOS TELLO 2022\SCM SPILL OVERS\outputs\PEAO\informalidad\1%\simulacion_3\output_tests.xlsx',lb_vec_66','lb_vec_66');</v>
      </c>
      <c r="TU92">
        <v>66</v>
      </c>
      <c r="TV92" t="str">
        <f>"xlswrite('G:\Mi unidad\1. PROYECTOS TELLO 2022\SCM SPILL OVERS\outputs\PEAO\alimentos\1%\simulacion_3\output_tests.xlsx',lb_vec_"&amp;TU92&amp;"','lb_vec_"&amp;TU92&amp;"');"</f>
        <v>xlswrite('G:\Mi unidad\1. PROYECTOS TELLO 2022\SCM SPILL OVERS\outputs\PEAO\alimentos\1%\simulacion_3\output_tests.xlsx',lb_vec_66','lb_vec_66');</v>
      </c>
      <c r="UB92">
        <v>66</v>
      </c>
      <c r="UC92" t="str">
        <f>"xlswrite('G:\Mi unidad\1. PROYECTOS TELLO 2022\SCM SPILL OVERS\outputs\PEAO\jefe_hogar\1%\simulacion_3\output_tests.xlsx',lb_vec_"&amp;UB92&amp;"','lb_vec_"&amp;UB92&amp;"');"</f>
        <v>xlswrite('G:\Mi unidad\1. PROYECTOS TELLO 2022\SCM SPILL OVERS\outputs\PEAO\jefe_hogar\1%\simulacion_3\output_tests.xlsx',lb_vec_66','lb_vec_66');</v>
      </c>
      <c r="UI92">
        <v>66</v>
      </c>
      <c r="UJ92" t="str">
        <f>"xlswrite('G:\Mi unidad\1. PROYECTOS TELLO 2022\SCM SPILL OVERS\outputs\PEAO\mujeres\1%\simulacion_3\output_tests.xlsx',lb_vec_"&amp;UI92&amp;"','lb_vec_"&amp;UI92&amp;"');"</f>
        <v>xlswrite('G:\Mi unidad\1. PROYECTOS TELLO 2022\SCM SPILL OVERS\outputs\PEAO\mujeres\1%\simulacion_3\output_tests.xlsx',lb_vec_66','lb_vec_66');</v>
      </c>
      <c r="UU92">
        <v>66</v>
      </c>
      <c r="UV92" t="str">
        <f>"xlswrite('G:\Mi unidad\1. PROYECTOS TELLO 2022\SCM SPILL OVERS\outputs\PEAO\criminalidad\1%\simulacion_3\output_tests.xlsx',lb_vec_"&amp;UU92&amp;"','lb_vec_"&amp;UU92&amp;"');"</f>
        <v>xlswrite('G:\Mi unidad\1. PROYECTOS TELLO 2022\SCM SPILL OVERS\outputs\PEAO\criminalidad\1%\simulacion_3\output_tests.xlsx',lb_vec_66','lb_vec_66');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OVERS\outputs\PEAO\bajo_niv_educ\1%\simulacion_3\output_tests.xlsx',ub_vec_"&amp;QW93&amp;"','ub_vec_"&amp;QW93&amp;"');"</f>
        <v>xlswrite('G:\Mi unidad\1. PROYECTOS TELLO 2022\SCM SPILL OVERS\outputs\PEAO\bajo_niv_educ\1%\simulacion_3\output_tests.xlsx',ub_vec_66','ub_vec_66');</v>
      </c>
      <c r="RK93">
        <v>66</v>
      </c>
      <c r="RL93" t="str">
        <f>"xlswrite('G:\Mi unidad\1. PROYECTOS TELLO 2022\SCM SPILL OVERS\outputs\PEAO\bajo_ingreso\1%\simulacion_3\output_tests.xlsx',ub_vec_"&amp;RK93&amp;"','ub_vec_"&amp;RK93&amp;"');"</f>
        <v>xlswrite('G:\Mi unidad\1. PROYECTOS TELLO 2022\SCM SPILL OVERS\outputs\PEAO\bajo_ingreso\1%\simulacion_3\output_tests.xlsx',ub_vec_66','ub_vec_66');</v>
      </c>
      <c r="RW93">
        <v>66</v>
      </c>
      <c r="RX93" t="str">
        <f>"xlswrite('G:\Mi unidad\1. PROYECTOS TELLO 2022\SCM SPILL OVERS\outputs\PEAO\densidad\1%\simulacion_3\output_tests.xlsx',ub_vec_"&amp;RW93&amp;"','ub_vec_"&amp;RW93&amp;"');"</f>
        <v>xlswrite('G:\Mi unidad\1. PROYECTOS TELLO 2022\SCM SPILL OVERS\outputs\PEAO\densidad\1%\simulacion_3\output_tests.xlsx',ub_vec_66','ub_vec_66');</v>
      </c>
      <c r="SI93">
        <v>66</v>
      </c>
      <c r="SJ93" t="str">
        <f>"xlswrite('G:\Mi unidad\1. PROYECTOS TELLO 2022\SCM SPILL OVERS\outputs\PEAO\densidad_g\1%\simulacion_3\output_tests.xlsx',ub_vec_"&amp;SI93&amp;"','ub_vec_"&amp;SI93&amp;"');"</f>
        <v>xlswrite('G:\Mi unidad\1. PROYECTOS TELLO 2022\SCM SPILL OVERS\outputs\PEAO\densidad_g\1%\simulacion_3\output_tests.xlsx',ub_vec_66','ub_vec_66');</v>
      </c>
      <c r="SU93">
        <v>66</v>
      </c>
      <c r="SV93" t="str">
        <f>"xlswrite('G:\Mi unidad\1. PROYECTOS TELLO 2022\SCM SPILL OVERS\outputs\PEAO\distancia_centro_salud\1%\simulacion_3\output_tests.xlsx',ub_vec_"&amp;SU93&amp;"','ub_vec_"&amp;SU93&amp;"');"</f>
        <v>xlswrite('G:\Mi unidad\1. PROYECTOS TELLO 2022\SCM SPILL OVERS\outputs\PEAO\distancia_centro_salud\1%\simulacion_3\output_tests.xlsx',ub_vec_66','ub_vec_66');</v>
      </c>
      <c r="TH93">
        <v>66</v>
      </c>
      <c r="TI93" t="str">
        <f>"xlswrite('G:\Mi unidad\1. PROYECTOS TELLO 2022\SCM SPILL OVERS\outputs\PEAO\informalidad\1%\simulacion_3\output_tests.xlsx',ub_vec_"&amp;TH93&amp;"','ub_vec_"&amp;TH93&amp;"');"</f>
        <v>xlswrite('G:\Mi unidad\1. PROYECTOS TELLO 2022\SCM SPILL OVERS\outputs\PEAO\informalidad\1%\simulacion_3\output_tests.xlsx',ub_vec_66','ub_vec_66');</v>
      </c>
      <c r="TU93">
        <v>66</v>
      </c>
      <c r="TV93" t="str">
        <f>"xlswrite('G:\Mi unidad\1. PROYECTOS TELLO 2022\SCM SPILL OVERS\outputs\PEAO\alimentos\1%\simulacion_3\output_tests.xlsx',ub_vec_"&amp;TU93&amp;"','ub_vec_"&amp;TU93&amp;"');"</f>
        <v>xlswrite('G:\Mi unidad\1. PROYECTOS TELLO 2022\SCM SPILL OVERS\outputs\PEAO\alimentos\1%\simulacion_3\output_tests.xlsx',ub_vec_66','ub_vec_66');</v>
      </c>
      <c r="UB93">
        <v>66</v>
      </c>
      <c r="UC93" t="str">
        <f>"xlswrite('G:\Mi unidad\1. PROYECTOS TELLO 2022\SCM SPILL OVERS\outputs\PEAO\jefe_hogar\1%\simulacion_3\output_tests.xlsx',ub_vec_"&amp;UB93&amp;"','ub_vec_"&amp;UB93&amp;"');"</f>
        <v>xlswrite('G:\Mi unidad\1. PROYECTOS TELLO 2022\SCM SPILL OVERS\outputs\PEAO\jefe_hogar\1%\simulacion_3\output_tests.xlsx',ub_vec_66','ub_vec_66');</v>
      </c>
      <c r="UI93">
        <v>66</v>
      </c>
      <c r="UJ93" t="str">
        <f>"xlswrite('G:\Mi unidad\1. PROYECTOS TELLO 2022\SCM SPILL OVERS\outputs\PEAO\mujeres\1%\simulacion_3\output_tests.xlsx',ub_vec_"&amp;UI93&amp;"','ub_vec_"&amp;UI93&amp;"');"</f>
        <v>xlswrite('G:\Mi unidad\1. PROYECTOS TELLO 2022\SCM SPILL OVERS\outputs\PEAO\mujeres\1%\simulacion_3\output_tests.xlsx',ub_vec_66','ub_vec_66');</v>
      </c>
      <c r="UU93">
        <v>66</v>
      </c>
      <c r="UV93" t="str">
        <f>"xlswrite('G:\Mi unidad\1. PROYECTOS TELLO 2022\SCM SPILL OVERS\outputs\PEAO\criminalidad\1%\simulacion_3\output_tests.xlsx',ub_vec_"&amp;UU93&amp;"','ub_vec_"&amp;UU93&amp;"');"</f>
        <v>xlswrite('G:\Mi unidad\1. PROYECTOS TELLO 2022\SCM SPILL OVERS\outputs\PEAO\criminalidad\1%\simulacion_3\output_tests.xlsx',ub_vec_66','ub_vec_66');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OVERS\outputs\PEAO\bajo_niv_educ\1%\simulacion_3\output_tests.xlsx',p_value_vec_"&amp;QW94&amp;"','p_value_vec_"&amp;QW94&amp;"');"</f>
        <v>xlswrite('G:\Mi unidad\1. PROYECTOS TELLO 2022\SCM SPILL OVERS\outputs\PEAO\bajo_niv_educ\1%\simulacion_3\output_tests.xlsx',p_value_vec_66','p_value_vec_66');</v>
      </c>
      <c r="RK94">
        <v>66</v>
      </c>
      <c r="RL94" t="str">
        <f>"xlswrite('G:\Mi unidad\1. PROYECTOS TELLO 2022\SCM SPILL OVERS\outputs\PEAO\bajo_ingreso\1%\simulacion_3\output_tests.xlsx',p_value_vec_"&amp;RK94&amp;"','p_value_vec_"&amp;RK94&amp;"');"</f>
        <v>xlswrite('G:\Mi unidad\1. PROYECTOS TELLO 2022\SCM SPILL OVERS\outputs\PEAO\bajo_ingreso\1%\simulacion_3\output_tests.xlsx',p_value_vec_66','p_value_vec_66');</v>
      </c>
      <c r="RW94">
        <v>66</v>
      </c>
      <c r="RX94" t="str">
        <f>"xlswrite('G:\Mi unidad\1. PROYECTOS TELLO 2022\SCM SPILL OVERS\outputs\PEAO\densidad\1%\simulacion_3\output_tests.xlsx',p_value_vec_"&amp;RW94&amp;"','p_value_vec_"&amp;RW94&amp;"');"</f>
        <v>xlswrite('G:\Mi unidad\1. PROYECTOS TELLO 2022\SCM SPILL OVERS\outputs\PEAO\densidad\1%\simulacion_3\output_tests.xlsx',p_value_vec_66','p_value_vec_66');</v>
      </c>
      <c r="SI94">
        <v>66</v>
      </c>
      <c r="SJ94" t="str">
        <f>"xlswrite('G:\Mi unidad\1. PROYECTOS TELLO 2022\SCM SPILL OVERS\outputs\PEAO\densidad_g\1%\simulacion_3\output_tests.xlsx',p_value_vec_"&amp;SI94&amp;"','p_value_vec_"&amp;SI94&amp;"');"</f>
        <v>xlswrite('G:\Mi unidad\1. PROYECTOS TELLO 2022\SCM SPILL OVERS\outputs\PEAO\densidad_g\1%\simulacion_3\output_tests.xlsx',p_value_vec_66','p_value_vec_66');</v>
      </c>
      <c r="SU94">
        <v>66</v>
      </c>
      <c r="SV94" t="str">
        <f>"xlswrite('G:\Mi unidad\1. PROYECTOS TELLO 2022\SCM SPILL OVERS\outputs\PEAO\distancia_centro_salud\1%\simulacion_3\output_tests.xlsx',p_value_vec_"&amp;SU94&amp;"','p_value_vec_"&amp;SU94&amp;"');"</f>
        <v>xlswrite('G:\Mi unidad\1. PROYECTOS TELLO 2022\SCM SPILL OVERS\outputs\PEAO\distancia_centro_salud\1%\simulacion_3\output_tests.xlsx',p_value_vec_66','p_value_vec_66');</v>
      </c>
      <c r="TH94">
        <v>66</v>
      </c>
      <c r="TI94" t="str">
        <f>"xlswrite('G:\Mi unidad\1. PROYECTOS TELLO 2022\SCM SPILL OVERS\outputs\PEAO\informalidad\1%\simulacion_3\output_tests.xlsx',p_value_vec_"&amp;TH94&amp;"','p_value_vec_"&amp;TH94&amp;"');"</f>
        <v>xlswrite('G:\Mi unidad\1. PROYECTOS TELLO 2022\SCM SPILL OVERS\outputs\PEAO\informalidad\1%\simulacion_3\output_tests.xlsx',p_value_vec_66','p_value_vec_66');</v>
      </c>
      <c r="TU94">
        <v>66</v>
      </c>
      <c r="TV94" t="str">
        <f>"xlswrite('G:\Mi unidad\1. PROYECTOS TELLO 2022\SCM SPILL OVERS\outputs\PEAO\alimentos\1%\simulacion_3\output_tests.xlsx',p_value_vec_"&amp;TU94&amp;"','p_value_vec_"&amp;TU94&amp;"');"</f>
        <v>xlswrite('G:\Mi unidad\1. PROYECTOS TELLO 2022\SCM SPILL OVERS\outputs\PEAO\alimentos\1%\simulacion_3\output_tests.xlsx',p_value_vec_66','p_value_vec_66');</v>
      </c>
      <c r="UB94">
        <v>66</v>
      </c>
      <c r="UC94" t="str">
        <f>"xlswrite('G:\Mi unidad\1. PROYECTOS TELLO 2022\SCM SPILL OVERS\outputs\PEAO\jefe_hogar\1%\simulacion_3\output_tests.xlsx',p_value_vec_"&amp;UB94&amp;"','p_value_vec_"&amp;UB94&amp;"');"</f>
        <v>xlswrite('G:\Mi unidad\1. PROYECTOS TELLO 2022\SCM SPILL OVERS\outputs\PEAO\jefe_hogar\1%\simulacion_3\output_tests.xlsx',p_value_vec_66','p_value_vec_66');</v>
      </c>
      <c r="UI94">
        <v>66</v>
      </c>
      <c r="UJ94" t="str">
        <f>"xlswrite('G:\Mi unidad\1. PROYECTOS TELLO 2022\SCM SPILL OVERS\outputs\PEAO\mujeres\1%\simulacion_3\output_tests.xlsx',p_value_vec_"&amp;UI94&amp;"','p_value_vec_"&amp;UI94&amp;"');"</f>
        <v>xlswrite('G:\Mi unidad\1. PROYECTOS TELLO 2022\SCM SPILL OVERS\outputs\PEAO\mujeres\1%\simulacion_3\output_tests.xlsx',p_value_vec_66','p_value_vec_66');</v>
      </c>
      <c r="UU94">
        <v>66</v>
      </c>
      <c r="UV94" t="str">
        <f>"xlswrite('G:\Mi unidad\1. PROYECTOS TELLO 2022\SCM SPILL OVERS\outputs\PEAO\criminalidad\1%\simulacion_3\output_tests.xlsx',p_value_vec_"&amp;UU94&amp;"','p_value_vec_"&amp;UU94&amp;"');"</f>
        <v>xlswrite('G:\Mi unidad\1. PROYECTOS TELLO 2022\SCM SPILL OVERS\outputs\PEAO\criminalidad\1%\simulacion_3\output_tests.xlsx',p_value_vec_66','p_value_vec_66');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OVERS\outputs\PEAO\bajo_niv_educ\1%\simulacion_3\output_tests.xlsx',alpha1_hat_vec_"&amp;QW95&amp;"','alpha1_hat_vec_"&amp;QW95&amp;"');"</f>
        <v>xlswrite('G:\Mi unidad\1. PROYECTOS TELLO 2022\SCM SPILL OVERS\outputs\PEAO\bajo_niv_educ\1%\simulacion_3\output_tests.xlsx',alpha1_hat_vec_66','alpha1_hat_vec_66');</v>
      </c>
      <c r="RK95">
        <v>66</v>
      </c>
      <c r="RL95" t="str">
        <f>"xlswrite('G:\Mi unidad\1. PROYECTOS TELLO 2022\SCM SPILL OVERS\outputs\PEAO\bajo_ingreso\1%\simulacion_3\output_tests.xlsx',alpha1_hat_vec_"&amp;RK95&amp;"','alpha1_hat_vec_"&amp;RK95&amp;"');"</f>
        <v>xlswrite('G:\Mi unidad\1. PROYECTOS TELLO 2022\SCM SPILL OVERS\outputs\PEAO\bajo_ingreso\1%\simulacion_3\output_tests.xlsx',alpha1_hat_vec_66','alpha1_hat_vec_66');</v>
      </c>
      <c r="RW95">
        <v>66</v>
      </c>
      <c r="RX95" t="str">
        <f>"xlswrite('G:\Mi unidad\1. PROYECTOS TELLO 2022\SCM SPILL OVERS\outputs\PEAO\densidad\1%\simulacion_3\output_tests.xlsx',alpha1_hat_vec_"&amp;RW95&amp;"','alpha1_hat_vec_"&amp;RW95&amp;"');"</f>
        <v>xlswrite('G:\Mi unidad\1. PROYECTOS TELLO 2022\SCM SPILL OVERS\outputs\PEAO\densidad\1%\simulacion_3\output_tests.xlsx',alpha1_hat_vec_66','alpha1_hat_vec_66');</v>
      </c>
      <c r="SI95">
        <v>66</v>
      </c>
      <c r="SJ95" t="str">
        <f>"xlswrite('G:\Mi unidad\1. PROYECTOS TELLO 2022\SCM SPILL OVERS\outputs\PEAO\densidad_g\1%\simulacion_3\output_tests.xlsx',alpha1_hat_vec_"&amp;SI95&amp;"','alpha1_hat_vec_"&amp;SI95&amp;"');"</f>
        <v>xlswrite('G:\Mi unidad\1. PROYECTOS TELLO 2022\SCM SPILL OVERS\outputs\PEAO\densidad_g\1%\simulacion_3\output_tests.xlsx',alpha1_hat_vec_66','alpha1_hat_vec_66');</v>
      </c>
      <c r="SU95">
        <v>66</v>
      </c>
      <c r="SV95" t="str">
        <f>"xlswrite('G:\Mi unidad\1. PROYECTOS TELLO 2022\SCM SPILL OVERS\outputs\PEAO\distancia_centro_salud\1%\simulacion_3\output_tests.xlsx',alpha1_hat_vec_"&amp;SU95&amp;"','alpha1_hat_vec_"&amp;SU95&amp;"');"</f>
        <v>xlswrite('G:\Mi unidad\1. PROYECTOS TELLO 2022\SCM SPILL OVERS\outputs\PEAO\distancia_centro_salud\1%\simulacion_3\output_tests.xlsx',alpha1_hat_vec_66','alpha1_hat_vec_66');</v>
      </c>
      <c r="TH95">
        <v>66</v>
      </c>
      <c r="TI95" t="str">
        <f>"xlswrite('G:\Mi unidad\1. PROYECTOS TELLO 2022\SCM SPILL OVERS\outputs\PEAO\informalidad\1%\simulacion_3\output_tests.xlsx',alpha1_hat_vec_"&amp;TH95&amp;"','alpha1_hat_vec_"&amp;TH95&amp;"');"</f>
        <v>xlswrite('G:\Mi unidad\1. PROYECTOS TELLO 2022\SCM SPILL OVERS\outputs\PEAO\informalidad\1%\simulacion_3\output_tests.xlsx',alpha1_hat_vec_66','alpha1_hat_vec_66');</v>
      </c>
      <c r="TU95">
        <v>66</v>
      </c>
      <c r="TV95" t="str">
        <f>"xlswrite('G:\Mi unidad\1. PROYECTOS TELLO 2022\SCM SPILL OVERS\outputs\PEAO\alimentos\1%\simulacion_3\output_tests.xlsx',alpha1_hat_vec_"&amp;TU95&amp;"','alpha1_hat_vec_"&amp;TU95&amp;"');"</f>
        <v>xlswrite('G:\Mi unidad\1. PROYECTOS TELLO 2022\SCM SPILL OVERS\outputs\PEAO\alimentos\1%\simulacion_3\output_tests.xlsx',alpha1_hat_vec_66','alpha1_hat_vec_66');</v>
      </c>
      <c r="UB95">
        <v>66</v>
      </c>
      <c r="UC95" t="str">
        <f>"xlswrite('G:\Mi unidad\1. PROYECTOS TELLO 2022\SCM SPILL OVERS\outputs\PEAO\jefe_hogar\1%\simulacion_3\output_tests.xlsx',alpha1_hat_vec_"&amp;UB95&amp;"','alpha1_hat_vec_"&amp;UB95&amp;"');"</f>
        <v>xlswrite('G:\Mi unidad\1. PROYECTOS TELLO 2022\SCM SPILL OVERS\outputs\PEAO\jefe_hogar\1%\simulacion_3\output_tests.xlsx',alpha1_hat_vec_66','alpha1_hat_vec_66');</v>
      </c>
      <c r="UI95">
        <v>66</v>
      </c>
      <c r="UJ95" t="str">
        <f>"xlswrite('G:\Mi unidad\1. PROYECTOS TELLO 2022\SCM SPILL OVERS\outputs\PEAO\mujeres\1%\simulacion_3\output_tests.xlsx',alpha1_hat_vec_"&amp;UI95&amp;"','alpha1_hat_vec_"&amp;UI95&amp;"');"</f>
        <v>xlswrite('G:\Mi unidad\1. PROYECTOS TELLO 2022\SCM SPILL OVERS\outputs\PEAO\mujeres\1%\simulacion_3\output_tests.xlsx',alpha1_hat_vec_66','alpha1_hat_vec_66');</v>
      </c>
      <c r="UU95">
        <v>66</v>
      </c>
      <c r="UV95" t="str">
        <f>"xlswrite('G:\Mi unidad\1. PROYECTOS TELLO 2022\SCM SPILL OVERS\outputs\PEAO\criminalidad\1%\simulacion_3\output_tests.xlsx',alpha1_hat_vec_"&amp;UU95&amp;"','alpha1_hat_vec_"&amp;UU95&amp;"');"</f>
        <v>xlswrite('G:\Mi unidad\1. PROYECTOS TELLO 2022\SCM SPILL OVERS\outputs\PEAO\criminalidad\1%\simulacion_3\output_tests.xlsx',alpha1_hat_vec_66','alpha1_hat_vec_66');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OVERS\outputs\PEAO\bajo_niv_educ\1%\simulacion_3\output_tests.xlsx',spillover_test_"&amp;QW96&amp;"','sp_test_"&amp;QW96&amp;"');"</f>
        <v>xlswrite('G:\Mi unidad\1. PROYECTOS TELLO 2022\SCM SPILL OVERS\outputs\PEAO\bajo_niv_educ\1%\simulacion_3\output_tests.xlsx',spillover_test_66','sp_test_66');</v>
      </c>
      <c r="RK96">
        <v>66</v>
      </c>
      <c r="RL96" t="str">
        <f>"xlswrite('G:\Mi unidad\1. PROYECTOS TELLO 2022\SCM SPILL OVERS\outputs\PEAO\bajo_ingreso\1%\simulacion_3\output_tests.xlsx',spillover_test_"&amp;RK96&amp;"','sp_test_"&amp;RK96&amp;"');"</f>
        <v>xlswrite('G:\Mi unidad\1. PROYECTOS TELLO 2022\SCM SPILL OVERS\outputs\PEAO\bajo_ingreso\1%\simulacion_3\output_tests.xlsx',spillover_test_66','sp_test_66');</v>
      </c>
      <c r="RW96">
        <v>66</v>
      </c>
      <c r="RX96" t="str">
        <f>"xlswrite('G:\Mi unidad\1. PROYECTOS TELLO 2022\SCM SPILL OVERS\outputs\PEAO\densidad\1%\simulacion_3\output_tests.xlsx',spillover_test_"&amp;RW96&amp;"','sp_test_"&amp;RW96&amp;"');"</f>
        <v>xlswrite('G:\Mi unidad\1. PROYECTOS TELLO 2022\SCM SPILL OVERS\outputs\PEAO\densidad\1%\simulacion_3\output_tests.xlsx',spillover_test_66','sp_test_66');</v>
      </c>
      <c r="SI96">
        <v>66</v>
      </c>
      <c r="SJ96" t="str">
        <f>"xlswrite('G:\Mi unidad\1. PROYECTOS TELLO 2022\SCM SPILL OVERS\outputs\PEAO\densidad_g\1%\simulacion_3\output_tests.xlsx',spillover_test_"&amp;SI96&amp;"','sp_test_"&amp;SI96&amp;"');"</f>
        <v>xlswrite('G:\Mi unidad\1. PROYECTOS TELLO 2022\SCM SPILL OVERS\outputs\PEAO\densidad_g\1%\simulacion_3\output_tests.xlsx',spillover_test_66','sp_test_66');</v>
      </c>
      <c r="SU96">
        <v>66</v>
      </c>
      <c r="SV96" t="str">
        <f>"xlswrite('G:\Mi unidad\1. PROYECTOS TELLO 2022\SCM SPILL OVERS\outputs\PEAO\distancia_centro_salud\1%\simulacion_3\output_tests.xlsx',spillover_test_"&amp;SU96&amp;"','sp_test_"&amp;SU96&amp;"');"</f>
        <v>xlswrite('G:\Mi unidad\1. PROYECTOS TELLO 2022\SCM SPILL OVERS\outputs\PEAO\distancia_centro_salud\1%\simulacion_3\output_tests.xlsx',spillover_test_66','sp_test_66');</v>
      </c>
      <c r="TH96">
        <v>66</v>
      </c>
      <c r="TI96" t="str">
        <f>"xlswrite('G:\Mi unidad\1. PROYECTOS TELLO 2022\SCM SPILL OVERS\outputs\PEAO\informalidad\1%\simulacion_3\output_tests.xlsx',spillover_test_"&amp;TH96&amp;"','sp_test_"&amp;TH96&amp;"');"</f>
        <v>xlswrite('G:\Mi unidad\1. PROYECTOS TELLO 2022\SCM SPILL OVERS\outputs\PEAO\informalidad\1%\simulacion_3\output_tests.xlsx',spillover_test_66','sp_test_66');</v>
      </c>
      <c r="TU96">
        <v>66</v>
      </c>
      <c r="TV96" t="str">
        <f>"xlswrite('G:\Mi unidad\1. PROYECTOS TELLO 2022\SCM SPILL OVERS\outputs\PEAO\alimentos\1%\simulacion_3\output_tests.xlsx',spillover_test_"&amp;TU96&amp;"','sp_test_"&amp;TU96&amp;"');"</f>
        <v>xlswrite('G:\Mi unidad\1. PROYECTOS TELLO 2022\SCM SPILL OVERS\outputs\PEAO\alimentos\1%\simulacion_3\output_tests.xlsx',spillover_test_66','sp_test_66');</v>
      </c>
      <c r="UB96">
        <v>66</v>
      </c>
      <c r="UC96" t="str">
        <f>"xlswrite('G:\Mi unidad\1. PROYECTOS TELLO 2022\SCM SPILL OVERS\outputs\PEAO\jefe_hogar\1%\simulacion_3\output_tests.xlsx',spillover_test_"&amp;UB96&amp;"','sp_test_"&amp;UB96&amp;"');"</f>
        <v>xlswrite('G:\Mi unidad\1. PROYECTOS TELLO 2022\SCM SPILL OVERS\outputs\PEAO\jefe_hogar\1%\simulacion_3\output_tests.xlsx',spillover_test_66','sp_test_66');</v>
      </c>
      <c r="UI96">
        <v>66</v>
      </c>
      <c r="UJ96" t="str">
        <f>"xlswrite('G:\Mi unidad\1. PROYECTOS TELLO 2022\SCM SPILL OVERS\outputs\PEAO\mujeres\1%\simulacion_3\output_tests.xlsx',spillover_test_"&amp;UI96&amp;"','sp_test_"&amp;UI96&amp;"');"</f>
        <v>xlswrite('G:\Mi unidad\1. PROYECTOS TELLO 2022\SCM SPILL OVERS\outputs\PEAO\mujeres\1%\simulacion_3\output_tests.xlsx',spillover_test_66','sp_test_66');</v>
      </c>
      <c r="UU96">
        <v>66</v>
      </c>
      <c r="UV96" t="str">
        <f>"xlswrite('G:\Mi unidad\1. PROYECTOS TELLO 2022\SCM SPILL OVERS\outputs\PEAO\criminalidad\1%\simulacion_3\output_tests.xlsx',spillover_test_"&amp;UU96&amp;"','sp_test_"&amp;UU96&amp;"');"</f>
        <v>xlswrite('G:\Mi unidad\1. PROYECTOS TELLO 2022\SCM SPILL OVERS\outputs\PEAO\criminalidad\1%\simulacion_3\output_tests.xlsx',spillover_test_66','sp_test_66');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sp_andrews_te(Y_pre_"&amp;QI97&amp;",PEAO_"&amp;QI97&amp;"(:,T+s),A_"&amp;QI97&amp;",C,.05);"</f>
        <v xml:space="preserve">    [p_value_39,lb_39,ub_39] = sp_andrews_te(Y_pre_39,PEAO_39(:,T+s),A_39,C,.05);</v>
      </c>
      <c r="QP97">
        <v>55</v>
      </c>
      <c r="QQ97" t="str">
        <f>"    spillover_test_"&amp;QP97&amp;"(s) = sp_andrews(Y_pre_"&amp;QP97&amp;",PEAO_"&amp;QP97&amp;"(:,T+s),A_"&amp;QP97&amp;",C,d,alpha_sig);"</f>
        <v xml:space="preserve">    spillover_test_55(s) = sp_andrews(Y_pre_55,PEAO_55(:,T+s),A_55,C,d,alpha_sig);</v>
      </c>
      <c r="QW97">
        <v>71</v>
      </c>
      <c r="QX97" t="str">
        <f>"xlswrite('G:\Mi unidad\1. PROYECTOS TELLO 2022\SCM SPILL OVERS\outputs\PEAO\bajo_niv_educ\1%\simulacion_3\output_tests.xlsx',lb_vec_"&amp;QW97&amp;"','lb_vec_"&amp;QW97&amp;"');"</f>
        <v>xlswrite('G:\Mi unidad\1. PROYECTOS TELLO 2022\SCM SPILL OVERS\outputs\PEAO\bajo_niv_educ\1%\simulacion_3\output_tests.xlsx',lb_vec_71','lb_vec_71');</v>
      </c>
      <c r="RK97">
        <v>71</v>
      </c>
      <c r="RL97" t="str">
        <f>"xlswrite('G:\Mi unidad\1. PROYECTOS TELLO 2022\SCM SPILL OVERS\outputs\PEAO\bajo_ingreso\1%\simulacion_3\output_tests.xlsx',lb_vec_"&amp;RK97&amp;"','lb_vec_"&amp;RK97&amp;"');"</f>
        <v>xlswrite('G:\Mi unidad\1. PROYECTOS TELLO 2022\SCM SPILL OVERS\outputs\PEAO\bajo_ingreso\1%\simulacion_3\output_tests.xlsx',lb_vec_71','lb_vec_71');</v>
      </c>
      <c r="RW97">
        <v>71</v>
      </c>
      <c r="RX97" t="str">
        <f>"xlswrite('G:\Mi unidad\1. PROYECTOS TELLO 2022\SCM SPILL OVERS\outputs\PEAO\densidad\1%\simulacion_3\output_tests.xlsx',lb_vec_"&amp;RW97&amp;"','lb_vec_"&amp;RW97&amp;"');"</f>
        <v>xlswrite('G:\Mi unidad\1. PROYECTOS TELLO 2022\SCM SPILL OVERS\outputs\PEAO\densidad\1%\simulacion_3\output_tests.xlsx',lb_vec_71','lb_vec_71');</v>
      </c>
      <c r="SI97">
        <v>71</v>
      </c>
      <c r="SJ97" t="str">
        <f>"xlswrite('G:\Mi unidad\1. PROYECTOS TELLO 2022\SCM SPILL OVERS\outputs\PEAO\densidad_g\1%\simulacion_3\output_tests.xlsx',lb_vec_"&amp;SI97&amp;"','lb_vec_"&amp;SI97&amp;"');"</f>
        <v>xlswrite('G:\Mi unidad\1. PROYECTOS TELLO 2022\SCM SPILL OVERS\outputs\PEAO\densidad_g\1%\simulacion_3\output_tests.xlsx',lb_vec_71','lb_vec_71');</v>
      </c>
      <c r="SU97">
        <v>71</v>
      </c>
      <c r="SV97" t="str">
        <f>"xlswrite('G:\Mi unidad\1. PROYECTOS TELLO 2022\SCM SPILL OVERS\outputs\PEAO\distancia_centro_salud\1%\simulacion_3\output_tests.xlsx',lb_vec_"&amp;SU97&amp;"','lb_vec_"&amp;SU97&amp;"');"</f>
        <v>xlswrite('G:\Mi unidad\1. PROYECTOS TELLO 2022\SCM SPILL OVERS\outputs\PEAO\distancia_centro_salud\1%\simulacion_3\output_tests.xlsx',lb_vec_71','lb_vec_71');</v>
      </c>
      <c r="TH97">
        <v>71</v>
      </c>
      <c r="TI97" t="str">
        <f>"xlswrite('G:\Mi unidad\1. PROYECTOS TELLO 2022\SCM SPILL OVERS\outputs\PEAO\informalidad\1%\simulacion_3\output_tests.xlsx',lb_vec_"&amp;TH97&amp;"','lb_vec_"&amp;TH97&amp;"');"</f>
        <v>xlswrite('G:\Mi unidad\1. PROYECTOS TELLO 2022\SCM SPILL OVERS\outputs\PEAO\informalidad\1%\simulacion_3\output_tests.xlsx',lb_vec_71','lb_vec_71');</v>
      </c>
      <c r="TU97">
        <v>71</v>
      </c>
      <c r="TV97" t="str">
        <f>"xlswrite('G:\Mi unidad\1. PROYECTOS TELLO 2022\SCM SPILL OVERS\outputs\PEAO\alimentos\1%\simulacion_3\output_tests.xlsx',lb_vec_"&amp;TU97&amp;"','lb_vec_"&amp;TU97&amp;"');"</f>
        <v>xlswrite('G:\Mi unidad\1. PROYECTOS TELLO 2022\SCM SPILL OVERS\outputs\PEAO\alimentos\1%\simulacion_3\output_tests.xlsx',lb_vec_71','lb_vec_71');</v>
      </c>
      <c r="UB97">
        <v>71</v>
      </c>
      <c r="UC97" t="str">
        <f>"xlswrite('G:\Mi unidad\1. PROYECTOS TELLO 2022\SCM SPILL OVERS\outputs\PEAO\jefe_hogar\1%\simulacion_3\output_tests.xlsx',lb_vec_"&amp;UB97&amp;"','lb_vec_"&amp;UB97&amp;"');"</f>
        <v>xlswrite('G:\Mi unidad\1. PROYECTOS TELLO 2022\SCM SPILL OVERS\outputs\PEAO\jefe_hogar\1%\simulacion_3\output_tests.xlsx',lb_vec_71','lb_vec_71');</v>
      </c>
      <c r="UI97">
        <v>71</v>
      </c>
      <c r="UJ97" t="str">
        <f>"xlswrite('G:\Mi unidad\1. PROYECTOS TELLO 2022\SCM SPILL OVERS\outputs\PEAO\mujeres\1%\simulacion_3\output_tests.xlsx',lb_vec_"&amp;UI97&amp;"','lb_vec_"&amp;UI97&amp;"');"</f>
        <v>xlswrite('G:\Mi unidad\1. PROYECTOS TELLO 2022\SCM SPILL OVERS\outputs\PEAO\mujeres\1%\simulacion_3\output_tests.xlsx',lb_vec_71','lb_vec_71');</v>
      </c>
      <c r="UU97">
        <v>71</v>
      </c>
      <c r="UV97" t="str">
        <f>"xlswrite('G:\Mi unidad\1. PROYECTOS TELLO 2022\SCM SPILL OVERS\outputs\PEAO\criminalidad\1%\simulacion_3\output_tests.xlsx',lb_vec_"&amp;UU97&amp;"','lb_vec_"&amp;UU97&amp;"');"</f>
        <v>xlswrite('G:\Mi unidad\1. PROYECTOS TELLO 2022\SCM SPILL OVERS\outputs\PEAO\criminalidad\1%\simulacion_3\output_tests.xlsx',lb_vec_71','lb_vec_71');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OVERS\outputs\PEAO\bajo_niv_educ\1%\simulacion_3\output_tests.xlsx',ub_vec_"&amp;QW98&amp;"','ub_vec_"&amp;QW98&amp;"');"</f>
        <v>xlswrite('G:\Mi unidad\1. PROYECTOS TELLO 2022\SCM SPILL OVERS\outputs\PEAO\bajo_niv_educ\1%\simulacion_3\output_tests.xlsx',ub_vec_71','ub_vec_71');</v>
      </c>
      <c r="RK98">
        <v>71</v>
      </c>
      <c r="RL98" t="str">
        <f>"xlswrite('G:\Mi unidad\1. PROYECTOS TELLO 2022\SCM SPILL OVERS\outputs\PEAO\bajo_ingreso\1%\simulacion_3\output_tests.xlsx',ub_vec_"&amp;RK98&amp;"','ub_vec_"&amp;RK98&amp;"');"</f>
        <v>xlswrite('G:\Mi unidad\1. PROYECTOS TELLO 2022\SCM SPILL OVERS\outputs\PEAO\bajo_ingreso\1%\simulacion_3\output_tests.xlsx',ub_vec_71','ub_vec_71');</v>
      </c>
      <c r="RW98">
        <v>71</v>
      </c>
      <c r="RX98" t="str">
        <f>"xlswrite('G:\Mi unidad\1. PROYECTOS TELLO 2022\SCM SPILL OVERS\outputs\PEAO\densidad\1%\simulacion_3\output_tests.xlsx',ub_vec_"&amp;RW98&amp;"','ub_vec_"&amp;RW98&amp;"');"</f>
        <v>xlswrite('G:\Mi unidad\1. PROYECTOS TELLO 2022\SCM SPILL OVERS\outputs\PEAO\densidad\1%\simulacion_3\output_tests.xlsx',ub_vec_71','ub_vec_71');</v>
      </c>
      <c r="SI98">
        <v>71</v>
      </c>
      <c r="SJ98" t="str">
        <f>"xlswrite('G:\Mi unidad\1. PROYECTOS TELLO 2022\SCM SPILL OVERS\outputs\PEAO\densidad_g\1%\simulacion_3\output_tests.xlsx',ub_vec_"&amp;SI98&amp;"','ub_vec_"&amp;SI98&amp;"');"</f>
        <v>xlswrite('G:\Mi unidad\1. PROYECTOS TELLO 2022\SCM SPILL OVERS\outputs\PEAO\densidad_g\1%\simulacion_3\output_tests.xlsx',ub_vec_71','ub_vec_71');</v>
      </c>
      <c r="SU98">
        <v>71</v>
      </c>
      <c r="SV98" t="str">
        <f>"xlswrite('G:\Mi unidad\1. PROYECTOS TELLO 2022\SCM SPILL OVERS\outputs\PEAO\distancia_centro_salud\1%\simulacion_3\output_tests.xlsx',ub_vec_"&amp;SU98&amp;"','ub_vec_"&amp;SU98&amp;"');"</f>
        <v>xlswrite('G:\Mi unidad\1. PROYECTOS TELLO 2022\SCM SPILL OVERS\outputs\PEAO\distancia_centro_salud\1%\simulacion_3\output_tests.xlsx',ub_vec_71','ub_vec_71');</v>
      </c>
      <c r="TH98">
        <v>71</v>
      </c>
      <c r="TI98" t="str">
        <f>"xlswrite('G:\Mi unidad\1. PROYECTOS TELLO 2022\SCM SPILL OVERS\outputs\PEAO\informalidad\1%\simulacion_3\output_tests.xlsx',ub_vec_"&amp;TH98&amp;"','ub_vec_"&amp;TH98&amp;"');"</f>
        <v>xlswrite('G:\Mi unidad\1. PROYECTOS TELLO 2022\SCM SPILL OVERS\outputs\PEAO\informalidad\1%\simulacion_3\output_tests.xlsx',ub_vec_71','ub_vec_71');</v>
      </c>
      <c r="TU98">
        <v>71</v>
      </c>
      <c r="TV98" t="str">
        <f>"xlswrite('G:\Mi unidad\1. PROYECTOS TELLO 2022\SCM SPILL OVERS\outputs\PEAO\alimentos\1%\simulacion_3\output_tests.xlsx',ub_vec_"&amp;TU98&amp;"','ub_vec_"&amp;TU98&amp;"');"</f>
        <v>xlswrite('G:\Mi unidad\1. PROYECTOS TELLO 2022\SCM SPILL OVERS\outputs\PEAO\alimentos\1%\simulacion_3\output_tests.xlsx',ub_vec_71','ub_vec_71');</v>
      </c>
      <c r="UB98">
        <v>71</v>
      </c>
      <c r="UC98" t="str">
        <f>"xlswrite('G:\Mi unidad\1. PROYECTOS TELLO 2022\SCM SPILL OVERS\outputs\PEAO\jefe_hogar\1%\simulacion_3\output_tests.xlsx',ub_vec_"&amp;UB98&amp;"','ub_vec_"&amp;UB98&amp;"');"</f>
        <v>xlswrite('G:\Mi unidad\1. PROYECTOS TELLO 2022\SCM SPILL OVERS\outputs\PEAO\jefe_hogar\1%\simulacion_3\output_tests.xlsx',ub_vec_71','ub_vec_71');</v>
      </c>
      <c r="UI98">
        <v>71</v>
      </c>
      <c r="UJ98" t="str">
        <f>"xlswrite('G:\Mi unidad\1. PROYECTOS TELLO 2022\SCM SPILL OVERS\outputs\PEAO\mujeres\1%\simulacion_3\output_tests.xlsx',ub_vec_"&amp;UI98&amp;"','ub_vec_"&amp;UI98&amp;"');"</f>
        <v>xlswrite('G:\Mi unidad\1. PROYECTOS TELLO 2022\SCM SPILL OVERS\outputs\PEAO\mujeres\1%\simulacion_3\output_tests.xlsx',ub_vec_71','ub_vec_71');</v>
      </c>
      <c r="UU98">
        <v>71</v>
      </c>
      <c r="UV98" t="str">
        <f>"xlswrite('G:\Mi unidad\1. PROYECTOS TELLO 2022\SCM SPILL OVERS\outputs\PEAO\criminalidad\1%\simulacion_3\output_tests.xlsx',ub_vec_"&amp;UU98&amp;"','ub_vec_"&amp;UU98&amp;"');"</f>
        <v>xlswrite('G:\Mi unidad\1. PROYECTOS TELLO 2022\SCM SPILL OVERS\outputs\PEAO\criminalidad\1%\simulacion_3\output_tests.xlsx',ub_vec_71','ub_vec_71');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OVERS\outputs\PEAO\bajo_niv_educ\1%\simulacion_3\output_tests.xlsx',p_value_vec_"&amp;QW99&amp;"','p_value_vec_"&amp;QW99&amp;"');"</f>
        <v>xlswrite('G:\Mi unidad\1. PROYECTOS TELLO 2022\SCM SPILL OVERS\outputs\PEAO\bajo_niv_educ\1%\simulacion_3\output_tests.xlsx',p_value_vec_71','p_value_vec_71');</v>
      </c>
      <c r="RK99">
        <v>71</v>
      </c>
      <c r="RL99" t="str">
        <f>"xlswrite('G:\Mi unidad\1. PROYECTOS TELLO 2022\SCM SPILL OVERS\outputs\PEAO\bajo_ingreso\1%\simulacion_3\output_tests.xlsx',p_value_vec_"&amp;RK99&amp;"','p_value_vec_"&amp;RK99&amp;"');"</f>
        <v>xlswrite('G:\Mi unidad\1. PROYECTOS TELLO 2022\SCM SPILL OVERS\outputs\PEAO\bajo_ingreso\1%\simulacion_3\output_tests.xlsx',p_value_vec_71','p_value_vec_71');</v>
      </c>
      <c r="RW99">
        <v>71</v>
      </c>
      <c r="RX99" t="str">
        <f>"xlswrite('G:\Mi unidad\1. PROYECTOS TELLO 2022\SCM SPILL OVERS\outputs\PEAO\densidad\1%\simulacion_3\output_tests.xlsx',p_value_vec_"&amp;RW99&amp;"','p_value_vec_"&amp;RW99&amp;"');"</f>
        <v>xlswrite('G:\Mi unidad\1. PROYECTOS TELLO 2022\SCM SPILL OVERS\outputs\PEAO\densidad\1%\simulacion_3\output_tests.xlsx',p_value_vec_71','p_value_vec_71');</v>
      </c>
      <c r="SI99">
        <v>71</v>
      </c>
      <c r="SJ99" t="str">
        <f>"xlswrite('G:\Mi unidad\1. PROYECTOS TELLO 2022\SCM SPILL OVERS\outputs\PEAO\densidad_g\1%\simulacion_3\output_tests.xlsx',p_value_vec_"&amp;SI99&amp;"','p_value_vec_"&amp;SI99&amp;"');"</f>
        <v>xlswrite('G:\Mi unidad\1. PROYECTOS TELLO 2022\SCM SPILL OVERS\outputs\PEAO\densidad_g\1%\simulacion_3\output_tests.xlsx',p_value_vec_71','p_value_vec_71');</v>
      </c>
      <c r="SU99">
        <v>71</v>
      </c>
      <c r="SV99" t="str">
        <f>"xlswrite('G:\Mi unidad\1. PROYECTOS TELLO 2022\SCM SPILL OVERS\outputs\PEAO\distancia_centro_salud\1%\simulacion_3\output_tests.xlsx',p_value_vec_"&amp;SU99&amp;"','p_value_vec_"&amp;SU99&amp;"');"</f>
        <v>xlswrite('G:\Mi unidad\1. PROYECTOS TELLO 2022\SCM SPILL OVERS\outputs\PEAO\distancia_centro_salud\1%\simulacion_3\output_tests.xlsx',p_value_vec_71','p_value_vec_71');</v>
      </c>
      <c r="TH99">
        <v>71</v>
      </c>
      <c r="TI99" t="str">
        <f>"xlswrite('G:\Mi unidad\1. PROYECTOS TELLO 2022\SCM SPILL OVERS\outputs\PEAO\informalidad\1%\simulacion_3\output_tests.xlsx',p_value_vec_"&amp;TH99&amp;"','p_value_vec_"&amp;TH99&amp;"');"</f>
        <v>xlswrite('G:\Mi unidad\1. PROYECTOS TELLO 2022\SCM SPILL OVERS\outputs\PEAO\informalidad\1%\simulacion_3\output_tests.xlsx',p_value_vec_71','p_value_vec_71');</v>
      </c>
      <c r="TU99">
        <v>71</v>
      </c>
      <c r="TV99" t="str">
        <f>"xlswrite('G:\Mi unidad\1. PROYECTOS TELLO 2022\SCM SPILL OVERS\outputs\PEAO\alimentos\1%\simulacion_3\output_tests.xlsx',p_value_vec_"&amp;TU99&amp;"','p_value_vec_"&amp;TU99&amp;"');"</f>
        <v>xlswrite('G:\Mi unidad\1. PROYECTOS TELLO 2022\SCM SPILL OVERS\outputs\PEAO\alimentos\1%\simulacion_3\output_tests.xlsx',p_value_vec_71','p_value_vec_71');</v>
      </c>
      <c r="UB99">
        <v>71</v>
      </c>
      <c r="UC99" t="str">
        <f>"xlswrite('G:\Mi unidad\1. PROYECTOS TELLO 2022\SCM SPILL OVERS\outputs\PEAO\jefe_hogar\1%\simulacion_3\output_tests.xlsx',p_value_vec_"&amp;UB99&amp;"','p_value_vec_"&amp;UB99&amp;"');"</f>
        <v>xlswrite('G:\Mi unidad\1. PROYECTOS TELLO 2022\SCM SPILL OVERS\outputs\PEAO\jefe_hogar\1%\simulacion_3\output_tests.xlsx',p_value_vec_71','p_value_vec_71');</v>
      </c>
      <c r="UI99">
        <v>71</v>
      </c>
      <c r="UJ99" t="str">
        <f>"xlswrite('G:\Mi unidad\1. PROYECTOS TELLO 2022\SCM SPILL OVERS\outputs\PEAO\mujeres\1%\simulacion_3\output_tests.xlsx',p_value_vec_"&amp;UI99&amp;"','p_value_vec_"&amp;UI99&amp;"');"</f>
        <v>xlswrite('G:\Mi unidad\1. PROYECTOS TELLO 2022\SCM SPILL OVERS\outputs\PEAO\mujeres\1%\simulacion_3\output_tests.xlsx',p_value_vec_71','p_value_vec_71');</v>
      </c>
      <c r="UU99">
        <v>71</v>
      </c>
      <c r="UV99" t="str">
        <f>"xlswrite('G:\Mi unidad\1. PROYECTOS TELLO 2022\SCM SPILL OVERS\outputs\PEAO\criminalidad\1%\simulacion_3\output_tests.xlsx',p_value_vec_"&amp;UU99&amp;"','p_value_vec_"&amp;UU99&amp;"');"</f>
        <v>xlswrite('G:\Mi unidad\1. PROYECTOS TELLO 2022\SCM SPILL OVERS\outputs\PEAO\criminalidad\1%\simulacion_3\output_tests.xlsx',p_value_vec_71','p_value_vec_71');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OVERS\outputs\PEAO\bajo_niv_educ\1%\simulacion_3\output_tests.xlsx',alpha1_hat_vec_"&amp;QW100&amp;"','alpha1_hat_vec_"&amp;QW100&amp;"');"</f>
        <v>xlswrite('G:\Mi unidad\1. PROYECTOS TELLO 2022\SCM SPILL OVERS\outputs\PEAO\bajo_niv_educ\1%\simulacion_3\output_tests.xlsx',alpha1_hat_vec_71','alpha1_hat_vec_71');</v>
      </c>
      <c r="RK100">
        <v>71</v>
      </c>
      <c r="RL100" t="str">
        <f>"xlswrite('G:\Mi unidad\1. PROYECTOS TELLO 2022\SCM SPILL OVERS\outputs\PEAO\bajo_ingreso\1%\simulacion_3\output_tests.xlsx',alpha1_hat_vec_"&amp;RK100&amp;"','alpha1_hat_vec_"&amp;RK100&amp;"');"</f>
        <v>xlswrite('G:\Mi unidad\1. PROYECTOS TELLO 2022\SCM SPILL OVERS\outputs\PEAO\bajo_ingreso\1%\simulacion_3\output_tests.xlsx',alpha1_hat_vec_71','alpha1_hat_vec_71');</v>
      </c>
      <c r="RW100">
        <v>71</v>
      </c>
      <c r="RX100" t="str">
        <f>"xlswrite('G:\Mi unidad\1. PROYECTOS TELLO 2022\SCM SPILL OVERS\outputs\PEAO\densidad\1%\simulacion_3\output_tests.xlsx',alpha1_hat_vec_"&amp;RW100&amp;"','alpha1_hat_vec_"&amp;RW100&amp;"');"</f>
        <v>xlswrite('G:\Mi unidad\1. PROYECTOS TELLO 2022\SCM SPILL OVERS\outputs\PEAO\densidad\1%\simulacion_3\output_tests.xlsx',alpha1_hat_vec_71','alpha1_hat_vec_71');</v>
      </c>
      <c r="SI100">
        <v>71</v>
      </c>
      <c r="SJ100" t="str">
        <f>"xlswrite('G:\Mi unidad\1. PROYECTOS TELLO 2022\SCM SPILL OVERS\outputs\PEAO\densidad_g\1%\simulacion_3\output_tests.xlsx',alpha1_hat_vec_"&amp;SI100&amp;"','alpha1_hat_vec_"&amp;SI100&amp;"');"</f>
        <v>xlswrite('G:\Mi unidad\1. PROYECTOS TELLO 2022\SCM SPILL OVERS\outputs\PEAO\densidad_g\1%\simulacion_3\output_tests.xlsx',alpha1_hat_vec_71','alpha1_hat_vec_71');</v>
      </c>
      <c r="SU100">
        <v>71</v>
      </c>
      <c r="SV100" t="str">
        <f>"xlswrite('G:\Mi unidad\1. PROYECTOS TELLO 2022\SCM SPILL OVERS\outputs\PEAO\distancia_centro_salud\1%\simulacion_3\output_tests.xlsx',alpha1_hat_vec_"&amp;SU100&amp;"','alpha1_hat_vec_"&amp;SU100&amp;"');"</f>
        <v>xlswrite('G:\Mi unidad\1. PROYECTOS TELLO 2022\SCM SPILL OVERS\outputs\PEAO\distancia_centro_salud\1%\simulacion_3\output_tests.xlsx',alpha1_hat_vec_71','alpha1_hat_vec_71');</v>
      </c>
      <c r="TH100">
        <v>71</v>
      </c>
      <c r="TI100" t="str">
        <f>"xlswrite('G:\Mi unidad\1. PROYECTOS TELLO 2022\SCM SPILL OVERS\outputs\PEAO\informalidad\1%\simulacion_3\output_tests.xlsx',alpha1_hat_vec_"&amp;TH100&amp;"','alpha1_hat_vec_"&amp;TH100&amp;"');"</f>
        <v>xlswrite('G:\Mi unidad\1. PROYECTOS TELLO 2022\SCM SPILL OVERS\outputs\PEAO\informalidad\1%\simulacion_3\output_tests.xlsx',alpha1_hat_vec_71','alpha1_hat_vec_71');</v>
      </c>
      <c r="TU100">
        <v>71</v>
      </c>
      <c r="TV100" t="str">
        <f>"xlswrite('G:\Mi unidad\1. PROYECTOS TELLO 2022\SCM SPILL OVERS\outputs\PEAO\alimentos\1%\simulacion_3\output_tests.xlsx',alpha1_hat_vec_"&amp;TU100&amp;"','alpha1_hat_vec_"&amp;TU100&amp;"');"</f>
        <v>xlswrite('G:\Mi unidad\1. PROYECTOS TELLO 2022\SCM SPILL OVERS\outputs\PEAO\alimentos\1%\simulacion_3\output_tests.xlsx',alpha1_hat_vec_71','alpha1_hat_vec_71');</v>
      </c>
      <c r="UB100">
        <v>71</v>
      </c>
      <c r="UC100" t="str">
        <f>"xlswrite('G:\Mi unidad\1. PROYECTOS TELLO 2022\SCM SPILL OVERS\outputs\PEAO\jefe_hogar\1%\simulacion_3\output_tests.xlsx',alpha1_hat_vec_"&amp;UB100&amp;"','alpha1_hat_vec_"&amp;UB100&amp;"');"</f>
        <v>xlswrite('G:\Mi unidad\1. PROYECTOS TELLO 2022\SCM SPILL OVERS\outputs\PEAO\jefe_hogar\1%\simulacion_3\output_tests.xlsx',alpha1_hat_vec_71','alpha1_hat_vec_71');</v>
      </c>
      <c r="UI100">
        <v>71</v>
      </c>
      <c r="UJ100" t="str">
        <f>"xlswrite('G:\Mi unidad\1. PROYECTOS TELLO 2022\SCM SPILL OVERS\outputs\PEAO\mujeres\1%\simulacion_3\output_tests.xlsx',alpha1_hat_vec_"&amp;UI100&amp;"','alpha1_hat_vec_"&amp;UI100&amp;"');"</f>
        <v>xlswrite('G:\Mi unidad\1. PROYECTOS TELLO 2022\SCM SPILL OVERS\outputs\PEAO\mujeres\1%\simulacion_3\output_tests.xlsx',alpha1_hat_vec_71','alpha1_hat_vec_71');</v>
      </c>
      <c r="UU100">
        <v>71</v>
      </c>
      <c r="UV100" t="str">
        <f>"xlswrite('G:\Mi unidad\1. PROYECTOS TELLO 2022\SCM SPILL OVERS\outputs\PEAO\criminalidad\1%\simulacion_3\output_tests.xlsx',alpha1_hat_vec_"&amp;UU100&amp;"','alpha1_hat_vec_"&amp;UU100&amp;"');"</f>
        <v>xlswrite('G:\Mi unidad\1. PROYECTOS TELLO 2022\SCM SPILL OVERS\outputs\PEAO\criminalidad\1%\simulacion_3\output_tests.xlsx',alpha1_hat_vec_71','alpha1_hat_vec_71');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OVERS\outputs\PEAO\bajo_niv_educ\1%\simulacion_3\output_tests.xlsx',spillover_test_"&amp;QW101&amp;"','sp_test_"&amp;QW101&amp;"');"</f>
        <v>xlswrite('G:\Mi unidad\1. PROYECTOS TELLO 2022\SCM SPILL OVERS\outputs\PEAO\bajo_niv_educ\1%\simulacion_3\output_tests.xlsx',spillover_test_71','sp_test_71');</v>
      </c>
      <c r="RK101">
        <v>71</v>
      </c>
      <c r="RL101" t="str">
        <f>"xlswrite('G:\Mi unidad\1. PROYECTOS TELLO 2022\SCM SPILL OVERS\outputs\PEAO\bajo_ingreso\1%\simulacion_3\output_tests.xlsx',spillover_test_"&amp;RK101&amp;"','sp_test_"&amp;RK101&amp;"');"</f>
        <v>xlswrite('G:\Mi unidad\1. PROYECTOS TELLO 2022\SCM SPILL OVERS\outputs\PEAO\bajo_ingreso\1%\simulacion_3\output_tests.xlsx',spillover_test_71','sp_test_71');</v>
      </c>
      <c r="RW101">
        <v>71</v>
      </c>
      <c r="RX101" t="str">
        <f>"xlswrite('G:\Mi unidad\1. PROYECTOS TELLO 2022\SCM SPILL OVERS\outputs\PEAO\densidad\1%\simulacion_3\output_tests.xlsx',spillover_test_"&amp;RW101&amp;"','sp_test_"&amp;RW101&amp;"');"</f>
        <v>xlswrite('G:\Mi unidad\1. PROYECTOS TELLO 2022\SCM SPILL OVERS\outputs\PEAO\densidad\1%\simulacion_3\output_tests.xlsx',spillover_test_71','sp_test_71');</v>
      </c>
      <c r="SI101">
        <v>71</v>
      </c>
      <c r="SJ101" t="str">
        <f>"xlswrite('G:\Mi unidad\1. PROYECTOS TELLO 2022\SCM SPILL OVERS\outputs\PEAO\densidad_g\1%\simulacion_3\output_tests.xlsx',spillover_test_"&amp;SI101&amp;"','sp_test_"&amp;SI101&amp;"');"</f>
        <v>xlswrite('G:\Mi unidad\1. PROYECTOS TELLO 2022\SCM SPILL OVERS\outputs\PEAO\densidad_g\1%\simulacion_3\output_tests.xlsx',spillover_test_71','sp_test_71');</v>
      </c>
      <c r="SU101">
        <v>71</v>
      </c>
      <c r="SV101" t="str">
        <f>"xlswrite('G:\Mi unidad\1. PROYECTOS TELLO 2022\SCM SPILL OVERS\outputs\PEAO\distancia_centro_salud\1%\simulacion_3\output_tests.xlsx',spillover_test_"&amp;SU101&amp;"','sp_test_"&amp;SU101&amp;"');"</f>
        <v>xlswrite('G:\Mi unidad\1. PROYECTOS TELLO 2022\SCM SPILL OVERS\outputs\PEAO\distancia_centro_salud\1%\simulacion_3\output_tests.xlsx',spillover_test_71','sp_test_71');</v>
      </c>
      <c r="TH101">
        <v>71</v>
      </c>
      <c r="TI101" t="str">
        <f>"xlswrite('G:\Mi unidad\1. PROYECTOS TELLO 2022\SCM SPILL OVERS\outputs\PEAO\informalidad\1%\simulacion_3\output_tests.xlsx',spillover_test_"&amp;TH101&amp;"','sp_test_"&amp;TH101&amp;"');"</f>
        <v>xlswrite('G:\Mi unidad\1. PROYECTOS TELLO 2022\SCM SPILL OVERS\outputs\PEAO\informalidad\1%\simulacion_3\output_tests.xlsx',spillover_test_71','sp_test_71');</v>
      </c>
      <c r="TU101">
        <v>71</v>
      </c>
      <c r="TV101" t="str">
        <f>"xlswrite('G:\Mi unidad\1. PROYECTOS TELLO 2022\SCM SPILL OVERS\outputs\PEAO\alimentos\1%\simulacion_3\output_tests.xlsx',spillover_test_"&amp;TU101&amp;"','sp_test_"&amp;TU101&amp;"');"</f>
        <v>xlswrite('G:\Mi unidad\1. PROYECTOS TELLO 2022\SCM SPILL OVERS\outputs\PEAO\alimentos\1%\simulacion_3\output_tests.xlsx',spillover_test_71','sp_test_71');</v>
      </c>
      <c r="UB101">
        <v>71</v>
      </c>
      <c r="UC101" t="str">
        <f>"xlswrite('G:\Mi unidad\1. PROYECTOS TELLO 2022\SCM SPILL OVERS\outputs\PEAO\jefe_hogar\1%\simulacion_3\output_tests.xlsx',spillover_test_"&amp;UB101&amp;"','sp_test_"&amp;UB101&amp;"');"</f>
        <v>xlswrite('G:\Mi unidad\1. PROYECTOS TELLO 2022\SCM SPILL OVERS\outputs\PEAO\jefe_hogar\1%\simulacion_3\output_tests.xlsx',spillover_test_71','sp_test_71');</v>
      </c>
      <c r="UI101">
        <v>71</v>
      </c>
      <c r="UJ101" t="str">
        <f>"xlswrite('G:\Mi unidad\1. PROYECTOS TELLO 2022\SCM SPILL OVERS\outputs\PEAO\mujeres\1%\simulacion_3\output_tests.xlsx',spillover_test_"&amp;UI101&amp;"','sp_test_"&amp;UI101&amp;"');"</f>
        <v>xlswrite('G:\Mi unidad\1. PROYECTOS TELLO 2022\SCM SPILL OVERS\outputs\PEAO\mujeres\1%\simulacion_3\output_tests.xlsx',spillover_test_71','sp_test_71');</v>
      </c>
      <c r="UU101">
        <v>71</v>
      </c>
      <c r="UV101" t="str">
        <f>"xlswrite('G:\Mi unidad\1. PROYECTOS TELLO 2022\SCM SPILL OVERS\outputs\PEAO\criminalidad\1%\simulacion_3\output_tests.xlsx',spillover_test_"&amp;UU101&amp;"','sp_test_"&amp;UU101&amp;"');"</f>
        <v>xlswrite('G:\Mi unidad\1. PROYECTOS TELLO 2022\SCM SPILL OVERS\outputs\PEAO\criminalidad\1%\simulacion_3\output_tests.xlsx',spillover_test_71','sp_test_71');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OVERS\outputs\PEAO\bajo_niv_educ\1%\simulacion_3\output_tests.xlsx',lb_vec_"&amp;QW102&amp;"','lb_vec_"&amp;QW102&amp;"');"</f>
        <v>xlswrite('G:\Mi unidad\1. PROYECTOS TELLO 2022\SCM SPILL OVERS\outputs\PEAO\bajo_niv_educ\1%\simulacion_3\output_tests.xlsx',lb_vec_75','lb_vec_75');</v>
      </c>
      <c r="RK102">
        <v>75</v>
      </c>
      <c r="RL102" t="str">
        <f>"xlswrite('G:\Mi unidad\1. PROYECTOS TELLO 2022\SCM SPILL OVERS\outputs\PEAO\bajo_ingreso\1%\simulacion_3\output_tests.xlsx',lb_vec_"&amp;RK102&amp;"','lb_vec_"&amp;RK102&amp;"');"</f>
        <v>xlswrite('G:\Mi unidad\1. PROYECTOS TELLO 2022\SCM SPILL OVERS\outputs\PEAO\bajo_ingreso\1%\simulacion_3\output_tests.xlsx',lb_vec_75','lb_vec_75');</v>
      </c>
      <c r="RW102">
        <v>75</v>
      </c>
      <c r="RX102" t="str">
        <f>"xlswrite('G:\Mi unidad\1. PROYECTOS TELLO 2022\SCM SPILL OVERS\outputs\PEAO\densidad\1%\simulacion_3\output_tests.xlsx',lb_vec_"&amp;RW102&amp;"','lb_vec_"&amp;RW102&amp;"');"</f>
        <v>xlswrite('G:\Mi unidad\1. PROYECTOS TELLO 2022\SCM SPILL OVERS\outputs\PEAO\densidad\1%\simulacion_3\output_tests.xlsx',lb_vec_75','lb_vec_75');</v>
      </c>
      <c r="SI102">
        <v>75</v>
      </c>
      <c r="SJ102" t="str">
        <f>"xlswrite('G:\Mi unidad\1. PROYECTOS TELLO 2022\SCM SPILL OVERS\outputs\PEAO\densidad_g\1%\simulacion_3\output_tests.xlsx',lb_vec_"&amp;SI102&amp;"','lb_vec_"&amp;SI102&amp;"');"</f>
        <v>xlswrite('G:\Mi unidad\1. PROYECTOS TELLO 2022\SCM SPILL OVERS\outputs\PEAO\densidad_g\1%\simulacion_3\output_tests.xlsx',lb_vec_75','lb_vec_75');</v>
      </c>
      <c r="SU102">
        <v>75</v>
      </c>
      <c r="SV102" t="str">
        <f>"xlswrite('G:\Mi unidad\1. PROYECTOS TELLO 2022\SCM SPILL OVERS\outputs\PEAO\distancia_centro_salud\1%\simulacion_3\output_tests.xlsx',lb_vec_"&amp;SU102&amp;"','lb_vec_"&amp;SU102&amp;"');"</f>
        <v>xlswrite('G:\Mi unidad\1. PROYECTOS TELLO 2022\SCM SPILL OVERS\outputs\PEAO\distancia_centro_salud\1%\simulacion_3\output_tests.xlsx',lb_vec_75','lb_vec_75');</v>
      </c>
      <c r="TH102">
        <v>75</v>
      </c>
      <c r="TI102" t="str">
        <f>"xlswrite('G:\Mi unidad\1. PROYECTOS TELLO 2022\SCM SPILL OVERS\outputs\PEAO\informalidad\1%\simulacion_3\output_tests.xlsx',lb_vec_"&amp;TH102&amp;"','lb_vec_"&amp;TH102&amp;"');"</f>
        <v>xlswrite('G:\Mi unidad\1. PROYECTOS TELLO 2022\SCM SPILL OVERS\outputs\PEAO\informalidad\1%\simulacion_3\output_tests.xlsx',lb_vec_75','lb_vec_75');</v>
      </c>
      <c r="TU102">
        <v>75</v>
      </c>
      <c r="TV102" t="str">
        <f>"xlswrite('G:\Mi unidad\1. PROYECTOS TELLO 2022\SCM SPILL OVERS\outputs\PEAO\alimentos\1%\simulacion_3\output_tests.xlsx',lb_vec_"&amp;TU102&amp;"','lb_vec_"&amp;TU102&amp;"');"</f>
        <v>xlswrite('G:\Mi unidad\1. PROYECTOS TELLO 2022\SCM SPILL OVERS\outputs\PEAO\alimentos\1%\simulacion_3\output_tests.xlsx',lb_vec_75','lb_vec_75');</v>
      </c>
      <c r="UB102">
        <v>75</v>
      </c>
      <c r="UC102" t="str">
        <f>"xlswrite('G:\Mi unidad\1. PROYECTOS TELLO 2022\SCM SPILL OVERS\outputs\PEAO\jefe_hogar\1%\simulacion_3\output_tests.xlsx',lb_vec_"&amp;UB102&amp;"','lb_vec_"&amp;UB102&amp;"');"</f>
        <v>xlswrite('G:\Mi unidad\1. PROYECTOS TELLO 2022\SCM SPILL OVERS\outputs\PEAO\jefe_hogar\1%\simulacion_3\output_tests.xlsx',lb_vec_75','lb_vec_75');</v>
      </c>
      <c r="UI102">
        <v>75</v>
      </c>
      <c r="UJ102" t="str">
        <f>"xlswrite('G:\Mi unidad\1. PROYECTOS TELLO 2022\SCM SPILL OVERS\outputs\PEAO\mujeres\1%\simulacion_3\output_tests.xlsx',lb_vec_"&amp;UI102&amp;"','lb_vec_"&amp;UI102&amp;"');"</f>
        <v>xlswrite('G:\Mi unidad\1. PROYECTOS TELLO 2022\SCM SPILL OVERS\outputs\PEAO\mujeres\1%\simulacion_3\output_tests.xlsx',lb_vec_75','lb_vec_75');</v>
      </c>
      <c r="UU102">
        <v>75</v>
      </c>
      <c r="UV102" t="str">
        <f>"xlswrite('G:\Mi unidad\1. PROYECTOS TELLO 2022\SCM SPILL OVERS\outputs\PEAO\criminalidad\1%\simulacion_3\output_tests.xlsx',lb_vec_"&amp;UU102&amp;"','lb_vec_"&amp;UU102&amp;"');"</f>
        <v>xlswrite('G:\Mi unidad\1. PROYECTOS TELLO 2022\SCM SPILL OVERS\outputs\PEAO\criminalidad\1%\simulacion_3\output_tests.xlsx',lb_vec_75','lb_vec_75');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sp_andrews(Y_pre_"&amp;QP103&amp;",PEAO_"&amp;QP103&amp;"(:,T+s),A_"&amp;QP103&amp;",C,d,alpha_sig);"</f>
        <v xml:space="preserve">    spillover_test_57(s) = sp_andrews(Y_pre_57,PEAO_57(:,T+s),A_57,C,d,alpha_sig);</v>
      </c>
      <c r="QW103">
        <v>75</v>
      </c>
      <c r="QX103" t="str">
        <f>"xlswrite('G:\Mi unidad\1. PROYECTOS TELLO 2022\SCM SPILL OVERS\outputs\PEAO\bajo_niv_educ\1%\simulacion_3\output_tests.xlsx',ub_vec_"&amp;QW103&amp;"','ub_vec_"&amp;QW103&amp;"');"</f>
        <v>xlswrite('G:\Mi unidad\1. PROYECTOS TELLO 2022\SCM SPILL OVERS\outputs\PEAO\bajo_niv_educ\1%\simulacion_3\output_tests.xlsx',ub_vec_75','ub_vec_75');</v>
      </c>
      <c r="RK103">
        <v>75</v>
      </c>
      <c r="RL103" t="str">
        <f>"xlswrite('G:\Mi unidad\1. PROYECTOS TELLO 2022\SCM SPILL OVERS\outputs\PEAO\bajo_ingreso\1%\simulacion_3\output_tests.xlsx',ub_vec_"&amp;RK103&amp;"','ub_vec_"&amp;RK103&amp;"');"</f>
        <v>xlswrite('G:\Mi unidad\1. PROYECTOS TELLO 2022\SCM SPILL OVERS\outputs\PEAO\bajo_ingreso\1%\simulacion_3\output_tests.xlsx',ub_vec_75','ub_vec_75');</v>
      </c>
      <c r="RW103">
        <v>75</v>
      </c>
      <c r="RX103" t="str">
        <f>"xlswrite('G:\Mi unidad\1. PROYECTOS TELLO 2022\SCM SPILL OVERS\outputs\PEAO\densidad\1%\simulacion_3\output_tests.xlsx',ub_vec_"&amp;RW103&amp;"','ub_vec_"&amp;RW103&amp;"');"</f>
        <v>xlswrite('G:\Mi unidad\1. PROYECTOS TELLO 2022\SCM SPILL OVERS\outputs\PEAO\densidad\1%\simulacion_3\output_tests.xlsx',ub_vec_75','ub_vec_75');</v>
      </c>
      <c r="SI103">
        <v>75</v>
      </c>
      <c r="SJ103" t="str">
        <f>"xlswrite('G:\Mi unidad\1. PROYECTOS TELLO 2022\SCM SPILL OVERS\outputs\PEAO\densidad_g\1%\simulacion_3\output_tests.xlsx',ub_vec_"&amp;SI103&amp;"','ub_vec_"&amp;SI103&amp;"');"</f>
        <v>xlswrite('G:\Mi unidad\1. PROYECTOS TELLO 2022\SCM SPILL OVERS\outputs\PEAO\densidad_g\1%\simulacion_3\output_tests.xlsx',ub_vec_75','ub_vec_75');</v>
      </c>
      <c r="SU103">
        <v>75</v>
      </c>
      <c r="SV103" t="str">
        <f>"xlswrite('G:\Mi unidad\1. PROYECTOS TELLO 2022\SCM SPILL OVERS\outputs\PEAO\distancia_centro_salud\1%\simulacion_3\output_tests.xlsx',ub_vec_"&amp;SU103&amp;"','ub_vec_"&amp;SU103&amp;"');"</f>
        <v>xlswrite('G:\Mi unidad\1. PROYECTOS TELLO 2022\SCM SPILL OVERS\outputs\PEAO\distancia_centro_salud\1%\simulacion_3\output_tests.xlsx',ub_vec_75','ub_vec_75');</v>
      </c>
      <c r="TH103">
        <v>75</v>
      </c>
      <c r="TI103" t="str">
        <f>"xlswrite('G:\Mi unidad\1. PROYECTOS TELLO 2022\SCM SPILL OVERS\outputs\PEAO\informalidad\1%\simulacion_3\output_tests.xlsx',ub_vec_"&amp;TH103&amp;"','ub_vec_"&amp;TH103&amp;"');"</f>
        <v>xlswrite('G:\Mi unidad\1. PROYECTOS TELLO 2022\SCM SPILL OVERS\outputs\PEAO\informalidad\1%\simulacion_3\output_tests.xlsx',ub_vec_75','ub_vec_75');</v>
      </c>
      <c r="TU103">
        <v>75</v>
      </c>
      <c r="TV103" t="str">
        <f>"xlswrite('G:\Mi unidad\1. PROYECTOS TELLO 2022\SCM SPILL OVERS\outputs\PEAO\alimentos\1%\simulacion_3\output_tests.xlsx',ub_vec_"&amp;TU103&amp;"','ub_vec_"&amp;TU103&amp;"');"</f>
        <v>xlswrite('G:\Mi unidad\1. PROYECTOS TELLO 2022\SCM SPILL OVERS\outputs\PEAO\alimentos\1%\simulacion_3\output_tests.xlsx',ub_vec_75','ub_vec_75');</v>
      </c>
      <c r="UB103">
        <v>75</v>
      </c>
      <c r="UC103" t="str">
        <f>"xlswrite('G:\Mi unidad\1. PROYECTOS TELLO 2022\SCM SPILL OVERS\outputs\PEAO\jefe_hogar\1%\simulacion_3\output_tests.xlsx',ub_vec_"&amp;UB103&amp;"','ub_vec_"&amp;UB103&amp;"');"</f>
        <v>xlswrite('G:\Mi unidad\1. PROYECTOS TELLO 2022\SCM SPILL OVERS\outputs\PEAO\jefe_hogar\1%\simulacion_3\output_tests.xlsx',ub_vec_75','ub_vec_75');</v>
      </c>
      <c r="UI103">
        <v>75</v>
      </c>
      <c r="UJ103" t="str">
        <f>"xlswrite('G:\Mi unidad\1. PROYECTOS TELLO 2022\SCM SPILL OVERS\outputs\PEAO\mujeres\1%\simulacion_3\output_tests.xlsx',ub_vec_"&amp;UI103&amp;"','ub_vec_"&amp;UI103&amp;"');"</f>
        <v>xlswrite('G:\Mi unidad\1. PROYECTOS TELLO 2022\SCM SPILL OVERS\outputs\PEAO\mujeres\1%\simulacion_3\output_tests.xlsx',ub_vec_75','ub_vec_75');</v>
      </c>
      <c r="UU103">
        <v>75</v>
      </c>
      <c r="UV103" t="str">
        <f>"xlswrite('G:\Mi unidad\1. PROYECTOS TELLO 2022\SCM SPILL OVERS\outputs\PEAO\criminalidad\1%\simulacion_3\output_tests.xlsx',ub_vec_"&amp;UU103&amp;"','ub_vec_"&amp;UU103&amp;"');"</f>
        <v>xlswrite('G:\Mi unidad\1. PROYECTOS TELLO 2022\SCM SPILL OVERS\outputs\PEAO\criminalidad\1%\simulacion_3\output_tests.xlsx',ub_vec_75','ub_vec_75');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OVERS\outputs\PEAO\bajo_niv_educ\1%\simulacion_3\output_tests.xlsx',p_value_vec_"&amp;QW104&amp;"','p_value_vec_"&amp;QW104&amp;"');"</f>
        <v>xlswrite('G:\Mi unidad\1. PROYECTOS TELLO 2022\SCM SPILL OVERS\outputs\PEAO\bajo_niv_educ\1%\simulacion_3\output_tests.xlsx',p_value_vec_75','p_value_vec_75');</v>
      </c>
      <c r="RK104">
        <v>75</v>
      </c>
      <c r="RL104" t="str">
        <f>"xlswrite('G:\Mi unidad\1. PROYECTOS TELLO 2022\SCM SPILL OVERS\outputs\PEAO\bajo_ingreso\1%\simulacion_3\output_tests.xlsx',p_value_vec_"&amp;RK104&amp;"','p_value_vec_"&amp;RK104&amp;"');"</f>
        <v>xlswrite('G:\Mi unidad\1. PROYECTOS TELLO 2022\SCM SPILL OVERS\outputs\PEAO\bajo_ingreso\1%\simulacion_3\output_tests.xlsx',p_value_vec_75','p_value_vec_75');</v>
      </c>
      <c r="RW104">
        <v>75</v>
      </c>
      <c r="RX104" t="str">
        <f>"xlswrite('G:\Mi unidad\1. PROYECTOS TELLO 2022\SCM SPILL OVERS\outputs\PEAO\densidad\1%\simulacion_3\output_tests.xlsx',p_value_vec_"&amp;RW104&amp;"','p_value_vec_"&amp;RW104&amp;"');"</f>
        <v>xlswrite('G:\Mi unidad\1. PROYECTOS TELLO 2022\SCM SPILL OVERS\outputs\PEAO\densidad\1%\simulacion_3\output_tests.xlsx',p_value_vec_75','p_value_vec_75');</v>
      </c>
      <c r="SI104">
        <v>75</v>
      </c>
      <c r="SJ104" t="str">
        <f>"xlswrite('G:\Mi unidad\1. PROYECTOS TELLO 2022\SCM SPILL OVERS\outputs\PEAO\densidad_g\1%\simulacion_3\output_tests.xlsx',p_value_vec_"&amp;SI104&amp;"','p_value_vec_"&amp;SI104&amp;"');"</f>
        <v>xlswrite('G:\Mi unidad\1. PROYECTOS TELLO 2022\SCM SPILL OVERS\outputs\PEAO\densidad_g\1%\simulacion_3\output_tests.xlsx',p_value_vec_75','p_value_vec_75');</v>
      </c>
      <c r="SU104">
        <v>75</v>
      </c>
      <c r="SV104" t="str">
        <f>"xlswrite('G:\Mi unidad\1. PROYECTOS TELLO 2022\SCM SPILL OVERS\outputs\PEAO\distancia_centro_salud\1%\simulacion_3\output_tests.xlsx',p_value_vec_"&amp;SU104&amp;"','p_value_vec_"&amp;SU104&amp;"');"</f>
        <v>xlswrite('G:\Mi unidad\1. PROYECTOS TELLO 2022\SCM SPILL OVERS\outputs\PEAO\distancia_centro_salud\1%\simulacion_3\output_tests.xlsx',p_value_vec_75','p_value_vec_75');</v>
      </c>
      <c r="TH104">
        <v>75</v>
      </c>
      <c r="TI104" t="str">
        <f>"xlswrite('G:\Mi unidad\1. PROYECTOS TELLO 2022\SCM SPILL OVERS\outputs\PEAO\informalidad\1%\simulacion_3\output_tests.xlsx',p_value_vec_"&amp;TH104&amp;"','p_value_vec_"&amp;TH104&amp;"');"</f>
        <v>xlswrite('G:\Mi unidad\1. PROYECTOS TELLO 2022\SCM SPILL OVERS\outputs\PEAO\informalidad\1%\simulacion_3\output_tests.xlsx',p_value_vec_75','p_value_vec_75');</v>
      </c>
      <c r="TU104">
        <v>75</v>
      </c>
      <c r="TV104" t="str">
        <f>"xlswrite('G:\Mi unidad\1. PROYECTOS TELLO 2022\SCM SPILL OVERS\outputs\PEAO\alimentos\1%\simulacion_3\output_tests.xlsx',p_value_vec_"&amp;TU104&amp;"','p_value_vec_"&amp;TU104&amp;"');"</f>
        <v>xlswrite('G:\Mi unidad\1. PROYECTOS TELLO 2022\SCM SPILL OVERS\outputs\PEAO\alimentos\1%\simulacion_3\output_tests.xlsx',p_value_vec_75','p_value_vec_75');</v>
      </c>
      <c r="UB104">
        <v>75</v>
      </c>
      <c r="UC104" t="str">
        <f>"xlswrite('G:\Mi unidad\1. PROYECTOS TELLO 2022\SCM SPILL OVERS\outputs\PEAO\jefe_hogar\1%\simulacion_3\output_tests.xlsx',p_value_vec_"&amp;UB104&amp;"','p_value_vec_"&amp;UB104&amp;"');"</f>
        <v>xlswrite('G:\Mi unidad\1. PROYECTOS TELLO 2022\SCM SPILL OVERS\outputs\PEAO\jefe_hogar\1%\simulacion_3\output_tests.xlsx',p_value_vec_75','p_value_vec_75');</v>
      </c>
      <c r="UI104">
        <v>75</v>
      </c>
      <c r="UJ104" t="str">
        <f>"xlswrite('G:\Mi unidad\1. PROYECTOS TELLO 2022\SCM SPILL OVERS\outputs\PEAO\mujeres\1%\simulacion_3\output_tests.xlsx',p_value_vec_"&amp;UI104&amp;"','p_value_vec_"&amp;UI104&amp;"');"</f>
        <v>xlswrite('G:\Mi unidad\1. PROYECTOS TELLO 2022\SCM SPILL OVERS\outputs\PEAO\mujeres\1%\simulacion_3\output_tests.xlsx',p_value_vec_75','p_value_vec_75');</v>
      </c>
      <c r="UU104">
        <v>75</v>
      </c>
      <c r="UV104" t="str">
        <f>"xlswrite('G:\Mi unidad\1. PROYECTOS TELLO 2022\SCM SPILL OVERS\outputs\PEAO\criminalidad\1%\simulacion_3\output_tests.xlsx',p_value_vec_"&amp;UU104&amp;"','p_value_vec_"&amp;UU104&amp;"');"</f>
        <v>xlswrite('G:\Mi unidad\1. PROYECTOS TELLO 2022\SCM SPILL OVERS\outputs\PEAO\criminalidad\1%\simulacion_3\output_tests.xlsx',p_value_vec_75','p_value_vec_75');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OVERS\outputs\PEAO\bajo_niv_educ\1%\simulacion_3\output_tests.xlsx',alpha1_hat_vec_"&amp;QW105&amp;"','alpha1_hat_vec_"&amp;QW105&amp;"');"</f>
        <v>xlswrite('G:\Mi unidad\1. PROYECTOS TELLO 2022\SCM SPILL OVERS\outputs\PEAO\bajo_niv_educ\1%\simulacion_3\output_tests.xlsx',alpha1_hat_vec_75','alpha1_hat_vec_75');</v>
      </c>
      <c r="RK105">
        <v>75</v>
      </c>
      <c r="RL105" t="str">
        <f>"xlswrite('G:\Mi unidad\1. PROYECTOS TELLO 2022\SCM SPILL OVERS\outputs\PEAO\bajo_ingreso\1%\simulacion_3\output_tests.xlsx',alpha1_hat_vec_"&amp;RK105&amp;"','alpha1_hat_vec_"&amp;RK105&amp;"');"</f>
        <v>xlswrite('G:\Mi unidad\1. PROYECTOS TELLO 2022\SCM SPILL OVERS\outputs\PEAO\bajo_ingreso\1%\simulacion_3\output_tests.xlsx',alpha1_hat_vec_75','alpha1_hat_vec_75');</v>
      </c>
      <c r="RW105">
        <v>75</v>
      </c>
      <c r="RX105" t="str">
        <f>"xlswrite('G:\Mi unidad\1. PROYECTOS TELLO 2022\SCM SPILL OVERS\outputs\PEAO\densidad\1%\simulacion_3\output_tests.xlsx',alpha1_hat_vec_"&amp;RW105&amp;"','alpha1_hat_vec_"&amp;RW105&amp;"');"</f>
        <v>xlswrite('G:\Mi unidad\1. PROYECTOS TELLO 2022\SCM SPILL OVERS\outputs\PEAO\densidad\1%\simulacion_3\output_tests.xlsx',alpha1_hat_vec_75','alpha1_hat_vec_75');</v>
      </c>
      <c r="SI105">
        <v>75</v>
      </c>
      <c r="SJ105" t="str">
        <f>"xlswrite('G:\Mi unidad\1. PROYECTOS TELLO 2022\SCM SPILL OVERS\outputs\PEAO\densidad_g\1%\simulacion_3\output_tests.xlsx',alpha1_hat_vec_"&amp;SI105&amp;"','alpha1_hat_vec_"&amp;SI105&amp;"');"</f>
        <v>xlswrite('G:\Mi unidad\1. PROYECTOS TELLO 2022\SCM SPILL OVERS\outputs\PEAO\densidad_g\1%\simulacion_3\output_tests.xlsx',alpha1_hat_vec_75','alpha1_hat_vec_75');</v>
      </c>
      <c r="SU105">
        <v>75</v>
      </c>
      <c r="SV105" t="str">
        <f>"xlswrite('G:\Mi unidad\1. PROYECTOS TELLO 2022\SCM SPILL OVERS\outputs\PEAO\distancia_centro_salud\1%\simulacion_3\output_tests.xlsx',alpha1_hat_vec_"&amp;SU105&amp;"','alpha1_hat_vec_"&amp;SU105&amp;"');"</f>
        <v>xlswrite('G:\Mi unidad\1. PROYECTOS TELLO 2022\SCM SPILL OVERS\outputs\PEAO\distancia_centro_salud\1%\simulacion_3\output_tests.xlsx',alpha1_hat_vec_75','alpha1_hat_vec_75');</v>
      </c>
      <c r="TH105">
        <v>75</v>
      </c>
      <c r="TI105" t="str">
        <f>"xlswrite('G:\Mi unidad\1. PROYECTOS TELLO 2022\SCM SPILL OVERS\outputs\PEAO\informalidad\1%\simulacion_3\output_tests.xlsx',alpha1_hat_vec_"&amp;TH105&amp;"','alpha1_hat_vec_"&amp;TH105&amp;"');"</f>
        <v>xlswrite('G:\Mi unidad\1. PROYECTOS TELLO 2022\SCM SPILL OVERS\outputs\PEAO\informalidad\1%\simulacion_3\output_tests.xlsx',alpha1_hat_vec_75','alpha1_hat_vec_75');</v>
      </c>
      <c r="TU105">
        <v>75</v>
      </c>
      <c r="TV105" t="str">
        <f>"xlswrite('G:\Mi unidad\1. PROYECTOS TELLO 2022\SCM SPILL OVERS\outputs\PEAO\alimentos\1%\simulacion_3\output_tests.xlsx',alpha1_hat_vec_"&amp;TU105&amp;"','alpha1_hat_vec_"&amp;TU105&amp;"');"</f>
        <v>xlswrite('G:\Mi unidad\1. PROYECTOS TELLO 2022\SCM SPILL OVERS\outputs\PEAO\alimentos\1%\simulacion_3\output_tests.xlsx',alpha1_hat_vec_75','alpha1_hat_vec_75');</v>
      </c>
      <c r="UB105">
        <v>75</v>
      </c>
      <c r="UC105" t="str">
        <f>"xlswrite('G:\Mi unidad\1. PROYECTOS TELLO 2022\SCM SPILL OVERS\outputs\PEAO\jefe_hogar\1%\simulacion_3\output_tests.xlsx',alpha1_hat_vec_"&amp;UB105&amp;"','alpha1_hat_vec_"&amp;UB105&amp;"');"</f>
        <v>xlswrite('G:\Mi unidad\1. PROYECTOS TELLO 2022\SCM SPILL OVERS\outputs\PEAO\jefe_hogar\1%\simulacion_3\output_tests.xlsx',alpha1_hat_vec_75','alpha1_hat_vec_75');</v>
      </c>
      <c r="UI105">
        <v>75</v>
      </c>
      <c r="UJ105" t="str">
        <f>"xlswrite('G:\Mi unidad\1. PROYECTOS TELLO 2022\SCM SPILL OVERS\outputs\PEAO\mujeres\1%\simulacion_3\output_tests.xlsx',alpha1_hat_vec_"&amp;UI105&amp;"','alpha1_hat_vec_"&amp;UI105&amp;"');"</f>
        <v>xlswrite('G:\Mi unidad\1. PROYECTOS TELLO 2022\SCM SPILL OVERS\outputs\PEAO\mujeres\1%\simulacion_3\output_tests.xlsx',alpha1_hat_vec_75','alpha1_hat_vec_75');</v>
      </c>
      <c r="UU105">
        <v>75</v>
      </c>
      <c r="UV105" t="str">
        <f>"xlswrite('G:\Mi unidad\1. PROYECTOS TELLO 2022\SCM SPILL OVERS\outputs\PEAO\criminalidad\1%\simulacion_3\output_tests.xlsx',alpha1_hat_vec_"&amp;UU105&amp;"','alpha1_hat_vec_"&amp;UU105&amp;"');"</f>
        <v>xlswrite('G:\Mi unidad\1. PROYECTOS TELLO 2022\SCM SPILL OVERS\outputs\PEAO\criminalidad\1%\simulacion_3\output_tests.xlsx',alpha1_hat_vec_75','alpha1_hat_vec_75');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sp_andrews_te(Y_pre_"&amp;QI106&amp;",PEAO_"&amp;QI106&amp;"(:,T+s),A_"&amp;QI106&amp;",C,.05);"</f>
        <v xml:space="preserve">    [p_value_41,lb_41,ub_41] = sp_andrews_te(Y_pre_41,PEAO_41(:,T+s),A_41,C,.05);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OVERS\outputs\PEAO\bajo_niv_educ\1%\simulacion_3\output_tests.xlsx',spillover_test_"&amp;QW106&amp;"','sp_test_"&amp;QW106&amp;"');"</f>
        <v>xlswrite('G:\Mi unidad\1. PROYECTOS TELLO 2022\SCM SPILL OVERS\outputs\PEAO\bajo_niv_educ\1%\simulacion_3\output_tests.xlsx',spillover_test_75','sp_test_75');</v>
      </c>
      <c r="RK106">
        <v>75</v>
      </c>
      <c r="RL106" t="str">
        <f>"xlswrite('G:\Mi unidad\1. PROYECTOS TELLO 2022\SCM SPILL OVERS\outputs\PEAO\bajo_ingreso\1%\simulacion_3\output_tests.xlsx',spillover_test_"&amp;RK106&amp;"','sp_test_"&amp;RK106&amp;"');"</f>
        <v>xlswrite('G:\Mi unidad\1. PROYECTOS TELLO 2022\SCM SPILL OVERS\outputs\PEAO\bajo_ingreso\1%\simulacion_3\output_tests.xlsx',spillover_test_75','sp_test_75');</v>
      </c>
      <c r="RW106">
        <v>75</v>
      </c>
      <c r="RX106" t="str">
        <f>"xlswrite('G:\Mi unidad\1. PROYECTOS TELLO 2022\SCM SPILL OVERS\outputs\PEAO\densidad\1%\simulacion_3\output_tests.xlsx',spillover_test_"&amp;RW106&amp;"','sp_test_"&amp;RW106&amp;"');"</f>
        <v>xlswrite('G:\Mi unidad\1. PROYECTOS TELLO 2022\SCM SPILL OVERS\outputs\PEAO\densidad\1%\simulacion_3\output_tests.xlsx',spillover_test_75','sp_test_75');</v>
      </c>
      <c r="SI106">
        <v>75</v>
      </c>
      <c r="SJ106" t="str">
        <f>"xlswrite('G:\Mi unidad\1. PROYECTOS TELLO 2022\SCM SPILL OVERS\outputs\PEAO\densidad_g\1%\simulacion_3\output_tests.xlsx',spillover_test_"&amp;SI106&amp;"','sp_test_"&amp;SI106&amp;"');"</f>
        <v>xlswrite('G:\Mi unidad\1. PROYECTOS TELLO 2022\SCM SPILL OVERS\outputs\PEAO\densidad_g\1%\simulacion_3\output_tests.xlsx',spillover_test_75','sp_test_75');</v>
      </c>
      <c r="SU106">
        <v>75</v>
      </c>
      <c r="SV106" t="str">
        <f>"xlswrite('G:\Mi unidad\1. PROYECTOS TELLO 2022\SCM SPILL OVERS\outputs\PEAO\distancia_centro_salud\1%\simulacion_3\output_tests.xlsx',spillover_test_"&amp;SU106&amp;"','sp_test_"&amp;SU106&amp;"');"</f>
        <v>xlswrite('G:\Mi unidad\1. PROYECTOS TELLO 2022\SCM SPILL OVERS\outputs\PEAO\distancia_centro_salud\1%\simulacion_3\output_tests.xlsx',spillover_test_75','sp_test_75');</v>
      </c>
      <c r="TH106">
        <v>75</v>
      </c>
      <c r="TI106" t="str">
        <f>"xlswrite('G:\Mi unidad\1. PROYECTOS TELLO 2022\SCM SPILL OVERS\outputs\PEAO\informalidad\1%\simulacion_3\output_tests.xlsx',spillover_test_"&amp;TH106&amp;"','sp_test_"&amp;TH106&amp;"');"</f>
        <v>xlswrite('G:\Mi unidad\1. PROYECTOS TELLO 2022\SCM SPILL OVERS\outputs\PEAO\informalidad\1%\simulacion_3\output_tests.xlsx',spillover_test_75','sp_test_75');</v>
      </c>
      <c r="TU106">
        <v>75</v>
      </c>
      <c r="TV106" t="str">
        <f>"xlswrite('G:\Mi unidad\1. PROYECTOS TELLO 2022\SCM SPILL OVERS\outputs\PEAO\alimentos\1%\simulacion_3\output_tests.xlsx',spillover_test_"&amp;TU106&amp;"','sp_test_"&amp;TU106&amp;"');"</f>
        <v>xlswrite('G:\Mi unidad\1. PROYECTOS TELLO 2022\SCM SPILL OVERS\outputs\PEAO\alimentos\1%\simulacion_3\output_tests.xlsx',spillover_test_75','sp_test_75');</v>
      </c>
      <c r="UB106">
        <v>75</v>
      </c>
      <c r="UC106" t="str">
        <f>"xlswrite('G:\Mi unidad\1. PROYECTOS TELLO 2022\SCM SPILL OVERS\outputs\PEAO\jefe_hogar\1%\simulacion_3\output_tests.xlsx',spillover_test_"&amp;UB106&amp;"','sp_test_"&amp;UB106&amp;"');"</f>
        <v>xlswrite('G:\Mi unidad\1. PROYECTOS TELLO 2022\SCM SPILL OVERS\outputs\PEAO\jefe_hogar\1%\simulacion_3\output_tests.xlsx',spillover_test_75','sp_test_75');</v>
      </c>
      <c r="UI106">
        <v>75</v>
      </c>
      <c r="UJ106" t="str">
        <f>"xlswrite('G:\Mi unidad\1. PROYECTOS TELLO 2022\SCM SPILL OVERS\outputs\PEAO\mujeres\1%\simulacion_3\output_tests.xlsx',spillover_test_"&amp;UI106&amp;"','sp_test_"&amp;UI106&amp;"');"</f>
        <v>xlswrite('G:\Mi unidad\1. PROYECTOS TELLO 2022\SCM SPILL OVERS\outputs\PEAO\mujeres\1%\simulacion_3\output_tests.xlsx',spillover_test_75','sp_test_75');</v>
      </c>
      <c r="UU106">
        <v>75</v>
      </c>
      <c r="UV106" t="str">
        <f>"xlswrite('G:\Mi unidad\1. PROYECTOS TELLO 2022\SCM SPILL OVERS\outputs\PEAO\criminalidad\1%\simulacion_3\output_tests.xlsx',spillover_test_"&amp;UU106&amp;"','sp_test_"&amp;UU106&amp;"');"</f>
        <v>xlswrite('G:\Mi unidad\1. PROYECTOS TELLO 2022\SCM SPILL OVERS\outputs\PEAO\criminalidad\1%\simulacion_3\output_tests.xlsx',spillover_test_75','sp_test_75');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OVERS\outputs\PEAO\bajo_niv_educ\1%\simulacion_3\output_tests.xlsx',lb_vec_"&amp;QW107&amp;"','lb_vec_"&amp;QW107&amp;"');"</f>
        <v>xlswrite('G:\Mi unidad\1. PROYECTOS TELLO 2022\SCM SPILL OVERS\outputs\PEAO\bajo_niv_educ\1%\simulacion_3\output_tests.xlsx',lb_vec_76','lb_vec_76');</v>
      </c>
      <c r="RK107">
        <v>76</v>
      </c>
      <c r="RL107" t="str">
        <f>"xlswrite('G:\Mi unidad\1. PROYECTOS TELLO 2022\SCM SPILL OVERS\outputs\PEAO\bajo_ingreso\1%\simulacion_3\output_tests.xlsx',lb_vec_"&amp;RK107&amp;"','lb_vec_"&amp;RK107&amp;"');"</f>
        <v>xlswrite('G:\Mi unidad\1. PROYECTOS TELLO 2022\SCM SPILL OVERS\outputs\PEAO\bajo_ingreso\1%\simulacion_3\output_tests.xlsx',lb_vec_76','lb_vec_76');</v>
      </c>
      <c r="RW107">
        <v>76</v>
      </c>
      <c r="RX107" t="str">
        <f>"xlswrite('G:\Mi unidad\1. PROYECTOS TELLO 2022\SCM SPILL OVERS\outputs\PEAO\densidad\1%\simulacion_3\output_tests.xlsx',lb_vec_"&amp;RW107&amp;"','lb_vec_"&amp;RW107&amp;"');"</f>
        <v>xlswrite('G:\Mi unidad\1. PROYECTOS TELLO 2022\SCM SPILL OVERS\outputs\PEAO\densidad\1%\simulacion_3\output_tests.xlsx',lb_vec_76','lb_vec_76');</v>
      </c>
      <c r="SI107">
        <v>76</v>
      </c>
      <c r="SJ107" t="str">
        <f>"xlswrite('G:\Mi unidad\1. PROYECTOS TELLO 2022\SCM SPILL OVERS\outputs\PEAO\densidad_g\1%\simulacion_3\output_tests.xlsx',lb_vec_"&amp;SI107&amp;"','lb_vec_"&amp;SI107&amp;"');"</f>
        <v>xlswrite('G:\Mi unidad\1. PROYECTOS TELLO 2022\SCM SPILL OVERS\outputs\PEAO\densidad_g\1%\simulacion_3\output_tests.xlsx',lb_vec_76','lb_vec_76');</v>
      </c>
      <c r="SU107">
        <v>76</v>
      </c>
      <c r="SV107" t="str">
        <f>"xlswrite('G:\Mi unidad\1. PROYECTOS TELLO 2022\SCM SPILL OVERS\outputs\PEAO\distancia_centro_salud\1%\simulacion_3\output_tests.xlsx',lb_vec_"&amp;SU107&amp;"','lb_vec_"&amp;SU107&amp;"');"</f>
        <v>xlswrite('G:\Mi unidad\1. PROYECTOS TELLO 2022\SCM SPILL OVERS\outputs\PEAO\distancia_centro_salud\1%\simulacion_3\output_tests.xlsx',lb_vec_76','lb_vec_76');</v>
      </c>
      <c r="TH107">
        <v>76</v>
      </c>
      <c r="TI107" t="str">
        <f>"xlswrite('G:\Mi unidad\1. PROYECTOS TELLO 2022\SCM SPILL OVERS\outputs\PEAO\informalidad\1%\simulacion_3\output_tests.xlsx',lb_vec_"&amp;TH107&amp;"','lb_vec_"&amp;TH107&amp;"');"</f>
        <v>xlswrite('G:\Mi unidad\1. PROYECTOS TELLO 2022\SCM SPILL OVERS\outputs\PEAO\informalidad\1%\simulacion_3\output_tests.xlsx',lb_vec_76','lb_vec_76');</v>
      </c>
      <c r="TU107">
        <v>76</v>
      </c>
      <c r="TV107" t="str">
        <f>"xlswrite('G:\Mi unidad\1. PROYECTOS TELLO 2022\SCM SPILL OVERS\outputs\PEAO\alimentos\1%\simulacion_3\output_tests.xlsx',lb_vec_"&amp;TU107&amp;"','lb_vec_"&amp;TU107&amp;"');"</f>
        <v>xlswrite('G:\Mi unidad\1. PROYECTOS TELLO 2022\SCM SPILL OVERS\outputs\PEAO\alimentos\1%\simulacion_3\output_tests.xlsx',lb_vec_76','lb_vec_76');</v>
      </c>
      <c r="UB107">
        <v>76</v>
      </c>
      <c r="UC107" t="str">
        <f>"xlswrite('G:\Mi unidad\1. PROYECTOS TELLO 2022\SCM SPILL OVERS\outputs\PEAO\jefe_hogar\1%\simulacion_3\output_tests.xlsx',lb_vec_"&amp;UB107&amp;"','lb_vec_"&amp;UB107&amp;"');"</f>
        <v>xlswrite('G:\Mi unidad\1. PROYECTOS TELLO 2022\SCM SPILL OVERS\outputs\PEAO\jefe_hogar\1%\simulacion_3\output_tests.xlsx',lb_vec_76','lb_vec_76');</v>
      </c>
      <c r="UI107">
        <v>76</v>
      </c>
      <c r="UJ107" t="str">
        <f>"xlswrite('G:\Mi unidad\1. PROYECTOS TELLO 2022\SCM SPILL OVERS\outputs\PEAO\mujeres\1%\simulacion_3\output_tests.xlsx',lb_vec_"&amp;UI107&amp;"','lb_vec_"&amp;UI107&amp;"');"</f>
        <v>xlswrite('G:\Mi unidad\1. PROYECTOS TELLO 2022\SCM SPILL OVERS\outputs\PEAO\mujeres\1%\simulacion_3\output_tests.xlsx',lb_vec_76','lb_vec_76');</v>
      </c>
      <c r="UU107">
        <v>76</v>
      </c>
      <c r="UV107" t="str">
        <f>"xlswrite('G:\Mi unidad\1. PROYECTOS TELLO 2022\SCM SPILL OVERS\outputs\PEAO\criminalidad\1%\simulacion_3\output_tests.xlsx',lb_vec_"&amp;UU107&amp;"','lb_vec_"&amp;UU107&amp;"');"</f>
        <v>xlswrite('G:\Mi unidad\1. PROYECTOS TELLO 2022\SCM SPILL OVERS\outputs\PEAO\criminalidad\1%\simulacion_3\output_tests.xlsx',lb_vec_76','lb_vec_76');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OVERS\outputs\PEAO\bajo_niv_educ\1%\simulacion_3\output_tests.xlsx',ub_vec_"&amp;QW108&amp;"','ub_vec_"&amp;QW108&amp;"');"</f>
        <v>xlswrite('G:\Mi unidad\1. PROYECTOS TELLO 2022\SCM SPILL OVERS\outputs\PEAO\bajo_niv_educ\1%\simulacion_3\output_tests.xlsx',ub_vec_76','ub_vec_76');</v>
      </c>
      <c r="RK108">
        <v>76</v>
      </c>
      <c r="RL108" t="str">
        <f>"xlswrite('G:\Mi unidad\1. PROYECTOS TELLO 2022\SCM SPILL OVERS\outputs\PEAO\bajo_ingreso\1%\simulacion_3\output_tests.xlsx',ub_vec_"&amp;RK108&amp;"','ub_vec_"&amp;RK108&amp;"');"</f>
        <v>xlswrite('G:\Mi unidad\1. PROYECTOS TELLO 2022\SCM SPILL OVERS\outputs\PEAO\bajo_ingreso\1%\simulacion_3\output_tests.xlsx',ub_vec_76','ub_vec_76');</v>
      </c>
      <c r="RW108">
        <v>76</v>
      </c>
      <c r="RX108" t="str">
        <f>"xlswrite('G:\Mi unidad\1. PROYECTOS TELLO 2022\SCM SPILL OVERS\outputs\PEAO\densidad\1%\simulacion_3\output_tests.xlsx',ub_vec_"&amp;RW108&amp;"','ub_vec_"&amp;RW108&amp;"');"</f>
        <v>xlswrite('G:\Mi unidad\1. PROYECTOS TELLO 2022\SCM SPILL OVERS\outputs\PEAO\densidad\1%\simulacion_3\output_tests.xlsx',ub_vec_76','ub_vec_76');</v>
      </c>
      <c r="SI108">
        <v>76</v>
      </c>
      <c r="SJ108" t="str">
        <f>"xlswrite('G:\Mi unidad\1. PROYECTOS TELLO 2022\SCM SPILL OVERS\outputs\PEAO\densidad_g\1%\simulacion_3\output_tests.xlsx',ub_vec_"&amp;SI108&amp;"','ub_vec_"&amp;SI108&amp;"');"</f>
        <v>xlswrite('G:\Mi unidad\1. PROYECTOS TELLO 2022\SCM SPILL OVERS\outputs\PEAO\densidad_g\1%\simulacion_3\output_tests.xlsx',ub_vec_76','ub_vec_76');</v>
      </c>
      <c r="SU108">
        <v>76</v>
      </c>
      <c r="SV108" t="str">
        <f>"xlswrite('G:\Mi unidad\1. PROYECTOS TELLO 2022\SCM SPILL OVERS\outputs\PEAO\distancia_centro_salud\1%\simulacion_3\output_tests.xlsx',ub_vec_"&amp;SU108&amp;"','ub_vec_"&amp;SU108&amp;"');"</f>
        <v>xlswrite('G:\Mi unidad\1. PROYECTOS TELLO 2022\SCM SPILL OVERS\outputs\PEAO\distancia_centro_salud\1%\simulacion_3\output_tests.xlsx',ub_vec_76','ub_vec_76');</v>
      </c>
      <c r="TH108">
        <v>76</v>
      </c>
      <c r="TI108" t="str">
        <f>"xlswrite('G:\Mi unidad\1. PROYECTOS TELLO 2022\SCM SPILL OVERS\outputs\PEAO\informalidad\1%\simulacion_3\output_tests.xlsx',ub_vec_"&amp;TH108&amp;"','ub_vec_"&amp;TH108&amp;"');"</f>
        <v>xlswrite('G:\Mi unidad\1. PROYECTOS TELLO 2022\SCM SPILL OVERS\outputs\PEAO\informalidad\1%\simulacion_3\output_tests.xlsx',ub_vec_76','ub_vec_76');</v>
      </c>
      <c r="TU108">
        <v>76</v>
      </c>
      <c r="TV108" t="str">
        <f>"xlswrite('G:\Mi unidad\1. PROYECTOS TELLO 2022\SCM SPILL OVERS\outputs\PEAO\alimentos\1%\simulacion_3\output_tests.xlsx',ub_vec_"&amp;TU108&amp;"','ub_vec_"&amp;TU108&amp;"');"</f>
        <v>xlswrite('G:\Mi unidad\1. PROYECTOS TELLO 2022\SCM SPILL OVERS\outputs\PEAO\alimentos\1%\simulacion_3\output_tests.xlsx',ub_vec_76','ub_vec_76');</v>
      </c>
      <c r="UB108">
        <v>76</v>
      </c>
      <c r="UC108" t="str">
        <f>"xlswrite('G:\Mi unidad\1. PROYECTOS TELLO 2022\SCM SPILL OVERS\outputs\PEAO\jefe_hogar\1%\simulacion_3\output_tests.xlsx',ub_vec_"&amp;UB108&amp;"','ub_vec_"&amp;UB108&amp;"');"</f>
        <v>xlswrite('G:\Mi unidad\1. PROYECTOS TELLO 2022\SCM SPILL OVERS\outputs\PEAO\jefe_hogar\1%\simulacion_3\output_tests.xlsx',ub_vec_76','ub_vec_76');</v>
      </c>
      <c r="UI108">
        <v>76</v>
      </c>
      <c r="UJ108" t="str">
        <f>"xlswrite('G:\Mi unidad\1. PROYECTOS TELLO 2022\SCM SPILL OVERS\outputs\PEAO\mujeres\1%\simulacion_3\output_tests.xlsx',ub_vec_"&amp;UI108&amp;"','ub_vec_"&amp;UI108&amp;"');"</f>
        <v>xlswrite('G:\Mi unidad\1. PROYECTOS TELLO 2022\SCM SPILL OVERS\outputs\PEAO\mujeres\1%\simulacion_3\output_tests.xlsx',ub_vec_76','ub_vec_76');</v>
      </c>
      <c r="UU108">
        <v>76</v>
      </c>
      <c r="UV108" t="str">
        <f>"xlswrite('G:\Mi unidad\1. PROYECTOS TELLO 2022\SCM SPILL OVERS\outputs\PEAO\criminalidad\1%\simulacion_3\output_tests.xlsx',ub_vec_"&amp;UU108&amp;"','ub_vec_"&amp;UU108&amp;"');"</f>
        <v>xlswrite('G:\Mi unidad\1. PROYECTOS TELLO 2022\SCM SPILL OVERS\outputs\PEAO\criminalidad\1%\simulacion_3\output_tests.xlsx',ub_vec_76','ub_vec_76');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sp_andrews(Y_pre_"&amp;QP109&amp;",PEAO_"&amp;QP109&amp;"(:,T+s),A_"&amp;QP109&amp;",C,d,alpha_sig);"</f>
        <v xml:space="preserve">    spillover_test_65(s) = sp_andrews(Y_pre_65,PEAO_65(:,T+s),A_65,C,d,alpha_sig);</v>
      </c>
      <c r="QW109">
        <v>76</v>
      </c>
      <c r="QX109" t="str">
        <f>"xlswrite('G:\Mi unidad\1. PROYECTOS TELLO 2022\SCM SPILL OVERS\outputs\PEAO\bajo_niv_educ\1%\simulacion_3\output_tests.xlsx',p_value_vec_"&amp;QW109&amp;"','p_value_vec_"&amp;QW109&amp;"');"</f>
        <v>xlswrite('G:\Mi unidad\1. PROYECTOS TELLO 2022\SCM SPILL OVERS\outputs\PEAO\bajo_niv_educ\1%\simulacion_3\output_tests.xlsx',p_value_vec_76','p_value_vec_76');</v>
      </c>
      <c r="RK109">
        <v>76</v>
      </c>
      <c r="RL109" t="str">
        <f>"xlswrite('G:\Mi unidad\1. PROYECTOS TELLO 2022\SCM SPILL OVERS\outputs\PEAO\bajo_ingreso\1%\simulacion_3\output_tests.xlsx',p_value_vec_"&amp;RK109&amp;"','p_value_vec_"&amp;RK109&amp;"');"</f>
        <v>xlswrite('G:\Mi unidad\1. PROYECTOS TELLO 2022\SCM SPILL OVERS\outputs\PEAO\bajo_ingreso\1%\simulacion_3\output_tests.xlsx',p_value_vec_76','p_value_vec_76');</v>
      </c>
      <c r="RW109">
        <v>76</v>
      </c>
      <c r="RX109" t="str">
        <f>"xlswrite('G:\Mi unidad\1. PROYECTOS TELLO 2022\SCM SPILL OVERS\outputs\PEAO\densidad\1%\simulacion_3\output_tests.xlsx',p_value_vec_"&amp;RW109&amp;"','p_value_vec_"&amp;RW109&amp;"');"</f>
        <v>xlswrite('G:\Mi unidad\1. PROYECTOS TELLO 2022\SCM SPILL OVERS\outputs\PEAO\densidad\1%\simulacion_3\output_tests.xlsx',p_value_vec_76','p_value_vec_76');</v>
      </c>
      <c r="SI109">
        <v>76</v>
      </c>
      <c r="SJ109" t="str">
        <f>"xlswrite('G:\Mi unidad\1. PROYECTOS TELLO 2022\SCM SPILL OVERS\outputs\PEAO\densidad_g\1%\simulacion_3\output_tests.xlsx',p_value_vec_"&amp;SI109&amp;"','p_value_vec_"&amp;SI109&amp;"');"</f>
        <v>xlswrite('G:\Mi unidad\1. PROYECTOS TELLO 2022\SCM SPILL OVERS\outputs\PEAO\densidad_g\1%\simulacion_3\output_tests.xlsx',p_value_vec_76','p_value_vec_76');</v>
      </c>
      <c r="SU109">
        <v>76</v>
      </c>
      <c r="SV109" t="str">
        <f>"xlswrite('G:\Mi unidad\1. PROYECTOS TELLO 2022\SCM SPILL OVERS\outputs\PEAO\distancia_centro_salud\1%\simulacion_3\output_tests.xlsx',p_value_vec_"&amp;SU109&amp;"','p_value_vec_"&amp;SU109&amp;"');"</f>
        <v>xlswrite('G:\Mi unidad\1. PROYECTOS TELLO 2022\SCM SPILL OVERS\outputs\PEAO\distancia_centro_salud\1%\simulacion_3\output_tests.xlsx',p_value_vec_76','p_value_vec_76');</v>
      </c>
      <c r="TH109">
        <v>76</v>
      </c>
      <c r="TI109" t="str">
        <f>"xlswrite('G:\Mi unidad\1. PROYECTOS TELLO 2022\SCM SPILL OVERS\outputs\PEAO\informalidad\1%\simulacion_3\output_tests.xlsx',p_value_vec_"&amp;TH109&amp;"','p_value_vec_"&amp;TH109&amp;"');"</f>
        <v>xlswrite('G:\Mi unidad\1. PROYECTOS TELLO 2022\SCM SPILL OVERS\outputs\PEAO\informalidad\1%\simulacion_3\output_tests.xlsx',p_value_vec_76','p_value_vec_76');</v>
      </c>
      <c r="TU109">
        <v>76</v>
      </c>
      <c r="TV109" t="str">
        <f>"xlswrite('G:\Mi unidad\1. PROYECTOS TELLO 2022\SCM SPILL OVERS\outputs\PEAO\alimentos\1%\simulacion_3\output_tests.xlsx',p_value_vec_"&amp;TU109&amp;"','p_value_vec_"&amp;TU109&amp;"');"</f>
        <v>xlswrite('G:\Mi unidad\1. PROYECTOS TELLO 2022\SCM SPILL OVERS\outputs\PEAO\alimentos\1%\simulacion_3\output_tests.xlsx',p_value_vec_76','p_value_vec_76');</v>
      </c>
      <c r="UB109">
        <v>76</v>
      </c>
      <c r="UC109" t="str">
        <f>"xlswrite('G:\Mi unidad\1. PROYECTOS TELLO 2022\SCM SPILL OVERS\outputs\PEAO\jefe_hogar\1%\simulacion_3\output_tests.xlsx',p_value_vec_"&amp;UB109&amp;"','p_value_vec_"&amp;UB109&amp;"');"</f>
        <v>xlswrite('G:\Mi unidad\1. PROYECTOS TELLO 2022\SCM SPILL OVERS\outputs\PEAO\jefe_hogar\1%\simulacion_3\output_tests.xlsx',p_value_vec_76','p_value_vec_76');</v>
      </c>
      <c r="UI109">
        <v>76</v>
      </c>
      <c r="UJ109" t="str">
        <f>"xlswrite('G:\Mi unidad\1. PROYECTOS TELLO 2022\SCM SPILL OVERS\outputs\PEAO\mujeres\1%\simulacion_3\output_tests.xlsx',p_value_vec_"&amp;UI109&amp;"','p_value_vec_"&amp;UI109&amp;"');"</f>
        <v>xlswrite('G:\Mi unidad\1. PROYECTOS TELLO 2022\SCM SPILL OVERS\outputs\PEAO\mujeres\1%\simulacion_3\output_tests.xlsx',p_value_vec_76','p_value_vec_76');</v>
      </c>
      <c r="UU109">
        <v>76</v>
      </c>
      <c r="UV109" t="str">
        <f>"xlswrite('G:\Mi unidad\1. PROYECTOS TELLO 2022\SCM SPILL OVERS\outputs\PEAO\criminalidad\1%\simulacion_3\output_tests.xlsx',p_value_vec_"&amp;UU109&amp;"','p_value_vec_"&amp;UU109&amp;"');"</f>
        <v>xlswrite('G:\Mi unidad\1. PROYECTOS TELLO 2022\SCM SPILL OVERS\outputs\PEAO\criminalidad\1%\simulacion_3\output_tests.xlsx',p_value_vec_76','p_value_vec_76');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OVERS\outputs\PEAO\bajo_niv_educ\1%\simulacion_3\output_tests.xlsx',alpha1_hat_vec_"&amp;QW110&amp;"','alpha1_hat_vec_"&amp;QW110&amp;"');"</f>
        <v>xlswrite('G:\Mi unidad\1. PROYECTOS TELLO 2022\SCM SPILL OVERS\outputs\PEAO\bajo_niv_educ\1%\simulacion_3\output_tests.xlsx',alpha1_hat_vec_76','alpha1_hat_vec_76');</v>
      </c>
      <c r="RK110">
        <v>76</v>
      </c>
      <c r="RL110" t="str">
        <f>"xlswrite('G:\Mi unidad\1. PROYECTOS TELLO 2022\SCM SPILL OVERS\outputs\PEAO\bajo_ingreso\1%\simulacion_3\output_tests.xlsx',alpha1_hat_vec_"&amp;RK110&amp;"','alpha1_hat_vec_"&amp;RK110&amp;"');"</f>
        <v>xlswrite('G:\Mi unidad\1. PROYECTOS TELLO 2022\SCM SPILL OVERS\outputs\PEAO\bajo_ingreso\1%\simulacion_3\output_tests.xlsx',alpha1_hat_vec_76','alpha1_hat_vec_76');</v>
      </c>
      <c r="RW110">
        <v>76</v>
      </c>
      <c r="RX110" t="str">
        <f>"xlswrite('G:\Mi unidad\1. PROYECTOS TELLO 2022\SCM SPILL OVERS\outputs\PEAO\densidad\1%\simulacion_3\output_tests.xlsx',alpha1_hat_vec_"&amp;RW110&amp;"','alpha1_hat_vec_"&amp;RW110&amp;"');"</f>
        <v>xlswrite('G:\Mi unidad\1. PROYECTOS TELLO 2022\SCM SPILL OVERS\outputs\PEAO\densidad\1%\simulacion_3\output_tests.xlsx',alpha1_hat_vec_76','alpha1_hat_vec_76');</v>
      </c>
      <c r="SI110">
        <v>76</v>
      </c>
      <c r="SJ110" t="str">
        <f>"xlswrite('G:\Mi unidad\1. PROYECTOS TELLO 2022\SCM SPILL OVERS\outputs\PEAO\densidad_g\1%\simulacion_3\output_tests.xlsx',alpha1_hat_vec_"&amp;SI110&amp;"','alpha1_hat_vec_"&amp;SI110&amp;"');"</f>
        <v>xlswrite('G:\Mi unidad\1. PROYECTOS TELLO 2022\SCM SPILL OVERS\outputs\PEAO\densidad_g\1%\simulacion_3\output_tests.xlsx',alpha1_hat_vec_76','alpha1_hat_vec_76');</v>
      </c>
      <c r="SU110">
        <v>76</v>
      </c>
      <c r="SV110" t="str">
        <f>"xlswrite('G:\Mi unidad\1. PROYECTOS TELLO 2022\SCM SPILL OVERS\outputs\PEAO\distancia_centro_salud\1%\simulacion_3\output_tests.xlsx',alpha1_hat_vec_"&amp;SU110&amp;"','alpha1_hat_vec_"&amp;SU110&amp;"');"</f>
        <v>xlswrite('G:\Mi unidad\1. PROYECTOS TELLO 2022\SCM SPILL OVERS\outputs\PEAO\distancia_centro_salud\1%\simulacion_3\output_tests.xlsx',alpha1_hat_vec_76','alpha1_hat_vec_76');</v>
      </c>
      <c r="TH110">
        <v>76</v>
      </c>
      <c r="TI110" t="str">
        <f>"xlswrite('G:\Mi unidad\1. PROYECTOS TELLO 2022\SCM SPILL OVERS\outputs\PEAO\informalidad\1%\simulacion_3\output_tests.xlsx',alpha1_hat_vec_"&amp;TH110&amp;"','alpha1_hat_vec_"&amp;TH110&amp;"');"</f>
        <v>xlswrite('G:\Mi unidad\1. PROYECTOS TELLO 2022\SCM SPILL OVERS\outputs\PEAO\informalidad\1%\simulacion_3\output_tests.xlsx',alpha1_hat_vec_76','alpha1_hat_vec_76');</v>
      </c>
      <c r="TU110">
        <v>76</v>
      </c>
      <c r="TV110" t="str">
        <f>"xlswrite('G:\Mi unidad\1. PROYECTOS TELLO 2022\SCM SPILL OVERS\outputs\PEAO\alimentos\1%\simulacion_3\output_tests.xlsx',alpha1_hat_vec_"&amp;TU110&amp;"','alpha1_hat_vec_"&amp;TU110&amp;"');"</f>
        <v>xlswrite('G:\Mi unidad\1. PROYECTOS TELLO 2022\SCM SPILL OVERS\outputs\PEAO\alimentos\1%\simulacion_3\output_tests.xlsx',alpha1_hat_vec_76','alpha1_hat_vec_76');</v>
      </c>
      <c r="UB110">
        <v>76</v>
      </c>
      <c r="UC110" t="str">
        <f>"xlswrite('G:\Mi unidad\1. PROYECTOS TELLO 2022\SCM SPILL OVERS\outputs\PEAO\jefe_hogar\1%\simulacion_3\output_tests.xlsx',alpha1_hat_vec_"&amp;UB110&amp;"','alpha1_hat_vec_"&amp;UB110&amp;"');"</f>
        <v>xlswrite('G:\Mi unidad\1. PROYECTOS TELLO 2022\SCM SPILL OVERS\outputs\PEAO\jefe_hogar\1%\simulacion_3\output_tests.xlsx',alpha1_hat_vec_76','alpha1_hat_vec_76');</v>
      </c>
      <c r="UI110">
        <v>76</v>
      </c>
      <c r="UJ110" t="str">
        <f>"xlswrite('G:\Mi unidad\1. PROYECTOS TELLO 2022\SCM SPILL OVERS\outputs\PEAO\mujeres\1%\simulacion_3\output_tests.xlsx',alpha1_hat_vec_"&amp;UI110&amp;"','alpha1_hat_vec_"&amp;UI110&amp;"');"</f>
        <v>xlswrite('G:\Mi unidad\1. PROYECTOS TELLO 2022\SCM SPILL OVERS\outputs\PEAO\mujeres\1%\simulacion_3\output_tests.xlsx',alpha1_hat_vec_76','alpha1_hat_vec_76');</v>
      </c>
      <c r="UU110">
        <v>76</v>
      </c>
      <c r="UV110" t="str">
        <f>"xlswrite('G:\Mi unidad\1. PROYECTOS TELLO 2022\SCM SPILL OVERS\outputs\PEAO\criminalidad\1%\simulacion_3\output_tests.xlsx',alpha1_hat_vec_"&amp;UU110&amp;"','alpha1_hat_vec_"&amp;UU110&amp;"');"</f>
        <v>xlswrite('G:\Mi unidad\1. PROYECTOS TELLO 2022\SCM SPILL OVERS\outputs\PEAO\criminalidad\1%\simulacion_3\output_tests.xlsx',alpha1_hat_vec_76','alpha1_hat_vec_76');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OVERS\outputs\PEAO\bajo_niv_educ\1%\simulacion_3\output_tests.xlsx',spillover_test_"&amp;QW111&amp;"','sp_test_"&amp;QW111&amp;"');"</f>
        <v>xlswrite('G:\Mi unidad\1. PROYECTOS TELLO 2022\SCM SPILL OVERS\outputs\PEAO\bajo_niv_educ\1%\simulacion_3\output_tests.xlsx',spillover_test_76','sp_test_76');</v>
      </c>
      <c r="RK111">
        <v>76</v>
      </c>
      <c r="RL111" t="str">
        <f>"xlswrite('G:\Mi unidad\1. PROYECTOS TELLO 2022\SCM SPILL OVERS\outputs\PEAO\bajo_ingreso\1%\simulacion_3\output_tests.xlsx',spillover_test_"&amp;RK111&amp;"','sp_test_"&amp;RK111&amp;"');"</f>
        <v>xlswrite('G:\Mi unidad\1. PROYECTOS TELLO 2022\SCM SPILL OVERS\outputs\PEAO\bajo_ingreso\1%\simulacion_3\output_tests.xlsx',spillover_test_76','sp_test_76');</v>
      </c>
      <c r="RW111">
        <v>76</v>
      </c>
      <c r="RX111" t="str">
        <f>"xlswrite('G:\Mi unidad\1. PROYECTOS TELLO 2022\SCM SPILL OVERS\outputs\PEAO\densidad\1%\simulacion_3\output_tests.xlsx',spillover_test_"&amp;RW111&amp;"','sp_test_"&amp;RW111&amp;"');"</f>
        <v>xlswrite('G:\Mi unidad\1. PROYECTOS TELLO 2022\SCM SPILL OVERS\outputs\PEAO\densidad\1%\simulacion_3\output_tests.xlsx',spillover_test_76','sp_test_76');</v>
      </c>
      <c r="SI111">
        <v>76</v>
      </c>
      <c r="SJ111" t="str">
        <f>"xlswrite('G:\Mi unidad\1. PROYECTOS TELLO 2022\SCM SPILL OVERS\outputs\PEAO\densidad_g\1%\simulacion_3\output_tests.xlsx',spillover_test_"&amp;SI111&amp;"','sp_test_"&amp;SI111&amp;"');"</f>
        <v>xlswrite('G:\Mi unidad\1. PROYECTOS TELLO 2022\SCM SPILL OVERS\outputs\PEAO\densidad_g\1%\simulacion_3\output_tests.xlsx',spillover_test_76','sp_test_76');</v>
      </c>
      <c r="SU111">
        <v>76</v>
      </c>
      <c r="SV111" t="str">
        <f>"xlswrite('G:\Mi unidad\1. PROYECTOS TELLO 2022\SCM SPILL OVERS\outputs\PEAO\distancia_centro_salud\1%\simulacion_3\output_tests.xlsx',spillover_test_"&amp;SU111&amp;"','sp_test_"&amp;SU111&amp;"');"</f>
        <v>xlswrite('G:\Mi unidad\1. PROYECTOS TELLO 2022\SCM SPILL OVERS\outputs\PEAO\distancia_centro_salud\1%\simulacion_3\output_tests.xlsx',spillover_test_76','sp_test_76');</v>
      </c>
      <c r="TH111">
        <v>76</v>
      </c>
      <c r="TI111" t="str">
        <f>"xlswrite('G:\Mi unidad\1. PROYECTOS TELLO 2022\SCM SPILL OVERS\outputs\PEAO\informalidad\1%\simulacion_3\output_tests.xlsx',spillover_test_"&amp;TH111&amp;"','sp_test_"&amp;TH111&amp;"');"</f>
        <v>xlswrite('G:\Mi unidad\1. PROYECTOS TELLO 2022\SCM SPILL OVERS\outputs\PEAO\informalidad\1%\simulacion_3\output_tests.xlsx',spillover_test_76','sp_test_76');</v>
      </c>
      <c r="TU111">
        <v>76</v>
      </c>
      <c r="TV111" t="str">
        <f>"xlswrite('G:\Mi unidad\1. PROYECTOS TELLO 2022\SCM SPILL OVERS\outputs\PEAO\alimentos\1%\simulacion_3\output_tests.xlsx',spillover_test_"&amp;TU111&amp;"','sp_test_"&amp;TU111&amp;"');"</f>
        <v>xlswrite('G:\Mi unidad\1. PROYECTOS TELLO 2022\SCM SPILL OVERS\outputs\PEAO\alimentos\1%\simulacion_3\output_tests.xlsx',spillover_test_76','sp_test_76');</v>
      </c>
      <c r="UB111">
        <v>76</v>
      </c>
      <c r="UC111" t="str">
        <f>"xlswrite('G:\Mi unidad\1. PROYECTOS TELLO 2022\SCM SPILL OVERS\outputs\PEAO\jefe_hogar\1%\simulacion_3\output_tests.xlsx',spillover_test_"&amp;UB111&amp;"','sp_test_"&amp;UB111&amp;"');"</f>
        <v>xlswrite('G:\Mi unidad\1. PROYECTOS TELLO 2022\SCM SPILL OVERS\outputs\PEAO\jefe_hogar\1%\simulacion_3\output_tests.xlsx',spillover_test_76','sp_test_76');</v>
      </c>
      <c r="UI111">
        <v>76</v>
      </c>
      <c r="UJ111" t="str">
        <f>"xlswrite('G:\Mi unidad\1. PROYECTOS TELLO 2022\SCM SPILL OVERS\outputs\PEAO\mujeres\1%\simulacion_3\output_tests.xlsx',spillover_test_"&amp;UI111&amp;"','sp_test_"&amp;UI111&amp;"');"</f>
        <v>xlswrite('G:\Mi unidad\1. PROYECTOS TELLO 2022\SCM SPILL OVERS\outputs\PEAO\mujeres\1%\simulacion_3\output_tests.xlsx',spillover_test_76','sp_test_76');</v>
      </c>
      <c r="UU111">
        <v>76</v>
      </c>
      <c r="UV111" t="str">
        <f>"xlswrite('G:\Mi unidad\1. PROYECTOS TELLO 2022\SCM SPILL OVERS\outputs\PEAO\criminalidad\1%\simulacion_3\output_tests.xlsx',spillover_test_"&amp;UU111&amp;"','sp_test_"&amp;UU111&amp;"');"</f>
        <v>xlswrite('G:\Mi unidad\1. PROYECTOS TELLO 2022\SCM SPILL OVERS\outputs\PEAO\criminalidad\1%\simulacion_3\output_tests.xlsx',spillover_test_76','sp_test_76');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OVERS\outputs\PEAO\bajo_niv_educ\1%\simulacion_3\output_tests.xlsx',lb_vec_"&amp;QW112&amp;"','lb_vec_"&amp;QW112&amp;"');"</f>
        <v>xlswrite('G:\Mi unidad\1. PROYECTOS TELLO 2022\SCM SPILL OVERS\outputs\PEAO\bajo_niv_educ\1%\simulacion_3\output_tests.xlsx',lb_vec_77','lb_vec_77');</v>
      </c>
      <c r="RK112">
        <v>77</v>
      </c>
      <c r="RL112" t="str">
        <f>"xlswrite('G:\Mi unidad\1. PROYECTOS TELLO 2022\SCM SPILL OVERS\outputs\PEAO\bajo_ingreso\1%\simulacion_3\output_tests.xlsx',lb_vec_"&amp;RK112&amp;"','lb_vec_"&amp;RK112&amp;"');"</f>
        <v>xlswrite('G:\Mi unidad\1. PROYECTOS TELLO 2022\SCM SPILL OVERS\outputs\PEAO\bajo_ingreso\1%\simulacion_3\output_tests.xlsx',lb_vec_77','lb_vec_77');</v>
      </c>
      <c r="RW112">
        <v>77</v>
      </c>
      <c r="RX112" t="str">
        <f>"xlswrite('G:\Mi unidad\1. PROYECTOS TELLO 2022\SCM SPILL OVERS\outputs\PEAO\densidad\1%\simulacion_3\output_tests.xlsx',lb_vec_"&amp;RW112&amp;"','lb_vec_"&amp;RW112&amp;"');"</f>
        <v>xlswrite('G:\Mi unidad\1. PROYECTOS TELLO 2022\SCM SPILL OVERS\outputs\PEAO\densidad\1%\simulacion_3\output_tests.xlsx',lb_vec_77','lb_vec_77');</v>
      </c>
      <c r="SI112">
        <v>77</v>
      </c>
      <c r="SJ112" t="str">
        <f>"xlswrite('G:\Mi unidad\1. PROYECTOS TELLO 2022\SCM SPILL OVERS\outputs\PEAO\densidad_g\1%\simulacion_3\output_tests.xlsx',lb_vec_"&amp;SI112&amp;"','lb_vec_"&amp;SI112&amp;"');"</f>
        <v>xlswrite('G:\Mi unidad\1. PROYECTOS TELLO 2022\SCM SPILL OVERS\outputs\PEAO\densidad_g\1%\simulacion_3\output_tests.xlsx',lb_vec_77','lb_vec_77');</v>
      </c>
      <c r="SU112">
        <v>77</v>
      </c>
      <c r="SV112" t="str">
        <f>"xlswrite('G:\Mi unidad\1. PROYECTOS TELLO 2022\SCM SPILL OVERS\outputs\PEAO\distancia_centro_salud\1%\simulacion_3\output_tests.xlsx',lb_vec_"&amp;SU112&amp;"','lb_vec_"&amp;SU112&amp;"');"</f>
        <v>xlswrite('G:\Mi unidad\1. PROYECTOS TELLO 2022\SCM SPILL OVERS\outputs\PEAO\distancia_centro_salud\1%\simulacion_3\output_tests.xlsx',lb_vec_77','lb_vec_77');</v>
      </c>
      <c r="TH112">
        <v>77</v>
      </c>
      <c r="TI112" t="str">
        <f>"xlswrite('G:\Mi unidad\1. PROYECTOS TELLO 2022\SCM SPILL OVERS\outputs\PEAO\informalidad\1%\simulacion_3\output_tests.xlsx',lb_vec_"&amp;TH112&amp;"','lb_vec_"&amp;TH112&amp;"');"</f>
        <v>xlswrite('G:\Mi unidad\1. PROYECTOS TELLO 2022\SCM SPILL OVERS\outputs\PEAO\informalidad\1%\simulacion_3\output_tests.xlsx',lb_vec_77','lb_vec_77');</v>
      </c>
      <c r="TU112">
        <v>77</v>
      </c>
      <c r="TV112" t="str">
        <f>"xlswrite('G:\Mi unidad\1. PROYECTOS TELLO 2022\SCM SPILL OVERS\outputs\PEAO\alimentos\1%\simulacion_3\output_tests.xlsx',lb_vec_"&amp;TU112&amp;"','lb_vec_"&amp;TU112&amp;"');"</f>
        <v>xlswrite('G:\Mi unidad\1. PROYECTOS TELLO 2022\SCM SPILL OVERS\outputs\PEAO\alimentos\1%\simulacion_3\output_tests.xlsx',lb_vec_77','lb_vec_77');</v>
      </c>
      <c r="UB112">
        <v>77</v>
      </c>
      <c r="UC112" t="str">
        <f>"xlswrite('G:\Mi unidad\1. PROYECTOS TELLO 2022\SCM SPILL OVERS\outputs\PEAO\jefe_hogar\1%\simulacion_3\output_tests.xlsx',lb_vec_"&amp;UB112&amp;"','lb_vec_"&amp;UB112&amp;"');"</f>
        <v>xlswrite('G:\Mi unidad\1. PROYECTOS TELLO 2022\SCM SPILL OVERS\outputs\PEAO\jefe_hogar\1%\simulacion_3\output_tests.xlsx',lb_vec_77','lb_vec_77');</v>
      </c>
      <c r="UI112">
        <v>77</v>
      </c>
      <c r="UJ112" t="str">
        <f>"xlswrite('G:\Mi unidad\1. PROYECTOS TELLO 2022\SCM SPILL OVERS\outputs\PEAO\mujeres\1%\simulacion_3\output_tests.xlsx',lb_vec_"&amp;UI112&amp;"','lb_vec_"&amp;UI112&amp;"');"</f>
        <v>xlswrite('G:\Mi unidad\1. PROYECTOS TELLO 2022\SCM SPILL OVERS\outputs\PEAO\mujeres\1%\simulacion_3\output_tests.xlsx',lb_vec_77','lb_vec_77');</v>
      </c>
      <c r="UU112">
        <v>77</v>
      </c>
      <c r="UV112" t="str">
        <f>"xlswrite('G:\Mi unidad\1. PROYECTOS TELLO 2022\SCM SPILL OVERS\outputs\PEAO\criminalidad\1%\simulacion_3\output_tests.xlsx',lb_vec_"&amp;UU112&amp;"','lb_vec_"&amp;UU112&amp;"');"</f>
        <v>xlswrite('G:\Mi unidad\1. PROYECTOS TELLO 2022\SCM SPILL OVERS\outputs\PEAO\criminalidad\1%\simulacion_3\output_tests.xlsx',lb_vec_77','lb_vec_77');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OVERS\outputs\PEAO\bajo_niv_educ\1%\simulacion_3\output_tests.xlsx',ub_vec_"&amp;QW113&amp;"','ub_vec_"&amp;QW113&amp;"');"</f>
        <v>xlswrite('G:\Mi unidad\1. PROYECTOS TELLO 2022\SCM SPILL OVERS\outputs\PEAO\bajo_niv_educ\1%\simulacion_3\output_tests.xlsx',ub_vec_77','ub_vec_77');</v>
      </c>
      <c r="RK113">
        <v>77</v>
      </c>
      <c r="RL113" t="str">
        <f>"xlswrite('G:\Mi unidad\1. PROYECTOS TELLO 2022\SCM SPILL OVERS\outputs\PEAO\bajo_ingreso\1%\simulacion_3\output_tests.xlsx',ub_vec_"&amp;RK113&amp;"','ub_vec_"&amp;RK113&amp;"');"</f>
        <v>xlswrite('G:\Mi unidad\1. PROYECTOS TELLO 2022\SCM SPILL OVERS\outputs\PEAO\bajo_ingreso\1%\simulacion_3\output_tests.xlsx',ub_vec_77','ub_vec_77');</v>
      </c>
      <c r="RW113">
        <v>77</v>
      </c>
      <c r="RX113" t="str">
        <f>"xlswrite('G:\Mi unidad\1. PROYECTOS TELLO 2022\SCM SPILL OVERS\outputs\PEAO\densidad\1%\simulacion_3\output_tests.xlsx',ub_vec_"&amp;RW113&amp;"','ub_vec_"&amp;RW113&amp;"');"</f>
        <v>xlswrite('G:\Mi unidad\1. PROYECTOS TELLO 2022\SCM SPILL OVERS\outputs\PEAO\densidad\1%\simulacion_3\output_tests.xlsx',ub_vec_77','ub_vec_77');</v>
      </c>
      <c r="SI113">
        <v>77</v>
      </c>
      <c r="SJ113" t="str">
        <f>"xlswrite('G:\Mi unidad\1. PROYECTOS TELLO 2022\SCM SPILL OVERS\outputs\PEAO\densidad_g\1%\simulacion_3\output_tests.xlsx',ub_vec_"&amp;SI113&amp;"','ub_vec_"&amp;SI113&amp;"');"</f>
        <v>xlswrite('G:\Mi unidad\1. PROYECTOS TELLO 2022\SCM SPILL OVERS\outputs\PEAO\densidad_g\1%\simulacion_3\output_tests.xlsx',ub_vec_77','ub_vec_77');</v>
      </c>
      <c r="SU113">
        <v>77</v>
      </c>
      <c r="SV113" t="str">
        <f>"xlswrite('G:\Mi unidad\1. PROYECTOS TELLO 2022\SCM SPILL OVERS\outputs\PEAO\distancia_centro_salud\1%\simulacion_3\output_tests.xlsx',ub_vec_"&amp;SU113&amp;"','ub_vec_"&amp;SU113&amp;"');"</f>
        <v>xlswrite('G:\Mi unidad\1. PROYECTOS TELLO 2022\SCM SPILL OVERS\outputs\PEAO\distancia_centro_salud\1%\simulacion_3\output_tests.xlsx',ub_vec_77','ub_vec_77');</v>
      </c>
      <c r="TH113">
        <v>77</v>
      </c>
      <c r="TI113" t="str">
        <f>"xlswrite('G:\Mi unidad\1. PROYECTOS TELLO 2022\SCM SPILL OVERS\outputs\PEAO\informalidad\1%\simulacion_3\output_tests.xlsx',ub_vec_"&amp;TH113&amp;"','ub_vec_"&amp;TH113&amp;"');"</f>
        <v>xlswrite('G:\Mi unidad\1. PROYECTOS TELLO 2022\SCM SPILL OVERS\outputs\PEAO\informalidad\1%\simulacion_3\output_tests.xlsx',ub_vec_77','ub_vec_77');</v>
      </c>
      <c r="TU113">
        <v>77</v>
      </c>
      <c r="TV113" t="str">
        <f>"xlswrite('G:\Mi unidad\1. PROYECTOS TELLO 2022\SCM SPILL OVERS\outputs\PEAO\alimentos\1%\simulacion_3\output_tests.xlsx',ub_vec_"&amp;TU113&amp;"','ub_vec_"&amp;TU113&amp;"');"</f>
        <v>xlswrite('G:\Mi unidad\1. PROYECTOS TELLO 2022\SCM SPILL OVERS\outputs\PEAO\alimentos\1%\simulacion_3\output_tests.xlsx',ub_vec_77','ub_vec_77');</v>
      </c>
      <c r="UB113">
        <v>77</v>
      </c>
      <c r="UC113" t="str">
        <f>"xlswrite('G:\Mi unidad\1. PROYECTOS TELLO 2022\SCM SPILL OVERS\outputs\PEAO\jefe_hogar\1%\simulacion_3\output_tests.xlsx',ub_vec_"&amp;UB113&amp;"','ub_vec_"&amp;UB113&amp;"');"</f>
        <v>xlswrite('G:\Mi unidad\1. PROYECTOS TELLO 2022\SCM SPILL OVERS\outputs\PEAO\jefe_hogar\1%\simulacion_3\output_tests.xlsx',ub_vec_77','ub_vec_77');</v>
      </c>
      <c r="UI113">
        <v>77</v>
      </c>
      <c r="UJ113" t="str">
        <f>"xlswrite('G:\Mi unidad\1. PROYECTOS TELLO 2022\SCM SPILL OVERS\outputs\PEAO\mujeres\1%\simulacion_3\output_tests.xlsx',ub_vec_"&amp;UI113&amp;"','ub_vec_"&amp;UI113&amp;"');"</f>
        <v>xlswrite('G:\Mi unidad\1. PROYECTOS TELLO 2022\SCM SPILL OVERS\outputs\PEAO\mujeres\1%\simulacion_3\output_tests.xlsx',ub_vec_77','ub_vec_77');</v>
      </c>
      <c r="UU113">
        <v>77</v>
      </c>
      <c r="UV113" t="str">
        <f>"xlswrite('G:\Mi unidad\1. PROYECTOS TELLO 2022\SCM SPILL OVERS\outputs\PEAO\criminalidad\1%\simulacion_3\output_tests.xlsx',ub_vec_"&amp;UU113&amp;"','ub_vec_"&amp;UU113&amp;"');"</f>
        <v>xlswrite('G:\Mi unidad\1. PROYECTOS TELLO 2022\SCM SPILL OVERS\outputs\PEAO\criminalidad\1%\simulacion_3\output_tests.xlsx',ub_vec_77','ub_vec_77');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OVERS\outputs\PEAO\bajo_niv_educ\1%\simulacion_3\output_tests.xlsx',p_value_vec_"&amp;QW114&amp;"','p_value_vec_"&amp;QW114&amp;"');"</f>
        <v>xlswrite('G:\Mi unidad\1. PROYECTOS TELLO 2022\SCM SPILL OVERS\outputs\PEAO\bajo_niv_educ\1%\simulacion_3\output_tests.xlsx',p_value_vec_77','p_value_vec_77');</v>
      </c>
      <c r="RK114">
        <v>77</v>
      </c>
      <c r="RL114" t="str">
        <f>"xlswrite('G:\Mi unidad\1. PROYECTOS TELLO 2022\SCM SPILL OVERS\outputs\PEAO\bajo_ingreso\1%\simulacion_3\output_tests.xlsx',p_value_vec_"&amp;RK114&amp;"','p_value_vec_"&amp;RK114&amp;"');"</f>
        <v>xlswrite('G:\Mi unidad\1. PROYECTOS TELLO 2022\SCM SPILL OVERS\outputs\PEAO\bajo_ingreso\1%\simulacion_3\output_tests.xlsx',p_value_vec_77','p_value_vec_77');</v>
      </c>
      <c r="RW114">
        <v>77</v>
      </c>
      <c r="RX114" t="str">
        <f>"xlswrite('G:\Mi unidad\1. PROYECTOS TELLO 2022\SCM SPILL OVERS\outputs\PEAO\densidad\1%\simulacion_3\output_tests.xlsx',p_value_vec_"&amp;RW114&amp;"','p_value_vec_"&amp;RW114&amp;"');"</f>
        <v>xlswrite('G:\Mi unidad\1. PROYECTOS TELLO 2022\SCM SPILL OVERS\outputs\PEAO\densidad\1%\simulacion_3\output_tests.xlsx',p_value_vec_77','p_value_vec_77');</v>
      </c>
      <c r="SI114">
        <v>77</v>
      </c>
      <c r="SJ114" t="str">
        <f>"xlswrite('G:\Mi unidad\1. PROYECTOS TELLO 2022\SCM SPILL OVERS\outputs\PEAO\densidad_g\1%\simulacion_3\output_tests.xlsx',p_value_vec_"&amp;SI114&amp;"','p_value_vec_"&amp;SI114&amp;"');"</f>
        <v>xlswrite('G:\Mi unidad\1. PROYECTOS TELLO 2022\SCM SPILL OVERS\outputs\PEAO\densidad_g\1%\simulacion_3\output_tests.xlsx',p_value_vec_77','p_value_vec_77');</v>
      </c>
      <c r="SU114">
        <v>77</v>
      </c>
      <c r="SV114" t="str">
        <f>"xlswrite('G:\Mi unidad\1. PROYECTOS TELLO 2022\SCM SPILL OVERS\outputs\PEAO\distancia_centro_salud\1%\simulacion_3\output_tests.xlsx',p_value_vec_"&amp;SU114&amp;"','p_value_vec_"&amp;SU114&amp;"');"</f>
        <v>xlswrite('G:\Mi unidad\1. PROYECTOS TELLO 2022\SCM SPILL OVERS\outputs\PEAO\distancia_centro_salud\1%\simulacion_3\output_tests.xlsx',p_value_vec_77','p_value_vec_77');</v>
      </c>
      <c r="TH114">
        <v>77</v>
      </c>
      <c r="TI114" t="str">
        <f>"xlswrite('G:\Mi unidad\1. PROYECTOS TELLO 2022\SCM SPILL OVERS\outputs\PEAO\informalidad\1%\simulacion_3\output_tests.xlsx',p_value_vec_"&amp;TH114&amp;"','p_value_vec_"&amp;TH114&amp;"');"</f>
        <v>xlswrite('G:\Mi unidad\1. PROYECTOS TELLO 2022\SCM SPILL OVERS\outputs\PEAO\informalidad\1%\simulacion_3\output_tests.xlsx',p_value_vec_77','p_value_vec_77');</v>
      </c>
      <c r="TU114">
        <v>77</v>
      </c>
      <c r="TV114" t="str">
        <f>"xlswrite('G:\Mi unidad\1. PROYECTOS TELLO 2022\SCM SPILL OVERS\outputs\PEAO\alimentos\1%\simulacion_3\output_tests.xlsx',p_value_vec_"&amp;TU114&amp;"','p_value_vec_"&amp;TU114&amp;"');"</f>
        <v>xlswrite('G:\Mi unidad\1. PROYECTOS TELLO 2022\SCM SPILL OVERS\outputs\PEAO\alimentos\1%\simulacion_3\output_tests.xlsx',p_value_vec_77','p_value_vec_77');</v>
      </c>
      <c r="UB114">
        <v>77</v>
      </c>
      <c r="UC114" t="str">
        <f>"xlswrite('G:\Mi unidad\1. PROYECTOS TELLO 2022\SCM SPILL OVERS\outputs\PEAO\jefe_hogar\1%\simulacion_3\output_tests.xlsx',p_value_vec_"&amp;UB114&amp;"','p_value_vec_"&amp;UB114&amp;"');"</f>
        <v>xlswrite('G:\Mi unidad\1. PROYECTOS TELLO 2022\SCM SPILL OVERS\outputs\PEAO\jefe_hogar\1%\simulacion_3\output_tests.xlsx',p_value_vec_77','p_value_vec_77');</v>
      </c>
      <c r="UI114">
        <v>77</v>
      </c>
      <c r="UJ114" t="str">
        <f>"xlswrite('G:\Mi unidad\1. PROYECTOS TELLO 2022\SCM SPILL OVERS\outputs\PEAO\mujeres\1%\simulacion_3\output_tests.xlsx',p_value_vec_"&amp;UI114&amp;"','p_value_vec_"&amp;UI114&amp;"');"</f>
        <v>xlswrite('G:\Mi unidad\1. PROYECTOS TELLO 2022\SCM SPILL OVERS\outputs\PEAO\mujeres\1%\simulacion_3\output_tests.xlsx',p_value_vec_77','p_value_vec_77');</v>
      </c>
      <c r="UU114">
        <v>77</v>
      </c>
      <c r="UV114" t="str">
        <f>"xlswrite('G:\Mi unidad\1. PROYECTOS TELLO 2022\SCM SPILL OVERS\outputs\PEAO\criminalidad\1%\simulacion_3\output_tests.xlsx',p_value_vec_"&amp;UU114&amp;"','p_value_vec_"&amp;UU114&amp;"');"</f>
        <v>xlswrite('G:\Mi unidad\1. PROYECTOS TELLO 2022\SCM SPILL OVERS\outputs\PEAO\criminalidad\1%\simulacion_3\output_tests.xlsx',p_value_vec_77','p_value_vec_77');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sp_andrews_te(Y_pre_"&amp;QI115&amp;",PEAO_"&amp;QI115&amp;"(:,T+s),A_"&amp;QI115&amp;",C,.05);"</f>
        <v xml:space="preserve">    [p_value_42,lb_42,ub_42] = sp_andrews_te(Y_pre_42,PEAO_42(:,T+s),A_42,C,.05);</v>
      </c>
      <c r="QP115">
        <v>66</v>
      </c>
      <c r="QQ115" t="str">
        <f>"    spillover_test_"&amp;QP115&amp;"(s) = sp_andrews(Y_pre_"&amp;QP115&amp;",PEAO_"&amp;QP115&amp;"(:,T+s),A_"&amp;QP115&amp;",C,d,alpha_sig);"</f>
        <v xml:space="preserve">    spillover_test_66(s) = sp_andrews(Y_pre_66,PEAO_66(:,T+s),A_66,C,d,alpha_sig);</v>
      </c>
      <c r="QW115">
        <v>77</v>
      </c>
      <c r="QX115" t="str">
        <f>"xlswrite('G:\Mi unidad\1. PROYECTOS TELLO 2022\SCM SPILL OVERS\outputs\PEAO\bajo_niv_educ\1%\simulacion_3\output_tests.xlsx',alpha1_hat_vec_"&amp;QW115&amp;"','alpha1_hat_vec_"&amp;QW115&amp;"');"</f>
        <v>xlswrite('G:\Mi unidad\1. PROYECTOS TELLO 2022\SCM SPILL OVERS\outputs\PEAO\bajo_niv_educ\1%\simulacion_3\output_tests.xlsx',alpha1_hat_vec_77','alpha1_hat_vec_77');</v>
      </c>
      <c r="RK115">
        <v>77</v>
      </c>
      <c r="RL115" t="str">
        <f>"xlswrite('G:\Mi unidad\1. PROYECTOS TELLO 2022\SCM SPILL OVERS\outputs\PEAO\bajo_ingreso\1%\simulacion_3\output_tests.xlsx',alpha1_hat_vec_"&amp;RK115&amp;"','alpha1_hat_vec_"&amp;RK115&amp;"');"</f>
        <v>xlswrite('G:\Mi unidad\1. PROYECTOS TELLO 2022\SCM SPILL OVERS\outputs\PEAO\bajo_ingreso\1%\simulacion_3\output_tests.xlsx',alpha1_hat_vec_77','alpha1_hat_vec_77');</v>
      </c>
      <c r="RW115">
        <v>77</v>
      </c>
      <c r="RX115" t="str">
        <f>"xlswrite('G:\Mi unidad\1. PROYECTOS TELLO 2022\SCM SPILL OVERS\outputs\PEAO\densidad\1%\simulacion_3\output_tests.xlsx',alpha1_hat_vec_"&amp;RW115&amp;"','alpha1_hat_vec_"&amp;RW115&amp;"');"</f>
        <v>xlswrite('G:\Mi unidad\1. PROYECTOS TELLO 2022\SCM SPILL OVERS\outputs\PEAO\densidad\1%\simulacion_3\output_tests.xlsx',alpha1_hat_vec_77','alpha1_hat_vec_77');</v>
      </c>
      <c r="SI115">
        <v>77</v>
      </c>
      <c r="SJ115" t="str">
        <f>"xlswrite('G:\Mi unidad\1. PROYECTOS TELLO 2022\SCM SPILL OVERS\outputs\PEAO\densidad_g\1%\simulacion_3\output_tests.xlsx',alpha1_hat_vec_"&amp;SI115&amp;"','alpha1_hat_vec_"&amp;SI115&amp;"');"</f>
        <v>xlswrite('G:\Mi unidad\1. PROYECTOS TELLO 2022\SCM SPILL OVERS\outputs\PEAO\densidad_g\1%\simulacion_3\output_tests.xlsx',alpha1_hat_vec_77','alpha1_hat_vec_77');</v>
      </c>
      <c r="SU115">
        <v>77</v>
      </c>
      <c r="SV115" t="str">
        <f>"xlswrite('G:\Mi unidad\1. PROYECTOS TELLO 2022\SCM SPILL OVERS\outputs\PEAO\distancia_centro_salud\1%\simulacion_3\output_tests.xlsx',alpha1_hat_vec_"&amp;SU115&amp;"','alpha1_hat_vec_"&amp;SU115&amp;"');"</f>
        <v>xlswrite('G:\Mi unidad\1. PROYECTOS TELLO 2022\SCM SPILL OVERS\outputs\PEAO\distancia_centro_salud\1%\simulacion_3\output_tests.xlsx',alpha1_hat_vec_77','alpha1_hat_vec_77');</v>
      </c>
      <c r="TH115">
        <v>77</v>
      </c>
      <c r="TI115" t="str">
        <f>"xlswrite('G:\Mi unidad\1. PROYECTOS TELLO 2022\SCM SPILL OVERS\outputs\PEAO\informalidad\1%\simulacion_3\output_tests.xlsx',alpha1_hat_vec_"&amp;TH115&amp;"','alpha1_hat_vec_"&amp;TH115&amp;"');"</f>
        <v>xlswrite('G:\Mi unidad\1. PROYECTOS TELLO 2022\SCM SPILL OVERS\outputs\PEAO\informalidad\1%\simulacion_3\output_tests.xlsx',alpha1_hat_vec_77','alpha1_hat_vec_77');</v>
      </c>
      <c r="TU115">
        <v>77</v>
      </c>
      <c r="TV115" t="str">
        <f>"xlswrite('G:\Mi unidad\1. PROYECTOS TELLO 2022\SCM SPILL OVERS\outputs\PEAO\alimentos\1%\simulacion_3\output_tests.xlsx',alpha1_hat_vec_"&amp;TU115&amp;"','alpha1_hat_vec_"&amp;TU115&amp;"');"</f>
        <v>xlswrite('G:\Mi unidad\1. PROYECTOS TELLO 2022\SCM SPILL OVERS\outputs\PEAO\alimentos\1%\simulacion_3\output_tests.xlsx',alpha1_hat_vec_77','alpha1_hat_vec_77');</v>
      </c>
      <c r="UB115">
        <v>77</v>
      </c>
      <c r="UC115" t="str">
        <f>"xlswrite('G:\Mi unidad\1. PROYECTOS TELLO 2022\SCM SPILL OVERS\outputs\PEAO\jefe_hogar\1%\simulacion_3\output_tests.xlsx',alpha1_hat_vec_"&amp;UB115&amp;"','alpha1_hat_vec_"&amp;UB115&amp;"');"</f>
        <v>xlswrite('G:\Mi unidad\1. PROYECTOS TELLO 2022\SCM SPILL OVERS\outputs\PEAO\jefe_hogar\1%\simulacion_3\output_tests.xlsx',alpha1_hat_vec_77','alpha1_hat_vec_77');</v>
      </c>
      <c r="UI115">
        <v>77</v>
      </c>
      <c r="UJ115" t="str">
        <f>"xlswrite('G:\Mi unidad\1. PROYECTOS TELLO 2022\SCM SPILL OVERS\outputs\PEAO\mujeres\1%\simulacion_3\output_tests.xlsx',alpha1_hat_vec_"&amp;UI115&amp;"','alpha1_hat_vec_"&amp;UI115&amp;"');"</f>
        <v>xlswrite('G:\Mi unidad\1. PROYECTOS TELLO 2022\SCM SPILL OVERS\outputs\PEAO\mujeres\1%\simulacion_3\output_tests.xlsx',alpha1_hat_vec_77','alpha1_hat_vec_77');</v>
      </c>
      <c r="UU115">
        <v>77</v>
      </c>
      <c r="UV115" t="str">
        <f>"xlswrite('G:\Mi unidad\1. PROYECTOS TELLO 2022\SCM SPILL OVERS\outputs\PEAO\criminalidad\1%\simulacion_3\output_tests.xlsx',alpha1_hat_vec_"&amp;UU115&amp;"','alpha1_hat_vec_"&amp;UU115&amp;"');"</f>
        <v>xlswrite('G:\Mi unidad\1. PROYECTOS TELLO 2022\SCM SPILL OVERS\outputs\PEAO\criminalidad\1%\simulacion_3\output_tests.xlsx',alpha1_hat_vec_77','alpha1_hat_vec_77');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OVERS\outputs\PEAO\bajo_niv_educ\1%\simulacion_3\output_tests.xlsx',spillover_test_"&amp;QW116&amp;"','sp_test_"&amp;QW116&amp;"');"</f>
        <v>xlswrite('G:\Mi unidad\1. PROYECTOS TELLO 2022\SCM SPILL OVERS\outputs\PEAO\bajo_niv_educ\1%\simulacion_3\output_tests.xlsx',spillover_test_77','sp_test_77');</v>
      </c>
      <c r="RK116">
        <v>77</v>
      </c>
      <c r="RL116" t="str">
        <f>"xlswrite('G:\Mi unidad\1. PROYECTOS TELLO 2022\SCM SPILL OVERS\outputs\PEAO\bajo_ingreso\1%\simulacion_3\output_tests.xlsx',spillover_test_"&amp;RK116&amp;"','sp_test_"&amp;RK116&amp;"');"</f>
        <v>xlswrite('G:\Mi unidad\1. PROYECTOS TELLO 2022\SCM SPILL OVERS\outputs\PEAO\bajo_ingreso\1%\simulacion_3\output_tests.xlsx',spillover_test_77','sp_test_77');</v>
      </c>
      <c r="RW116">
        <v>77</v>
      </c>
      <c r="RX116" t="str">
        <f>"xlswrite('G:\Mi unidad\1. PROYECTOS TELLO 2022\SCM SPILL OVERS\outputs\PEAO\densidad\1%\simulacion_3\output_tests.xlsx',spillover_test_"&amp;RW116&amp;"','sp_test_"&amp;RW116&amp;"');"</f>
        <v>xlswrite('G:\Mi unidad\1. PROYECTOS TELLO 2022\SCM SPILL OVERS\outputs\PEAO\densidad\1%\simulacion_3\output_tests.xlsx',spillover_test_77','sp_test_77');</v>
      </c>
      <c r="SI116">
        <v>77</v>
      </c>
      <c r="SJ116" t="str">
        <f>"xlswrite('G:\Mi unidad\1. PROYECTOS TELLO 2022\SCM SPILL OVERS\outputs\PEAO\densidad_g\1%\simulacion_3\output_tests.xlsx',spillover_test_"&amp;SI116&amp;"','sp_test_"&amp;SI116&amp;"');"</f>
        <v>xlswrite('G:\Mi unidad\1. PROYECTOS TELLO 2022\SCM SPILL OVERS\outputs\PEAO\densidad_g\1%\simulacion_3\output_tests.xlsx',spillover_test_77','sp_test_77');</v>
      </c>
      <c r="SU116">
        <v>77</v>
      </c>
      <c r="SV116" t="str">
        <f>"xlswrite('G:\Mi unidad\1. PROYECTOS TELLO 2022\SCM SPILL OVERS\outputs\PEAO\distancia_centro_salud\1%\simulacion_3\output_tests.xlsx',spillover_test_"&amp;SU116&amp;"','sp_test_"&amp;SU116&amp;"');"</f>
        <v>xlswrite('G:\Mi unidad\1. PROYECTOS TELLO 2022\SCM SPILL OVERS\outputs\PEAO\distancia_centro_salud\1%\simulacion_3\output_tests.xlsx',spillover_test_77','sp_test_77');</v>
      </c>
      <c r="TH116">
        <v>77</v>
      </c>
      <c r="TI116" t="str">
        <f>"xlswrite('G:\Mi unidad\1. PROYECTOS TELLO 2022\SCM SPILL OVERS\outputs\PEAO\informalidad\1%\simulacion_3\output_tests.xlsx',spillover_test_"&amp;TH116&amp;"','sp_test_"&amp;TH116&amp;"');"</f>
        <v>xlswrite('G:\Mi unidad\1. PROYECTOS TELLO 2022\SCM SPILL OVERS\outputs\PEAO\informalidad\1%\simulacion_3\output_tests.xlsx',spillover_test_77','sp_test_77');</v>
      </c>
      <c r="TU116">
        <v>77</v>
      </c>
      <c r="TV116" t="str">
        <f>"xlswrite('G:\Mi unidad\1. PROYECTOS TELLO 2022\SCM SPILL OVERS\outputs\PEAO\alimentos\1%\simulacion_3\output_tests.xlsx',spillover_test_"&amp;TU116&amp;"','sp_test_"&amp;TU116&amp;"');"</f>
        <v>xlswrite('G:\Mi unidad\1. PROYECTOS TELLO 2022\SCM SPILL OVERS\outputs\PEAO\alimentos\1%\simulacion_3\output_tests.xlsx',spillover_test_77','sp_test_77');</v>
      </c>
      <c r="UB116">
        <v>77</v>
      </c>
      <c r="UC116" t="str">
        <f>"xlswrite('G:\Mi unidad\1. PROYECTOS TELLO 2022\SCM SPILL OVERS\outputs\PEAO\jefe_hogar\1%\simulacion_3\output_tests.xlsx',spillover_test_"&amp;UB116&amp;"','sp_test_"&amp;UB116&amp;"');"</f>
        <v>xlswrite('G:\Mi unidad\1. PROYECTOS TELLO 2022\SCM SPILL OVERS\outputs\PEAO\jefe_hogar\1%\simulacion_3\output_tests.xlsx',spillover_test_77','sp_test_77');</v>
      </c>
      <c r="UI116">
        <v>77</v>
      </c>
      <c r="UJ116" t="str">
        <f>"xlswrite('G:\Mi unidad\1. PROYECTOS TELLO 2022\SCM SPILL OVERS\outputs\PEAO\mujeres\1%\simulacion_3\output_tests.xlsx',spillover_test_"&amp;UI116&amp;"','sp_test_"&amp;UI116&amp;"');"</f>
        <v>xlswrite('G:\Mi unidad\1. PROYECTOS TELLO 2022\SCM SPILL OVERS\outputs\PEAO\mujeres\1%\simulacion_3\output_tests.xlsx',spillover_test_77','sp_test_77');</v>
      </c>
      <c r="UU116">
        <v>77</v>
      </c>
      <c r="UV116" t="str">
        <f>"xlswrite('G:\Mi unidad\1. PROYECTOS TELLO 2022\SCM SPILL OVERS\outputs\PEAO\criminalidad\1%\simulacion_3\output_tests.xlsx',spillover_test_"&amp;UU116&amp;"','sp_test_"&amp;UU116&amp;"');"</f>
        <v>xlswrite('G:\Mi unidad\1. PROYECTOS TELLO 2022\SCM SPILL OVERS\outputs\PEAO\criminalidad\1%\simulacion_3\output_tests.xlsx',spillover_test_77','sp_test_77');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OVERS\outputs\PEAO\bajo_niv_educ\1%\simulacion_3\output_tests.xlsx',lb_vec_"&amp;QW117&amp;"','lb_vec_"&amp;QW117&amp;"');"</f>
        <v>xlswrite('G:\Mi unidad\1. PROYECTOS TELLO 2022\SCM SPILL OVERS\outputs\PEAO\bajo_niv_educ\1%\simulacion_3\output_tests.xlsx',lb_vec_78','lb_vec_78');</v>
      </c>
      <c r="RK117">
        <v>78</v>
      </c>
      <c r="RL117" t="str">
        <f>"xlswrite('G:\Mi unidad\1. PROYECTOS TELLO 2022\SCM SPILL OVERS\outputs\PEAO\bajo_ingreso\1%\simulacion_3\output_tests.xlsx',lb_vec_"&amp;RK117&amp;"','lb_vec_"&amp;RK117&amp;"');"</f>
        <v>xlswrite('G:\Mi unidad\1. PROYECTOS TELLO 2022\SCM SPILL OVERS\outputs\PEAO\bajo_ingreso\1%\simulacion_3\output_tests.xlsx',lb_vec_78','lb_vec_78');</v>
      </c>
      <c r="RW117">
        <v>78</v>
      </c>
      <c r="RX117" t="str">
        <f>"xlswrite('G:\Mi unidad\1. PROYECTOS TELLO 2022\SCM SPILL OVERS\outputs\PEAO\densidad\1%\simulacion_3\output_tests.xlsx',lb_vec_"&amp;RW117&amp;"','lb_vec_"&amp;RW117&amp;"');"</f>
        <v>xlswrite('G:\Mi unidad\1. PROYECTOS TELLO 2022\SCM SPILL OVERS\outputs\PEAO\densidad\1%\simulacion_3\output_tests.xlsx',lb_vec_78','lb_vec_78');</v>
      </c>
      <c r="SI117">
        <v>78</v>
      </c>
      <c r="SJ117" t="str">
        <f>"xlswrite('G:\Mi unidad\1. PROYECTOS TELLO 2022\SCM SPILL OVERS\outputs\PEAO\densidad_g\1%\simulacion_3\output_tests.xlsx',lb_vec_"&amp;SI117&amp;"','lb_vec_"&amp;SI117&amp;"');"</f>
        <v>xlswrite('G:\Mi unidad\1. PROYECTOS TELLO 2022\SCM SPILL OVERS\outputs\PEAO\densidad_g\1%\simulacion_3\output_tests.xlsx',lb_vec_78','lb_vec_78');</v>
      </c>
      <c r="SU117">
        <v>78</v>
      </c>
      <c r="SV117" t="str">
        <f>"xlswrite('G:\Mi unidad\1. PROYECTOS TELLO 2022\SCM SPILL OVERS\outputs\PEAO\distancia_centro_salud\1%\simulacion_3\output_tests.xlsx',lb_vec_"&amp;SU117&amp;"','lb_vec_"&amp;SU117&amp;"');"</f>
        <v>xlswrite('G:\Mi unidad\1. PROYECTOS TELLO 2022\SCM SPILL OVERS\outputs\PEAO\distancia_centro_salud\1%\simulacion_3\output_tests.xlsx',lb_vec_78','lb_vec_78');</v>
      </c>
      <c r="TH117">
        <v>78</v>
      </c>
      <c r="TI117" t="str">
        <f>"xlswrite('G:\Mi unidad\1. PROYECTOS TELLO 2022\SCM SPILL OVERS\outputs\PEAO\informalidad\1%\simulacion_3\output_tests.xlsx',lb_vec_"&amp;TH117&amp;"','lb_vec_"&amp;TH117&amp;"');"</f>
        <v>xlswrite('G:\Mi unidad\1. PROYECTOS TELLO 2022\SCM SPILL OVERS\outputs\PEAO\informalidad\1%\simulacion_3\output_tests.xlsx',lb_vec_78','lb_vec_78');</v>
      </c>
      <c r="TU117">
        <v>78</v>
      </c>
      <c r="TV117" t="str">
        <f>"xlswrite('G:\Mi unidad\1. PROYECTOS TELLO 2022\SCM SPILL OVERS\outputs\PEAO\alimentos\1%\simulacion_3\output_tests.xlsx',lb_vec_"&amp;TU117&amp;"','lb_vec_"&amp;TU117&amp;"');"</f>
        <v>xlswrite('G:\Mi unidad\1. PROYECTOS TELLO 2022\SCM SPILL OVERS\outputs\PEAO\alimentos\1%\simulacion_3\output_tests.xlsx',lb_vec_78','lb_vec_78');</v>
      </c>
      <c r="UB117">
        <v>78</v>
      </c>
      <c r="UC117" t="str">
        <f>"xlswrite('G:\Mi unidad\1. PROYECTOS TELLO 2022\SCM SPILL OVERS\outputs\PEAO\jefe_hogar\1%\simulacion_3\output_tests.xlsx',lb_vec_"&amp;UB117&amp;"','lb_vec_"&amp;UB117&amp;"');"</f>
        <v>xlswrite('G:\Mi unidad\1. PROYECTOS TELLO 2022\SCM SPILL OVERS\outputs\PEAO\jefe_hogar\1%\simulacion_3\output_tests.xlsx',lb_vec_78','lb_vec_78');</v>
      </c>
      <c r="UI117">
        <v>78</v>
      </c>
      <c r="UJ117" t="str">
        <f>"xlswrite('G:\Mi unidad\1. PROYECTOS TELLO 2022\SCM SPILL OVERS\outputs\PEAO\mujeres\1%\simulacion_3\output_tests.xlsx',lb_vec_"&amp;UI117&amp;"','lb_vec_"&amp;UI117&amp;"');"</f>
        <v>xlswrite('G:\Mi unidad\1. PROYECTOS TELLO 2022\SCM SPILL OVERS\outputs\PEAO\mujeres\1%\simulacion_3\output_tests.xlsx',lb_vec_78','lb_vec_78');</v>
      </c>
      <c r="UU117">
        <v>78</v>
      </c>
      <c r="UV117" t="str">
        <f>"xlswrite('G:\Mi unidad\1. PROYECTOS TELLO 2022\SCM SPILL OVERS\outputs\PEAO\criminalidad\1%\simulacion_3\output_tests.xlsx',lb_vec_"&amp;UU117&amp;"','lb_vec_"&amp;UU117&amp;"');"</f>
        <v>xlswrite('G:\Mi unidad\1. PROYECTOS TELLO 2022\SCM SPILL OVERS\outputs\PEAO\criminalidad\1%\simulacion_3\output_tests.xlsx',lb_vec_78','lb_vec_78');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OVERS\outputs\PEAO\bajo_niv_educ\1%\simulacion_3\output_tests.xlsx',ub_vec_"&amp;QW118&amp;"','ub_vec_"&amp;QW118&amp;"');"</f>
        <v>xlswrite('G:\Mi unidad\1. PROYECTOS TELLO 2022\SCM SPILL OVERS\outputs\PEAO\bajo_niv_educ\1%\simulacion_3\output_tests.xlsx',ub_vec_78','ub_vec_78');</v>
      </c>
      <c r="RK118">
        <v>78</v>
      </c>
      <c r="RL118" t="str">
        <f>"xlswrite('G:\Mi unidad\1. PROYECTOS TELLO 2022\SCM SPILL OVERS\outputs\PEAO\bajo_ingreso\1%\simulacion_3\output_tests.xlsx',ub_vec_"&amp;RK118&amp;"','ub_vec_"&amp;RK118&amp;"');"</f>
        <v>xlswrite('G:\Mi unidad\1. PROYECTOS TELLO 2022\SCM SPILL OVERS\outputs\PEAO\bajo_ingreso\1%\simulacion_3\output_tests.xlsx',ub_vec_78','ub_vec_78');</v>
      </c>
      <c r="RW118">
        <v>78</v>
      </c>
      <c r="RX118" t="str">
        <f>"xlswrite('G:\Mi unidad\1. PROYECTOS TELLO 2022\SCM SPILL OVERS\outputs\PEAO\densidad\1%\simulacion_3\output_tests.xlsx',ub_vec_"&amp;RW118&amp;"','ub_vec_"&amp;RW118&amp;"');"</f>
        <v>xlswrite('G:\Mi unidad\1. PROYECTOS TELLO 2022\SCM SPILL OVERS\outputs\PEAO\densidad\1%\simulacion_3\output_tests.xlsx',ub_vec_78','ub_vec_78');</v>
      </c>
      <c r="SI118">
        <v>78</v>
      </c>
      <c r="SJ118" t="str">
        <f>"xlswrite('G:\Mi unidad\1. PROYECTOS TELLO 2022\SCM SPILL OVERS\outputs\PEAO\densidad_g\1%\simulacion_3\output_tests.xlsx',ub_vec_"&amp;SI118&amp;"','ub_vec_"&amp;SI118&amp;"');"</f>
        <v>xlswrite('G:\Mi unidad\1. PROYECTOS TELLO 2022\SCM SPILL OVERS\outputs\PEAO\densidad_g\1%\simulacion_3\output_tests.xlsx',ub_vec_78','ub_vec_78');</v>
      </c>
      <c r="SU118">
        <v>78</v>
      </c>
      <c r="SV118" t="str">
        <f>"xlswrite('G:\Mi unidad\1. PROYECTOS TELLO 2022\SCM SPILL OVERS\outputs\PEAO\distancia_centro_salud\1%\simulacion_3\output_tests.xlsx',ub_vec_"&amp;SU118&amp;"','ub_vec_"&amp;SU118&amp;"');"</f>
        <v>xlswrite('G:\Mi unidad\1. PROYECTOS TELLO 2022\SCM SPILL OVERS\outputs\PEAO\distancia_centro_salud\1%\simulacion_3\output_tests.xlsx',ub_vec_78','ub_vec_78');</v>
      </c>
      <c r="TH118">
        <v>78</v>
      </c>
      <c r="TI118" t="str">
        <f>"xlswrite('G:\Mi unidad\1. PROYECTOS TELLO 2022\SCM SPILL OVERS\outputs\PEAO\informalidad\1%\simulacion_3\output_tests.xlsx',ub_vec_"&amp;TH118&amp;"','ub_vec_"&amp;TH118&amp;"');"</f>
        <v>xlswrite('G:\Mi unidad\1. PROYECTOS TELLO 2022\SCM SPILL OVERS\outputs\PEAO\informalidad\1%\simulacion_3\output_tests.xlsx',ub_vec_78','ub_vec_78');</v>
      </c>
      <c r="TU118">
        <v>78</v>
      </c>
      <c r="TV118" t="str">
        <f>"xlswrite('G:\Mi unidad\1. PROYECTOS TELLO 2022\SCM SPILL OVERS\outputs\PEAO\alimentos\1%\simulacion_3\output_tests.xlsx',ub_vec_"&amp;TU118&amp;"','ub_vec_"&amp;TU118&amp;"');"</f>
        <v>xlswrite('G:\Mi unidad\1. PROYECTOS TELLO 2022\SCM SPILL OVERS\outputs\PEAO\alimentos\1%\simulacion_3\output_tests.xlsx',ub_vec_78','ub_vec_78');</v>
      </c>
      <c r="UB118">
        <v>78</v>
      </c>
      <c r="UC118" t="str">
        <f>"xlswrite('G:\Mi unidad\1. PROYECTOS TELLO 2022\SCM SPILL OVERS\outputs\PEAO\jefe_hogar\1%\simulacion_3\output_tests.xlsx',ub_vec_"&amp;UB118&amp;"','ub_vec_"&amp;UB118&amp;"');"</f>
        <v>xlswrite('G:\Mi unidad\1. PROYECTOS TELLO 2022\SCM SPILL OVERS\outputs\PEAO\jefe_hogar\1%\simulacion_3\output_tests.xlsx',ub_vec_78','ub_vec_78');</v>
      </c>
      <c r="UI118">
        <v>78</v>
      </c>
      <c r="UJ118" t="str">
        <f>"xlswrite('G:\Mi unidad\1. PROYECTOS TELLO 2022\SCM SPILL OVERS\outputs\PEAO\mujeres\1%\simulacion_3\output_tests.xlsx',ub_vec_"&amp;UI118&amp;"','ub_vec_"&amp;UI118&amp;"');"</f>
        <v>xlswrite('G:\Mi unidad\1. PROYECTOS TELLO 2022\SCM SPILL OVERS\outputs\PEAO\mujeres\1%\simulacion_3\output_tests.xlsx',ub_vec_78','ub_vec_78');</v>
      </c>
      <c r="UU118">
        <v>78</v>
      </c>
      <c r="UV118" t="str">
        <f>"xlswrite('G:\Mi unidad\1. PROYECTOS TELLO 2022\SCM SPILL OVERS\outputs\PEAO\criminalidad\1%\simulacion_3\output_tests.xlsx',ub_vec_"&amp;UU118&amp;"','ub_vec_"&amp;UU118&amp;"');"</f>
        <v>xlswrite('G:\Mi unidad\1. PROYECTOS TELLO 2022\SCM SPILL OVERS\outputs\PEAO\criminalidad\1%\simulacion_3\output_tests.xlsx',ub_vec_78','ub_vec_78');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OVERS\outputs\PEAO\bajo_niv_educ\1%\simulacion_3\output_tests.xlsx',p_value_vec_"&amp;QW119&amp;"','p_value_vec_"&amp;QW119&amp;"');"</f>
        <v>xlswrite('G:\Mi unidad\1. PROYECTOS TELLO 2022\SCM SPILL OVERS\outputs\PEAO\bajo_niv_educ\1%\simulacion_3\output_tests.xlsx',p_value_vec_78','p_value_vec_78');</v>
      </c>
      <c r="RK119">
        <v>78</v>
      </c>
      <c r="RL119" t="str">
        <f>"xlswrite('G:\Mi unidad\1. PROYECTOS TELLO 2022\SCM SPILL OVERS\outputs\PEAO\bajo_ingreso\1%\simulacion_3\output_tests.xlsx',p_value_vec_"&amp;RK119&amp;"','p_value_vec_"&amp;RK119&amp;"');"</f>
        <v>xlswrite('G:\Mi unidad\1. PROYECTOS TELLO 2022\SCM SPILL OVERS\outputs\PEAO\bajo_ingreso\1%\simulacion_3\output_tests.xlsx',p_value_vec_78','p_value_vec_78');</v>
      </c>
      <c r="RW119">
        <v>78</v>
      </c>
      <c r="RX119" t="str">
        <f>"xlswrite('G:\Mi unidad\1. PROYECTOS TELLO 2022\SCM SPILL OVERS\outputs\PEAO\densidad\1%\simulacion_3\output_tests.xlsx',p_value_vec_"&amp;RW119&amp;"','p_value_vec_"&amp;RW119&amp;"');"</f>
        <v>xlswrite('G:\Mi unidad\1. PROYECTOS TELLO 2022\SCM SPILL OVERS\outputs\PEAO\densidad\1%\simulacion_3\output_tests.xlsx',p_value_vec_78','p_value_vec_78');</v>
      </c>
      <c r="SI119">
        <v>78</v>
      </c>
      <c r="SJ119" t="str">
        <f>"xlswrite('G:\Mi unidad\1. PROYECTOS TELLO 2022\SCM SPILL OVERS\outputs\PEAO\densidad_g\1%\simulacion_3\output_tests.xlsx',p_value_vec_"&amp;SI119&amp;"','p_value_vec_"&amp;SI119&amp;"');"</f>
        <v>xlswrite('G:\Mi unidad\1. PROYECTOS TELLO 2022\SCM SPILL OVERS\outputs\PEAO\densidad_g\1%\simulacion_3\output_tests.xlsx',p_value_vec_78','p_value_vec_78');</v>
      </c>
      <c r="SU119">
        <v>78</v>
      </c>
      <c r="SV119" t="str">
        <f>"xlswrite('G:\Mi unidad\1. PROYECTOS TELLO 2022\SCM SPILL OVERS\outputs\PEAO\distancia_centro_salud\1%\simulacion_3\output_tests.xlsx',p_value_vec_"&amp;SU119&amp;"','p_value_vec_"&amp;SU119&amp;"');"</f>
        <v>xlswrite('G:\Mi unidad\1. PROYECTOS TELLO 2022\SCM SPILL OVERS\outputs\PEAO\distancia_centro_salud\1%\simulacion_3\output_tests.xlsx',p_value_vec_78','p_value_vec_78');</v>
      </c>
      <c r="TH119">
        <v>78</v>
      </c>
      <c r="TI119" t="str">
        <f>"xlswrite('G:\Mi unidad\1. PROYECTOS TELLO 2022\SCM SPILL OVERS\outputs\PEAO\informalidad\1%\simulacion_3\output_tests.xlsx',p_value_vec_"&amp;TH119&amp;"','p_value_vec_"&amp;TH119&amp;"');"</f>
        <v>xlswrite('G:\Mi unidad\1. PROYECTOS TELLO 2022\SCM SPILL OVERS\outputs\PEAO\informalidad\1%\simulacion_3\output_tests.xlsx',p_value_vec_78','p_value_vec_78');</v>
      </c>
      <c r="TU119">
        <v>78</v>
      </c>
      <c r="TV119" t="str">
        <f>"xlswrite('G:\Mi unidad\1. PROYECTOS TELLO 2022\SCM SPILL OVERS\outputs\PEAO\alimentos\1%\simulacion_3\output_tests.xlsx',p_value_vec_"&amp;TU119&amp;"','p_value_vec_"&amp;TU119&amp;"');"</f>
        <v>xlswrite('G:\Mi unidad\1. PROYECTOS TELLO 2022\SCM SPILL OVERS\outputs\PEAO\alimentos\1%\simulacion_3\output_tests.xlsx',p_value_vec_78','p_value_vec_78');</v>
      </c>
      <c r="UB119">
        <v>78</v>
      </c>
      <c r="UC119" t="str">
        <f>"xlswrite('G:\Mi unidad\1. PROYECTOS TELLO 2022\SCM SPILL OVERS\outputs\PEAO\jefe_hogar\1%\simulacion_3\output_tests.xlsx',p_value_vec_"&amp;UB119&amp;"','p_value_vec_"&amp;UB119&amp;"');"</f>
        <v>xlswrite('G:\Mi unidad\1. PROYECTOS TELLO 2022\SCM SPILL OVERS\outputs\PEAO\jefe_hogar\1%\simulacion_3\output_tests.xlsx',p_value_vec_78','p_value_vec_78');</v>
      </c>
      <c r="UI119">
        <v>78</v>
      </c>
      <c r="UJ119" t="str">
        <f>"xlswrite('G:\Mi unidad\1. PROYECTOS TELLO 2022\SCM SPILL OVERS\outputs\PEAO\mujeres\1%\simulacion_3\output_tests.xlsx',p_value_vec_"&amp;UI119&amp;"','p_value_vec_"&amp;UI119&amp;"');"</f>
        <v>xlswrite('G:\Mi unidad\1. PROYECTOS TELLO 2022\SCM SPILL OVERS\outputs\PEAO\mujeres\1%\simulacion_3\output_tests.xlsx',p_value_vec_78','p_value_vec_78');</v>
      </c>
      <c r="UU119">
        <v>78</v>
      </c>
      <c r="UV119" t="str">
        <f>"xlswrite('G:\Mi unidad\1. PROYECTOS TELLO 2022\SCM SPILL OVERS\outputs\PEAO\criminalidad\1%\simulacion_3\output_tests.xlsx',p_value_vec_"&amp;UU119&amp;"','p_value_vec_"&amp;UU119&amp;"');"</f>
        <v>xlswrite('G:\Mi unidad\1. PROYECTOS TELLO 2022\SCM SPILL OVERS\outputs\PEAO\criminalidad\1%\simulacion_3\output_tests.xlsx',p_value_vec_78','p_value_vec_78');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OVERS\outputs\PEAO\bajo_niv_educ\1%\simulacion_3\output_tests.xlsx',alpha1_hat_vec_"&amp;QW120&amp;"','alpha1_hat_vec_"&amp;QW120&amp;"');"</f>
        <v>xlswrite('G:\Mi unidad\1. PROYECTOS TELLO 2022\SCM SPILL OVERS\outputs\PEAO\bajo_niv_educ\1%\simulacion_3\output_tests.xlsx',alpha1_hat_vec_78','alpha1_hat_vec_78');</v>
      </c>
      <c r="RK120">
        <v>78</v>
      </c>
      <c r="RL120" t="str">
        <f>"xlswrite('G:\Mi unidad\1. PROYECTOS TELLO 2022\SCM SPILL OVERS\outputs\PEAO\bajo_ingreso\1%\simulacion_3\output_tests.xlsx',alpha1_hat_vec_"&amp;RK120&amp;"','alpha1_hat_vec_"&amp;RK120&amp;"');"</f>
        <v>xlswrite('G:\Mi unidad\1. PROYECTOS TELLO 2022\SCM SPILL OVERS\outputs\PEAO\bajo_ingreso\1%\simulacion_3\output_tests.xlsx',alpha1_hat_vec_78','alpha1_hat_vec_78');</v>
      </c>
      <c r="RW120">
        <v>78</v>
      </c>
      <c r="RX120" t="str">
        <f>"xlswrite('G:\Mi unidad\1. PROYECTOS TELLO 2022\SCM SPILL OVERS\outputs\PEAO\densidad\1%\simulacion_3\output_tests.xlsx',alpha1_hat_vec_"&amp;RW120&amp;"','alpha1_hat_vec_"&amp;RW120&amp;"');"</f>
        <v>xlswrite('G:\Mi unidad\1. PROYECTOS TELLO 2022\SCM SPILL OVERS\outputs\PEAO\densidad\1%\simulacion_3\output_tests.xlsx',alpha1_hat_vec_78','alpha1_hat_vec_78');</v>
      </c>
      <c r="SI120">
        <v>78</v>
      </c>
      <c r="SJ120" t="str">
        <f>"xlswrite('G:\Mi unidad\1. PROYECTOS TELLO 2022\SCM SPILL OVERS\outputs\PEAO\densidad_g\1%\simulacion_3\output_tests.xlsx',alpha1_hat_vec_"&amp;SI120&amp;"','alpha1_hat_vec_"&amp;SI120&amp;"');"</f>
        <v>xlswrite('G:\Mi unidad\1. PROYECTOS TELLO 2022\SCM SPILL OVERS\outputs\PEAO\densidad_g\1%\simulacion_3\output_tests.xlsx',alpha1_hat_vec_78','alpha1_hat_vec_78');</v>
      </c>
      <c r="SU120">
        <v>78</v>
      </c>
      <c r="SV120" t="str">
        <f>"xlswrite('G:\Mi unidad\1. PROYECTOS TELLO 2022\SCM SPILL OVERS\outputs\PEAO\distancia_centro_salud\1%\simulacion_3\output_tests.xlsx',alpha1_hat_vec_"&amp;SU120&amp;"','alpha1_hat_vec_"&amp;SU120&amp;"');"</f>
        <v>xlswrite('G:\Mi unidad\1. PROYECTOS TELLO 2022\SCM SPILL OVERS\outputs\PEAO\distancia_centro_salud\1%\simulacion_3\output_tests.xlsx',alpha1_hat_vec_78','alpha1_hat_vec_78');</v>
      </c>
      <c r="TH120">
        <v>78</v>
      </c>
      <c r="TI120" t="str">
        <f>"xlswrite('G:\Mi unidad\1. PROYECTOS TELLO 2022\SCM SPILL OVERS\outputs\PEAO\informalidad\1%\simulacion_3\output_tests.xlsx',alpha1_hat_vec_"&amp;TH120&amp;"','alpha1_hat_vec_"&amp;TH120&amp;"');"</f>
        <v>xlswrite('G:\Mi unidad\1. PROYECTOS TELLO 2022\SCM SPILL OVERS\outputs\PEAO\informalidad\1%\simulacion_3\output_tests.xlsx',alpha1_hat_vec_78','alpha1_hat_vec_78');</v>
      </c>
      <c r="TU120">
        <v>78</v>
      </c>
      <c r="TV120" t="str">
        <f>"xlswrite('G:\Mi unidad\1. PROYECTOS TELLO 2022\SCM SPILL OVERS\outputs\PEAO\alimentos\1%\simulacion_3\output_tests.xlsx',alpha1_hat_vec_"&amp;TU120&amp;"','alpha1_hat_vec_"&amp;TU120&amp;"');"</f>
        <v>xlswrite('G:\Mi unidad\1. PROYECTOS TELLO 2022\SCM SPILL OVERS\outputs\PEAO\alimentos\1%\simulacion_3\output_tests.xlsx',alpha1_hat_vec_78','alpha1_hat_vec_78');</v>
      </c>
      <c r="UB120">
        <v>78</v>
      </c>
      <c r="UC120" t="str">
        <f>"xlswrite('G:\Mi unidad\1. PROYECTOS TELLO 2022\SCM SPILL OVERS\outputs\PEAO\jefe_hogar\1%\simulacion_3\output_tests.xlsx',alpha1_hat_vec_"&amp;UB120&amp;"','alpha1_hat_vec_"&amp;UB120&amp;"');"</f>
        <v>xlswrite('G:\Mi unidad\1. PROYECTOS TELLO 2022\SCM SPILL OVERS\outputs\PEAO\jefe_hogar\1%\simulacion_3\output_tests.xlsx',alpha1_hat_vec_78','alpha1_hat_vec_78');</v>
      </c>
      <c r="UI120">
        <v>78</v>
      </c>
      <c r="UJ120" t="str">
        <f>"xlswrite('G:\Mi unidad\1. PROYECTOS TELLO 2022\SCM SPILL OVERS\outputs\PEAO\mujeres\1%\simulacion_3\output_tests.xlsx',alpha1_hat_vec_"&amp;UI120&amp;"','alpha1_hat_vec_"&amp;UI120&amp;"');"</f>
        <v>xlswrite('G:\Mi unidad\1. PROYECTOS TELLO 2022\SCM SPILL OVERS\outputs\PEAO\mujeres\1%\simulacion_3\output_tests.xlsx',alpha1_hat_vec_78','alpha1_hat_vec_78');</v>
      </c>
      <c r="UU120">
        <v>78</v>
      </c>
      <c r="UV120" t="str">
        <f>"xlswrite('G:\Mi unidad\1. PROYECTOS TELLO 2022\SCM SPILL OVERS\outputs\PEAO\criminalidad\1%\simulacion_3\output_tests.xlsx',alpha1_hat_vec_"&amp;UU120&amp;"','alpha1_hat_vec_"&amp;UU120&amp;"');"</f>
        <v>xlswrite('G:\Mi unidad\1. PROYECTOS TELLO 2022\SCM SPILL OVERS\outputs\PEAO\criminalidad\1%\simulacion_3\output_tests.xlsx',alpha1_hat_vec_78','alpha1_hat_vec_78');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sp_andrews(Y_pre_"&amp;QP121&amp;",PEAO_"&amp;QP121&amp;"(:,T+s),A_"&amp;QP121&amp;",C,d,alpha_sig);"</f>
        <v xml:space="preserve">    spillover_test_71(s) = sp_andrews(Y_pre_71,PEAO_71(:,T+s),A_71,C,d,alpha_sig);</v>
      </c>
      <c r="QW121">
        <v>78</v>
      </c>
      <c r="QX121" t="str">
        <f>"xlswrite('G:\Mi unidad\1. PROYECTOS TELLO 2022\SCM SPILL OVERS\outputs\PEAO\bajo_niv_educ\1%\simulacion_3\output_tests.xlsx',spillover_test_"&amp;QW121&amp;"','sp_test_"&amp;QW121&amp;"');"</f>
        <v>xlswrite('G:\Mi unidad\1. PROYECTOS TELLO 2022\SCM SPILL OVERS\outputs\PEAO\bajo_niv_educ\1%\simulacion_3\output_tests.xlsx',spillover_test_78','sp_test_78');</v>
      </c>
      <c r="RK121">
        <v>78</v>
      </c>
      <c r="RL121" t="str">
        <f>"xlswrite('G:\Mi unidad\1. PROYECTOS TELLO 2022\SCM SPILL OVERS\outputs\PEAO\bajo_ingreso\1%\simulacion_3\output_tests.xlsx',spillover_test_"&amp;RK121&amp;"','sp_test_"&amp;RK121&amp;"');"</f>
        <v>xlswrite('G:\Mi unidad\1. PROYECTOS TELLO 2022\SCM SPILL OVERS\outputs\PEAO\bajo_ingreso\1%\simulacion_3\output_tests.xlsx',spillover_test_78','sp_test_78');</v>
      </c>
      <c r="RW121">
        <v>78</v>
      </c>
      <c r="RX121" t="str">
        <f>"xlswrite('G:\Mi unidad\1. PROYECTOS TELLO 2022\SCM SPILL OVERS\outputs\PEAO\densidad\1%\simulacion_3\output_tests.xlsx',spillover_test_"&amp;RW121&amp;"','sp_test_"&amp;RW121&amp;"');"</f>
        <v>xlswrite('G:\Mi unidad\1. PROYECTOS TELLO 2022\SCM SPILL OVERS\outputs\PEAO\densidad\1%\simulacion_3\output_tests.xlsx',spillover_test_78','sp_test_78');</v>
      </c>
      <c r="SI121">
        <v>78</v>
      </c>
      <c r="SJ121" t="str">
        <f>"xlswrite('G:\Mi unidad\1. PROYECTOS TELLO 2022\SCM SPILL OVERS\outputs\PEAO\densidad_g\1%\simulacion_3\output_tests.xlsx',spillover_test_"&amp;SI121&amp;"','sp_test_"&amp;SI121&amp;"');"</f>
        <v>xlswrite('G:\Mi unidad\1. PROYECTOS TELLO 2022\SCM SPILL OVERS\outputs\PEAO\densidad_g\1%\simulacion_3\output_tests.xlsx',spillover_test_78','sp_test_78');</v>
      </c>
      <c r="SU121">
        <v>78</v>
      </c>
      <c r="SV121" t="str">
        <f>"xlswrite('G:\Mi unidad\1. PROYECTOS TELLO 2022\SCM SPILL OVERS\outputs\PEAO\distancia_centro_salud\1%\simulacion_3\output_tests.xlsx',spillover_test_"&amp;SU121&amp;"','sp_test_"&amp;SU121&amp;"');"</f>
        <v>xlswrite('G:\Mi unidad\1. PROYECTOS TELLO 2022\SCM SPILL OVERS\outputs\PEAO\distancia_centro_salud\1%\simulacion_3\output_tests.xlsx',spillover_test_78','sp_test_78');</v>
      </c>
      <c r="TH121">
        <v>78</v>
      </c>
      <c r="TI121" t="str">
        <f>"xlswrite('G:\Mi unidad\1. PROYECTOS TELLO 2022\SCM SPILL OVERS\outputs\PEAO\informalidad\1%\simulacion_3\output_tests.xlsx',spillover_test_"&amp;TH121&amp;"','sp_test_"&amp;TH121&amp;"');"</f>
        <v>xlswrite('G:\Mi unidad\1. PROYECTOS TELLO 2022\SCM SPILL OVERS\outputs\PEAO\informalidad\1%\simulacion_3\output_tests.xlsx',spillover_test_78','sp_test_78');</v>
      </c>
      <c r="TU121">
        <v>78</v>
      </c>
      <c r="TV121" t="str">
        <f>"xlswrite('G:\Mi unidad\1. PROYECTOS TELLO 2022\SCM SPILL OVERS\outputs\PEAO\alimentos\1%\simulacion_3\output_tests.xlsx',spillover_test_"&amp;TU121&amp;"','sp_test_"&amp;TU121&amp;"');"</f>
        <v>xlswrite('G:\Mi unidad\1. PROYECTOS TELLO 2022\SCM SPILL OVERS\outputs\PEAO\alimentos\1%\simulacion_3\output_tests.xlsx',spillover_test_78','sp_test_78');</v>
      </c>
      <c r="UB121">
        <v>78</v>
      </c>
      <c r="UC121" t="str">
        <f>"xlswrite('G:\Mi unidad\1. PROYECTOS TELLO 2022\SCM SPILL OVERS\outputs\PEAO\jefe_hogar\1%\simulacion_3\output_tests.xlsx',spillover_test_"&amp;UB121&amp;"','sp_test_"&amp;UB121&amp;"');"</f>
        <v>xlswrite('G:\Mi unidad\1. PROYECTOS TELLO 2022\SCM SPILL OVERS\outputs\PEAO\jefe_hogar\1%\simulacion_3\output_tests.xlsx',spillover_test_78','sp_test_78');</v>
      </c>
      <c r="UI121">
        <v>78</v>
      </c>
      <c r="UJ121" t="str">
        <f>"xlswrite('G:\Mi unidad\1. PROYECTOS TELLO 2022\SCM SPILL OVERS\outputs\PEAO\mujeres\1%\simulacion_3\output_tests.xlsx',spillover_test_"&amp;UI121&amp;"','sp_test_"&amp;UI121&amp;"');"</f>
        <v>xlswrite('G:\Mi unidad\1. PROYECTOS TELLO 2022\SCM SPILL OVERS\outputs\PEAO\mujeres\1%\simulacion_3\output_tests.xlsx',spillover_test_78','sp_test_78');</v>
      </c>
      <c r="UU121">
        <v>78</v>
      </c>
      <c r="UV121" t="str">
        <f>"xlswrite('G:\Mi unidad\1. PROYECTOS TELLO 2022\SCM SPILL OVERS\outputs\PEAO\criminalidad\1%\simulacion_3\output_tests.xlsx',spillover_test_"&amp;UU121&amp;"','sp_test_"&amp;UU121&amp;"');"</f>
        <v>xlswrite('G:\Mi unidad\1. PROYECTOS TELLO 2022\SCM SPILL OVERS\outputs\PEAO\criminalidad\1%\simulacion_3\output_tests.xlsx',spillover_test_78','sp_test_78');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OVERS\outputs\PEAO\bajo_niv_educ\1%\simulacion_3\output_tests.xlsx',lb_vec_"&amp;QW122&amp;"','lb_vec_"&amp;QW122&amp;"');"</f>
        <v>xlswrite('G:\Mi unidad\1. PROYECTOS TELLO 2022\SCM SPILL OVERS\outputs\PEAO\bajo_niv_educ\1%\simulacion_3\output_tests.xlsx',lb_vec_79','lb_vec_79');</v>
      </c>
      <c r="RK122">
        <v>79</v>
      </c>
      <c r="RL122" t="str">
        <f>"xlswrite('G:\Mi unidad\1. PROYECTOS TELLO 2022\SCM SPILL OVERS\outputs\PEAO\bajo_ingreso\1%\simulacion_3\output_tests.xlsx',lb_vec_"&amp;RK122&amp;"','lb_vec_"&amp;RK122&amp;"');"</f>
        <v>xlswrite('G:\Mi unidad\1. PROYECTOS TELLO 2022\SCM SPILL OVERS\outputs\PEAO\bajo_ingreso\1%\simulacion_3\output_tests.xlsx',lb_vec_79','lb_vec_79');</v>
      </c>
      <c r="RW122">
        <v>79</v>
      </c>
      <c r="RX122" t="str">
        <f>"xlswrite('G:\Mi unidad\1. PROYECTOS TELLO 2022\SCM SPILL OVERS\outputs\PEAO\densidad\1%\simulacion_3\output_tests.xlsx',lb_vec_"&amp;RW122&amp;"','lb_vec_"&amp;RW122&amp;"');"</f>
        <v>xlswrite('G:\Mi unidad\1. PROYECTOS TELLO 2022\SCM SPILL OVERS\outputs\PEAO\densidad\1%\simulacion_3\output_tests.xlsx',lb_vec_79','lb_vec_79');</v>
      </c>
      <c r="SI122">
        <v>79</v>
      </c>
      <c r="SJ122" t="str">
        <f>"xlswrite('G:\Mi unidad\1. PROYECTOS TELLO 2022\SCM SPILL OVERS\outputs\PEAO\densidad_g\1%\simulacion_3\output_tests.xlsx',lb_vec_"&amp;SI122&amp;"','lb_vec_"&amp;SI122&amp;"');"</f>
        <v>xlswrite('G:\Mi unidad\1. PROYECTOS TELLO 2022\SCM SPILL OVERS\outputs\PEAO\densidad_g\1%\simulacion_3\output_tests.xlsx',lb_vec_79','lb_vec_79');</v>
      </c>
      <c r="SU122">
        <v>79</v>
      </c>
      <c r="SV122" t="str">
        <f>"xlswrite('G:\Mi unidad\1. PROYECTOS TELLO 2022\SCM SPILL OVERS\outputs\PEAO\distancia_centro_salud\1%\simulacion_3\output_tests.xlsx',lb_vec_"&amp;SU122&amp;"','lb_vec_"&amp;SU122&amp;"');"</f>
        <v>xlswrite('G:\Mi unidad\1. PROYECTOS TELLO 2022\SCM SPILL OVERS\outputs\PEAO\distancia_centro_salud\1%\simulacion_3\output_tests.xlsx',lb_vec_79','lb_vec_79');</v>
      </c>
      <c r="TH122">
        <v>79</v>
      </c>
      <c r="TI122" t="str">
        <f>"xlswrite('G:\Mi unidad\1. PROYECTOS TELLO 2022\SCM SPILL OVERS\outputs\PEAO\informalidad\1%\simulacion_3\output_tests.xlsx',lb_vec_"&amp;TH122&amp;"','lb_vec_"&amp;TH122&amp;"');"</f>
        <v>xlswrite('G:\Mi unidad\1. PROYECTOS TELLO 2022\SCM SPILL OVERS\outputs\PEAO\informalidad\1%\simulacion_3\output_tests.xlsx',lb_vec_79','lb_vec_79');</v>
      </c>
      <c r="TU122">
        <v>79</v>
      </c>
      <c r="TV122" t="str">
        <f>"xlswrite('G:\Mi unidad\1. PROYECTOS TELLO 2022\SCM SPILL OVERS\outputs\PEAO\alimentos\1%\simulacion_3\output_tests.xlsx',lb_vec_"&amp;TU122&amp;"','lb_vec_"&amp;TU122&amp;"');"</f>
        <v>xlswrite('G:\Mi unidad\1. PROYECTOS TELLO 2022\SCM SPILL OVERS\outputs\PEAO\alimentos\1%\simulacion_3\output_tests.xlsx',lb_vec_79','lb_vec_79');</v>
      </c>
      <c r="UB122">
        <v>79</v>
      </c>
      <c r="UC122" t="str">
        <f>"xlswrite('G:\Mi unidad\1. PROYECTOS TELLO 2022\SCM SPILL OVERS\outputs\PEAO\jefe_hogar\1%\simulacion_3\output_tests.xlsx',lb_vec_"&amp;UB122&amp;"','lb_vec_"&amp;UB122&amp;"');"</f>
        <v>xlswrite('G:\Mi unidad\1. PROYECTOS TELLO 2022\SCM SPILL OVERS\outputs\PEAO\jefe_hogar\1%\simulacion_3\output_tests.xlsx',lb_vec_79','lb_vec_79');</v>
      </c>
      <c r="UI122">
        <v>79</v>
      </c>
      <c r="UJ122" t="str">
        <f>"xlswrite('G:\Mi unidad\1. PROYECTOS TELLO 2022\SCM SPILL OVERS\outputs\PEAO\mujeres\1%\simulacion_3\output_tests.xlsx',lb_vec_"&amp;UI122&amp;"','lb_vec_"&amp;UI122&amp;"');"</f>
        <v>xlswrite('G:\Mi unidad\1. PROYECTOS TELLO 2022\SCM SPILL OVERS\outputs\PEAO\mujeres\1%\simulacion_3\output_tests.xlsx',lb_vec_79','lb_vec_79');</v>
      </c>
      <c r="UU122">
        <v>79</v>
      </c>
      <c r="UV122" t="str">
        <f>"xlswrite('G:\Mi unidad\1. PROYECTOS TELLO 2022\SCM SPILL OVERS\outputs\PEAO\criminalidad\1%\simulacion_3\output_tests.xlsx',lb_vec_"&amp;UU122&amp;"','lb_vec_"&amp;UU122&amp;"');"</f>
        <v>xlswrite('G:\Mi unidad\1. PROYECTOS TELLO 2022\SCM SPILL OVERS\outputs\PEAO\criminalidad\1%\simulacion_3\output_tests.xlsx',lb_vec_79','lb_vec_79');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OVERS\outputs\PEAO\bajo_niv_educ\1%\simulacion_3\output_tests.xlsx',ub_vec_"&amp;QW123&amp;"','ub_vec_"&amp;QW123&amp;"');"</f>
        <v>xlswrite('G:\Mi unidad\1. PROYECTOS TELLO 2022\SCM SPILL OVERS\outputs\PEAO\bajo_niv_educ\1%\simulacion_3\output_tests.xlsx',ub_vec_79','ub_vec_79');</v>
      </c>
      <c r="RK123">
        <v>79</v>
      </c>
      <c r="RL123" t="str">
        <f>"xlswrite('G:\Mi unidad\1. PROYECTOS TELLO 2022\SCM SPILL OVERS\outputs\PEAO\bajo_ingreso\1%\simulacion_3\output_tests.xlsx',ub_vec_"&amp;RK123&amp;"','ub_vec_"&amp;RK123&amp;"');"</f>
        <v>xlswrite('G:\Mi unidad\1. PROYECTOS TELLO 2022\SCM SPILL OVERS\outputs\PEAO\bajo_ingreso\1%\simulacion_3\output_tests.xlsx',ub_vec_79','ub_vec_79');</v>
      </c>
      <c r="RW123">
        <v>79</v>
      </c>
      <c r="RX123" t="str">
        <f>"xlswrite('G:\Mi unidad\1. PROYECTOS TELLO 2022\SCM SPILL OVERS\outputs\PEAO\densidad\1%\simulacion_3\output_tests.xlsx',ub_vec_"&amp;RW123&amp;"','ub_vec_"&amp;RW123&amp;"');"</f>
        <v>xlswrite('G:\Mi unidad\1. PROYECTOS TELLO 2022\SCM SPILL OVERS\outputs\PEAO\densidad\1%\simulacion_3\output_tests.xlsx',ub_vec_79','ub_vec_79');</v>
      </c>
      <c r="SI123">
        <v>79</v>
      </c>
      <c r="SJ123" t="str">
        <f>"xlswrite('G:\Mi unidad\1. PROYECTOS TELLO 2022\SCM SPILL OVERS\outputs\PEAO\densidad_g\1%\simulacion_3\output_tests.xlsx',ub_vec_"&amp;SI123&amp;"','ub_vec_"&amp;SI123&amp;"');"</f>
        <v>xlswrite('G:\Mi unidad\1. PROYECTOS TELLO 2022\SCM SPILL OVERS\outputs\PEAO\densidad_g\1%\simulacion_3\output_tests.xlsx',ub_vec_79','ub_vec_79');</v>
      </c>
      <c r="SU123">
        <v>79</v>
      </c>
      <c r="SV123" t="str">
        <f>"xlswrite('G:\Mi unidad\1. PROYECTOS TELLO 2022\SCM SPILL OVERS\outputs\PEAO\distancia_centro_salud\1%\simulacion_3\output_tests.xlsx',ub_vec_"&amp;SU123&amp;"','ub_vec_"&amp;SU123&amp;"');"</f>
        <v>xlswrite('G:\Mi unidad\1. PROYECTOS TELLO 2022\SCM SPILL OVERS\outputs\PEAO\distancia_centro_salud\1%\simulacion_3\output_tests.xlsx',ub_vec_79','ub_vec_79');</v>
      </c>
      <c r="TH123">
        <v>79</v>
      </c>
      <c r="TI123" t="str">
        <f>"xlswrite('G:\Mi unidad\1. PROYECTOS TELLO 2022\SCM SPILL OVERS\outputs\PEAO\informalidad\1%\simulacion_3\output_tests.xlsx',ub_vec_"&amp;TH123&amp;"','ub_vec_"&amp;TH123&amp;"');"</f>
        <v>xlswrite('G:\Mi unidad\1. PROYECTOS TELLO 2022\SCM SPILL OVERS\outputs\PEAO\informalidad\1%\simulacion_3\output_tests.xlsx',ub_vec_79','ub_vec_79');</v>
      </c>
      <c r="TU123">
        <v>79</v>
      </c>
      <c r="TV123" t="str">
        <f>"xlswrite('G:\Mi unidad\1. PROYECTOS TELLO 2022\SCM SPILL OVERS\outputs\PEAO\alimentos\1%\simulacion_3\output_tests.xlsx',ub_vec_"&amp;TU123&amp;"','ub_vec_"&amp;TU123&amp;"');"</f>
        <v>xlswrite('G:\Mi unidad\1. PROYECTOS TELLO 2022\SCM SPILL OVERS\outputs\PEAO\alimentos\1%\simulacion_3\output_tests.xlsx',ub_vec_79','ub_vec_79');</v>
      </c>
      <c r="UB123">
        <v>79</v>
      </c>
      <c r="UC123" t="str">
        <f>"xlswrite('G:\Mi unidad\1. PROYECTOS TELLO 2022\SCM SPILL OVERS\outputs\PEAO\jefe_hogar\1%\simulacion_3\output_tests.xlsx',ub_vec_"&amp;UB123&amp;"','ub_vec_"&amp;UB123&amp;"');"</f>
        <v>xlswrite('G:\Mi unidad\1. PROYECTOS TELLO 2022\SCM SPILL OVERS\outputs\PEAO\jefe_hogar\1%\simulacion_3\output_tests.xlsx',ub_vec_79','ub_vec_79');</v>
      </c>
      <c r="UI123">
        <v>79</v>
      </c>
      <c r="UJ123" t="str">
        <f>"xlswrite('G:\Mi unidad\1. PROYECTOS TELLO 2022\SCM SPILL OVERS\outputs\PEAO\mujeres\1%\simulacion_3\output_tests.xlsx',ub_vec_"&amp;UI123&amp;"','ub_vec_"&amp;UI123&amp;"');"</f>
        <v>xlswrite('G:\Mi unidad\1. PROYECTOS TELLO 2022\SCM SPILL OVERS\outputs\PEAO\mujeres\1%\simulacion_3\output_tests.xlsx',ub_vec_79','ub_vec_79');</v>
      </c>
      <c r="UU123">
        <v>79</v>
      </c>
      <c r="UV123" t="str">
        <f>"xlswrite('G:\Mi unidad\1. PROYECTOS TELLO 2022\SCM SPILL OVERS\outputs\PEAO\criminalidad\1%\simulacion_3\output_tests.xlsx',ub_vec_"&amp;UU123&amp;"','ub_vec_"&amp;UU123&amp;"');"</f>
        <v>xlswrite('G:\Mi unidad\1. PROYECTOS TELLO 2022\SCM SPILL OVERS\outputs\PEAO\criminalidad\1%\simulacion_3\output_tests.xlsx',ub_vec_79','ub_vec_79');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sp_andrews_te(Y_pre_"&amp;QI124&amp;",PEAO_"&amp;QI124&amp;"(:,T+s),A_"&amp;QI124&amp;",C,.05);"</f>
        <v xml:space="preserve">    [p_value_44,lb_44,ub_44] = sp_andrews_te(Y_pre_44,PEAO_44(:,T+s),A_44,C,.05);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OVERS\outputs\PEAO\bajo_niv_educ\1%\simulacion_3\output_tests.xlsx',p_value_vec_"&amp;QW124&amp;"','p_value_vec_"&amp;QW124&amp;"');"</f>
        <v>xlswrite('G:\Mi unidad\1. PROYECTOS TELLO 2022\SCM SPILL OVERS\outputs\PEAO\bajo_niv_educ\1%\simulacion_3\output_tests.xlsx',p_value_vec_79','p_value_vec_79');</v>
      </c>
      <c r="RK124">
        <v>79</v>
      </c>
      <c r="RL124" t="str">
        <f>"xlswrite('G:\Mi unidad\1. PROYECTOS TELLO 2022\SCM SPILL OVERS\outputs\PEAO\bajo_ingreso\1%\simulacion_3\output_tests.xlsx',p_value_vec_"&amp;RK124&amp;"','p_value_vec_"&amp;RK124&amp;"');"</f>
        <v>xlswrite('G:\Mi unidad\1. PROYECTOS TELLO 2022\SCM SPILL OVERS\outputs\PEAO\bajo_ingreso\1%\simulacion_3\output_tests.xlsx',p_value_vec_79','p_value_vec_79');</v>
      </c>
      <c r="RW124">
        <v>79</v>
      </c>
      <c r="RX124" t="str">
        <f>"xlswrite('G:\Mi unidad\1. PROYECTOS TELLO 2022\SCM SPILL OVERS\outputs\PEAO\densidad\1%\simulacion_3\output_tests.xlsx',p_value_vec_"&amp;RW124&amp;"','p_value_vec_"&amp;RW124&amp;"');"</f>
        <v>xlswrite('G:\Mi unidad\1. PROYECTOS TELLO 2022\SCM SPILL OVERS\outputs\PEAO\densidad\1%\simulacion_3\output_tests.xlsx',p_value_vec_79','p_value_vec_79');</v>
      </c>
      <c r="SI124">
        <v>79</v>
      </c>
      <c r="SJ124" t="str">
        <f>"xlswrite('G:\Mi unidad\1. PROYECTOS TELLO 2022\SCM SPILL OVERS\outputs\PEAO\densidad_g\1%\simulacion_3\output_tests.xlsx',p_value_vec_"&amp;SI124&amp;"','p_value_vec_"&amp;SI124&amp;"');"</f>
        <v>xlswrite('G:\Mi unidad\1. PROYECTOS TELLO 2022\SCM SPILL OVERS\outputs\PEAO\densidad_g\1%\simulacion_3\output_tests.xlsx',p_value_vec_79','p_value_vec_79');</v>
      </c>
      <c r="SU124">
        <v>79</v>
      </c>
      <c r="SV124" t="str">
        <f>"xlswrite('G:\Mi unidad\1. PROYECTOS TELLO 2022\SCM SPILL OVERS\outputs\PEAO\distancia_centro_salud\1%\simulacion_3\output_tests.xlsx',p_value_vec_"&amp;SU124&amp;"','p_value_vec_"&amp;SU124&amp;"');"</f>
        <v>xlswrite('G:\Mi unidad\1. PROYECTOS TELLO 2022\SCM SPILL OVERS\outputs\PEAO\distancia_centro_salud\1%\simulacion_3\output_tests.xlsx',p_value_vec_79','p_value_vec_79');</v>
      </c>
      <c r="TH124">
        <v>79</v>
      </c>
      <c r="TI124" t="str">
        <f>"xlswrite('G:\Mi unidad\1. PROYECTOS TELLO 2022\SCM SPILL OVERS\outputs\PEAO\informalidad\1%\simulacion_3\output_tests.xlsx',p_value_vec_"&amp;TH124&amp;"','p_value_vec_"&amp;TH124&amp;"');"</f>
        <v>xlswrite('G:\Mi unidad\1. PROYECTOS TELLO 2022\SCM SPILL OVERS\outputs\PEAO\informalidad\1%\simulacion_3\output_tests.xlsx',p_value_vec_79','p_value_vec_79');</v>
      </c>
      <c r="TU124">
        <v>79</v>
      </c>
      <c r="TV124" t="str">
        <f>"xlswrite('G:\Mi unidad\1. PROYECTOS TELLO 2022\SCM SPILL OVERS\outputs\PEAO\alimentos\1%\simulacion_3\output_tests.xlsx',p_value_vec_"&amp;TU124&amp;"','p_value_vec_"&amp;TU124&amp;"');"</f>
        <v>xlswrite('G:\Mi unidad\1. PROYECTOS TELLO 2022\SCM SPILL OVERS\outputs\PEAO\alimentos\1%\simulacion_3\output_tests.xlsx',p_value_vec_79','p_value_vec_79');</v>
      </c>
      <c r="UB124">
        <v>79</v>
      </c>
      <c r="UC124" t="str">
        <f>"xlswrite('G:\Mi unidad\1. PROYECTOS TELLO 2022\SCM SPILL OVERS\outputs\PEAO\jefe_hogar\1%\simulacion_3\output_tests.xlsx',p_value_vec_"&amp;UB124&amp;"','p_value_vec_"&amp;UB124&amp;"');"</f>
        <v>xlswrite('G:\Mi unidad\1. PROYECTOS TELLO 2022\SCM SPILL OVERS\outputs\PEAO\jefe_hogar\1%\simulacion_3\output_tests.xlsx',p_value_vec_79','p_value_vec_79');</v>
      </c>
      <c r="UI124">
        <v>79</v>
      </c>
      <c r="UJ124" t="str">
        <f>"xlswrite('G:\Mi unidad\1. PROYECTOS TELLO 2022\SCM SPILL OVERS\outputs\PEAO\mujeres\1%\simulacion_3\output_tests.xlsx',p_value_vec_"&amp;UI124&amp;"','p_value_vec_"&amp;UI124&amp;"');"</f>
        <v>xlswrite('G:\Mi unidad\1. PROYECTOS TELLO 2022\SCM SPILL OVERS\outputs\PEAO\mujeres\1%\simulacion_3\output_tests.xlsx',p_value_vec_79','p_value_vec_79');</v>
      </c>
      <c r="UU124">
        <v>79</v>
      </c>
      <c r="UV124" t="str">
        <f>"xlswrite('G:\Mi unidad\1. PROYECTOS TELLO 2022\SCM SPILL OVERS\outputs\PEAO\criminalidad\1%\simulacion_3\output_tests.xlsx',p_value_vec_"&amp;UU124&amp;"','p_value_vec_"&amp;UU124&amp;"');"</f>
        <v>xlswrite('G:\Mi unidad\1. PROYECTOS TELLO 2022\SCM SPILL OVERS\outputs\PEAO\criminalidad\1%\simulacion_3\output_tests.xlsx',p_value_vec_79','p_value_vec_79');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OVERS\outputs\PEAO\bajo_niv_educ\1%\simulacion_3\output_tests.xlsx',alpha1_hat_vec_"&amp;QW125&amp;"','alpha1_hat_vec_"&amp;QW125&amp;"');"</f>
        <v>xlswrite('G:\Mi unidad\1. PROYECTOS TELLO 2022\SCM SPILL OVERS\outputs\PEAO\bajo_niv_educ\1%\simulacion_3\output_tests.xlsx',alpha1_hat_vec_79','alpha1_hat_vec_79');</v>
      </c>
      <c r="RK125">
        <v>79</v>
      </c>
      <c r="RL125" t="str">
        <f>"xlswrite('G:\Mi unidad\1. PROYECTOS TELLO 2022\SCM SPILL OVERS\outputs\PEAO\bajo_ingreso\1%\simulacion_3\output_tests.xlsx',alpha1_hat_vec_"&amp;RK125&amp;"','alpha1_hat_vec_"&amp;RK125&amp;"');"</f>
        <v>xlswrite('G:\Mi unidad\1. PROYECTOS TELLO 2022\SCM SPILL OVERS\outputs\PEAO\bajo_ingreso\1%\simulacion_3\output_tests.xlsx',alpha1_hat_vec_79','alpha1_hat_vec_79');</v>
      </c>
      <c r="RW125">
        <v>79</v>
      </c>
      <c r="RX125" t="str">
        <f>"xlswrite('G:\Mi unidad\1. PROYECTOS TELLO 2022\SCM SPILL OVERS\outputs\PEAO\densidad\1%\simulacion_3\output_tests.xlsx',alpha1_hat_vec_"&amp;RW125&amp;"','alpha1_hat_vec_"&amp;RW125&amp;"');"</f>
        <v>xlswrite('G:\Mi unidad\1. PROYECTOS TELLO 2022\SCM SPILL OVERS\outputs\PEAO\densidad\1%\simulacion_3\output_tests.xlsx',alpha1_hat_vec_79','alpha1_hat_vec_79');</v>
      </c>
      <c r="SI125">
        <v>79</v>
      </c>
      <c r="SJ125" t="str">
        <f>"xlswrite('G:\Mi unidad\1. PROYECTOS TELLO 2022\SCM SPILL OVERS\outputs\PEAO\densidad_g\1%\simulacion_3\output_tests.xlsx',alpha1_hat_vec_"&amp;SI125&amp;"','alpha1_hat_vec_"&amp;SI125&amp;"');"</f>
        <v>xlswrite('G:\Mi unidad\1. PROYECTOS TELLO 2022\SCM SPILL OVERS\outputs\PEAO\densidad_g\1%\simulacion_3\output_tests.xlsx',alpha1_hat_vec_79','alpha1_hat_vec_79');</v>
      </c>
      <c r="SU125">
        <v>79</v>
      </c>
      <c r="SV125" t="str">
        <f>"xlswrite('G:\Mi unidad\1. PROYECTOS TELLO 2022\SCM SPILL OVERS\outputs\PEAO\distancia_centro_salud\1%\simulacion_3\output_tests.xlsx',alpha1_hat_vec_"&amp;SU125&amp;"','alpha1_hat_vec_"&amp;SU125&amp;"');"</f>
        <v>xlswrite('G:\Mi unidad\1. PROYECTOS TELLO 2022\SCM SPILL OVERS\outputs\PEAO\distancia_centro_salud\1%\simulacion_3\output_tests.xlsx',alpha1_hat_vec_79','alpha1_hat_vec_79');</v>
      </c>
      <c r="TH125">
        <v>79</v>
      </c>
      <c r="TI125" t="str">
        <f>"xlswrite('G:\Mi unidad\1. PROYECTOS TELLO 2022\SCM SPILL OVERS\outputs\PEAO\informalidad\1%\simulacion_3\output_tests.xlsx',alpha1_hat_vec_"&amp;TH125&amp;"','alpha1_hat_vec_"&amp;TH125&amp;"');"</f>
        <v>xlswrite('G:\Mi unidad\1. PROYECTOS TELLO 2022\SCM SPILL OVERS\outputs\PEAO\informalidad\1%\simulacion_3\output_tests.xlsx',alpha1_hat_vec_79','alpha1_hat_vec_79');</v>
      </c>
      <c r="TU125">
        <v>79</v>
      </c>
      <c r="TV125" t="str">
        <f>"xlswrite('G:\Mi unidad\1. PROYECTOS TELLO 2022\SCM SPILL OVERS\outputs\PEAO\alimentos\1%\simulacion_3\output_tests.xlsx',alpha1_hat_vec_"&amp;TU125&amp;"','alpha1_hat_vec_"&amp;TU125&amp;"');"</f>
        <v>xlswrite('G:\Mi unidad\1. PROYECTOS TELLO 2022\SCM SPILL OVERS\outputs\PEAO\alimentos\1%\simulacion_3\output_tests.xlsx',alpha1_hat_vec_79','alpha1_hat_vec_79');</v>
      </c>
      <c r="UB125">
        <v>79</v>
      </c>
      <c r="UC125" t="str">
        <f>"xlswrite('G:\Mi unidad\1. PROYECTOS TELLO 2022\SCM SPILL OVERS\outputs\PEAO\jefe_hogar\1%\simulacion_3\output_tests.xlsx',alpha1_hat_vec_"&amp;UB125&amp;"','alpha1_hat_vec_"&amp;UB125&amp;"');"</f>
        <v>xlswrite('G:\Mi unidad\1. PROYECTOS TELLO 2022\SCM SPILL OVERS\outputs\PEAO\jefe_hogar\1%\simulacion_3\output_tests.xlsx',alpha1_hat_vec_79','alpha1_hat_vec_79');</v>
      </c>
      <c r="UI125">
        <v>79</v>
      </c>
      <c r="UJ125" t="str">
        <f>"xlswrite('G:\Mi unidad\1. PROYECTOS TELLO 2022\SCM SPILL OVERS\outputs\PEAO\mujeres\1%\simulacion_3\output_tests.xlsx',alpha1_hat_vec_"&amp;UI125&amp;"','alpha1_hat_vec_"&amp;UI125&amp;"');"</f>
        <v>xlswrite('G:\Mi unidad\1. PROYECTOS TELLO 2022\SCM SPILL OVERS\outputs\PEAO\mujeres\1%\simulacion_3\output_tests.xlsx',alpha1_hat_vec_79','alpha1_hat_vec_79');</v>
      </c>
      <c r="UU125">
        <v>79</v>
      </c>
      <c r="UV125" t="str">
        <f>"xlswrite('G:\Mi unidad\1. PROYECTOS TELLO 2022\SCM SPILL OVERS\outputs\PEAO\criminalidad\1%\simulacion_3\output_tests.xlsx',alpha1_hat_vec_"&amp;UU125&amp;"','alpha1_hat_vec_"&amp;UU125&amp;"');"</f>
        <v>xlswrite('G:\Mi unidad\1. PROYECTOS TELLO 2022\SCM SPILL OVERS\outputs\PEAO\criminalidad\1%\simulacion_3\output_tests.xlsx',alpha1_hat_vec_79','alpha1_hat_vec_79');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OVERS\outputs\PEAO\bajo_niv_educ\1%\simulacion_3\output_tests.xlsx',spillover_test_"&amp;QW126&amp;"','sp_test_"&amp;QW126&amp;"');"</f>
        <v>xlswrite('G:\Mi unidad\1. PROYECTOS TELLO 2022\SCM SPILL OVERS\outputs\PEAO\bajo_niv_educ\1%\simulacion_3\output_tests.xlsx',spillover_test_79','sp_test_79');</v>
      </c>
      <c r="RK126">
        <v>79</v>
      </c>
      <c r="RL126" t="str">
        <f>"xlswrite('G:\Mi unidad\1. PROYECTOS TELLO 2022\SCM SPILL OVERS\outputs\PEAO\bajo_ingreso\1%\simulacion_3\output_tests.xlsx',spillover_test_"&amp;RK126&amp;"','sp_test_"&amp;RK126&amp;"');"</f>
        <v>xlswrite('G:\Mi unidad\1. PROYECTOS TELLO 2022\SCM SPILL OVERS\outputs\PEAO\bajo_ingreso\1%\simulacion_3\output_tests.xlsx',spillover_test_79','sp_test_79');</v>
      </c>
      <c r="RW126">
        <v>79</v>
      </c>
      <c r="RX126" t="str">
        <f>"xlswrite('G:\Mi unidad\1. PROYECTOS TELLO 2022\SCM SPILL OVERS\outputs\PEAO\densidad\1%\simulacion_3\output_tests.xlsx',spillover_test_"&amp;RW126&amp;"','sp_test_"&amp;RW126&amp;"');"</f>
        <v>xlswrite('G:\Mi unidad\1. PROYECTOS TELLO 2022\SCM SPILL OVERS\outputs\PEAO\densidad\1%\simulacion_3\output_tests.xlsx',spillover_test_79','sp_test_79');</v>
      </c>
      <c r="SI126">
        <v>79</v>
      </c>
      <c r="SJ126" t="str">
        <f>"xlswrite('G:\Mi unidad\1. PROYECTOS TELLO 2022\SCM SPILL OVERS\outputs\PEAO\densidad_g\1%\simulacion_3\output_tests.xlsx',spillover_test_"&amp;SI126&amp;"','sp_test_"&amp;SI126&amp;"');"</f>
        <v>xlswrite('G:\Mi unidad\1. PROYECTOS TELLO 2022\SCM SPILL OVERS\outputs\PEAO\densidad_g\1%\simulacion_3\output_tests.xlsx',spillover_test_79','sp_test_79');</v>
      </c>
      <c r="SU126">
        <v>79</v>
      </c>
      <c r="SV126" t="str">
        <f>"xlswrite('G:\Mi unidad\1. PROYECTOS TELLO 2022\SCM SPILL OVERS\outputs\PEAO\distancia_centro_salud\1%\simulacion_3\output_tests.xlsx',spillover_test_"&amp;SU126&amp;"','sp_test_"&amp;SU126&amp;"');"</f>
        <v>xlswrite('G:\Mi unidad\1. PROYECTOS TELLO 2022\SCM SPILL OVERS\outputs\PEAO\distancia_centro_salud\1%\simulacion_3\output_tests.xlsx',spillover_test_79','sp_test_79');</v>
      </c>
      <c r="TH126">
        <v>79</v>
      </c>
      <c r="TI126" t="str">
        <f>"xlswrite('G:\Mi unidad\1. PROYECTOS TELLO 2022\SCM SPILL OVERS\outputs\PEAO\informalidad\1%\simulacion_3\output_tests.xlsx',spillover_test_"&amp;TH126&amp;"','sp_test_"&amp;TH126&amp;"');"</f>
        <v>xlswrite('G:\Mi unidad\1. PROYECTOS TELLO 2022\SCM SPILL OVERS\outputs\PEAO\informalidad\1%\simulacion_3\output_tests.xlsx',spillover_test_79','sp_test_79');</v>
      </c>
      <c r="TU126">
        <v>79</v>
      </c>
      <c r="TV126" t="str">
        <f>"xlswrite('G:\Mi unidad\1. PROYECTOS TELLO 2022\SCM SPILL OVERS\outputs\PEAO\alimentos\1%\simulacion_3\output_tests.xlsx',spillover_test_"&amp;TU126&amp;"','sp_test_"&amp;TU126&amp;"');"</f>
        <v>xlswrite('G:\Mi unidad\1. PROYECTOS TELLO 2022\SCM SPILL OVERS\outputs\PEAO\alimentos\1%\simulacion_3\output_tests.xlsx',spillover_test_79','sp_test_79');</v>
      </c>
      <c r="UB126">
        <v>79</v>
      </c>
      <c r="UC126" t="str">
        <f>"xlswrite('G:\Mi unidad\1. PROYECTOS TELLO 2022\SCM SPILL OVERS\outputs\PEAO\jefe_hogar\1%\simulacion_3\output_tests.xlsx',spillover_test_"&amp;UB126&amp;"','sp_test_"&amp;UB126&amp;"');"</f>
        <v>xlswrite('G:\Mi unidad\1. PROYECTOS TELLO 2022\SCM SPILL OVERS\outputs\PEAO\jefe_hogar\1%\simulacion_3\output_tests.xlsx',spillover_test_79','sp_test_79');</v>
      </c>
      <c r="UI126">
        <v>79</v>
      </c>
      <c r="UJ126" t="str">
        <f>"xlswrite('G:\Mi unidad\1. PROYECTOS TELLO 2022\SCM SPILL OVERS\outputs\PEAO\mujeres\1%\simulacion_3\output_tests.xlsx',spillover_test_"&amp;UI126&amp;"','sp_test_"&amp;UI126&amp;"');"</f>
        <v>xlswrite('G:\Mi unidad\1. PROYECTOS TELLO 2022\SCM SPILL OVERS\outputs\PEAO\mujeres\1%\simulacion_3\output_tests.xlsx',spillover_test_79','sp_test_79');</v>
      </c>
      <c r="UU126">
        <v>79</v>
      </c>
      <c r="UV126" t="str">
        <f>"xlswrite('G:\Mi unidad\1. PROYECTOS TELLO 2022\SCM SPILL OVERS\outputs\PEAO\criminalidad\1%\simulacion_3\output_tests.xlsx',spillover_test_"&amp;UU126&amp;"','sp_test_"&amp;UU126&amp;"');"</f>
        <v>xlswrite('G:\Mi unidad\1. PROYECTOS TELLO 2022\SCM SPILL OVERS\outputs\PEAO\criminalidad\1%\simulacion_3\output_tests.xlsx',spillover_test_79','sp_test_79');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sp_andrews(Y_pre_"&amp;QP127&amp;",PEAO_"&amp;QP127&amp;"(:,T+s),A_"&amp;QP127&amp;",C,d,alpha_sig);"</f>
        <v xml:space="preserve">    spillover_test_75(s) = sp_andrews(Y_pre_75,PEAO_75(:,T+s),A_75,C,d,alpha_sig);</v>
      </c>
      <c r="QW127">
        <v>80</v>
      </c>
      <c r="QX127" t="str">
        <f>"xlswrite('G:\Mi unidad\1. PROYECTOS TELLO 2022\SCM SPILL OVERS\outputs\PEAO\bajo_niv_educ\1%\simulacion_3\output_tests.xlsx',lb_vec_"&amp;QW127&amp;"','lb_vec_"&amp;QW127&amp;"');"</f>
        <v>xlswrite('G:\Mi unidad\1. PROYECTOS TELLO 2022\SCM SPILL OVERS\outputs\PEAO\bajo_niv_educ\1%\simulacion_3\output_tests.xlsx',lb_vec_80','lb_vec_80');</v>
      </c>
      <c r="RK127">
        <v>80</v>
      </c>
      <c r="RL127" t="str">
        <f>"xlswrite('G:\Mi unidad\1. PROYECTOS TELLO 2022\SCM SPILL OVERS\outputs\PEAO\bajo_ingreso\1%\simulacion_3\output_tests.xlsx',lb_vec_"&amp;RK127&amp;"','lb_vec_"&amp;RK127&amp;"');"</f>
        <v>xlswrite('G:\Mi unidad\1. PROYECTOS TELLO 2022\SCM SPILL OVERS\outputs\PEAO\bajo_ingreso\1%\simulacion_3\output_tests.xlsx',lb_vec_80','lb_vec_80');</v>
      </c>
      <c r="RW127">
        <v>80</v>
      </c>
      <c r="RX127" t="str">
        <f>"xlswrite('G:\Mi unidad\1. PROYECTOS TELLO 2022\SCM SPILL OVERS\outputs\PEAO\densidad\1%\simulacion_3\output_tests.xlsx',lb_vec_"&amp;RW127&amp;"','lb_vec_"&amp;RW127&amp;"');"</f>
        <v>xlswrite('G:\Mi unidad\1. PROYECTOS TELLO 2022\SCM SPILL OVERS\outputs\PEAO\densidad\1%\simulacion_3\output_tests.xlsx',lb_vec_80','lb_vec_80');</v>
      </c>
      <c r="SI127">
        <v>80</v>
      </c>
      <c r="SJ127" t="str">
        <f>"xlswrite('G:\Mi unidad\1. PROYECTOS TELLO 2022\SCM SPILL OVERS\outputs\PEAO\densidad_g\1%\simulacion_3\output_tests.xlsx',lb_vec_"&amp;SI127&amp;"','lb_vec_"&amp;SI127&amp;"');"</f>
        <v>xlswrite('G:\Mi unidad\1. PROYECTOS TELLO 2022\SCM SPILL OVERS\outputs\PEAO\densidad_g\1%\simulacion_3\output_tests.xlsx',lb_vec_80','lb_vec_80');</v>
      </c>
      <c r="SU127">
        <v>80</v>
      </c>
      <c r="SV127" t="str">
        <f>"xlswrite('G:\Mi unidad\1. PROYECTOS TELLO 2022\SCM SPILL OVERS\outputs\PEAO\distancia_centro_salud\1%\simulacion_3\output_tests.xlsx',lb_vec_"&amp;SU127&amp;"','lb_vec_"&amp;SU127&amp;"');"</f>
        <v>xlswrite('G:\Mi unidad\1. PROYECTOS TELLO 2022\SCM SPILL OVERS\outputs\PEAO\distancia_centro_salud\1%\simulacion_3\output_tests.xlsx',lb_vec_80','lb_vec_80');</v>
      </c>
      <c r="TH127">
        <v>80</v>
      </c>
      <c r="TI127" t="str">
        <f>"xlswrite('G:\Mi unidad\1. PROYECTOS TELLO 2022\SCM SPILL OVERS\outputs\PEAO\informalidad\1%\simulacion_3\output_tests.xlsx',lb_vec_"&amp;TH127&amp;"','lb_vec_"&amp;TH127&amp;"');"</f>
        <v>xlswrite('G:\Mi unidad\1. PROYECTOS TELLO 2022\SCM SPILL OVERS\outputs\PEAO\informalidad\1%\simulacion_3\output_tests.xlsx',lb_vec_80','lb_vec_80');</v>
      </c>
      <c r="TU127">
        <v>80</v>
      </c>
      <c r="TV127" t="str">
        <f>"xlswrite('G:\Mi unidad\1. PROYECTOS TELLO 2022\SCM SPILL OVERS\outputs\PEAO\alimentos\1%\simulacion_3\output_tests.xlsx',lb_vec_"&amp;TU127&amp;"','lb_vec_"&amp;TU127&amp;"');"</f>
        <v>xlswrite('G:\Mi unidad\1. PROYECTOS TELLO 2022\SCM SPILL OVERS\outputs\PEAO\alimentos\1%\simulacion_3\output_tests.xlsx',lb_vec_80','lb_vec_80');</v>
      </c>
      <c r="UB127">
        <v>80</v>
      </c>
      <c r="UC127" t="str">
        <f>"xlswrite('G:\Mi unidad\1. PROYECTOS TELLO 2022\SCM SPILL OVERS\outputs\PEAO\jefe_hogar\1%\simulacion_3\output_tests.xlsx',lb_vec_"&amp;UB127&amp;"','lb_vec_"&amp;UB127&amp;"');"</f>
        <v>xlswrite('G:\Mi unidad\1. PROYECTOS TELLO 2022\SCM SPILL OVERS\outputs\PEAO\jefe_hogar\1%\simulacion_3\output_tests.xlsx',lb_vec_80','lb_vec_80');</v>
      </c>
      <c r="UI127">
        <v>80</v>
      </c>
      <c r="UJ127" t="str">
        <f>"xlswrite('G:\Mi unidad\1. PROYECTOS TELLO 2022\SCM SPILL OVERS\outputs\PEAO\mujeres\1%\simulacion_3\output_tests.xlsx',lb_vec_"&amp;UI127&amp;"','lb_vec_"&amp;UI127&amp;"');"</f>
        <v>xlswrite('G:\Mi unidad\1. PROYECTOS TELLO 2022\SCM SPILL OVERS\outputs\PEAO\mujeres\1%\simulacion_3\output_tests.xlsx',lb_vec_80','lb_vec_80');</v>
      </c>
      <c r="UU127">
        <v>80</v>
      </c>
      <c r="UV127" t="str">
        <f>"xlswrite('G:\Mi unidad\1. PROYECTOS TELLO 2022\SCM SPILL OVERS\outputs\PEAO\criminalidad\1%\simulacion_3\output_tests.xlsx',lb_vec_"&amp;UU127&amp;"','lb_vec_"&amp;UU127&amp;"');"</f>
        <v>xlswrite('G:\Mi unidad\1. PROYECTOS TELLO 2022\SCM SPILL OVERS\outputs\PEAO\criminalidad\1%\simulacion_3\output_tests.xlsx',lb_vec_80','lb_vec_80');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OVERS\outputs\PEAO\bajo_niv_educ\1%\simulacion_3\output_tests.xlsx',ub_vec_"&amp;QW128&amp;"','ub_vec_"&amp;QW128&amp;"');"</f>
        <v>xlswrite('G:\Mi unidad\1. PROYECTOS TELLO 2022\SCM SPILL OVERS\outputs\PEAO\bajo_niv_educ\1%\simulacion_3\output_tests.xlsx',ub_vec_80','ub_vec_80');</v>
      </c>
      <c r="RK128">
        <v>80</v>
      </c>
      <c r="RL128" t="str">
        <f>"xlswrite('G:\Mi unidad\1. PROYECTOS TELLO 2022\SCM SPILL OVERS\outputs\PEAO\bajo_ingreso\1%\simulacion_3\output_tests.xlsx',ub_vec_"&amp;RK128&amp;"','ub_vec_"&amp;RK128&amp;"');"</f>
        <v>xlswrite('G:\Mi unidad\1. PROYECTOS TELLO 2022\SCM SPILL OVERS\outputs\PEAO\bajo_ingreso\1%\simulacion_3\output_tests.xlsx',ub_vec_80','ub_vec_80');</v>
      </c>
      <c r="RW128">
        <v>80</v>
      </c>
      <c r="RX128" t="str">
        <f>"xlswrite('G:\Mi unidad\1. PROYECTOS TELLO 2022\SCM SPILL OVERS\outputs\PEAO\densidad\1%\simulacion_3\output_tests.xlsx',ub_vec_"&amp;RW128&amp;"','ub_vec_"&amp;RW128&amp;"');"</f>
        <v>xlswrite('G:\Mi unidad\1. PROYECTOS TELLO 2022\SCM SPILL OVERS\outputs\PEAO\densidad\1%\simulacion_3\output_tests.xlsx',ub_vec_80','ub_vec_80');</v>
      </c>
      <c r="SI128">
        <v>80</v>
      </c>
      <c r="SJ128" t="str">
        <f>"xlswrite('G:\Mi unidad\1. PROYECTOS TELLO 2022\SCM SPILL OVERS\outputs\PEAO\densidad_g\1%\simulacion_3\output_tests.xlsx',ub_vec_"&amp;SI128&amp;"','ub_vec_"&amp;SI128&amp;"');"</f>
        <v>xlswrite('G:\Mi unidad\1. PROYECTOS TELLO 2022\SCM SPILL OVERS\outputs\PEAO\densidad_g\1%\simulacion_3\output_tests.xlsx',ub_vec_80','ub_vec_80');</v>
      </c>
      <c r="SU128">
        <v>80</v>
      </c>
      <c r="SV128" t="str">
        <f>"xlswrite('G:\Mi unidad\1. PROYECTOS TELLO 2022\SCM SPILL OVERS\outputs\PEAO\distancia_centro_salud\1%\simulacion_3\output_tests.xlsx',ub_vec_"&amp;SU128&amp;"','ub_vec_"&amp;SU128&amp;"');"</f>
        <v>xlswrite('G:\Mi unidad\1. PROYECTOS TELLO 2022\SCM SPILL OVERS\outputs\PEAO\distancia_centro_salud\1%\simulacion_3\output_tests.xlsx',ub_vec_80','ub_vec_80');</v>
      </c>
      <c r="TH128">
        <v>80</v>
      </c>
      <c r="TI128" t="str">
        <f>"xlswrite('G:\Mi unidad\1. PROYECTOS TELLO 2022\SCM SPILL OVERS\outputs\PEAO\informalidad\1%\simulacion_3\output_tests.xlsx',ub_vec_"&amp;TH128&amp;"','ub_vec_"&amp;TH128&amp;"');"</f>
        <v>xlswrite('G:\Mi unidad\1. PROYECTOS TELLO 2022\SCM SPILL OVERS\outputs\PEAO\informalidad\1%\simulacion_3\output_tests.xlsx',ub_vec_80','ub_vec_80');</v>
      </c>
      <c r="TU128">
        <v>80</v>
      </c>
      <c r="TV128" t="str">
        <f>"xlswrite('G:\Mi unidad\1. PROYECTOS TELLO 2022\SCM SPILL OVERS\outputs\PEAO\alimentos\1%\simulacion_3\output_tests.xlsx',ub_vec_"&amp;TU128&amp;"','ub_vec_"&amp;TU128&amp;"');"</f>
        <v>xlswrite('G:\Mi unidad\1. PROYECTOS TELLO 2022\SCM SPILL OVERS\outputs\PEAO\alimentos\1%\simulacion_3\output_tests.xlsx',ub_vec_80','ub_vec_80');</v>
      </c>
      <c r="UB128">
        <v>80</v>
      </c>
      <c r="UC128" t="str">
        <f>"xlswrite('G:\Mi unidad\1. PROYECTOS TELLO 2022\SCM SPILL OVERS\outputs\PEAO\jefe_hogar\1%\simulacion_3\output_tests.xlsx',ub_vec_"&amp;UB128&amp;"','ub_vec_"&amp;UB128&amp;"');"</f>
        <v>xlswrite('G:\Mi unidad\1. PROYECTOS TELLO 2022\SCM SPILL OVERS\outputs\PEAO\jefe_hogar\1%\simulacion_3\output_tests.xlsx',ub_vec_80','ub_vec_80');</v>
      </c>
      <c r="UI128">
        <v>80</v>
      </c>
      <c r="UJ128" t="str">
        <f>"xlswrite('G:\Mi unidad\1. PROYECTOS TELLO 2022\SCM SPILL OVERS\outputs\PEAO\mujeres\1%\simulacion_3\output_tests.xlsx',ub_vec_"&amp;UI128&amp;"','ub_vec_"&amp;UI128&amp;"');"</f>
        <v>xlswrite('G:\Mi unidad\1. PROYECTOS TELLO 2022\SCM SPILL OVERS\outputs\PEAO\mujeres\1%\simulacion_3\output_tests.xlsx',ub_vec_80','ub_vec_80');</v>
      </c>
      <c r="UU128">
        <v>80</v>
      </c>
      <c r="UV128" t="str">
        <f>"xlswrite('G:\Mi unidad\1. PROYECTOS TELLO 2022\SCM SPILL OVERS\outputs\PEAO\criminalidad\1%\simulacion_3\output_tests.xlsx',ub_vec_"&amp;UU128&amp;"','ub_vec_"&amp;UU128&amp;"');"</f>
        <v>xlswrite('G:\Mi unidad\1. PROYECTOS TELLO 2022\SCM SPILL OVERS\outputs\PEAO\criminalidad\1%\simulacion_3\output_tests.xlsx',ub_vec_80','ub_vec_80');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OVERS\outputs\PEAO\bajo_niv_educ\1%\simulacion_3\output_tests.xlsx',p_value_vec_"&amp;QW129&amp;"','p_value_vec_"&amp;QW129&amp;"');"</f>
        <v>xlswrite('G:\Mi unidad\1. PROYECTOS TELLO 2022\SCM SPILL OVERS\outputs\PEAO\bajo_niv_educ\1%\simulacion_3\output_tests.xlsx',p_value_vec_80','p_value_vec_80');</v>
      </c>
      <c r="RK129">
        <v>80</v>
      </c>
      <c r="RL129" t="str">
        <f>"xlswrite('G:\Mi unidad\1. PROYECTOS TELLO 2022\SCM SPILL OVERS\outputs\PEAO\bajo_ingreso\1%\simulacion_3\output_tests.xlsx',p_value_vec_"&amp;RK129&amp;"','p_value_vec_"&amp;RK129&amp;"');"</f>
        <v>xlswrite('G:\Mi unidad\1. PROYECTOS TELLO 2022\SCM SPILL OVERS\outputs\PEAO\bajo_ingreso\1%\simulacion_3\output_tests.xlsx',p_value_vec_80','p_value_vec_80');</v>
      </c>
      <c r="RW129">
        <v>80</v>
      </c>
      <c r="RX129" t="str">
        <f>"xlswrite('G:\Mi unidad\1. PROYECTOS TELLO 2022\SCM SPILL OVERS\outputs\PEAO\densidad\1%\simulacion_3\output_tests.xlsx',p_value_vec_"&amp;RW129&amp;"','p_value_vec_"&amp;RW129&amp;"');"</f>
        <v>xlswrite('G:\Mi unidad\1. PROYECTOS TELLO 2022\SCM SPILL OVERS\outputs\PEAO\densidad\1%\simulacion_3\output_tests.xlsx',p_value_vec_80','p_value_vec_80');</v>
      </c>
      <c r="SI129">
        <v>80</v>
      </c>
      <c r="SJ129" t="str">
        <f>"xlswrite('G:\Mi unidad\1. PROYECTOS TELLO 2022\SCM SPILL OVERS\outputs\PEAO\densidad_g\1%\simulacion_3\output_tests.xlsx',p_value_vec_"&amp;SI129&amp;"','p_value_vec_"&amp;SI129&amp;"');"</f>
        <v>xlswrite('G:\Mi unidad\1. PROYECTOS TELLO 2022\SCM SPILL OVERS\outputs\PEAO\densidad_g\1%\simulacion_3\output_tests.xlsx',p_value_vec_80','p_value_vec_80');</v>
      </c>
      <c r="SU129">
        <v>80</v>
      </c>
      <c r="SV129" t="str">
        <f>"xlswrite('G:\Mi unidad\1. PROYECTOS TELLO 2022\SCM SPILL OVERS\outputs\PEAO\distancia_centro_salud\1%\simulacion_3\output_tests.xlsx',p_value_vec_"&amp;SU129&amp;"','p_value_vec_"&amp;SU129&amp;"');"</f>
        <v>xlswrite('G:\Mi unidad\1. PROYECTOS TELLO 2022\SCM SPILL OVERS\outputs\PEAO\distancia_centro_salud\1%\simulacion_3\output_tests.xlsx',p_value_vec_80','p_value_vec_80');</v>
      </c>
      <c r="TH129">
        <v>80</v>
      </c>
      <c r="TI129" t="str">
        <f>"xlswrite('G:\Mi unidad\1. PROYECTOS TELLO 2022\SCM SPILL OVERS\outputs\PEAO\informalidad\1%\simulacion_3\output_tests.xlsx',p_value_vec_"&amp;TH129&amp;"','p_value_vec_"&amp;TH129&amp;"');"</f>
        <v>xlswrite('G:\Mi unidad\1. PROYECTOS TELLO 2022\SCM SPILL OVERS\outputs\PEAO\informalidad\1%\simulacion_3\output_tests.xlsx',p_value_vec_80','p_value_vec_80');</v>
      </c>
      <c r="TU129">
        <v>80</v>
      </c>
      <c r="TV129" t="str">
        <f>"xlswrite('G:\Mi unidad\1. PROYECTOS TELLO 2022\SCM SPILL OVERS\outputs\PEAO\alimentos\1%\simulacion_3\output_tests.xlsx',p_value_vec_"&amp;TU129&amp;"','p_value_vec_"&amp;TU129&amp;"');"</f>
        <v>xlswrite('G:\Mi unidad\1. PROYECTOS TELLO 2022\SCM SPILL OVERS\outputs\PEAO\alimentos\1%\simulacion_3\output_tests.xlsx',p_value_vec_80','p_value_vec_80');</v>
      </c>
      <c r="UB129">
        <v>80</v>
      </c>
      <c r="UC129" t="str">
        <f>"xlswrite('G:\Mi unidad\1. PROYECTOS TELLO 2022\SCM SPILL OVERS\outputs\PEAO\jefe_hogar\1%\simulacion_3\output_tests.xlsx',p_value_vec_"&amp;UB129&amp;"','p_value_vec_"&amp;UB129&amp;"');"</f>
        <v>xlswrite('G:\Mi unidad\1. PROYECTOS TELLO 2022\SCM SPILL OVERS\outputs\PEAO\jefe_hogar\1%\simulacion_3\output_tests.xlsx',p_value_vec_80','p_value_vec_80');</v>
      </c>
      <c r="UI129">
        <v>80</v>
      </c>
      <c r="UJ129" t="str">
        <f>"xlswrite('G:\Mi unidad\1. PROYECTOS TELLO 2022\SCM SPILL OVERS\outputs\PEAO\mujeres\1%\simulacion_3\output_tests.xlsx',p_value_vec_"&amp;UI129&amp;"','p_value_vec_"&amp;UI129&amp;"');"</f>
        <v>xlswrite('G:\Mi unidad\1. PROYECTOS TELLO 2022\SCM SPILL OVERS\outputs\PEAO\mujeres\1%\simulacion_3\output_tests.xlsx',p_value_vec_80','p_value_vec_80');</v>
      </c>
      <c r="UU129">
        <v>80</v>
      </c>
      <c r="UV129" t="str">
        <f>"xlswrite('G:\Mi unidad\1. PROYECTOS TELLO 2022\SCM SPILL OVERS\outputs\PEAO\criminalidad\1%\simulacion_3\output_tests.xlsx',p_value_vec_"&amp;UU129&amp;"','p_value_vec_"&amp;UU129&amp;"');"</f>
        <v>xlswrite('G:\Mi unidad\1. PROYECTOS TELLO 2022\SCM SPILL OVERS\outputs\PEAO\criminalidad\1%\simulacion_3\output_tests.xlsx',p_value_vec_80','p_value_vec_80');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OVERS\outputs\PEAO\bajo_niv_educ\1%\simulacion_3\output_tests.xlsx',alpha1_hat_vec_"&amp;QW130&amp;"','alpha1_hat_vec_"&amp;QW130&amp;"');"</f>
        <v>xlswrite('G:\Mi unidad\1. PROYECTOS TELLO 2022\SCM SPILL OVERS\outputs\PEAO\bajo_niv_educ\1%\simulacion_3\output_tests.xlsx',alpha1_hat_vec_80','alpha1_hat_vec_80');</v>
      </c>
      <c r="RK130">
        <v>80</v>
      </c>
      <c r="RL130" t="str">
        <f>"xlswrite('G:\Mi unidad\1. PROYECTOS TELLO 2022\SCM SPILL OVERS\outputs\PEAO\bajo_ingreso\1%\simulacion_3\output_tests.xlsx',alpha1_hat_vec_"&amp;RK130&amp;"','alpha1_hat_vec_"&amp;RK130&amp;"');"</f>
        <v>xlswrite('G:\Mi unidad\1. PROYECTOS TELLO 2022\SCM SPILL OVERS\outputs\PEAO\bajo_ingreso\1%\simulacion_3\output_tests.xlsx',alpha1_hat_vec_80','alpha1_hat_vec_80');</v>
      </c>
      <c r="RW130">
        <v>80</v>
      </c>
      <c r="RX130" t="str">
        <f>"xlswrite('G:\Mi unidad\1. PROYECTOS TELLO 2022\SCM SPILL OVERS\outputs\PEAO\densidad\1%\simulacion_3\output_tests.xlsx',alpha1_hat_vec_"&amp;RW130&amp;"','alpha1_hat_vec_"&amp;RW130&amp;"');"</f>
        <v>xlswrite('G:\Mi unidad\1. PROYECTOS TELLO 2022\SCM SPILL OVERS\outputs\PEAO\densidad\1%\simulacion_3\output_tests.xlsx',alpha1_hat_vec_80','alpha1_hat_vec_80');</v>
      </c>
      <c r="SI130">
        <v>80</v>
      </c>
      <c r="SJ130" t="str">
        <f>"xlswrite('G:\Mi unidad\1. PROYECTOS TELLO 2022\SCM SPILL OVERS\outputs\PEAO\densidad_g\1%\simulacion_3\output_tests.xlsx',alpha1_hat_vec_"&amp;SI130&amp;"','alpha1_hat_vec_"&amp;SI130&amp;"');"</f>
        <v>xlswrite('G:\Mi unidad\1. PROYECTOS TELLO 2022\SCM SPILL OVERS\outputs\PEAO\densidad_g\1%\simulacion_3\output_tests.xlsx',alpha1_hat_vec_80','alpha1_hat_vec_80');</v>
      </c>
      <c r="SU130">
        <v>80</v>
      </c>
      <c r="SV130" t="str">
        <f>"xlswrite('G:\Mi unidad\1. PROYECTOS TELLO 2022\SCM SPILL OVERS\outputs\PEAO\distancia_centro_salud\1%\simulacion_3\output_tests.xlsx',alpha1_hat_vec_"&amp;SU130&amp;"','alpha1_hat_vec_"&amp;SU130&amp;"');"</f>
        <v>xlswrite('G:\Mi unidad\1. PROYECTOS TELLO 2022\SCM SPILL OVERS\outputs\PEAO\distancia_centro_salud\1%\simulacion_3\output_tests.xlsx',alpha1_hat_vec_80','alpha1_hat_vec_80');</v>
      </c>
      <c r="TH130">
        <v>80</v>
      </c>
      <c r="TI130" t="str">
        <f>"xlswrite('G:\Mi unidad\1. PROYECTOS TELLO 2022\SCM SPILL OVERS\outputs\PEAO\informalidad\1%\simulacion_3\output_tests.xlsx',alpha1_hat_vec_"&amp;TH130&amp;"','alpha1_hat_vec_"&amp;TH130&amp;"');"</f>
        <v>xlswrite('G:\Mi unidad\1. PROYECTOS TELLO 2022\SCM SPILL OVERS\outputs\PEAO\informalidad\1%\simulacion_3\output_tests.xlsx',alpha1_hat_vec_80','alpha1_hat_vec_80');</v>
      </c>
      <c r="TU130">
        <v>80</v>
      </c>
      <c r="TV130" t="str">
        <f>"xlswrite('G:\Mi unidad\1. PROYECTOS TELLO 2022\SCM SPILL OVERS\outputs\PEAO\alimentos\1%\simulacion_3\output_tests.xlsx',alpha1_hat_vec_"&amp;TU130&amp;"','alpha1_hat_vec_"&amp;TU130&amp;"');"</f>
        <v>xlswrite('G:\Mi unidad\1. PROYECTOS TELLO 2022\SCM SPILL OVERS\outputs\PEAO\alimentos\1%\simulacion_3\output_tests.xlsx',alpha1_hat_vec_80','alpha1_hat_vec_80');</v>
      </c>
      <c r="UB130">
        <v>80</v>
      </c>
      <c r="UC130" t="str">
        <f>"xlswrite('G:\Mi unidad\1. PROYECTOS TELLO 2022\SCM SPILL OVERS\outputs\PEAO\jefe_hogar\1%\simulacion_3\output_tests.xlsx',alpha1_hat_vec_"&amp;UB130&amp;"','alpha1_hat_vec_"&amp;UB130&amp;"');"</f>
        <v>xlswrite('G:\Mi unidad\1. PROYECTOS TELLO 2022\SCM SPILL OVERS\outputs\PEAO\jefe_hogar\1%\simulacion_3\output_tests.xlsx',alpha1_hat_vec_80','alpha1_hat_vec_80');</v>
      </c>
      <c r="UI130">
        <v>80</v>
      </c>
      <c r="UJ130" t="str">
        <f>"xlswrite('G:\Mi unidad\1. PROYECTOS TELLO 2022\SCM SPILL OVERS\outputs\PEAO\mujeres\1%\simulacion_3\output_tests.xlsx',alpha1_hat_vec_"&amp;UI130&amp;"','alpha1_hat_vec_"&amp;UI130&amp;"');"</f>
        <v>xlswrite('G:\Mi unidad\1. PROYECTOS TELLO 2022\SCM SPILL OVERS\outputs\PEAO\mujeres\1%\simulacion_3\output_tests.xlsx',alpha1_hat_vec_80','alpha1_hat_vec_80');</v>
      </c>
      <c r="UU130">
        <v>80</v>
      </c>
      <c r="UV130" t="str">
        <f>"xlswrite('G:\Mi unidad\1. PROYECTOS TELLO 2022\SCM SPILL OVERS\outputs\PEAO\criminalidad\1%\simulacion_3\output_tests.xlsx',alpha1_hat_vec_"&amp;UU130&amp;"','alpha1_hat_vec_"&amp;UU130&amp;"');"</f>
        <v>xlswrite('G:\Mi unidad\1. PROYECTOS TELLO 2022\SCM SPILL OVERS\outputs\PEAO\criminalidad\1%\simulacion_3\output_tests.xlsx',alpha1_hat_vec_80','alpha1_hat_vec_80');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OVERS\outputs\PEAO\bajo_niv_educ\1%\simulacion_3\output_tests.xlsx',spillover_test_"&amp;QW131&amp;"','sp_test_"&amp;QW131&amp;"');"</f>
        <v>xlswrite('G:\Mi unidad\1. PROYECTOS TELLO 2022\SCM SPILL OVERS\outputs\PEAO\bajo_niv_educ\1%\simulacion_3\output_tests.xlsx',spillover_test_80','sp_test_80');</v>
      </c>
      <c r="RK131">
        <v>80</v>
      </c>
      <c r="RL131" t="str">
        <f>"xlswrite('G:\Mi unidad\1. PROYECTOS TELLO 2022\SCM SPILL OVERS\outputs\PEAO\bajo_ingreso\1%\simulacion_3\output_tests.xlsx',spillover_test_"&amp;RK131&amp;"','sp_test_"&amp;RK131&amp;"');"</f>
        <v>xlswrite('G:\Mi unidad\1. PROYECTOS TELLO 2022\SCM SPILL OVERS\outputs\PEAO\bajo_ingreso\1%\simulacion_3\output_tests.xlsx',spillover_test_80','sp_test_80');</v>
      </c>
      <c r="RW131">
        <v>80</v>
      </c>
      <c r="RX131" t="str">
        <f>"xlswrite('G:\Mi unidad\1. PROYECTOS TELLO 2022\SCM SPILL OVERS\outputs\PEAO\densidad\1%\simulacion_3\output_tests.xlsx',spillover_test_"&amp;RW131&amp;"','sp_test_"&amp;RW131&amp;"');"</f>
        <v>xlswrite('G:\Mi unidad\1. PROYECTOS TELLO 2022\SCM SPILL OVERS\outputs\PEAO\densidad\1%\simulacion_3\output_tests.xlsx',spillover_test_80','sp_test_80');</v>
      </c>
      <c r="SI131">
        <v>80</v>
      </c>
      <c r="SJ131" t="str">
        <f>"xlswrite('G:\Mi unidad\1. PROYECTOS TELLO 2022\SCM SPILL OVERS\outputs\PEAO\densidad_g\1%\simulacion_3\output_tests.xlsx',spillover_test_"&amp;SI131&amp;"','sp_test_"&amp;SI131&amp;"');"</f>
        <v>xlswrite('G:\Mi unidad\1. PROYECTOS TELLO 2022\SCM SPILL OVERS\outputs\PEAO\densidad_g\1%\simulacion_3\output_tests.xlsx',spillover_test_80','sp_test_80');</v>
      </c>
      <c r="SU131">
        <v>80</v>
      </c>
      <c r="SV131" t="str">
        <f>"xlswrite('G:\Mi unidad\1. PROYECTOS TELLO 2022\SCM SPILL OVERS\outputs\PEAO\distancia_centro_salud\1%\simulacion_3\output_tests.xlsx',spillover_test_"&amp;SU131&amp;"','sp_test_"&amp;SU131&amp;"');"</f>
        <v>xlswrite('G:\Mi unidad\1. PROYECTOS TELLO 2022\SCM SPILL OVERS\outputs\PEAO\distancia_centro_salud\1%\simulacion_3\output_tests.xlsx',spillover_test_80','sp_test_80');</v>
      </c>
      <c r="TH131">
        <v>80</v>
      </c>
      <c r="TI131" t="str">
        <f>"xlswrite('G:\Mi unidad\1. PROYECTOS TELLO 2022\SCM SPILL OVERS\outputs\PEAO\informalidad\1%\simulacion_3\output_tests.xlsx',spillover_test_"&amp;TH131&amp;"','sp_test_"&amp;TH131&amp;"');"</f>
        <v>xlswrite('G:\Mi unidad\1. PROYECTOS TELLO 2022\SCM SPILL OVERS\outputs\PEAO\informalidad\1%\simulacion_3\output_tests.xlsx',spillover_test_80','sp_test_80');</v>
      </c>
      <c r="TU131">
        <v>80</v>
      </c>
      <c r="TV131" t="str">
        <f>"xlswrite('G:\Mi unidad\1. PROYECTOS TELLO 2022\SCM SPILL OVERS\outputs\PEAO\alimentos\1%\simulacion_3\output_tests.xlsx',spillover_test_"&amp;TU131&amp;"','sp_test_"&amp;TU131&amp;"');"</f>
        <v>xlswrite('G:\Mi unidad\1. PROYECTOS TELLO 2022\SCM SPILL OVERS\outputs\PEAO\alimentos\1%\simulacion_3\output_tests.xlsx',spillover_test_80','sp_test_80');</v>
      </c>
      <c r="UB131">
        <v>80</v>
      </c>
      <c r="UC131" t="str">
        <f>"xlswrite('G:\Mi unidad\1. PROYECTOS TELLO 2022\SCM SPILL OVERS\outputs\PEAO\jefe_hogar\1%\simulacion_3\output_tests.xlsx',spillover_test_"&amp;UB131&amp;"','sp_test_"&amp;UB131&amp;"');"</f>
        <v>xlswrite('G:\Mi unidad\1. PROYECTOS TELLO 2022\SCM SPILL OVERS\outputs\PEAO\jefe_hogar\1%\simulacion_3\output_tests.xlsx',spillover_test_80','sp_test_80');</v>
      </c>
      <c r="UI131">
        <v>80</v>
      </c>
      <c r="UJ131" t="str">
        <f>"xlswrite('G:\Mi unidad\1. PROYECTOS TELLO 2022\SCM SPILL OVERS\outputs\PEAO\mujeres\1%\simulacion_3\output_tests.xlsx',spillover_test_"&amp;UI131&amp;"','sp_test_"&amp;UI131&amp;"');"</f>
        <v>xlswrite('G:\Mi unidad\1. PROYECTOS TELLO 2022\SCM SPILL OVERS\outputs\PEAO\mujeres\1%\simulacion_3\output_tests.xlsx',spillover_test_80','sp_test_80');</v>
      </c>
      <c r="UU131">
        <v>80</v>
      </c>
      <c r="UV131" t="str">
        <f>"xlswrite('G:\Mi unidad\1. PROYECTOS TELLO 2022\SCM SPILL OVERS\outputs\PEAO\criminalidad\1%\simulacion_3\output_tests.xlsx',spillover_test_"&amp;UU131&amp;"','sp_test_"&amp;UU131&amp;"');"</f>
        <v>xlswrite('G:\Mi unidad\1. PROYECTOS TELLO 2022\SCM SPILL OVERS\outputs\PEAO\criminalidad\1%\simulacion_3\output_tests.xlsx',spillover_test_80','sp_test_80');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OVERS\outputs\PEAO\bajo_niv_educ\1%\simulacion_3\output_tests.xlsx',lb_vec_"&amp;QW132&amp;"','lb_vec_"&amp;QW132&amp;"');"</f>
        <v>xlswrite('G:\Mi unidad\1. PROYECTOS TELLO 2022\SCM SPILL OVERS\outputs\PEAO\bajo_niv_educ\1%\simulacion_3\output_tests.xlsx',lb_vec_84','lb_vec_84');</v>
      </c>
      <c r="RK132">
        <v>84</v>
      </c>
      <c r="RL132" t="str">
        <f>"xlswrite('G:\Mi unidad\1. PROYECTOS TELLO 2022\SCM SPILL OVERS\outputs\PEAO\bajo_ingreso\1%\simulacion_3\output_tests.xlsx',lb_vec_"&amp;RK132&amp;"','lb_vec_"&amp;RK132&amp;"');"</f>
        <v>xlswrite('G:\Mi unidad\1. PROYECTOS TELLO 2022\SCM SPILL OVERS\outputs\PEAO\bajo_ingreso\1%\simulacion_3\output_tests.xlsx',lb_vec_84','lb_vec_84');</v>
      </c>
      <c r="RW132">
        <v>84</v>
      </c>
      <c r="RX132" t="str">
        <f>"xlswrite('G:\Mi unidad\1. PROYECTOS TELLO 2022\SCM SPILL OVERS\outputs\PEAO\densidad\1%\simulacion_3\output_tests.xlsx',lb_vec_"&amp;RW132&amp;"','lb_vec_"&amp;RW132&amp;"');"</f>
        <v>xlswrite('G:\Mi unidad\1. PROYECTOS TELLO 2022\SCM SPILL OVERS\outputs\PEAO\densidad\1%\simulacion_3\output_tests.xlsx',lb_vec_84','lb_vec_84');</v>
      </c>
      <c r="SI132">
        <v>84</v>
      </c>
      <c r="SJ132" t="str">
        <f>"xlswrite('G:\Mi unidad\1. PROYECTOS TELLO 2022\SCM SPILL OVERS\outputs\PEAO\densidad_g\1%\simulacion_3\output_tests.xlsx',lb_vec_"&amp;SI132&amp;"','lb_vec_"&amp;SI132&amp;"');"</f>
        <v>xlswrite('G:\Mi unidad\1. PROYECTOS TELLO 2022\SCM SPILL OVERS\outputs\PEAO\densidad_g\1%\simulacion_3\output_tests.xlsx',lb_vec_84','lb_vec_84');</v>
      </c>
      <c r="SU132">
        <v>84</v>
      </c>
      <c r="SV132" t="str">
        <f>"xlswrite('G:\Mi unidad\1. PROYECTOS TELLO 2022\SCM SPILL OVERS\outputs\PEAO\distancia_centro_salud\1%\simulacion_3\output_tests.xlsx',lb_vec_"&amp;SU132&amp;"','lb_vec_"&amp;SU132&amp;"');"</f>
        <v>xlswrite('G:\Mi unidad\1. PROYECTOS TELLO 2022\SCM SPILL OVERS\outputs\PEAO\distancia_centro_salud\1%\simulacion_3\output_tests.xlsx',lb_vec_84','lb_vec_84');</v>
      </c>
      <c r="TH132">
        <v>84</v>
      </c>
      <c r="TI132" t="str">
        <f>"xlswrite('G:\Mi unidad\1. PROYECTOS TELLO 2022\SCM SPILL OVERS\outputs\PEAO\informalidad\1%\simulacion_3\output_tests.xlsx',lb_vec_"&amp;TH132&amp;"','lb_vec_"&amp;TH132&amp;"');"</f>
        <v>xlswrite('G:\Mi unidad\1. PROYECTOS TELLO 2022\SCM SPILL OVERS\outputs\PEAO\informalidad\1%\simulacion_3\output_tests.xlsx',lb_vec_84','lb_vec_84');</v>
      </c>
      <c r="TU132">
        <v>84</v>
      </c>
      <c r="TV132" t="str">
        <f>"xlswrite('G:\Mi unidad\1. PROYECTOS TELLO 2022\SCM SPILL OVERS\outputs\PEAO\alimentos\1%\simulacion_3\output_tests.xlsx',lb_vec_"&amp;TU132&amp;"','lb_vec_"&amp;TU132&amp;"');"</f>
        <v>xlswrite('G:\Mi unidad\1. PROYECTOS TELLO 2022\SCM SPILL OVERS\outputs\PEAO\alimentos\1%\simulacion_3\output_tests.xlsx',lb_vec_84','lb_vec_84');</v>
      </c>
      <c r="UB132">
        <v>84</v>
      </c>
      <c r="UC132" t="str">
        <f>"xlswrite('G:\Mi unidad\1. PROYECTOS TELLO 2022\SCM SPILL OVERS\outputs\PEAO\jefe_hogar\1%\simulacion_3\output_tests.xlsx',lb_vec_"&amp;UB132&amp;"','lb_vec_"&amp;UB132&amp;"');"</f>
        <v>xlswrite('G:\Mi unidad\1. PROYECTOS TELLO 2022\SCM SPILL OVERS\outputs\PEAO\jefe_hogar\1%\simulacion_3\output_tests.xlsx',lb_vec_84','lb_vec_84');</v>
      </c>
      <c r="UI132">
        <v>84</v>
      </c>
      <c r="UJ132" t="str">
        <f>"xlswrite('G:\Mi unidad\1. PROYECTOS TELLO 2022\SCM SPILL OVERS\outputs\PEAO\mujeres\1%\simulacion_3\output_tests.xlsx',lb_vec_"&amp;UI132&amp;"','lb_vec_"&amp;UI132&amp;"');"</f>
        <v>xlswrite('G:\Mi unidad\1. PROYECTOS TELLO 2022\SCM SPILL OVERS\outputs\PEAO\mujeres\1%\simulacion_3\output_tests.xlsx',lb_vec_84','lb_vec_84');</v>
      </c>
      <c r="UU132">
        <v>84</v>
      </c>
      <c r="UV132" t="str">
        <f>"xlswrite('G:\Mi unidad\1. PROYECTOS TELLO 2022\SCM SPILL OVERS\outputs\PEAO\criminalidad\1%\simulacion_3\output_tests.xlsx',lb_vec_"&amp;UU132&amp;"','lb_vec_"&amp;UU132&amp;"');"</f>
        <v>xlswrite('G:\Mi unidad\1. PROYECTOS TELLO 2022\SCM SPILL OVERS\outputs\PEAO\criminalidad\1%\simulacion_3\output_tests.xlsx',lb_vec_84','lb_vec_84');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sp_andrews_te(Y_pre_"&amp;QI133&amp;",PEAO_"&amp;QI133&amp;"(:,T+s),A_"&amp;QI133&amp;",C,.05);"</f>
        <v xml:space="preserve">    [p_value_45,lb_45,ub_45] = sp_andrews_te(Y_pre_45,PEAO_45(:,T+s),A_45,C,.05);</v>
      </c>
      <c r="QP133">
        <v>76</v>
      </c>
      <c r="QQ133" t="str">
        <f>"    spillover_test_"&amp;QP133&amp;"(s) = sp_andrews(Y_pre_"&amp;QP133&amp;",PEAO_"&amp;QP133&amp;"(:,T+s),A_"&amp;QP133&amp;",C,d,alpha_sig);"</f>
        <v xml:space="preserve">    spillover_test_76(s) = sp_andrews(Y_pre_76,PEAO_76(:,T+s),A_76,C,d,alpha_sig);</v>
      </c>
      <c r="QW133">
        <v>84</v>
      </c>
      <c r="QX133" t="str">
        <f>"xlswrite('G:\Mi unidad\1. PROYECTOS TELLO 2022\SCM SPILL OVERS\outputs\PEAO\bajo_niv_educ\1%\simulacion_3\output_tests.xlsx',ub_vec_"&amp;QW133&amp;"','ub_vec_"&amp;QW133&amp;"');"</f>
        <v>xlswrite('G:\Mi unidad\1. PROYECTOS TELLO 2022\SCM SPILL OVERS\outputs\PEAO\bajo_niv_educ\1%\simulacion_3\output_tests.xlsx',ub_vec_84','ub_vec_84');</v>
      </c>
      <c r="RK133">
        <v>84</v>
      </c>
      <c r="RL133" t="str">
        <f>"xlswrite('G:\Mi unidad\1. PROYECTOS TELLO 2022\SCM SPILL OVERS\outputs\PEAO\bajo_ingreso\1%\simulacion_3\output_tests.xlsx',ub_vec_"&amp;RK133&amp;"','ub_vec_"&amp;RK133&amp;"');"</f>
        <v>xlswrite('G:\Mi unidad\1. PROYECTOS TELLO 2022\SCM SPILL OVERS\outputs\PEAO\bajo_ingreso\1%\simulacion_3\output_tests.xlsx',ub_vec_84','ub_vec_84');</v>
      </c>
      <c r="RW133">
        <v>84</v>
      </c>
      <c r="RX133" t="str">
        <f>"xlswrite('G:\Mi unidad\1. PROYECTOS TELLO 2022\SCM SPILL OVERS\outputs\PEAO\densidad\1%\simulacion_3\output_tests.xlsx',ub_vec_"&amp;RW133&amp;"','ub_vec_"&amp;RW133&amp;"');"</f>
        <v>xlswrite('G:\Mi unidad\1. PROYECTOS TELLO 2022\SCM SPILL OVERS\outputs\PEAO\densidad\1%\simulacion_3\output_tests.xlsx',ub_vec_84','ub_vec_84');</v>
      </c>
      <c r="SI133">
        <v>84</v>
      </c>
      <c r="SJ133" t="str">
        <f>"xlswrite('G:\Mi unidad\1. PROYECTOS TELLO 2022\SCM SPILL OVERS\outputs\PEAO\densidad_g\1%\simulacion_3\output_tests.xlsx',ub_vec_"&amp;SI133&amp;"','ub_vec_"&amp;SI133&amp;"');"</f>
        <v>xlswrite('G:\Mi unidad\1. PROYECTOS TELLO 2022\SCM SPILL OVERS\outputs\PEAO\densidad_g\1%\simulacion_3\output_tests.xlsx',ub_vec_84','ub_vec_84');</v>
      </c>
      <c r="SU133">
        <v>84</v>
      </c>
      <c r="SV133" t="str">
        <f>"xlswrite('G:\Mi unidad\1. PROYECTOS TELLO 2022\SCM SPILL OVERS\outputs\PEAO\distancia_centro_salud\1%\simulacion_3\output_tests.xlsx',ub_vec_"&amp;SU133&amp;"','ub_vec_"&amp;SU133&amp;"');"</f>
        <v>xlswrite('G:\Mi unidad\1. PROYECTOS TELLO 2022\SCM SPILL OVERS\outputs\PEAO\distancia_centro_salud\1%\simulacion_3\output_tests.xlsx',ub_vec_84','ub_vec_84');</v>
      </c>
      <c r="TH133">
        <v>84</v>
      </c>
      <c r="TI133" t="str">
        <f>"xlswrite('G:\Mi unidad\1. PROYECTOS TELLO 2022\SCM SPILL OVERS\outputs\PEAO\informalidad\1%\simulacion_3\output_tests.xlsx',ub_vec_"&amp;TH133&amp;"','ub_vec_"&amp;TH133&amp;"');"</f>
        <v>xlswrite('G:\Mi unidad\1. PROYECTOS TELLO 2022\SCM SPILL OVERS\outputs\PEAO\informalidad\1%\simulacion_3\output_tests.xlsx',ub_vec_84','ub_vec_84');</v>
      </c>
      <c r="TU133">
        <v>84</v>
      </c>
      <c r="TV133" t="str">
        <f>"xlswrite('G:\Mi unidad\1. PROYECTOS TELLO 2022\SCM SPILL OVERS\outputs\PEAO\alimentos\1%\simulacion_3\output_tests.xlsx',ub_vec_"&amp;TU133&amp;"','ub_vec_"&amp;TU133&amp;"');"</f>
        <v>xlswrite('G:\Mi unidad\1. PROYECTOS TELLO 2022\SCM SPILL OVERS\outputs\PEAO\alimentos\1%\simulacion_3\output_tests.xlsx',ub_vec_84','ub_vec_84');</v>
      </c>
      <c r="UB133">
        <v>84</v>
      </c>
      <c r="UC133" t="str">
        <f>"xlswrite('G:\Mi unidad\1. PROYECTOS TELLO 2022\SCM SPILL OVERS\outputs\PEAO\jefe_hogar\1%\simulacion_3\output_tests.xlsx',ub_vec_"&amp;UB133&amp;"','ub_vec_"&amp;UB133&amp;"');"</f>
        <v>xlswrite('G:\Mi unidad\1. PROYECTOS TELLO 2022\SCM SPILL OVERS\outputs\PEAO\jefe_hogar\1%\simulacion_3\output_tests.xlsx',ub_vec_84','ub_vec_84');</v>
      </c>
      <c r="UI133">
        <v>84</v>
      </c>
      <c r="UJ133" t="str">
        <f>"xlswrite('G:\Mi unidad\1. PROYECTOS TELLO 2022\SCM SPILL OVERS\outputs\PEAO\mujeres\1%\simulacion_3\output_tests.xlsx',ub_vec_"&amp;UI133&amp;"','ub_vec_"&amp;UI133&amp;"');"</f>
        <v>xlswrite('G:\Mi unidad\1. PROYECTOS TELLO 2022\SCM SPILL OVERS\outputs\PEAO\mujeres\1%\simulacion_3\output_tests.xlsx',ub_vec_84','ub_vec_84');</v>
      </c>
      <c r="UU133">
        <v>84</v>
      </c>
      <c r="UV133" t="str">
        <f>"xlswrite('G:\Mi unidad\1. PROYECTOS TELLO 2022\SCM SPILL OVERS\outputs\PEAO\criminalidad\1%\simulacion_3\output_tests.xlsx',ub_vec_"&amp;UU133&amp;"','ub_vec_"&amp;UU133&amp;"');"</f>
        <v>xlswrite('G:\Mi unidad\1. PROYECTOS TELLO 2022\SCM SPILL OVERS\outputs\PEAO\criminalidad\1%\simulacion_3\output_tests.xlsx',ub_vec_84','ub_vec_84');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OVERS\outputs\PEAO\bajo_niv_educ\1%\simulacion_3\output_tests.xlsx',p_value_vec_"&amp;QW134&amp;"','p_value_vec_"&amp;QW134&amp;"');"</f>
        <v>xlswrite('G:\Mi unidad\1. PROYECTOS TELLO 2022\SCM SPILL OVERS\outputs\PEAO\bajo_niv_educ\1%\simulacion_3\output_tests.xlsx',p_value_vec_84','p_value_vec_84');</v>
      </c>
      <c r="RK134">
        <v>84</v>
      </c>
      <c r="RL134" t="str">
        <f>"xlswrite('G:\Mi unidad\1. PROYECTOS TELLO 2022\SCM SPILL OVERS\outputs\PEAO\bajo_ingreso\1%\simulacion_3\output_tests.xlsx',p_value_vec_"&amp;RK134&amp;"','p_value_vec_"&amp;RK134&amp;"');"</f>
        <v>xlswrite('G:\Mi unidad\1. PROYECTOS TELLO 2022\SCM SPILL OVERS\outputs\PEAO\bajo_ingreso\1%\simulacion_3\output_tests.xlsx',p_value_vec_84','p_value_vec_84');</v>
      </c>
      <c r="RW134">
        <v>84</v>
      </c>
      <c r="RX134" t="str">
        <f>"xlswrite('G:\Mi unidad\1. PROYECTOS TELLO 2022\SCM SPILL OVERS\outputs\PEAO\densidad\1%\simulacion_3\output_tests.xlsx',p_value_vec_"&amp;RW134&amp;"','p_value_vec_"&amp;RW134&amp;"');"</f>
        <v>xlswrite('G:\Mi unidad\1. PROYECTOS TELLO 2022\SCM SPILL OVERS\outputs\PEAO\densidad\1%\simulacion_3\output_tests.xlsx',p_value_vec_84','p_value_vec_84');</v>
      </c>
      <c r="SI134">
        <v>84</v>
      </c>
      <c r="SJ134" t="str">
        <f>"xlswrite('G:\Mi unidad\1. PROYECTOS TELLO 2022\SCM SPILL OVERS\outputs\PEAO\densidad_g\1%\simulacion_3\output_tests.xlsx',p_value_vec_"&amp;SI134&amp;"','p_value_vec_"&amp;SI134&amp;"');"</f>
        <v>xlswrite('G:\Mi unidad\1. PROYECTOS TELLO 2022\SCM SPILL OVERS\outputs\PEAO\densidad_g\1%\simulacion_3\output_tests.xlsx',p_value_vec_84','p_value_vec_84');</v>
      </c>
      <c r="SU134">
        <v>84</v>
      </c>
      <c r="SV134" t="str">
        <f>"xlswrite('G:\Mi unidad\1. PROYECTOS TELLO 2022\SCM SPILL OVERS\outputs\PEAO\distancia_centro_salud\1%\simulacion_3\output_tests.xlsx',p_value_vec_"&amp;SU134&amp;"','p_value_vec_"&amp;SU134&amp;"');"</f>
        <v>xlswrite('G:\Mi unidad\1. PROYECTOS TELLO 2022\SCM SPILL OVERS\outputs\PEAO\distancia_centro_salud\1%\simulacion_3\output_tests.xlsx',p_value_vec_84','p_value_vec_84');</v>
      </c>
      <c r="TH134">
        <v>84</v>
      </c>
      <c r="TI134" t="str">
        <f>"xlswrite('G:\Mi unidad\1. PROYECTOS TELLO 2022\SCM SPILL OVERS\outputs\PEAO\informalidad\1%\simulacion_3\output_tests.xlsx',p_value_vec_"&amp;TH134&amp;"','p_value_vec_"&amp;TH134&amp;"');"</f>
        <v>xlswrite('G:\Mi unidad\1. PROYECTOS TELLO 2022\SCM SPILL OVERS\outputs\PEAO\informalidad\1%\simulacion_3\output_tests.xlsx',p_value_vec_84','p_value_vec_84');</v>
      </c>
      <c r="TU134">
        <v>84</v>
      </c>
      <c r="TV134" t="str">
        <f>"xlswrite('G:\Mi unidad\1. PROYECTOS TELLO 2022\SCM SPILL OVERS\outputs\PEAO\alimentos\1%\simulacion_3\output_tests.xlsx',p_value_vec_"&amp;TU134&amp;"','p_value_vec_"&amp;TU134&amp;"');"</f>
        <v>xlswrite('G:\Mi unidad\1. PROYECTOS TELLO 2022\SCM SPILL OVERS\outputs\PEAO\alimentos\1%\simulacion_3\output_tests.xlsx',p_value_vec_84','p_value_vec_84');</v>
      </c>
      <c r="UB134">
        <v>84</v>
      </c>
      <c r="UC134" t="str">
        <f>"xlswrite('G:\Mi unidad\1. PROYECTOS TELLO 2022\SCM SPILL OVERS\outputs\PEAO\jefe_hogar\1%\simulacion_3\output_tests.xlsx',p_value_vec_"&amp;UB134&amp;"','p_value_vec_"&amp;UB134&amp;"');"</f>
        <v>xlswrite('G:\Mi unidad\1. PROYECTOS TELLO 2022\SCM SPILL OVERS\outputs\PEAO\jefe_hogar\1%\simulacion_3\output_tests.xlsx',p_value_vec_84','p_value_vec_84');</v>
      </c>
      <c r="UI134">
        <v>84</v>
      </c>
      <c r="UJ134" t="str">
        <f>"xlswrite('G:\Mi unidad\1. PROYECTOS TELLO 2022\SCM SPILL OVERS\outputs\PEAO\mujeres\1%\simulacion_3\output_tests.xlsx',p_value_vec_"&amp;UI134&amp;"','p_value_vec_"&amp;UI134&amp;"');"</f>
        <v>xlswrite('G:\Mi unidad\1. PROYECTOS TELLO 2022\SCM SPILL OVERS\outputs\PEAO\mujeres\1%\simulacion_3\output_tests.xlsx',p_value_vec_84','p_value_vec_84');</v>
      </c>
      <c r="UU134">
        <v>84</v>
      </c>
      <c r="UV134" t="str">
        <f>"xlswrite('G:\Mi unidad\1. PROYECTOS TELLO 2022\SCM SPILL OVERS\outputs\PEAO\criminalidad\1%\simulacion_3\output_tests.xlsx',p_value_vec_"&amp;UU134&amp;"','p_value_vec_"&amp;UU134&amp;"');"</f>
        <v>xlswrite('G:\Mi unidad\1. PROYECTOS TELLO 2022\SCM SPILL OVERS\outputs\PEAO\criminalidad\1%\simulacion_3\output_tests.xlsx',p_value_vec_84','p_value_vec_84');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OVERS\outputs\PEAO\bajo_niv_educ\1%\simulacion_3\output_tests.xlsx',alpha1_hat_vec_"&amp;QW135&amp;"','alpha1_hat_vec_"&amp;QW135&amp;"');"</f>
        <v>xlswrite('G:\Mi unidad\1. PROYECTOS TELLO 2022\SCM SPILL OVERS\outputs\PEAO\bajo_niv_educ\1%\simulacion_3\output_tests.xlsx',alpha1_hat_vec_84','alpha1_hat_vec_84');</v>
      </c>
      <c r="RK135">
        <v>84</v>
      </c>
      <c r="RL135" t="str">
        <f>"xlswrite('G:\Mi unidad\1. PROYECTOS TELLO 2022\SCM SPILL OVERS\outputs\PEAO\bajo_ingreso\1%\simulacion_3\output_tests.xlsx',alpha1_hat_vec_"&amp;RK135&amp;"','alpha1_hat_vec_"&amp;RK135&amp;"');"</f>
        <v>xlswrite('G:\Mi unidad\1. PROYECTOS TELLO 2022\SCM SPILL OVERS\outputs\PEAO\bajo_ingreso\1%\simulacion_3\output_tests.xlsx',alpha1_hat_vec_84','alpha1_hat_vec_84');</v>
      </c>
      <c r="RW135">
        <v>84</v>
      </c>
      <c r="RX135" t="str">
        <f>"xlswrite('G:\Mi unidad\1. PROYECTOS TELLO 2022\SCM SPILL OVERS\outputs\PEAO\densidad\1%\simulacion_3\output_tests.xlsx',alpha1_hat_vec_"&amp;RW135&amp;"','alpha1_hat_vec_"&amp;RW135&amp;"');"</f>
        <v>xlswrite('G:\Mi unidad\1. PROYECTOS TELLO 2022\SCM SPILL OVERS\outputs\PEAO\densidad\1%\simulacion_3\output_tests.xlsx',alpha1_hat_vec_84','alpha1_hat_vec_84');</v>
      </c>
      <c r="SI135">
        <v>84</v>
      </c>
      <c r="SJ135" t="str">
        <f>"xlswrite('G:\Mi unidad\1. PROYECTOS TELLO 2022\SCM SPILL OVERS\outputs\PEAO\densidad_g\1%\simulacion_3\output_tests.xlsx',alpha1_hat_vec_"&amp;SI135&amp;"','alpha1_hat_vec_"&amp;SI135&amp;"');"</f>
        <v>xlswrite('G:\Mi unidad\1. PROYECTOS TELLO 2022\SCM SPILL OVERS\outputs\PEAO\densidad_g\1%\simulacion_3\output_tests.xlsx',alpha1_hat_vec_84','alpha1_hat_vec_84');</v>
      </c>
      <c r="SU135">
        <v>84</v>
      </c>
      <c r="SV135" t="str">
        <f>"xlswrite('G:\Mi unidad\1. PROYECTOS TELLO 2022\SCM SPILL OVERS\outputs\PEAO\distancia_centro_salud\1%\simulacion_3\output_tests.xlsx',alpha1_hat_vec_"&amp;SU135&amp;"','alpha1_hat_vec_"&amp;SU135&amp;"');"</f>
        <v>xlswrite('G:\Mi unidad\1. PROYECTOS TELLO 2022\SCM SPILL OVERS\outputs\PEAO\distancia_centro_salud\1%\simulacion_3\output_tests.xlsx',alpha1_hat_vec_84','alpha1_hat_vec_84');</v>
      </c>
      <c r="TH135">
        <v>84</v>
      </c>
      <c r="TI135" t="str">
        <f>"xlswrite('G:\Mi unidad\1. PROYECTOS TELLO 2022\SCM SPILL OVERS\outputs\PEAO\informalidad\1%\simulacion_3\output_tests.xlsx',alpha1_hat_vec_"&amp;TH135&amp;"','alpha1_hat_vec_"&amp;TH135&amp;"');"</f>
        <v>xlswrite('G:\Mi unidad\1. PROYECTOS TELLO 2022\SCM SPILL OVERS\outputs\PEAO\informalidad\1%\simulacion_3\output_tests.xlsx',alpha1_hat_vec_84','alpha1_hat_vec_84');</v>
      </c>
      <c r="TU135">
        <v>84</v>
      </c>
      <c r="TV135" t="str">
        <f>"xlswrite('G:\Mi unidad\1. PROYECTOS TELLO 2022\SCM SPILL OVERS\outputs\PEAO\alimentos\1%\simulacion_3\output_tests.xlsx',alpha1_hat_vec_"&amp;TU135&amp;"','alpha1_hat_vec_"&amp;TU135&amp;"');"</f>
        <v>xlswrite('G:\Mi unidad\1. PROYECTOS TELLO 2022\SCM SPILL OVERS\outputs\PEAO\alimentos\1%\simulacion_3\output_tests.xlsx',alpha1_hat_vec_84','alpha1_hat_vec_84');</v>
      </c>
      <c r="UB135">
        <v>84</v>
      </c>
      <c r="UC135" t="str">
        <f>"xlswrite('G:\Mi unidad\1. PROYECTOS TELLO 2022\SCM SPILL OVERS\outputs\PEAO\jefe_hogar\1%\simulacion_3\output_tests.xlsx',alpha1_hat_vec_"&amp;UB135&amp;"','alpha1_hat_vec_"&amp;UB135&amp;"');"</f>
        <v>xlswrite('G:\Mi unidad\1. PROYECTOS TELLO 2022\SCM SPILL OVERS\outputs\PEAO\jefe_hogar\1%\simulacion_3\output_tests.xlsx',alpha1_hat_vec_84','alpha1_hat_vec_84');</v>
      </c>
      <c r="UI135">
        <v>84</v>
      </c>
      <c r="UJ135" t="str">
        <f>"xlswrite('G:\Mi unidad\1. PROYECTOS TELLO 2022\SCM SPILL OVERS\outputs\PEAO\mujeres\1%\simulacion_3\output_tests.xlsx',alpha1_hat_vec_"&amp;UI135&amp;"','alpha1_hat_vec_"&amp;UI135&amp;"');"</f>
        <v>xlswrite('G:\Mi unidad\1. PROYECTOS TELLO 2022\SCM SPILL OVERS\outputs\PEAO\mujeres\1%\simulacion_3\output_tests.xlsx',alpha1_hat_vec_84','alpha1_hat_vec_84');</v>
      </c>
      <c r="UU135">
        <v>84</v>
      </c>
      <c r="UV135" t="str">
        <f>"xlswrite('G:\Mi unidad\1. PROYECTOS TELLO 2022\SCM SPILL OVERS\outputs\PEAO\criminalidad\1%\simulacion_3\output_tests.xlsx',alpha1_hat_vec_"&amp;UU135&amp;"','alpha1_hat_vec_"&amp;UU135&amp;"');"</f>
        <v>xlswrite('G:\Mi unidad\1. PROYECTOS TELLO 2022\SCM SPILL OVERS\outputs\PEAO\criminalidad\1%\simulacion_3\output_tests.xlsx',alpha1_hat_vec_84','alpha1_hat_vec_84');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OVERS\outputs\PEAO\bajo_niv_educ\1%\simulacion_3\output_tests.xlsx',spillover_test_"&amp;QW136&amp;"','sp_test_"&amp;QW136&amp;"');"</f>
        <v>xlswrite('G:\Mi unidad\1. PROYECTOS TELLO 2022\SCM SPILL OVERS\outputs\PEAO\bajo_niv_educ\1%\simulacion_3\output_tests.xlsx',spillover_test_84','sp_test_84');</v>
      </c>
      <c r="RK136">
        <v>84</v>
      </c>
      <c r="RL136" t="str">
        <f>"xlswrite('G:\Mi unidad\1. PROYECTOS TELLO 2022\SCM SPILL OVERS\outputs\PEAO\bajo_ingreso\1%\simulacion_3\output_tests.xlsx',spillover_test_"&amp;RK136&amp;"','sp_test_"&amp;RK136&amp;"');"</f>
        <v>xlswrite('G:\Mi unidad\1. PROYECTOS TELLO 2022\SCM SPILL OVERS\outputs\PEAO\bajo_ingreso\1%\simulacion_3\output_tests.xlsx',spillover_test_84','sp_test_84');</v>
      </c>
      <c r="RW136">
        <v>84</v>
      </c>
      <c r="RX136" t="str">
        <f>"xlswrite('G:\Mi unidad\1. PROYECTOS TELLO 2022\SCM SPILL OVERS\outputs\PEAO\densidad\1%\simulacion_3\output_tests.xlsx',spillover_test_"&amp;RW136&amp;"','sp_test_"&amp;RW136&amp;"');"</f>
        <v>xlswrite('G:\Mi unidad\1. PROYECTOS TELLO 2022\SCM SPILL OVERS\outputs\PEAO\densidad\1%\simulacion_3\output_tests.xlsx',spillover_test_84','sp_test_84');</v>
      </c>
      <c r="SI136">
        <v>84</v>
      </c>
      <c r="SJ136" t="str">
        <f>"xlswrite('G:\Mi unidad\1. PROYECTOS TELLO 2022\SCM SPILL OVERS\outputs\PEAO\densidad_g\1%\simulacion_3\output_tests.xlsx',spillover_test_"&amp;SI136&amp;"','sp_test_"&amp;SI136&amp;"');"</f>
        <v>xlswrite('G:\Mi unidad\1. PROYECTOS TELLO 2022\SCM SPILL OVERS\outputs\PEAO\densidad_g\1%\simulacion_3\output_tests.xlsx',spillover_test_84','sp_test_84');</v>
      </c>
      <c r="SU136">
        <v>84</v>
      </c>
      <c r="SV136" t="str">
        <f>"xlswrite('G:\Mi unidad\1. PROYECTOS TELLO 2022\SCM SPILL OVERS\outputs\PEAO\distancia_centro_salud\1%\simulacion_3\output_tests.xlsx',spillover_test_"&amp;SU136&amp;"','sp_test_"&amp;SU136&amp;"');"</f>
        <v>xlswrite('G:\Mi unidad\1. PROYECTOS TELLO 2022\SCM SPILL OVERS\outputs\PEAO\distancia_centro_salud\1%\simulacion_3\output_tests.xlsx',spillover_test_84','sp_test_84');</v>
      </c>
      <c r="TH136">
        <v>84</v>
      </c>
      <c r="TI136" t="str">
        <f>"xlswrite('G:\Mi unidad\1. PROYECTOS TELLO 2022\SCM SPILL OVERS\outputs\PEAO\informalidad\1%\simulacion_3\output_tests.xlsx',spillover_test_"&amp;TH136&amp;"','sp_test_"&amp;TH136&amp;"');"</f>
        <v>xlswrite('G:\Mi unidad\1. PROYECTOS TELLO 2022\SCM SPILL OVERS\outputs\PEAO\informalidad\1%\simulacion_3\output_tests.xlsx',spillover_test_84','sp_test_84');</v>
      </c>
      <c r="TU136">
        <v>84</v>
      </c>
      <c r="TV136" t="str">
        <f>"xlswrite('G:\Mi unidad\1. PROYECTOS TELLO 2022\SCM SPILL OVERS\outputs\PEAO\alimentos\1%\simulacion_3\output_tests.xlsx',spillover_test_"&amp;TU136&amp;"','sp_test_"&amp;TU136&amp;"');"</f>
        <v>xlswrite('G:\Mi unidad\1. PROYECTOS TELLO 2022\SCM SPILL OVERS\outputs\PEAO\alimentos\1%\simulacion_3\output_tests.xlsx',spillover_test_84','sp_test_84');</v>
      </c>
      <c r="UB136">
        <v>84</v>
      </c>
      <c r="UC136" t="str">
        <f>"xlswrite('G:\Mi unidad\1. PROYECTOS TELLO 2022\SCM SPILL OVERS\outputs\PEAO\jefe_hogar\1%\simulacion_3\output_tests.xlsx',spillover_test_"&amp;UB136&amp;"','sp_test_"&amp;UB136&amp;"');"</f>
        <v>xlswrite('G:\Mi unidad\1. PROYECTOS TELLO 2022\SCM SPILL OVERS\outputs\PEAO\jefe_hogar\1%\simulacion_3\output_tests.xlsx',spillover_test_84','sp_test_84');</v>
      </c>
      <c r="UI136">
        <v>84</v>
      </c>
      <c r="UJ136" t="str">
        <f>"xlswrite('G:\Mi unidad\1. PROYECTOS TELLO 2022\SCM SPILL OVERS\outputs\PEAO\mujeres\1%\simulacion_3\output_tests.xlsx',spillover_test_"&amp;UI136&amp;"','sp_test_"&amp;UI136&amp;"');"</f>
        <v>xlswrite('G:\Mi unidad\1. PROYECTOS TELLO 2022\SCM SPILL OVERS\outputs\PEAO\mujeres\1%\simulacion_3\output_tests.xlsx',spillover_test_84','sp_test_84');</v>
      </c>
      <c r="UU136">
        <v>84</v>
      </c>
      <c r="UV136" t="str">
        <f>"xlswrite('G:\Mi unidad\1. PROYECTOS TELLO 2022\SCM SPILL OVERS\outputs\PEAO\criminalidad\1%\simulacion_3\output_tests.xlsx',spillover_test_"&amp;UU136&amp;"','sp_test_"&amp;UU136&amp;"');"</f>
        <v>xlswrite('G:\Mi unidad\1. PROYECTOS TELLO 2022\SCM SPILL OVERS\outputs\PEAO\criminalidad\1%\simulacion_3\output_tests.xlsx',spillover_test_84','sp_test_84');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OVERS\outputs\PEAO\bajo_niv_educ\1%\simulacion_3\output_tests.xlsx',lb_vec_"&amp;QW137&amp;"','lb_vec_"&amp;QW137&amp;"');"</f>
        <v>xlswrite('G:\Mi unidad\1. PROYECTOS TELLO 2022\SCM SPILL OVERS\outputs\PEAO\bajo_niv_educ\1%\simulacion_3\output_tests.xlsx',lb_vec_86','lb_vec_86');</v>
      </c>
      <c r="RK137">
        <v>86</v>
      </c>
      <c r="RL137" t="str">
        <f>"xlswrite('G:\Mi unidad\1. PROYECTOS TELLO 2022\SCM SPILL OVERS\outputs\PEAO\bajo_ingreso\1%\simulacion_3\output_tests.xlsx',lb_vec_"&amp;RK137&amp;"','lb_vec_"&amp;RK137&amp;"');"</f>
        <v>xlswrite('G:\Mi unidad\1. PROYECTOS TELLO 2022\SCM SPILL OVERS\outputs\PEAO\bajo_ingreso\1%\simulacion_3\output_tests.xlsx',lb_vec_86','lb_vec_86');</v>
      </c>
      <c r="RW137">
        <v>86</v>
      </c>
      <c r="RX137" t="str">
        <f>"xlswrite('G:\Mi unidad\1. PROYECTOS TELLO 2022\SCM SPILL OVERS\outputs\PEAO\densidad\1%\simulacion_3\output_tests.xlsx',lb_vec_"&amp;RW137&amp;"','lb_vec_"&amp;RW137&amp;"');"</f>
        <v>xlswrite('G:\Mi unidad\1. PROYECTOS TELLO 2022\SCM SPILL OVERS\outputs\PEAO\densidad\1%\simulacion_3\output_tests.xlsx',lb_vec_86','lb_vec_86');</v>
      </c>
      <c r="SI137">
        <v>86</v>
      </c>
      <c r="SJ137" t="str">
        <f>"xlswrite('G:\Mi unidad\1. PROYECTOS TELLO 2022\SCM SPILL OVERS\outputs\PEAO\densidad_g\1%\simulacion_3\output_tests.xlsx',lb_vec_"&amp;SI137&amp;"','lb_vec_"&amp;SI137&amp;"');"</f>
        <v>xlswrite('G:\Mi unidad\1. PROYECTOS TELLO 2022\SCM SPILL OVERS\outputs\PEAO\densidad_g\1%\simulacion_3\output_tests.xlsx',lb_vec_86','lb_vec_86');</v>
      </c>
      <c r="SU137">
        <v>86</v>
      </c>
      <c r="SV137" t="str">
        <f>"xlswrite('G:\Mi unidad\1. PROYECTOS TELLO 2022\SCM SPILL OVERS\outputs\PEAO\distancia_centro_salud\1%\simulacion_3\output_tests.xlsx',lb_vec_"&amp;SU137&amp;"','lb_vec_"&amp;SU137&amp;"');"</f>
        <v>xlswrite('G:\Mi unidad\1. PROYECTOS TELLO 2022\SCM SPILL OVERS\outputs\PEAO\distancia_centro_salud\1%\simulacion_3\output_tests.xlsx',lb_vec_86','lb_vec_86');</v>
      </c>
      <c r="TH137">
        <v>86</v>
      </c>
      <c r="TI137" t="str">
        <f>"xlswrite('G:\Mi unidad\1. PROYECTOS TELLO 2022\SCM SPILL OVERS\outputs\PEAO\informalidad\1%\simulacion_3\output_tests.xlsx',lb_vec_"&amp;TH137&amp;"','lb_vec_"&amp;TH137&amp;"');"</f>
        <v>xlswrite('G:\Mi unidad\1. PROYECTOS TELLO 2022\SCM SPILL OVERS\outputs\PEAO\informalidad\1%\simulacion_3\output_tests.xlsx',lb_vec_86','lb_vec_86');</v>
      </c>
      <c r="TU137">
        <v>86</v>
      </c>
      <c r="TV137" t="str">
        <f>"xlswrite('G:\Mi unidad\1. PROYECTOS TELLO 2022\SCM SPILL OVERS\outputs\PEAO\alimentos\1%\simulacion_3\output_tests.xlsx',lb_vec_"&amp;TU137&amp;"','lb_vec_"&amp;TU137&amp;"');"</f>
        <v>xlswrite('G:\Mi unidad\1. PROYECTOS TELLO 2022\SCM SPILL OVERS\outputs\PEAO\alimentos\1%\simulacion_3\output_tests.xlsx',lb_vec_86','lb_vec_86');</v>
      </c>
      <c r="UB137">
        <v>86</v>
      </c>
      <c r="UC137" t="str">
        <f>"xlswrite('G:\Mi unidad\1. PROYECTOS TELLO 2022\SCM SPILL OVERS\outputs\PEAO\jefe_hogar\1%\simulacion_3\output_tests.xlsx',lb_vec_"&amp;UB137&amp;"','lb_vec_"&amp;UB137&amp;"');"</f>
        <v>xlswrite('G:\Mi unidad\1. PROYECTOS TELLO 2022\SCM SPILL OVERS\outputs\PEAO\jefe_hogar\1%\simulacion_3\output_tests.xlsx',lb_vec_86','lb_vec_86');</v>
      </c>
      <c r="UI137">
        <v>86</v>
      </c>
      <c r="UJ137" t="str">
        <f>"xlswrite('G:\Mi unidad\1. PROYECTOS TELLO 2022\SCM SPILL OVERS\outputs\PEAO\mujeres\1%\simulacion_3\output_tests.xlsx',lb_vec_"&amp;UI137&amp;"','lb_vec_"&amp;UI137&amp;"');"</f>
        <v>xlswrite('G:\Mi unidad\1. PROYECTOS TELLO 2022\SCM SPILL OVERS\outputs\PEAO\mujeres\1%\simulacion_3\output_tests.xlsx',lb_vec_86','lb_vec_86');</v>
      </c>
      <c r="UU137">
        <v>86</v>
      </c>
      <c r="UV137" t="str">
        <f>"xlswrite('G:\Mi unidad\1. PROYECTOS TELLO 2022\SCM SPILL OVERS\outputs\PEAO\criminalidad\1%\simulacion_3\output_tests.xlsx',lb_vec_"&amp;UU137&amp;"','lb_vec_"&amp;UU137&amp;"');"</f>
        <v>xlswrite('G:\Mi unidad\1. PROYECTOS TELLO 2022\SCM SPILL OVERS\outputs\PEAO\criminalidad\1%\simulacion_3\output_tests.xlsx',lb_vec_86','lb_vec_86');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OVERS\outputs\PEAO\bajo_niv_educ\1%\simulacion_3\output_tests.xlsx',ub_vec_"&amp;QW138&amp;"','ub_vec_"&amp;QW138&amp;"');"</f>
        <v>xlswrite('G:\Mi unidad\1. PROYECTOS TELLO 2022\SCM SPILL OVERS\outputs\PEAO\bajo_niv_educ\1%\simulacion_3\output_tests.xlsx',ub_vec_86','ub_vec_86');</v>
      </c>
      <c r="RK138">
        <v>86</v>
      </c>
      <c r="RL138" t="str">
        <f>"xlswrite('G:\Mi unidad\1. PROYECTOS TELLO 2022\SCM SPILL OVERS\outputs\PEAO\bajo_ingreso\1%\simulacion_3\output_tests.xlsx',ub_vec_"&amp;RK138&amp;"','ub_vec_"&amp;RK138&amp;"');"</f>
        <v>xlswrite('G:\Mi unidad\1. PROYECTOS TELLO 2022\SCM SPILL OVERS\outputs\PEAO\bajo_ingreso\1%\simulacion_3\output_tests.xlsx',ub_vec_86','ub_vec_86');</v>
      </c>
      <c r="RW138">
        <v>86</v>
      </c>
      <c r="RX138" t="str">
        <f>"xlswrite('G:\Mi unidad\1. PROYECTOS TELLO 2022\SCM SPILL OVERS\outputs\PEAO\densidad\1%\simulacion_3\output_tests.xlsx',ub_vec_"&amp;RW138&amp;"','ub_vec_"&amp;RW138&amp;"');"</f>
        <v>xlswrite('G:\Mi unidad\1. PROYECTOS TELLO 2022\SCM SPILL OVERS\outputs\PEAO\densidad\1%\simulacion_3\output_tests.xlsx',ub_vec_86','ub_vec_86');</v>
      </c>
      <c r="SI138">
        <v>86</v>
      </c>
      <c r="SJ138" t="str">
        <f>"xlswrite('G:\Mi unidad\1. PROYECTOS TELLO 2022\SCM SPILL OVERS\outputs\PEAO\densidad_g\1%\simulacion_3\output_tests.xlsx',ub_vec_"&amp;SI138&amp;"','ub_vec_"&amp;SI138&amp;"');"</f>
        <v>xlswrite('G:\Mi unidad\1. PROYECTOS TELLO 2022\SCM SPILL OVERS\outputs\PEAO\densidad_g\1%\simulacion_3\output_tests.xlsx',ub_vec_86','ub_vec_86');</v>
      </c>
      <c r="SU138">
        <v>86</v>
      </c>
      <c r="SV138" t="str">
        <f>"xlswrite('G:\Mi unidad\1. PROYECTOS TELLO 2022\SCM SPILL OVERS\outputs\PEAO\distancia_centro_salud\1%\simulacion_3\output_tests.xlsx',ub_vec_"&amp;SU138&amp;"','ub_vec_"&amp;SU138&amp;"');"</f>
        <v>xlswrite('G:\Mi unidad\1. PROYECTOS TELLO 2022\SCM SPILL OVERS\outputs\PEAO\distancia_centro_salud\1%\simulacion_3\output_tests.xlsx',ub_vec_86','ub_vec_86');</v>
      </c>
      <c r="TH138">
        <v>86</v>
      </c>
      <c r="TI138" t="str">
        <f>"xlswrite('G:\Mi unidad\1. PROYECTOS TELLO 2022\SCM SPILL OVERS\outputs\PEAO\informalidad\1%\simulacion_3\output_tests.xlsx',ub_vec_"&amp;TH138&amp;"','ub_vec_"&amp;TH138&amp;"');"</f>
        <v>xlswrite('G:\Mi unidad\1. PROYECTOS TELLO 2022\SCM SPILL OVERS\outputs\PEAO\informalidad\1%\simulacion_3\output_tests.xlsx',ub_vec_86','ub_vec_86');</v>
      </c>
      <c r="TU138">
        <v>86</v>
      </c>
      <c r="TV138" t="str">
        <f>"xlswrite('G:\Mi unidad\1. PROYECTOS TELLO 2022\SCM SPILL OVERS\outputs\PEAO\alimentos\1%\simulacion_3\output_tests.xlsx',ub_vec_"&amp;TU138&amp;"','ub_vec_"&amp;TU138&amp;"');"</f>
        <v>xlswrite('G:\Mi unidad\1. PROYECTOS TELLO 2022\SCM SPILL OVERS\outputs\PEAO\alimentos\1%\simulacion_3\output_tests.xlsx',ub_vec_86','ub_vec_86');</v>
      </c>
      <c r="UB138">
        <v>86</v>
      </c>
      <c r="UC138" t="str">
        <f>"xlswrite('G:\Mi unidad\1. PROYECTOS TELLO 2022\SCM SPILL OVERS\outputs\PEAO\jefe_hogar\1%\simulacion_3\output_tests.xlsx',ub_vec_"&amp;UB138&amp;"','ub_vec_"&amp;UB138&amp;"');"</f>
        <v>xlswrite('G:\Mi unidad\1. PROYECTOS TELLO 2022\SCM SPILL OVERS\outputs\PEAO\jefe_hogar\1%\simulacion_3\output_tests.xlsx',ub_vec_86','ub_vec_86');</v>
      </c>
      <c r="UI138">
        <v>86</v>
      </c>
      <c r="UJ138" t="str">
        <f>"xlswrite('G:\Mi unidad\1. PROYECTOS TELLO 2022\SCM SPILL OVERS\outputs\PEAO\mujeres\1%\simulacion_3\output_tests.xlsx',ub_vec_"&amp;UI138&amp;"','ub_vec_"&amp;UI138&amp;"');"</f>
        <v>xlswrite('G:\Mi unidad\1. PROYECTOS TELLO 2022\SCM SPILL OVERS\outputs\PEAO\mujeres\1%\simulacion_3\output_tests.xlsx',ub_vec_86','ub_vec_86');</v>
      </c>
      <c r="UU138">
        <v>86</v>
      </c>
      <c r="UV138" t="str">
        <f>"xlswrite('G:\Mi unidad\1. PROYECTOS TELLO 2022\SCM SPILL OVERS\outputs\PEAO\criminalidad\1%\simulacion_3\output_tests.xlsx',ub_vec_"&amp;UU138&amp;"','ub_vec_"&amp;UU138&amp;"');"</f>
        <v>xlswrite('G:\Mi unidad\1. PROYECTOS TELLO 2022\SCM SPILL OVERS\outputs\PEAO\criminalidad\1%\simulacion_3\output_tests.xlsx',ub_vec_86','ub_vec_86');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sp_andrews(Y_pre_"&amp;QP139&amp;",PEAO_"&amp;QP139&amp;"(:,T+s),A_"&amp;QP139&amp;",C,d,alpha_sig);"</f>
        <v xml:space="preserve">    spillover_test_77(s) = sp_andrews(Y_pre_77,PEAO_77(:,T+s),A_77,C,d,alpha_sig);</v>
      </c>
      <c r="QW139">
        <v>86</v>
      </c>
      <c r="QX139" t="str">
        <f>"xlswrite('G:\Mi unidad\1. PROYECTOS TELLO 2022\SCM SPILL OVERS\outputs\PEAO\bajo_niv_educ\1%\simulacion_3\output_tests.xlsx',p_value_vec_"&amp;QW139&amp;"','p_value_vec_"&amp;QW139&amp;"');"</f>
        <v>xlswrite('G:\Mi unidad\1. PROYECTOS TELLO 2022\SCM SPILL OVERS\outputs\PEAO\bajo_niv_educ\1%\simulacion_3\output_tests.xlsx',p_value_vec_86','p_value_vec_86');</v>
      </c>
      <c r="RK139">
        <v>86</v>
      </c>
      <c r="RL139" t="str">
        <f>"xlswrite('G:\Mi unidad\1. PROYECTOS TELLO 2022\SCM SPILL OVERS\outputs\PEAO\bajo_ingreso\1%\simulacion_3\output_tests.xlsx',p_value_vec_"&amp;RK139&amp;"','p_value_vec_"&amp;RK139&amp;"');"</f>
        <v>xlswrite('G:\Mi unidad\1. PROYECTOS TELLO 2022\SCM SPILL OVERS\outputs\PEAO\bajo_ingreso\1%\simulacion_3\output_tests.xlsx',p_value_vec_86','p_value_vec_86');</v>
      </c>
      <c r="RW139">
        <v>86</v>
      </c>
      <c r="RX139" t="str">
        <f>"xlswrite('G:\Mi unidad\1. PROYECTOS TELLO 2022\SCM SPILL OVERS\outputs\PEAO\densidad\1%\simulacion_3\output_tests.xlsx',p_value_vec_"&amp;RW139&amp;"','p_value_vec_"&amp;RW139&amp;"');"</f>
        <v>xlswrite('G:\Mi unidad\1. PROYECTOS TELLO 2022\SCM SPILL OVERS\outputs\PEAO\densidad\1%\simulacion_3\output_tests.xlsx',p_value_vec_86','p_value_vec_86');</v>
      </c>
      <c r="SI139">
        <v>86</v>
      </c>
      <c r="SJ139" t="str">
        <f>"xlswrite('G:\Mi unidad\1. PROYECTOS TELLO 2022\SCM SPILL OVERS\outputs\PEAO\densidad_g\1%\simulacion_3\output_tests.xlsx',p_value_vec_"&amp;SI139&amp;"','p_value_vec_"&amp;SI139&amp;"');"</f>
        <v>xlswrite('G:\Mi unidad\1. PROYECTOS TELLO 2022\SCM SPILL OVERS\outputs\PEAO\densidad_g\1%\simulacion_3\output_tests.xlsx',p_value_vec_86','p_value_vec_86');</v>
      </c>
      <c r="SU139">
        <v>86</v>
      </c>
      <c r="SV139" t="str">
        <f>"xlswrite('G:\Mi unidad\1. PROYECTOS TELLO 2022\SCM SPILL OVERS\outputs\PEAO\distancia_centro_salud\1%\simulacion_3\output_tests.xlsx',p_value_vec_"&amp;SU139&amp;"','p_value_vec_"&amp;SU139&amp;"');"</f>
        <v>xlswrite('G:\Mi unidad\1. PROYECTOS TELLO 2022\SCM SPILL OVERS\outputs\PEAO\distancia_centro_salud\1%\simulacion_3\output_tests.xlsx',p_value_vec_86','p_value_vec_86');</v>
      </c>
      <c r="TH139">
        <v>86</v>
      </c>
      <c r="TI139" t="str">
        <f>"xlswrite('G:\Mi unidad\1. PROYECTOS TELLO 2022\SCM SPILL OVERS\outputs\PEAO\informalidad\1%\simulacion_3\output_tests.xlsx',p_value_vec_"&amp;TH139&amp;"','p_value_vec_"&amp;TH139&amp;"');"</f>
        <v>xlswrite('G:\Mi unidad\1. PROYECTOS TELLO 2022\SCM SPILL OVERS\outputs\PEAO\informalidad\1%\simulacion_3\output_tests.xlsx',p_value_vec_86','p_value_vec_86');</v>
      </c>
      <c r="TU139">
        <v>86</v>
      </c>
      <c r="TV139" t="str">
        <f>"xlswrite('G:\Mi unidad\1. PROYECTOS TELLO 2022\SCM SPILL OVERS\outputs\PEAO\alimentos\1%\simulacion_3\output_tests.xlsx',p_value_vec_"&amp;TU139&amp;"','p_value_vec_"&amp;TU139&amp;"');"</f>
        <v>xlswrite('G:\Mi unidad\1. PROYECTOS TELLO 2022\SCM SPILL OVERS\outputs\PEAO\alimentos\1%\simulacion_3\output_tests.xlsx',p_value_vec_86','p_value_vec_86');</v>
      </c>
      <c r="UB139">
        <v>86</v>
      </c>
      <c r="UC139" t="str">
        <f>"xlswrite('G:\Mi unidad\1. PROYECTOS TELLO 2022\SCM SPILL OVERS\outputs\PEAO\jefe_hogar\1%\simulacion_3\output_tests.xlsx',p_value_vec_"&amp;UB139&amp;"','p_value_vec_"&amp;UB139&amp;"');"</f>
        <v>xlswrite('G:\Mi unidad\1. PROYECTOS TELLO 2022\SCM SPILL OVERS\outputs\PEAO\jefe_hogar\1%\simulacion_3\output_tests.xlsx',p_value_vec_86','p_value_vec_86');</v>
      </c>
      <c r="UI139">
        <v>86</v>
      </c>
      <c r="UJ139" t="str">
        <f>"xlswrite('G:\Mi unidad\1. PROYECTOS TELLO 2022\SCM SPILL OVERS\outputs\PEAO\mujeres\1%\simulacion_3\output_tests.xlsx',p_value_vec_"&amp;UI139&amp;"','p_value_vec_"&amp;UI139&amp;"');"</f>
        <v>xlswrite('G:\Mi unidad\1. PROYECTOS TELLO 2022\SCM SPILL OVERS\outputs\PEAO\mujeres\1%\simulacion_3\output_tests.xlsx',p_value_vec_86','p_value_vec_86');</v>
      </c>
      <c r="UU139">
        <v>86</v>
      </c>
      <c r="UV139" t="str">
        <f>"xlswrite('G:\Mi unidad\1. PROYECTOS TELLO 2022\SCM SPILL OVERS\outputs\PEAO\criminalidad\1%\simulacion_3\output_tests.xlsx',p_value_vec_"&amp;UU139&amp;"','p_value_vec_"&amp;UU139&amp;"');"</f>
        <v>xlswrite('G:\Mi unidad\1. PROYECTOS TELLO 2022\SCM SPILL OVERS\outputs\PEAO\criminalidad\1%\simulacion_3\output_tests.xlsx',p_value_vec_86','p_value_vec_86');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OVERS\outputs\PEAO\bajo_niv_educ\1%\simulacion_3\output_tests.xlsx',alpha1_hat_vec_"&amp;QW140&amp;"','alpha1_hat_vec_"&amp;QW140&amp;"');"</f>
        <v>xlswrite('G:\Mi unidad\1. PROYECTOS TELLO 2022\SCM SPILL OVERS\outputs\PEAO\bajo_niv_educ\1%\simulacion_3\output_tests.xlsx',alpha1_hat_vec_86','alpha1_hat_vec_86');</v>
      </c>
      <c r="RK140">
        <v>86</v>
      </c>
      <c r="RL140" t="str">
        <f>"xlswrite('G:\Mi unidad\1. PROYECTOS TELLO 2022\SCM SPILL OVERS\outputs\PEAO\bajo_ingreso\1%\simulacion_3\output_tests.xlsx',alpha1_hat_vec_"&amp;RK140&amp;"','alpha1_hat_vec_"&amp;RK140&amp;"');"</f>
        <v>xlswrite('G:\Mi unidad\1. PROYECTOS TELLO 2022\SCM SPILL OVERS\outputs\PEAO\bajo_ingreso\1%\simulacion_3\output_tests.xlsx',alpha1_hat_vec_86','alpha1_hat_vec_86');</v>
      </c>
      <c r="RW140">
        <v>86</v>
      </c>
      <c r="RX140" t="str">
        <f>"xlswrite('G:\Mi unidad\1. PROYECTOS TELLO 2022\SCM SPILL OVERS\outputs\PEAO\densidad\1%\simulacion_3\output_tests.xlsx',alpha1_hat_vec_"&amp;RW140&amp;"','alpha1_hat_vec_"&amp;RW140&amp;"');"</f>
        <v>xlswrite('G:\Mi unidad\1. PROYECTOS TELLO 2022\SCM SPILL OVERS\outputs\PEAO\densidad\1%\simulacion_3\output_tests.xlsx',alpha1_hat_vec_86','alpha1_hat_vec_86');</v>
      </c>
      <c r="SI140">
        <v>86</v>
      </c>
      <c r="SJ140" t="str">
        <f>"xlswrite('G:\Mi unidad\1. PROYECTOS TELLO 2022\SCM SPILL OVERS\outputs\PEAO\densidad_g\1%\simulacion_3\output_tests.xlsx',alpha1_hat_vec_"&amp;SI140&amp;"','alpha1_hat_vec_"&amp;SI140&amp;"');"</f>
        <v>xlswrite('G:\Mi unidad\1. PROYECTOS TELLO 2022\SCM SPILL OVERS\outputs\PEAO\densidad_g\1%\simulacion_3\output_tests.xlsx',alpha1_hat_vec_86','alpha1_hat_vec_86');</v>
      </c>
      <c r="SU140">
        <v>86</v>
      </c>
      <c r="SV140" t="str">
        <f>"xlswrite('G:\Mi unidad\1. PROYECTOS TELLO 2022\SCM SPILL OVERS\outputs\PEAO\distancia_centro_salud\1%\simulacion_3\output_tests.xlsx',alpha1_hat_vec_"&amp;SU140&amp;"','alpha1_hat_vec_"&amp;SU140&amp;"');"</f>
        <v>xlswrite('G:\Mi unidad\1. PROYECTOS TELLO 2022\SCM SPILL OVERS\outputs\PEAO\distancia_centro_salud\1%\simulacion_3\output_tests.xlsx',alpha1_hat_vec_86','alpha1_hat_vec_86');</v>
      </c>
      <c r="TH140">
        <v>86</v>
      </c>
      <c r="TI140" t="str">
        <f>"xlswrite('G:\Mi unidad\1. PROYECTOS TELLO 2022\SCM SPILL OVERS\outputs\PEAO\informalidad\1%\simulacion_3\output_tests.xlsx',alpha1_hat_vec_"&amp;TH140&amp;"','alpha1_hat_vec_"&amp;TH140&amp;"');"</f>
        <v>xlswrite('G:\Mi unidad\1. PROYECTOS TELLO 2022\SCM SPILL OVERS\outputs\PEAO\informalidad\1%\simulacion_3\output_tests.xlsx',alpha1_hat_vec_86','alpha1_hat_vec_86');</v>
      </c>
      <c r="TU140">
        <v>86</v>
      </c>
      <c r="TV140" t="str">
        <f>"xlswrite('G:\Mi unidad\1. PROYECTOS TELLO 2022\SCM SPILL OVERS\outputs\PEAO\alimentos\1%\simulacion_3\output_tests.xlsx',alpha1_hat_vec_"&amp;TU140&amp;"','alpha1_hat_vec_"&amp;TU140&amp;"');"</f>
        <v>xlswrite('G:\Mi unidad\1. PROYECTOS TELLO 2022\SCM SPILL OVERS\outputs\PEAO\alimentos\1%\simulacion_3\output_tests.xlsx',alpha1_hat_vec_86','alpha1_hat_vec_86');</v>
      </c>
      <c r="UB140">
        <v>86</v>
      </c>
      <c r="UC140" t="str">
        <f>"xlswrite('G:\Mi unidad\1. PROYECTOS TELLO 2022\SCM SPILL OVERS\outputs\PEAO\jefe_hogar\1%\simulacion_3\output_tests.xlsx',alpha1_hat_vec_"&amp;UB140&amp;"','alpha1_hat_vec_"&amp;UB140&amp;"');"</f>
        <v>xlswrite('G:\Mi unidad\1. PROYECTOS TELLO 2022\SCM SPILL OVERS\outputs\PEAO\jefe_hogar\1%\simulacion_3\output_tests.xlsx',alpha1_hat_vec_86','alpha1_hat_vec_86');</v>
      </c>
      <c r="UI140">
        <v>86</v>
      </c>
      <c r="UJ140" t="str">
        <f>"xlswrite('G:\Mi unidad\1. PROYECTOS TELLO 2022\SCM SPILL OVERS\outputs\PEAO\mujeres\1%\simulacion_3\output_tests.xlsx',alpha1_hat_vec_"&amp;UI140&amp;"','alpha1_hat_vec_"&amp;UI140&amp;"');"</f>
        <v>xlswrite('G:\Mi unidad\1. PROYECTOS TELLO 2022\SCM SPILL OVERS\outputs\PEAO\mujeres\1%\simulacion_3\output_tests.xlsx',alpha1_hat_vec_86','alpha1_hat_vec_86');</v>
      </c>
      <c r="UU140">
        <v>86</v>
      </c>
      <c r="UV140" t="str">
        <f>"xlswrite('G:\Mi unidad\1. PROYECTOS TELLO 2022\SCM SPILL OVERS\outputs\PEAO\criminalidad\1%\simulacion_3\output_tests.xlsx',alpha1_hat_vec_"&amp;UU140&amp;"','alpha1_hat_vec_"&amp;UU140&amp;"');"</f>
        <v>xlswrite('G:\Mi unidad\1. PROYECTOS TELLO 2022\SCM SPILL OVERS\outputs\PEAO\criminalidad\1%\simulacion_3\output_tests.xlsx',alpha1_hat_vec_86','alpha1_hat_vec_86');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OVERS\outputs\PEAO\bajo_niv_educ\1%\simulacion_3\output_tests.xlsx',spillover_test_"&amp;QW141&amp;"','sp_test_"&amp;QW141&amp;"');"</f>
        <v>xlswrite('G:\Mi unidad\1. PROYECTOS TELLO 2022\SCM SPILL OVERS\outputs\PEAO\bajo_niv_educ\1%\simulacion_3\output_tests.xlsx',spillover_test_86','sp_test_86');</v>
      </c>
      <c r="RK141">
        <v>86</v>
      </c>
      <c r="RL141" t="str">
        <f>"xlswrite('G:\Mi unidad\1. PROYECTOS TELLO 2022\SCM SPILL OVERS\outputs\PEAO\bajo_ingreso\1%\simulacion_3\output_tests.xlsx',spillover_test_"&amp;RK141&amp;"','sp_test_"&amp;RK141&amp;"');"</f>
        <v>xlswrite('G:\Mi unidad\1. PROYECTOS TELLO 2022\SCM SPILL OVERS\outputs\PEAO\bajo_ingreso\1%\simulacion_3\output_tests.xlsx',spillover_test_86','sp_test_86');</v>
      </c>
      <c r="RW141">
        <v>86</v>
      </c>
      <c r="RX141" t="str">
        <f>"xlswrite('G:\Mi unidad\1. PROYECTOS TELLO 2022\SCM SPILL OVERS\outputs\PEAO\densidad\1%\simulacion_3\output_tests.xlsx',spillover_test_"&amp;RW141&amp;"','sp_test_"&amp;RW141&amp;"');"</f>
        <v>xlswrite('G:\Mi unidad\1. PROYECTOS TELLO 2022\SCM SPILL OVERS\outputs\PEAO\densidad\1%\simulacion_3\output_tests.xlsx',spillover_test_86','sp_test_86');</v>
      </c>
      <c r="SI141">
        <v>86</v>
      </c>
      <c r="SJ141" t="str">
        <f>"xlswrite('G:\Mi unidad\1. PROYECTOS TELLO 2022\SCM SPILL OVERS\outputs\PEAO\densidad_g\1%\simulacion_3\output_tests.xlsx',spillover_test_"&amp;SI141&amp;"','sp_test_"&amp;SI141&amp;"');"</f>
        <v>xlswrite('G:\Mi unidad\1. PROYECTOS TELLO 2022\SCM SPILL OVERS\outputs\PEAO\densidad_g\1%\simulacion_3\output_tests.xlsx',spillover_test_86','sp_test_86');</v>
      </c>
      <c r="SU141">
        <v>86</v>
      </c>
      <c r="SV141" t="str">
        <f>"xlswrite('G:\Mi unidad\1. PROYECTOS TELLO 2022\SCM SPILL OVERS\outputs\PEAO\distancia_centro_salud\1%\simulacion_3\output_tests.xlsx',spillover_test_"&amp;SU141&amp;"','sp_test_"&amp;SU141&amp;"');"</f>
        <v>xlswrite('G:\Mi unidad\1. PROYECTOS TELLO 2022\SCM SPILL OVERS\outputs\PEAO\distancia_centro_salud\1%\simulacion_3\output_tests.xlsx',spillover_test_86','sp_test_86');</v>
      </c>
      <c r="TH141">
        <v>86</v>
      </c>
      <c r="TI141" t="str">
        <f>"xlswrite('G:\Mi unidad\1. PROYECTOS TELLO 2022\SCM SPILL OVERS\outputs\PEAO\informalidad\1%\simulacion_3\output_tests.xlsx',spillover_test_"&amp;TH141&amp;"','sp_test_"&amp;TH141&amp;"');"</f>
        <v>xlswrite('G:\Mi unidad\1. PROYECTOS TELLO 2022\SCM SPILL OVERS\outputs\PEAO\informalidad\1%\simulacion_3\output_tests.xlsx',spillover_test_86','sp_test_86');</v>
      </c>
      <c r="TU141">
        <v>86</v>
      </c>
      <c r="TV141" t="str">
        <f>"xlswrite('G:\Mi unidad\1. PROYECTOS TELLO 2022\SCM SPILL OVERS\outputs\PEAO\alimentos\1%\simulacion_3\output_tests.xlsx',spillover_test_"&amp;TU141&amp;"','sp_test_"&amp;TU141&amp;"');"</f>
        <v>xlswrite('G:\Mi unidad\1. PROYECTOS TELLO 2022\SCM SPILL OVERS\outputs\PEAO\alimentos\1%\simulacion_3\output_tests.xlsx',spillover_test_86','sp_test_86');</v>
      </c>
      <c r="UB141">
        <v>86</v>
      </c>
      <c r="UC141" t="str">
        <f>"xlswrite('G:\Mi unidad\1. PROYECTOS TELLO 2022\SCM SPILL OVERS\outputs\PEAO\jefe_hogar\1%\simulacion_3\output_tests.xlsx',spillover_test_"&amp;UB141&amp;"','sp_test_"&amp;UB141&amp;"');"</f>
        <v>xlswrite('G:\Mi unidad\1. PROYECTOS TELLO 2022\SCM SPILL OVERS\outputs\PEAO\jefe_hogar\1%\simulacion_3\output_tests.xlsx',spillover_test_86','sp_test_86');</v>
      </c>
      <c r="UI141">
        <v>86</v>
      </c>
      <c r="UJ141" t="str">
        <f>"xlswrite('G:\Mi unidad\1. PROYECTOS TELLO 2022\SCM SPILL OVERS\outputs\PEAO\mujeres\1%\simulacion_3\output_tests.xlsx',spillover_test_"&amp;UI141&amp;"','sp_test_"&amp;UI141&amp;"');"</f>
        <v>xlswrite('G:\Mi unidad\1. PROYECTOS TELLO 2022\SCM SPILL OVERS\outputs\PEAO\mujeres\1%\simulacion_3\output_tests.xlsx',spillover_test_86','sp_test_86');</v>
      </c>
      <c r="UU141">
        <v>86</v>
      </c>
      <c r="UV141" t="str">
        <f>"xlswrite('G:\Mi unidad\1. PROYECTOS TELLO 2022\SCM SPILL OVERS\outputs\PEAO\criminalidad\1%\simulacion_3\output_tests.xlsx',spillover_test_"&amp;UU141&amp;"','sp_test_"&amp;UU141&amp;"');"</f>
        <v>xlswrite('G:\Mi unidad\1. PROYECTOS TELLO 2022\SCM SPILL OVERS\outputs\PEAO\criminalidad\1%\simulacion_3\output_tests.xlsx',spillover_test_86','sp_test_86');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sp_andrews_te(Y_pre_"&amp;QI142&amp;",PEAO_"&amp;QI142&amp;"(:,T+s),A_"&amp;QI142&amp;",C,.05);"</f>
        <v xml:space="preserve">    [p_value_55,lb_55,ub_55] = sp_andrews_te(Y_pre_55,PEAO_55(:,T+s),A_55,C,.05);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OVERS\outputs\PEAO\bajo_niv_educ\1%\simulacion_3\output_tests.xlsx',lb_vec_"&amp;QW142&amp;"','lb_vec_"&amp;QW142&amp;"');"</f>
        <v>xlswrite('G:\Mi unidad\1. PROYECTOS TELLO 2022\SCM SPILL OVERS\outputs\PEAO\bajo_niv_educ\1%\simulacion_3\output_tests.xlsx',lb_vec_87','lb_vec_87');</v>
      </c>
      <c r="RK142">
        <v>87</v>
      </c>
      <c r="RL142" t="str">
        <f>"xlswrite('G:\Mi unidad\1. PROYECTOS TELLO 2022\SCM SPILL OVERS\outputs\PEAO\bajo_ingreso\1%\simulacion_3\output_tests.xlsx',lb_vec_"&amp;RK142&amp;"','lb_vec_"&amp;RK142&amp;"');"</f>
        <v>xlswrite('G:\Mi unidad\1. PROYECTOS TELLO 2022\SCM SPILL OVERS\outputs\PEAO\bajo_ingreso\1%\simulacion_3\output_tests.xlsx',lb_vec_87','lb_vec_87');</v>
      </c>
      <c r="RW142">
        <v>87</v>
      </c>
      <c r="RX142" t="str">
        <f>"xlswrite('G:\Mi unidad\1. PROYECTOS TELLO 2022\SCM SPILL OVERS\outputs\PEAO\densidad\1%\simulacion_3\output_tests.xlsx',lb_vec_"&amp;RW142&amp;"','lb_vec_"&amp;RW142&amp;"');"</f>
        <v>xlswrite('G:\Mi unidad\1. PROYECTOS TELLO 2022\SCM SPILL OVERS\outputs\PEAO\densidad\1%\simulacion_3\output_tests.xlsx',lb_vec_87','lb_vec_87');</v>
      </c>
      <c r="SI142">
        <v>87</v>
      </c>
      <c r="SJ142" t="str">
        <f>"xlswrite('G:\Mi unidad\1. PROYECTOS TELLO 2022\SCM SPILL OVERS\outputs\PEAO\densidad_g\1%\simulacion_3\output_tests.xlsx',lb_vec_"&amp;SI142&amp;"','lb_vec_"&amp;SI142&amp;"');"</f>
        <v>xlswrite('G:\Mi unidad\1. PROYECTOS TELLO 2022\SCM SPILL OVERS\outputs\PEAO\densidad_g\1%\simulacion_3\output_tests.xlsx',lb_vec_87','lb_vec_87');</v>
      </c>
      <c r="SU142">
        <v>87</v>
      </c>
      <c r="SV142" t="str">
        <f>"xlswrite('G:\Mi unidad\1. PROYECTOS TELLO 2022\SCM SPILL OVERS\outputs\PEAO\distancia_centro_salud\1%\simulacion_3\output_tests.xlsx',lb_vec_"&amp;SU142&amp;"','lb_vec_"&amp;SU142&amp;"');"</f>
        <v>xlswrite('G:\Mi unidad\1. PROYECTOS TELLO 2022\SCM SPILL OVERS\outputs\PEAO\distancia_centro_salud\1%\simulacion_3\output_tests.xlsx',lb_vec_87','lb_vec_87');</v>
      </c>
      <c r="TH142">
        <v>87</v>
      </c>
      <c r="TI142" t="str">
        <f>"xlswrite('G:\Mi unidad\1. PROYECTOS TELLO 2022\SCM SPILL OVERS\outputs\PEAO\informalidad\1%\simulacion_3\output_tests.xlsx',lb_vec_"&amp;TH142&amp;"','lb_vec_"&amp;TH142&amp;"');"</f>
        <v>xlswrite('G:\Mi unidad\1. PROYECTOS TELLO 2022\SCM SPILL OVERS\outputs\PEAO\informalidad\1%\simulacion_3\output_tests.xlsx',lb_vec_87','lb_vec_87');</v>
      </c>
      <c r="TU142">
        <v>87</v>
      </c>
      <c r="TV142" t="str">
        <f>"xlswrite('G:\Mi unidad\1. PROYECTOS TELLO 2022\SCM SPILL OVERS\outputs\PEAO\alimentos\1%\simulacion_3\output_tests.xlsx',lb_vec_"&amp;TU142&amp;"','lb_vec_"&amp;TU142&amp;"');"</f>
        <v>xlswrite('G:\Mi unidad\1. PROYECTOS TELLO 2022\SCM SPILL OVERS\outputs\PEAO\alimentos\1%\simulacion_3\output_tests.xlsx',lb_vec_87','lb_vec_87');</v>
      </c>
      <c r="UB142">
        <v>87</v>
      </c>
      <c r="UC142" t="str">
        <f>"xlswrite('G:\Mi unidad\1. PROYECTOS TELLO 2022\SCM SPILL OVERS\outputs\PEAO\jefe_hogar\1%\simulacion_3\output_tests.xlsx',lb_vec_"&amp;UB142&amp;"','lb_vec_"&amp;UB142&amp;"');"</f>
        <v>xlswrite('G:\Mi unidad\1. PROYECTOS TELLO 2022\SCM SPILL OVERS\outputs\PEAO\jefe_hogar\1%\simulacion_3\output_tests.xlsx',lb_vec_87','lb_vec_87');</v>
      </c>
      <c r="UI142">
        <v>87</v>
      </c>
      <c r="UJ142" t="str">
        <f>"xlswrite('G:\Mi unidad\1. PROYECTOS TELLO 2022\SCM SPILL OVERS\outputs\PEAO\mujeres\1%\simulacion_3\output_tests.xlsx',lb_vec_"&amp;UI142&amp;"','lb_vec_"&amp;UI142&amp;"');"</f>
        <v>xlswrite('G:\Mi unidad\1. PROYECTOS TELLO 2022\SCM SPILL OVERS\outputs\PEAO\mujeres\1%\simulacion_3\output_tests.xlsx',lb_vec_87','lb_vec_87');</v>
      </c>
      <c r="UU142">
        <v>87</v>
      </c>
      <c r="UV142" t="str">
        <f>"xlswrite('G:\Mi unidad\1. PROYECTOS TELLO 2022\SCM SPILL OVERS\outputs\PEAO\criminalidad\1%\simulacion_3\output_tests.xlsx',lb_vec_"&amp;UU142&amp;"','lb_vec_"&amp;UU142&amp;"');"</f>
        <v>xlswrite('G:\Mi unidad\1. PROYECTOS TELLO 2022\SCM SPILL OVERS\outputs\PEAO\criminalidad\1%\simulacion_3\output_tests.xlsx',lb_vec_87','lb_vec_87');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OVERS\outputs\PEAO\bajo_niv_educ\1%\simulacion_3\output_tests.xlsx',ub_vec_"&amp;QW143&amp;"','ub_vec_"&amp;QW143&amp;"');"</f>
        <v>xlswrite('G:\Mi unidad\1. PROYECTOS TELLO 2022\SCM SPILL OVERS\outputs\PEAO\bajo_niv_educ\1%\simulacion_3\output_tests.xlsx',ub_vec_87','ub_vec_87');</v>
      </c>
      <c r="RK143">
        <v>87</v>
      </c>
      <c r="RL143" t="str">
        <f>"xlswrite('G:\Mi unidad\1. PROYECTOS TELLO 2022\SCM SPILL OVERS\outputs\PEAO\bajo_ingreso\1%\simulacion_3\output_tests.xlsx',ub_vec_"&amp;RK143&amp;"','ub_vec_"&amp;RK143&amp;"');"</f>
        <v>xlswrite('G:\Mi unidad\1. PROYECTOS TELLO 2022\SCM SPILL OVERS\outputs\PEAO\bajo_ingreso\1%\simulacion_3\output_tests.xlsx',ub_vec_87','ub_vec_87');</v>
      </c>
      <c r="RW143">
        <v>87</v>
      </c>
      <c r="RX143" t="str">
        <f>"xlswrite('G:\Mi unidad\1. PROYECTOS TELLO 2022\SCM SPILL OVERS\outputs\PEAO\densidad\1%\simulacion_3\output_tests.xlsx',ub_vec_"&amp;RW143&amp;"','ub_vec_"&amp;RW143&amp;"');"</f>
        <v>xlswrite('G:\Mi unidad\1. PROYECTOS TELLO 2022\SCM SPILL OVERS\outputs\PEAO\densidad\1%\simulacion_3\output_tests.xlsx',ub_vec_87','ub_vec_87');</v>
      </c>
      <c r="SI143">
        <v>87</v>
      </c>
      <c r="SJ143" t="str">
        <f>"xlswrite('G:\Mi unidad\1. PROYECTOS TELLO 2022\SCM SPILL OVERS\outputs\PEAO\densidad_g\1%\simulacion_3\output_tests.xlsx',ub_vec_"&amp;SI143&amp;"','ub_vec_"&amp;SI143&amp;"');"</f>
        <v>xlswrite('G:\Mi unidad\1. PROYECTOS TELLO 2022\SCM SPILL OVERS\outputs\PEAO\densidad_g\1%\simulacion_3\output_tests.xlsx',ub_vec_87','ub_vec_87');</v>
      </c>
      <c r="SU143">
        <v>87</v>
      </c>
      <c r="SV143" t="str">
        <f>"xlswrite('G:\Mi unidad\1. PROYECTOS TELLO 2022\SCM SPILL OVERS\outputs\PEAO\distancia_centro_salud\1%\simulacion_3\output_tests.xlsx',ub_vec_"&amp;SU143&amp;"','ub_vec_"&amp;SU143&amp;"');"</f>
        <v>xlswrite('G:\Mi unidad\1. PROYECTOS TELLO 2022\SCM SPILL OVERS\outputs\PEAO\distancia_centro_salud\1%\simulacion_3\output_tests.xlsx',ub_vec_87','ub_vec_87');</v>
      </c>
      <c r="TH143">
        <v>87</v>
      </c>
      <c r="TI143" t="str">
        <f>"xlswrite('G:\Mi unidad\1. PROYECTOS TELLO 2022\SCM SPILL OVERS\outputs\PEAO\informalidad\1%\simulacion_3\output_tests.xlsx',ub_vec_"&amp;TH143&amp;"','ub_vec_"&amp;TH143&amp;"');"</f>
        <v>xlswrite('G:\Mi unidad\1. PROYECTOS TELLO 2022\SCM SPILL OVERS\outputs\PEAO\informalidad\1%\simulacion_3\output_tests.xlsx',ub_vec_87','ub_vec_87');</v>
      </c>
      <c r="TU143">
        <v>87</v>
      </c>
      <c r="TV143" t="str">
        <f>"xlswrite('G:\Mi unidad\1. PROYECTOS TELLO 2022\SCM SPILL OVERS\outputs\PEAO\alimentos\1%\simulacion_3\output_tests.xlsx',ub_vec_"&amp;TU143&amp;"','ub_vec_"&amp;TU143&amp;"');"</f>
        <v>xlswrite('G:\Mi unidad\1. PROYECTOS TELLO 2022\SCM SPILL OVERS\outputs\PEAO\alimentos\1%\simulacion_3\output_tests.xlsx',ub_vec_87','ub_vec_87');</v>
      </c>
      <c r="UB143">
        <v>87</v>
      </c>
      <c r="UC143" t="str">
        <f>"xlswrite('G:\Mi unidad\1. PROYECTOS TELLO 2022\SCM SPILL OVERS\outputs\PEAO\jefe_hogar\1%\simulacion_3\output_tests.xlsx',ub_vec_"&amp;UB143&amp;"','ub_vec_"&amp;UB143&amp;"');"</f>
        <v>xlswrite('G:\Mi unidad\1. PROYECTOS TELLO 2022\SCM SPILL OVERS\outputs\PEAO\jefe_hogar\1%\simulacion_3\output_tests.xlsx',ub_vec_87','ub_vec_87');</v>
      </c>
      <c r="UI143">
        <v>87</v>
      </c>
      <c r="UJ143" t="str">
        <f>"xlswrite('G:\Mi unidad\1. PROYECTOS TELLO 2022\SCM SPILL OVERS\outputs\PEAO\mujeres\1%\simulacion_3\output_tests.xlsx',ub_vec_"&amp;UI143&amp;"','ub_vec_"&amp;UI143&amp;"');"</f>
        <v>xlswrite('G:\Mi unidad\1. PROYECTOS TELLO 2022\SCM SPILL OVERS\outputs\PEAO\mujeres\1%\simulacion_3\output_tests.xlsx',ub_vec_87','ub_vec_87');</v>
      </c>
      <c r="UU143">
        <v>87</v>
      </c>
      <c r="UV143" t="str">
        <f>"xlswrite('G:\Mi unidad\1. PROYECTOS TELLO 2022\SCM SPILL OVERS\outputs\PEAO\criminalidad\1%\simulacion_3\output_tests.xlsx',ub_vec_"&amp;UU143&amp;"','ub_vec_"&amp;UU143&amp;"');"</f>
        <v>xlswrite('G:\Mi unidad\1. PROYECTOS TELLO 2022\SCM SPILL OVERS\outputs\PEAO\criminalidad\1%\simulacion_3\output_tests.xlsx',ub_vec_87','ub_vec_87');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OVERS\outputs\PEAO\bajo_niv_educ\1%\simulacion_3\output_tests.xlsx',p_value_vec_"&amp;QW144&amp;"','p_value_vec_"&amp;QW144&amp;"');"</f>
        <v>xlswrite('G:\Mi unidad\1. PROYECTOS TELLO 2022\SCM SPILL OVERS\outputs\PEAO\bajo_niv_educ\1%\simulacion_3\output_tests.xlsx',p_value_vec_87','p_value_vec_87');</v>
      </c>
      <c r="RK144">
        <v>87</v>
      </c>
      <c r="RL144" t="str">
        <f>"xlswrite('G:\Mi unidad\1. PROYECTOS TELLO 2022\SCM SPILL OVERS\outputs\PEAO\bajo_ingreso\1%\simulacion_3\output_tests.xlsx',p_value_vec_"&amp;RK144&amp;"','p_value_vec_"&amp;RK144&amp;"');"</f>
        <v>xlswrite('G:\Mi unidad\1. PROYECTOS TELLO 2022\SCM SPILL OVERS\outputs\PEAO\bajo_ingreso\1%\simulacion_3\output_tests.xlsx',p_value_vec_87','p_value_vec_87');</v>
      </c>
      <c r="RW144">
        <v>87</v>
      </c>
      <c r="RX144" t="str">
        <f>"xlswrite('G:\Mi unidad\1. PROYECTOS TELLO 2022\SCM SPILL OVERS\outputs\PEAO\densidad\1%\simulacion_3\output_tests.xlsx',p_value_vec_"&amp;RW144&amp;"','p_value_vec_"&amp;RW144&amp;"');"</f>
        <v>xlswrite('G:\Mi unidad\1. PROYECTOS TELLO 2022\SCM SPILL OVERS\outputs\PEAO\densidad\1%\simulacion_3\output_tests.xlsx',p_value_vec_87','p_value_vec_87');</v>
      </c>
      <c r="SI144">
        <v>87</v>
      </c>
      <c r="SJ144" t="str">
        <f>"xlswrite('G:\Mi unidad\1. PROYECTOS TELLO 2022\SCM SPILL OVERS\outputs\PEAO\densidad_g\1%\simulacion_3\output_tests.xlsx',p_value_vec_"&amp;SI144&amp;"','p_value_vec_"&amp;SI144&amp;"');"</f>
        <v>xlswrite('G:\Mi unidad\1. PROYECTOS TELLO 2022\SCM SPILL OVERS\outputs\PEAO\densidad_g\1%\simulacion_3\output_tests.xlsx',p_value_vec_87','p_value_vec_87');</v>
      </c>
      <c r="SU144">
        <v>87</v>
      </c>
      <c r="SV144" t="str">
        <f>"xlswrite('G:\Mi unidad\1. PROYECTOS TELLO 2022\SCM SPILL OVERS\outputs\PEAO\distancia_centro_salud\1%\simulacion_3\output_tests.xlsx',p_value_vec_"&amp;SU144&amp;"','p_value_vec_"&amp;SU144&amp;"');"</f>
        <v>xlswrite('G:\Mi unidad\1. PROYECTOS TELLO 2022\SCM SPILL OVERS\outputs\PEAO\distancia_centro_salud\1%\simulacion_3\output_tests.xlsx',p_value_vec_87','p_value_vec_87');</v>
      </c>
      <c r="TH144">
        <v>87</v>
      </c>
      <c r="TI144" t="str">
        <f>"xlswrite('G:\Mi unidad\1. PROYECTOS TELLO 2022\SCM SPILL OVERS\outputs\PEAO\informalidad\1%\simulacion_3\output_tests.xlsx',p_value_vec_"&amp;TH144&amp;"','p_value_vec_"&amp;TH144&amp;"');"</f>
        <v>xlswrite('G:\Mi unidad\1. PROYECTOS TELLO 2022\SCM SPILL OVERS\outputs\PEAO\informalidad\1%\simulacion_3\output_tests.xlsx',p_value_vec_87','p_value_vec_87');</v>
      </c>
      <c r="TU144">
        <v>87</v>
      </c>
      <c r="TV144" t="str">
        <f>"xlswrite('G:\Mi unidad\1. PROYECTOS TELLO 2022\SCM SPILL OVERS\outputs\PEAO\alimentos\1%\simulacion_3\output_tests.xlsx',p_value_vec_"&amp;TU144&amp;"','p_value_vec_"&amp;TU144&amp;"');"</f>
        <v>xlswrite('G:\Mi unidad\1. PROYECTOS TELLO 2022\SCM SPILL OVERS\outputs\PEAO\alimentos\1%\simulacion_3\output_tests.xlsx',p_value_vec_87','p_value_vec_87');</v>
      </c>
      <c r="UB144">
        <v>87</v>
      </c>
      <c r="UC144" t="str">
        <f>"xlswrite('G:\Mi unidad\1. PROYECTOS TELLO 2022\SCM SPILL OVERS\outputs\PEAO\jefe_hogar\1%\simulacion_3\output_tests.xlsx',p_value_vec_"&amp;UB144&amp;"','p_value_vec_"&amp;UB144&amp;"');"</f>
        <v>xlswrite('G:\Mi unidad\1. PROYECTOS TELLO 2022\SCM SPILL OVERS\outputs\PEAO\jefe_hogar\1%\simulacion_3\output_tests.xlsx',p_value_vec_87','p_value_vec_87');</v>
      </c>
      <c r="UI144">
        <v>87</v>
      </c>
      <c r="UJ144" t="str">
        <f>"xlswrite('G:\Mi unidad\1. PROYECTOS TELLO 2022\SCM SPILL OVERS\outputs\PEAO\mujeres\1%\simulacion_3\output_tests.xlsx',p_value_vec_"&amp;UI144&amp;"','p_value_vec_"&amp;UI144&amp;"');"</f>
        <v>xlswrite('G:\Mi unidad\1. PROYECTOS TELLO 2022\SCM SPILL OVERS\outputs\PEAO\mujeres\1%\simulacion_3\output_tests.xlsx',p_value_vec_87','p_value_vec_87');</v>
      </c>
      <c r="UU144">
        <v>87</v>
      </c>
      <c r="UV144" t="str">
        <f>"xlswrite('G:\Mi unidad\1. PROYECTOS TELLO 2022\SCM SPILL OVERS\outputs\PEAO\criminalidad\1%\simulacion_3\output_tests.xlsx',p_value_vec_"&amp;UU144&amp;"','p_value_vec_"&amp;UU144&amp;"');"</f>
        <v>xlswrite('G:\Mi unidad\1. PROYECTOS TELLO 2022\SCM SPILL OVERS\outputs\PEAO\criminalidad\1%\simulacion_3\output_tests.xlsx',p_value_vec_87','p_value_vec_87');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sp_andrews(Y_pre_"&amp;QP145&amp;",PEAO_"&amp;QP145&amp;"(:,T+s),A_"&amp;QP145&amp;",C,d,alpha_sig);"</f>
        <v xml:space="preserve">    spillover_test_78(s) = sp_andrews(Y_pre_78,PEAO_78(:,T+s),A_78,C,d,alpha_sig);</v>
      </c>
      <c r="QW145">
        <v>87</v>
      </c>
      <c r="QX145" t="str">
        <f>"xlswrite('G:\Mi unidad\1. PROYECTOS TELLO 2022\SCM SPILL OVERS\outputs\PEAO\bajo_niv_educ\1%\simulacion_3\output_tests.xlsx',alpha1_hat_vec_"&amp;QW145&amp;"','alpha1_hat_vec_"&amp;QW145&amp;"');"</f>
        <v>xlswrite('G:\Mi unidad\1. PROYECTOS TELLO 2022\SCM SPILL OVERS\outputs\PEAO\bajo_niv_educ\1%\simulacion_3\output_tests.xlsx',alpha1_hat_vec_87','alpha1_hat_vec_87');</v>
      </c>
      <c r="RK145">
        <v>87</v>
      </c>
      <c r="RL145" t="str">
        <f>"xlswrite('G:\Mi unidad\1. PROYECTOS TELLO 2022\SCM SPILL OVERS\outputs\PEAO\bajo_ingreso\1%\simulacion_3\output_tests.xlsx',alpha1_hat_vec_"&amp;RK145&amp;"','alpha1_hat_vec_"&amp;RK145&amp;"');"</f>
        <v>xlswrite('G:\Mi unidad\1. PROYECTOS TELLO 2022\SCM SPILL OVERS\outputs\PEAO\bajo_ingreso\1%\simulacion_3\output_tests.xlsx',alpha1_hat_vec_87','alpha1_hat_vec_87');</v>
      </c>
      <c r="RW145">
        <v>87</v>
      </c>
      <c r="RX145" t="str">
        <f>"xlswrite('G:\Mi unidad\1. PROYECTOS TELLO 2022\SCM SPILL OVERS\outputs\PEAO\densidad\1%\simulacion_3\output_tests.xlsx',alpha1_hat_vec_"&amp;RW145&amp;"','alpha1_hat_vec_"&amp;RW145&amp;"');"</f>
        <v>xlswrite('G:\Mi unidad\1. PROYECTOS TELLO 2022\SCM SPILL OVERS\outputs\PEAO\densidad\1%\simulacion_3\output_tests.xlsx',alpha1_hat_vec_87','alpha1_hat_vec_87');</v>
      </c>
      <c r="SI145">
        <v>87</v>
      </c>
      <c r="SJ145" t="str">
        <f>"xlswrite('G:\Mi unidad\1. PROYECTOS TELLO 2022\SCM SPILL OVERS\outputs\PEAO\densidad_g\1%\simulacion_3\output_tests.xlsx',alpha1_hat_vec_"&amp;SI145&amp;"','alpha1_hat_vec_"&amp;SI145&amp;"');"</f>
        <v>xlswrite('G:\Mi unidad\1. PROYECTOS TELLO 2022\SCM SPILL OVERS\outputs\PEAO\densidad_g\1%\simulacion_3\output_tests.xlsx',alpha1_hat_vec_87','alpha1_hat_vec_87');</v>
      </c>
      <c r="SU145">
        <v>87</v>
      </c>
      <c r="SV145" t="str">
        <f>"xlswrite('G:\Mi unidad\1. PROYECTOS TELLO 2022\SCM SPILL OVERS\outputs\PEAO\distancia_centro_salud\1%\simulacion_3\output_tests.xlsx',alpha1_hat_vec_"&amp;SU145&amp;"','alpha1_hat_vec_"&amp;SU145&amp;"');"</f>
        <v>xlswrite('G:\Mi unidad\1. PROYECTOS TELLO 2022\SCM SPILL OVERS\outputs\PEAO\distancia_centro_salud\1%\simulacion_3\output_tests.xlsx',alpha1_hat_vec_87','alpha1_hat_vec_87');</v>
      </c>
      <c r="TH145">
        <v>87</v>
      </c>
      <c r="TI145" t="str">
        <f>"xlswrite('G:\Mi unidad\1. PROYECTOS TELLO 2022\SCM SPILL OVERS\outputs\PEAO\informalidad\1%\simulacion_3\output_tests.xlsx',alpha1_hat_vec_"&amp;TH145&amp;"','alpha1_hat_vec_"&amp;TH145&amp;"');"</f>
        <v>xlswrite('G:\Mi unidad\1. PROYECTOS TELLO 2022\SCM SPILL OVERS\outputs\PEAO\informalidad\1%\simulacion_3\output_tests.xlsx',alpha1_hat_vec_87','alpha1_hat_vec_87');</v>
      </c>
      <c r="TU145">
        <v>87</v>
      </c>
      <c r="TV145" t="str">
        <f>"xlswrite('G:\Mi unidad\1. PROYECTOS TELLO 2022\SCM SPILL OVERS\outputs\PEAO\alimentos\1%\simulacion_3\output_tests.xlsx',alpha1_hat_vec_"&amp;TU145&amp;"','alpha1_hat_vec_"&amp;TU145&amp;"');"</f>
        <v>xlswrite('G:\Mi unidad\1. PROYECTOS TELLO 2022\SCM SPILL OVERS\outputs\PEAO\alimentos\1%\simulacion_3\output_tests.xlsx',alpha1_hat_vec_87','alpha1_hat_vec_87');</v>
      </c>
      <c r="UB145">
        <v>87</v>
      </c>
      <c r="UC145" t="str">
        <f>"xlswrite('G:\Mi unidad\1. PROYECTOS TELLO 2022\SCM SPILL OVERS\outputs\PEAO\jefe_hogar\1%\simulacion_3\output_tests.xlsx',alpha1_hat_vec_"&amp;UB145&amp;"','alpha1_hat_vec_"&amp;UB145&amp;"');"</f>
        <v>xlswrite('G:\Mi unidad\1. PROYECTOS TELLO 2022\SCM SPILL OVERS\outputs\PEAO\jefe_hogar\1%\simulacion_3\output_tests.xlsx',alpha1_hat_vec_87','alpha1_hat_vec_87');</v>
      </c>
      <c r="UI145">
        <v>87</v>
      </c>
      <c r="UJ145" t="str">
        <f>"xlswrite('G:\Mi unidad\1. PROYECTOS TELLO 2022\SCM SPILL OVERS\outputs\PEAO\mujeres\1%\simulacion_3\output_tests.xlsx',alpha1_hat_vec_"&amp;UI145&amp;"','alpha1_hat_vec_"&amp;UI145&amp;"');"</f>
        <v>xlswrite('G:\Mi unidad\1. PROYECTOS TELLO 2022\SCM SPILL OVERS\outputs\PEAO\mujeres\1%\simulacion_3\output_tests.xlsx',alpha1_hat_vec_87','alpha1_hat_vec_87');</v>
      </c>
      <c r="UU145">
        <v>87</v>
      </c>
      <c r="UV145" t="str">
        <f>"xlswrite('G:\Mi unidad\1. PROYECTOS TELLO 2022\SCM SPILL OVERS\outputs\PEAO\criminalidad\1%\simulacion_3\output_tests.xlsx',alpha1_hat_vec_"&amp;UU145&amp;"','alpha1_hat_vec_"&amp;UU145&amp;"');"</f>
        <v>xlswrite('G:\Mi unidad\1. PROYECTOS TELLO 2022\SCM SPILL OVERS\outputs\PEAO\criminalidad\1%\simulacion_3\output_tests.xlsx',alpha1_hat_vec_87','alpha1_hat_vec_87');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OVERS\outputs\PEAO\bajo_niv_educ\1%\simulacion_3\output_tests.xlsx',spillover_test_"&amp;QW146&amp;"','sp_test_"&amp;QW146&amp;"');"</f>
        <v>xlswrite('G:\Mi unidad\1. PROYECTOS TELLO 2022\SCM SPILL OVERS\outputs\PEAO\bajo_niv_educ\1%\simulacion_3\output_tests.xlsx',spillover_test_87','sp_test_87');</v>
      </c>
      <c r="RK146">
        <v>87</v>
      </c>
      <c r="RL146" t="str">
        <f>"xlswrite('G:\Mi unidad\1. PROYECTOS TELLO 2022\SCM SPILL OVERS\outputs\PEAO\bajo_ingreso\1%\simulacion_3\output_tests.xlsx',spillover_test_"&amp;RK146&amp;"','sp_test_"&amp;RK146&amp;"');"</f>
        <v>xlswrite('G:\Mi unidad\1. PROYECTOS TELLO 2022\SCM SPILL OVERS\outputs\PEAO\bajo_ingreso\1%\simulacion_3\output_tests.xlsx',spillover_test_87','sp_test_87');</v>
      </c>
      <c r="RW146">
        <v>87</v>
      </c>
      <c r="RX146" t="str">
        <f>"xlswrite('G:\Mi unidad\1. PROYECTOS TELLO 2022\SCM SPILL OVERS\outputs\PEAO\densidad\1%\simulacion_3\output_tests.xlsx',spillover_test_"&amp;RW146&amp;"','sp_test_"&amp;RW146&amp;"');"</f>
        <v>xlswrite('G:\Mi unidad\1. PROYECTOS TELLO 2022\SCM SPILL OVERS\outputs\PEAO\densidad\1%\simulacion_3\output_tests.xlsx',spillover_test_87','sp_test_87');</v>
      </c>
      <c r="SI146">
        <v>87</v>
      </c>
      <c r="SJ146" t="str">
        <f>"xlswrite('G:\Mi unidad\1. PROYECTOS TELLO 2022\SCM SPILL OVERS\outputs\PEAO\densidad_g\1%\simulacion_3\output_tests.xlsx',spillover_test_"&amp;SI146&amp;"','sp_test_"&amp;SI146&amp;"');"</f>
        <v>xlswrite('G:\Mi unidad\1. PROYECTOS TELLO 2022\SCM SPILL OVERS\outputs\PEAO\densidad_g\1%\simulacion_3\output_tests.xlsx',spillover_test_87','sp_test_87');</v>
      </c>
      <c r="SU146">
        <v>87</v>
      </c>
      <c r="SV146" t="str">
        <f>"xlswrite('G:\Mi unidad\1. PROYECTOS TELLO 2022\SCM SPILL OVERS\outputs\PEAO\distancia_centro_salud\1%\simulacion_3\output_tests.xlsx',spillover_test_"&amp;SU146&amp;"','sp_test_"&amp;SU146&amp;"');"</f>
        <v>xlswrite('G:\Mi unidad\1. PROYECTOS TELLO 2022\SCM SPILL OVERS\outputs\PEAO\distancia_centro_salud\1%\simulacion_3\output_tests.xlsx',spillover_test_87','sp_test_87');</v>
      </c>
      <c r="TH146">
        <v>87</v>
      </c>
      <c r="TI146" t="str">
        <f>"xlswrite('G:\Mi unidad\1. PROYECTOS TELLO 2022\SCM SPILL OVERS\outputs\PEAO\informalidad\1%\simulacion_3\output_tests.xlsx',spillover_test_"&amp;TH146&amp;"','sp_test_"&amp;TH146&amp;"');"</f>
        <v>xlswrite('G:\Mi unidad\1. PROYECTOS TELLO 2022\SCM SPILL OVERS\outputs\PEAO\informalidad\1%\simulacion_3\output_tests.xlsx',spillover_test_87','sp_test_87');</v>
      </c>
      <c r="TU146">
        <v>87</v>
      </c>
      <c r="TV146" t="str">
        <f>"xlswrite('G:\Mi unidad\1. PROYECTOS TELLO 2022\SCM SPILL OVERS\outputs\PEAO\alimentos\1%\simulacion_3\output_tests.xlsx',spillover_test_"&amp;TU146&amp;"','sp_test_"&amp;TU146&amp;"');"</f>
        <v>xlswrite('G:\Mi unidad\1. PROYECTOS TELLO 2022\SCM SPILL OVERS\outputs\PEAO\alimentos\1%\simulacion_3\output_tests.xlsx',spillover_test_87','sp_test_87');</v>
      </c>
      <c r="UB146">
        <v>87</v>
      </c>
      <c r="UC146" t="str">
        <f>"xlswrite('G:\Mi unidad\1. PROYECTOS TELLO 2022\SCM SPILL OVERS\outputs\PEAO\jefe_hogar\1%\simulacion_3\output_tests.xlsx',spillover_test_"&amp;UB146&amp;"','sp_test_"&amp;UB146&amp;"');"</f>
        <v>xlswrite('G:\Mi unidad\1. PROYECTOS TELLO 2022\SCM SPILL OVERS\outputs\PEAO\jefe_hogar\1%\simulacion_3\output_tests.xlsx',spillover_test_87','sp_test_87');</v>
      </c>
      <c r="UI146">
        <v>87</v>
      </c>
      <c r="UJ146" t="str">
        <f>"xlswrite('G:\Mi unidad\1. PROYECTOS TELLO 2022\SCM SPILL OVERS\outputs\PEAO\mujeres\1%\simulacion_3\output_tests.xlsx',spillover_test_"&amp;UI146&amp;"','sp_test_"&amp;UI146&amp;"');"</f>
        <v>xlswrite('G:\Mi unidad\1. PROYECTOS TELLO 2022\SCM SPILL OVERS\outputs\PEAO\mujeres\1%\simulacion_3\output_tests.xlsx',spillover_test_87','sp_test_87');</v>
      </c>
      <c r="UU146">
        <v>87</v>
      </c>
      <c r="UV146" t="str">
        <f>"xlswrite('G:\Mi unidad\1. PROYECTOS TELLO 2022\SCM SPILL OVERS\outputs\PEAO\criminalidad\1%\simulacion_3\output_tests.xlsx',spillover_test_"&amp;UU146&amp;"','sp_test_"&amp;UU146&amp;"');"</f>
        <v>xlswrite('G:\Mi unidad\1. PROYECTOS TELLO 2022\SCM SPILL OVERS\outputs\PEAO\criminalidad\1%\simulacion_3\output_tests.xlsx',spillover_test_87','sp_test_87');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OVERS\outputs\PEAO\bajo_niv_educ\1%\simulacion_3\output_tests.xlsx',lb_vec_"&amp;QW147&amp;"','lb_vec_"&amp;QW147&amp;"');"</f>
        <v>xlswrite('G:\Mi unidad\1. PROYECTOS TELLO 2022\SCM SPILL OVERS\outputs\PEAO\bajo_niv_educ\1%\simulacion_3\output_tests.xlsx',lb_vec_88','lb_vec_88');</v>
      </c>
      <c r="RK147">
        <v>88</v>
      </c>
      <c r="RL147" t="str">
        <f>"xlswrite('G:\Mi unidad\1. PROYECTOS TELLO 2022\SCM SPILL OVERS\outputs\PEAO\bajo_ingreso\1%\simulacion_3\output_tests.xlsx',lb_vec_"&amp;RK147&amp;"','lb_vec_"&amp;RK147&amp;"');"</f>
        <v>xlswrite('G:\Mi unidad\1. PROYECTOS TELLO 2022\SCM SPILL OVERS\outputs\PEAO\bajo_ingreso\1%\simulacion_3\output_tests.xlsx',lb_vec_88','lb_vec_88');</v>
      </c>
      <c r="RW147">
        <v>88</v>
      </c>
      <c r="RX147" t="str">
        <f>"xlswrite('G:\Mi unidad\1. PROYECTOS TELLO 2022\SCM SPILL OVERS\outputs\PEAO\densidad\1%\simulacion_3\output_tests.xlsx',lb_vec_"&amp;RW147&amp;"','lb_vec_"&amp;RW147&amp;"');"</f>
        <v>xlswrite('G:\Mi unidad\1. PROYECTOS TELLO 2022\SCM SPILL OVERS\outputs\PEAO\densidad\1%\simulacion_3\output_tests.xlsx',lb_vec_88','lb_vec_88');</v>
      </c>
      <c r="SI147">
        <v>88</v>
      </c>
      <c r="SJ147" t="str">
        <f>"xlswrite('G:\Mi unidad\1. PROYECTOS TELLO 2022\SCM SPILL OVERS\outputs\PEAO\densidad_g\1%\simulacion_3\output_tests.xlsx',lb_vec_"&amp;SI147&amp;"','lb_vec_"&amp;SI147&amp;"');"</f>
        <v>xlswrite('G:\Mi unidad\1. PROYECTOS TELLO 2022\SCM SPILL OVERS\outputs\PEAO\densidad_g\1%\simulacion_3\output_tests.xlsx',lb_vec_88','lb_vec_88');</v>
      </c>
      <c r="SU147">
        <v>88</v>
      </c>
      <c r="SV147" t="str">
        <f>"xlswrite('G:\Mi unidad\1. PROYECTOS TELLO 2022\SCM SPILL OVERS\outputs\PEAO\distancia_centro_salud\1%\simulacion_3\output_tests.xlsx',lb_vec_"&amp;SU147&amp;"','lb_vec_"&amp;SU147&amp;"');"</f>
        <v>xlswrite('G:\Mi unidad\1. PROYECTOS TELLO 2022\SCM SPILL OVERS\outputs\PEAO\distancia_centro_salud\1%\simulacion_3\output_tests.xlsx',lb_vec_88','lb_vec_88');</v>
      </c>
      <c r="TH147">
        <v>88</v>
      </c>
      <c r="TI147" t="str">
        <f>"xlswrite('G:\Mi unidad\1. PROYECTOS TELLO 2022\SCM SPILL OVERS\outputs\PEAO\informalidad\1%\simulacion_3\output_tests.xlsx',lb_vec_"&amp;TH147&amp;"','lb_vec_"&amp;TH147&amp;"');"</f>
        <v>xlswrite('G:\Mi unidad\1. PROYECTOS TELLO 2022\SCM SPILL OVERS\outputs\PEAO\informalidad\1%\simulacion_3\output_tests.xlsx',lb_vec_88','lb_vec_88');</v>
      </c>
      <c r="TU147">
        <v>88</v>
      </c>
      <c r="TV147" t="str">
        <f>"xlswrite('G:\Mi unidad\1. PROYECTOS TELLO 2022\SCM SPILL OVERS\outputs\PEAO\alimentos\1%\simulacion_3\output_tests.xlsx',lb_vec_"&amp;TU147&amp;"','lb_vec_"&amp;TU147&amp;"');"</f>
        <v>xlswrite('G:\Mi unidad\1. PROYECTOS TELLO 2022\SCM SPILL OVERS\outputs\PEAO\alimentos\1%\simulacion_3\output_tests.xlsx',lb_vec_88','lb_vec_88');</v>
      </c>
      <c r="UB147">
        <v>88</v>
      </c>
      <c r="UC147" t="str">
        <f>"xlswrite('G:\Mi unidad\1. PROYECTOS TELLO 2022\SCM SPILL OVERS\outputs\PEAO\jefe_hogar\1%\simulacion_3\output_tests.xlsx',lb_vec_"&amp;UB147&amp;"','lb_vec_"&amp;UB147&amp;"');"</f>
        <v>xlswrite('G:\Mi unidad\1. PROYECTOS TELLO 2022\SCM SPILL OVERS\outputs\PEAO\jefe_hogar\1%\simulacion_3\output_tests.xlsx',lb_vec_88','lb_vec_88');</v>
      </c>
      <c r="UI147">
        <v>88</v>
      </c>
      <c r="UJ147" t="str">
        <f>"xlswrite('G:\Mi unidad\1. PROYECTOS TELLO 2022\SCM SPILL OVERS\outputs\PEAO\mujeres\1%\simulacion_3\output_tests.xlsx',lb_vec_"&amp;UI147&amp;"','lb_vec_"&amp;UI147&amp;"');"</f>
        <v>xlswrite('G:\Mi unidad\1. PROYECTOS TELLO 2022\SCM SPILL OVERS\outputs\PEAO\mujeres\1%\simulacion_3\output_tests.xlsx',lb_vec_88','lb_vec_88');</v>
      </c>
      <c r="UU147">
        <v>88</v>
      </c>
      <c r="UV147" t="str">
        <f>"xlswrite('G:\Mi unidad\1. PROYECTOS TELLO 2022\SCM SPILL OVERS\outputs\PEAO\criminalidad\1%\simulacion_3\output_tests.xlsx',lb_vec_"&amp;UU147&amp;"','lb_vec_"&amp;UU147&amp;"');"</f>
        <v>xlswrite('G:\Mi unidad\1. PROYECTOS TELLO 2022\SCM SPILL OVERS\outputs\PEAO\criminalidad\1%\simulacion_3\output_tests.xlsx',lb_vec_88','lb_vec_88');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OVERS\outputs\PEAO\bajo_niv_educ\1%\simulacion_3\output_tests.xlsx',ub_vec_"&amp;QW148&amp;"','ub_vec_"&amp;QW148&amp;"');"</f>
        <v>xlswrite('G:\Mi unidad\1. PROYECTOS TELLO 2022\SCM SPILL OVERS\outputs\PEAO\bajo_niv_educ\1%\simulacion_3\output_tests.xlsx',ub_vec_88','ub_vec_88');</v>
      </c>
      <c r="RK148">
        <v>88</v>
      </c>
      <c r="RL148" t="str">
        <f>"xlswrite('G:\Mi unidad\1. PROYECTOS TELLO 2022\SCM SPILL OVERS\outputs\PEAO\bajo_ingreso\1%\simulacion_3\output_tests.xlsx',ub_vec_"&amp;RK148&amp;"','ub_vec_"&amp;RK148&amp;"');"</f>
        <v>xlswrite('G:\Mi unidad\1. PROYECTOS TELLO 2022\SCM SPILL OVERS\outputs\PEAO\bajo_ingreso\1%\simulacion_3\output_tests.xlsx',ub_vec_88','ub_vec_88');</v>
      </c>
      <c r="RW148">
        <v>88</v>
      </c>
      <c r="RX148" t="str">
        <f>"xlswrite('G:\Mi unidad\1. PROYECTOS TELLO 2022\SCM SPILL OVERS\outputs\PEAO\densidad\1%\simulacion_3\output_tests.xlsx',ub_vec_"&amp;RW148&amp;"','ub_vec_"&amp;RW148&amp;"');"</f>
        <v>xlswrite('G:\Mi unidad\1. PROYECTOS TELLO 2022\SCM SPILL OVERS\outputs\PEAO\densidad\1%\simulacion_3\output_tests.xlsx',ub_vec_88','ub_vec_88');</v>
      </c>
      <c r="SI148">
        <v>88</v>
      </c>
      <c r="SJ148" t="str">
        <f>"xlswrite('G:\Mi unidad\1. PROYECTOS TELLO 2022\SCM SPILL OVERS\outputs\PEAO\densidad_g\1%\simulacion_3\output_tests.xlsx',ub_vec_"&amp;SI148&amp;"','ub_vec_"&amp;SI148&amp;"');"</f>
        <v>xlswrite('G:\Mi unidad\1. PROYECTOS TELLO 2022\SCM SPILL OVERS\outputs\PEAO\densidad_g\1%\simulacion_3\output_tests.xlsx',ub_vec_88','ub_vec_88');</v>
      </c>
      <c r="SU148">
        <v>88</v>
      </c>
      <c r="SV148" t="str">
        <f>"xlswrite('G:\Mi unidad\1. PROYECTOS TELLO 2022\SCM SPILL OVERS\outputs\PEAO\distancia_centro_salud\1%\simulacion_3\output_tests.xlsx',ub_vec_"&amp;SU148&amp;"','ub_vec_"&amp;SU148&amp;"');"</f>
        <v>xlswrite('G:\Mi unidad\1. PROYECTOS TELLO 2022\SCM SPILL OVERS\outputs\PEAO\distancia_centro_salud\1%\simulacion_3\output_tests.xlsx',ub_vec_88','ub_vec_88');</v>
      </c>
      <c r="TH148">
        <v>88</v>
      </c>
      <c r="TI148" t="str">
        <f>"xlswrite('G:\Mi unidad\1. PROYECTOS TELLO 2022\SCM SPILL OVERS\outputs\PEAO\informalidad\1%\simulacion_3\output_tests.xlsx',ub_vec_"&amp;TH148&amp;"','ub_vec_"&amp;TH148&amp;"');"</f>
        <v>xlswrite('G:\Mi unidad\1. PROYECTOS TELLO 2022\SCM SPILL OVERS\outputs\PEAO\informalidad\1%\simulacion_3\output_tests.xlsx',ub_vec_88','ub_vec_88');</v>
      </c>
      <c r="TU148">
        <v>88</v>
      </c>
      <c r="TV148" t="str">
        <f>"xlswrite('G:\Mi unidad\1. PROYECTOS TELLO 2022\SCM SPILL OVERS\outputs\PEAO\alimentos\1%\simulacion_3\output_tests.xlsx',ub_vec_"&amp;TU148&amp;"','ub_vec_"&amp;TU148&amp;"');"</f>
        <v>xlswrite('G:\Mi unidad\1. PROYECTOS TELLO 2022\SCM SPILL OVERS\outputs\PEAO\alimentos\1%\simulacion_3\output_tests.xlsx',ub_vec_88','ub_vec_88');</v>
      </c>
      <c r="UB148">
        <v>88</v>
      </c>
      <c r="UC148" t="str">
        <f>"xlswrite('G:\Mi unidad\1. PROYECTOS TELLO 2022\SCM SPILL OVERS\outputs\PEAO\jefe_hogar\1%\simulacion_3\output_tests.xlsx',ub_vec_"&amp;UB148&amp;"','ub_vec_"&amp;UB148&amp;"');"</f>
        <v>xlswrite('G:\Mi unidad\1. PROYECTOS TELLO 2022\SCM SPILL OVERS\outputs\PEAO\jefe_hogar\1%\simulacion_3\output_tests.xlsx',ub_vec_88','ub_vec_88');</v>
      </c>
      <c r="UI148">
        <v>88</v>
      </c>
      <c r="UJ148" t="str">
        <f>"xlswrite('G:\Mi unidad\1. PROYECTOS TELLO 2022\SCM SPILL OVERS\outputs\PEAO\mujeres\1%\simulacion_3\output_tests.xlsx',ub_vec_"&amp;UI148&amp;"','ub_vec_"&amp;UI148&amp;"');"</f>
        <v>xlswrite('G:\Mi unidad\1. PROYECTOS TELLO 2022\SCM SPILL OVERS\outputs\PEAO\mujeres\1%\simulacion_3\output_tests.xlsx',ub_vec_88','ub_vec_88');</v>
      </c>
      <c r="UU148">
        <v>88</v>
      </c>
      <c r="UV148" t="str">
        <f>"xlswrite('G:\Mi unidad\1. PROYECTOS TELLO 2022\SCM SPILL OVERS\outputs\PEAO\criminalidad\1%\simulacion_3\output_tests.xlsx',ub_vec_"&amp;UU148&amp;"','ub_vec_"&amp;UU148&amp;"');"</f>
        <v>xlswrite('G:\Mi unidad\1. PROYECTOS TELLO 2022\SCM SPILL OVERS\outputs\PEAO\criminalidad\1%\simulacion_3\output_tests.xlsx',ub_vec_88','ub_vec_88');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OVERS\outputs\PEAO\bajo_niv_educ\1%\simulacion_3\output_tests.xlsx',p_value_vec_"&amp;QW149&amp;"','p_value_vec_"&amp;QW149&amp;"');"</f>
        <v>xlswrite('G:\Mi unidad\1. PROYECTOS TELLO 2022\SCM SPILL OVERS\outputs\PEAO\bajo_niv_educ\1%\simulacion_3\output_tests.xlsx',p_value_vec_88','p_value_vec_88');</v>
      </c>
      <c r="RK149">
        <v>88</v>
      </c>
      <c r="RL149" t="str">
        <f>"xlswrite('G:\Mi unidad\1. PROYECTOS TELLO 2022\SCM SPILL OVERS\outputs\PEAO\bajo_ingreso\1%\simulacion_3\output_tests.xlsx',p_value_vec_"&amp;RK149&amp;"','p_value_vec_"&amp;RK149&amp;"');"</f>
        <v>xlswrite('G:\Mi unidad\1. PROYECTOS TELLO 2022\SCM SPILL OVERS\outputs\PEAO\bajo_ingreso\1%\simulacion_3\output_tests.xlsx',p_value_vec_88','p_value_vec_88');</v>
      </c>
      <c r="RW149">
        <v>88</v>
      </c>
      <c r="RX149" t="str">
        <f>"xlswrite('G:\Mi unidad\1. PROYECTOS TELLO 2022\SCM SPILL OVERS\outputs\PEAO\densidad\1%\simulacion_3\output_tests.xlsx',p_value_vec_"&amp;RW149&amp;"','p_value_vec_"&amp;RW149&amp;"');"</f>
        <v>xlswrite('G:\Mi unidad\1. PROYECTOS TELLO 2022\SCM SPILL OVERS\outputs\PEAO\densidad\1%\simulacion_3\output_tests.xlsx',p_value_vec_88','p_value_vec_88');</v>
      </c>
      <c r="SI149">
        <v>88</v>
      </c>
      <c r="SJ149" t="str">
        <f>"xlswrite('G:\Mi unidad\1. PROYECTOS TELLO 2022\SCM SPILL OVERS\outputs\PEAO\densidad_g\1%\simulacion_3\output_tests.xlsx',p_value_vec_"&amp;SI149&amp;"','p_value_vec_"&amp;SI149&amp;"');"</f>
        <v>xlswrite('G:\Mi unidad\1. PROYECTOS TELLO 2022\SCM SPILL OVERS\outputs\PEAO\densidad_g\1%\simulacion_3\output_tests.xlsx',p_value_vec_88','p_value_vec_88');</v>
      </c>
      <c r="SU149">
        <v>88</v>
      </c>
      <c r="SV149" t="str">
        <f>"xlswrite('G:\Mi unidad\1. PROYECTOS TELLO 2022\SCM SPILL OVERS\outputs\PEAO\distancia_centro_salud\1%\simulacion_3\output_tests.xlsx',p_value_vec_"&amp;SU149&amp;"','p_value_vec_"&amp;SU149&amp;"');"</f>
        <v>xlswrite('G:\Mi unidad\1. PROYECTOS TELLO 2022\SCM SPILL OVERS\outputs\PEAO\distancia_centro_salud\1%\simulacion_3\output_tests.xlsx',p_value_vec_88','p_value_vec_88');</v>
      </c>
      <c r="TH149">
        <v>88</v>
      </c>
      <c r="TI149" t="str">
        <f>"xlswrite('G:\Mi unidad\1. PROYECTOS TELLO 2022\SCM SPILL OVERS\outputs\PEAO\informalidad\1%\simulacion_3\output_tests.xlsx',p_value_vec_"&amp;TH149&amp;"','p_value_vec_"&amp;TH149&amp;"');"</f>
        <v>xlswrite('G:\Mi unidad\1. PROYECTOS TELLO 2022\SCM SPILL OVERS\outputs\PEAO\informalidad\1%\simulacion_3\output_tests.xlsx',p_value_vec_88','p_value_vec_88');</v>
      </c>
      <c r="TU149">
        <v>88</v>
      </c>
      <c r="TV149" t="str">
        <f>"xlswrite('G:\Mi unidad\1. PROYECTOS TELLO 2022\SCM SPILL OVERS\outputs\PEAO\alimentos\1%\simulacion_3\output_tests.xlsx',p_value_vec_"&amp;TU149&amp;"','p_value_vec_"&amp;TU149&amp;"');"</f>
        <v>xlswrite('G:\Mi unidad\1. PROYECTOS TELLO 2022\SCM SPILL OVERS\outputs\PEAO\alimentos\1%\simulacion_3\output_tests.xlsx',p_value_vec_88','p_value_vec_88');</v>
      </c>
      <c r="UB149">
        <v>88</v>
      </c>
      <c r="UC149" t="str">
        <f>"xlswrite('G:\Mi unidad\1. PROYECTOS TELLO 2022\SCM SPILL OVERS\outputs\PEAO\jefe_hogar\1%\simulacion_3\output_tests.xlsx',p_value_vec_"&amp;UB149&amp;"','p_value_vec_"&amp;UB149&amp;"');"</f>
        <v>xlswrite('G:\Mi unidad\1. PROYECTOS TELLO 2022\SCM SPILL OVERS\outputs\PEAO\jefe_hogar\1%\simulacion_3\output_tests.xlsx',p_value_vec_88','p_value_vec_88');</v>
      </c>
      <c r="UI149">
        <v>88</v>
      </c>
      <c r="UJ149" t="str">
        <f>"xlswrite('G:\Mi unidad\1. PROYECTOS TELLO 2022\SCM SPILL OVERS\outputs\PEAO\mujeres\1%\simulacion_3\output_tests.xlsx',p_value_vec_"&amp;UI149&amp;"','p_value_vec_"&amp;UI149&amp;"');"</f>
        <v>xlswrite('G:\Mi unidad\1. PROYECTOS TELLO 2022\SCM SPILL OVERS\outputs\PEAO\mujeres\1%\simulacion_3\output_tests.xlsx',p_value_vec_88','p_value_vec_88');</v>
      </c>
      <c r="UU149">
        <v>88</v>
      </c>
      <c r="UV149" t="str">
        <f>"xlswrite('G:\Mi unidad\1. PROYECTOS TELLO 2022\SCM SPILL OVERS\outputs\PEAO\criminalidad\1%\simulacion_3\output_tests.xlsx',p_value_vec_"&amp;UU149&amp;"','p_value_vec_"&amp;UU149&amp;"');"</f>
        <v>xlswrite('G:\Mi unidad\1. PROYECTOS TELLO 2022\SCM SPILL OVERS\outputs\PEAO\criminalidad\1%\simulacion_3\output_tests.xlsx',p_value_vec_88','p_value_vec_88');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OVERS\outputs\PEAO\bajo_niv_educ\1%\simulacion_3\output_tests.xlsx',alpha1_hat_vec_"&amp;QW150&amp;"','alpha1_hat_vec_"&amp;QW150&amp;"');"</f>
        <v>xlswrite('G:\Mi unidad\1. PROYECTOS TELLO 2022\SCM SPILL OVERS\outputs\PEAO\bajo_niv_educ\1%\simulacion_3\output_tests.xlsx',alpha1_hat_vec_88','alpha1_hat_vec_88');</v>
      </c>
      <c r="RK150">
        <v>88</v>
      </c>
      <c r="RL150" t="str">
        <f>"xlswrite('G:\Mi unidad\1. PROYECTOS TELLO 2022\SCM SPILL OVERS\outputs\PEAO\bajo_ingreso\1%\simulacion_3\output_tests.xlsx',alpha1_hat_vec_"&amp;RK150&amp;"','alpha1_hat_vec_"&amp;RK150&amp;"');"</f>
        <v>xlswrite('G:\Mi unidad\1. PROYECTOS TELLO 2022\SCM SPILL OVERS\outputs\PEAO\bajo_ingreso\1%\simulacion_3\output_tests.xlsx',alpha1_hat_vec_88','alpha1_hat_vec_88');</v>
      </c>
      <c r="RW150">
        <v>88</v>
      </c>
      <c r="RX150" t="str">
        <f>"xlswrite('G:\Mi unidad\1. PROYECTOS TELLO 2022\SCM SPILL OVERS\outputs\PEAO\densidad\1%\simulacion_3\output_tests.xlsx',alpha1_hat_vec_"&amp;RW150&amp;"','alpha1_hat_vec_"&amp;RW150&amp;"');"</f>
        <v>xlswrite('G:\Mi unidad\1. PROYECTOS TELLO 2022\SCM SPILL OVERS\outputs\PEAO\densidad\1%\simulacion_3\output_tests.xlsx',alpha1_hat_vec_88','alpha1_hat_vec_88');</v>
      </c>
      <c r="SI150">
        <v>88</v>
      </c>
      <c r="SJ150" t="str">
        <f>"xlswrite('G:\Mi unidad\1. PROYECTOS TELLO 2022\SCM SPILL OVERS\outputs\PEAO\densidad_g\1%\simulacion_3\output_tests.xlsx',alpha1_hat_vec_"&amp;SI150&amp;"','alpha1_hat_vec_"&amp;SI150&amp;"');"</f>
        <v>xlswrite('G:\Mi unidad\1. PROYECTOS TELLO 2022\SCM SPILL OVERS\outputs\PEAO\densidad_g\1%\simulacion_3\output_tests.xlsx',alpha1_hat_vec_88','alpha1_hat_vec_88');</v>
      </c>
      <c r="SU150">
        <v>88</v>
      </c>
      <c r="SV150" t="str">
        <f>"xlswrite('G:\Mi unidad\1. PROYECTOS TELLO 2022\SCM SPILL OVERS\outputs\PEAO\distancia_centro_salud\1%\simulacion_3\output_tests.xlsx',alpha1_hat_vec_"&amp;SU150&amp;"','alpha1_hat_vec_"&amp;SU150&amp;"');"</f>
        <v>xlswrite('G:\Mi unidad\1. PROYECTOS TELLO 2022\SCM SPILL OVERS\outputs\PEAO\distancia_centro_salud\1%\simulacion_3\output_tests.xlsx',alpha1_hat_vec_88','alpha1_hat_vec_88');</v>
      </c>
      <c r="TH150">
        <v>88</v>
      </c>
      <c r="TI150" t="str">
        <f>"xlswrite('G:\Mi unidad\1. PROYECTOS TELLO 2022\SCM SPILL OVERS\outputs\PEAO\informalidad\1%\simulacion_3\output_tests.xlsx',alpha1_hat_vec_"&amp;TH150&amp;"','alpha1_hat_vec_"&amp;TH150&amp;"');"</f>
        <v>xlswrite('G:\Mi unidad\1. PROYECTOS TELLO 2022\SCM SPILL OVERS\outputs\PEAO\informalidad\1%\simulacion_3\output_tests.xlsx',alpha1_hat_vec_88','alpha1_hat_vec_88');</v>
      </c>
      <c r="TU150">
        <v>88</v>
      </c>
      <c r="TV150" t="str">
        <f>"xlswrite('G:\Mi unidad\1. PROYECTOS TELLO 2022\SCM SPILL OVERS\outputs\PEAO\alimentos\1%\simulacion_3\output_tests.xlsx',alpha1_hat_vec_"&amp;TU150&amp;"','alpha1_hat_vec_"&amp;TU150&amp;"');"</f>
        <v>xlswrite('G:\Mi unidad\1. PROYECTOS TELLO 2022\SCM SPILL OVERS\outputs\PEAO\alimentos\1%\simulacion_3\output_tests.xlsx',alpha1_hat_vec_88','alpha1_hat_vec_88');</v>
      </c>
      <c r="UB150">
        <v>88</v>
      </c>
      <c r="UC150" t="str">
        <f>"xlswrite('G:\Mi unidad\1. PROYECTOS TELLO 2022\SCM SPILL OVERS\outputs\PEAO\jefe_hogar\1%\simulacion_3\output_tests.xlsx',alpha1_hat_vec_"&amp;UB150&amp;"','alpha1_hat_vec_"&amp;UB150&amp;"');"</f>
        <v>xlswrite('G:\Mi unidad\1. PROYECTOS TELLO 2022\SCM SPILL OVERS\outputs\PEAO\jefe_hogar\1%\simulacion_3\output_tests.xlsx',alpha1_hat_vec_88','alpha1_hat_vec_88');</v>
      </c>
      <c r="UI150">
        <v>88</v>
      </c>
      <c r="UJ150" t="str">
        <f>"xlswrite('G:\Mi unidad\1. PROYECTOS TELLO 2022\SCM SPILL OVERS\outputs\PEAO\mujeres\1%\simulacion_3\output_tests.xlsx',alpha1_hat_vec_"&amp;UI150&amp;"','alpha1_hat_vec_"&amp;UI150&amp;"');"</f>
        <v>xlswrite('G:\Mi unidad\1. PROYECTOS TELLO 2022\SCM SPILL OVERS\outputs\PEAO\mujeres\1%\simulacion_3\output_tests.xlsx',alpha1_hat_vec_88','alpha1_hat_vec_88');</v>
      </c>
      <c r="UU150">
        <v>88</v>
      </c>
      <c r="UV150" t="str">
        <f>"xlswrite('G:\Mi unidad\1. PROYECTOS TELLO 2022\SCM SPILL OVERS\outputs\PEAO\criminalidad\1%\simulacion_3\output_tests.xlsx',alpha1_hat_vec_"&amp;UU150&amp;"','alpha1_hat_vec_"&amp;UU150&amp;"');"</f>
        <v>xlswrite('G:\Mi unidad\1. PROYECTOS TELLO 2022\SCM SPILL OVERS\outputs\PEAO\criminalidad\1%\simulacion_3\output_tests.xlsx',alpha1_hat_vec_88','alpha1_hat_vec_88');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sp_andrews_te(Y_pre_"&amp;QI151&amp;",PEAO_"&amp;QI151&amp;"(:,T+s),A_"&amp;QI151&amp;",C,.05);"</f>
        <v xml:space="preserve">    [p_value_57,lb_57,ub_57] = sp_andrews_te(Y_pre_57,PEAO_57(:,T+s),A_57,C,.05);</v>
      </c>
      <c r="QP151">
        <v>79</v>
      </c>
      <c r="QQ151" t="str">
        <f>"    spillover_test_"&amp;QP151&amp;"(s) = sp_andrews(Y_pre_"&amp;QP151&amp;",PEAO_"&amp;QP151&amp;"(:,T+s),A_"&amp;QP151&amp;",C,d,alpha_sig);"</f>
        <v xml:space="preserve">    spillover_test_79(s) = sp_andrews(Y_pre_79,PEAO_79(:,T+s),A_79,C,d,alpha_sig);</v>
      </c>
      <c r="QW151">
        <v>88</v>
      </c>
      <c r="QX151" t="str">
        <f>"xlswrite('G:\Mi unidad\1. PROYECTOS TELLO 2022\SCM SPILL OVERS\outputs\PEAO\bajo_niv_educ\1%\simulacion_3\output_tests.xlsx',spillover_test_"&amp;QW151&amp;"','sp_test_"&amp;QW151&amp;"');"</f>
        <v>xlswrite('G:\Mi unidad\1. PROYECTOS TELLO 2022\SCM SPILL OVERS\outputs\PEAO\bajo_niv_educ\1%\simulacion_3\output_tests.xlsx',spillover_test_88','sp_test_88');</v>
      </c>
      <c r="RK151">
        <v>88</v>
      </c>
      <c r="RL151" t="str">
        <f>"xlswrite('G:\Mi unidad\1. PROYECTOS TELLO 2022\SCM SPILL OVERS\outputs\PEAO\bajo_ingreso\1%\simulacion_3\output_tests.xlsx',spillover_test_"&amp;RK151&amp;"','sp_test_"&amp;RK151&amp;"');"</f>
        <v>xlswrite('G:\Mi unidad\1. PROYECTOS TELLO 2022\SCM SPILL OVERS\outputs\PEAO\bajo_ingreso\1%\simulacion_3\output_tests.xlsx',spillover_test_88','sp_test_88');</v>
      </c>
      <c r="RW151">
        <v>88</v>
      </c>
      <c r="RX151" t="str">
        <f>"xlswrite('G:\Mi unidad\1. PROYECTOS TELLO 2022\SCM SPILL OVERS\outputs\PEAO\densidad\1%\simulacion_3\output_tests.xlsx',spillover_test_"&amp;RW151&amp;"','sp_test_"&amp;RW151&amp;"');"</f>
        <v>xlswrite('G:\Mi unidad\1. PROYECTOS TELLO 2022\SCM SPILL OVERS\outputs\PEAO\densidad\1%\simulacion_3\output_tests.xlsx',spillover_test_88','sp_test_88');</v>
      </c>
      <c r="SI151">
        <v>88</v>
      </c>
      <c r="SJ151" t="str">
        <f>"xlswrite('G:\Mi unidad\1. PROYECTOS TELLO 2022\SCM SPILL OVERS\outputs\PEAO\densidad_g\1%\simulacion_3\output_tests.xlsx',spillover_test_"&amp;SI151&amp;"','sp_test_"&amp;SI151&amp;"');"</f>
        <v>xlswrite('G:\Mi unidad\1. PROYECTOS TELLO 2022\SCM SPILL OVERS\outputs\PEAO\densidad_g\1%\simulacion_3\output_tests.xlsx',spillover_test_88','sp_test_88');</v>
      </c>
      <c r="SU151">
        <v>88</v>
      </c>
      <c r="SV151" t="str">
        <f>"xlswrite('G:\Mi unidad\1. PROYECTOS TELLO 2022\SCM SPILL OVERS\outputs\PEAO\distancia_centro_salud\1%\simulacion_3\output_tests.xlsx',spillover_test_"&amp;SU151&amp;"','sp_test_"&amp;SU151&amp;"');"</f>
        <v>xlswrite('G:\Mi unidad\1. PROYECTOS TELLO 2022\SCM SPILL OVERS\outputs\PEAO\distancia_centro_salud\1%\simulacion_3\output_tests.xlsx',spillover_test_88','sp_test_88');</v>
      </c>
      <c r="TH151">
        <v>88</v>
      </c>
      <c r="TI151" t="str">
        <f>"xlswrite('G:\Mi unidad\1. PROYECTOS TELLO 2022\SCM SPILL OVERS\outputs\PEAO\informalidad\1%\simulacion_3\output_tests.xlsx',spillover_test_"&amp;TH151&amp;"','sp_test_"&amp;TH151&amp;"');"</f>
        <v>xlswrite('G:\Mi unidad\1. PROYECTOS TELLO 2022\SCM SPILL OVERS\outputs\PEAO\informalidad\1%\simulacion_3\output_tests.xlsx',spillover_test_88','sp_test_88');</v>
      </c>
      <c r="TU151">
        <v>88</v>
      </c>
      <c r="TV151" t="str">
        <f>"xlswrite('G:\Mi unidad\1. PROYECTOS TELLO 2022\SCM SPILL OVERS\outputs\PEAO\alimentos\1%\simulacion_3\output_tests.xlsx',spillover_test_"&amp;TU151&amp;"','sp_test_"&amp;TU151&amp;"');"</f>
        <v>xlswrite('G:\Mi unidad\1. PROYECTOS TELLO 2022\SCM SPILL OVERS\outputs\PEAO\alimentos\1%\simulacion_3\output_tests.xlsx',spillover_test_88','sp_test_88');</v>
      </c>
      <c r="UB151">
        <v>88</v>
      </c>
      <c r="UC151" t="str">
        <f>"xlswrite('G:\Mi unidad\1. PROYECTOS TELLO 2022\SCM SPILL OVERS\outputs\PEAO\jefe_hogar\1%\simulacion_3\output_tests.xlsx',spillover_test_"&amp;UB151&amp;"','sp_test_"&amp;UB151&amp;"');"</f>
        <v>xlswrite('G:\Mi unidad\1. PROYECTOS TELLO 2022\SCM SPILL OVERS\outputs\PEAO\jefe_hogar\1%\simulacion_3\output_tests.xlsx',spillover_test_88','sp_test_88');</v>
      </c>
      <c r="UI151">
        <v>88</v>
      </c>
      <c r="UJ151" t="str">
        <f>"xlswrite('G:\Mi unidad\1. PROYECTOS TELLO 2022\SCM SPILL OVERS\outputs\PEAO\mujeres\1%\simulacion_3\output_tests.xlsx',spillover_test_"&amp;UI151&amp;"','sp_test_"&amp;UI151&amp;"');"</f>
        <v>xlswrite('G:\Mi unidad\1. PROYECTOS TELLO 2022\SCM SPILL OVERS\outputs\PEAO\mujeres\1%\simulacion_3\output_tests.xlsx',spillover_test_88','sp_test_88');</v>
      </c>
      <c r="UU151">
        <v>88</v>
      </c>
      <c r="UV151" t="str">
        <f>"xlswrite('G:\Mi unidad\1. PROYECTOS TELLO 2022\SCM SPILL OVERS\outputs\PEAO\criminalidad\1%\simulacion_3\output_tests.xlsx',spillover_test_"&amp;UU151&amp;"','sp_test_"&amp;UU151&amp;"');"</f>
        <v>xlswrite('G:\Mi unidad\1. PROYECTOS TELLO 2022\SCM SPILL OVERS\outputs\PEAO\criminalidad\1%\simulacion_3\output_tests.xlsx',spillover_test_88','sp_test_88');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OVERS\outputs\PEAO\bajo_niv_educ\1%\simulacion_3\output_tests.xlsx',lb_vec_"&amp;QW152&amp;"','lb_vec_"&amp;QW152&amp;"');"</f>
        <v>xlswrite('G:\Mi unidad\1. PROYECTOS TELLO 2022\SCM SPILL OVERS\outputs\PEAO\bajo_niv_educ\1%\simulacion_3\output_tests.xlsx',lb_vec_89','lb_vec_89');</v>
      </c>
      <c r="RK152">
        <v>89</v>
      </c>
      <c r="RL152" t="str">
        <f>"xlswrite('G:\Mi unidad\1. PROYECTOS TELLO 2022\SCM SPILL OVERS\outputs\PEAO\bajo_ingreso\1%\simulacion_3\output_tests.xlsx',lb_vec_"&amp;RK152&amp;"','lb_vec_"&amp;RK152&amp;"');"</f>
        <v>xlswrite('G:\Mi unidad\1. PROYECTOS TELLO 2022\SCM SPILL OVERS\outputs\PEAO\bajo_ingreso\1%\simulacion_3\output_tests.xlsx',lb_vec_89','lb_vec_89');</v>
      </c>
      <c r="RW152">
        <v>89</v>
      </c>
      <c r="RX152" t="str">
        <f>"xlswrite('G:\Mi unidad\1. PROYECTOS TELLO 2022\SCM SPILL OVERS\outputs\PEAO\densidad\1%\simulacion_3\output_tests.xlsx',lb_vec_"&amp;RW152&amp;"','lb_vec_"&amp;RW152&amp;"');"</f>
        <v>xlswrite('G:\Mi unidad\1. PROYECTOS TELLO 2022\SCM SPILL OVERS\outputs\PEAO\densidad\1%\simulacion_3\output_tests.xlsx',lb_vec_89','lb_vec_89');</v>
      </c>
      <c r="SI152">
        <v>89</v>
      </c>
      <c r="SJ152" t="str">
        <f>"xlswrite('G:\Mi unidad\1. PROYECTOS TELLO 2022\SCM SPILL OVERS\outputs\PEAO\densidad_g\1%\simulacion_3\output_tests.xlsx',lb_vec_"&amp;SI152&amp;"','lb_vec_"&amp;SI152&amp;"');"</f>
        <v>xlswrite('G:\Mi unidad\1. PROYECTOS TELLO 2022\SCM SPILL OVERS\outputs\PEAO\densidad_g\1%\simulacion_3\output_tests.xlsx',lb_vec_89','lb_vec_89');</v>
      </c>
      <c r="SU152">
        <v>89</v>
      </c>
      <c r="SV152" t="str">
        <f>"xlswrite('G:\Mi unidad\1. PROYECTOS TELLO 2022\SCM SPILL OVERS\outputs\PEAO\distancia_centro_salud\1%\simulacion_3\output_tests.xlsx',lb_vec_"&amp;SU152&amp;"','lb_vec_"&amp;SU152&amp;"');"</f>
        <v>xlswrite('G:\Mi unidad\1. PROYECTOS TELLO 2022\SCM SPILL OVERS\outputs\PEAO\distancia_centro_salud\1%\simulacion_3\output_tests.xlsx',lb_vec_89','lb_vec_89');</v>
      </c>
      <c r="TH152">
        <v>89</v>
      </c>
      <c r="TI152" t="str">
        <f>"xlswrite('G:\Mi unidad\1. PROYECTOS TELLO 2022\SCM SPILL OVERS\outputs\PEAO\informalidad\1%\simulacion_3\output_tests.xlsx',lb_vec_"&amp;TH152&amp;"','lb_vec_"&amp;TH152&amp;"');"</f>
        <v>xlswrite('G:\Mi unidad\1. PROYECTOS TELLO 2022\SCM SPILL OVERS\outputs\PEAO\informalidad\1%\simulacion_3\output_tests.xlsx',lb_vec_89','lb_vec_89');</v>
      </c>
      <c r="TU152">
        <v>89</v>
      </c>
      <c r="TV152" t="str">
        <f>"xlswrite('G:\Mi unidad\1. PROYECTOS TELLO 2022\SCM SPILL OVERS\outputs\PEAO\alimentos\1%\simulacion_3\output_tests.xlsx',lb_vec_"&amp;TU152&amp;"','lb_vec_"&amp;TU152&amp;"');"</f>
        <v>xlswrite('G:\Mi unidad\1. PROYECTOS TELLO 2022\SCM SPILL OVERS\outputs\PEAO\alimentos\1%\simulacion_3\output_tests.xlsx',lb_vec_89','lb_vec_89');</v>
      </c>
      <c r="UB152">
        <v>89</v>
      </c>
      <c r="UC152" t="str">
        <f>"xlswrite('G:\Mi unidad\1. PROYECTOS TELLO 2022\SCM SPILL OVERS\outputs\PEAO\jefe_hogar\1%\simulacion_3\output_tests.xlsx',lb_vec_"&amp;UB152&amp;"','lb_vec_"&amp;UB152&amp;"');"</f>
        <v>xlswrite('G:\Mi unidad\1. PROYECTOS TELLO 2022\SCM SPILL OVERS\outputs\PEAO\jefe_hogar\1%\simulacion_3\output_tests.xlsx',lb_vec_89','lb_vec_89');</v>
      </c>
      <c r="UI152">
        <v>89</v>
      </c>
      <c r="UJ152" t="str">
        <f>"xlswrite('G:\Mi unidad\1. PROYECTOS TELLO 2022\SCM SPILL OVERS\outputs\PEAO\mujeres\1%\simulacion_3\output_tests.xlsx',lb_vec_"&amp;UI152&amp;"','lb_vec_"&amp;UI152&amp;"');"</f>
        <v>xlswrite('G:\Mi unidad\1. PROYECTOS TELLO 2022\SCM SPILL OVERS\outputs\PEAO\mujeres\1%\simulacion_3\output_tests.xlsx',lb_vec_89','lb_vec_89');</v>
      </c>
      <c r="UU152">
        <v>89</v>
      </c>
      <c r="UV152" t="str">
        <f>"xlswrite('G:\Mi unidad\1. PROYECTOS TELLO 2022\SCM SPILL OVERS\outputs\PEAO\criminalidad\1%\simulacion_3\output_tests.xlsx',lb_vec_"&amp;UU152&amp;"','lb_vec_"&amp;UU152&amp;"');"</f>
        <v>xlswrite('G:\Mi unidad\1. PROYECTOS TELLO 2022\SCM SPILL OVERS\outputs\PEAO\criminalidad\1%\simulacion_3\output_tests.xlsx',lb_vec_89','lb_vec_89');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OVERS\outputs\PEAO\bajo_niv_educ\1%\simulacion_3\output_tests.xlsx',ub_vec_"&amp;QW153&amp;"','ub_vec_"&amp;QW153&amp;"');"</f>
        <v>xlswrite('G:\Mi unidad\1. PROYECTOS TELLO 2022\SCM SPILL OVERS\outputs\PEAO\bajo_niv_educ\1%\simulacion_3\output_tests.xlsx',ub_vec_89','ub_vec_89');</v>
      </c>
      <c r="RK153">
        <v>89</v>
      </c>
      <c r="RL153" t="str">
        <f>"xlswrite('G:\Mi unidad\1. PROYECTOS TELLO 2022\SCM SPILL OVERS\outputs\PEAO\bajo_ingreso\1%\simulacion_3\output_tests.xlsx',ub_vec_"&amp;RK153&amp;"','ub_vec_"&amp;RK153&amp;"');"</f>
        <v>xlswrite('G:\Mi unidad\1. PROYECTOS TELLO 2022\SCM SPILL OVERS\outputs\PEAO\bajo_ingreso\1%\simulacion_3\output_tests.xlsx',ub_vec_89','ub_vec_89');</v>
      </c>
      <c r="RW153">
        <v>89</v>
      </c>
      <c r="RX153" t="str">
        <f>"xlswrite('G:\Mi unidad\1. PROYECTOS TELLO 2022\SCM SPILL OVERS\outputs\PEAO\densidad\1%\simulacion_3\output_tests.xlsx',ub_vec_"&amp;RW153&amp;"','ub_vec_"&amp;RW153&amp;"');"</f>
        <v>xlswrite('G:\Mi unidad\1. PROYECTOS TELLO 2022\SCM SPILL OVERS\outputs\PEAO\densidad\1%\simulacion_3\output_tests.xlsx',ub_vec_89','ub_vec_89');</v>
      </c>
      <c r="SI153">
        <v>89</v>
      </c>
      <c r="SJ153" t="str">
        <f>"xlswrite('G:\Mi unidad\1. PROYECTOS TELLO 2022\SCM SPILL OVERS\outputs\PEAO\densidad_g\1%\simulacion_3\output_tests.xlsx',ub_vec_"&amp;SI153&amp;"','ub_vec_"&amp;SI153&amp;"');"</f>
        <v>xlswrite('G:\Mi unidad\1. PROYECTOS TELLO 2022\SCM SPILL OVERS\outputs\PEAO\densidad_g\1%\simulacion_3\output_tests.xlsx',ub_vec_89','ub_vec_89');</v>
      </c>
      <c r="SU153">
        <v>89</v>
      </c>
      <c r="SV153" t="str">
        <f>"xlswrite('G:\Mi unidad\1. PROYECTOS TELLO 2022\SCM SPILL OVERS\outputs\PEAO\distancia_centro_salud\1%\simulacion_3\output_tests.xlsx',ub_vec_"&amp;SU153&amp;"','ub_vec_"&amp;SU153&amp;"');"</f>
        <v>xlswrite('G:\Mi unidad\1. PROYECTOS TELLO 2022\SCM SPILL OVERS\outputs\PEAO\distancia_centro_salud\1%\simulacion_3\output_tests.xlsx',ub_vec_89','ub_vec_89');</v>
      </c>
      <c r="TH153">
        <v>89</v>
      </c>
      <c r="TI153" t="str">
        <f>"xlswrite('G:\Mi unidad\1. PROYECTOS TELLO 2022\SCM SPILL OVERS\outputs\PEAO\informalidad\1%\simulacion_3\output_tests.xlsx',ub_vec_"&amp;TH153&amp;"','ub_vec_"&amp;TH153&amp;"');"</f>
        <v>xlswrite('G:\Mi unidad\1. PROYECTOS TELLO 2022\SCM SPILL OVERS\outputs\PEAO\informalidad\1%\simulacion_3\output_tests.xlsx',ub_vec_89','ub_vec_89');</v>
      </c>
      <c r="TU153">
        <v>89</v>
      </c>
      <c r="TV153" t="str">
        <f>"xlswrite('G:\Mi unidad\1. PROYECTOS TELLO 2022\SCM SPILL OVERS\outputs\PEAO\alimentos\1%\simulacion_3\output_tests.xlsx',ub_vec_"&amp;TU153&amp;"','ub_vec_"&amp;TU153&amp;"');"</f>
        <v>xlswrite('G:\Mi unidad\1. PROYECTOS TELLO 2022\SCM SPILL OVERS\outputs\PEAO\alimentos\1%\simulacion_3\output_tests.xlsx',ub_vec_89','ub_vec_89');</v>
      </c>
      <c r="UB153">
        <v>89</v>
      </c>
      <c r="UC153" t="str">
        <f>"xlswrite('G:\Mi unidad\1. PROYECTOS TELLO 2022\SCM SPILL OVERS\outputs\PEAO\jefe_hogar\1%\simulacion_3\output_tests.xlsx',ub_vec_"&amp;UB153&amp;"','ub_vec_"&amp;UB153&amp;"');"</f>
        <v>xlswrite('G:\Mi unidad\1. PROYECTOS TELLO 2022\SCM SPILL OVERS\outputs\PEAO\jefe_hogar\1%\simulacion_3\output_tests.xlsx',ub_vec_89','ub_vec_89');</v>
      </c>
      <c r="UI153">
        <v>89</v>
      </c>
      <c r="UJ153" t="str">
        <f>"xlswrite('G:\Mi unidad\1. PROYECTOS TELLO 2022\SCM SPILL OVERS\outputs\PEAO\mujeres\1%\simulacion_3\output_tests.xlsx',ub_vec_"&amp;UI153&amp;"','ub_vec_"&amp;UI153&amp;"');"</f>
        <v>xlswrite('G:\Mi unidad\1. PROYECTOS TELLO 2022\SCM SPILL OVERS\outputs\PEAO\mujeres\1%\simulacion_3\output_tests.xlsx',ub_vec_89','ub_vec_89');</v>
      </c>
      <c r="UU153">
        <v>89</v>
      </c>
      <c r="UV153" t="str">
        <f>"xlswrite('G:\Mi unidad\1. PROYECTOS TELLO 2022\SCM SPILL OVERS\outputs\PEAO\criminalidad\1%\simulacion_3\output_tests.xlsx',ub_vec_"&amp;UU153&amp;"','ub_vec_"&amp;UU153&amp;"');"</f>
        <v>xlswrite('G:\Mi unidad\1. PROYECTOS TELLO 2022\SCM SPILL OVERS\outputs\PEAO\criminalidad\1%\simulacion_3\output_tests.xlsx',ub_vec_89','ub_vec_89');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OVERS\outputs\PEAO\bajo_niv_educ\1%\simulacion_3\output_tests.xlsx',p_value_vec_"&amp;QW154&amp;"','p_value_vec_"&amp;QW154&amp;"');"</f>
        <v>xlswrite('G:\Mi unidad\1. PROYECTOS TELLO 2022\SCM SPILL OVERS\outputs\PEAO\bajo_niv_educ\1%\simulacion_3\output_tests.xlsx',p_value_vec_89','p_value_vec_89');</v>
      </c>
      <c r="RK154">
        <v>89</v>
      </c>
      <c r="RL154" t="str">
        <f>"xlswrite('G:\Mi unidad\1. PROYECTOS TELLO 2022\SCM SPILL OVERS\outputs\PEAO\bajo_ingreso\1%\simulacion_3\output_tests.xlsx',p_value_vec_"&amp;RK154&amp;"','p_value_vec_"&amp;RK154&amp;"');"</f>
        <v>xlswrite('G:\Mi unidad\1. PROYECTOS TELLO 2022\SCM SPILL OVERS\outputs\PEAO\bajo_ingreso\1%\simulacion_3\output_tests.xlsx',p_value_vec_89','p_value_vec_89');</v>
      </c>
      <c r="RW154">
        <v>89</v>
      </c>
      <c r="RX154" t="str">
        <f>"xlswrite('G:\Mi unidad\1. PROYECTOS TELLO 2022\SCM SPILL OVERS\outputs\PEAO\densidad\1%\simulacion_3\output_tests.xlsx',p_value_vec_"&amp;RW154&amp;"','p_value_vec_"&amp;RW154&amp;"');"</f>
        <v>xlswrite('G:\Mi unidad\1. PROYECTOS TELLO 2022\SCM SPILL OVERS\outputs\PEAO\densidad\1%\simulacion_3\output_tests.xlsx',p_value_vec_89','p_value_vec_89');</v>
      </c>
      <c r="SI154">
        <v>89</v>
      </c>
      <c r="SJ154" t="str">
        <f>"xlswrite('G:\Mi unidad\1. PROYECTOS TELLO 2022\SCM SPILL OVERS\outputs\PEAO\densidad_g\1%\simulacion_3\output_tests.xlsx',p_value_vec_"&amp;SI154&amp;"','p_value_vec_"&amp;SI154&amp;"');"</f>
        <v>xlswrite('G:\Mi unidad\1. PROYECTOS TELLO 2022\SCM SPILL OVERS\outputs\PEAO\densidad_g\1%\simulacion_3\output_tests.xlsx',p_value_vec_89','p_value_vec_89');</v>
      </c>
      <c r="SU154">
        <v>89</v>
      </c>
      <c r="SV154" t="str">
        <f>"xlswrite('G:\Mi unidad\1. PROYECTOS TELLO 2022\SCM SPILL OVERS\outputs\PEAO\distancia_centro_salud\1%\simulacion_3\output_tests.xlsx',p_value_vec_"&amp;SU154&amp;"','p_value_vec_"&amp;SU154&amp;"');"</f>
        <v>xlswrite('G:\Mi unidad\1. PROYECTOS TELLO 2022\SCM SPILL OVERS\outputs\PEAO\distancia_centro_salud\1%\simulacion_3\output_tests.xlsx',p_value_vec_89','p_value_vec_89');</v>
      </c>
      <c r="TH154">
        <v>89</v>
      </c>
      <c r="TI154" t="str">
        <f>"xlswrite('G:\Mi unidad\1. PROYECTOS TELLO 2022\SCM SPILL OVERS\outputs\PEAO\informalidad\1%\simulacion_3\output_tests.xlsx',p_value_vec_"&amp;TH154&amp;"','p_value_vec_"&amp;TH154&amp;"');"</f>
        <v>xlswrite('G:\Mi unidad\1. PROYECTOS TELLO 2022\SCM SPILL OVERS\outputs\PEAO\informalidad\1%\simulacion_3\output_tests.xlsx',p_value_vec_89','p_value_vec_89');</v>
      </c>
      <c r="TU154">
        <v>89</v>
      </c>
      <c r="TV154" t="str">
        <f>"xlswrite('G:\Mi unidad\1. PROYECTOS TELLO 2022\SCM SPILL OVERS\outputs\PEAO\alimentos\1%\simulacion_3\output_tests.xlsx',p_value_vec_"&amp;TU154&amp;"','p_value_vec_"&amp;TU154&amp;"');"</f>
        <v>xlswrite('G:\Mi unidad\1. PROYECTOS TELLO 2022\SCM SPILL OVERS\outputs\PEAO\alimentos\1%\simulacion_3\output_tests.xlsx',p_value_vec_89','p_value_vec_89');</v>
      </c>
      <c r="UB154">
        <v>89</v>
      </c>
      <c r="UC154" t="str">
        <f>"xlswrite('G:\Mi unidad\1. PROYECTOS TELLO 2022\SCM SPILL OVERS\outputs\PEAO\jefe_hogar\1%\simulacion_3\output_tests.xlsx',p_value_vec_"&amp;UB154&amp;"','p_value_vec_"&amp;UB154&amp;"');"</f>
        <v>xlswrite('G:\Mi unidad\1. PROYECTOS TELLO 2022\SCM SPILL OVERS\outputs\PEAO\jefe_hogar\1%\simulacion_3\output_tests.xlsx',p_value_vec_89','p_value_vec_89');</v>
      </c>
      <c r="UI154">
        <v>89</v>
      </c>
      <c r="UJ154" t="str">
        <f>"xlswrite('G:\Mi unidad\1. PROYECTOS TELLO 2022\SCM SPILL OVERS\outputs\PEAO\mujeres\1%\simulacion_3\output_tests.xlsx',p_value_vec_"&amp;UI154&amp;"','p_value_vec_"&amp;UI154&amp;"');"</f>
        <v>xlswrite('G:\Mi unidad\1. PROYECTOS TELLO 2022\SCM SPILL OVERS\outputs\PEAO\mujeres\1%\simulacion_3\output_tests.xlsx',p_value_vec_89','p_value_vec_89');</v>
      </c>
      <c r="UU154">
        <v>89</v>
      </c>
      <c r="UV154" t="str">
        <f>"xlswrite('G:\Mi unidad\1. PROYECTOS TELLO 2022\SCM SPILL OVERS\outputs\PEAO\criminalidad\1%\simulacion_3\output_tests.xlsx',p_value_vec_"&amp;UU154&amp;"','p_value_vec_"&amp;UU154&amp;"');"</f>
        <v>xlswrite('G:\Mi unidad\1. PROYECTOS TELLO 2022\SCM SPILL OVERS\outputs\PEAO\criminalidad\1%\simulacion_3\output_tests.xlsx',p_value_vec_89','p_value_vec_89');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OVERS\outputs\PEAO\bajo_niv_educ\1%\simulacion_3\output_tests.xlsx',alpha1_hat_vec_"&amp;QW155&amp;"','alpha1_hat_vec_"&amp;QW155&amp;"');"</f>
        <v>xlswrite('G:\Mi unidad\1. PROYECTOS TELLO 2022\SCM SPILL OVERS\outputs\PEAO\bajo_niv_educ\1%\simulacion_3\output_tests.xlsx',alpha1_hat_vec_89','alpha1_hat_vec_89');</v>
      </c>
      <c r="RK155">
        <v>89</v>
      </c>
      <c r="RL155" t="str">
        <f>"xlswrite('G:\Mi unidad\1. PROYECTOS TELLO 2022\SCM SPILL OVERS\outputs\PEAO\bajo_ingreso\1%\simulacion_3\output_tests.xlsx',alpha1_hat_vec_"&amp;RK155&amp;"','alpha1_hat_vec_"&amp;RK155&amp;"');"</f>
        <v>xlswrite('G:\Mi unidad\1. PROYECTOS TELLO 2022\SCM SPILL OVERS\outputs\PEAO\bajo_ingreso\1%\simulacion_3\output_tests.xlsx',alpha1_hat_vec_89','alpha1_hat_vec_89');</v>
      </c>
      <c r="RW155">
        <v>89</v>
      </c>
      <c r="RX155" t="str">
        <f>"xlswrite('G:\Mi unidad\1. PROYECTOS TELLO 2022\SCM SPILL OVERS\outputs\PEAO\densidad\1%\simulacion_3\output_tests.xlsx',alpha1_hat_vec_"&amp;RW155&amp;"','alpha1_hat_vec_"&amp;RW155&amp;"');"</f>
        <v>xlswrite('G:\Mi unidad\1. PROYECTOS TELLO 2022\SCM SPILL OVERS\outputs\PEAO\densidad\1%\simulacion_3\output_tests.xlsx',alpha1_hat_vec_89','alpha1_hat_vec_89');</v>
      </c>
      <c r="SI155">
        <v>89</v>
      </c>
      <c r="SJ155" t="str">
        <f>"xlswrite('G:\Mi unidad\1. PROYECTOS TELLO 2022\SCM SPILL OVERS\outputs\PEAO\densidad_g\1%\simulacion_3\output_tests.xlsx',alpha1_hat_vec_"&amp;SI155&amp;"','alpha1_hat_vec_"&amp;SI155&amp;"');"</f>
        <v>xlswrite('G:\Mi unidad\1. PROYECTOS TELLO 2022\SCM SPILL OVERS\outputs\PEAO\densidad_g\1%\simulacion_3\output_tests.xlsx',alpha1_hat_vec_89','alpha1_hat_vec_89');</v>
      </c>
      <c r="SU155">
        <v>89</v>
      </c>
      <c r="SV155" t="str">
        <f>"xlswrite('G:\Mi unidad\1. PROYECTOS TELLO 2022\SCM SPILL OVERS\outputs\PEAO\distancia_centro_salud\1%\simulacion_3\output_tests.xlsx',alpha1_hat_vec_"&amp;SU155&amp;"','alpha1_hat_vec_"&amp;SU155&amp;"');"</f>
        <v>xlswrite('G:\Mi unidad\1. PROYECTOS TELLO 2022\SCM SPILL OVERS\outputs\PEAO\distancia_centro_salud\1%\simulacion_3\output_tests.xlsx',alpha1_hat_vec_89','alpha1_hat_vec_89');</v>
      </c>
      <c r="TH155">
        <v>89</v>
      </c>
      <c r="TI155" t="str">
        <f>"xlswrite('G:\Mi unidad\1. PROYECTOS TELLO 2022\SCM SPILL OVERS\outputs\PEAO\informalidad\1%\simulacion_3\output_tests.xlsx',alpha1_hat_vec_"&amp;TH155&amp;"','alpha1_hat_vec_"&amp;TH155&amp;"');"</f>
        <v>xlswrite('G:\Mi unidad\1. PROYECTOS TELLO 2022\SCM SPILL OVERS\outputs\PEAO\informalidad\1%\simulacion_3\output_tests.xlsx',alpha1_hat_vec_89','alpha1_hat_vec_89');</v>
      </c>
      <c r="TU155">
        <v>89</v>
      </c>
      <c r="TV155" t="str">
        <f>"xlswrite('G:\Mi unidad\1. PROYECTOS TELLO 2022\SCM SPILL OVERS\outputs\PEAO\alimentos\1%\simulacion_3\output_tests.xlsx',alpha1_hat_vec_"&amp;TU155&amp;"','alpha1_hat_vec_"&amp;TU155&amp;"');"</f>
        <v>xlswrite('G:\Mi unidad\1. PROYECTOS TELLO 2022\SCM SPILL OVERS\outputs\PEAO\alimentos\1%\simulacion_3\output_tests.xlsx',alpha1_hat_vec_89','alpha1_hat_vec_89');</v>
      </c>
      <c r="UB155">
        <v>89</v>
      </c>
      <c r="UC155" t="str">
        <f>"xlswrite('G:\Mi unidad\1. PROYECTOS TELLO 2022\SCM SPILL OVERS\outputs\PEAO\jefe_hogar\1%\simulacion_3\output_tests.xlsx',alpha1_hat_vec_"&amp;UB155&amp;"','alpha1_hat_vec_"&amp;UB155&amp;"');"</f>
        <v>xlswrite('G:\Mi unidad\1. PROYECTOS TELLO 2022\SCM SPILL OVERS\outputs\PEAO\jefe_hogar\1%\simulacion_3\output_tests.xlsx',alpha1_hat_vec_89','alpha1_hat_vec_89');</v>
      </c>
      <c r="UI155">
        <v>89</v>
      </c>
      <c r="UJ155" t="str">
        <f>"xlswrite('G:\Mi unidad\1. PROYECTOS TELLO 2022\SCM SPILL OVERS\outputs\PEAO\mujeres\1%\simulacion_3\output_tests.xlsx',alpha1_hat_vec_"&amp;UI155&amp;"','alpha1_hat_vec_"&amp;UI155&amp;"');"</f>
        <v>xlswrite('G:\Mi unidad\1. PROYECTOS TELLO 2022\SCM SPILL OVERS\outputs\PEAO\mujeres\1%\simulacion_3\output_tests.xlsx',alpha1_hat_vec_89','alpha1_hat_vec_89');</v>
      </c>
      <c r="UU155">
        <v>89</v>
      </c>
      <c r="UV155" t="str">
        <f>"xlswrite('G:\Mi unidad\1. PROYECTOS TELLO 2022\SCM SPILL OVERS\outputs\PEAO\criminalidad\1%\simulacion_3\output_tests.xlsx',alpha1_hat_vec_"&amp;UU155&amp;"','alpha1_hat_vec_"&amp;UU155&amp;"');"</f>
        <v>xlswrite('G:\Mi unidad\1. PROYECTOS TELLO 2022\SCM SPILL OVERS\outputs\PEAO\criminalidad\1%\simulacion_3\output_tests.xlsx',alpha1_hat_vec_89','alpha1_hat_vec_89');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OVERS\outputs\PEAO\bajo_niv_educ\1%\simulacion_3\output_tests.xlsx',spillover_test_"&amp;QW156&amp;"','sp_test_"&amp;QW156&amp;"');"</f>
        <v>xlswrite('G:\Mi unidad\1. PROYECTOS TELLO 2022\SCM SPILL OVERS\outputs\PEAO\bajo_niv_educ\1%\simulacion_3\output_tests.xlsx',spillover_test_89','sp_test_89');</v>
      </c>
      <c r="RK156">
        <v>89</v>
      </c>
      <c r="RL156" t="str">
        <f>"xlswrite('G:\Mi unidad\1. PROYECTOS TELLO 2022\SCM SPILL OVERS\outputs\PEAO\bajo_ingreso\1%\simulacion_3\output_tests.xlsx',spillover_test_"&amp;RK156&amp;"','sp_test_"&amp;RK156&amp;"');"</f>
        <v>xlswrite('G:\Mi unidad\1. PROYECTOS TELLO 2022\SCM SPILL OVERS\outputs\PEAO\bajo_ingreso\1%\simulacion_3\output_tests.xlsx',spillover_test_89','sp_test_89');</v>
      </c>
      <c r="RW156">
        <v>89</v>
      </c>
      <c r="RX156" t="str">
        <f>"xlswrite('G:\Mi unidad\1. PROYECTOS TELLO 2022\SCM SPILL OVERS\outputs\PEAO\densidad\1%\simulacion_3\output_tests.xlsx',spillover_test_"&amp;RW156&amp;"','sp_test_"&amp;RW156&amp;"');"</f>
        <v>xlswrite('G:\Mi unidad\1. PROYECTOS TELLO 2022\SCM SPILL OVERS\outputs\PEAO\densidad\1%\simulacion_3\output_tests.xlsx',spillover_test_89','sp_test_89');</v>
      </c>
      <c r="SI156">
        <v>89</v>
      </c>
      <c r="SJ156" t="str">
        <f>"xlswrite('G:\Mi unidad\1. PROYECTOS TELLO 2022\SCM SPILL OVERS\outputs\PEAO\densidad_g\1%\simulacion_3\output_tests.xlsx',spillover_test_"&amp;SI156&amp;"','sp_test_"&amp;SI156&amp;"');"</f>
        <v>xlswrite('G:\Mi unidad\1. PROYECTOS TELLO 2022\SCM SPILL OVERS\outputs\PEAO\densidad_g\1%\simulacion_3\output_tests.xlsx',spillover_test_89','sp_test_89');</v>
      </c>
      <c r="SU156">
        <v>89</v>
      </c>
      <c r="SV156" t="str">
        <f>"xlswrite('G:\Mi unidad\1. PROYECTOS TELLO 2022\SCM SPILL OVERS\outputs\PEAO\distancia_centro_salud\1%\simulacion_3\output_tests.xlsx',spillover_test_"&amp;SU156&amp;"','sp_test_"&amp;SU156&amp;"');"</f>
        <v>xlswrite('G:\Mi unidad\1. PROYECTOS TELLO 2022\SCM SPILL OVERS\outputs\PEAO\distancia_centro_salud\1%\simulacion_3\output_tests.xlsx',spillover_test_89','sp_test_89');</v>
      </c>
      <c r="TH156">
        <v>89</v>
      </c>
      <c r="TI156" t="str">
        <f>"xlswrite('G:\Mi unidad\1. PROYECTOS TELLO 2022\SCM SPILL OVERS\outputs\PEAO\informalidad\1%\simulacion_3\output_tests.xlsx',spillover_test_"&amp;TH156&amp;"','sp_test_"&amp;TH156&amp;"');"</f>
        <v>xlswrite('G:\Mi unidad\1. PROYECTOS TELLO 2022\SCM SPILL OVERS\outputs\PEAO\informalidad\1%\simulacion_3\output_tests.xlsx',spillover_test_89','sp_test_89');</v>
      </c>
      <c r="TU156">
        <v>89</v>
      </c>
      <c r="TV156" t="str">
        <f>"xlswrite('G:\Mi unidad\1. PROYECTOS TELLO 2022\SCM SPILL OVERS\outputs\PEAO\alimentos\1%\simulacion_3\output_tests.xlsx',spillover_test_"&amp;TU156&amp;"','sp_test_"&amp;TU156&amp;"');"</f>
        <v>xlswrite('G:\Mi unidad\1. PROYECTOS TELLO 2022\SCM SPILL OVERS\outputs\PEAO\alimentos\1%\simulacion_3\output_tests.xlsx',spillover_test_89','sp_test_89');</v>
      </c>
      <c r="UB156">
        <v>89</v>
      </c>
      <c r="UC156" t="str">
        <f>"xlswrite('G:\Mi unidad\1. PROYECTOS TELLO 2022\SCM SPILL OVERS\outputs\PEAO\jefe_hogar\1%\simulacion_3\output_tests.xlsx',spillover_test_"&amp;UB156&amp;"','sp_test_"&amp;UB156&amp;"');"</f>
        <v>xlswrite('G:\Mi unidad\1. PROYECTOS TELLO 2022\SCM SPILL OVERS\outputs\PEAO\jefe_hogar\1%\simulacion_3\output_tests.xlsx',spillover_test_89','sp_test_89');</v>
      </c>
      <c r="UI156">
        <v>89</v>
      </c>
      <c r="UJ156" t="str">
        <f>"xlswrite('G:\Mi unidad\1. PROYECTOS TELLO 2022\SCM SPILL OVERS\outputs\PEAO\mujeres\1%\simulacion_3\output_tests.xlsx',spillover_test_"&amp;UI156&amp;"','sp_test_"&amp;UI156&amp;"');"</f>
        <v>xlswrite('G:\Mi unidad\1. PROYECTOS TELLO 2022\SCM SPILL OVERS\outputs\PEAO\mujeres\1%\simulacion_3\output_tests.xlsx',spillover_test_89','sp_test_89');</v>
      </c>
      <c r="UU156">
        <v>89</v>
      </c>
      <c r="UV156" t="str">
        <f>"xlswrite('G:\Mi unidad\1. PROYECTOS TELLO 2022\SCM SPILL OVERS\outputs\PEAO\criminalidad\1%\simulacion_3\output_tests.xlsx',spillover_test_"&amp;UU156&amp;"','sp_test_"&amp;UU156&amp;"');"</f>
        <v>xlswrite('G:\Mi unidad\1. PROYECTOS TELLO 2022\SCM SPILL OVERS\outputs\PEAO\criminalidad\1%\simulacion_3\output_tests.xlsx',spillover_test_89','sp_test_89');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sp_andrews(Y_pre_"&amp;QP157&amp;",PEAO_"&amp;QP157&amp;"(:,T+s),A_"&amp;QP157&amp;",C,d,alpha_sig);"</f>
        <v xml:space="preserve">    spillover_test_80(s) = sp_andrews(Y_pre_80,PEAO_80(:,T+s),A_80,C,d,alpha_sig);</v>
      </c>
      <c r="QW157">
        <v>91</v>
      </c>
      <c r="QX157" t="str">
        <f>"xlswrite('G:\Mi unidad\1. PROYECTOS TELLO 2022\SCM SPILL OVERS\outputs\PEAO\bajo_niv_educ\1%\simulacion_3\output_tests.xlsx',lb_vec_"&amp;QW157&amp;"','lb_vec_"&amp;QW157&amp;"');"</f>
        <v>xlswrite('G:\Mi unidad\1. PROYECTOS TELLO 2022\SCM SPILL OVERS\outputs\PEAO\bajo_niv_educ\1%\simulacion_3\output_tests.xlsx',lb_vec_91','lb_vec_91');</v>
      </c>
      <c r="RK157">
        <v>91</v>
      </c>
      <c r="RL157" t="str">
        <f>"xlswrite('G:\Mi unidad\1. PROYECTOS TELLO 2022\SCM SPILL OVERS\outputs\PEAO\bajo_ingreso\1%\simulacion_3\output_tests.xlsx',lb_vec_"&amp;RK157&amp;"','lb_vec_"&amp;RK157&amp;"');"</f>
        <v>xlswrite('G:\Mi unidad\1. PROYECTOS TELLO 2022\SCM SPILL OVERS\outputs\PEAO\bajo_ingreso\1%\simulacion_3\output_tests.xlsx',lb_vec_91','lb_vec_91');</v>
      </c>
      <c r="RW157">
        <v>91</v>
      </c>
      <c r="RX157" t="str">
        <f>"xlswrite('G:\Mi unidad\1. PROYECTOS TELLO 2022\SCM SPILL OVERS\outputs\PEAO\densidad\1%\simulacion_3\output_tests.xlsx',lb_vec_"&amp;RW157&amp;"','lb_vec_"&amp;RW157&amp;"');"</f>
        <v>xlswrite('G:\Mi unidad\1. PROYECTOS TELLO 2022\SCM SPILL OVERS\outputs\PEAO\densidad\1%\simulacion_3\output_tests.xlsx',lb_vec_91','lb_vec_91');</v>
      </c>
      <c r="SI157">
        <v>91</v>
      </c>
      <c r="SJ157" t="str">
        <f>"xlswrite('G:\Mi unidad\1. PROYECTOS TELLO 2022\SCM SPILL OVERS\outputs\PEAO\densidad_g\1%\simulacion_3\output_tests.xlsx',lb_vec_"&amp;SI157&amp;"','lb_vec_"&amp;SI157&amp;"');"</f>
        <v>xlswrite('G:\Mi unidad\1. PROYECTOS TELLO 2022\SCM SPILL OVERS\outputs\PEAO\densidad_g\1%\simulacion_3\output_tests.xlsx',lb_vec_91','lb_vec_91');</v>
      </c>
      <c r="SU157">
        <v>91</v>
      </c>
      <c r="SV157" t="str">
        <f>"xlswrite('G:\Mi unidad\1. PROYECTOS TELLO 2022\SCM SPILL OVERS\outputs\PEAO\distancia_centro_salud\1%\simulacion_3\output_tests.xlsx',lb_vec_"&amp;SU157&amp;"','lb_vec_"&amp;SU157&amp;"');"</f>
        <v>xlswrite('G:\Mi unidad\1. PROYECTOS TELLO 2022\SCM SPILL OVERS\outputs\PEAO\distancia_centro_salud\1%\simulacion_3\output_tests.xlsx',lb_vec_91','lb_vec_91');</v>
      </c>
      <c r="TH157">
        <v>91</v>
      </c>
      <c r="TI157" t="str">
        <f>"xlswrite('G:\Mi unidad\1. PROYECTOS TELLO 2022\SCM SPILL OVERS\outputs\PEAO\informalidad\1%\simulacion_3\output_tests.xlsx',lb_vec_"&amp;TH157&amp;"','lb_vec_"&amp;TH157&amp;"');"</f>
        <v>xlswrite('G:\Mi unidad\1. PROYECTOS TELLO 2022\SCM SPILL OVERS\outputs\PEAO\informalidad\1%\simulacion_3\output_tests.xlsx',lb_vec_91','lb_vec_91');</v>
      </c>
      <c r="TU157">
        <v>91</v>
      </c>
      <c r="TV157" t="str">
        <f>"xlswrite('G:\Mi unidad\1. PROYECTOS TELLO 2022\SCM SPILL OVERS\outputs\PEAO\alimentos\1%\simulacion_3\output_tests.xlsx',lb_vec_"&amp;TU157&amp;"','lb_vec_"&amp;TU157&amp;"');"</f>
        <v>xlswrite('G:\Mi unidad\1. PROYECTOS TELLO 2022\SCM SPILL OVERS\outputs\PEAO\alimentos\1%\simulacion_3\output_tests.xlsx',lb_vec_91','lb_vec_91');</v>
      </c>
      <c r="UB157">
        <v>91</v>
      </c>
      <c r="UC157" t="str">
        <f>"xlswrite('G:\Mi unidad\1. PROYECTOS TELLO 2022\SCM SPILL OVERS\outputs\PEAO\jefe_hogar\1%\simulacion_3\output_tests.xlsx',lb_vec_"&amp;UB157&amp;"','lb_vec_"&amp;UB157&amp;"');"</f>
        <v>xlswrite('G:\Mi unidad\1. PROYECTOS TELLO 2022\SCM SPILL OVERS\outputs\PEAO\jefe_hogar\1%\simulacion_3\output_tests.xlsx',lb_vec_91','lb_vec_91');</v>
      </c>
      <c r="UI157">
        <v>91</v>
      </c>
      <c r="UJ157" t="str">
        <f>"xlswrite('G:\Mi unidad\1. PROYECTOS TELLO 2022\SCM SPILL OVERS\outputs\PEAO\mujeres\1%\simulacion_3\output_tests.xlsx',lb_vec_"&amp;UI157&amp;"','lb_vec_"&amp;UI157&amp;"');"</f>
        <v>xlswrite('G:\Mi unidad\1. PROYECTOS TELLO 2022\SCM SPILL OVERS\outputs\PEAO\mujeres\1%\simulacion_3\output_tests.xlsx',lb_vec_91','lb_vec_91');</v>
      </c>
      <c r="UU157">
        <v>91</v>
      </c>
      <c r="UV157" t="str">
        <f>"xlswrite('G:\Mi unidad\1. PROYECTOS TELLO 2022\SCM SPILL OVERS\outputs\PEAO\criminalidad\1%\simulacion_3\output_tests.xlsx',lb_vec_"&amp;UU157&amp;"','lb_vec_"&amp;UU157&amp;"');"</f>
        <v>xlswrite('G:\Mi unidad\1. PROYECTOS TELLO 2022\SCM SPILL OVERS\outputs\PEAO\criminalidad\1%\simulacion_3\output_tests.xlsx',lb_vec_91','lb_vec_91');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OVERS\outputs\PEAO\bajo_niv_educ\1%\simulacion_3\output_tests.xlsx',ub_vec_"&amp;QW158&amp;"','ub_vec_"&amp;QW158&amp;"');"</f>
        <v>xlswrite('G:\Mi unidad\1. PROYECTOS TELLO 2022\SCM SPILL OVERS\outputs\PEAO\bajo_niv_educ\1%\simulacion_3\output_tests.xlsx',ub_vec_91','ub_vec_91');</v>
      </c>
      <c r="RK158">
        <v>91</v>
      </c>
      <c r="RL158" t="str">
        <f>"xlswrite('G:\Mi unidad\1. PROYECTOS TELLO 2022\SCM SPILL OVERS\outputs\PEAO\bajo_ingreso\1%\simulacion_3\output_tests.xlsx',ub_vec_"&amp;RK158&amp;"','ub_vec_"&amp;RK158&amp;"');"</f>
        <v>xlswrite('G:\Mi unidad\1. PROYECTOS TELLO 2022\SCM SPILL OVERS\outputs\PEAO\bajo_ingreso\1%\simulacion_3\output_tests.xlsx',ub_vec_91','ub_vec_91');</v>
      </c>
      <c r="RW158">
        <v>91</v>
      </c>
      <c r="RX158" t="str">
        <f>"xlswrite('G:\Mi unidad\1. PROYECTOS TELLO 2022\SCM SPILL OVERS\outputs\PEAO\densidad\1%\simulacion_3\output_tests.xlsx',ub_vec_"&amp;RW158&amp;"','ub_vec_"&amp;RW158&amp;"');"</f>
        <v>xlswrite('G:\Mi unidad\1. PROYECTOS TELLO 2022\SCM SPILL OVERS\outputs\PEAO\densidad\1%\simulacion_3\output_tests.xlsx',ub_vec_91','ub_vec_91');</v>
      </c>
      <c r="SI158">
        <v>91</v>
      </c>
      <c r="SJ158" t="str">
        <f>"xlswrite('G:\Mi unidad\1. PROYECTOS TELLO 2022\SCM SPILL OVERS\outputs\PEAO\densidad_g\1%\simulacion_3\output_tests.xlsx',ub_vec_"&amp;SI158&amp;"','ub_vec_"&amp;SI158&amp;"');"</f>
        <v>xlswrite('G:\Mi unidad\1. PROYECTOS TELLO 2022\SCM SPILL OVERS\outputs\PEAO\densidad_g\1%\simulacion_3\output_tests.xlsx',ub_vec_91','ub_vec_91');</v>
      </c>
      <c r="SU158">
        <v>91</v>
      </c>
      <c r="SV158" t="str">
        <f>"xlswrite('G:\Mi unidad\1. PROYECTOS TELLO 2022\SCM SPILL OVERS\outputs\PEAO\distancia_centro_salud\1%\simulacion_3\output_tests.xlsx',ub_vec_"&amp;SU158&amp;"','ub_vec_"&amp;SU158&amp;"');"</f>
        <v>xlswrite('G:\Mi unidad\1. PROYECTOS TELLO 2022\SCM SPILL OVERS\outputs\PEAO\distancia_centro_salud\1%\simulacion_3\output_tests.xlsx',ub_vec_91','ub_vec_91');</v>
      </c>
      <c r="TH158">
        <v>91</v>
      </c>
      <c r="TI158" t="str">
        <f>"xlswrite('G:\Mi unidad\1. PROYECTOS TELLO 2022\SCM SPILL OVERS\outputs\PEAO\informalidad\1%\simulacion_3\output_tests.xlsx',ub_vec_"&amp;TH158&amp;"','ub_vec_"&amp;TH158&amp;"');"</f>
        <v>xlswrite('G:\Mi unidad\1. PROYECTOS TELLO 2022\SCM SPILL OVERS\outputs\PEAO\informalidad\1%\simulacion_3\output_tests.xlsx',ub_vec_91','ub_vec_91');</v>
      </c>
      <c r="TU158">
        <v>91</v>
      </c>
      <c r="TV158" t="str">
        <f>"xlswrite('G:\Mi unidad\1. PROYECTOS TELLO 2022\SCM SPILL OVERS\outputs\PEAO\alimentos\1%\simulacion_3\output_tests.xlsx',ub_vec_"&amp;TU158&amp;"','ub_vec_"&amp;TU158&amp;"');"</f>
        <v>xlswrite('G:\Mi unidad\1. PROYECTOS TELLO 2022\SCM SPILL OVERS\outputs\PEAO\alimentos\1%\simulacion_3\output_tests.xlsx',ub_vec_91','ub_vec_91');</v>
      </c>
      <c r="UB158">
        <v>91</v>
      </c>
      <c r="UC158" t="str">
        <f>"xlswrite('G:\Mi unidad\1. PROYECTOS TELLO 2022\SCM SPILL OVERS\outputs\PEAO\jefe_hogar\1%\simulacion_3\output_tests.xlsx',ub_vec_"&amp;UB158&amp;"','ub_vec_"&amp;UB158&amp;"');"</f>
        <v>xlswrite('G:\Mi unidad\1. PROYECTOS TELLO 2022\SCM SPILL OVERS\outputs\PEAO\jefe_hogar\1%\simulacion_3\output_tests.xlsx',ub_vec_91','ub_vec_91');</v>
      </c>
      <c r="UI158">
        <v>91</v>
      </c>
      <c r="UJ158" t="str">
        <f>"xlswrite('G:\Mi unidad\1. PROYECTOS TELLO 2022\SCM SPILL OVERS\outputs\PEAO\mujeres\1%\simulacion_3\output_tests.xlsx',ub_vec_"&amp;UI158&amp;"','ub_vec_"&amp;UI158&amp;"');"</f>
        <v>xlswrite('G:\Mi unidad\1. PROYECTOS TELLO 2022\SCM SPILL OVERS\outputs\PEAO\mujeres\1%\simulacion_3\output_tests.xlsx',ub_vec_91','ub_vec_91');</v>
      </c>
      <c r="UU158">
        <v>91</v>
      </c>
      <c r="UV158" t="str">
        <f>"xlswrite('G:\Mi unidad\1. PROYECTOS TELLO 2022\SCM SPILL OVERS\outputs\PEAO\criminalidad\1%\simulacion_3\output_tests.xlsx',ub_vec_"&amp;UU158&amp;"','ub_vec_"&amp;UU158&amp;"');"</f>
        <v>xlswrite('G:\Mi unidad\1. PROYECTOS TELLO 2022\SCM SPILL OVERS\outputs\PEAO\criminalidad\1%\simulacion_3\output_tests.xlsx',ub_vec_91','ub_vec_91');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OVERS\outputs\PEAO\bajo_niv_educ\1%\simulacion_3\output_tests.xlsx',p_value_vec_"&amp;QW159&amp;"','p_value_vec_"&amp;QW159&amp;"');"</f>
        <v>xlswrite('G:\Mi unidad\1. PROYECTOS TELLO 2022\SCM SPILL OVERS\outputs\PEAO\bajo_niv_educ\1%\simulacion_3\output_tests.xlsx',p_value_vec_91','p_value_vec_91');</v>
      </c>
      <c r="RK159">
        <v>91</v>
      </c>
      <c r="RL159" t="str">
        <f>"xlswrite('G:\Mi unidad\1. PROYECTOS TELLO 2022\SCM SPILL OVERS\outputs\PEAO\bajo_ingreso\1%\simulacion_3\output_tests.xlsx',p_value_vec_"&amp;RK159&amp;"','p_value_vec_"&amp;RK159&amp;"');"</f>
        <v>xlswrite('G:\Mi unidad\1. PROYECTOS TELLO 2022\SCM SPILL OVERS\outputs\PEAO\bajo_ingreso\1%\simulacion_3\output_tests.xlsx',p_value_vec_91','p_value_vec_91');</v>
      </c>
      <c r="RW159">
        <v>91</v>
      </c>
      <c r="RX159" t="str">
        <f>"xlswrite('G:\Mi unidad\1. PROYECTOS TELLO 2022\SCM SPILL OVERS\outputs\PEAO\densidad\1%\simulacion_3\output_tests.xlsx',p_value_vec_"&amp;RW159&amp;"','p_value_vec_"&amp;RW159&amp;"');"</f>
        <v>xlswrite('G:\Mi unidad\1. PROYECTOS TELLO 2022\SCM SPILL OVERS\outputs\PEAO\densidad\1%\simulacion_3\output_tests.xlsx',p_value_vec_91','p_value_vec_91');</v>
      </c>
      <c r="SI159">
        <v>91</v>
      </c>
      <c r="SJ159" t="str">
        <f>"xlswrite('G:\Mi unidad\1. PROYECTOS TELLO 2022\SCM SPILL OVERS\outputs\PEAO\densidad_g\1%\simulacion_3\output_tests.xlsx',p_value_vec_"&amp;SI159&amp;"','p_value_vec_"&amp;SI159&amp;"');"</f>
        <v>xlswrite('G:\Mi unidad\1. PROYECTOS TELLO 2022\SCM SPILL OVERS\outputs\PEAO\densidad_g\1%\simulacion_3\output_tests.xlsx',p_value_vec_91','p_value_vec_91');</v>
      </c>
      <c r="SU159">
        <v>91</v>
      </c>
      <c r="SV159" t="str">
        <f>"xlswrite('G:\Mi unidad\1. PROYECTOS TELLO 2022\SCM SPILL OVERS\outputs\PEAO\distancia_centro_salud\1%\simulacion_3\output_tests.xlsx',p_value_vec_"&amp;SU159&amp;"','p_value_vec_"&amp;SU159&amp;"');"</f>
        <v>xlswrite('G:\Mi unidad\1. PROYECTOS TELLO 2022\SCM SPILL OVERS\outputs\PEAO\distancia_centro_salud\1%\simulacion_3\output_tests.xlsx',p_value_vec_91','p_value_vec_91');</v>
      </c>
      <c r="TH159">
        <v>91</v>
      </c>
      <c r="TI159" t="str">
        <f>"xlswrite('G:\Mi unidad\1. PROYECTOS TELLO 2022\SCM SPILL OVERS\outputs\PEAO\informalidad\1%\simulacion_3\output_tests.xlsx',p_value_vec_"&amp;TH159&amp;"','p_value_vec_"&amp;TH159&amp;"');"</f>
        <v>xlswrite('G:\Mi unidad\1. PROYECTOS TELLO 2022\SCM SPILL OVERS\outputs\PEAO\informalidad\1%\simulacion_3\output_tests.xlsx',p_value_vec_91','p_value_vec_91');</v>
      </c>
      <c r="TU159">
        <v>91</v>
      </c>
      <c r="TV159" t="str">
        <f>"xlswrite('G:\Mi unidad\1. PROYECTOS TELLO 2022\SCM SPILL OVERS\outputs\PEAO\alimentos\1%\simulacion_3\output_tests.xlsx',p_value_vec_"&amp;TU159&amp;"','p_value_vec_"&amp;TU159&amp;"');"</f>
        <v>xlswrite('G:\Mi unidad\1. PROYECTOS TELLO 2022\SCM SPILL OVERS\outputs\PEAO\alimentos\1%\simulacion_3\output_tests.xlsx',p_value_vec_91','p_value_vec_91');</v>
      </c>
      <c r="UB159">
        <v>91</v>
      </c>
      <c r="UC159" t="str">
        <f>"xlswrite('G:\Mi unidad\1. PROYECTOS TELLO 2022\SCM SPILL OVERS\outputs\PEAO\jefe_hogar\1%\simulacion_3\output_tests.xlsx',p_value_vec_"&amp;UB159&amp;"','p_value_vec_"&amp;UB159&amp;"');"</f>
        <v>xlswrite('G:\Mi unidad\1. PROYECTOS TELLO 2022\SCM SPILL OVERS\outputs\PEAO\jefe_hogar\1%\simulacion_3\output_tests.xlsx',p_value_vec_91','p_value_vec_91');</v>
      </c>
      <c r="UI159">
        <v>91</v>
      </c>
      <c r="UJ159" t="str">
        <f>"xlswrite('G:\Mi unidad\1. PROYECTOS TELLO 2022\SCM SPILL OVERS\outputs\PEAO\mujeres\1%\simulacion_3\output_tests.xlsx',p_value_vec_"&amp;UI159&amp;"','p_value_vec_"&amp;UI159&amp;"');"</f>
        <v>xlswrite('G:\Mi unidad\1. PROYECTOS TELLO 2022\SCM SPILL OVERS\outputs\PEAO\mujeres\1%\simulacion_3\output_tests.xlsx',p_value_vec_91','p_value_vec_91');</v>
      </c>
      <c r="UU159">
        <v>91</v>
      </c>
      <c r="UV159" t="str">
        <f>"xlswrite('G:\Mi unidad\1. PROYECTOS TELLO 2022\SCM SPILL OVERS\outputs\PEAO\criminalidad\1%\simulacion_3\output_tests.xlsx',p_value_vec_"&amp;UU159&amp;"','p_value_vec_"&amp;UU159&amp;"');"</f>
        <v>xlswrite('G:\Mi unidad\1. PROYECTOS TELLO 2022\SCM SPILL OVERS\outputs\PEAO\criminalidad\1%\simulacion_3\output_tests.xlsx',p_value_vec_91','p_value_vec_91');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sp_andrews_te(Y_pre_"&amp;QI160&amp;",PEAO_"&amp;QI160&amp;"(:,T+s),A_"&amp;QI160&amp;",C,.05);"</f>
        <v xml:space="preserve">    [p_value_65,lb_65,ub_65] = sp_andrews_te(Y_pre_65,PEAO_65(:,T+s),A_65,C,.05);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OVERS\outputs\PEAO\bajo_niv_educ\1%\simulacion_3\output_tests.xlsx',alpha1_hat_vec_"&amp;QW160&amp;"','alpha1_hat_vec_"&amp;QW160&amp;"');"</f>
        <v>xlswrite('G:\Mi unidad\1. PROYECTOS TELLO 2022\SCM SPILL OVERS\outputs\PEAO\bajo_niv_educ\1%\simulacion_3\output_tests.xlsx',alpha1_hat_vec_91','alpha1_hat_vec_91');</v>
      </c>
      <c r="RK160">
        <v>91</v>
      </c>
      <c r="RL160" t="str">
        <f>"xlswrite('G:\Mi unidad\1. PROYECTOS TELLO 2022\SCM SPILL OVERS\outputs\PEAO\bajo_ingreso\1%\simulacion_3\output_tests.xlsx',alpha1_hat_vec_"&amp;RK160&amp;"','alpha1_hat_vec_"&amp;RK160&amp;"');"</f>
        <v>xlswrite('G:\Mi unidad\1. PROYECTOS TELLO 2022\SCM SPILL OVERS\outputs\PEAO\bajo_ingreso\1%\simulacion_3\output_tests.xlsx',alpha1_hat_vec_91','alpha1_hat_vec_91');</v>
      </c>
      <c r="RW160">
        <v>91</v>
      </c>
      <c r="RX160" t="str">
        <f>"xlswrite('G:\Mi unidad\1. PROYECTOS TELLO 2022\SCM SPILL OVERS\outputs\PEAO\densidad\1%\simulacion_3\output_tests.xlsx',alpha1_hat_vec_"&amp;RW160&amp;"','alpha1_hat_vec_"&amp;RW160&amp;"');"</f>
        <v>xlswrite('G:\Mi unidad\1. PROYECTOS TELLO 2022\SCM SPILL OVERS\outputs\PEAO\densidad\1%\simulacion_3\output_tests.xlsx',alpha1_hat_vec_91','alpha1_hat_vec_91');</v>
      </c>
      <c r="SI160">
        <v>91</v>
      </c>
      <c r="SJ160" t="str">
        <f>"xlswrite('G:\Mi unidad\1. PROYECTOS TELLO 2022\SCM SPILL OVERS\outputs\PEAO\densidad_g\1%\simulacion_3\output_tests.xlsx',alpha1_hat_vec_"&amp;SI160&amp;"','alpha1_hat_vec_"&amp;SI160&amp;"');"</f>
        <v>xlswrite('G:\Mi unidad\1. PROYECTOS TELLO 2022\SCM SPILL OVERS\outputs\PEAO\densidad_g\1%\simulacion_3\output_tests.xlsx',alpha1_hat_vec_91','alpha1_hat_vec_91');</v>
      </c>
      <c r="SU160">
        <v>91</v>
      </c>
      <c r="SV160" t="str">
        <f>"xlswrite('G:\Mi unidad\1. PROYECTOS TELLO 2022\SCM SPILL OVERS\outputs\PEAO\distancia_centro_salud\1%\simulacion_3\output_tests.xlsx',alpha1_hat_vec_"&amp;SU160&amp;"','alpha1_hat_vec_"&amp;SU160&amp;"');"</f>
        <v>xlswrite('G:\Mi unidad\1. PROYECTOS TELLO 2022\SCM SPILL OVERS\outputs\PEAO\distancia_centro_salud\1%\simulacion_3\output_tests.xlsx',alpha1_hat_vec_91','alpha1_hat_vec_91');</v>
      </c>
      <c r="TH160">
        <v>91</v>
      </c>
      <c r="TI160" t="str">
        <f>"xlswrite('G:\Mi unidad\1. PROYECTOS TELLO 2022\SCM SPILL OVERS\outputs\PEAO\informalidad\1%\simulacion_3\output_tests.xlsx',alpha1_hat_vec_"&amp;TH160&amp;"','alpha1_hat_vec_"&amp;TH160&amp;"');"</f>
        <v>xlswrite('G:\Mi unidad\1. PROYECTOS TELLO 2022\SCM SPILL OVERS\outputs\PEAO\informalidad\1%\simulacion_3\output_tests.xlsx',alpha1_hat_vec_91','alpha1_hat_vec_91');</v>
      </c>
      <c r="TU160">
        <v>91</v>
      </c>
      <c r="TV160" t="str">
        <f>"xlswrite('G:\Mi unidad\1. PROYECTOS TELLO 2022\SCM SPILL OVERS\outputs\PEAO\alimentos\1%\simulacion_3\output_tests.xlsx',alpha1_hat_vec_"&amp;TU160&amp;"','alpha1_hat_vec_"&amp;TU160&amp;"');"</f>
        <v>xlswrite('G:\Mi unidad\1. PROYECTOS TELLO 2022\SCM SPILL OVERS\outputs\PEAO\alimentos\1%\simulacion_3\output_tests.xlsx',alpha1_hat_vec_91','alpha1_hat_vec_91');</v>
      </c>
      <c r="UB160">
        <v>91</v>
      </c>
      <c r="UC160" t="str">
        <f>"xlswrite('G:\Mi unidad\1. PROYECTOS TELLO 2022\SCM SPILL OVERS\outputs\PEAO\jefe_hogar\1%\simulacion_3\output_tests.xlsx',alpha1_hat_vec_"&amp;UB160&amp;"','alpha1_hat_vec_"&amp;UB160&amp;"');"</f>
        <v>xlswrite('G:\Mi unidad\1. PROYECTOS TELLO 2022\SCM SPILL OVERS\outputs\PEAO\jefe_hogar\1%\simulacion_3\output_tests.xlsx',alpha1_hat_vec_91','alpha1_hat_vec_91');</v>
      </c>
      <c r="UI160">
        <v>91</v>
      </c>
      <c r="UJ160" t="str">
        <f>"xlswrite('G:\Mi unidad\1. PROYECTOS TELLO 2022\SCM SPILL OVERS\outputs\PEAO\mujeres\1%\simulacion_3\output_tests.xlsx',alpha1_hat_vec_"&amp;UI160&amp;"','alpha1_hat_vec_"&amp;UI160&amp;"');"</f>
        <v>xlswrite('G:\Mi unidad\1. PROYECTOS TELLO 2022\SCM SPILL OVERS\outputs\PEAO\mujeres\1%\simulacion_3\output_tests.xlsx',alpha1_hat_vec_91','alpha1_hat_vec_91');</v>
      </c>
      <c r="UU160">
        <v>91</v>
      </c>
      <c r="UV160" t="str">
        <f>"xlswrite('G:\Mi unidad\1. PROYECTOS TELLO 2022\SCM SPILL OVERS\outputs\PEAO\criminalidad\1%\simulacion_3\output_tests.xlsx',alpha1_hat_vec_"&amp;UU160&amp;"','alpha1_hat_vec_"&amp;UU160&amp;"');"</f>
        <v>xlswrite('G:\Mi unidad\1. PROYECTOS TELLO 2022\SCM SPILL OVERS\outputs\PEAO\criminalidad\1%\simulacion_3\output_tests.xlsx',alpha1_hat_vec_91','alpha1_hat_vec_91');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OVERS\outputs\PEAO\bajo_niv_educ\1%\simulacion_3\output_tests.xlsx',spillover_test_"&amp;QW161&amp;"','sp_test_"&amp;QW161&amp;"');"</f>
        <v>xlswrite('G:\Mi unidad\1. PROYECTOS TELLO 2022\SCM SPILL OVERS\outputs\PEAO\bajo_niv_educ\1%\simulacion_3\output_tests.xlsx',spillover_test_91','sp_test_91');</v>
      </c>
      <c r="RK161">
        <v>91</v>
      </c>
      <c r="RL161" t="str">
        <f>"xlswrite('G:\Mi unidad\1. PROYECTOS TELLO 2022\SCM SPILL OVERS\outputs\PEAO\bajo_ingreso\1%\simulacion_3\output_tests.xlsx',spillover_test_"&amp;RK161&amp;"','sp_test_"&amp;RK161&amp;"');"</f>
        <v>xlswrite('G:\Mi unidad\1. PROYECTOS TELLO 2022\SCM SPILL OVERS\outputs\PEAO\bajo_ingreso\1%\simulacion_3\output_tests.xlsx',spillover_test_91','sp_test_91');</v>
      </c>
      <c r="RW161">
        <v>91</v>
      </c>
      <c r="RX161" t="str">
        <f>"xlswrite('G:\Mi unidad\1. PROYECTOS TELLO 2022\SCM SPILL OVERS\outputs\PEAO\densidad\1%\simulacion_3\output_tests.xlsx',spillover_test_"&amp;RW161&amp;"','sp_test_"&amp;RW161&amp;"');"</f>
        <v>xlswrite('G:\Mi unidad\1. PROYECTOS TELLO 2022\SCM SPILL OVERS\outputs\PEAO\densidad\1%\simulacion_3\output_tests.xlsx',spillover_test_91','sp_test_91');</v>
      </c>
      <c r="SI161">
        <v>91</v>
      </c>
      <c r="SJ161" t="str">
        <f>"xlswrite('G:\Mi unidad\1. PROYECTOS TELLO 2022\SCM SPILL OVERS\outputs\PEAO\densidad_g\1%\simulacion_3\output_tests.xlsx',spillover_test_"&amp;SI161&amp;"','sp_test_"&amp;SI161&amp;"');"</f>
        <v>xlswrite('G:\Mi unidad\1. PROYECTOS TELLO 2022\SCM SPILL OVERS\outputs\PEAO\densidad_g\1%\simulacion_3\output_tests.xlsx',spillover_test_91','sp_test_91');</v>
      </c>
      <c r="SU161">
        <v>91</v>
      </c>
      <c r="SV161" t="str">
        <f>"xlswrite('G:\Mi unidad\1. PROYECTOS TELLO 2022\SCM SPILL OVERS\outputs\PEAO\distancia_centro_salud\1%\simulacion_3\output_tests.xlsx',spillover_test_"&amp;SU161&amp;"','sp_test_"&amp;SU161&amp;"');"</f>
        <v>xlswrite('G:\Mi unidad\1. PROYECTOS TELLO 2022\SCM SPILL OVERS\outputs\PEAO\distancia_centro_salud\1%\simulacion_3\output_tests.xlsx',spillover_test_91','sp_test_91');</v>
      </c>
      <c r="TH161">
        <v>91</v>
      </c>
      <c r="TI161" t="str">
        <f>"xlswrite('G:\Mi unidad\1. PROYECTOS TELLO 2022\SCM SPILL OVERS\outputs\PEAO\informalidad\1%\simulacion_3\output_tests.xlsx',spillover_test_"&amp;TH161&amp;"','sp_test_"&amp;TH161&amp;"');"</f>
        <v>xlswrite('G:\Mi unidad\1. PROYECTOS TELLO 2022\SCM SPILL OVERS\outputs\PEAO\informalidad\1%\simulacion_3\output_tests.xlsx',spillover_test_91','sp_test_91');</v>
      </c>
      <c r="TU161">
        <v>91</v>
      </c>
      <c r="TV161" t="str">
        <f>"xlswrite('G:\Mi unidad\1. PROYECTOS TELLO 2022\SCM SPILL OVERS\outputs\PEAO\alimentos\1%\simulacion_3\output_tests.xlsx',spillover_test_"&amp;TU161&amp;"','sp_test_"&amp;TU161&amp;"');"</f>
        <v>xlswrite('G:\Mi unidad\1. PROYECTOS TELLO 2022\SCM SPILL OVERS\outputs\PEAO\alimentos\1%\simulacion_3\output_tests.xlsx',spillover_test_91','sp_test_91');</v>
      </c>
      <c r="UB161">
        <v>91</v>
      </c>
      <c r="UC161" t="str">
        <f>"xlswrite('G:\Mi unidad\1. PROYECTOS TELLO 2022\SCM SPILL OVERS\outputs\PEAO\jefe_hogar\1%\simulacion_3\output_tests.xlsx',spillover_test_"&amp;UB161&amp;"','sp_test_"&amp;UB161&amp;"');"</f>
        <v>xlswrite('G:\Mi unidad\1. PROYECTOS TELLO 2022\SCM SPILL OVERS\outputs\PEAO\jefe_hogar\1%\simulacion_3\output_tests.xlsx',spillover_test_91','sp_test_91');</v>
      </c>
      <c r="UI161">
        <v>91</v>
      </c>
      <c r="UJ161" t="str">
        <f>"xlswrite('G:\Mi unidad\1. PROYECTOS TELLO 2022\SCM SPILL OVERS\outputs\PEAO\mujeres\1%\simulacion_3\output_tests.xlsx',spillover_test_"&amp;UI161&amp;"','sp_test_"&amp;UI161&amp;"');"</f>
        <v>xlswrite('G:\Mi unidad\1. PROYECTOS TELLO 2022\SCM SPILL OVERS\outputs\PEAO\mujeres\1%\simulacion_3\output_tests.xlsx',spillover_test_91','sp_test_91');</v>
      </c>
      <c r="UU161">
        <v>91</v>
      </c>
      <c r="UV161" t="str">
        <f>"xlswrite('G:\Mi unidad\1. PROYECTOS TELLO 2022\SCM SPILL OVERS\outputs\PEAO\criminalidad\1%\simulacion_3\output_tests.xlsx',spillover_test_"&amp;UU161&amp;"','sp_test_"&amp;UU161&amp;"');"</f>
        <v>xlswrite('G:\Mi unidad\1. PROYECTOS TELLO 2022\SCM SPILL OVERS\outputs\PEAO\criminalidad\1%\simulacion_3\output_tests.xlsx',spillover_test_91','sp_test_91');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OVERS\outputs\PEAO\bajo_niv_educ\1%\simulacion_3\output_tests.xlsx',lb_vec_"&amp;QW162&amp;"','lb_vec_"&amp;QW162&amp;"');"</f>
        <v>xlswrite('G:\Mi unidad\1. PROYECTOS TELLO 2022\SCM SPILL OVERS\outputs\PEAO\bajo_niv_educ\1%\simulacion_3\output_tests.xlsx',lb_vec_92','lb_vec_92');</v>
      </c>
      <c r="RK162">
        <v>92</v>
      </c>
      <c r="RL162" t="str">
        <f>"xlswrite('G:\Mi unidad\1. PROYECTOS TELLO 2022\SCM SPILL OVERS\outputs\PEAO\bajo_ingreso\1%\simulacion_3\output_tests.xlsx',lb_vec_"&amp;RK162&amp;"','lb_vec_"&amp;RK162&amp;"');"</f>
        <v>xlswrite('G:\Mi unidad\1. PROYECTOS TELLO 2022\SCM SPILL OVERS\outputs\PEAO\bajo_ingreso\1%\simulacion_3\output_tests.xlsx',lb_vec_92','lb_vec_92');</v>
      </c>
      <c r="RW162">
        <v>92</v>
      </c>
      <c r="RX162" t="str">
        <f>"xlswrite('G:\Mi unidad\1. PROYECTOS TELLO 2022\SCM SPILL OVERS\outputs\PEAO\densidad\1%\simulacion_3\output_tests.xlsx',lb_vec_"&amp;RW162&amp;"','lb_vec_"&amp;RW162&amp;"');"</f>
        <v>xlswrite('G:\Mi unidad\1. PROYECTOS TELLO 2022\SCM SPILL OVERS\outputs\PEAO\densidad\1%\simulacion_3\output_tests.xlsx',lb_vec_92','lb_vec_92');</v>
      </c>
      <c r="SI162">
        <v>92</v>
      </c>
      <c r="SJ162" t="str">
        <f>"xlswrite('G:\Mi unidad\1. PROYECTOS TELLO 2022\SCM SPILL OVERS\outputs\PEAO\densidad_g\1%\simulacion_3\output_tests.xlsx',lb_vec_"&amp;SI162&amp;"','lb_vec_"&amp;SI162&amp;"');"</f>
        <v>xlswrite('G:\Mi unidad\1. PROYECTOS TELLO 2022\SCM SPILL OVERS\outputs\PEAO\densidad_g\1%\simulacion_3\output_tests.xlsx',lb_vec_92','lb_vec_92');</v>
      </c>
      <c r="SU162">
        <v>92</v>
      </c>
      <c r="SV162" t="str">
        <f>"xlswrite('G:\Mi unidad\1. PROYECTOS TELLO 2022\SCM SPILL OVERS\outputs\PEAO\distancia_centro_salud\1%\simulacion_3\output_tests.xlsx',lb_vec_"&amp;SU162&amp;"','lb_vec_"&amp;SU162&amp;"');"</f>
        <v>xlswrite('G:\Mi unidad\1. PROYECTOS TELLO 2022\SCM SPILL OVERS\outputs\PEAO\distancia_centro_salud\1%\simulacion_3\output_tests.xlsx',lb_vec_92','lb_vec_92');</v>
      </c>
      <c r="TH162">
        <v>92</v>
      </c>
      <c r="TI162" t="str">
        <f>"xlswrite('G:\Mi unidad\1. PROYECTOS TELLO 2022\SCM SPILL OVERS\outputs\PEAO\informalidad\1%\simulacion_3\output_tests.xlsx',lb_vec_"&amp;TH162&amp;"','lb_vec_"&amp;TH162&amp;"');"</f>
        <v>xlswrite('G:\Mi unidad\1. PROYECTOS TELLO 2022\SCM SPILL OVERS\outputs\PEAO\informalidad\1%\simulacion_3\output_tests.xlsx',lb_vec_92','lb_vec_92');</v>
      </c>
      <c r="TU162">
        <v>92</v>
      </c>
      <c r="TV162" t="str">
        <f>"xlswrite('G:\Mi unidad\1. PROYECTOS TELLO 2022\SCM SPILL OVERS\outputs\PEAO\alimentos\1%\simulacion_3\output_tests.xlsx',lb_vec_"&amp;TU162&amp;"','lb_vec_"&amp;TU162&amp;"');"</f>
        <v>xlswrite('G:\Mi unidad\1. PROYECTOS TELLO 2022\SCM SPILL OVERS\outputs\PEAO\alimentos\1%\simulacion_3\output_tests.xlsx',lb_vec_92','lb_vec_92');</v>
      </c>
      <c r="UB162">
        <v>92</v>
      </c>
      <c r="UC162" t="str">
        <f>"xlswrite('G:\Mi unidad\1. PROYECTOS TELLO 2022\SCM SPILL OVERS\outputs\PEAO\jefe_hogar\1%\simulacion_3\output_tests.xlsx',lb_vec_"&amp;UB162&amp;"','lb_vec_"&amp;UB162&amp;"');"</f>
        <v>xlswrite('G:\Mi unidad\1. PROYECTOS TELLO 2022\SCM SPILL OVERS\outputs\PEAO\jefe_hogar\1%\simulacion_3\output_tests.xlsx',lb_vec_92','lb_vec_92');</v>
      </c>
      <c r="UI162">
        <v>92</v>
      </c>
      <c r="UJ162" t="str">
        <f>"xlswrite('G:\Mi unidad\1. PROYECTOS TELLO 2022\SCM SPILL OVERS\outputs\PEAO\mujeres\1%\simulacion_3\output_tests.xlsx',lb_vec_"&amp;UI162&amp;"','lb_vec_"&amp;UI162&amp;"');"</f>
        <v>xlswrite('G:\Mi unidad\1. PROYECTOS TELLO 2022\SCM SPILL OVERS\outputs\PEAO\mujeres\1%\simulacion_3\output_tests.xlsx',lb_vec_92','lb_vec_92');</v>
      </c>
      <c r="UU162">
        <v>92</v>
      </c>
      <c r="UV162" t="str">
        <f>"xlswrite('G:\Mi unidad\1. PROYECTOS TELLO 2022\SCM SPILL OVERS\outputs\PEAO\criminalidad\1%\simulacion_3\output_tests.xlsx',lb_vec_"&amp;UU162&amp;"','lb_vec_"&amp;UU162&amp;"');"</f>
        <v>xlswrite('G:\Mi unidad\1. PROYECTOS TELLO 2022\SCM SPILL OVERS\outputs\PEAO\criminalidad\1%\simulacion_3\output_tests.xlsx',lb_vec_92','lb_vec_92');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sp_andrews(Y_pre_"&amp;QP163&amp;",PEAO_"&amp;QP163&amp;"(:,T+s),A_"&amp;QP163&amp;",C,d,alpha_sig);"</f>
        <v xml:space="preserve">    spillover_test_84(s) = sp_andrews(Y_pre_84,PEAO_84(:,T+s),A_84,C,d,alpha_sig);</v>
      </c>
      <c r="QW163">
        <v>92</v>
      </c>
      <c r="QX163" t="str">
        <f>"xlswrite('G:\Mi unidad\1. PROYECTOS TELLO 2022\SCM SPILL OVERS\outputs\PEAO\bajo_niv_educ\1%\simulacion_3\output_tests.xlsx',ub_vec_"&amp;QW163&amp;"','ub_vec_"&amp;QW163&amp;"');"</f>
        <v>xlswrite('G:\Mi unidad\1. PROYECTOS TELLO 2022\SCM SPILL OVERS\outputs\PEAO\bajo_niv_educ\1%\simulacion_3\output_tests.xlsx',ub_vec_92','ub_vec_92');</v>
      </c>
      <c r="RK163">
        <v>92</v>
      </c>
      <c r="RL163" t="str">
        <f>"xlswrite('G:\Mi unidad\1. PROYECTOS TELLO 2022\SCM SPILL OVERS\outputs\PEAO\bajo_ingreso\1%\simulacion_3\output_tests.xlsx',ub_vec_"&amp;RK163&amp;"','ub_vec_"&amp;RK163&amp;"');"</f>
        <v>xlswrite('G:\Mi unidad\1. PROYECTOS TELLO 2022\SCM SPILL OVERS\outputs\PEAO\bajo_ingreso\1%\simulacion_3\output_tests.xlsx',ub_vec_92','ub_vec_92');</v>
      </c>
      <c r="RW163">
        <v>92</v>
      </c>
      <c r="RX163" t="str">
        <f>"xlswrite('G:\Mi unidad\1. PROYECTOS TELLO 2022\SCM SPILL OVERS\outputs\PEAO\densidad\1%\simulacion_3\output_tests.xlsx',ub_vec_"&amp;RW163&amp;"','ub_vec_"&amp;RW163&amp;"');"</f>
        <v>xlswrite('G:\Mi unidad\1. PROYECTOS TELLO 2022\SCM SPILL OVERS\outputs\PEAO\densidad\1%\simulacion_3\output_tests.xlsx',ub_vec_92','ub_vec_92');</v>
      </c>
      <c r="SI163">
        <v>92</v>
      </c>
      <c r="SJ163" t="str">
        <f>"xlswrite('G:\Mi unidad\1. PROYECTOS TELLO 2022\SCM SPILL OVERS\outputs\PEAO\densidad_g\1%\simulacion_3\output_tests.xlsx',ub_vec_"&amp;SI163&amp;"','ub_vec_"&amp;SI163&amp;"');"</f>
        <v>xlswrite('G:\Mi unidad\1. PROYECTOS TELLO 2022\SCM SPILL OVERS\outputs\PEAO\densidad_g\1%\simulacion_3\output_tests.xlsx',ub_vec_92','ub_vec_92');</v>
      </c>
      <c r="SU163">
        <v>92</v>
      </c>
      <c r="SV163" t="str">
        <f>"xlswrite('G:\Mi unidad\1. PROYECTOS TELLO 2022\SCM SPILL OVERS\outputs\PEAO\distancia_centro_salud\1%\simulacion_3\output_tests.xlsx',ub_vec_"&amp;SU163&amp;"','ub_vec_"&amp;SU163&amp;"');"</f>
        <v>xlswrite('G:\Mi unidad\1. PROYECTOS TELLO 2022\SCM SPILL OVERS\outputs\PEAO\distancia_centro_salud\1%\simulacion_3\output_tests.xlsx',ub_vec_92','ub_vec_92');</v>
      </c>
      <c r="TH163">
        <v>92</v>
      </c>
      <c r="TI163" t="str">
        <f>"xlswrite('G:\Mi unidad\1. PROYECTOS TELLO 2022\SCM SPILL OVERS\outputs\PEAO\informalidad\1%\simulacion_3\output_tests.xlsx',ub_vec_"&amp;TH163&amp;"','ub_vec_"&amp;TH163&amp;"');"</f>
        <v>xlswrite('G:\Mi unidad\1. PROYECTOS TELLO 2022\SCM SPILL OVERS\outputs\PEAO\informalidad\1%\simulacion_3\output_tests.xlsx',ub_vec_92','ub_vec_92');</v>
      </c>
      <c r="TU163">
        <v>92</v>
      </c>
      <c r="TV163" t="str">
        <f>"xlswrite('G:\Mi unidad\1. PROYECTOS TELLO 2022\SCM SPILL OVERS\outputs\PEAO\alimentos\1%\simulacion_3\output_tests.xlsx',ub_vec_"&amp;TU163&amp;"','ub_vec_"&amp;TU163&amp;"');"</f>
        <v>xlswrite('G:\Mi unidad\1. PROYECTOS TELLO 2022\SCM SPILL OVERS\outputs\PEAO\alimentos\1%\simulacion_3\output_tests.xlsx',ub_vec_92','ub_vec_92');</v>
      </c>
      <c r="UB163">
        <v>92</v>
      </c>
      <c r="UC163" t="str">
        <f>"xlswrite('G:\Mi unidad\1. PROYECTOS TELLO 2022\SCM SPILL OVERS\outputs\PEAO\jefe_hogar\1%\simulacion_3\output_tests.xlsx',ub_vec_"&amp;UB163&amp;"','ub_vec_"&amp;UB163&amp;"');"</f>
        <v>xlswrite('G:\Mi unidad\1. PROYECTOS TELLO 2022\SCM SPILL OVERS\outputs\PEAO\jefe_hogar\1%\simulacion_3\output_tests.xlsx',ub_vec_92','ub_vec_92');</v>
      </c>
      <c r="UI163">
        <v>92</v>
      </c>
      <c r="UJ163" t="str">
        <f>"xlswrite('G:\Mi unidad\1. PROYECTOS TELLO 2022\SCM SPILL OVERS\outputs\PEAO\mujeres\1%\simulacion_3\output_tests.xlsx',ub_vec_"&amp;UI163&amp;"','ub_vec_"&amp;UI163&amp;"');"</f>
        <v>xlswrite('G:\Mi unidad\1. PROYECTOS TELLO 2022\SCM SPILL OVERS\outputs\PEAO\mujeres\1%\simulacion_3\output_tests.xlsx',ub_vec_92','ub_vec_92');</v>
      </c>
      <c r="UU163">
        <v>92</v>
      </c>
      <c r="UV163" t="str">
        <f>"xlswrite('G:\Mi unidad\1. PROYECTOS TELLO 2022\SCM SPILL OVERS\outputs\PEAO\criminalidad\1%\simulacion_3\output_tests.xlsx',ub_vec_"&amp;UU163&amp;"','ub_vec_"&amp;UU163&amp;"');"</f>
        <v>xlswrite('G:\Mi unidad\1. PROYECTOS TELLO 2022\SCM SPILL OVERS\outputs\PEAO\criminalidad\1%\simulacion_3\output_tests.xlsx',ub_vec_92','ub_vec_92');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OVERS\outputs\PEAO\bajo_niv_educ\1%\simulacion_3\output_tests.xlsx',p_value_vec_"&amp;QW164&amp;"','p_value_vec_"&amp;QW164&amp;"');"</f>
        <v>xlswrite('G:\Mi unidad\1. PROYECTOS TELLO 2022\SCM SPILL OVERS\outputs\PEAO\bajo_niv_educ\1%\simulacion_3\output_tests.xlsx',p_value_vec_92','p_value_vec_92');</v>
      </c>
      <c r="RK164">
        <v>92</v>
      </c>
      <c r="RL164" t="str">
        <f>"xlswrite('G:\Mi unidad\1. PROYECTOS TELLO 2022\SCM SPILL OVERS\outputs\PEAO\bajo_ingreso\1%\simulacion_3\output_tests.xlsx',p_value_vec_"&amp;RK164&amp;"','p_value_vec_"&amp;RK164&amp;"');"</f>
        <v>xlswrite('G:\Mi unidad\1. PROYECTOS TELLO 2022\SCM SPILL OVERS\outputs\PEAO\bajo_ingreso\1%\simulacion_3\output_tests.xlsx',p_value_vec_92','p_value_vec_92');</v>
      </c>
      <c r="RW164">
        <v>92</v>
      </c>
      <c r="RX164" t="str">
        <f>"xlswrite('G:\Mi unidad\1. PROYECTOS TELLO 2022\SCM SPILL OVERS\outputs\PEAO\densidad\1%\simulacion_3\output_tests.xlsx',p_value_vec_"&amp;RW164&amp;"','p_value_vec_"&amp;RW164&amp;"');"</f>
        <v>xlswrite('G:\Mi unidad\1. PROYECTOS TELLO 2022\SCM SPILL OVERS\outputs\PEAO\densidad\1%\simulacion_3\output_tests.xlsx',p_value_vec_92','p_value_vec_92');</v>
      </c>
      <c r="SI164">
        <v>92</v>
      </c>
      <c r="SJ164" t="str">
        <f>"xlswrite('G:\Mi unidad\1. PROYECTOS TELLO 2022\SCM SPILL OVERS\outputs\PEAO\densidad_g\1%\simulacion_3\output_tests.xlsx',p_value_vec_"&amp;SI164&amp;"','p_value_vec_"&amp;SI164&amp;"');"</f>
        <v>xlswrite('G:\Mi unidad\1. PROYECTOS TELLO 2022\SCM SPILL OVERS\outputs\PEAO\densidad_g\1%\simulacion_3\output_tests.xlsx',p_value_vec_92','p_value_vec_92');</v>
      </c>
      <c r="SU164">
        <v>92</v>
      </c>
      <c r="SV164" t="str">
        <f>"xlswrite('G:\Mi unidad\1. PROYECTOS TELLO 2022\SCM SPILL OVERS\outputs\PEAO\distancia_centro_salud\1%\simulacion_3\output_tests.xlsx',p_value_vec_"&amp;SU164&amp;"','p_value_vec_"&amp;SU164&amp;"');"</f>
        <v>xlswrite('G:\Mi unidad\1. PROYECTOS TELLO 2022\SCM SPILL OVERS\outputs\PEAO\distancia_centro_salud\1%\simulacion_3\output_tests.xlsx',p_value_vec_92','p_value_vec_92');</v>
      </c>
      <c r="TH164">
        <v>92</v>
      </c>
      <c r="TI164" t="str">
        <f>"xlswrite('G:\Mi unidad\1. PROYECTOS TELLO 2022\SCM SPILL OVERS\outputs\PEAO\informalidad\1%\simulacion_3\output_tests.xlsx',p_value_vec_"&amp;TH164&amp;"','p_value_vec_"&amp;TH164&amp;"');"</f>
        <v>xlswrite('G:\Mi unidad\1. PROYECTOS TELLO 2022\SCM SPILL OVERS\outputs\PEAO\informalidad\1%\simulacion_3\output_tests.xlsx',p_value_vec_92','p_value_vec_92');</v>
      </c>
      <c r="TU164">
        <v>92</v>
      </c>
      <c r="TV164" t="str">
        <f>"xlswrite('G:\Mi unidad\1. PROYECTOS TELLO 2022\SCM SPILL OVERS\outputs\PEAO\alimentos\1%\simulacion_3\output_tests.xlsx',p_value_vec_"&amp;TU164&amp;"','p_value_vec_"&amp;TU164&amp;"');"</f>
        <v>xlswrite('G:\Mi unidad\1. PROYECTOS TELLO 2022\SCM SPILL OVERS\outputs\PEAO\alimentos\1%\simulacion_3\output_tests.xlsx',p_value_vec_92','p_value_vec_92');</v>
      </c>
      <c r="UB164">
        <v>92</v>
      </c>
      <c r="UC164" t="str">
        <f>"xlswrite('G:\Mi unidad\1. PROYECTOS TELLO 2022\SCM SPILL OVERS\outputs\PEAO\jefe_hogar\1%\simulacion_3\output_tests.xlsx',p_value_vec_"&amp;UB164&amp;"','p_value_vec_"&amp;UB164&amp;"');"</f>
        <v>xlswrite('G:\Mi unidad\1. PROYECTOS TELLO 2022\SCM SPILL OVERS\outputs\PEAO\jefe_hogar\1%\simulacion_3\output_tests.xlsx',p_value_vec_92','p_value_vec_92');</v>
      </c>
      <c r="UI164">
        <v>92</v>
      </c>
      <c r="UJ164" t="str">
        <f>"xlswrite('G:\Mi unidad\1. PROYECTOS TELLO 2022\SCM SPILL OVERS\outputs\PEAO\mujeres\1%\simulacion_3\output_tests.xlsx',p_value_vec_"&amp;UI164&amp;"','p_value_vec_"&amp;UI164&amp;"');"</f>
        <v>xlswrite('G:\Mi unidad\1. PROYECTOS TELLO 2022\SCM SPILL OVERS\outputs\PEAO\mujeres\1%\simulacion_3\output_tests.xlsx',p_value_vec_92','p_value_vec_92');</v>
      </c>
      <c r="UU164">
        <v>92</v>
      </c>
      <c r="UV164" t="str">
        <f>"xlswrite('G:\Mi unidad\1. PROYECTOS TELLO 2022\SCM SPILL OVERS\outputs\PEAO\criminalidad\1%\simulacion_3\output_tests.xlsx',p_value_vec_"&amp;UU164&amp;"','p_value_vec_"&amp;UU164&amp;"');"</f>
        <v>xlswrite('G:\Mi unidad\1. PROYECTOS TELLO 2022\SCM SPILL OVERS\outputs\PEAO\criminalidad\1%\simulacion_3\output_tests.xlsx',p_value_vec_92','p_value_vec_92');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OVERS\outputs\PEAO\bajo_niv_educ\1%\simulacion_3\output_tests.xlsx',alpha1_hat_vec_"&amp;QW165&amp;"','alpha1_hat_vec_"&amp;QW165&amp;"');"</f>
        <v>xlswrite('G:\Mi unidad\1. PROYECTOS TELLO 2022\SCM SPILL OVERS\outputs\PEAO\bajo_niv_educ\1%\simulacion_3\output_tests.xlsx',alpha1_hat_vec_92','alpha1_hat_vec_92');</v>
      </c>
      <c r="RK165">
        <v>92</v>
      </c>
      <c r="RL165" t="str">
        <f>"xlswrite('G:\Mi unidad\1. PROYECTOS TELLO 2022\SCM SPILL OVERS\outputs\PEAO\bajo_ingreso\1%\simulacion_3\output_tests.xlsx',alpha1_hat_vec_"&amp;RK165&amp;"','alpha1_hat_vec_"&amp;RK165&amp;"');"</f>
        <v>xlswrite('G:\Mi unidad\1. PROYECTOS TELLO 2022\SCM SPILL OVERS\outputs\PEAO\bajo_ingreso\1%\simulacion_3\output_tests.xlsx',alpha1_hat_vec_92','alpha1_hat_vec_92');</v>
      </c>
      <c r="RW165">
        <v>92</v>
      </c>
      <c r="RX165" t="str">
        <f>"xlswrite('G:\Mi unidad\1. PROYECTOS TELLO 2022\SCM SPILL OVERS\outputs\PEAO\densidad\1%\simulacion_3\output_tests.xlsx',alpha1_hat_vec_"&amp;RW165&amp;"','alpha1_hat_vec_"&amp;RW165&amp;"');"</f>
        <v>xlswrite('G:\Mi unidad\1. PROYECTOS TELLO 2022\SCM SPILL OVERS\outputs\PEAO\densidad\1%\simulacion_3\output_tests.xlsx',alpha1_hat_vec_92','alpha1_hat_vec_92');</v>
      </c>
      <c r="SI165">
        <v>92</v>
      </c>
      <c r="SJ165" t="str">
        <f>"xlswrite('G:\Mi unidad\1. PROYECTOS TELLO 2022\SCM SPILL OVERS\outputs\PEAO\densidad_g\1%\simulacion_3\output_tests.xlsx',alpha1_hat_vec_"&amp;SI165&amp;"','alpha1_hat_vec_"&amp;SI165&amp;"');"</f>
        <v>xlswrite('G:\Mi unidad\1. PROYECTOS TELLO 2022\SCM SPILL OVERS\outputs\PEAO\densidad_g\1%\simulacion_3\output_tests.xlsx',alpha1_hat_vec_92','alpha1_hat_vec_92');</v>
      </c>
      <c r="SU165">
        <v>92</v>
      </c>
      <c r="SV165" t="str">
        <f>"xlswrite('G:\Mi unidad\1. PROYECTOS TELLO 2022\SCM SPILL OVERS\outputs\PEAO\distancia_centro_salud\1%\simulacion_3\output_tests.xlsx',alpha1_hat_vec_"&amp;SU165&amp;"','alpha1_hat_vec_"&amp;SU165&amp;"');"</f>
        <v>xlswrite('G:\Mi unidad\1. PROYECTOS TELLO 2022\SCM SPILL OVERS\outputs\PEAO\distancia_centro_salud\1%\simulacion_3\output_tests.xlsx',alpha1_hat_vec_92','alpha1_hat_vec_92');</v>
      </c>
      <c r="TH165">
        <v>92</v>
      </c>
      <c r="TI165" t="str">
        <f>"xlswrite('G:\Mi unidad\1. PROYECTOS TELLO 2022\SCM SPILL OVERS\outputs\PEAO\informalidad\1%\simulacion_3\output_tests.xlsx',alpha1_hat_vec_"&amp;TH165&amp;"','alpha1_hat_vec_"&amp;TH165&amp;"');"</f>
        <v>xlswrite('G:\Mi unidad\1. PROYECTOS TELLO 2022\SCM SPILL OVERS\outputs\PEAO\informalidad\1%\simulacion_3\output_tests.xlsx',alpha1_hat_vec_92','alpha1_hat_vec_92');</v>
      </c>
      <c r="TU165">
        <v>92</v>
      </c>
      <c r="TV165" t="str">
        <f>"xlswrite('G:\Mi unidad\1. PROYECTOS TELLO 2022\SCM SPILL OVERS\outputs\PEAO\alimentos\1%\simulacion_3\output_tests.xlsx',alpha1_hat_vec_"&amp;TU165&amp;"','alpha1_hat_vec_"&amp;TU165&amp;"');"</f>
        <v>xlswrite('G:\Mi unidad\1. PROYECTOS TELLO 2022\SCM SPILL OVERS\outputs\PEAO\alimentos\1%\simulacion_3\output_tests.xlsx',alpha1_hat_vec_92','alpha1_hat_vec_92');</v>
      </c>
      <c r="UB165">
        <v>92</v>
      </c>
      <c r="UC165" t="str">
        <f>"xlswrite('G:\Mi unidad\1. PROYECTOS TELLO 2022\SCM SPILL OVERS\outputs\PEAO\jefe_hogar\1%\simulacion_3\output_tests.xlsx',alpha1_hat_vec_"&amp;UB165&amp;"','alpha1_hat_vec_"&amp;UB165&amp;"');"</f>
        <v>xlswrite('G:\Mi unidad\1. PROYECTOS TELLO 2022\SCM SPILL OVERS\outputs\PEAO\jefe_hogar\1%\simulacion_3\output_tests.xlsx',alpha1_hat_vec_92','alpha1_hat_vec_92');</v>
      </c>
      <c r="UI165">
        <v>92</v>
      </c>
      <c r="UJ165" t="str">
        <f>"xlswrite('G:\Mi unidad\1. PROYECTOS TELLO 2022\SCM SPILL OVERS\outputs\PEAO\mujeres\1%\simulacion_3\output_tests.xlsx',alpha1_hat_vec_"&amp;UI165&amp;"','alpha1_hat_vec_"&amp;UI165&amp;"');"</f>
        <v>xlswrite('G:\Mi unidad\1. PROYECTOS TELLO 2022\SCM SPILL OVERS\outputs\PEAO\mujeres\1%\simulacion_3\output_tests.xlsx',alpha1_hat_vec_92','alpha1_hat_vec_92');</v>
      </c>
      <c r="UU165">
        <v>92</v>
      </c>
      <c r="UV165" t="str">
        <f>"xlswrite('G:\Mi unidad\1. PROYECTOS TELLO 2022\SCM SPILL OVERS\outputs\PEAO\criminalidad\1%\simulacion_3\output_tests.xlsx',alpha1_hat_vec_"&amp;UU165&amp;"','alpha1_hat_vec_"&amp;UU165&amp;"');"</f>
        <v>xlswrite('G:\Mi unidad\1. PROYECTOS TELLO 2022\SCM SPILL OVERS\outputs\PEAO\criminalidad\1%\simulacion_3\output_tests.xlsx',alpha1_hat_vec_92','alpha1_hat_vec_92');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OVERS\outputs\PEAO\bajo_niv_educ\1%\simulacion_3\output_tests.xlsx',spillover_test_"&amp;QW166&amp;"','sp_test_"&amp;QW166&amp;"');"</f>
        <v>xlswrite('G:\Mi unidad\1. PROYECTOS TELLO 2022\SCM SPILL OVERS\outputs\PEAO\bajo_niv_educ\1%\simulacion_3\output_tests.xlsx',spillover_test_92','sp_test_92');</v>
      </c>
      <c r="RK166">
        <v>92</v>
      </c>
      <c r="RL166" t="str">
        <f>"xlswrite('G:\Mi unidad\1. PROYECTOS TELLO 2022\SCM SPILL OVERS\outputs\PEAO\bajo_ingreso\1%\simulacion_3\output_tests.xlsx',spillover_test_"&amp;RK166&amp;"','sp_test_"&amp;RK166&amp;"');"</f>
        <v>xlswrite('G:\Mi unidad\1. PROYECTOS TELLO 2022\SCM SPILL OVERS\outputs\PEAO\bajo_ingreso\1%\simulacion_3\output_tests.xlsx',spillover_test_92','sp_test_92');</v>
      </c>
      <c r="RW166">
        <v>92</v>
      </c>
      <c r="RX166" t="str">
        <f>"xlswrite('G:\Mi unidad\1. PROYECTOS TELLO 2022\SCM SPILL OVERS\outputs\PEAO\densidad\1%\simulacion_3\output_tests.xlsx',spillover_test_"&amp;RW166&amp;"','sp_test_"&amp;RW166&amp;"');"</f>
        <v>xlswrite('G:\Mi unidad\1. PROYECTOS TELLO 2022\SCM SPILL OVERS\outputs\PEAO\densidad\1%\simulacion_3\output_tests.xlsx',spillover_test_92','sp_test_92');</v>
      </c>
      <c r="SI166">
        <v>92</v>
      </c>
      <c r="SJ166" t="str">
        <f>"xlswrite('G:\Mi unidad\1. PROYECTOS TELLO 2022\SCM SPILL OVERS\outputs\PEAO\densidad_g\1%\simulacion_3\output_tests.xlsx',spillover_test_"&amp;SI166&amp;"','sp_test_"&amp;SI166&amp;"');"</f>
        <v>xlswrite('G:\Mi unidad\1. PROYECTOS TELLO 2022\SCM SPILL OVERS\outputs\PEAO\densidad_g\1%\simulacion_3\output_tests.xlsx',spillover_test_92','sp_test_92');</v>
      </c>
      <c r="SU166">
        <v>92</v>
      </c>
      <c r="SV166" t="str">
        <f>"xlswrite('G:\Mi unidad\1. PROYECTOS TELLO 2022\SCM SPILL OVERS\outputs\PEAO\distancia_centro_salud\1%\simulacion_3\output_tests.xlsx',spillover_test_"&amp;SU166&amp;"','sp_test_"&amp;SU166&amp;"');"</f>
        <v>xlswrite('G:\Mi unidad\1. PROYECTOS TELLO 2022\SCM SPILL OVERS\outputs\PEAO\distancia_centro_salud\1%\simulacion_3\output_tests.xlsx',spillover_test_92','sp_test_92');</v>
      </c>
      <c r="TH166">
        <v>92</v>
      </c>
      <c r="TI166" t="str">
        <f>"xlswrite('G:\Mi unidad\1. PROYECTOS TELLO 2022\SCM SPILL OVERS\outputs\PEAO\informalidad\1%\simulacion_3\output_tests.xlsx',spillover_test_"&amp;TH166&amp;"','sp_test_"&amp;TH166&amp;"');"</f>
        <v>xlswrite('G:\Mi unidad\1. PROYECTOS TELLO 2022\SCM SPILL OVERS\outputs\PEAO\informalidad\1%\simulacion_3\output_tests.xlsx',spillover_test_92','sp_test_92');</v>
      </c>
      <c r="TU166">
        <v>92</v>
      </c>
      <c r="TV166" t="str">
        <f>"xlswrite('G:\Mi unidad\1. PROYECTOS TELLO 2022\SCM SPILL OVERS\outputs\PEAO\alimentos\1%\simulacion_3\output_tests.xlsx',spillover_test_"&amp;TU166&amp;"','sp_test_"&amp;TU166&amp;"');"</f>
        <v>xlswrite('G:\Mi unidad\1. PROYECTOS TELLO 2022\SCM SPILL OVERS\outputs\PEAO\alimentos\1%\simulacion_3\output_tests.xlsx',spillover_test_92','sp_test_92');</v>
      </c>
      <c r="UB166">
        <v>92</v>
      </c>
      <c r="UC166" t="str">
        <f>"xlswrite('G:\Mi unidad\1. PROYECTOS TELLO 2022\SCM SPILL OVERS\outputs\PEAO\jefe_hogar\1%\simulacion_3\output_tests.xlsx',spillover_test_"&amp;UB166&amp;"','sp_test_"&amp;UB166&amp;"');"</f>
        <v>xlswrite('G:\Mi unidad\1. PROYECTOS TELLO 2022\SCM SPILL OVERS\outputs\PEAO\jefe_hogar\1%\simulacion_3\output_tests.xlsx',spillover_test_92','sp_test_92');</v>
      </c>
      <c r="UI166">
        <v>92</v>
      </c>
      <c r="UJ166" t="str">
        <f>"xlswrite('G:\Mi unidad\1. PROYECTOS TELLO 2022\SCM SPILL OVERS\outputs\PEAO\mujeres\1%\simulacion_3\output_tests.xlsx',spillover_test_"&amp;UI166&amp;"','sp_test_"&amp;UI166&amp;"');"</f>
        <v>xlswrite('G:\Mi unidad\1. PROYECTOS TELLO 2022\SCM SPILL OVERS\outputs\PEAO\mujeres\1%\simulacion_3\output_tests.xlsx',spillover_test_92','sp_test_92');</v>
      </c>
      <c r="UU166">
        <v>92</v>
      </c>
      <c r="UV166" t="str">
        <f>"xlswrite('G:\Mi unidad\1. PROYECTOS TELLO 2022\SCM SPILL OVERS\outputs\PEAO\criminalidad\1%\simulacion_3\output_tests.xlsx',spillover_test_"&amp;UU166&amp;"','sp_test_"&amp;UU166&amp;"');"</f>
        <v>xlswrite('G:\Mi unidad\1. PROYECTOS TELLO 2022\SCM SPILL OVERS\outputs\PEAO\criminalidad\1%\simulacion_3\output_tests.xlsx',spillover_test_92','sp_test_92');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OVERS\outputs\PEAO\bajo_niv_educ\1%\simulacion_3\output_tests.xlsx',lb_vec_"&amp;QW167&amp;"','lb_vec_"&amp;QW167&amp;"');"</f>
        <v>xlswrite('G:\Mi unidad\1. PROYECTOS TELLO 2022\SCM SPILL OVERS\outputs\PEAO\bajo_niv_educ\1%\simulacion_3\output_tests.xlsx',lb_vec_95','lb_vec_95');</v>
      </c>
      <c r="RK167">
        <v>95</v>
      </c>
      <c r="RL167" t="str">
        <f>"xlswrite('G:\Mi unidad\1. PROYECTOS TELLO 2022\SCM SPILL OVERS\outputs\PEAO\bajo_ingreso\1%\simulacion_3\output_tests.xlsx',lb_vec_"&amp;RK167&amp;"','lb_vec_"&amp;RK167&amp;"');"</f>
        <v>xlswrite('G:\Mi unidad\1. PROYECTOS TELLO 2022\SCM SPILL OVERS\outputs\PEAO\bajo_ingreso\1%\simulacion_3\output_tests.xlsx',lb_vec_95','lb_vec_95');</v>
      </c>
      <c r="RW167">
        <v>95</v>
      </c>
      <c r="RX167" t="str">
        <f>"xlswrite('G:\Mi unidad\1. PROYECTOS TELLO 2022\SCM SPILL OVERS\outputs\PEAO\densidad\1%\simulacion_3\output_tests.xlsx',lb_vec_"&amp;RW167&amp;"','lb_vec_"&amp;RW167&amp;"');"</f>
        <v>xlswrite('G:\Mi unidad\1. PROYECTOS TELLO 2022\SCM SPILL OVERS\outputs\PEAO\densidad\1%\simulacion_3\output_tests.xlsx',lb_vec_95','lb_vec_95');</v>
      </c>
      <c r="SI167">
        <v>95</v>
      </c>
      <c r="SJ167" t="str">
        <f>"xlswrite('G:\Mi unidad\1. PROYECTOS TELLO 2022\SCM SPILL OVERS\outputs\PEAO\densidad_g\1%\simulacion_3\output_tests.xlsx',lb_vec_"&amp;SI167&amp;"','lb_vec_"&amp;SI167&amp;"');"</f>
        <v>xlswrite('G:\Mi unidad\1. PROYECTOS TELLO 2022\SCM SPILL OVERS\outputs\PEAO\densidad_g\1%\simulacion_3\output_tests.xlsx',lb_vec_95','lb_vec_95');</v>
      </c>
      <c r="SU167">
        <v>95</v>
      </c>
      <c r="SV167" t="str">
        <f>"xlswrite('G:\Mi unidad\1. PROYECTOS TELLO 2022\SCM SPILL OVERS\outputs\PEAO\distancia_centro_salud\1%\simulacion_3\output_tests.xlsx',lb_vec_"&amp;SU167&amp;"','lb_vec_"&amp;SU167&amp;"');"</f>
        <v>xlswrite('G:\Mi unidad\1. PROYECTOS TELLO 2022\SCM SPILL OVERS\outputs\PEAO\distancia_centro_salud\1%\simulacion_3\output_tests.xlsx',lb_vec_95','lb_vec_95');</v>
      </c>
      <c r="TH167">
        <v>95</v>
      </c>
      <c r="TI167" t="str">
        <f>"xlswrite('G:\Mi unidad\1. PROYECTOS TELLO 2022\SCM SPILL OVERS\outputs\PEAO\informalidad\1%\simulacion_3\output_tests.xlsx',lb_vec_"&amp;TH167&amp;"','lb_vec_"&amp;TH167&amp;"');"</f>
        <v>xlswrite('G:\Mi unidad\1. PROYECTOS TELLO 2022\SCM SPILL OVERS\outputs\PEAO\informalidad\1%\simulacion_3\output_tests.xlsx',lb_vec_95','lb_vec_95');</v>
      </c>
      <c r="TU167">
        <v>95</v>
      </c>
      <c r="TV167" t="str">
        <f>"xlswrite('G:\Mi unidad\1. PROYECTOS TELLO 2022\SCM SPILL OVERS\outputs\PEAO\alimentos\1%\simulacion_3\output_tests.xlsx',lb_vec_"&amp;TU167&amp;"','lb_vec_"&amp;TU167&amp;"');"</f>
        <v>xlswrite('G:\Mi unidad\1. PROYECTOS TELLO 2022\SCM SPILL OVERS\outputs\PEAO\alimentos\1%\simulacion_3\output_tests.xlsx',lb_vec_95','lb_vec_95');</v>
      </c>
      <c r="UB167">
        <v>95</v>
      </c>
      <c r="UC167" t="str">
        <f>"xlswrite('G:\Mi unidad\1. PROYECTOS TELLO 2022\SCM SPILL OVERS\outputs\PEAO\jefe_hogar\1%\simulacion_3\output_tests.xlsx',lb_vec_"&amp;UB167&amp;"','lb_vec_"&amp;UB167&amp;"');"</f>
        <v>xlswrite('G:\Mi unidad\1. PROYECTOS TELLO 2022\SCM SPILL OVERS\outputs\PEAO\jefe_hogar\1%\simulacion_3\output_tests.xlsx',lb_vec_95','lb_vec_95');</v>
      </c>
      <c r="UI167">
        <v>95</v>
      </c>
      <c r="UJ167" t="str">
        <f>"xlswrite('G:\Mi unidad\1. PROYECTOS TELLO 2022\SCM SPILL OVERS\outputs\PEAO\mujeres\1%\simulacion_3\output_tests.xlsx',lb_vec_"&amp;UI167&amp;"','lb_vec_"&amp;UI167&amp;"');"</f>
        <v>xlswrite('G:\Mi unidad\1. PROYECTOS TELLO 2022\SCM SPILL OVERS\outputs\PEAO\mujeres\1%\simulacion_3\output_tests.xlsx',lb_vec_95','lb_vec_95');</v>
      </c>
      <c r="UU167">
        <v>95</v>
      </c>
      <c r="UV167" t="str">
        <f>"xlswrite('G:\Mi unidad\1. PROYECTOS TELLO 2022\SCM SPILL OVERS\outputs\PEAO\criminalidad\1%\simulacion_3\output_tests.xlsx',lb_vec_"&amp;UU167&amp;"','lb_vec_"&amp;UU167&amp;"');"</f>
        <v>xlswrite('G:\Mi unidad\1. PROYECTOS TELLO 2022\SCM SPILL OVERS\outputs\PEAO\criminalidad\1%\simulacion_3\output_tests.xlsx',lb_vec_95','lb_vec_95');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OVERS\outputs\PEAO\bajo_niv_educ\1%\simulacion_3\output_tests.xlsx',ub_vec_"&amp;QW168&amp;"','ub_vec_"&amp;QW168&amp;"');"</f>
        <v>xlswrite('G:\Mi unidad\1. PROYECTOS TELLO 2022\SCM SPILL OVERS\outputs\PEAO\bajo_niv_educ\1%\simulacion_3\output_tests.xlsx',ub_vec_95','ub_vec_95');</v>
      </c>
      <c r="RK168">
        <v>95</v>
      </c>
      <c r="RL168" t="str">
        <f>"xlswrite('G:\Mi unidad\1. PROYECTOS TELLO 2022\SCM SPILL OVERS\outputs\PEAO\bajo_ingreso\1%\simulacion_3\output_tests.xlsx',ub_vec_"&amp;RK168&amp;"','ub_vec_"&amp;RK168&amp;"');"</f>
        <v>xlswrite('G:\Mi unidad\1. PROYECTOS TELLO 2022\SCM SPILL OVERS\outputs\PEAO\bajo_ingreso\1%\simulacion_3\output_tests.xlsx',ub_vec_95','ub_vec_95');</v>
      </c>
      <c r="RW168">
        <v>95</v>
      </c>
      <c r="RX168" t="str">
        <f>"xlswrite('G:\Mi unidad\1. PROYECTOS TELLO 2022\SCM SPILL OVERS\outputs\PEAO\densidad\1%\simulacion_3\output_tests.xlsx',ub_vec_"&amp;RW168&amp;"','ub_vec_"&amp;RW168&amp;"');"</f>
        <v>xlswrite('G:\Mi unidad\1. PROYECTOS TELLO 2022\SCM SPILL OVERS\outputs\PEAO\densidad\1%\simulacion_3\output_tests.xlsx',ub_vec_95','ub_vec_95');</v>
      </c>
      <c r="SI168">
        <v>95</v>
      </c>
      <c r="SJ168" t="str">
        <f>"xlswrite('G:\Mi unidad\1. PROYECTOS TELLO 2022\SCM SPILL OVERS\outputs\PEAO\densidad_g\1%\simulacion_3\output_tests.xlsx',ub_vec_"&amp;SI168&amp;"','ub_vec_"&amp;SI168&amp;"');"</f>
        <v>xlswrite('G:\Mi unidad\1. PROYECTOS TELLO 2022\SCM SPILL OVERS\outputs\PEAO\densidad_g\1%\simulacion_3\output_tests.xlsx',ub_vec_95','ub_vec_95');</v>
      </c>
      <c r="SU168">
        <v>95</v>
      </c>
      <c r="SV168" t="str">
        <f>"xlswrite('G:\Mi unidad\1. PROYECTOS TELLO 2022\SCM SPILL OVERS\outputs\PEAO\distancia_centro_salud\1%\simulacion_3\output_tests.xlsx',ub_vec_"&amp;SU168&amp;"','ub_vec_"&amp;SU168&amp;"');"</f>
        <v>xlswrite('G:\Mi unidad\1. PROYECTOS TELLO 2022\SCM SPILL OVERS\outputs\PEAO\distancia_centro_salud\1%\simulacion_3\output_tests.xlsx',ub_vec_95','ub_vec_95');</v>
      </c>
      <c r="TH168">
        <v>95</v>
      </c>
      <c r="TI168" t="str">
        <f>"xlswrite('G:\Mi unidad\1. PROYECTOS TELLO 2022\SCM SPILL OVERS\outputs\PEAO\informalidad\1%\simulacion_3\output_tests.xlsx',ub_vec_"&amp;TH168&amp;"','ub_vec_"&amp;TH168&amp;"');"</f>
        <v>xlswrite('G:\Mi unidad\1. PROYECTOS TELLO 2022\SCM SPILL OVERS\outputs\PEAO\informalidad\1%\simulacion_3\output_tests.xlsx',ub_vec_95','ub_vec_95');</v>
      </c>
      <c r="TU168">
        <v>95</v>
      </c>
      <c r="TV168" t="str">
        <f>"xlswrite('G:\Mi unidad\1. PROYECTOS TELLO 2022\SCM SPILL OVERS\outputs\PEAO\alimentos\1%\simulacion_3\output_tests.xlsx',ub_vec_"&amp;TU168&amp;"','ub_vec_"&amp;TU168&amp;"');"</f>
        <v>xlswrite('G:\Mi unidad\1. PROYECTOS TELLO 2022\SCM SPILL OVERS\outputs\PEAO\alimentos\1%\simulacion_3\output_tests.xlsx',ub_vec_95','ub_vec_95');</v>
      </c>
      <c r="UB168">
        <v>95</v>
      </c>
      <c r="UC168" t="str">
        <f>"xlswrite('G:\Mi unidad\1. PROYECTOS TELLO 2022\SCM SPILL OVERS\outputs\PEAO\jefe_hogar\1%\simulacion_3\output_tests.xlsx',ub_vec_"&amp;UB168&amp;"','ub_vec_"&amp;UB168&amp;"');"</f>
        <v>xlswrite('G:\Mi unidad\1. PROYECTOS TELLO 2022\SCM SPILL OVERS\outputs\PEAO\jefe_hogar\1%\simulacion_3\output_tests.xlsx',ub_vec_95','ub_vec_95');</v>
      </c>
      <c r="UI168">
        <v>95</v>
      </c>
      <c r="UJ168" t="str">
        <f>"xlswrite('G:\Mi unidad\1. PROYECTOS TELLO 2022\SCM SPILL OVERS\outputs\PEAO\mujeres\1%\simulacion_3\output_tests.xlsx',ub_vec_"&amp;UI168&amp;"','ub_vec_"&amp;UI168&amp;"');"</f>
        <v>xlswrite('G:\Mi unidad\1. PROYECTOS TELLO 2022\SCM SPILL OVERS\outputs\PEAO\mujeres\1%\simulacion_3\output_tests.xlsx',ub_vec_95','ub_vec_95');</v>
      </c>
      <c r="UU168">
        <v>95</v>
      </c>
      <c r="UV168" t="str">
        <f>"xlswrite('G:\Mi unidad\1. PROYECTOS TELLO 2022\SCM SPILL OVERS\outputs\PEAO\criminalidad\1%\simulacion_3\output_tests.xlsx',ub_vec_"&amp;UU168&amp;"','ub_vec_"&amp;UU168&amp;"');"</f>
        <v>xlswrite('G:\Mi unidad\1. PROYECTOS TELLO 2022\SCM SPILL OVERS\outputs\PEAO\criminalidad\1%\simulacion_3\output_tests.xlsx',ub_vec_95','ub_vec_95');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sp_andrews_te(Y_pre_"&amp;QI169&amp;",PEAO_"&amp;QI169&amp;"(:,T+s),A_"&amp;QI169&amp;",C,.05);"</f>
        <v xml:space="preserve">    [p_value_66,lb_66,ub_66] = sp_andrews_te(Y_pre_66,PEAO_66(:,T+s),A_66,C,.05);</v>
      </c>
      <c r="QP169">
        <v>86</v>
      </c>
      <c r="QQ169" t="str">
        <f>"    spillover_test_"&amp;QP169&amp;"(s) = sp_andrews(Y_pre_"&amp;QP169&amp;",PEAO_"&amp;QP169&amp;"(:,T+s),A_"&amp;QP169&amp;",C,d,alpha_sig);"</f>
        <v xml:space="preserve">    spillover_test_86(s) = sp_andrews(Y_pre_86,PEAO_86(:,T+s),A_86,C,d,alpha_sig);</v>
      </c>
      <c r="QW169">
        <v>95</v>
      </c>
      <c r="QX169" t="str">
        <f>"xlswrite('G:\Mi unidad\1. PROYECTOS TELLO 2022\SCM SPILL OVERS\outputs\PEAO\bajo_niv_educ\1%\simulacion_3\output_tests.xlsx',p_value_vec_"&amp;QW169&amp;"','p_value_vec_"&amp;QW169&amp;"');"</f>
        <v>xlswrite('G:\Mi unidad\1. PROYECTOS TELLO 2022\SCM SPILL OVERS\outputs\PEAO\bajo_niv_educ\1%\simulacion_3\output_tests.xlsx',p_value_vec_95','p_value_vec_95');</v>
      </c>
      <c r="RK169">
        <v>95</v>
      </c>
      <c r="RL169" t="str">
        <f>"xlswrite('G:\Mi unidad\1. PROYECTOS TELLO 2022\SCM SPILL OVERS\outputs\PEAO\bajo_ingreso\1%\simulacion_3\output_tests.xlsx',p_value_vec_"&amp;RK169&amp;"','p_value_vec_"&amp;RK169&amp;"');"</f>
        <v>xlswrite('G:\Mi unidad\1. PROYECTOS TELLO 2022\SCM SPILL OVERS\outputs\PEAO\bajo_ingreso\1%\simulacion_3\output_tests.xlsx',p_value_vec_95','p_value_vec_95');</v>
      </c>
      <c r="RW169">
        <v>95</v>
      </c>
      <c r="RX169" t="str">
        <f>"xlswrite('G:\Mi unidad\1. PROYECTOS TELLO 2022\SCM SPILL OVERS\outputs\PEAO\densidad\1%\simulacion_3\output_tests.xlsx',p_value_vec_"&amp;RW169&amp;"','p_value_vec_"&amp;RW169&amp;"');"</f>
        <v>xlswrite('G:\Mi unidad\1. PROYECTOS TELLO 2022\SCM SPILL OVERS\outputs\PEAO\densidad\1%\simulacion_3\output_tests.xlsx',p_value_vec_95','p_value_vec_95');</v>
      </c>
      <c r="SI169">
        <v>95</v>
      </c>
      <c r="SJ169" t="str">
        <f>"xlswrite('G:\Mi unidad\1. PROYECTOS TELLO 2022\SCM SPILL OVERS\outputs\PEAO\densidad_g\1%\simulacion_3\output_tests.xlsx',p_value_vec_"&amp;SI169&amp;"','p_value_vec_"&amp;SI169&amp;"');"</f>
        <v>xlswrite('G:\Mi unidad\1. PROYECTOS TELLO 2022\SCM SPILL OVERS\outputs\PEAO\densidad_g\1%\simulacion_3\output_tests.xlsx',p_value_vec_95','p_value_vec_95');</v>
      </c>
      <c r="SU169">
        <v>95</v>
      </c>
      <c r="SV169" t="str">
        <f>"xlswrite('G:\Mi unidad\1. PROYECTOS TELLO 2022\SCM SPILL OVERS\outputs\PEAO\distancia_centro_salud\1%\simulacion_3\output_tests.xlsx',p_value_vec_"&amp;SU169&amp;"','p_value_vec_"&amp;SU169&amp;"');"</f>
        <v>xlswrite('G:\Mi unidad\1. PROYECTOS TELLO 2022\SCM SPILL OVERS\outputs\PEAO\distancia_centro_salud\1%\simulacion_3\output_tests.xlsx',p_value_vec_95','p_value_vec_95');</v>
      </c>
      <c r="TH169">
        <v>95</v>
      </c>
      <c r="TI169" t="str">
        <f>"xlswrite('G:\Mi unidad\1. PROYECTOS TELLO 2022\SCM SPILL OVERS\outputs\PEAO\informalidad\1%\simulacion_3\output_tests.xlsx',p_value_vec_"&amp;TH169&amp;"','p_value_vec_"&amp;TH169&amp;"');"</f>
        <v>xlswrite('G:\Mi unidad\1. PROYECTOS TELLO 2022\SCM SPILL OVERS\outputs\PEAO\informalidad\1%\simulacion_3\output_tests.xlsx',p_value_vec_95','p_value_vec_95');</v>
      </c>
      <c r="TU169">
        <v>95</v>
      </c>
      <c r="TV169" t="str">
        <f>"xlswrite('G:\Mi unidad\1. PROYECTOS TELLO 2022\SCM SPILL OVERS\outputs\PEAO\alimentos\1%\simulacion_3\output_tests.xlsx',p_value_vec_"&amp;TU169&amp;"','p_value_vec_"&amp;TU169&amp;"');"</f>
        <v>xlswrite('G:\Mi unidad\1. PROYECTOS TELLO 2022\SCM SPILL OVERS\outputs\PEAO\alimentos\1%\simulacion_3\output_tests.xlsx',p_value_vec_95','p_value_vec_95');</v>
      </c>
      <c r="UB169">
        <v>95</v>
      </c>
      <c r="UC169" t="str">
        <f>"xlswrite('G:\Mi unidad\1. PROYECTOS TELLO 2022\SCM SPILL OVERS\outputs\PEAO\jefe_hogar\1%\simulacion_3\output_tests.xlsx',p_value_vec_"&amp;UB169&amp;"','p_value_vec_"&amp;UB169&amp;"');"</f>
        <v>xlswrite('G:\Mi unidad\1. PROYECTOS TELLO 2022\SCM SPILL OVERS\outputs\PEAO\jefe_hogar\1%\simulacion_3\output_tests.xlsx',p_value_vec_95','p_value_vec_95');</v>
      </c>
      <c r="UI169">
        <v>95</v>
      </c>
      <c r="UJ169" t="str">
        <f>"xlswrite('G:\Mi unidad\1. PROYECTOS TELLO 2022\SCM SPILL OVERS\outputs\PEAO\mujeres\1%\simulacion_3\output_tests.xlsx',p_value_vec_"&amp;UI169&amp;"','p_value_vec_"&amp;UI169&amp;"');"</f>
        <v>xlswrite('G:\Mi unidad\1. PROYECTOS TELLO 2022\SCM SPILL OVERS\outputs\PEAO\mujeres\1%\simulacion_3\output_tests.xlsx',p_value_vec_95','p_value_vec_95');</v>
      </c>
      <c r="UU169">
        <v>95</v>
      </c>
      <c r="UV169" t="str">
        <f>"xlswrite('G:\Mi unidad\1. PROYECTOS TELLO 2022\SCM SPILL OVERS\outputs\PEAO\criminalidad\1%\simulacion_3\output_tests.xlsx',p_value_vec_"&amp;UU169&amp;"','p_value_vec_"&amp;UU169&amp;"');"</f>
        <v>xlswrite('G:\Mi unidad\1. PROYECTOS TELLO 2022\SCM SPILL OVERS\outputs\PEAO\criminalidad\1%\simulacion_3\output_tests.xlsx',p_value_vec_95','p_value_vec_95');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OVERS\outputs\PEAO\bajo_niv_educ\1%\simulacion_3\output_tests.xlsx',alpha1_hat_vec_"&amp;QW170&amp;"','alpha1_hat_vec_"&amp;QW170&amp;"');"</f>
        <v>xlswrite('G:\Mi unidad\1. PROYECTOS TELLO 2022\SCM SPILL OVERS\outputs\PEAO\bajo_niv_educ\1%\simulacion_3\output_tests.xlsx',alpha1_hat_vec_95','alpha1_hat_vec_95');</v>
      </c>
      <c r="RK170">
        <v>95</v>
      </c>
      <c r="RL170" t="str">
        <f>"xlswrite('G:\Mi unidad\1. PROYECTOS TELLO 2022\SCM SPILL OVERS\outputs\PEAO\bajo_ingreso\1%\simulacion_3\output_tests.xlsx',alpha1_hat_vec_"&amp;RK170&amp;"','alpha1_hat_vec_"&amp;RK170&amp;"');"</f>
        <v>xlswrite('G:\Mi unidad\1. PROYECTOS TELLO 2022\SCM SPILL OVERS\outputs\PEAO\bajo_ingreso\1%\simulacion_3\output_tests.xlsx',alpha1_hat_vec_95','alpha1_hat_vec_95');</v>
      </c>
      <c r="RW170">
        <v>95</v>
      </c>
      <c r="RX170" t="str">
        <f>"xlswrite('G:\Mi unidad\1. PROYECTOS TELLO 2022\SCM SPILL OVERS\outputs\PEAO\densidad\1%\simulacion_3\output_tests.xlsx',alpha1_hat_vec_"&amp;RW170&amp;"','alpha1_hat_vec_"&amp;RW170&amp;"');"</f>
        <v>xlswrite('G:\Mi unidad\1. PROYECTOS TELLO 2022\SCM SPILL OVERS\outputs\PEAO\densidad\1%\simulacion_3\output_tests.xlsx',alpha1_hat_vec_95','alpha1_hat_vec_95');</v>
      </c>
      <c r="SI170">
        <v>95</v>
      </c>
      <c r="SJ170" t="str">
        <f>"xlswrite('G:\Mi unidad\1. PROYECTOS TELLO 2022\SCM SPILL OVERS\outputs\PEAO\densidad_g\1%\simulacion_3\output_tests.xlsx',alpha1_hat_vec_"&amp;SI170&amp;"','alpha1_hat_vec_"&amp;SI170&amp;"');"</f>
        <v>xlswrite('G:\Mi unidad\1. PROYECTOS TELLO 2022\SCM SPILL OVERS\outputs\PEAO\densidad_g\1%\simulacion_3\output_tests.xlsx',alpha1_hat_vec_95','alpha1_hat_vec_95');</v>
      </c>
      <c r="SU170">
        <v>95</v>
      </c>
      <c r="SV170" t="str">
        <f>"xlswrite('G:\Mi unidad\1. PROYECTOS TELLO 2022\SCM SPILL OVERS\outputs\PEAO\distancia_centro_salud\1%\simulacion_3\output_tests.xlsx',alpha1_hat_vec_"&amp;SU170&amp;"','alpha1_hat_vec_"&amp;SU170&amp;"');"</f>
        <v>xlswrite('G:\Mi unidad\1. PROYECTOS TELLO 2022\SCM SPILL OVERS\outputs\PEAO\distancia_centro_salud\1%\simulacion_3\output_tests.xlsx',alpha1_hat_vec_95','alpha1_hat_vec_95');</v>
      </c>
      <c r="TH170">
        <v>95</v>
      </c>
      <c r="TI170" t="str">
        <f>"xlswrite('G:\Mi unidad\1. PROYECTOS TELLO 2022\SCM SPILL OVERS\outputs\PEAO\informalidad\1%\simulacion_3\output_tests.xlsx',alpha1_hat_vec_"&amp;TH170&amp;"','alpha1_hat_vec_"&amp;TH170&amp;"');"</f>
        <v>xlswrite('G:\Mi unidad\1. PROYECTOS TELLO 2022\SCM SPILL OVERS\outputs\PEAO\informalidad\1%\simulacion_3\output_tests.xlsx',alpha1_hat_vec_95','alpha1_hat_vec_95');</v>
      </c>
      <c r="TU170">
        <v>95</v>
      </c>
      <c r="TV170" t="str">
        <f>"xlswrite('G:\Mi unidad\1. PROYECTOS TELLO 2022\SCM SPILL OVERS\outputs\PEAO\alimentos\1%\simulacion_3\output_tests.xlsx',alpha1_hat_vec_"&amp;TU170&amp;"','alpha1_hat_vec_"&amp;TU170&amp;"');"</f>
        <v>xlswrite('G:\Mi unidad\1. PROYECTOS TELLO 2022\SCM SPILL OVERS\outputs\PEAO\alimentos\1%\simulacion_3\output_tests.xlsx',alpha1_hat_vec_95','alpha1_hat_vec_95');</v>
      </c>
      <c r="UB170">
        <v>95</v>
      </c>
      <c r="UC170" t="str">
        <f>"xlswrite('G:\Mi unidad\1. PROYECTOS TELLO 2022\SCM SPILL OVERS\outputs\PEAO\jefe_hogar\1%\simulacion_3\output_tests.xlsx',alpha1_hat_vec_"&amp;UB170&amp;"','alpha1_hat_vec_"&amp;UB170&amp;"');"</f>
        <v>xlswrite('G:\Mi unidad\1. PROYECTOS TELLO 2022\SCM SPILL OVERS\outputs\PEAO\jefe_hogar\1%\simulacion_3\output_tests.xlsx',alpha1_hat_vec_95','alpha1_hat_vec_95');</v>
      </c>
      <c r="UI170">
        <v>95</v>
      </c>
      <c r="UJ170" t="str">
        <f>"xlswrite('G:\Mi unidad\1. PROYECTOS TELLO 2022\SCM SPILL OVERS\outputs\PEAO\mujeres\1%\simulacion_3\output_tests.xlsx',alpha1_hat_vec_"&amp;UI170&amp;"','alpha1_hat_vec_"&amp;UI170&amp;"');"</f>
        <v>xlswrite('G:\Mi unidad\1. PROYECTOS TELLO 2022\SCM SPILL OVERS\outputs\PEAO\mujeres\1%\simulacion_3\output_tests.xlsx',alpha1_hat_vec_95','alpha1_hat_vec_95');</v>
      </c>
      <c r="UU170">
        <v>95</v>
      </c>
      <c r="UV170" t="str">
        <f>"xlswrite('G:\Mi unidad\1. PROYECTOS TELLO 2022\SCM SPILL OVERS\outputs\PEAO\criminalidad\1%\simulacion_3\output_tests.xlsx',alpha1_hat_vec_"&amp;UU170&amp;"','alpha1_hat_vec_"&amp;UU170&amp;"');"</f>
        <v>xlswrite('G:\Mi unidad\1. PROYECTOS TELLO 2022\SCM SPILL OVERS\outputs\PEAO\criminalidad\1%\simulacion_3\output_tests.xlsx',alpha1_hat_vec_95','alpha1_hat_vec_95');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OVERS\outputs\PEAO\bajo_niv_educ\1%\simulacion_3\output_tests.xlsx',spillover_test_"&amp;QW171&amp;"','sp_test_"&amp;QW171&amp;"');"</f>
        <v>xlswrite('G:\Mi unidad\1. PROYECTOS TELLO 2022\SCM SPILL OVERS\outputs\PEAO\bajo_niv_educ\1%\simulacion_3\output_tests.xlsx',spillover_test_95','sp_test_95');</v>
      </c>
      <c r="RK171">
        <v>95</v>
      </c>
      <c r="RL171" t="str">
        <f>"xlswrite('G:\Mi unidad\1. PROYECTOS TELLO 2022\SCM SPILL OVERS\outputs\PEAO\bajo_ingreso\1%\simulacion_3\output_tests.xlsx',spillover_test_"&amp;RK171&amp;"','sp_test_"&amp;RK171&amp;"');"</f>
        <v>xlswrite('G:\Mi unidad\1. PROYECTOS TELLO 2022\SCM SPILL OVERS\outputs\PEAO\bajo_ingreso\1%\simulacion_3\output_tests.xlsx',spillover_test_95','sp_test_95');</v>
      </c>
      <c r="RW171">
        <v>95</v>
      </c>
      <c r="RX171" t="str">
        <f>"xlswrite('G:\Mi unidad\1. PROYECTOS TELLO 2022\SCM SPILL OVERS\outputs\PEAO\densidad\1%\simulacion_3\output_tests.xlsx',spillover_test_"&amp;RW171&amp;"','sp_test_"&amp;RW171&amp;"');"</f>
        <v>xlswrite('G:\Mi unidad\1. PROYECTOS TELLO 2022\SCM SPILL OVERS\outputs\PEAO\densidad\1%\simulacion_3\output_tests.xlsx',spillover_test_95','sp_test_95');</v>
      </c>
      <c r="SI171">
        <v>95</v>
      </c>
      <c r="SJ171" t="str">
        <f>"xlswrite('G:\Mi unidad\1. PROYECTOS TELLO 2022\SCM SPILL OVERS\outputs\PEAO\densidad_g\1%\simulacion_3\output_tests.xlsx',spillover_test_"&amp;SI171&amp;"','sp_test_"&amp;SI171&amp;"');"</f>
        <v>xlswrite('G:\Mi unidad\1. PROYECTOS TELLO 2022\SCM SPILL OVERS\outputs\PEAO\densidad_g\1%\simulacion_3\output_tests.xlsx',spillover_test_95','sp_test_95');</v>
      </c>
      <c r="SU171">
        <v>95</v>
      </c>
      <c r="SV171" t="str">
        <f>"xlswrite('G:\Mi unidad\1. PROYECTOS TELLO 2022\SCM SPILL OVERS\outputs\PEAO\distancia_centro_salud\1%\simulacion_3\output_tests.xlsx',spillover_test_"&amp;SU171&amp;"','sp_test_"&amp;SU171&amp;"');"</f>
        <v>xlswrite('G:\Mi unidad\1. PROYECTOS TELLO 2022\SCM SPILL OVERS\outputs\PEAO\distancia_centro_salud\1%\simulacion_3\output_tests.xlsx',spillover_test_95','sp_test_95');</v>
      </c>
      <c r="TH171">
        <v>95</v>
      </c>
      <c r="TI171" t="str">
        <f>"xlswrite('G:\Mi unidad\1. PROYECTOS TELLO 2022\SCM SPILL OVERS\outputs\PEAO\informalidad\1%\simulacion_3\output_tests.xlsx',spillover_test_"&amp;TH171&amp;"','sp_test_"&amp;TH171&amp;"');"</f>
        <v>xlswrite('G:\Mi unidad\1. PROYECTOS TELLO 2022\SCM SPILL OVERS\outputs\PEAO\informalidad\1%\simulacion_3\output_tests.xlsx',spillover_test_95','sp_test_95');</v>
      </c>
      <c r="TU171">
        <v>95</v>
      </c>
      <c r="TV171" t="str">
        <f>"xlswrite('G:\Mi unidad\1. PROYECTOS TELLO 2022\SCM SPILL OVERS\outputs\PEAO\alimentos\1%\simulacion_3\output_tests.xlsx',spillover_test_"&amp;TU171&amp;"','sp_test_"&amp;TU171&amp;"');"</f>
        <v>xlswrite('G:\Mi unidad\1. PROYECTOS TELLO 2022\SCM SPILL OVERS\outputs\PEAO\alimentos\1%\simulacion_3\output_tests.xlsx',spillover_test_95','sp_test_95');</v>
      </c>
      <c r="UB171">
        <v>95</v>
      </c>
      <c r="UC171" t="str">
        <f>"xlswrite('G:\Mi unidad\1. PROYECTOS TELLO 2022\SCM SPILL OVERS\outputs\PEAO\jefe_hogar\1%\simulacion_3\output_tests.xlsx',spillover_test_"&amp;UB171&amp;"','sp_test_"&amp;UB171&amp;"');"</f>
        <v>xlswrite('G:\Mi unidad\1. PROYECTOS TELLO 2022\SCM SPILL OVERS\outputs\PEAO\jefe_hogar\1%\simulacion_3\output_tests.xlsx',spillover_test_95','sp_test_95');</v>
      </c>
      <c r="UI171">
        <v>95</v>
      </c>
      <c r="UJ171" t="str">
        <f>"xlswrite('G:\Mi unidad\1. PROYECTOS TELLO 2022\SCM SPILL OVERS\outputs\PEAO\mujeres\1%\simulacion_3\output_tests.xlsx',spillover_test_"&amp;UI171&amp;"','sp_test_"&amp;UI171&amp;"');"</f>
        <v>xlswrite('G:\Mi unidad\1. PROYECTOS TELLO 2022\SCM SPILL OVERS\outputs\PEAO\mujeres\1%\simulacion_3\output_tests.xlsx',spillover_test_95','sp_test_95');</v>
      </c>
      <c r="UU171">
        <v>95</v>
      </c>
      <c r="UV171" t="str">
        <f>"xlswrite('G:\Mi unidad\1. PROYECTOS TELLO 2022\SCM SPILL OVERS\outputs\PEAO\criminalidad\1%\simulacion_3\output_tests.xlsx',spillover_test_"&amp;UU171&amp;"','sp_test_"&amp;UU171&amp;"');"</f>
        <v>xlswrite('G:\Mi unidad\1. PROYECTOS TELLO 2022\SCM SPILL OVERS\outputs\PEAO\criminalidad\1%\simulacion_3\output_tests.xlsx',spillover_test_95','sp_test_95');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OVERS\outputs\PEAO\bajo_niv_educ\1%\simulacion_3\output_tests.xlsx',lb_vec_"&amp;QW172&amp;"','lb_vec_"&amp;QW172&amp;"');"</f>
        <v>xlswrite('G:\Mi unidad\1. PROYECTOS TELLO 2022\SCM SPILL OVERS\outputs\PEAO\bajo_niv_educ\1%\simulacion_3\output_tests.xlsx',lb_vec_100','lb_vec_100');</v>
      </c>
      <c r="RK172">
        <v>100</v>
      </c>
      <c r="RL172" t="str">
        <f>"xlswrite('G:\Mi unidad\1. PROYECTOS TELLO 2022\SCM SPILL OVERS\outputs\PEAO\bajo_ingreso\1%\simulacion_3\output_tests.xlsx',lb_vec_"&amp;RK172&amp;"','lb_vec_"&amp;RK172&amp;"');"</f>
        <v>xlswrite('G:\Mi unidad\1. PROYECTOS TELLO 2022\SCM SPILL OVERS\outputs\PEAO\bajo_ingreso\1%\simulacion_3\output_tests.xlsx',lb_vec_100','lb_vec_100');</v>
      </c>
      <c r="RW172">
        <v>100</v>
      </c>
      <c r="RX172" t="str">
        <f>"xlswrite('G:\Mi unidad\1. PROYECTOS TELLO 2022\SCM SPILL OVERS\outputs\PEAO\densidad\1%\simulacion_3\output_tests.xlsx',lb_vec_"&amp;RW172&amp;"','lb_vec_"&amp;RW172&amp;"');"</f>
        <v>xlswrite('G:\Mi unidad\1. PROYECTOS TELLO 2022\SCM SPILL OVERS\outputs\PEAO\densidad\1%\simulacion_3\output_tests.xlsx',lb_vec_100','lb_vec_100');</v>
      </c>
      <c r="SI172">
        <v>100</v>
      </c>
      <c r="SJ172" t="str">
        <f>"xlswrite('G:\Mi unidad\1. PROYECTOS TELLO 2022\SCM SPILL OVERS\outputs\PEAO\densidad_g\1%\simulacion_3\output_tests.xlsx',lb_vec_"&amp;SI172&amp;"','lb_vec_"&amp;SI172&amp;"');"</f>
        <v>xlswrite('G:\Mi unidad\1. PROYECTOS TELLO 2022\SCM SPILL OVERS\outputs\PEAO\densidad_g\1%\simulacion_3\output_tests.xlsx',lb_vec_100','lb_vec_100');</v>
      </c>
      <c r="SU172">
        <v>100</v>
      </c>
      <c r="SV172" t="str">
        <f>"xlswrite('G:\Mi unidad\1. PROYECTOS TELLO 2022\SCM SPILL OVERS\outputs\PEAO\distancia_centro_salud\1%\simulacion_3\output_tests.xlsx',lb_vec_"&amp;SU172&amp;"','lb_vec_"&amp;SU172&amp;"');"</f>
        <v>xlswrite('G:\Mi unidad\1. PROYECTOS TELLO 2022\SCM SPILL OVERS\outputs\PEAO\distancia_centro_salud\1%\simulacion_3\output_tests.xlsx',lb_vec_100','lb_vec_100');</v>
      </c>
      <c r="TH172">
        <v>100</v>
      </c>
      <c r="TI172" t="str">
        <f>"xlswrite('G:\Mi unidad\1. PROYECTOS TELLO 2022\SCM SPILL OVERS\outputs\PEAO\informalidad\1%\simulacion_3\output_tests.xlsx',lb_vec_"&amp;TH172&amp;"','lb_vec_"&amp;TH172&amp;"');"</f>
        <v>xlswrite('G:\Mi unidad\1. PROYECTOS TELLO 2022\SCM SPILL OVERS\outputs\PEAO\informalidad\1%\simulacion_3\output_tests.xlsx',lb_vec_100','lb_vec_100');</v>
      </c>
      <c r="TU172">
        <v>100</v>
      </c>
      <c r="TV172" t="str">
        <f>"xlswrite('G:\Mi unidad\1. PROYECTOS TELLO 2022\SCM SPILL OVERS\outputs\PEAO\alimentos\1%\simulacion_3\output_tests.xlsx',lb_vec_"&amp;TU172&amp;"','lb_vec_"&amp;TU172&amp;"');"</f>
        <v>xlswrite('G:\Mi unidad\1. PROYECTOS TELLO 2022\SCM SPILL OVERS\outputs\PEAO\alimentos\1%\simulacion_3\output_tests.xlsx',lb_vec_100','lb_vec_100');</v>
      </c>
      <c r="UB172">
        <v>100</v>
      </c>
      <c r="UC172" t="str">
        <f>"xlswrite('G:\Mi unidad\1. PROYECTOS TELLO 2022\SCM SPILL OVERS\outputs\PEAO\jefe_hogar\1%\simulacion_3\output_tests.xlsx',lb_vec_"&amp;UB172&amp;"','lb_vec_"&amp;UB172&amp;"');"</f>
        <v>xlswrite('G:\Mi unidad\1. PROYECTOS TELLO 2022\SCM SPILL OVERS\outputs\PEAO\jefe_hogar\1%\simulacion_3\output_tests.xlsx',lb_vec_100','lb_vec_100');</v>
      </c>
      <c r="UI172">
        <v>100</v>
      </c>
      <c r="UJ172" t="str">
        <f>"xlswrite('G:\Mi unidad\1. PROYECTOS TELLO 2022\SCM SPILL OVERS\outputs\PEAO\mujeres\1%\simulacion_3\output_tests.xlsx',lb_vec_"&amp;UI172&amp;"','lb_vec_"&amp;UI172&amp;"');"</f>
        <v>xlswrite('G:\Mi unidad\1. PROYECTOS TELLO 2022\SCM SPILL OVERS\outputs\PEAO\mujeres\1%\simulacion_3\output_tests.xlsx',lb_vec_100','lb_vec_100');</v>
      </c>
      <c r="UU172">
        <v>100</v>
      </c>
      <c r="UV172" t="str">
        <f>"xlswrite('G:\Mi unidad\1. PROYECTOS TELLO 2022\SCM SPILL OVERS\outputs\PEAO\criminalidad\1%\simulacion_3\output_tests.xlsx',lb_vec_"&amp;UU172&amp;"','lb_vec_"&amp;UU172&amp;"');"</f>
        <v>xlswrite('G:\Mi unidad\1. PROYECTOS TELLO 2022\SCM SPILL OVERS\outputs\PEAO\criminalidad\1%\simulacion_3\output_tests.xlsx',lb_vec_100','lb_vec_100');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OVERS\outputs\PEAO\bajo_niv_educ\1%\simulacion_3\output_tests.xlsx',ub_vec_"&amp;QW173&amp;"','ub_vec_"&amp;QW173&amp;"');"</f>
        <v>xlswrite('G:\Mi unidad\1. PROYECTOS TELLO 2022\SCM SPILL OVERS\outputs\PEAO\bajo_niv_educ\1%\simulacion_3\output_tests.xlsx',ub_vec_100','ub_vec_100');</v>
      </c>
      <c r="RK173">
        <v>100</v>
      </c>
      <c r="RL173" t="str">
        <f>"xlswrite('G:\Mi unidad\1. PROYECTOS TELLO 2022\SCM SPILL OVERS\outputs\PEAO\bajo_ingreso\1%\simulacion_3\output_tests.xlsx',ub_vec_"&amp;RK173&amp;"','ub_vec_"&amp;RK173&amp;"');"</f>
        <v>xlswrite('G:\Mi unidad\1. PROYECTOS TELLO 2022\SCM SPILL OVERS\outputs\PEAO\bajo_ingreso\1%\simulacion_3\output_tests.xlsx',ub_vec_100','ub_vec_100');</v>
      </c>
      <c r="RW173">
        <v>100</v>
      </c>
      <c r="RX173" t="str">
        <f>"xlswrite('G:\Mi unidad\1. PROYECTOS TELLO 2022\SCM SPILL OVERS\outputs\PEAO\densidad\1%\simulacion_3\output_tests.xlsx',ub_vec_"&amp;RW173&amp;"','ub_vec_"&amp;RW173&amp;"');"</f>
        <v>xlswrite('G:\Mi unidad\1. PROYECTOS TELLO 2022\SCM SPILL OVERS\outputs\PEAO\densidad\1%\simulacion_3\output_tests.xlsx',ub_vec_100','ub_vec_100');</v>
      </c>
      <c r="SI173">
        <v>100</v>
      </c>
      <c r="SJ173" t="str">
        <f>"xlswrite('G:\Mi unidad\1. PROYECTOS TELLO 2022\SCM SPILL OVERS\outputs\PEAO\densidad_g\1%\simulacion_3\output_tests.xlsx',ub_vec_"&amp;SI173&amp;"','ub_vec_"&amp;SI173&amp;"');"</f>
        <v>xlswrite('G:\Mi unidad\1. PROYECTOS TELLO 2022\SCM SPILL OVERS\outputs\PEAO\densidad_g\1%\simulacion_3\output_tests.xlsx',ub_vec_100','ub_vec_100');</v>
      </c>
      <c r="SU173">
        <v>100</v>
      </c>
      <c r="SV173" t="str">
        <f>"xlswrite('G:\Mi unidad\1. PROYECTOS TELLO 2022\SCM SPILL OVERS\outputs\PEAO\distancia_centro_salud\1%\simulacion_3\output_tests.xlsx',ub_vec_"&amp;SU173&amp;"','ub_vec_"&amp;SU173&amp;"');"</f>
        <v>xlswrite('G:\Mi unidad\1. PROYECTOS TELLO 2022\SCM SPILL OVERS\outputs\PEAO\distancia_centro_salud\1%\simulacion_3\output_tests.xlsx',ub_vec_100','ub_vec_100');</v>
      </c>
      <c r="TH173">
        <v>100</v>
      </c>
      <c r="TI173" t="str">
        <f>"xlswrite('G:\Mi unidad\1. PROYECTOS TELLO 2022\SCM SPILL OVERS\outputs\PEAO\informalidad\1%\simulacion_3\output_tests.xlsx',ub_vec_"&amp;TH173&amp;"','ub_vec_"&amp;TH173&amp;"');"</f>
        <v>xlswrite('G:\Mi unidad\1. PROYECTOS TELLO 2022\SCM SPILL OVERS\outputs\PEAO\informalidad\1%\simulacion_3\output_tests.xlsx',ub_vec_100','ub_vec_100');</v>
      </c>
      <c r="TU173">
        <v>100</v>
      </c>
      <c r="TV173" t="str">
        <f>"xlswrite('G:\Mi unidad\1. PROYECTOS TELLO 2022\SCM SPILL OVERS\outputs\PEAO\alimentos\1%\simulacion_3\output_tests.xlsx',ub_vec_"&amp;TU173&amp;"','ub_vec_"&amp;TU173&amp;"');"</f>
        <v>xlswrite('G:\Mi unidad\1. PROYECTOS TELLO 2022\SCM SPILL OVERS\outputs\PEAO\alimentos\1%\simulacion_3\output_tests.xlsx',ub_vec_100','ub_vec_100');</v>
      </c>
      <c r="UB173">
        <v>100</v>
      </c>
      <c r="UC173" t="str">
        <f>"xlswrite('G:\Mi unidad\1. PROYECTOS TELLO 2022\SCM SPILL OVERS\outputs\PEAO\jefe_hogar\1%\simulacion_3\output_tests.xlsx',ub_vec_"&amp;UB173&amp;"','ub_vec_"&amp;UB173&amp;"');"</f>
        <v>xlswrite('G:\Mi unidad\1. PROYECTOS TELLO 2022\SCM SPILL OVERS\outputs\PEAO\jefe_hogar\1%\simulacion_3\output_tests.xlsx',ub_vec_100','ub_vec_100');</v>
      </c>
      <c r="UI173">
        <v>100</v>
      </c>
      <c r="UJ173" t="str">
        <f>"xlswrite('G:\Mi unidad\1. PROYECTOS TELLO 2022\SCM SPILL OVERS\outputs\PEAO\mujeres\1%\simulacion_3\output_tests.xlsx',ub_vec_"&amp;UI173&amp;"','ub_vec_"&amp;UI173&amp;"');"</f>
        <v>xlswrite('G:\Mi unidad\1. PROYECTOS TELLO 2022\SCM SPILL OVERS\outputs\PEAO\mujeres\1%\simulacion_3\output_tests.xlsx',ub_vec_100','ub_vec_100');</v>
      </c>
      <c r="UU173">
        <v>100</v>
      </c>
      <c r="UV173" t="str">
        <f>"xlswrite('G:\Mi unidad\1. PROYECTOS TELLO 2022\SCM SPILL OVERS\outputs\PEAO\criminalidad\1%\simulacion_3\output_tests.xlsx',ub_vec_"&amp;UU173&amp;"','ub_vec_"&amp;UU173&amp;"');"</f>
        <v>xlswrite('G:\Mi unidad\1. PROYECTOS TELLO 2022\SCM SPILL OVERS\outputs\PEAO\criminalidad\1%\simulacion_3\output_tests.xlsx',ub_vec_100','ub_vec_100');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OVERS\outputs\PEAO\bajo_niv_educ\1%\simulacion_3\output_tests.xlsx',p_value_vec_"&amp;QW174&amp;"','p_value_vec_"&amp;QW174&amp;"');"</f>
        <v>xlswrite('G:\Mi unidad\1. PROYECTOS TELLO 2022\SCM SPILL OVERS\outputs\PEAO\bajo_niv_educ\1%\simulacion_3\output_tests.xlsx',p_value_vec_100','p_value_vec_100');</v>
      </c>
      <c r="RK174">
        <v>100</v>
      </c>
      <c r="RL174" t="str">
        <f>"xlswrite('G:\Mi unidad\1. PROYECTOS TELLO 2022\SCM SPILL OVERS\outputs\PEAO\bajo_ingreso\1%\simulacion_3\output_tests.xlsx',p_value_vec_"&amp;RK174&amp;"','p_value_vec_"&amp;RK174&amp;"');"</f>
        <v>xlswrite('G:\Mi unidad\1. PROYECTOS TELLO 2022\SCM SPILL OVERS\outputs\PEAO\bajo_ingreso\1%\simulacion_3\output_tests.xlsx',p_value_vec_100','p_value_vec_100');</v>
      </c>
      <c r="RW174">
        <v>100</v>
      </c>
      <c r="RX174" t="str">
        <f>"xlswrite('G:\Mi unidad\1. PROYECTOS TELLO 2022\SCM SPILL OVERS\outputs\PEAO\densidad\1%\simulacion_3\output_tests.xlsx',p_value_vec_"&amp;RW174&amp;"','p_value_vec_"&amp;RW174&amp;"');"</f>
        <v>xlswrite('G:\Mi unidad\1. PROYECTOS TELLO 2022\SCM SPILL OVERS\outputs\PEAO\densidad\1%\simulacion_3\output_tests.xlsx',p_value_vec_100','p_value_vec_100');</v>
      </c>
      <c r="SI174">
        <v>100</v>
      </c>
      <c r="SJ174" t="str">
        <f>"xlswrite('G:\Mi unidad\1. PROYECTOS TELLO 2022\SCM SPILL OVERS\outputs\PEAO\densidad_g\1%\simulacion_3\output_tests.xlsx',p_value_vec_"&amp;SI174&amp;"','p_value_vec_"&amp;SI174&amp;"');"</f>
        <v>xlswrite('G:\Mi unidad\1. PROYECTOS TELLO 2022\SCM SPILL OVERS\outputs\PEAO\densidad_g\1%\simulacion_3\output_tests.xlsx',p_value_vec_100','p_value_vec_100');</v>
      </c>
      <c r="SU174">
        <v>100</v>
      </c>
      <c r="SV174" t="str">
        <f>"xlswrite('G:\Mi unidad\1. PROYECTOS TELLO 2022\SCM SPILL OVERS\outputs\PEAO\distancia_centro_salud\1%\simulacion_3\output_tests.xlsx',p_value_vec_"&amp;SU174&amp;"','p_value_vec_"&amp;SU174&amp;"');"</f>
        <v>xlswrite('G:\Mi unidad\1. PROYECTOS TELLO 2022\SCM SPILL OVERS\outputs\PEAO\distancia_centro_salud\1%\simulacion_3\output_tests.xlsx',p_value_vec_100','p_value_vec_100');</v>
      </c>
      <c r="TH174">
        <v>100</v>
      </c>
      <c r="TI174" t="str">
        <f>"xlswrite('G:\Mi unidad\1. PROYECTOS TELLO 2022\SCM SPILL OVERS\outputs\PEAO\informalidad\1%\simulacion_3\output_tests.xlsx',p_value_vec_"&amp;TH174&amp;"','p_value_vec_"&amp;TH174&amp;"');"</f>
        <v>xlswrite('G:\Mi unidad\1. PROYECTOS TELLO 2022\SCM SPILL OVERS\outputs\PEAO\informalidad\1%\simulacion_3\output_tests.xlsx',p_value_vec_100','p_value_vec_100');</v>
      </c>
      <c r="TU174">
        <v>100</v>
      </c>
      <c r="TV174" t="str">
        <f>"xlswrite('G:\Mi unidad\1. PROYECTOS TELLO 2022\SCM SPILL OVERS\outputs\PEAO\alimentos\1%\simulacion_3\output_tests.xlsx',p_value_vec_"&amp;TU174&amp;"','p_value_vec_"&amp;TU174&amp;"');"</f>
        <v>xlswrite('G:\Mi unidad\1. PROYECTOS TELLO 2022\SCM SPILL OVERS\outputs\PEAO\alimentos\1%\simulacion_3\output_tests.xlsx',p_value_vec_100','p_value_vec_100');</v>
      </c>
      <c r="UB174">
        <v>100</v>
      </c>
      <c r="UC174" t="str">
        <f>"xlswrite('G:\Mi unidad\1. PROYECTOS TELLO 2022\SCM SPILL OVERS\outputs\PEAO\jefe_hogar\1%\simulacion_3\output_tests.xlsx',p_value_vec_"&amp;UB174&amp;"','p_value_vec_"&amp;UB174&amp;"');"</f>
        <v>xlswrite('G:\Mi unidad\1. PROYECTOS TELLO 2022\SCM SPILL OVERS\outputs\PEAO\jefe_hogar\1%\simulacion_3\output_tests.xlsx',p_value_vec_100','p_value_vec_100');</v>
      </c>
      <c r="UI174">
        <v>100</v>
      </c>
      <c r="UJ174" t="str">
        <f>"xlswrite('G:\Mi unidad\1. PROYECTOS TELLO 2022\SCM SPILL OVERS\outputs\PEAO\mujeres\1%\simulacion_3\output_tests.xlsx',p_value_vec_"&amp;UI174&amp;"','p_value_vec_"&amp;UI174&amp;"');"</f>
        <v>xlswrite('G:\Mi unidad\1. PROYECTOS TELLO 2022\SCM SPILL OVERS\outputs\PEAO\mujeres\1%\simulacion_3\output_tests.xlsx',p_value_vec_100','p_value_vec_100');</v>
      </c>
      <c r="UU174">
        <v>100</v>
      </c>
      <c r="UV174" t="str">
        <f>"xlswrite('G:\Mi unidad\1. PROYECTOS TELLO 2022\SCM SPILL OVERS\outputs\PEAO\criminalidad\1%\simulacion_3\output_tests.xlsx',p_value_vec_"&amp;UU174&amp;"','p_value_vec_"&amp;UU174&amp;"');"</f>
        <v>xlswrite('G:\Mi unidad\1. PROYECTOS TELLO 2022\SCM SPILL OVERS\outputs\PEAO\criminalidad\1%\simulacion_3\output_tests.xlsx',p_value_vec_100','p_value_vec_100');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sp_andrews(Y_pre_"&amp;QP175&amp;",PEAO_"&amp;QP175&amp;"(:,T+s),A_"&amp;QP175&amp;",C,d,alpha_sig);"</f>
        <v xml:space="preserve">    spillover_test_87(s) = sp_andrews(Y_pre_87,PEAO_87(:,T+s),A_87,C,d,alpha_sig);</v>
      </c>
      <c r="QW175">
        <v>100</v>
      </c>
      <c r="QX175" t="str">
        <f>"xlswrite('G:\Mi unidad\1. PROYECTOS TELLO 2022\SCM SPILL OVERS\outputs\PEAO\bajo_niv_educ\1%\simulacion_3\output_tests.xlsx',alpha1_hat_vec_"&amp;QW175&amp;"','alpha1_hat_vec_"&amp;QW175&amp;"');"</f>
        <v>xlswrite('G:\Mi unidad\1. PROYECTOS TELLO 2022\SCM SPILL OVERS\outputs\PEAO\bajo_niv_educ\1%\simulacion_3\output_tests.xlsx',alpha1_hat_vec_100','alpha1_hat_vec_100');</v>
      </c>
      <c r="RK175">
        <v>100</v>
      </c>
      <c r="RL175" t="str">
        <f>"xlswrite('G:\Mi unidad\1. PROYECTOS TELLO 2022\SCM SPILL OVERS\outputs\PEAO\bajo_ingreso\1%\simulacion_3\output_tests.xlsx',alpha1_hat_vec_"&amp;RK175&amp;"','alpha1_hat_vec_"&amp;RK175&amp;"');"</f>
        <v>xlswrite('G:\Mi unidad\1. PROYECTOS TELLO 2022\SCM SPILL OVERS\outputs\PEAO\bajo_ingreso\1%\simulacion_3\output_tests.xlsx',alpha1_hat_vec_100','alpha1_hat_vec_100');</v>
      </c>
      <c r="RW175">
        <v>100</v>
      </c>
      <c r="RX175" t="str">
        <f>"xlswrite('G:\Mi unidad\1. PROYECTOS TELLO 2022\SCM SPILL OVERS\outputs\PEAO\densidad\1%\simulacion_3\output_tests.xlsx',alpha1_hat_vec_"&amp;RW175&amp;"','alpha1_hat_vec_"&amp;RW175&amp;"');"</f>
        <v>xlswrite('G:\Mi unidad\1. PROYECTOS TELLO 2022\SCM SPILL OVERS\outputs\PEAO\densidad\1%\simulacion_3\output_tests.xlsx',alpha1_hat_vec_100','alpha1_hat_vec_100');</v>
      </c>
      <c r="SI175">
        <v>100</v>
      </c>
      <c r="SJ175" t="str">
        <f>"xlswrite('G:\Mi unidad\1. PROYECTOS TELLO 2022\SCM SPILL OVERS\outputs\PEAO\densidad_g\1%\simulacion_3\output_tests.xlsx',alpha1_hat_vec_"&amp;SI175&amp;"','alpha1_hat_vec_"&amp;SI175&amp;"');"</f>
        <v>xlswrite('G:\Mi unidad\1. PROYECTOS TELLO 2022\SCM SPILL OVERS\outputs\PEAO\densidad_g\1%\simulacion_3\output_tests.xlsx',alpha1_hat_vec_100','alpha1_hat_vec_100');</v>
      </c>
      <c r="SU175">
        <v>100</v>
      </c>
      <c r="SV175" t="str">
        <f>"xlswrite('G:\Mi unidad\1. PROYECTOS TELLO 2022\SCM SPILL OVERS\outputs\PEAO\distancia_centro_salud\1%\simulacion_3\output_tests.xlsx',alpha1_hat_vec_"&amp;SU175&amp;"','alpha1_hat_vec_"&amp;SU175&amp;"');"</f>
        <v>xlswrite('G:\Mi unidad\1. PROYECTOS TELLO 2022\SCM SPILL OVERS\outputs\PEAO\distancia_centro_salud\1%\simulacion_3\output_tests.xlsx',alpha1_hat_vec_100','alpha1_hat_vec_100');</v>
      </c>
      <c r="TH175">
        <v>100</v>
      </c>
      <c r="TI175" t="str">
        <f>"xlswrite('G:\Mi unidad\1. PROYECTOS TELLO 2022\SCM SPILL OVERS\outputs\PEAO\informalidad\1%\simulacion_3\output_tests.xlsx',alpha1_hat_vec_"&amp;TH175&amp;"','alpha1_hat_vec_"&amp;TH175&amp;"');"</f>
        <v>xlswrite('G:\Mi unidad\1. PROYECTOS TELLO 2022\SCM SPILL OVERS\outputs\PEAO\informalidad\1%\simulacion_3\output_tests.xlsx',alpha1_hat_vec_100','alpha1_hat_vec_100');</v>
      </c>
      <c r="TU175">
        <v>100</v>
      </c>
      <c r="TV175" t="str">
        <f>"xlswrite('G:\Mi unidad\1. PROYECTOS TELLO 2022\SCM SPILL OVERS\outputs\PEAO\alimentos\1%\simulacion_3\output_tests.xlsx',alpha1_hat_vec_"&amp;TU175&amp;"','alpha1_hat_vec_"&amp;TU175&amp;"');"</f>
        <v>xlswrite('G:\Mi unidad\1. PROYECTOS TELLO 2022\SCM SPILL OVERS\outputs\PEAO\alimentos\1%\simulacion_3\output_tests.xlsx',alpha1_hat_vec_100','alpha1_hat_vec_100');</v>
      </c>
      <c r="UB175">
        <v>100</v>
      </c>
      <c r="UC175" t="str">
        <f>"xlswrite('G:\Mi unidad\1. PROYECTOS TELLO 2022\SCM SPILL OVERS\outputs\PEAO\jefe_hogar\1%\simulacion_3\output_tests.xlsx',alpha1_hat_vec_"&amp;UB175&amp;"','alpha1_hat_vec_"&amp;UB175&amp;"');"</f>
        <v>xlswrite('G:\Mi unidad\1. PROYECTOS TELLO 2022\SCM SPILL OVERS\outputs\PEAO\jefe_hogar\1%\simulacion_3\output_tests.xlsx',alpha1_hat_vec_100','alpha1_hat_vec_100');</v>
      </c>
      <c r="UI175">
        <v>100</v>
      </c>
      <c r="UJ175" t="str">
        <f>"xlswrite('G:\Mi unidad\1. PROYECTOS TELLO 2022\SCM SPILL OVERS\outputs\PEAO\mujeres\1%\simulacion_3\output_tests.xlsx',alpha1_hat_vec_"&amp;UI175&amp;"','alpha1_hat_vec_"&amp;UI175&amp;"');"</f>
        <v>xlswrite('G:\Mi unidad\1. PROYECTOS TELLO 2022\SCM SPILL OVERS\outputs\PEAO\mujeres\1%\simulacion_3\output_tests.xlsx',alpha1_hat_vec_100','alpha1_hat_vec_100');</v>
      </c>
      <c r="UU175">
        <v>100</v>
      </c>
      <c r="UV175" t="str">
        <f>"xlswrite('G:\Mi unidad\1. PROYECTOS TELLO 2022\SCM SPILL OVERS\outputs\PEAO\criminalidad\1%\simulacion_3\output_tests.xlsx',alpha1_hat_vec_"&amp;UU175&amp;"','alpha1_hat_vec_"&amp;UU175&amp;"');"</f>
        <v>xlswrite('G:\Mi unidad\1. PROYECTOS TELLO 2022\SCM SPILL OVERS\outputs\PEAO\criminalidad\1%\simulacion_3\output_tests.xlsx',alpha1_hat_vec_100','alpha1_hat_vec_100');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OVERS\outputs\PEAO\bajo_niv_educ\1%\simulacion_3\output_tests.xlsx',spillover_test_"&amp;QW176&amp;"','sp_test_"&amp;QW176&amp;"');"</f>
        <v>xlswrite('G:\Mi unidad\1. PROYECTOS TELLO 2022\SCM SPILL OVERS\outputs\PEAO\bajo_niv_educ\1%\simulacion_3\output_tests.xlsx',spillover_test_100','sp_test_100');</v>
      </c>
      <c r="RK176">
        <v>100</v>
      </c>
      <c r="RL176" t="str">
        <f>"xlswrite('G:\Mi unidad\1. PROYECTOS TELLO 2022\SCM SPILL OVERS\outputs\PEAO\bajo_ingreso\1%\simulacion_3\output_tests.xlsx',spillover_test_"&amp;RK176&amp;"','sp_test_"&amp;RK176&amp;"');"</f>
        <v>xlswrite('G:\Mi unidad\1. PROYECTOS TELLO 2022\SCM SPILL OVERS\outputs\PEAO\bajo_ingreso\1%\simulacion_3\output_tests.xlsx',spillover_test_100','sp_test_100');</v>
      </c>
      <c r="RW176">
        <v>100</v>
      </c>
      <c r="RX176" t="str">
        <f>"xlswrite('G:\Mi unidad\1. PROYECTOS TELLO 2022\SCM SPILL OVERS\outputs\PEAO\densidad\1%\simulacion_3\output_tests.xlsx',spillover_test_"&amp;RW176&amp;"','sp_test_"&amp;RW176&amp;"');"</f>
        <v>xlswrite('G:\Mi unidad\1. PROYECTOS TELLO 2022\SCM SPILL OVERS\outputs\PEAO\densidad\1%\simulacion_3\output_tests.xlsx',spillover_test_100','sp_test_100');</v>
      </c>
      <c r="SI176">
        <v>100</v>
      </c>
      <c r="SJ176" t="str">
        <f>"xlswrite('G:\Mi unidad\1. PROYECTOS TELLO 2022\SCM SPILL OVERS\outputs\PEAO\densidad_g\1%\simulacion_3\output_tests.xlsx',spillover_test_"&amp;SI176&amp;"','sp_test_"&amp;SI176&amp;"');"</f>
        <v>xlswrite('G:\Mi unidad\1. PROYECTOS TELLO 2022\SCM SPILL OVERS\outputs\PEAO\densidad_g\1%\simulacion_3\output_tests.xlsx',spillover_test_100','sp_test_100');</v>
      </c>
      <c r="SU176">
        <v>100</v>
      </c>
      <c r="SV176" t="str">
        <f>"xlswrite('G:\Mi unidad\1. PROYECTOS TELLO 2022\SCM SPILL OVERS\outputs\PEAO\distancia_centro_salud\1%\simulacion_3\output_tests.xlsx',spillover_test_"&amp;SU176&amp;"','sp_test_"&amp;SU176&amp;"');"</f>
        <v>xlswrite('G:\Mi unidad\1. PROYECTOS TELLO 2022\SCM SPILL OVERS\outputs\PEAO\distancia_centro_salud\1%\simulacion_3\output_tests.xlsx',spillover_test_100','sp_test_100');</v>
      </c>
      <c r="TH176">
        <v>100</v>
      </c>
      <c r="TI176" t="str">
        <f>"xlswrite('G:\Mi unidad\1. PROYECTOS TELLO 2022\SCM SPILL OVERS\outputs\PEAO\informalidad\1%\simulacion_3\output_tests.xlsx',spillover_test_"&amp;TH176&amp;"','sp_test_"&amp;TH176&amp;"');"</f>
        <v>xlswrite('G:\Mi unidad\1. PROYECTOS TELLO 2022\SCM SPILL OVERS\outputs\PEAO\informalidad\1%\simulacion_3\output_tests.xlsx',spillover_test_100','sp_test_100');</v>
      </c>
      <c r="TU176">
        <v>100</v>
      </c>
      <c r="TV176" t="str">
        <f>"xlswrite('G:\Mi unidad\1. PROYECTOS TELLO 2022\SCM SPILL OVERS\outputs\PEAO\alimentos\1%\simulacion_3\output_tests.xlsx',spillover_test_"&amp;TU176&amp;"','sp_test_"&amp;TU176&amp;"');"</f>
        <v>xlswrite('G:\Mi unidad\1. PROYECTOS TELLO 2022\SCM SPILL OVERS\outputs\PEAO\alimentos\1%\simulacion_3\output_tests.xlsx',spillover_test_100','sp_test_100');</v>
      </c>
      <c r="UB176">
        <v>100</v>
      </c>
      <c r="UC176" t="str">
        <f>"xlswrite('G:\Mi unidad\1. PROYECTOS TELLO 2022\SCM SPILL OVERS\outputs\PEAO\jefe_hogar\1%\simulacion_3\output_tests.xlsx',spillover_test_"&amp;UB176&amp;"','sp_test_"&amp;UB176&amp;"');"</f>
        <v>xlswrite('G:\Mi unidad\1. PROYECTOS TELLO 2022\SCM SPILL OVERS\outputs\PEAO\jefe_hogar\1%\simulacion_3\output_tests.xlsx',spillover_test_100','sp_test_100');</v>
      </c>
      <c r="UI176">
        <v>100</v>
      </c>
      <c r="UJ176" t="str">
        <f>"xlswrite('G:\Mi unidad\1. PROYECTOS TELLO 2022\SCM SPILL OVERS\outputs\PEAO\mujeres\1%\simulacion_3\output_tests.xlsx',spillover_test_"&amp;UI176&amp;"','sp_test_"&amp;UI176&amp;"');"</f>
        <v>xlswrite('G:\Mi unidad\1. PROYECTOS TELLO 2022\SCM SPILL OVERS\outputs\PEAO\mujeres\1%\simulacion_3\output_tests.xlsx',spillover_test_100','sp_test_100');</v>
      </c>
      <c r="UU176">
        <v>100</v>
      </c>
      <c r="UV176" t="str">
        <f>"xlswrite('G:\Mi unidad\1. PROYECTOS TELLO 2022\SCM SPILL OVERS\outputs\PEAO\criminalidad\1%\simulacion_3\output_tests.xlsx',spillover_test_"&amp;UU176&amp;"','sp_test_"&amp;UU176&amp;"');"</f>
        <v>xlswrite('G:\Mi unidad\1. PROYECTOS TELLO 2022\SCM SPILL OVERS\outputs\PEAO\criminalidad\1%\simulacion_3\output_tests.xlsx',spillover_test_100','sp_test_100');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OVERS\outputs\PEAO\bajo_niv_educ\1%\simulacion_3\output_tests.xlsx',lb_vec_"&amp;QW177&amp;"','lb_vec_"&amp;QW177&amp;"');"</f>
        <v>xlswrite('G:\Mi unidad\1. PROYECTOS TELLO 2022\SCM SPILL OVERS\outputs\PEAO\bajo_niv_educ\1%\simulacion_3\output_tests.xlsx',lb_vec_104','lb_vec_104');</v>
      </c>
      <c r="RK177">
        <v>104</v>
      </c>
      <c r="RL177" t="str">
        <f>"xlswrite('G:\Mi unidad\1. PROYECTOS TELLO 2022\SCM SPILL OVERS\outputs\PEAO\bajo_ingreso\1%\simulacion_3\output_tests.xlsx',lb_vec_"&amp;RK177&amp;"','lb_vec_"&amp;RK177&amp;"');"</f>
        <v>xlswrite('G:\Mi unidad\1. PROYECTOS TELLO 2022\SCM SPILL OVERS\outputs\PEAO\bajo_ingreso\1%\simulacion_3\output_tests.xlsx',lb_vec_104','lb_vec_104');</v>
      </c>
      <c r="RW177">
        <v>104</v>
      </c>
      <c r="RX177" t="str">
        <f>"xlswrite('G:\Mi unidad\1. PROYECTOS TELLO 2022\SCM SPILL OVERS\outputs\PEAO\densidad\1%\simulacion_3\output_tests.xlsx',lb_vec_"&amp;RW177&amp;"','lb_vec_"&amp;RW177&amp;"');"</f>
        <v>xlswrite('G:\Mi unidad\1. PROYECTOS TELLO 2022\SCM SPILL OVERS\outputs\PEAO\densidad\1%\simulacion_3\output_tests.xlsx',lb_vec_104','lb_vec_104');</v>
      </c>
      <c r="SI177">
        <v>104</v>
      </c>
      <c r="SJ177" t="str">
        <f>"xlswrite('G:\Mi unidad\1. PROYECTOS TELLO 2022\SCM SPILL OVERS\outputs\PEAO\densidad_g\1%\simulacion_3\output_tests.xlsx',lb_vec_"&amp;SI177&amp;"','lb_vec_"&amp;SI177&amp;"');"</f>
        <v>xlswrite('G:\Mi unidad\1. PROYECTOS TELLO 2022\SCM SPILL OVERS\outputs\PEAO\densidad_g\1%\simulacion_3\output_tests.xlsx',lb_vec_104','lb_vec_104');</v>
      </c>
      <c r="SU177">
        <v>104</v>
      </c>
      <c r="SV177" t="str">
        <f>"xlswrite('G:\Mi unidad\1. PROYECTOS TELLO 2022\SCM SPILL OVERS\outputs\PEAO\distancia_centro_salud\1%\simulacion_3\output_tests.xlsx',lb_vec_"&amp;SU177&amp;"','lb_vec_"&amp;SU177&amp;"');"</f>
        <v>xlswrite('G:\Mi unidad\1. PROYECTOS TELLO 2022\SCM SPILL OVERS\outputs\PEAO\distancia_centro_salud\1%\simulacion_3\output_tests.xlsx',lb_vec_104','lb_vec_104');</v>
      </c>
      <c r="TH177">
        <v>104</v>
      </c>
      <c r="TI177" t="str">
        <f>"xlswrite('G:\Mi unidad\1. PROYECTOS TELLO 2022\SCM SPILL OVERS\outputs\PEAO\informalidad\1%\simulacion_3\output_tests.xlsx',lb_vec_"&amp;TH177&amp;"','lb_vec_"&amp;TH177&amp;"');"</f>
        <v>xlswrite('G:\Mi unidad\1. PROYECTOS TELLO 2022\SCM SPILL OVERS\outputs\PEAO\informalidad\1%\simulacion_3\output_tests.xlsx',lb_vec_104','lb_vec_104');</v>
      </c>
      <c r="TU177">
        <v>104</v>
      </c>
      <c r="TV177" t="str">
        <f>"xlswrite('G:\Mi unidad\1. PROYECTOS TELLO 2022\SCM SPILL OVERS\outputs\PEAO\alimentos\1%\simulacion_3\output_tests.xlsx',lb_vec_"&amp;TU177&amp;"','lb_vec_"&amp;TU177&amp;"');"</f>
        <v>xlswrite('G:\Mi unidad\1. PROYECTOS TELLO 2022\SCM SPILL OVERS\outputs\PEAO\alimentos\1%\simulacion_3\output_tests.xlsx',lb_vec_104','lb_vec_104');</v>
      </c>
      <c r="UB177">
        <v>104</v>
      </c>
      <c r="UC177" t="str">
        <f>"xlswrite('G:\Mi unidad\1. PROYECTOS TELLO 2022\SCM SPILL OVERS\outputs\PEAO\jefe_hogar\1%\simulacion_3\output_tests.xlsx',lb_vec_"&amp;UB177&amp;"','lb_vec_"&amp;UB177&amp;"');"</f>
        <v>xlswrite('G:\Mi unidad\1. PROYECTOS TELLO 2022\SCM SPILL OVERS\outputs\PEAO\jefe_hogar\1%\simulacion_3\output_tests.xlsx',lb_vec_104','lb_vec_104');</v>
      </c>
      <c r="UI177">
        <v>104</v>
      </c>
      <c r="UJ177" t="str">
        <f>"xlswrite('G:\Mi unidad\1. PROYECTOS TELLO 2022\SCM SPILL OVERS\outputs\PEAO\mujeres\1%\simulacion_3\output_tests.xlsx',lb_vec_"&amp;UI177&amp;"','lb_vec_"&amp;UI177&amp;"');"</f>
        <v>xlswrite('G:\Mi unidad\1. PROYECTOS TELLO 2022\SCM SPILL OVERS\outputs\PEAO\mujeres\1%\simulacion_3\output_tests.xlsx',lb_vec_104','lb_vec_104');</v>
      </c>
      <c r="UU177">
        <v>104</v>
      </c>
      <c r="UV177" t="str">
        <f>"xlswrite('G:\Mi unidad\1. PROYECTOS TELLO 2022\SCM SPILL OVERS\outputs\PEAO\criminalidad\1%\simulacion_3\output_tests.xlsx',lb_vec_"&amp;UU177&amp;"','lb_vec_"&amp;UU177&amp;"');"</f>
        <v>xlswrite('G:\Mi unidad\1. PROYECTOS TELLO 2022\SCM SPILL OVERS\outputs\PEAO\criminalidad\1%\simulacion_3\output_tests.xlsx',lb_vec_104','lb_vec_104');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sp_andrews_te(Y_pre_"&amp;QI178&amp;",PEAO_"&amp;QI178&amp;"(:,T+s),A_"&amp;QI178&amp;",C,.05);"</f>
        <v xml:space="preserve">    [p_value_71,lb_71,ub_71] = sp_andrews_te(Y_pre_71,PEAO_71(:,T+s),A_71,C,.05);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OVERS\outputs\PEAO\bajo_niv_educ\1%\simulacion_3\output_tests.xlsx',ub_vec_"&amp;QW178&amp;"','ub_vec_"&amp;QW178&amp;"');"</f>
        <v>xlswrite('G:\Mi unidad\1. PROYECTOS TELLO 2022\SCM SPILL OVERS\outputs\PEAO\bajo_niv_educ\1%\simulacion_3\output_tests.xlsx',ub_vec_104','ub_vec_104');</v>
      </c>
      <c r="RK178">
        <v>104</v>
      </c>
      <c r="RL178" t="str">
        <f>"xlswrite('G:\Mi unidad\1. PROYECTOS TELLO 2022\SCM SPILL OVERS\outputs\PEAO\bajo_ingreso\1%\simulacion_3\output_tests.xlsx',ub_vec_"&amp;RK178&amp;"','ub_vec_"&amp;RK178&amp;"');"</f>
        <v>xlswrite('G:\Mi unidad\1. PROYECTOS TELLO 2022\SCM SPILL OVERS\outputs\PEAO\bajo_ingreso\1%\simulacion_3\output_tests.xlsx',ub_vec_104','ub_vec_104');</v>
      </c>
      <c r="RW178">
        <v>104</v>
      </c>
      <c r="RX178" t="str">
        <f>"xlswrite('G:\Mi unidad\1. PROYECTOS TELLO 2022\SCM SPILL OVERS\outputs\PEAO\densidad\1%\simulacion_3\output_tests.xlsx',ub_vec_"&amp;RW178&amp;"','ub_vec_"&amp;RW178&amp;"');"</f>
        <v>xlswrite('G:\Mi unidad\1. PROYECTOS TELLO 2022\SCM SPILL OVERS\outputs\PEAO\densidad\1%\simulacion_3\output_tests.xlsx',ub_vec_104','ub_vec_104');</v>
      </c>
      <c r="SI178">
        <v>104</v>
      </c>
      <c r="SJ178" t="str">
        <f>"xlswrite('G:\Mi unidad\1. PROYECTOS TELLO 2022\SCM SPILL OVERS\outputs\PEAO\densidad_g\1%\simulacion_3\output_tests.xlsx',ub_vec_"&amp;SI178&amp;"','ub_vec_"&amp;SI178&amp;"');"</f>
        <v>xlswrite('G:\Mi unidad\1. PROYECTOS TELLO 2022\SCM SPILL OVERS\outputs\PEAO\densidad_g\1%\simulacion_3\output_tests.xlsx',ub_vec_104','ub_vec_104');</v>
      </c>
      <c r="SU178">
        <v>104</v>
      </c>
      <c r="SV178" t="str">
        <f>"xlswrite('G:\Mi unidad\1. PROYECTOS TELLO 2022\SCM SPILL OVERS\outputs\PEAO\distancia_centro_salud\1%\simulacion_3\output_tests.xlsx',ub_vec_"&amp;SU178&amp;"','ub_vec_"&amp;SU178&amp;"');"</f>
        <v>xlswrite('G:\Mi unidad\1. PROYECTOS TELLO 2022\SCM SPILL OVERS\outputs\PEAO\distancia_centro_salud\1%\simulacion_3\output_tests.xlsx',ub_vec_104','ub_vec_104');</v>
      </c>
      <c r="TH178">
        <v>104</v>
      </c>
      <c r="TI178" t="str">
        <f>"xlswrite('G:\Mi unidad\1. PROYECTOS TELLO 2022\SCM SPILL OVERS\outputs\PEAO\informalidad\1%\simulacion_3\output_tests.xlsx',ub_vec_"&amp;TH178&amp;"','ub_vec_"&amp;TH178&amp;"');"</f>
        <v>xlswrite('G:\Mi unidad\1. PROYECTOS TELLO 2022\SCM SPILL OVERS\outputs\PEAO\informalidad\1%\simulacion_3\output_tests.xlsx',ub_vec_104','ub_vec_104');</v>
      </c>
      <c r="TU178">
        <v>104</v>
      </c>
      <c r="TV178" t="str">
        <f>"xlswrite('G:\Mi unidad\1. PROYECTOS TELLO 2022\SCM SPILL OVERS\outputs\PEAO\alimentos\1%\simulacion_3\output_tests.xlsx',ub_vec_"&amp;TU178&amp;"','ub_vec_"&amp;TU178&amp;"');"</f>
        <v>xlswrite('G:\Mi unidad\1. PROYECTOS TELLO 2022\SCM SPILL OVERS\outputs\PEAO\alimentos\1%\simulacion_3\output_tests.xlsx',ub_vec_104','ub_vec_104');</v>
      </c>
      <c r="UB178">
        <v>104</v>
      </c>
      <c r="UC178" t="str">
        <f>"xlswrite('G:\Mi unidad\1. PROYECTOS TELLO 2022\SCM SPILL OVERS\outputs\PEAO\jefe_hogar\1%\simulacion_3\output_tests.xlsx',ub_vec_"&amp;UB178&amp;"','ub_vec_"&amp;UB178&amp;"');"</f>
        <v>xlswrite('G:\Mi unidad\1. PROYECTOS TELLO 2022\SCM SPILL OVERS\outputs\PEAO\jefe_hogar\1%\simulacion_3\output_tests.xlsx',ub_vec_104','ub_vec_104');</v>
      </c>
      <c r="UI178">
        <v>104</v>
      </c>
      <c r="UJ178" t="str">
        <f>"xlswrite('G:\Mi unidad\1. PROYECTOS TELLO 2022\SCM SPILL OVERS\outputs\PEAO\mujeres\1%\simulacion_3\output_tests.xlsx',ub_vec_"&amp;UI178&amp;"','ub_vec_"&amp;UI178&amp;"');"</f>
        <v>xlswrite('G:\Mi unidad\1. PROYECTOS TELLO 2022\SCM SPILL OVERS\outputs\PEAO\mujeres\1%\simulacion_3\output_tests.xlsx',ub_vec_104','ub_vec_104');</v>
      </c>
      <c r="UU178">
        <v>104</v>
      </c>
      <c r="UV178" t="str">
        <f>"xlswrite('G:\Mi unidad\1. PROYECTOS TELLO 2022\SCM SPILL OVERS\outputs\PEAO\criminalidad\1%\simulacion_3\output_tests.xlsx',ub_vec_"&amp;UU178&amp;"','ub_vec_"&amp;UU178&amp;"');"</f>
        <v>xlswrite('G:\Mi unidad\1. PROYECTOS TELLO 2022\SCM SPILL OVERS\outputs\PEAO\criminalidad\1%\simulacion_3\output_tests.xlsx',ub_vec_104','ub_vec_104');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OVERS\outputs\PEAO\bajo_niv_educ\1%\simulacion_3\output_tests.xlsx',p_value_vec_"&amp;QW179&amp;"','p_value_vec_"&amp;QW179&amp;"');"</f>
        <v>xlswrite('G:\Mi unidad\1. PROYECTOS TELLO 2022\SCM SPILL OVERS\outputs\PEAO\bajo_niv_educ\1%\simulacion_3\output_tests.xlsx',p_value_vec_104','p_value_vec_104');</v>
      </c>
      <c r="RK179">
        <v>104</v>
      </c>
      <c r="RL179" t="str">
        <f>"xlswrite('G:\Mi unidad\1. PROYECTOS TELLO 2022\SCM SPILL OVERS\outputs\PEAO\bajo_ingreso\1%\simulacion_3\output_tests.xlsx',p_value_vec_"&amp;RK179&amp;"','p_value_vec_"&amp;RK179&amp;"');"</f>
        <v>xlswrite('G:\Mi unidad\1. PROYECTOS TELLO 2022\SCM SPILL OVERS\outputs\PEAO\bajo_ingreso\1%\simulacion_3\output_tests.xlsx',p_value_vec_104','p_value_vec_104');</v>
      </c>
      <c r="RW179">
        <v>104</v>
      </c>
      <c r="RX179" t="str">
        <f>"xlswrite('G:\Mi unidad\1. PROYECTOS TELLO 2022\SCM SPILL OVERS\outputs\PEAO\densidad\1%\simulacion_3\output_tests.xlsx',p_value_vec_"&amp;RW179&amp;"','p_value_vec_"&amp;RW179&amp;"');"</f>
        <v>xlswrite('G:\Mi unidad\1. PROYECTOS TELLO 2022\SCM SPILL OVERS\outputs\PEAO\densidad\1%\simulacion_3\output_tests.xlsx',p_value_vec_104','p_value_vec_104');</v>
      </c>
      <c r="SI179">
        <v>104</v>
      </c>
      <c r="SJ179" t="str">
        <f>"xlswrite('G:\Mi unidad\1. PROYECTOS TELLO 2022\SCM SPILL OVERS\outputs\PEAO\densidad_g\1%\simulacion_3\output_tests.xlsx',p_value_vec_"&amp;SI179&amp;"','p_value_vec_"&amp;SI179&amp;"');"</f>
        <v>xlswrite('G:\Mi unidad\1. PROYECTOS TELLO 2022\SCM SPILL OVERS\outputs\PEAO\densidad_g\1%\simulacion_3\output_tests.xlsx',p_value_vec_104','p_value_vec_104');</v>
      </c>
      <c r="SU179">
        <v>104</v>
      </c>
      <c r="SV179" t="str">
        <f>"xlswrite('G:\Mi unidad\1. PROYECTOS TELLO 2022\SCM SPILL OVERS\outputs\PEAO\distancia_centro_salud\1%\simulacion_3\output_tests.xlsx',p_value_vec_"&amp;SU179&amp;"','p_value_vec_"&amp;SU179&amp;"');"</f>
        <v>xlswrite('G:\Mi unidad\1. PROYECTOS TELLO 2022\SCM SPILL OVERS\outputs\PEAO\distancia_centro_salud\1%\simulacion_3\output_tests.xlsx',p_value_vec_104','p_value_vec_104');</v>
      </c>
      <c r="TH179">
        <v>104</v>
      </c>
      <c r="TI179" t="str">
        <f>"xlswrite('G:\Mi unidad\1. PROYECTOS TELLO 2022\SCM SPILL OVERS\outputs\PEAO\informalidad\1%\simulacion_3\output_tests.xlsx',p_value_vec_"&amp;TH179&amp;"','p_value_vec_"&amp;TH179&amp;"');"</f>
        <v>xlswrite('G:\Mi unidad\1. PROYECTOS TELLO 2022\SCM SPILL OVERS\outputs\PEAO\informalidad\1%\simulacion_3\output_tests.xlsx',p_value_vec_104','p_value_vec_104');</v>
      </c>
      <c r="TU179">
        <v>104</v>
      </c>
      <c r="TV179" t="str">
        <f>"xlswrite('G:\Mi unidad\1. PROYECTOS TELLO 2022\SCM SPILL OVERS\outputs\PEAO\alimentos\1%\simulacion_3\output_tests.xlsx',p_value_vec_"&amp;TU179&amp;"','p_value_vec_"&amp;TU179&amp;"');"</f>
        <v>xlswrite('G:\Mi unidad\1. PROYECTOS TELLO 2022\SCM SPILL OVERS\outputs\PEAO\alimentos\1%\simulacion_3\output_tests.xlsx',p_value_vec_104','p_value_vec_104');</v>
      </c>
      <c r="UB179">
        <v>104</v>
      </c>
      <c r="UC179" t="str">
        <f>"xlswrite('G:\Mi unidad\1. PROYECTOS TELLO 2022\SCM SPILL OVERS\outputs\PEAO\jefe_hogar\1%\simulacion_3\output_tests.xlsx',p_value_vec_"&amp;UB179&amp;"','p_value_vec_"&amp;UB179&amp;"');"</f>
        <v>xlswrite('G:\Mi unidad\1. PROYECTOS TELLO 2022\SCM SPILL OVERS\outputs\PEAO\jefe_hogar\1%\simulacion_3\output_tests.xlsx',p_value_vec_104','p_value_vec_104');</v>
      </c>
      <c r="UI179">
        <v>104</v>
      </c>
      <c r="UJ179" t="str">
        <f>"xlswrite('G:\Mi unidad\1. PROYECTOS TELLO 2022\SCM SPILL OVERS\outputs\PEAO\mujeres\1%\simulacion_3\output_tests.xlsx',p_value_vec_"&amp;UI179&amp;"','p_value_vec_"&amp;UI179&amp;"');"</f>
        <v>xlswrite('G:\Mi unidad\1. PROYECTOS TELLO 2022\SCM SPILL OVERS\outputs\PEAO\mujeres\1%\simulacion_3\output_tests.xlsx',p_value_vec_104','p_value_vec_104');</v>
      </c>
      <c r="UU179">
        <v>104</v>
      </c>
      <c r="UV179" t="str">
        <f>"xlswrite('G:\Mi unidad\1. PROYECTOS TELLO 2022\SCM SPILL OVERS\outputs\PEAO\criminalidad\1%\simulacion_3\output_tests.xlsx',p_value_vec_"&amp;UU179&amp;"','p_value_vec_"&amp;UU179&amp;"');"</f>
        <v>xlswrite('G:\Mi unidad\1. PROYECTOS TELLO 2022\SCM SPILL OVERS\outputs\PEAO\criminalidad\1%\simulacion_3\output_tests.xlsx',p_value_vec_104','p_value_vec_104');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OVERS\outputs\PEAO\bajo_niv_educ\1%\simulacion_3\output_tests.xlsx',alpha1_hat_vec_"&amp;QW180&amp;"','alpha1_hat_vec_"&amp;QW180&amp;"');"</f>
        <v>xlswrite('G:\Mi unidad\1. PROYECTOS TELLO 2022\SCM SPILL OVERS\outputs\PEAO\bajo_niv_educ\1%\simulacion_3\output_tests.xlsx',alpha1_hat_vec_104','alpha1_hat_vec_104');</v>
      </c>
      <c r="RK180">
        <v>104</v>
      </c>
      <c r="RL180" t="str">
        <f>"xlswrite('G:\Mi unidad\1. PROYECTOS TELLO 2022\SCM SPILL OVERS\outputs\PEAO\bajo_ingreso\1%\simulacion_3\output_tests.xlsx',alpha1_hat_vec_"&amp;RK180&amp;"','alpha1_hat_vec_"&amp;RK180&amp;"');"</f>
        <v>xlswrite('G:\Mi unidad\1. PROYECTOS TELLO 2022\SCM SPILL OVERS\outputs\PEAO\bajo_ingreso\1%\simulacion_3\output_tests.xlsx',alpha1_hat_vec_104','alpha1_hat_vec_104');</v>
      </c>
      <c r="RW180">
        <v>104</v>
      </c>
      <c r="RX180" t="str">
        <f>"xlswrite('G:\Mi unidad\1. PROYECTOS TELLO 2022\SCM SPILL OVERS\outputs\PEAO\densidad\1%\simulacion_3\output_tests.xlsx',alpha1_hat_vec_"&amp;RW180&amp;"','alpha1_hat_vec_"&amp;RW180&amp;"');"</f>
        <v>xlswrite('G:\Mi unidad\1. PROYECTOS TELLO 2022\SCM SPILL OVERS\outputs\PEAO\densidad\1%\simulacion_3\output_tests.xlsx',alpha1_hat_vec_104','alpha1_hat_vec_104');</v>
      </c>
      <c r="SI180">
        <v>104</v>
      </c>
      <c r="SJ180" t="str">
        <f>"xlswrite('G:\Mi unidad\1. PROYECTOS TELLO 2022\SCM SPILL OVERS\outputs\PEAO\densidad_g\1%\simulacion_3\output_tests.xlsx',alpha1_hat_vec_"&amp;SI180&amp;"','alpha1_hat_vec_"&amp;SI180&amp;"');"</f>
        <v>xlswrite('G:\Mi unidad\1. PROYECTOS TELLO 2022\SCM SPILL OVERS\outputs\PEAO\densidad_g\1%\simulacion_3\output_tests.xlsx',alpha1_hat_vec_104','alpha1_hat_vec_104');</v>
      </c>
      <c r="SU180">
        <v>104</v>
      </c>
      <c r="SV180" t="str">
        <f>"xlswrite('G:\Mi unidad\1. PROYECTOS TELLO 2022\SCM SPILL OVERS\outputs\PEAO\distancia_centro_salud\1%\simulacion_3\output_tests.xlsx',alpha1_hat_vec_"&amp;SU180&amp;"','alpha1_hat_vec_"&amp;SU180&amp;"');"</f>
        <v>xlswrite('G:\Mi unidad\1. PROYECTOS TELLO 2022\SCM SPILL OVERS\outputs\PEAO\distancia_centro_salud\1%\simulacion_3\output_tests.xlsx',alpha1_hat_vec_104','alpha1_hat_vec_104');</v>
      </c>
      <c r="TH180">
        <v>104</v>
      </c>
      <c r="TI180" t="str">
        <f>"xlswrite('G:\Mi unidad\1. PROYECTOS TELLO 2022\SCM SPILL OVERS\outputs\PEAO\informalidad\1%\simulacion_3\output_tests.xlsx',alpha1_hat_vec_"&amp;TH180&amp;"','alpha1_hat_vec_"&amp;TH180&amp;"');"</f>
        <v>xlswrite('G:\Mi unidad\1. PROYECTOS TELLO 2022\SCM SPILL OVERS\outputs\PEAO\informalidad\1%\simulacion_3\output_tests.xlsx',alpha1_hat_vec_104','alpha1_hat_vec_104');</v>
      </c>
      <c r="TU180">
        <v>104</v>
      </c>
      <c r="TV180" t="str">
        <f>"xlswrite('G:\Mi unidad\1. PROYECTOS TELLO 2022\SCM SPILL OVERS\outputs\PEAO\alimentos\1%\simulacion_3\output_tests.xlsx',alpha1_hat_vec_"&amp;TU180&amp;"','alpha1_hat_vec_"&amp;TU180&amp;"');"</f>
        <v>xlswrite('G:\Mi unidad\1. PROYECTOS TELLO 2022\SCM SPILL OVERS\outputs\PEAO\alimentos\1%\simulacion_3\output_tests.xlsx',alpha1_hat_vec_104','alpha1_hat_vec_104');</v>
      </c>
      <c r="UB180">
        <v>104</v>
      </c>
      <c r="UC180" t="str">
        <f>"xlswrite('G:\Mi unidad\1. PROYECTOS TELLO 2022\SCM SPILL OVERS\outputs\PEAO\jefe_hogar\1%\simulacion_3\output_tests.xlsx',alpha1_hat_vec_"&amp;UB180&amp;"','alpha1_hat_vec_"&amp;UB180&amp;"');"</f>
        <v>xlswrite('G:\Mi unidad\1. PROYECTOS TELLO 2022\SCM SPILL OVERS\outputs\PEAO\jefe_hogar\1%\simulacion_3\output_tests.xlsx',alpha1_hat_vec_104','alpha1_hat_vec_104');</v>
      </c>
      <c r="UI180">
        <v>104</v>
      </c>
      <c r="UJ180" t="str">
        <f>"xlswrite('G:\Mi unidad\1. PROYECTOS TELLO 2022\SCM SPILL OVERS\outputs\PEAO\mujeres\1%\simulacion_3\output_tests.xlsx',alpha1_hat_vec_"&amp;UI180&amp;"','alpha1_hat_vec_"&amp;UI180&amp;"');"</f>
        <v>xlswrite('G:\Mi unidad\1. PROYECTOS TELLO 2022\SCM SPILL OVERS\outputs\PEAO\mujeres\1%\simulacion_3\output_tests.xlsx',alpha1_hat_vec_104','alpha1_hat_vec_104');</v>
      </c>
      <c r="UU180">
        <v>104</v>
      </c>
      <c r="UV180" t="str">
        <f>"xlswrite('G:\Mi unidad\1. PROYECTOS TELLO 2022\SCM SPILL OVERS\outputs\PEAO\criminalidad\1%\simulacion_3\output_tests.xlsx',alpha1_hat_vec_"&amp;UU180&amp;"','alpha1_hat_vec_"&amp;UU180&amp;"');"</f>
        <v>xlswrite('G:\Mi unidad\1. PROYECTOS TELLO 2022\SCM SPILL OVERS\outputs\PEAO\criminalidad\1%\simulacion_3\output_tests.xlsx',alpha1_hat_vec_104','alpha1_hat_vec_104');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sp_andrews(Y_pre_"&amp;QP181&amp;",PEAO_"&amp;QP181&amp;"(:,T+s),A_"&amp;QP181&amp;",C,d,alpha_sig);"</f>
        <v xml:space="preserve">    spillover_test_88(s) = sp_andrews(Y_pre_88,PEAO_88(:,T+s),A_88,C,d,alpha_sig);</v>
      </c>
      <c r="QW181">
        <v>104</v>
      </c>
      <c r="QX181" t="str">
        <f>"xlswrite('G:\Mi unidad\1. PROYECTOS TELLO 2022\SCM SPILL OVERS\outputs\PEAO\bajo_niv_educ\1%\simulacion_3\output_tests.xlsx',spillover_test_"&amp;QW181&amp;"','sp_test_"&amp;QW181&amp;"');"</f>
        <v>xlswrite('G:\Mi unidad\1. PROYECTOS TELLO 2022\SCM SPILL OVERS\outputs\PEAO\bajo_niv_educ\1%\simulacion_3\output_tests.xlsx',spillover_test_104','sp_test_104');</v>
      </c>
      <c r="RK181">
        <v>104</v>
      </c>
      <c r="RL181" t="str">
        <f>"xlswrite('G:\Mi unidad\1. PROYECTOS TELLO 2022\SCM SPILL OVERS\outputs\PEAO\bajo_ingreso\1%\simulacion_3\output_tests.xlsx',spillover_test_"&amp;RK181&amp;"','sp_test_"&amp;RK181&amp;"');"</f>
        <v>xlswrite('G:\Mi unidad\1. PROYECTOS TELLO 2022\SCM SPILL OVERS\outputs\PEAO\bajo_ingreso\1%\simulacion_3\output_tests.xlsx',spillover_test_104','sp_test_104');</v>
      </c>
      <c r="RW181">
        <v>104</v>
      </c>
      <c r="RX181" t="str">
        <f>"xlswrite('G:\Mi unidad\1. PROYECTOS TELLO 2022\SCM SPILL OVERS\outputs\PEAO\densidad\1%\simulacion_3\output_tests.xlsx',spillover_test_"&amp;RW181&amp;"','sp_test_"&amp;RW181&amp;"');"</f>
        <v>xlswrite('G:\Mi unidad\1. PROYECTOS TELLO 2022\SCM SPILL OVERS\outputs\PEAO\densidad\1%\simulacion_3\output_tests.xlsx',spillover_test_104','sp_test_104');</v>
      </c>
      <c r="SI181">
        <v>104</v>
      </c>
      <c r="SJ181" t="str">
        <f>"xlswrite('G:\Mi unidad\1. PROYECTOS TELLO 2022\SCM SPILL OVERS\outputs\PEAO\densidad_g\1%\simulacion_3\output_tests.xlsx',spillover_test_"&amp;SI181&amp;"','sp_test_"&amp;SI181&amp;"');"</f>
        <v>xlswrite('G:\Mi unidad\1. PROYECTOS TELLO 2022\SCM SPILL OVERS\outputs\PEAO\densidad_g\1%\simulacion_3\output_tests.xlsx',spillover_test_104','sp_test_104');</v>
      </c>
      <c r="SU181">
        <v>104</v>
      </c>
      <c r="SV181" t="str">
        <f>"xlswrite('G:\Mi unidad\1. PROYECTOS TELLO 2022\SCM SPILL OVERS\outputs\PEAO\distancia_centro_salud\1%\simulacion_3\output_tests.xlsx',spillover_test_"&amp;SU181&amp;"','sp_test_"&amp;SU181&amp;"');"</f>
        <v>xlswrite('G:\Mi unidad\1. PROYECTOS TELLO 2022\SCM SPILL OVERS\outputs\PEAO\distancia_centro_salud\1%\simulacion_3\output_tests.xlsx',spillover_test_104','sp_test_104');</v>
      </c>
      <c r="TH181">
        <v>104</v>
      </c>
      <c r="TI181" t="str">
        <f>"xlswrite('G:\Mi unidad\1. PROYECTOS TELLO 2022\SCM SPILL OVERS\outputs\PEAO\informalidad\1%\simulacion_3\output_tests.xlsx',spillover_test_"&amp;TH181&amp;"','sp_test_"&amp;TH181&amp;"');"</f>
        <v>xlswrite('G:\Mi unidad\1. PROYECTOS TELLO 2022\SCM SPILL OVERS\outputs\PEAO\informalidad\1%\simulacion_3\output_tests.xlsx',spillover_test_104','sp_test_104');</v>
      </c>
      <c r="TU181">
        <v>104</v>
      </c>
      <c r="TV181" t="str">
        <f>"xlswrite('G:\Mi unidad\1. PROYECTOS TELLO 2022\SCM SPILL OVERS\outputs\PEAO\alimentos\1%\simulacion_3\output_tests.xlsx',spillover_test_"&amp;TU181&amp;"','sp_test_"&amp;TU181&amp;"');"</f>
        <v>xlswrite('G:\Mi unidad\1. PROYECTOS TELLO 2022\SCM SPILL OVERS\outputs\PEAO\alimentos\1%\simulacion_3\output_tests.xlsx',spillover_test_104','sp_test_104');</v>
      </c>
      <c r="UB181">
        <v>104</v>
      </c>
      <c r="UC181" t="str">
        <f>"xlswrite('G:\Mi unidad\1. PROYECTOS TELLO 2022\SCM SPILL OVERS\outputs\PEAO\jefe_hogar\1%\simulacion_3\output_tests.xlsx',spillover_test_"&amp;UB181&amp;"','sp_test_"&amp;UB181&amp;"');"</f>
        <v>xlswrite('G:\Mi unidad\1. PROYECTOS TELLO 2022\SCM SPILL OVERS\outputs\PEAO\jefe_hogar\1%\simulacion_3\output_tests.xlsx',spillover_test_104','sp_test_104');</v>
      </c>
      <c r="UI181">
        <v>104</v>
      </c>
      <c r="UJ181" t="str">
        <f>"xlswrite('G:\Mi unidad\1. PROYECTOS TELLO 2022\SCM SPILL OVERS\outputs\PEAO\mujeres\1%\simulacion_3\output_tests.xlsx',spillover_test_"&amp;UI181&amp;"','sp_test_"&amp;UI181&amp;"');"</f>
        <v>xlswrite('G:\Mi unidad\1. PROYECTOS TELLO 2022\SCM SPILL OVERS\outputs\PEAO\mujeres\1%\simulacion_3\output_tests.xlsx',spillover_test_104','sp_test_104');</v>
      </c>
      <c r="UU181">
        <v>104</v>
      </c>
      <c r="UV181" t="str">
        <f>"xlswrite('G:\Mi unidad\1. PROYECTOS TELLO 2022\SCM SPILL OVERS\outputs\PEAO\criminalidad\1%\simulacion_3\output_tests.xlsx',spillover_test_"&amp;UU181&amp;"','sp_test_"&amp;UU181&amp;"');"</f>
        <v>xlswrite('G:\Mi unidad\1. PROYECTOS TELLO 2022\SCM SPILL OVERS\outputs\PEAO\criminalidad\1%\simulacion_3\output_tests.xlsx',spillover_test_104','sp_test_104');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OVERS\outputs\PEAO\bajo_niv_educ\1%\simulacion_3\output_tests.xlsx',lb_vec_"&amp;QW182&amp;"','lb_vec_"&amp;QW182&amp;"');"</f>
        <v>xlswrite('G:\Mi unidad\1. PROYECTOS TELLO 2022\SCM SPILL OVERS\outputs\PEAO\bajo_niv_educ\1%\simulacion_3\output_tests.xlsx',lb_vec_105','lb_vec_105');</v>
      </c>
      <c r="RK182">
        <v>105</v>
      </c>
      <c r="RL182" t="str">
        <f>"xlswrite('G:\Mi unidad\1. PROYECTOS TELLO 2022\SCM SPILL OVERS\outputs\PEAO\bajo_ingreso\1%\simulacion_3\output_tests.xlsx',lb_vec_"&amp;RK182&amp;"','lb_vec_"&amp;RK182&amp;"');"</f>
        <v>xlswrite('G:\Mi unidad\1. PROYECTOS TELLO 2022\SCM SPILL OVERS\outputs\PEAO\bajo_ingreso\1%\simulacion_3\output_tests.xlsx',lb_vec_105','lb_vec_105');</v>
      </c>
      <c r="RW182">
        <v>105</v>
      </c>
      <c r="RX182" t="str">
        <f>"xlswrite('G:\Mi unidad\1. PROYECTOS TELLO 2022\SCM SPILL OVERS\outputs\PEAO\densidad\1%\simulacion_3\output_tests.xlsx',lb_vec_"&amp;RW182&amp;"','lb_vec_"&amp;RW182&amp;"');"</f>
        <v>xlswrite('G:\Mi unidad\1. PROYECTOS TELLO 2022\SCM SPILL OVERS\outputs\PEAO\densidad\1%\simulacion_3\output_tests.xlsx',lb_vec_105','lb_vec_105');</v>
      </c>
      <c r="SI182">
        <v>105</v>
      </c>
      <c r="SJ182" t="str">
        <f>"xlswrite('G:\Mi unidad\1. PROYECTOS TELLO 2022\SCM SPILL OVERS\outputs\PEAO\densidad_g\1%\simulacion_3\output_tests.xlsx',lb_vec_"&amp;SI182&amp;"','lb_vec_"&amp;SI182&amp;"');"</f>
        <v>xlswrite('G:\Mi unidad\1. PROYECTOS TELLO 2022\SCM SPILL OVERS\outputs\PEAO\densidad_g\1%\simulacion_3\output_tests.xlsx',lb_vec_105','lb_vec_105');</v>
      </c>
      <c r="SU182">
        <v>105</v>
      </c>
      <c r="SV182" t="str">
        <f>"xlswrite('G:\Mi unidad\1. PROYECTOS TELLO 2022\SCM SPILL OVERS\outputs\PEAO\distancia_centro_salud\1%\simulacion_3\output_tests.xlsx',lb_vec_"&amp;SU182&amp;"','lb_vec_"&amp;SU182&amp;"');"</f>
        <v>xlswrite('G:\Mi unidad\1. PROYECTOS TELLO 2022\SCM SPILL OVERS\outputs\PEAO\distancia_centro_salud\1%\simulacion_3\output_tests.xlsx',lb_vec_105','lb_vec_105');</v>
      </c>
      <c r="TH182">
        <v>105</v>
      </c>
      <c r="TI182" t="str">
        <f>"xlswrite('G:\Mi unidad\1. PROYECTOS TELLO 2022\SCM SPILL OVERS\outputs\PEAO\informalidad\1%\simulacion_3\output_tests.xlsx',lb_vec_"&amp;TH182&amp;"','lb_vec_"&amp;TH182&amp;"');"</f>
        <v>xlswrite('G:\Mi unidad\1. PROYECTOS TELLO 2022\SCM SPILL OVERS\outputs\PEAO\informalidad\1%\simulacion_3\output_tests.xlsx',lb_vec_105','lb_vec_105');</v>
      </c>
      <c r="TU182">
        <v>105</v>
      </c>
      <c r="TV182" t="str">
        <f>"xlswrite('G:\Mi unidad\1. PROYECTOS TELLO 2022\SCM SPILL OVERS\outputs\PEAO\alimentos\1%\simulacion_3\output_tests.xlsx',lb_vec_"&amp;TU182&amp;"','lb_vec_"&amp;TU182&amp;"');"</f>
        <v>xlswrite('G:\Mi unidad\1. PROYECTOS TELLO 2022\SCM SPILL OVERS\outputs\PEAO\alimentos\1%\simulacion_3\output_tests.xlsx',lb_vec_105','lb_vec_105');</v>
      </c>
      <c r="UB182">
        <v>105</v>
      </c>
      <c r="UC182" t="str">
        <f>"xlswrite('G:\Mi unidad\1. PROYECTOS TELLO 2022\SCM SPILL OVERS\outputs\PEAO\jefe_hogar\1%\simulacion_3\output_tests.xlsx',lb_vec_"&amp;UB182&amp;"','lb_vec_"&amp;UB182&amp;"');"</f>
        <v>xlswrite('G:\Mi unidad\1. PROYECTOS TELLO 2022\SCM SPILL OVERS\outputs\PEAO\jefe_hogar\1%\simulacion_3\output_tests.xlsx',lb_vec_105','lb_vec_105');</v>
      </c>
      <c r="UI182">
        <v>105</v>
      </c>
      <c r="UJ182" t="str">
        <f>"xlswrite('G:\Mi unidad\1. PROYECTOS TELLO 2022\SCM SPILL OVERS\outputs\PEAO\mujeres\1%\simulacion_3\output_tests.xlsx',lb_vec_"&amp;UI182&amp;"','lb_vec_"&amp;UI182&amp;"');"</f>
        <v>xlswrite('G:\Mi unidad\1. PROYECTOS TELLO 2022\SCM SPILL OVERS\outputs\PEAO\mujeres\1%\simulacion_3\output_tests.xlsx',lb_vec_105','lb_vec_105');</v>
      </c>
      <c r="UU182">
        <v>105</v>
      </c>
      <c r="UV182" t="str">
        <f>"xlswrite('G:\Mi unidad\1. PROYECTOS TELLO 2022\SCM SPILL OVERS\outputs\PEAO\criminalidad\1%\simulacion_3\output_tests.xlsx',lb_vec_"&amp;UU182&amp;"','lb_vec_"&amp;UU182&amp;"');"</f>
        <v>xlswrite('G:\Mi unidad\1. PROYECTOS TELLO 2022\SCM SPILL OVERS\outputs\PEAO\criminalidad\1%\simulacion_3\output_tests.xlsx',lb_vec_105','lb_vec_105');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OVERS\outputs\PEAO\bajo_niv_educ\1%\simulacion_3\output_tests.xlsx',ub_vec_"&amp;QW183&amp;"','ub_vec_"&amp;QW183&amp;"');"</f>
        <v>xlswrite('G:\Mi unidad\1. PROYECTOS TELLO 2022\SCM SPILL OVERS\outputs\PEAO\bajo_niv_educ\1%\simulacion_3\output_tests.xlsx',ub_vec_105','ub_vec_105');</v>
      </c>
      <c r="RK183">
        <v>105</v>
      </c>
      <c r="RL183" t="str">
        <f>"xlswrite('G:\Mi unidad\1. PROYECTOS TELLO 2022\SCM SPILL OVERS\outputs\PEAO\bajo_ingreso\1%\simulacion_3\output_tests.xlsx',ub_vec_"&amp;RK183&amp;"','ub_vec_"&amp;RK183&amp;"');"</f>
        <v>xlswrite('G:\Mi unidad\1. PROYECTOS TELLO 2022\SCM SPILL OVERS\outputs\PEAO\bajo_ingreso\1%\simulacion_3\output_tests.xlsx',ub_vec_105','ub_vec_105');</v>
      </c>
      <c r="RW183">
        <v>105</v>
      </c>
      <c r="RX183" t="str">
        <f>"xlswrite('G:\Mi unidad\1. PROYECTOS TELLO 2022\SCM SPILL OVERS\outputs\PEAO\densidad\1%\simulacion_3\output_tests.xlsx',ub_vec_"&amp;RW183&amp;"','ub_vec_"&amp;RW183&amp;"');"</f>
        <v>xlswrite('G:\Mi unidad\1. PROYECTOS TELLO 2022\SCM SPILL OVERS\outputs\PEAO\densidad\1%\simulacion_3\output_tests.xlsx',ub_vec_105','ub_vec_105');</v>
      </c>
      <c r="SI183">
        <v>105</v>
      </c>
      <c r="SJ183" t="str">
        <f>"xlswrite('G:\Mi unidad\1. PROYECTOS TELLO 2022\SCM SPILL OVERS\outputs\PEAO\densidad_g\1%\simulacion_3\output_tests.xlsx',ub_vec_"&amp;SI183&amp;"','ub_vec_"&amp;SI183&amp;"');"</f>
        <v>xlswrite('G:\Mi unidad\1. PROYECTOS TELLO 2022\SCM SPILL OVERS\outputs\PEAO\densidad_g\1%\simulacion_3\output_tests.xlsx',ub_vec_105','ub_vec_105');</v>
      </c>
      <c r="SU183">
        <v>105</v>
      </c>
      <c r="SV183" t="str">
        <f>"xlswrite('G:\Mi unidad\1. PROYECTOS TELLO 2022\SCM SPILL OVERS\outputs\PEAO\distancia_centro_salud\1%\simulacion_3\output_tests.xlsx',ub_vec_"&amp;SU183&amp;"','ub_vec_"&amp;SU183&amp;"');"</f>
        <v>xlswrite('G:\Mi unidad\1. PROYECTOS TELLO 2022\SCM SPILL OVERS\outputs\PEAO\distancia_centro_salud\1%\simulacion_3\output_tests.xlsx',ub_vec_105','ub_vec_105');</v>
      </c>
      <c r="TH183">
        <v>105</v>
      </c>
      <c r="TI183" t="str">
        <f>"xlswrite('G:\Mi unidad\1. PROYECTOS TELLO 2022\SCM SPILL OVERS\outputs\PEAO\informalidad\1%\simulacion_3\output_tests.xlsx',ub_vec_"&amp;TH183&amp;"','ub_vec_"&amp;TH183&amp;"');"</f>
        <v>xlswrite('G:\Mi unidad\1. PROYECTOS TELLO 2022\SCM SPILL OVERS\outputs\PEAO\informalidad\1%\simulacion_3\output_tests.xlsx',ub_vec_105','ub_vec_105');</v>
      </c>
      <c r="TU183">
        <v>105</v>
      </c>
      <c r="TV183" t="str">
        <f>"xlswrite('G:\Mi unidad\1. PROYECTOS TELLO 2022\SCM SPILL OVERS\outputs\PEAO\alimentos\1%\simulacion_3\output_tests.xlsx',ub_vec_"&amp;TU183&amp;"','ub_vec_"&amp;TU183&amp;"');"</f>
        <v>xlswrite('G:\Mi unidad\1. PROYECTOS TELLO 2022\SCM SPILL OVERS\outputs\PEAO\alimentos\1%\simulacion_3\output_tests.xlsx',ub_vec_105','ub_vec_105');</v>
      </c>
      <c r="UB183">
        <v>105</v>
      </c>
      <c r="UC183" t="str">
        <f>"xlswrite('G:\Mi unidad\1. PROYECTOS TELLO 2022\SCM SPILL OVERS\outputs\PEAO\jefe_hogar\1%\simulacion_3\output_tests.xlsx',ub_vec_"&amp;UB183&amp;"','ub_vec_"&amp;UB183&amp;"');"</f>
        <v>xlswrite('G:\Mi unidad\1. PROYECTOS TELLO 2022\SCM SPILL OVERS\outputs\PEAO\jefe_hogar\1%\simulacion_3\output_tests.xlsx',ub_vec_105','ub_vec_105');</v>
      </c>
      <c r="UI183">
        <v>105</v>
      </c>
      <c r="UJ183" t="str">
        <f>"xlswrite('G:\Mi unidad\1. PROYECTOS TELLO 2022\SCM SPILL OVERS\outputs\PEAO\mujeres\1%\simulacion_3\output_tests.xlsx',ub_vec_"&amp;UI183&amp;"','ub_vec_"&amp;UI183&amp;"');"</f>
        <v>xlswrite('G:\Mi unidad\1. PROYECTOS TELLO 2022\SCM SPILL OVERS\outputs\PEAO\mujeres\1%\simulacion_3\output_tests.xlsx',ub_vec_105','ub_vec_105');</v>
      </c>
      <c r="UU183">
        <v>105</v>
      </c>
      <c r="UV183" t="str">
        <f>"xlswrite('G:\Mi unidad\1. PROYECTOS TELLO 2022\SCM SPILL OVERS\outputs\PEAO\criminalidad\1%\simulacion_3\output_tests.xlsx',ub_vec_"&amp;UU183&amp;"','ub_vec_"&amp;UU183&amp;"');"</f>
        <v>xlswrite('G:\Mi unidad\1. PROYECTOS TELLO 2022\SCM SPILL OVERS\outputs\PEAO\criminalidad\1%\simulacion_3\output_tests.xlsx',ub_vec_105','ub_vec_105');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OVERS\outputs\PEAO\bajo_niv_educ\1%\simulacion_3\output_tests.xlsx',p_value_vec_"&amp;QW184&amp;"','p_value_vec_"&amp;QW184&amp;"');"</f>
        <v>xlswrite('G:\Mi unidad\1. PROYECTOS TELLO 2022\SCM SPILL OVERS\outputs\PEAO\bajo_niv_educ\1%\simulacion_3\output_tests.xlsx',p_value_vec_105','p_value_vec_105');</v>
      </c>
      <c r="RK184">
        <v>105</v>
      </c>
      <c r="RL184" t="str">
        <f>"xlswrite('G:\Mi unidad\1. PROYECTOS TELLO 2022\SCM SPILL OVERS\outputs\PEAO\bajo_ingreso\1%\simulacion_3\output_tests.xlsx',p_value_vec_"&amp;RK184&amp;"','p_value_vec_"&amp;RK184&amp;"');"</f>
        <v>xlswrite('G:\Mi unidad\1. PROYECTOS TELLO 2022\SCM SPILL OVERS\outputs\PEAO\bajo_ingreso\1%\simulacion_3\output_tests.xlsx',p_value_vec_105','p_value_vec_105');</v>
      </c>
      <c r="RW184">
        <v>105</v>
      </c>
      <c r="RX184" t="str">
        <f>"xlswrite('G:\Mi unidad\1. PROYECTOS TELLO 2022\SCM SPILL OVERS\outputs\PEAO\densidad\1%\simulacion_3\output_tests.xlsx',p_value_vec_"&amp;RW184&amp;"','p_value_vec_"&amp;RW184&amp;"');"</f>
        <v>xlswrite('G:\Mi unidad\1. PROYECTOS TELLO 2022\SCM SPILL OVERS\outputs\PEAO\densidad\1%\simulacion_3\output_tests.xlsx',p_value_vec_105','p_value_vec_105');</v>
      </c>
      <c r="SI184">
        <v>105</v>
      </c>
      <c r="SJ184" t="str">
        <f>"xlswrite('G:\Mi unidad\1. PROYECTOS TELLO 2022\SCM SPILL OVERS\outputs\PEAO\densidad_g\1%\simulacion_3\output_tests.xlsx',p_value_vec_"&amp;SI184&amp;"','p_value_vec_"&amp;SI184&amp;"');"</f>
        <v>xlswrite('G:\Mi unidad\1. PROYECTOS TELLO 2022\SCM SPILL OVERS\outputs\PEAO\densidad_g\1%\simulacion_3\output_tests.xlsx',p_value_vec_105','p_value_vec_105');</v>
      </c>
      <c r="SU184">
        <v>105</v>
      </c>
      <c r="SV184" t="str">
        <f>"xlswrite('G:\Mi unidad\1. PROYECTOS TELLO 2022\SCM SPILL OVERS\outputs\PEAO\distancia_centro_salud\1%\simulacion_3\output_tests.xlsx',p_value_vec_"&amp;SU184&amp;"','p_value_vec_"&amp;SU184&amp;"');"</f>
        <v>xlswrite('G:\Mi unidad\1. PROYECTOS TELLO 2022\SCM SPILL OVERS\outputs\PEAO\distancia_centro_salud\1%\simulacion_3\output_tests.xlsx',p_value_vec_105','p_value_vec_105');</v>
      </c>
      <c r="TH184">
        <v>105</v>
      </c>
      <c r="TI184" t="str">
        <f>"xlswrite('G:\Mi unidad\1. PROYECTOS TELLO 2022\SCM SPILL OVERS\outputs\PEAO\informalidad\1%\simulacion_3\output_tests.xlsx',p_value_vec_"&amp;TH184&amp;"','p_value_vec_"&amp;TH184&amp;"');"</f>
        <v>xlswrite('G:\Mi unidad\1. PROYECTOS TELLO 2022\SCM SPILL OVERS\outputs\PEAO\informalidad\1%\simulacion_3\output_tests.xlsx',p_value_vec_105','p_value_vec_105');</v>
      </c>
      <c r="TU184">
        <v>105</v>
      </c>
      <c r="TV184" t="str">
        <f>"xlswrite('G:\Mi unidad\1. PROYECTOS TELLO 2022\SCM SPILL OVERS\outputs\PEAO\alimentos\1%\simulacion_3\output_tests.xlsx',p_value_vec_"&amp;TU184&amp;"','p_value_vec_"&amp;TU184&amp;"');"</f>
        <v>xlswrite('G:\Mi unidad\1. PROYECTOS TELLO 2022\SCM SPILL OVERS\outputs\PEAO\alimentos\1%\simulacion_3\output_tests.xlsx',p_value_vec_105','p_value_vec_105');</v>
      </c>
      <c r="UB184">
        <v>105</v>
      </c>
      <c r="UC184" t="str">
        <f>"xlswrite('G:\Mi unidad\1. PROYECTOS TELLO 2022\SCM SPILL OVERS\outputs\PEAO\jefe_hogar\1%\simulacion_3\output_tests.xlsx',p_value_vec_"&amp;UB184&amp;"','p_value_vec_"&amp;UB184&amp;"');"</f>
        <v>xlswrite('G:\Mi unidad\1. PROYECTOS TELLO 2022\SCM SPILL OVERS\outputs\PEAO\jefe_hogar\1%\simulacion_3\output_tests.xlsx',p_value_vec_105','p_value_vec_105');</v>
      </c>
      <c r="UI184">
        <v>105</v>
      </c>
      <c r="UJ184" t="str">
        <f>"xlswrite('G:\Mi unidad\1. PROYECTOS TELLO 2022\SCM SPILL OVERS\outputs\PEAO\mujeres\1%\simulacion_3\output_tests.xlsx',p_value_vec_"&amp;UI184&amp;"','p_value_vec_"&amp;UI184&amp;"');"</f>
        <v>xlswrite('G:\Mi unidad\1. PROYECTOS TELLO 2022\SCM SPILL OVERS\outputs\PEAO\mujeres\1%\simulacion_3\output_tests.xlsx',p_value_vec_105','p_value_vec_105');</v>
      </c>
      <c r="UU184">
        <v>105</v>
      </c>
      <c r="UV184" t="str">
        <f>"xlswrite('G:\Mi unidad\1. PROYECTOS TELLO 2022\SCM SPILL OVERS\outputs\PEAO\criminalidad\1%\simulacion_3\output_tests.xlsx',p_value_vec_"&amp;UU184&amp;"','p_value_vec_"&amp;UU184&amp;"');"</f>
        <v>xlswrite('G:\Mi unidad\1. PROYECTOS TELLO 2022\SCM SPILL OVERS\outputs\PEAO\criminalidad\1%\simulacion_3\output_tests.xlsx',p_value_vec_105','p_value_vec_105');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OVERS\outputs\PEAO\bajo_niv_educ\1%\simulacion_3\output_tests.xlsx',alpha1_hat_vec_"&amp;QW185&amp;"','alpha1_hat_vec_"&amp;QW185&amp;"');"</f>
        <v>xlswrite('G:\Mi unidad\1. PROYECTOS TELLO 2022\SCM SPILL OVERS\outputs\PEAO\bajo_niv_educ\1%\simulacion_3\output_tests.xlsx',alpha1_hat_vec_105','alpha1_hat_vec_105');</v>
      </c>
      <c r="RK185">
        <v>105</v>
      </c>
      <c r="RL185" t="str">
        <f>"xlswrite('G:\Mi unidad\1. PROYECTOS TELLO 2022\SCM SPILL OVERS\outputs\PEAO\bajo_ingreso\1%\simulacion_3\output_tests.xlsx',alpha1_hat_vec_"&amp;RK185&amp;"','alpha1_hat_vec_"&amp;RK185&amp;"');"</f>
        <v>xlswrite('G:\Mi unidad\1. PROYECTOS TELLO 2022\SCM SPILL OVERS\outputs\PEAO\bajo_ingreso\1%\simulacion_3\output_tests.xlsx',alpha1_hat_vec_105','alpha1_hat_vec_105');</v>
      </c>
      <c r="RW185">
        <v>105</v>
      </c>
      <c r="RX185" t="str">
        <f>"xlswrite('G:\Mi unidad\1. PROYECTOS TELLO 2022\SCM SPILL OVERS\outputs\PEAO\densidad\1%\simulacion_3\output_tests.xlsx',alpha1_hat_vec_"&amp;RW185&amp;"','alpha1_hat_vec_"&amp;RW185&amp;"');"</f>
        <v>xlswrite('G:\Mi unidad\1. PROYECTOS TELLO 2022\SCM SPILL OVERS\outputs\PEAO\densidad\1%\simulacion_3\output_tests.xlsx',alpha1_hat_vec_105','alpha1_hat_vec_105');</v>
      </c>
      <c r="SI185">
        <v>105</v>
      </c>
      <c r="SJ185" t="str">
        <f>"xlswrite('G:\Mi unidad\1. PROYECTOS TELLO 2022\SCM SPILL OVERS\outputs\PEAO\densidad_g\1%\simulacion_3\output_tests.xlsx',alpha1_hat_vec_"&amp;SI185&amp;"','alpha1_hat_vec_"&amp;SI185&amp;"');"</f>
        <v>xlswrite('G:\Mi unidad\1. PROYECTOS TELLO 2022\SCM SPILL OVERS\outputs\PEAO\densidad_g\1%\simulacion_3\output_tests.xlsx',alpha1_hat_vec_105','alpha1_hat_vec_105');</v>
      </c>
      <c r="SU185">
        <v>105</v>
      </c>
      <c r="SV185" t="str">
        <f>"xlswrite('G:\Mi unidad\1. PROYECTOS TELLO 2022\SCM SPILL OVERS\outputs\PEAO\distancia_centro_salud\1%\simulacion_3\output_tests.xlsx',alpha1_hat_vec_"&amp;SU185&amp;"','alpha1_hat_vec_"&amp;SU185&amp;"');"</f>
        <v>xlswrite('G:\Mi unidad\1. PROYECTOS TELLO 2022\SCM SPILL OVERS\outputs\PEAO\distancia_centro_salud\1%\simulacion_3\output_tests.xlsx',alpha1_hat_vec_105','alpha1_hat_vec_105');</v>
      </c>
      <c r="TH185">
        <v>105</v>
      </c>
      <c r="TI185" t="str">
        <f>"xlswrite('G:\Mi unidad\1. PROYECTOS TELLO 2022\SCM SPILL OVERS\outputs\PEAO\informalidad\1%\simulacion_3\output_tests.xlsx',alpha1_hat_vec_"&amp;TH185&amp;"','alpha1_hat_vec_"&amp;TH185&amp;"');"</f>
        <v>xlswrite('G:\Mi unidad\1. PROYECTOS TELLO 2022\SCM SPILL OVERS\outputs\PEAO\informalidad\1%\simulacion_3\output_tests.xlsx',alpha1_hat_vec_105','alpha1_hat_vec_105');</v>
      </c>
      <c r="TU185">
        <v>105</v>
      </c>
      <c r="TV185" t="str">
        <f>"xlswrite('G:\Mi unidad\1. PROYECTOS TELLO 2022\SCM SPILL OVERS\outputs\PEAO\alimentos\1%\simulacion_3\output_tests.xlsx',alpha1_hat_vec_"&amp;TU185&amp;"','alpha1_hat_vec_"&amp;TU185&amp;"');"</f>
        <v>xlswrite('G:\Mi unidad\1. PROYECTOS TELLO 2022\SCM SPILL OVERS\outputs\PEAO\alimentos\1%\simulacion_3\output_tests.xlsx',alpha1_hat_vec_105','alpha1_hat_vec_105');</v>
      </c>
      <c r="UB185">
        <v>105</v>
      </c>
      <c r="UC185" t="str">
        <f>"xlswrite('G:\Mi unidad\1. PROYECTOS TELLO 2022\SCM SPILL OVERS\outputs\PEAO\jefe_hogar\1%\simulacion_3\output_tests.xlsx',alpha1_hat_vec_"&amp;UB185&amp;"','alpha1_hat_vec_"&amp;UB185&amp;"');"</f>
        <v>xlswrite('G:\Mi unidad\1. PROYECTOS TELLO 2022\SCM SPILL OVERS\outputs\PEAO\jefe_hogar\1%\simulacion_3\output_tests.xlsx',alpha1_hat_vec_105','alpha1_hat_vec_105');</v>
      </c>
      <c r="UI185">
        <v>105</v>
      </c>
      <c r="UJ185" t="str">
        <f>"xlswrite('G:\Mi unidad\1. PROYECTOS TELLO 2022\SCM SPILL OVERS\outputs\PEAO\mujeres\1%\simulacion_3\output_tests.xlsx',alpha1_hat_vec_"&amp;UI185&amp;"','alpha1_hat_vec_"&amp;UI185&amp;"');"</f>
        <v>xlswrite('G:\Mi unidad\1. PROYECTOS TELLO 2022\SCM SPILL OVERS\outputs\PEAO\mujeres\1%\simulacion_3\output_tests.xlsx',alpha1_hat_vec_105','alpha1_hat_vec_105');</v>
      </c>
      <c r="UU185">
        <v>105</v>
      </c>
      <c r="UV185" t="str">
        <f>"xlswrite('G:\Mi unidad\1. PROYECTOS TELLO 2022\SCM SPILL OVERS\outputs\PEAO\criminalidad\1%\simulacion_3\output_tests.xlsx',alpha1_hat_vec_"&amp;UU185&amp;"','alpha1_hat_vec_"&amp;UU185&amp;"');"</f>
        <v>xlswrite('G:\Mi unidad\1. PROYECTOS TELLO 2022\SCM SPILL OVERS\outputs\PEAO\criminalidad\1%\simulacion_3\output_tests.xlsx',alpha1_hat_vec_105','alpha1_hat_vec_105');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OVERS\outputs\PEAO\bajo_niv_educ\1%\simulacion_3\output_tests.xlsx',spillover_test_"&amp;QW186&amp;"','sp_test_"&amp;QW186&amp;"');"</f>
        <v>xlswrite('G:\Mi unidad\1. PROYECTOS TELLO 2022\SCM SPILL OVERS\outputs\PEAO\bajo_niv_educ\1%\simulacion_3\output_tests.xlsx',spillover_test_105','sp_test_105');</v>
      </c>
      <c r="RK186">
        <v>105</v>
      </c>
      <c r="RL186" t="str">
        <f>"xlswrite('G:\Mi unidad\1. PROYECTOS TELLO 2022\SCM SPILL OVERS\outputs\PEAO\bajo_ingreso\1%\simulacion_3\output_tests.xlsx',spillover_test_"&amp;RK186&amp;"','sp_test_"&amp;RK186&amp;"');"</f>
        <v>xlswrite('G:\Mi unidad\1. PROYECTOS TELLO 2022\SCM SPILL OVERS\outputs\PEAO\bajo_ingreso\1%\simulacion_3\output_tests.xlsx',spillover_test_105','sp_test_105');</v>
      </c>
      <c r="RW186">
        <v>105</v>
      </c>
      <c r="RX186" t="str">
        <f>"xlswrite('G:\Mi unidad\1. PROYECTOS TELLO 2022\SCM SPILL OVERS\outputs\PEAO\densidad\1%\simulacion_3\output_tests.xlsx',spillover_test_"&amp;RW186&amp;"','sp_test_"&amp;RW186&amp;"');"</f>
        <v>xlswrite('G:\Mi unidad\1. PROYECTOS TELLO 2022\SCM SPILL OVERS\outputs\PEAO\densidad\1%\simulacion_3\output_tests.xlsx',spillover_test_105','sp_test_105');</v>
      </c>
      <c r="SI186">
        <v>105</v>
      </c>
      <c r="SJ186" t="str">
        <f>"xlswrite('G:\Mi unidad\1. PROYECTOS TELLO 2022\SCM SPILL OVERS\outputs\PEAO\densidad_g\1%\simulacion_3\output_tests.xlsx',spillover_test_"&amp;SI186&amp;"','sp_test_"&amp;SI186&amp;"');"</f>
        <v>xlswrite('G:\Mi unidad\1. PROYECTOS TELLO 2022\SCM SPILL OVERS\outputs\PEAO\densidad_g\1%\simulacion_3\output_tests.xlsx',spillover_test_105','sp_test_105');</v>
      </c>
      <c r="SU186">
        <v>105</v>
      </c>
      <c r="SV186" t="str">
        <f>"xlswrite('G:\Mi unidad\1. PROYECTOS TELLO 2022\SCM SPILL OVERS\outputs\PEAO\distancia_centro_salud\1%\simulacion_3\output_tests.xlsx',spillover_test_"&amp;SU186&amp;"','sp_test_"&amp;SU186&amp;"');"</f>
        <v>xlswrite('G:\Mi unidad\1. PROYECTOS TELLO 2022\SCM SPILL OVERS\outputs\PEAO\distancia_centro_salud\1%\simulacion_3\output_tests.xlsx',spillover_test_105','sp_test_105');</v>
      </c>
      <c r="TH186">
        <v>105</v>
      </c>
      <c r="TI186" t="str">
        <f>"xlswrite('G:\Mi unidad\1. PROYECTOS TELLO 2022\SCM SPILL OVERS\outputs\PEAO\informalidad\1%\simulacion_3\output_tests.xlsx',spillover_test_"&amp;TH186&amp;"','sp_test_"&amp;TH186&amp;"');"</f>
        <v>xlswrite('G:\Mi unidad\1. PROYECTOS TELLO 2022\SCM SPILL OVERS\outputs\PEAO\informalidad\1%\simulacion_3\output_tests.xlsx',spillover_test_105','sp_test_105');</v>
      </c>
      <c r="TU186">
        <v>105</v>
      </c>
      <c r="TV186" t="str">
        <f>"xlswrite('G:\Mi unidad\1. PROYECTOS TELLO 2022\SCM SPILL OVERS\outputs\PEAO\alimentos\1%\simulacion_3\output_tests.xlsx',spillover_test_"&amp;TU186&amp;"','sp_test_"&amp;TU186&amp;"');"</f>
        <v>xlswrite('G:\Mi unidad\1. PROYECTOS TELLO 2022\SCM SPILL OVERS\outputs\PEAO\alimentos\1%\simulacion_3\output_tests.xlsx',spillover_test_105','sp_test_105');</v>
      </c>
      <c r="UB186">
        <v>105</v>
      </c>
      <c r="UC186" t="str">
        <f>"xlswrite('G:\Mi unidad\1. PROYECTOS TELLO 2022\SCM SPILL OVERS\outputs\PEAO\jefe_hogar\1%\simulacion_3\output_tests.xlsx',spillover_test_"&amp;UB186&amp;"','sp_test_"&amp;UB186&amp;"');"</f>
        <v>xlswrite('G:\Mi unidad\1. PROYECTOS TELLO 2022\SCM SPILL OVERS\outputs\PEAO\jefe_hogar\1%\simulacion_3\output_tests.xlsx',spillover_test_105','sp_test_105');</v>
      </c>
      <c r="UI186">
        <v>105</v>
      </c>
      <c r="UJ186" t="str">
        <f>"xlswrite('G:\Mi unidad\1. PROYECTOS TELLO 2022\SCM SPILL OVERS\outputs\PEAO\mujeres\1%\simulacion_3\output_tests.xlsx',spillover_test_"&amp;UI186&amp;"','sp_test_"&amp;UI186&amp;"');"</f>
        <v>xlswrite('G:\Mi unidad\1. PROYECTOS TELLO 2022\SCM SPILL OVERS\outputs\PEAO\mujeres\1%\simulacion_3\output_tests.xlsx',spillover_test_105','sp_test_105');</v>
      </c>
      <c r="UU186">
        <v>105</v>
      </c>
      <c r="UV186" t="str">
        <f>"xlswrite('G:\Mi unidad\1. PROYECTOS TELLO 2022\SCM SPILL OVERS\outputs\PEAO\criminalidad\1%\simulacion_3\output_tests.xlsx',spillover_test_"&amp;UU186&amp;"','sp_test_"&amp;UU186&amp;"');"</f>
        <v>xlswrite('G:\Mi unidad\1. PROYECTOS TELLO 2022\SCM SPILL OVERS\outputs\PEAO\criminalidad\1%\simulacion_3\output_tests.xlsx',spillover_test_105','sp_test_105');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sp_andrews_te(Y_pre_"&amp;QI187&amp;",PEAO_"&amp;QI187&amp;"(:,T+s),A_"&amp;QI187&amp;",C,.05);"</f>
        <v xml:space="preserve">    [p_value_75,lb_75,ub_75] = sp_andrews_te(Y_pre_75,PEAO_75(:,T+s),A_75,C,.05);</v>
      </c>
      <c r="QP187">
        <v>89</v>
      </c>
      <c r="QQ187" t="str">
        <f>"    spillover_test_"&amp;QP187&amp;"(s) = sp_andrews(Y_pre_"&amp;QP187&amp;",PEAO_"&amp;QP187&amp;"(:,T+s),A_"&amp;QP187&amp;",C,d,alpha_sig);"</f>
        <v xml:space="preserve">    spillover_test_89(s) = sp_andrews(Y_pre_89,PEAO_89(:,T+s),A_89,C,d,alpha_sig);</v>
      </c>
      <c r="QW187">
        <v>106</v>
      </c>
      <c r="QX187" t="str">
        <f>"xlswrite('G:\Mi unidad\1. PROYECTOS TELLO 2022\SCM SPILL OVERS\outputs\PEAO\bajo_niv_educ\1%\simulacion_3\output_tests.xlsx',lb_vec_"&amp;QW187&amp;"','lb_vec_"&amp;QW187&amp;"');"</f>
        <v>xlswrite('G:\Mi unidad\1. PROYECTOS TELLO 2022\SCM SPILL OVERS\outputs\PEAO\bajo_niv_educ\1%\simulacion_3\output_tests.xlsx',lb_vec_106','lb_vec_106');</v>
      </c>
      <c r="RK187">
        <v>106</v>
      </c>
      <c r="RL187" t="str">
        <f>"xlswrite('G:\Mi unidad\1. PROYECTOS TELLO 2022\SCM SPILL OVERS\outputs\PEAO\bajo_ingreso\1%\simulacion_3\output_tests.xlsx',lb_vec_"&amp;RK187&amp;"','lb_vec_"&amp;RK187&amp;"');"</f>
        <v>xlswrite('G:\Mi unidad\1. PROYECTOS TELLO 2022\SCM SPILL OVERS\outputs\PEAO\bajo_ingreso\1%\simulacion_3\output_tests.xlsx',lb_vec_106','lb_vec_106');</v>
      </c>
      <c r="RW187">
        <v>106</v>
      </c>
      <c r="RX187" t="str">
        <f>"xlswrite('G:\Mi unidad\1. PROYECTOS TELLO 2022\SCM SPILL OVERS\outputs\PEAO\densidad\1%\simulacion_3\output_tests.xlsx',lb_vec_"&amp;RW187&amp;"','lb_vec_"&amp;RW187&amp;"');"</f>
        <v>xlswrite('G:\Mi unidad\1. PROYECTOS TELLO 2022\SCM SPILL OVERS\outputs\PEAO\densidad\1%\simulacion_3\output_tests.xlsx',lb_vec_106','lb_vec_106');</v>
      </c>
      <c r="SI187">
        <v>106</v>
      </c>
      <c r="SJ187" t="str">
        <f>"xlswrite('G:\Mi unidad\1. PROYECTOS TELLO 2022\SCM SPILL OVERS\outputs\PEAO\densidad_g\1%\simulacion_3\output_tests.xlsx',lb_vec_"&amp;SI187&amp;"','lb_vec_"&amp;SI187&amp;"');"</f>
        <v>xlswrite('G:\Mi unidad\1. PROYECTOS TELLO 2022\SCM SPILL OVERS\outputs\PEAO\densidad_g\1%\simulacion_3\output_tests.xlsx',lb_vec_106','lb_vec_106');</v>
      </c>
      <c r="SU187">
        <v>106</v>
      </c>
      <c r="SV187" t="str">
        <f>"xlswrite('G:\Mi unidad\1. PROYECTOS TELLO 2022\SCM SPILL OVERS\outputs\PEAO\distancia_centro_salud\1%\simulacion_3\output_tests.xlsx',lb_vec_"&amp;SU187&amp;"','lb_vec_"&amp;SU187&amp;"');"</f>
        <v>xlswrite('G:\Mi unidad\1. PROYECTOS TELLO 2022\SCM SPILL OVERS\outputs\PEAO\distancia_centro_salud\1%\simulacion_3\output_tests.xlsx',lb_vec_106','lb_vec_106');</v>
      </c>
      <c r="TH187">
        <v>106</v>
      </c>
      <c r="TI187" t="str">
        <f>"xlswrite('G:\Mi unidad\1. PROYECTOS TELLO 2022\SCM SPILL OVERS\outputs\PEAO\informalidad\1%\simulacion_3\output_tests.xlsx',lb_vec_"&amp;TH187&amp;"','lb_vec_"&amp;TH187&amp;"');"</f>
        <v>xlswrite('G:\Mi unidad\1. PROYECTOS TELLO 2022\SCM SPILL OVERS\outputs\PEAO\informalidad\1%\simulacion_3\output_tests.xlsx',lb_vec_106','lb_vec_106');</v>
      </c>
      <c r="TU187">
        <v>106</v>
      </c>
      <c r="TV187" t="str">
        <f>"xlswrite('G:\Mi unidad\1. PROYECTOS TELLO 2022\SCM SPILL OVERS\outputs\PEAO\alimentos\1%\simulacion_3\output_tests.xlsx',lb_vec_"&amp;TU187&amp;"','lb_vec_"&amp;TU187&amp;"');"</f>
        <v>xlswrite('G:\Mi unidad\1. PROYECTOS TELLO 2022\SCM SPILL OVERS\outputs\PEAO\alimentos\1%\simulacion_3\output_tests.xlsx',lb_vec_106','lb_vec_106');</v>
      </c>
      <c r="UB187">
        <v>106</v>
      </c>
      <c r="UC187" t="str">
        <f>"xlswrite('G:\Mi unidad\1. PROYECTOS TELLO 2022\SCM SPILL OVERS\outputs\PEAO\jefe_hogar\1%\simulacion_3\output_tests.xlsx',lb_vec_"&amp;UB187&amp;"','lb_vec_"&amp;UB187&amp;"');"</f>
        <v>xlswrite('G:\Mi unidad\1. PROYECTOS TELLO 2022\SCM SPILL OVERS\outputs\PEAO\jefe_hogar\1%\simulacion_3\output_tests.xlsx',lb_vec_106','lb_vec_106');</v>
      </c>
      <c r="UI187">
        <v>106</v>
      </c>
      <c r="UJ187" t="str">
        <f>"xlswrite('G:\Mi unidad\1. PROYECTOS TELLO 2022\SCM SPILL OVERS\outputs\PEAO\mujeres\1%\simulacion_3\output_tests.xlsx',lb_vec_"&amp;UI187&amp;"','lb_vec_"&amp;UI187&amp;"');"</f>
        <v>xlswrite('G:\Mi unidad\1. PROYECTOS TELLO 2022\SCM SPILL OVERS\outputs\PEAO\mujeres\1%\simulacion_3\output_tests.xlsx',lb_vec_106','lb_vec_106');</v>
      </c>
      <c r="UU187">
        <v>106</v>
      </c>
      <c r="UV187" t="str">
        <f>"xlswrite('G:\Mi unidad\1. PROYECTOS TELLO 2022\SCM SPILL OVERS\outputs\PEAO\criminalidad\1%\simulacion_3\output_tests.xlsx',lb_vec_"&amp;UU187&amp;"','lb_vec_"&amp;UU187&amp;"');"</f>
        <v>xlswrite('G:\Mi unidad\1. PROYECTOS TELLO 2022\SCM SPILL OVERS\outputs\PEAO\criminalidad\1%\simulacion_3\output_tests.xlsx',lb_vec_106','lb_vec_106');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OVERS\outputs\PEAO\bajo_niv_educ\1%\simulacion_3\output_tests.xlsx',ub_vec_"&amp;QW188&amp;"','ub_vec_"&amp;QW188&amp;"');"</f>
        <v>xlswrite('G:\Mi unidad\1. PROYECTOS TELLO 2022\SCM SPILL OVERS\outputs\PEAO\bajo_niv_educ\1%\simulacion_3\output_tests.xlsx',ub_vec_106','ub_vec_106');</v>
      </c>
      <c r="RK188">
        <v>106</v>
      </c>
      <c r="RL188" t="str">
        <f>"xlswrite('G:\Mi unidad\1. PROYECTOS TELLO 2022\SCM SPILL OVERS\outputs\PEAO\bajo_ingreso\1%\simulacion_3\output_tests.xlsx',ub_vec_"&amp;RK188&amp;"','ub_vec_"&amp;RK188&amp;"');"</f>
        <v>xlswrite('G:\Mi unidad\1. PROYECTOS TELLO 2022\SCM SPILL OVERS\outputs\PEAO\bajo_ingreso\1%\simulacion_3\output_tests.xlsx',ub_vec_106','ub_vec_106');</v>
      </c>
      <c r="RW188">
        <v>106</v>
      </c>
      <c r="RX188" t="str">
        <f>"xlswrite('G:\Mi unidad\1. PROYECTOS TELLO 2022\SCM SPILL OVERS\outputs\PEAO\densidad\1%\simulacion_3\output_tests.xlsx',ub_vec_"&amp;RW188&amp;"','ub_vec_"&amp;RW188&amp;"');"</f>
        <v>xlswrite('G:\Mi unidad\1. PROYECTOS TELLO 2022\SCM SPILL OVERS\outputs\PEAO\densidad\1%\simulacion_3\output_tests.xlsx',ub_vec_106','ub_vec_106');</v>
      </c>
      <c r="SI188">
        <v>106</v>
      </c>
      <c r="SJ188" t="str">
        <f>"xlswrite('G:\Mi unidad\1. PROYECTOS TELLO 2022\SCM SPILL OVERS\outputs\PEAO\densidad_g\1%\simulacion_3\output_tests.xlsx',ub_vec_"&amp;SI188&amp;"','ub_vec_"&amp;SI188&amp;"');"</f>
        <v>xlswrite('G:\Mi unidad\1. PROYECTOS TELLO 2022\SCM SPILL OVERS\outputs\PEAO\densidad_g\1%\simulacion_3\output_tests.xlsx',ub_vec_106','ub_vec_106');</v>
      </c>
      <c r="SU188">
        <v>106</v>
      </c>
      <c r="SV188" t="str">
        <f>"xlswrite('G:\Mi unidad\1. PROYECTOS TELLO 2022\SCM SPILL OVERS\outputs\PEAO\distancia_centro_salud\1%\simulacion_3\output_tests.xlsx',ub_vec_"&amp;SU188&amp;"','ub_vec_"&amp;SU188&amp;"');"</f>
        <v>xlswrite('G:\Mi unidad\1. PROYECTOS TELLO 2022\SCM SPILL OVERS\outputs\PEAO\distancia_centro_salud\1%\simulacion_3\output_tests.xlsx',ub_vec_106','ub_vec_106');</v>
      </c>
      <c r="TH188">
        <v>106</v>
      </c>
      <c r="TI188" t="str">
        <f>"xlswrite('G:\Mi unidad\1. PROYECTOS TELLO 2022\SCM SPILL OVERS\outputs\PEAO\informalidad\1%\simulacion_3\output_tests.xlsx',ub_vec_"&amp;TH188&amp;"','ub_vec_"&amp;TH188&amp;"');"</f>
        <v>xlswrite('G:\Mi unidad\1. PROYECTOS TELLO 2022\SCM SPILL OVERS\outputs\PEAO\informalidad\1%\simulacion_3\output_tests.xlsx',ub_vec_106','ub_vec_106');</v>
      </c>
      <c r="TU188">
        <v>106</v>
      </c>
      <c r="TV188" t="str">
        <f>"xlswrite('G:\Mi unidad\1. PROYECTOS TELLO 2022\SCM SPILL OVERS\outputs\PEAO\alimentos\1%\simulacion_3\output_tests.xlsx',ub_vec_"&amp;TU188&amp;"','ub_vec_"&amp;TU188&amp;"');"</f>
        <v>xlswrite('G:\Mi unidad\1. PROYECTOS TELLO 2022\SCM SPILL OVERS\outputs\PEAO\alimentos\1%\simulacion_3\output_tests.xlsx',ub_vec_106','ub_vec_106');</v>
      </c>
      <c r="UB188">
        <v>106</v>
      </c>
      <c r="UC188" t="str">
        <f>"xlswrite('G:\Mi unidad\1. PROYECTOS TELLO 2022\SCM SPILL OVERS\outputs\PEAO\jefe_hogar\1%\simulacion_3\output_tests.xlsx',ub_vec_"&amp;UB188&amp;"','ub_vec_"&amp;UB188&amp;"');"</f>
        <v>xlswrite('G:\Mi unidad\1. PROYECTOS TELLO 2022\SCM SPILL OVERS\outputs\PEAO\jefe_hogar\1%\simulacion_3\output_tests.xlsx',ub_vec_106','ub_vec_106');</v>
      </c>
      <c r="UI188">
        <v>106</v>
      </c>
      <c r="UJ188" t="str">
        <f>"xlswrite('G:\Mi unidad\1. PROYECTOS TELLO 2022\SCM SPILL OVERS\outputs\PEAO\mujeres\1%\simulacion_3\output_tests.xlsx',ub_vec_"&amp;UI188&amp;"','ub_vec_"&amp;UI188&amp;"');"</f>
        <v>xlswrite('G:\Mi unidad\1. PROYECTOS TELLO 2022\SCM SPILL OVERS\outputs\PEAO\mujeres\1%\simulacion_3\output_tests.xlsx',ub_vec_106','ub_vec_106');</v>
      </c>
      <c r="UU188">
        <v>106</v>
      </c>
      <c r="UV188" t="str">
        <f>"xlswrite('G:\Mi unidad\1. PROYECTOS TELLO 2022\SCM SPILL OVERS\outputs\PEAO\criminalidad\1%\simulacion_3\output_tests.xlsx',ub_vec_"&amp;UU188&amp;"','ub_vec_"&amp;UU188&amp;"');"</f>
        <v>xlswrite('G:\Mi unidad\1. PROYECTOS TELLO 2022\SCM SPILL OVERS\outputs\PEAO\criminalidad\1%\simulacion_3\output_tests.xlsx',ub_vec_106','ub_vec_106');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OVERS\outputs\PEAO\bajo_niv_educ\1%\simulacion_3\output_tests.xlsx',p_value_vec_"&amp;QW189&amp;"','p_value_vec_"&amp;QW189&amp;"');"</f>
        <v>xlswrite('G:\Mi unidad\1. PROYECTOS TELLO 2022\SCM SPILL OVERS\outputs\PEAO\bajo_niv_educ\1%\simulacion_3\output_tests.xlsx',p_value_vec_106','p_value_vec_106');</v>
      </c>
      <c r="RK189">
        <v>106</v>
      </c>
      <c r="RL189" t="str">
        <f>"xlswrite('G:\Mi unidad\1. PROYECTOS TELLO 2022\SCM SPILL OVERS\outputs\PEAO\bajo_ingreso\1%\simulacion_3\output_tests.xlsx',p_value_vec_"&amp;RK189&amp;"','p_value_vec_"&amp;RK189&amp;"');"</f>
        <v>xlswrite('G:\Mi unidad\1. PROYECTOS TELLO 2022\SCM SPILL OVERS\outputs\PEAO\bajo_ingreso\1%\simulacion_3\output_tests.xlsx',p_value_vec_106','p_value_vec_106');</v>
      </c>
      <c r="RW189">
        <v>106</v>
      </c>
      <c r="RX189" t="str">
        <f>"xlswrite('G:\Mi unidad\1. PROYECTOS TELLO 2022\SCM SPILL OVERS\outputs\PEAO\densidad\1%\simulacion_3\output_tests.xlsx',p_value_vec_"&amp;RW189&amp;"','p_value_vec_"&amp;RW189&amp;"');"</f>
        <v>xlswrite('G:\Mi unidad\1. PROYECTOS TELLO 2022\SCM SPILL OVERS\outputs\PEAO\densidad\1%\simulacion_3\output_tests.xlsx',p_value_vec_106','p_value_vec_106');</v>
      </c>
      <c r="SI189">
        <v>106</v>
      </c>
      <c r="SJ189" t="str">
        <f>"xlswrite('G:\Mi unidad\1. PROYECTOS TELLO 2022\SCM SPILL OVERS\outputs\PEAO\densidad_g\1%\simulacion_3\output_tests.xlsx',p_value_vec_"&amp;SI189&amp;"','p_value_vec_"&amp;SI189&amp;"');"</f>
        <v>xlswrite('G:\Mi unidad\1. PROYECTOS TELLO 2022\SCM SPILL OVERS\outputs\PEAO\densidad_g\1%\simulacion_3\output_tests.xlsx',p_value_vec_106','p_value_vec_106');</v>
      </c>
      <c r="SU189">
        <v>106</v>
      </c>
      <c r="SV189" t="str">
        <f>"xlswrite('G:\Mi unidad\1. PROYECTOS TELLO 2022\SCM SPILL OVERS\outputs\PEAO\distancia_centro_salud\1%\simulacion_3\output_tests.xlsx',p_value_vec_"&amp;SU189&amp;"','p_value_vec_"&amp;SU189&amp;"');"</f>
        <v>xlswrite('G:\Mi unidad\1. PROYECTOS TELLO 2022\SCM SPILL OVERS\outputs\PEAO\distancia_centro_salud\1%\simulacion_3\output_tests.xlsx',p_value_vec_106','p_value_vec_106');</v>
      </c>
      <c r="TH189">
        <v>106</v>
      </c>
      <c r="TI189" t="str">
        <f>"xlswrite('G:\Mi unidad\1. PROYECTOS TELLO 2022\SCM SPILL OVERS\outputs\PEAO\informalidad\1%\simulacion_3\output_tests.xlsx',p_value_vec_"&amp;TH189&amp;"','p_value_vec_"&amp;TH189&amp;"');"</f>
        <v>xlswrite('G:\Mi unidad\1. PROYECTOS TELLO 2022\SCM SPILL OVERS\outputs\PEAO\informalidad\1%\simulacion_3\output_tests.xlsx',p_value_vec_106','p_value_vec_106');</v>
      </c>
      <c r="TU189">
        <v>106</v>
      </c>
      <c r="TV189" t="str">
        <f>"xlswrite('G:\Mi unidad\1. PROYECTOS TELLO 2022\SCM SPILL OVERS\outputs\PEAO\alimentos\1%\simulacion_3\output_tests.xlsx',p_value_vec_"&amp;TU189&amp;"','p_value_vec_"&amp;TU189&amp;"');"</f>
        <v>xlswrite('G:\Mi unidad\1. PROYECTOS TELLO 2022\SCM SPILL OVERS\outputs\PEAO\alimentos\1%\simulacion_3\output_tests.xlsx',p_value_vec_106','p_value_vec_106');</v>
      </c>
      <c r="UB189">
        <v>106</v>
      </c>
      <c r="UC189" t="str">
        <f>"xlswrite('G:\Mi unidad\1. PROYECTOS TELLO 2022\SCM SPILL OVERS\outputs\PEAO\jefe_hogar\1%\simulacion_3\output_tests.xlsx',p_value_vec_"&amp;UB189&amp;"','p_value_vec_"&amp;UB189&amp;"');"</f>
        <v>xlswrite('G:\Mi unidad\1. PROYECTOS TELLO 2022\SCM SPILL OVERS\outputs\PEAO\jefe_hogar\1%\simulacion_3\output_tests.xlsx',p_value_vec_106','p_value_vec_106');</v>
      </c>
      <c r="UI189">
        <v>106</v>
      </c>
      <c r="UJ189" t="str">
        <f>"xlswrite('G:\Mi unidad\1. PROYECTOS TELLO 2022\SCM SPILL OVERS\outputs\PEAO\mujeres\1%\simulacion_3\output_tests.xlsx',p_value_vec_"&amp;UI189&amp;"','p_value_vec_"&amp;UI189&amp;"');"</f>
        <v>xlswrite('G:\Mi unidad\1. PROYECTOS TELLO 2022\SCM SPILL OVERS\outputs\PEAO\mujeres\1%\simulacion_3\output_tests.xlsx',p_value_vec_106','p_value_vec_106');</v>
      </c>
      <c r="UU189">
        <v>106</v>
      </c>
      <c r="UV189" t="str">
        <f>"xlswrite('G:\Mi unidad\1. PROYECTOS TELLO 2022\SCM SPILL OVERS\outputs\PEAO\criminalidad\1%\simulacion_3\output_tests.xlsx',p_value_vec_"&amp;UU189&amp;"','p_value_vec_"&amp;UU189&amp;"');"</f>
        <v>xlswrite('G:\Mi unidad\1. PROYECTOS TELLO 2022\SCM SPILL OVERS\outputs\PEAO\criminalidad\1%\simulacion_3\output_tests.xlsx',p_value_vec_106','p_value_vec_106');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OVERS\outputs\PEAO\bajo_niv_educ\1%\simulacion_3\output_tests.xlsx',alpha1_hat_vec_"&amp;QW190&amp;"','alpha1_hat_vec_"&amp;QW190&amp;"');"</f>
        <v>xlswrite('G:\Mi unidad\1. PROYECTOS TELLO 2022\SCM SPILL OVERS\outputs\PEAO\bajo_niv_educ\1%\simulacion_3\output_tests.xlsx',alpha1_hat_vec_106','alpha1_hat_vec_106');</v>
      </c>
      <c r="RK190">
        <v>106</v>
      </c>
      <c r="RL190" t="str">
        <f>"xlswrite('G:\Mi unidad\1. PROYECTOS TELLO 2022\SCM SPILL OVERS\outputs\PEAO\bajo_ingreso\1%\simulacion_3\output_tests.xlsx',alpha1_hat_vec_"&amp;RK190&amp;"','alpha1_hat_vec_"&amp;RK190&amp;"');"</f>
        <v>xlswrite('G:\Mi unidad\1. PROYECTOS TELLO 2022\SCM SPILL OVERS\outputs\PEAO\bajo_ingreso\1%\simulacion_3\output_tests.xlsx',alpha1_hat_vec_106','alpha1_hat_vec_106');</v>
      </c>
      <c r="RW190">
        <v>106</v>
      </c>
      <c r="RX190" t="str">
        <f>"xlswrite('G:\Mi unidad\1. PROYECTOS TELLO 2022\SCM SPILL OVERS\outputs\PEAO\densidad\1%\simulacion_3\output_tests.xlsx',alpha1_hat_vec_"&amp;RW190&amp;"','alpha1_hat_vec_"&amp;RW190&amp;"');"</f>
        <v>xlswrite('G:\Mi unidad\1. PROYECTOS TELLO 2022\SCM SPILL OVERS\outputs\PEAO\densidad\1%\simulacion_3\output_tests.xlsx',alpha1_hat_vec_106','alpha1_hat_vec_106');</v>
      </c>
      <c r="SI190">
        <v>106</v>
      </c>
      <c r="SJ190" t="str">
        <f>"xlswrite('G:\Mi unidad\1. PROYECTOS TELLO 2022\SCM SPILL OVERS\outputs\PEAO\densidad_g\1%\simulacion_3\output_tests.xlsx',alpha1_hat_vec_"&amp;SI190&amp;"','alpha1_hat_vec_"&amp;SI190&amp;"');"</f>
        <v>xlswrite('G:\Mi unidad\1. PROYECTOS TELLO 2022\SCM SPILL OVERS\outputs\PEAO\densidad_g\1%\simulacion_3\output_tests.xlsx',alpha1_hat_vec_106','alpha1_hat_vec_106');</v>
      </c>
      <c r="SU190">
        <v>106</v>
      </c>
      <c r="SV190" t="str">
        <f>"xlswrite('G:\Mi unidad\1. PROYECTOS TELLO 2022\SCM SPILL OVERS\outputs\PEAO\distancia_centro_salud\1%\simulacion_3\output_tests.xlsx',alpha1_hat_vec_"&amp;SU190&amp;"','alpha1_hat_vec_"&amp;SU190&amp;"');"</f>
        <v>xlswrite('G:\Mi unidad\1. PROYECTOS TELLO 2022\SCM SPILL OVERS\outputs\PEAO\distancia_centro_salud\1%\simulacion_3\output_tests.xlsx',alpha1_hat_vec_106','alpha1_hat_vec_106');</v>
      </c>
      <c r="TH190">
        <v>106</v>
      </c>
      <c r="TI190" t="str">
        <f>"xlswrite('G:\Mi unidad\1. PROYECTOS TELLO 2022\SCM SPILL OVERS\outputs\PEAO\informalidad\1%\simulacion_3\output_tests.xlsx',alpha1_hat_vec_"&amp;TH190&amp;"','alpha1_hat_vec_"&amp;TH190&amp;"');"</f>
        <v>xlswrite('G:\Mi unidad\1. PROYECTOS TELLO 2022\SCM SPILL OVERS\outputs\PEAO\informalidad\1%\simulacion_3\output_tests.xlsx',alpha1_hat_vec_106','alpha1_hat_vec_106');</v>
      </c>
      <c r="TU190">
        <v>106</v>
      </c>
      <c r="TV190" t="str">
        <f>"xlswrite('G:\Mi unidad\1. PROYECTOS TELLO 2022\SCM SPILL OVERS\outputs\PEAO\alimentos\1%\simulacion_3\output_tests.xlsx',alpha1_hat_vec_"&amp;TU190&amp;"','alpha1_hat_vec_"&amp;TU190&amp;"');"</f>
        <v>xlswrite('G:\Mi unidad\1. PROYECTOS TELLO 2022\SCM SPILL OVERS\outputs\PEAO\alimentos\1%\simulacion_3\output_tests.xlsx',alpha1_hat_vec_106','alpha1_hat_vec_106');</v>
      </c>
      <c r="UB190">
        <v>106</v>
      </c>
      <c r="UC190" t="str">
        <f>"xlswrite('G:\Mi unidad\1. PROYECTOS TELLO 2022\SCM SPILL OVERS\outputs\PEAO\jefe_hogar\1%\simulacion_3\output_tests.xlsx',alpha1_hat_vec_"&amp;UB190&amp;"','alpha1_hat_vec_"&amp;UB190&amp;"');"</f>
        <v>xlswrite('G:\Mi unidad\1. PROYECTOS TELLO 2022\SCM SPILL OVERS\outputs\PEAO\jefe_hogar\1%\simulacion_3\output_tests.xlsx',alpha1_hat_vec_106','alpha1_hat_vec_106');</v>
      </c>
      <c r="UI190">
        <v>106</v>
      </c>
      <c r="UJ190" t="str">
        <f>"xlswrite('G:\Mi unidad\1. PROYECTOS TELLO 2022\SCM SPILL OVERS\outputs\PEAO\mujeres\1%\simulacion_3\output_tests.xlsx',alpha1_hat_vec_"&amp;UI190&amp;"','alpha1_hat_vec_"&amp;UI190&amp;"');"</f>
        <v>xlswrite('G:\Mi unidad\1. PROYECTOS TELLO 2022\SCM SPILL OVERS\outputs\PEAO\mujeres\1%\simulacion_3\output_tests.xlsx',alpha1_hat_vec_106','alpha1_hat_vec_106');</v>
      </c>
      <c r="UU190">
        <v>106</v>
      </c>
      <c r="UV190" t="str">
        <f>"xlswrite('G:\Mi unidad\1. PROYECTOS TELLO 2022\SCM SPILL OVERS\outputs\PEAO\criminalidad\1%\simulacion_3\output_tests.xlsx',alpha1_hat_vec_"&amp;UU190&amp;"','alpha1_hat_vec_"&amp;UU190&amp;"');"</f>
        <v>xlswrite('G:\Mi unidad\1. PROYECTOS TELLO 2022\SCM SPILL OVERS\outputs\PEAO\criminalidad\1%\simulacion_3\output_tests.xlsx',alpha1_hat_vec_106','alpha1_hat_vec_106');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OVERS\outputs\PEAO\bajo_niv_educ\1%\simulacion_3\output_tests.xlsx',spillover_test_"&amp;QW191&amp;"','sp_test_"&amp;QW191&amp;"');"</f>
        <v>xlswrite('G:\Mi unidad\1. PROYECTOS TELLO 2022\SCM SPILL OVERS\outputs\PEAO\bajo_niv_educ\1%\simulacion_3\output_tests.xlsx',spillover_test_106','sp_test_106');</v>
      </c>
      <c r="RK191">
        <v>106</v>
      </c>
      <c r="RL191" t="str">
        <f>"xlswrite('G:\Mi unidad\1. PROYECTOS TELLO 2022\SCM SPILL OVERS\outputs\PEAO\bajo_ingreso\1%\simulacion_3\output_tests.xlsx',spillover_test_"&amp;RK191&amp;"','sp_test_"&amp;RK191&amp;"');"</f>
        <v>xlswrite('G:\Mi unidad\1. PROYECTOS TELLO 2022\SCM SPILL OVERS\outputs\PEAO\bajo_ingreso\1%\simulacion_3\output_tests.xlsx',spillover_test_106','sp_test_106');</v>
      </c>
      <c r="RW191">
        <v>106</v>
      </c>
      <c r="RX191" t="str">
        <f>"xlswrite('G:\Mi unidad\1. PROYECTOS TELLO 2022\SCM SPILL OVERS\outputs\PEAO\densidad\1%\simulacion_3\output_tests.xlsx',spillover_test_"&amp;RW191&amp;"','sp_test_"&amp;RW191&amp;"');"</f>
        <v>xlswrite('G:\Mi unidad\1. PROYECTOS TELLO 2022\SCM SPILL OVERS\outputs\PEAO\densidad\1%\simulacion_3\output_tests.xlsx',spillover_test_106','sp_test_106');</v>
      </c>
      <c r="SI191">
        <v>106</v>
      </c>
      <c r="SJ191" t="str">
        <f>"xlswrite('G:\Mi unidad\1. PROYECTOS TELLO 2022\SCM SPILL OVERS\outputs\PEAO\densidad_g\1%\simulacion_3\output_tests.xlsx',spillover_test_"&amp;SI191&amp;"','sp_test_"&amp;SI191&amp;"');"</f>
        <v>xlswrite('G:\Mi unidad\1. PROYECTOS TELLO 2022\SCM SPILL OVERS\outputs\PEAO\densidad_g\1%\simulacion_3\output_tests.xlsx',spillover_test_106','sp_test_106');</v>
      </c>
      <c r="SU191">
        <v>106</v>
      </c>
      <c r="SV191" t="str">
        <f>"xlswrite('G:\Mi unidad\1. PROYECTOS TELLO 2022\SCM SPILL OVERS\outputs\PEAO\distancia_centro_salud\1%\simulacion_3\output_tests.xlsx',spillover_test_"&amp;SU191&amp;"','sp_test_"&amp;SU191&amp;"');"</f>
        <v>xlswrite('G:\Mi unidad\1. PROYECTOS TELLO 2022\SCM SPILL OVERS\outputs\PEAO\distancia_centro_salud\1%\simulacion_3\output_tests.xlsx',spillover_test_106','sp_test_106');</v>
      </c>
      <c r="TH191">
        <v>106</v>
      </c>
      <c r="TI191" t="str">
        <f>"xlswrite('G:\Mi unidad\1. PROYECTOS TELLO 2022\SCM SPILL OVERS\outputs\PEAO\informalidad\1%\simulacion_3\output_tests.xlsx',spillover_test_"&amp;TH191&amp;"','sp_test_"&amp;TH191&amp;"');"</f>
        <v>xlswrite('G:\Mi unidad\1. PROYECTOS TELLO 2022\SCM SPILL OVERS\outputs\PEAO\informalidad\1%\simulacion_3\output_tests.xlsx',spillover_test_106','sp_test_106');</v>
      </c>
      <c r="TU191">
        <v>106</v>
      </c>
      <c r="TV191" t="str">
        <f>"xlswrite('G:\Mi unidad\1. PROYECTOS TELLO 2022\SCM SPILL OVERS\outputs\PEAO\alimentos\1%\simulacion_3\output_tests.xlsx',spillover_test_"&amp;TU191&amp;"','sp_test_"&amp;TU191&amp;"');"</f>
        <v>xlswrite('G:\Mi unidad\1. PROYECTOS TELLO 2022\SCM SPILL OVERS\outputs\PEAO\alimentos\1%\simulacion_3\output_tests.xlsx',spillover_test_106','sp_test_106');</v>
      </c>
      <c r="UB191">
        <v>106</v>
      </c>
      <c r="UC191" t="str">
        <f>"xlswrite('G:\Mi unidad\1. PROYECTOS TELLO 2022\SCM SPILL OVERS\outputs\PEAO\jefe_hogar\1%\simulacion_3\output_tests.xlsx',spillover_test_"&amp;UB191&amp;"','sp_test_"&amp;UB191&amp;"');"</f>
        <v>xlswrite('G:\Mi unidad\1. PROYECTOS TELLO 2022\SCM SPILL OVERS\outputs\PEAO\jefe_hogar\1%\simulacion_3\output_tests.xlsx',spillover_test_106','sp_test_106');</v>
      </c>
      <c r="UI191">
        <v>106</v>
      </c>
      <c r="UJ191" t="str">
        <f>"xlswrite('G:\Mi unidad\1. PROYECTOS TELLO 2022\SCM SPILL OVERS\outputs\PEAO\mujeres\1%\simulacion_3\output_tests.xlsx',spillover_test_"&amp;UI191&amp;"','sp_test_"&amp;UI191&amp;"');"</f>
        <v>xlswrite('G:\Mi unidad\1. PROYECTOS TELLO 2022\SCM SPILL OVERS\outputs\PEAO\mujeres\1%\simulacion_3\output_tests.xlsx',spillover_test_106','sp_test_106');</v>
      </c>
      <c r="UU191">
        <v>106</v>
      </c>
      <c r="UV191" t="str">
        <f>"xlswrite('G:\Mi unidad\1. PROYECTOS TELLO 2022\SCM SPILL OVERS\outputs\PEAO\criminalidad\1%\simulacion_3\output_tests.xlsx',spillover_test_"&amp;UU191&amp;"','sp_test_"&amp;UU191&amp;"');"</f>
        <v>xlswrite('G:\Mi unidad\1. PROYECTOS TELLO 2022\SCM SPILL OVERS\outputs\PEAO\criminalidad\1%\simulacion_3\output_tests.xlsx',spillover_test_106','sp_test_106');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OVERS\outputs\PEAO\bajo_niv_educ\1%\simulacion_3\output_tests.xlsx',lb_vec_"&amp;QW192&amp;"','lb_vec_"&amp;QW192&amp;"');"</f>
        <v>xlswrite('G:\Mi unidad\1. PROYECTOS TELLO 2022\SCM SPILL OVERS\outputs\PEAO\bajo_niv_educ\1%\simulacion_3\output_tests.xlsx',lb_vec_107','lb_vec_107');</v>
      </c>
      <c r="RK192">
        <v>107</v>
      </c>
      <c r="RL192" t="str">
        <f>"xlswrite('G:\Mi unidad\1. PROYECTOS TELLO 2022\SCM SPILL OVERS\outputs\PEAO\bajo_ingreso\1%\simulacion_3\output_tests.xlsx',lb_vec_"&amp;RK192&amp;"','lb_vec_"&amp;RK192&amp;"');"</f>
        <v>xlswrite('G:\Mi unidad\1. PROYECTOS TELLO 2022\SCM SPILL OVERS\outputs\PEAO\bajo_ingreso\1%\simulacion_3\output_tests.xlsx',lb_vec_107','lb_vec_107');</v>
      </c>
      <c r="RW192">
        <v>107</v>
      </c>
      <c r="RX192" t="str">
        <f>"xlswrite('G:\Mi unidad\1. PROYECTOS TELLO 2022\SCM SPILL OVERS\outputs\PEAO\densidad\1%\simulacion_3\output_tests.xlsx',lb_vec_"&amp;RW192&amp;"','lb_vec_"&amp;RW192&amp;"');"</f>
        <v>xlswrite('G:\Mi unidad\1. PROYECTOS TELLO 2022\SCM SPILL OVERS\outputs\PEAO\densidad\1%\simulacion_3\output_tests.xlsx',lb_vec_107','lb_vec_107');</v>
      </c>
      <c r="SI192">
        <v>107</v>
      </c>
      <c r="SJ192" t="str">
        <f>"xlswrite('G:\Mi unidad\1. PROYECTOS TELLO 2022\SCM SPILL OVERS\outputs\PEAO\densidad_g\1%\simulacion_3\output_tests.xlsx',lb_vec_"&amp;SI192&amp;"','lb_vec_"&amp;SI192&amp;"');"</f>
        <v>xlswrite('G:\Mi unidad\1. PROYECTOS TELLO 2022\SCM SPILL OVERS\outputs\PEAO\densidad_g\1%\simulacion_3\output_tests.xlsx',lb_vec_107','lb_vec_107');</v>
      </c>
      <c r="SU192">
        <v>107</v>
      </c>
      <c r="SV192" t="str">
        <f>"xlswrite('G:\Mi unidad\1. PROYECTOS TELLO 2022\SCM SPILL OVERS\outputs\PEAO\distancia_centro_salud\1%\simulacion_3\output_tests.xlsx',lb_vec_"&amp;SU192&amp;"','lb_vec_"&amp;SU192&amp;"');"</f>
        <v>xlswrite('G:\Mi unidad\1. PROYECTOS TELLO 2022\SCM SPILL OVERS\outputs\PEAO\distancia_centro_salud\1%\simulacion_3\output_tests.xlsx',lb_vec_107','lb_vec_107');</v>
      </c>
      <c r="TH192">
        <v>107</v>
      </c>
      <c r="TI192" t="str">
        <f>"xlswrite('G:\Mi unidad\1. PROYECTOS TELLO 2022\SCM SPILL OVERS\outputs\PEAO\informalidad\1%\simulacion_3\output_tests.xlsx',lb_vec_"&amp;TH192&amp;"','lb_vec_"&amp;TH192&amp;"');"</f>
        <v>xlswrite('G:\Mi unidad\1. PROYECTOS TELLO 2022\SCM SPILL OVERS\outputs\PEAO\informalidad\1%\simulacion_3\output_tests.xlsx',lb_vec_107','lb_vec_107');</v>
      </c>
      <c r="TU192">
        <v>107</v>
      </c>
      <c r="TV192" t="str">
        <f>"xlswrite('G:\Mi unidad\1. PROYECTOS TELLO 2022\SCM SPILL OVERS\outputs\PEAO\alimentos\1%\simulacion_3\output_tests.xlsx',lb_vec_"&amp;TU192&amp;"','lb_vec_"&amp;TU192&amp;"');"</f>
        <v>xlswrite('G:\Mi unidad\1. PROYECTOS TELLO 2022\SCM SPILL OVERS\outputs\PEAO\alimentos\1%\simulacion_3\output_tests.xlsx',lb_vec_107','lb_vec_107');</v>
      </c>
      <c r="UB192">
        <v>107</v>
      </c>
      <c r="UC192" t="str">
        <f>"xlswrite('G:\Mi unidad\1. PROYECTOS TELLO 2022\SCM SPILL OVERS\outputs\PEAO\jefe_hogar\1%\simulacion_3\output_tests.xlsx',lb_vec_"&amp;UB192&amp;"','lb_vec_"&amp;UB192&amp;"');"</f>
        <v>xlswrite('G:\Mi unidad\1. PROYECTOS TELLO 2022\SCM SPILL OVERS\outputs\PEAO\jefe_hogar\1%\simulacion_3\output_tests.xlsx',lb_vec_107','lb_vec_107');</v>
      </c>
      <c r="UI192">
        <v>107</v>
      </c>
      <c r="UJ192" t="str">
        <f>"xlswrite('G:\Mi unidad\1. PROYECTOS TELLO 2022\SCM SPILL OVERS\outputs\PEAO\mujeres\1%\simulacion_3\output_tests.xlsx',lb_vec_"&amp;UI192&amp;"','lb_vec_"&amp;UI192&amp;"');"</f>
        <v>xlswrite('G:\Mi unidad\1. PROYECTOS TELLO 2022\SCM SPILL OVERS\outputs\PEAO\mujeres\1%\simulacion_3\output_tests.xlsx',lb_vec_107','lb_vec_107');</v>
      </c>
      <c r="UU192">
        <v>107</v>
      </c>
      <c r="UV192" t="str">
        <f>"xlswrite('G:\Mi unidad\1. PROYECTOS TELLO 2022\SCM SPILL OVERS\outputs\PEAO\criminalidad\1%\simulacion_3\output_tests.xlsx',lb_vec_"&amp;UU192&amp;"','lb_vec_"&amp;UU192&amp;"');"</f>
        <v>xlswrite('G:\Mi unidad\1. PROYECTOS TELLO 2022\SCM SPILL OVERS\outputs\PEAO\criminalidad\1%\simulacion_3\output_tests.xlsx',lb_vec_107','lb_vec_107');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sp_andrews(Y_pre_"&amp;QP193&amp;",PEAO_"&amp;QP193&amp;"(:,T+s),A_"&amp;QP193&amp;",C,d,alpha_sig);"</f>
        <v xml:space="preserve">    spillover_test_91(s) = sp_andrews(Y_pre_91,PEAO_91(:,T+s),A_91,C,d,alpha_sig);</v>
      </c>
      <c r="QW193">
        <v>107</v>
      </c>
      <c r="QX193" t="str">
        <f>"xlswrite('G:\Mi unidad\1. PROYECTOS TELLO 2022\SCM SPILL OVERS\outputs\PEAO\bajo_niv_educ\1%\simulacion_3\output_tests.xlsx',ub_vec_"&amp;QW193&amp;"','ub_vec_"&amp;QW193&amp;"');"</f>
        <v>xlswrite('G:\Mi unidad\1. PROYECTOS TELLO 2022\SCM SPILL OVERS\outputs\PEAO\bajo_niv_educ\1%\simulacion_3\output_tests.xlsx',ub_vec_107','ub_vec_107');</v>
      </c>
      <c r="RK193">
        <v>107</v>
      </c>
      <c r="RL193" t="str">
        <f>"xlswrite('G:\Mi unidad\1. PROYECTOS TELLO 2022\SCM SPILL OVERS\outputs\PEAO\bajo_ingreso\1%\simulacion_3\output_tests.xlsx',ub_vec_"&amp;RK193&amp;"','ub_vec_"&amp;RK193&amp;"');"</f>
        <v>xlswrite('G:\Mi unidad\1. PROYECTOS TELLO 2022\SCM SPILL OVERS\outputs\PEAO\bajo_ingreso\1%\simulacion_3\output_tests.xlsx',ub_vec_107','ub_vec_107');</v>
      </c>
      <c r="RW193">
        <v>107</v>
      </c>
      <c r="RX193" t="str">
        <f>"xlswrite('G:\Mi unidad\1. PROYECTOS TELLO 2022\SCM SPILL OVERS\outputs\PEAO\densidad\1%\simulacion_3\output_tests.xlsx',ub_vec_"&amp;RW193&amp;"','ub_vec_"&amp;RW193&amp;"');"</f>
        <v>xlswrite('G:\Mi unidad\1. PROYECTOS TELLO 2022\SCM SPILL OVERS\outputs\PEAO\densidad\1%\simulacion_3\output_tests.xlsx',ub_vec_107','ub_vec_107');</v>
      </c>
      <c r="SI193">
        <v>107</v>
      </c>
      <c r="SJ193" t="str">
        <f>"xlswrite('G:\Mi unidad\1. PROYECTOS TELLO 2022\SCM SPILL OVERS\outputs\PEAO\densidad_g\1%\simulacion_3\output_tests.xlsx',ub_vec_"&amp;SI193&amp;"','ub_vec_"&amp;SI193&amp;"');"</f>
        <v>xlswrite('G:\Mi unidad\1. PROYECTOS TELLO 2022\SCM SPILL OVERS\outputs\PEAO\densidad_g\1%\simulacion_3\output_tests.xlsx',ub_vec_107','ub_vec_107');</v>
      </c>
      <c r="SU193">
        <v>107</v>
      </c>
      <c r="SV193" t="str">
        <f>"xlswrite('G:\Mi unidad\1. PROYECTOS TELLO 2022\SCM SPILL OVERS\outputs\PEAO\distancia_centro_salud\1%\simulacion_3\output_tests.xlsx',ub_vec_"&amp;SU193&amp;"','ub_vec_"&amp;SU193&amp;"');"</f>
        <v>xlswrite('G:\Mi unidad\1. PROYECTOS TELLO 2022\SCM SPILL OVERS\outputs\PEAO\distancia_centro_salud\1%\simulacion_3\output_tests.xlsx',ub_vec_107','ub_vec_107');</v>
      </c>
      <c r="TH193">
        <v>107</v>
      </c>
      <c r="TI193" t="str">
        <f>"xlswrite('G:\Mi unidad\1. PROYECTOS TELLO 2022\SCM SPILL OVERS\outputs\PEAO\informalidad\1%\simulacion_3\output_tests.xlsx',ub_vec_"&amp;TH193&amp;"','ub_vec_"&amp;TH193&amp;"');"</f>
        <v>xlswrite('G:\Mi unidad\1. PROYECTOS TELLO 2022\SCM SPILL OVERS\outputs\PEAO\informalidad\1%\simulacion_3\output_tests.xlsx',ub_vec_107','ub_vec_107');</v>
      </c>
      <c r="TU193">
        <v>107</v>
      </c>
      <c r="TV193" t="str">
        <f>"xlswrite('G:\Mi unidad\1. PROYECTOS TELLO 2022\SCM SPILL OVERS\outputs\PEAO\alimentos\1%\simulacion_3\output_tests.xlsx',ub_vec_"&amp;TU193&amp;"','ub_vec_"&amp;TU193&amp;"');"</f>
        <v>xlswrite('G:\Mi unidad\1. PROYECTOS TELLO 2022\SCM SPILL OVERS\outputs\PEAO\alimentos\1%\simulacion_3\output_tests.xlsx',ub_vec_107','ub_vec_107');</v>
      </c>
      <c r="UB193">
        <v>107</v>
      </c>
      <c r="UC193" t="str">
        <f>"xlswrite('G:\Mi unidad\1. PROYECTOS TELLO 2022\SCM SPILL OVERS\outputs\PEAO\jefe_hogar\1%\simulacion_3\output_tests.xlsx',ub_vec_"&amp;UB193&amp;"','ub_vec_"&amp;UB193&amp;"');"</f>
        <v>xlswrite('G:\Mi unidad\1. PROYECTOS TELLO 2022\SCM SPILL OVERS\outputs\PEAO\jefe_hogar\1%\simulacion_3\output_tests.xlsx',ub_vec_107','ub_vec_107');</v>
      </c>
      <c r="UI193">
        <v>107</v>
      </c>
      <c r="UJ193" t="str">
        <f>"xlswrite('G:\Mi unidad\1. PROYECTOS TELLO 2022\SCM SPILL OVERS\outputs\PEAO\mujeres\1%\simulacion_3\output_tests.xlsx',ub_vec_"&amp;UI193&amp;"','ub_vec_"&amp;UI193&amp;"');"</f>
        <v>xlswrite('G:\Mi unidad\1. PROYECTOS TELLO 2022\SCM SPILL OVERS\outputs\PEAO\mujeres\1%\simulacion_3\output_tests.xlsx',ub_vec_107','ub_vec_107');</v>
      </c>
      <c r="UU193">
        <v>107</v>
      </c>
      <c r="UV193" t="str">
        <f>"xlswrite('G:\Mi unidad\1. PROYECTOS TELLO 2022\SCM SPILL OVERS\outputs\PEAO\criminalidad\1%\simulacion_3\output_tests.xlsx',ub_vec_"&amp;UU193&amp;"','ub_vec_"&amp;UU193&amp;"');"</f>
        <v>xlswrite('G:\Mi unidad\1. PROYECTOS TELLO 2022\SCM SPILL OVERS\outputs\PEAO\criminalidad\1%\simulacion_3\output_tests.xlsx',ub_vec_107','ub_vec_107');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OVERS\outputs\PEAO\bajo_niv_educ\1%\simulacion_3\output_tests.xlsx',p_value_vec_"&amp;QW194&amp;"','p_value_vec_"&amp;QW194&amp;"');"</f>
        <v>xlswrite('G:\Mi unidad\1. PROYECTOS TELLO 2022\SCM SPILL OVERS\outputs\PEAO\bajo_niv_educ\1%\simulacion_3\output_tests.xlsx',p_value_vec_107','p_value_vec_107');</v>
      </c>
      <c r="RK194">
        <v>107</v>
      </c>
      <c r="RL194" t="str">
        <f>"xlswrite('G:\Mi unidad\1. PROYECTOS TELLO 2022\SCM SPILL OVERS\outputs\PEAO\bajo_ingreso\1%\simulacion_3\output_tests.xlsx',p_value_vec_"&amp;RK194&amp;"','p_value_vec_"&amp;RK194&amp;"');"</f>
        <v>xlswrite('G:\Mi unidad\1. PROYECTOS TELLO 2022\SCM SPILL OVERS\outputs\PEAO\bajo_ingreso\1%\simulacion_3\output_tests.xlsx',p_value_vec_107','p_value_vec_107');</v>
      </c>
      <c r="RW194">
        <v>107</v>
      </c>
      <c r="RX194" t="str">
        <f>"xlswrite('G:\Mi unidad\1. PROYECTOS TELLO 2022\SCM SPILL OVERS\outputs\PEAO\densidad\1%\simulacion_3\output_tests.xlsx',p_value_vec_"&amp;RW194&amp;"','p_value_vec_"&amp;RW194&amp;"');"</f>
        <v>xlswrite('G:\Mi unidad\1. PROYECTOS TELLO 2022\SCM SPILL OVERS\outputs\PEAO\densidad\1%\simulacion_3\output_tests.xlsx',p_value_vec_107','p_value_vec_107');</v>
      </c>
      <c r="SI194">
        <v>107</v>
      </c>
      <c r="SJ194" t="str">
        <f>"xlswrite('G:\Mi unidad\1. PROYECTOS TELLO 2022\SCM SPILL OVERS\outputs\PEAO\densidad_g\1%\simulacion_3\output_tests.xlsx',p_value_vec_"&amp;SI194&amp;"','p_value_vec_"&amp;SI194&amp;"');"</f>
        <v>xlswrite('G:\Mi unidad\1. PROYECTOS TELLO 2022\SCM SPILL OVERS\outputs\PEAO\densidad_g\1%\simulacion_3\output_tests.xlsx',p_value_vec_107','p_value_vec_107');</v>
      </c>
      <c r="SU194">
        <v>107</v>
      </c>
      <c r="SV194" t="str">
        <f>"xlswrite('G:\Mi unidad\1. PROYECTOS TELLO 2022\SCM SPILL OVERS\outputs\PEAO\distancia_centro_salud\1%\simulacion_3\output_tests.xlsx',p_value_vec_"&amp;SU194&amp;"','p_value_vec_"&amp;SU194&amp;"');"</f>
        <v>xlswrite('G:\Mi unidad\1. PROYECTOS TELLO 2022\SCM SPILL OVERS\outputs\PEAO\distancia_centro_salud\1%\simulacion_3\output_tests.xlsx',p_value_vec_107','p_value_vec_107');</v>
      </c>
      <c r="TH194">
        <v>107</v>
      </c>
      <c r="TI194" t="str">
        <f>"xlswrite('G:\Mi unidad\1. PROYECTOS TELLO 2022\SCM SPILL OVERS\outputs\PEAO\informalidad\1%\simulacion_3\output_tests.xlsx',p_value_vec_"&amp;TH194&amp;"','p_value_vec_"&amp;TH194&amp;"');"</f>
        <v>xlswrite('G:\Mi unidad\1. PROYECTOS TELLO 2022\SCM SPILL OVERS\outputs\PEAO\informalidad\1%\simulacion_3\output_tests.xlsx',p_value_vec_107','p_value_vec_107');</v>
      </c>
      <c r="TU194">
        <v>107</v>
      </c>
      <c r="TV194" t="str">
        <f>"xlswrite('G:\Mi unidad\1. PROYECTOS TELLO 2022\SCM SPILL OVERS\outputs\PEAO\alimentos\1%\simulacion_3\output_tests.xlsx',p_value_vec_"&amp;TU194&amp;"','p_value_vec_"&amp;TU194&amp;"');"</f>
        <v>xlswrite('G:\Mi unidad\1. PROYECTOS TELLO 2022\SCM SPILL OVERS\outputs\PEAO\alimentos\1%\simulacion_3\output_tests.xlsx',p_value_vec_107','p_value_vec_107');</v>
      </c>
      <c r="UB194">
        <v>107</v>
      </c>
      <c r="UC194" t="str">
        <f>"xlswrite('G:\Mi unidad\1. PROYECTOS TELLO 2022\SCM SPILL OVERS\outputs\PEAO\jefe_hogar\1%\simulacion_3\output_tests.xlsx',p_value_vec_"&amp;UB194&amp;"','p_value_vec_"&amp;UB194&amp;"');"</f>
        <v>xlswrite('G:\Mi unidad\1. PROYECTOS TELLO 2022\SCM SPILL OVERS\outputs\PEAO\jefe_hogar\1%\simulacion_3\output_tests.xlsx',p_value_vec_107','p_value_vec_107');</v>
      </c>
      <c r="UI194">
        <v>107</v>
      </c>
      <c r="UJ194" t="str">
        <f>"xlswrite('G:\Mi unidad\1. PROYECTOS TELLO 2022\SCM SPILL OVERS\outputs\PEAO\mujeres\1%\simulacion_3\output_tests.xlsx',p_value_vec_"&amp;UI194&amp;"','p_value_vec_"&amp;UI194&amp;"');"</f>
        <v>xlswrite('G:\Mi unidad\1. PROYECTOS TELLO 2022\SCM SPILL OVERS\outputs\PEAO\mujeres\1%\simulacion_3\output_tests.xlsx',p_value_vec_107','p_value_vec_107');</v>
      </c>
      <c r="UU194">
        <v>107</v>
      </c>
      <c r="UV194" t="str">
        <f>"xlswrite('G:\Mi unidad\1. PROYECTOS TELLO 2022\SCM SPILL OVERS\outputs\PEAO\criminalidad\1%\simulacion_3\output_tests.xlsx',p_value_vec_"&amp;UU194&amp;"','p_value_vec_"&amp;UU194&amp;"');"</f>
        <v>xlswrite('G:\Mi unidad\1. PROYECTOS TELLO 2022\SCM SPILL OVERS\outputs\PEAO\criminalidad\1%\simulacion_3\output_tests.xlsx',p_value_vec_107','p_value_vec_107');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OVERS\outputs\PEAO\bajo_niv_educ\1%\simulacion_3\output_tests.xlsx',alpha1_hat_vec_"&amp;QW195&amp;"','alpha1_hat_vec_"&amp;QW195&amp;"');"</f>
        <v>xlswrite('G:\Mi unidad\1. PROYECTOS TELLO 2022\SCM SPILL OVERS\outputs\PEAO\bajo_niv_educ\1%\simulacion_3\output_tests.xlsx',alpha1_hat_vec_107','alpha1_hat_vec_107');</v>
      </c>
      <c r="RK195">
        <v>107</v>
      </c>
      <c r="RL195" t="str">
        <f>"xlswrite('G:\Mi unidad\1. PROYECTOS TELLO 2022\SCM SPILL OVERS\outputs\PEAO\bajo_ingreso\1%\simulacion_3\output_tests.xlsx',alpha1_hat_vec_"&amp;RK195&amp;"','alpha1_hat_vec_"&amp;RK195&amp;"');"</f>
        <v>xlswrite('G:\Mi unidad\1. PROYECTOS TELLO 2022\SCM SPILL OVERS\outputs\PEAO\bajo_ingreso\1%\simulacion_3\output_tests.xlsx',alpha1_hat_vec_107','alpha1_hat_vec_107');</v>
      </c>
      <c r="RW195">
        <v>107</v>
      </c>
      <c r="RX195" t="str">
        <f>"xlswrite('G:\Mi unidad\1. PROYECTOS TELLO 2022\SCM SPILL OVERS\outputs\PEAO\densidad\1%\simulacion_3\output_tests.xlsx',alpha1_hat_vec_"&amp;RW195&amp;"','alpha1_hat_vec_"&amp;RW195&amp;"');"</f>
        <v>xlswrite('G:\Mi unidad\1. PROYECTOS TELLO 2022\SCM SPILL OVERS\outputs\PEAO\densidad\1%\simulacion_3\output_tests.xlsx',alpha1_hat_vec_107','alpha1_hat_vec_107');</v>
      </c>
      <c r="SI195">
        <v>107</v>
      </c>
      <c r="SJ195" t="str">
        <f>"xlswrite('G:\Mi unidad\1. PROYECTOS TELLO 2022\SCM SPILL OVERS\outputs\PEAO\densidad_g\1%\simulacion_3\output_tests.xlsx',alpha1_hat_vec_"&amp;SI195&amp;"','alpha1_hat_vec_"&amp;SI195&amp;"');"</f>
        <v>xlswrite('G:\Mi unidad\1. PROYECTOS TELLO 2022\SCM SPILL OVERS\outputs\PEAO\densidad_g\1%\simulacion_3\output_tests.xlsx',alpha1_hat_vec_107','alpha1_hat_vec_107');</v>
      </c>
      <c r="SU195">
        <v>107</v>
      </c>
      <c r="SV195" t="str">
        <f>"xlswrite('G:\Mi unidad\1. PROYECTOS TELLO 2022\SCM SPILL OVERS\outputs\PEAO\distancia_centro_salud\1%\simulacion_3\output_tests.xlsx',alpha1_hat_vec_"&amp;SU195&amp;"','alpha1_hat_vec_"&amp;SU195&amp;"');"</f>
        <v>xlswrite('G:\Mi unidad\1. PROYECTOS TELLO 2022\SCM SPILL OVERS\outputs\PEAO\distancia_centro_salud\1%\simulacion_3\output_tests.xlsx',alpha1_hat_vec_107','alpha1_hat_vec_107');</v>
      </c>
      <c r="TH195">
        <v>107</v>
      </c>
      <c r="TI195" t="str">
        <f>"xlswrite('G:\Mi unidad\1. PROYECTOS TELLO 2022\SCM SPILL OVERS\outputs\PEAO\informalidad\1%\simulacion_3\output_tests.xlsx',alpha1_hat_vec_"&amp;TH195&amp;"','alpha1_hat_vec_"&amp;TH195&amp;"');"</f>
        <v>xlswrite('G:\Mi unidad\1. PROYECTOS TELLO 2022\SCM SPILL OVERS\outputs\PEAO\informalidad\1%\simulacion_3\output_tests.xlsx',alpha1_hat_vec_107','alpha1_hat_vec_107');</v>
      </c>
      <c r="TU195">
        <v>107</v>
      </c>
      <c r="TV195" t="str">
        <f>"xlswrite('G:\Mi unidad\1. PROYECTOS TELLO 2022\SCM SPILL OVERS\outputs\PEAO\alimentos\1%\simulacion_3\output_tests.xlsx',alpha1_hat_vec_"&amp;TU195&amp;"','alpha1_hat_vec_"&amp;TU195&amp;"');"</f>
        <v>xlswrite('G:\Mi unidad\1. PROYECTOS TELLO 2022\SCM SPILL OVERS\outputs\PEAO\alimentos\1%\simulacion_3\output_tests.xlsx',alpha1_hat_vec_107','alpha1_hat_vec_107');</v>
      </c>
      <c r="UB195">
        <v>107</v>
      </c>
      <c r="UC195" t="str">
        <f>"xlswrite('G:\Mi unidad\1. PROYECTOS TELLO 2022\SCM SPILL OVERS\outputs\PEAO\jefe_hogar\1%\simulacion_3\output_tests.xlsx',alpha1_hat_vec_"&amp;UB195&amp;"','alpha1_hat_vec_"&amp;UB195&amp;"');"</f>
        <v>xlswrite('G:\Mi unidad\1. PROYECTOS TELLO 2022\SCM SPILL OVERS\outputs\PEAO\jefe_hogar\1%\simulacion_3\output_tests.xlsx',alpha1_hat_vec_107','alpha1_hat_vec_107');</v>
      </c>
      <c r="UI195">
        <v>107</v>
      </c>
      <c r="UJ195" t="str">
        <f>"xlswrite('G:\Mi unidad\1. PROYECTOS TELLO 2022\SCM SPILL OVERS\outputs\PEAO\mujeres\1%\simulacion_3\output_tests.xlsx',alpha1_hat_vec_"&amp;UI195&amp;"','alpha1_hat_vec_"&amp;UI195&amp;"');"</f>
        <v>xlswrite('G:\Mi unidad\1. PROYECTOS TELLO 2022\SCM SPILL OVERS\outputs\PEAO\mujeres\1%\simulacion_3\output_tests.xlsx',alpha1_hat_vec_107','alpha1_hat_vec_107');</v>
      </c>
      <c r="UU195">
        <v>107</v>
      </c>
      <c r="UV195" t="str">
        <f>"xlswrite('G:\Mi unidad\1. PROYECTOS TELLO 2022\SCM SPILL OVERS\outputs\PEAO\criminalidad\1%\simulacion_3\output_tests.xlsx',alpha1_hat_vec_"&amp;UU195&amp;"','alpha1_hat_vec_"&amp;UU195&amp;"');"</f>
        <v>xlswrite('G:\Mi unidad\1. PROYECTOS TELLO 2022\SCM SPILL OVERS\outputs\PEAO\criminalidad\1%\simulacion_3\output_tests.xlsx',alpha1_hat_vec_107','alpha1_hat_vec_107');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sp_andrews_te(Y_pre_"&amp;QI196&amp;",PEAO_"&amp;QI196&amp;"(:,T+s),A_"&amp;QI196&amp;",C,.05);"</f>
        <v xml:space="preserve">    [p_value_76,lb_76,ub_76] = sp_andrews_te(Y_pre_76,PEAO_76(:,T+s),A_76,C,.05);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OVERS\outputs\PEAO\bajo_niv_educ\1%\simulacion_3\output_tests.xlsx',spillover_test_"&amp;QW196&amp;"','sp_test_"&amp;QW196&amp;"');"</f>
        <v>xlswrite('G:\Mi unidad\1. PROYECTOS TELLO 2022\SCM SPILL OVERS\outputs\PEAO\bajo_niv_educ\1%\simulacion_3\output_tests.xlsx',spillover_test_107','sp_test_107');</v>
      </c>
      <c r="RK196">
        <v>107</v>
      </c>
      <c r="RL196" t="str">
        <f>"xlswrite('G:\Mi unidad\1. PROYECTOS TELLO 2022\SCM SPILL OVERS\outputs\PEAO\bajo_ingreso\1%\simulacion_3\output_tests.xlsx',spillover_test_"&amp;RK196&amp;"','sp_test_"&amp;RK196&amp;"');"</f>
        <v>xlswrite('G:\Mi unidad\1. PROYECTOS TELLO 2022\SCM SPILL OVERS\outputs\PEAO\bajo_ingreso\1%\simulacion_3\output_tests.xlsx',spillover_test_107','sp_test_107');</v>
      </c>
      <c r="RW196">
        <v>107</v>
      </c>
      <c r="RX196" t="str">
        <f>"xlswrite('G:\Mi unidad\1. PROYECTOS TELLO 2022\SCM SPILL OVERS\outputs\PEAO\densidad\1%\simulacion_3\output_tests.xlsx',spillover_test_"&amp;RW196&amp;"','sp_test_"&amp;RW196&amp;"');"</f>
        <v>xlswrite('G:\Mi unidad\1. PROYECTOS TELLO 2022\SCM SPILL OVERS\outputs\PEAO\densidad\1%\simulacion_3\output_tests.xlsx',spillover_test_107','sp_test_107');</v>
      </c>
      <c r="SI196">
        <v>107</v>
      </c>
      <c r="SJ196" t="str">
        <f>"xlswrite('G:\Mi unidad\1. PROYECTOS TELLO 2022\SCM SPILL OVERS\outputs\PEAO\densidad_g\1%\simulacion_3\output_tests.xlsx',spillover_test_"&amp;SI196&amp;"','sp_test_"&amp;SI196&amp;"');"</f>
        <v>xlswrite('G:\Mi unidad\1. PROYECTOS TELLO 2022\SCM SPILL OVERS\outputs\PEAO\densidad_g\1%\simulacion_3\output_tests.xlsx',spillover_test_107','sp_test_107');</v>
      </c>
      <c r="SU196">
        <v>107</v>
      </c>
      <c r="SV196" t="str">
        <f>"xlswrite('G:\Mi unidad\1. PROYECTOS TELLO 2022\SCM SPILL OVERS\outputs\PEAO\distancia_centro_salud\1%\simulacion_3\output_tests.xlsx',spillover_test_"&amp;SU196&amp;"','sp_test_"&amp;SU196&amp;"');"</f>
        <v>xlswrite('G:\Mi unidad\1. PROYECTOS TELLO 2022\SCM SPILL OVERS\outputs\PEAO\distancia_centro_salud\1%\simulacion_3\output_tests.xlsx',spillover_test_107','sp_test_107');</v>
      </c>
      <c r="TH196">
        <v>107</v>
      </c>
      <c r="TI196" t="str">
        <f>"xlswrite('G:\Mi unidad\1. PROYECTOS TELLO 2022\SCM SPILL OVERS\outputs\PEAO\informalidad\1%\simulacion_3\output_tests.xlsx',spillover_test_"&amp;TH196&amp;"','sp_test_"&amp;TH196&amp;"');"</f>
        <v>xlswrite('G:\Mi unidad\1. PROYECTOS TELLO 2022\SCM SPILL OVERS\outputs\PEAO\informalidad\1%\simulacion_3\output_tests.xlsx',spillover_test_107','sp_test_107');</v>
      </c>
      <c r="TU196">
        <v>107</v>
      </c>
      <c r="TV196" t="str">
        <f>"xlswrite('G:\Mi unidad\1. PROYECTOS TELLO 2022\SCM SPILL OVERS\outputs\PEAO\alimentos\1%\simulacion_3\output_tests.xlsx',spillover_test_"&amp;TU196&amp;"','sp_test_"&amp;TU196&amp;"');"</f>
        <v>xlswrite('G:\Mi unidad\1. PROYECTOS TELLO 2022\SCM SPILL OVERS\outputs\PEAO\alimentos\1%\simulacion_3\output_tests.xlsx',spillover_test_107','sp_test_107');</v>
      </c>
      <c r="UB196">
        <v>107</v>
      </c>
      <c r="UC196" t="str">
        <f>"xlswrite('G:\Mi unidad\1. PROYECTOS TELLO 2022\SCM SPILL OVERS\outputs\PEAO\jefe_hogar\1%\simulacion_3\output_tests.xlsx',spillover_test_"&amp;UB196&amp;"','sp_test_"&amp;UB196&amp;"');"</f>
        <v>xlswrite('G:\Mi unidad\1. PROYECTOS TELLO 2022\SCM SPILL OVERS\outputs\PEAO\jefe_hogar\1%\simulacion_3\output_tests.xlsx',spillover_test_107','sp_test_107');</v>
      </c>
      <c r="UI196">
        <v>107</v>
      </c>
      <c r="UJ196" t="str">
        <f>"xlswrite('G:\Mi unidad\1. PROYECTOS TELLO 2022\SCM SPILL OVERS\outputs\PEAO\mujeres\1%\simulacion_3\output_tests.xlsx',spillover_test_"&amp;UI196&amp;"','sp_test_"&amp;UI196&amp;"');"</f>
        <v>xlswrite('G:\Mi unidad\1. PROYECTOS TELLO 2022\SCM SPILL OVERS\outputs\PEAO\mujeres\1%\simulacion_3\output_tests.xlsx',spillover_test_107','sp_test_107');</v>
      </c>
      <c r="UU196">
        <v>107</v>
      </c>
      <c r="UV196" t="str">
        <f>"xlswrite('G:\Mi unidad\1. PROYECTOS TELLO 2022\SCM SPILL OVERS\outputs\PEAO\criminalidad\1%\simulacion_3\output_tests.xlsx',spillover_test_"&amp;UU196&amp;"','sp_test_"&amp;UU196&amp;"');"</f>
        <v>xlswrite('G:\Mi unidad\1. PROYECTOS TELLO 2022\SCM SPILL OVERS\outputs\PEAO\criminalidad\1%\simulacion_3\output_tests.xlsx',spillover_test_107','sp_test_107');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OVERS\outputs\PEAO\bajo_niv_educ\1%\simulacion_3\output_tests.xlsx',lb_vec_"&amp;QW197&amp;"','lb_vec_"&amp;QW197&amp;"');"</f>
        <v>xlswrite('G:\Mi unidad\1. PROYECTOS TELLO 2022\SCM SPILL OVERS\outputs\PEAO\bajo_niv_educ\1%\simulacion_3\output_tests.xlsx',lb_vec_108','lb_vec_108');</v>
      </c>
      <c r="RK197">
        <v>108</v>
      </c>
      <c r="RL197" t="str">
        <f>"xlswrite('G:\Mi unidad\1. PROYECTOS TELLO 2022\SCM SPILL OVERS\outputs\PEAO\bajo_ingreso\1%\simulacion_3\output_tests.xlsx',lb_vec_"&amp;RK197&amp;"','lb_vec_"&amp;RK197&amp;"');"</f>
        <v>xlswrite('G:\Mi unidad\1. PROYECTOS TELLO 2022\SCM SPILL OVERS\outputs\PEAO\bajo_ingreso\1%\simulacion_3\output_tests.xlsx',lb_vec_108','lb_vec_108');</v>
      </c>
      <c r="RW197">
        <v>108</v>
      </c>
      <c r="RX197" t="str">
        <f>"xlswrite('G:\Mi unidad\1. PROYECTOS TELLO 2022\SCM SPILL OVERS\outputs\PEAO\densidad\1%\simulacion_3\output_tests.xlsx',lb_vec_"&amp;RW197&amp;"','lb_vec_"&amp;RW197&amp;"');"</f>
        <v>xlswrite('G:\Mi unidad\1. PROYECTOS TELLO 2022\SCM SPILL OVERS\outputs\PEAO\densidad\1%\simulacion_3\output_tests.xlsx',lb_vec_108','lb_vec_108');</v>
      </c>
      <c r="SI197">
        <v>108</v>
      </c>
      <c r="SJ197" t="str">
        <f>"xlswrite('G:\Mi unidad\1. PROYECTOS TELLO 2022\SCM SPILL OVERS\outputs\PEAO\densidad_g\1%\simulacion_3\output_tests.xlsx',lb_vec_"&amp;SI197&amp;"','lb_vec_"&amp;SI197&amp;"');"</f>
        <v>xlswrite('G:\Mi unidad\1. PROYECTOS TELLO 2022\SCM SPILL OVERS\outputs\PEAO\densidad_g\1%\simulacion_3\output_tests.xlsx',lb_vec_108','lb_vec_108');</v>
      </c>
      <c r="SU197">
        <v>108</v>
      </c>
      <c r="SV197" t="str">
        <f>"xlswrite('G:\Mi unidad\1. PROYECTOS TELLO 2022\SCM SPILL OVERS\outputs\PEAO\distancia_centro_salud\1%\simulacion_3\output_tests.xlsx',lb_vec_"&amp;SU197&amp;"','lb_vec_"&amp;SU197&amp;"');"</f>
        <v>xlswrite('G:\Mi unidad\1. PROYECTOS TELLO 2022\SCM SPILL OVERS\outputs\PEAO\distancia_centro_salud\1%\simulacion_3\output_tests.xlsx',lb_vec_108','lb_vec_108');</v>
      </c>
      <c r="TH197">
        <v>108</v>
      </c>
      <c r="TI197" t="str">
        <f>"xlswrite('G:\Mi unidad\1. PROYECTOS TELLO 2022\SCM SPILL OVERS\outputs\PEAO\informalidad\1%\simulacion_3\output_tests.xlsx',lb_vec_"&amp;TH197&amp;"','lb_vec_"&amp;TH197&amp;"');"</f>
        <v>xlswrite('G:\Mi unidad\1. PROYECTOS TELLO 2022\SCM SPILL OVERS\outputs\PEAO\informalidad\1%\simulacion_3\output_tests.xlsx',lb_vec_108','lb_vec_108');</v>
      </c>
      <c r="TU197">
        <v>108</v>
      </c>
      <c r="TV197" t="str">
        <f>"xlswrite('G:\Mi unidad\1. PROYECTOS TELLO 2022\SCM SPILL OVERS\outputs\PEAO\alimentos\1%\simulacion_3\output_tests.xlsx',lb_vec_"&amp;TU197&amp;"','lb_vec_"&amp;TU197&amp;"');"</f>
        <v>xlswrite('G:\Mi unidad\1. PROYECTOS TELLO 2022\SCM SPILL OVERS\outputs\PEAO\alimentos\1%\simulacion_3\output_tests.xlsx',lb_vec_108','lb_vec_108');</v>
      </c>
      <c r="UB197">
        <v>108</v>
      </c>
      <c r="UC197" t="str">
        <f>"xlswrite('G:\Mi unidad\1. PROYECTOS TELLO 2022\SCM SPILL OVERS\outputs\PEAO\jefe_hogar\1%\simulacion_3\output_tests.xlsx',lb_vec_"&amp;UB197&amp;"','lb_vec_"&amp;UB197&amp;"');"</f>
        <v>xlswrite('G:\Mi unidad\1. PROYECTOS TELLO 2022\SCM SPILL OVERS\outputs\PEAO\jefe_hogar\1%\simulacion_3\output_tests.xlsx',lb_vec_108','lb_vec_108');</v>
      </c>
      <c r="UI197">
        <v>108</v>
      </c>
      <c r="UJ197" t="str">
        <f>"xlswrite('G:\Mi unidad\1. PROYECTOS TELLO 2022\SCM SPILL OVERS\outputs\PEAO\mujeres\1%\simulacion_3\output_tests.xlsx',lb_vec_"&amp;UI197&amp;"','lb_vec_"&amp;UI197&amp;"');"</f>
        <v>xlswrite('G:\Mi unidad\1. PROYECTOS TELLO 2022\SCM SPILL OVERS\outputs\PEAO\mujeres\1%\simulacion_3\output_tests.xlsx',lb_vec_108','lb_vec_108');</v>
      </c>
      <c r="UU197">
        <v>108</v>
      </c>
      <c r="UV197" t="str">
        <f>"xlswrite('G:\Mi unidad\1. PROYECTOS TELLO 2022\SCM SPILL OVERS\outputs\PEAO\criminalidad\1%\simulacion_3\output_tests.xlsx',lb_vec_"&amp;UU197&amp;"','lb_vec_"&amp;UU197&amp;"');"</f>
        <v>xlswrite('G:\Mi unidad\1. PROYECTOS TELLO 2022\SCM SPILL OVERS\outputs\PEAO\criminalidad\1%\simulacion_3\output_tests.xlsx',lb_vec_108','lb_vec_108');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OVERS\outputs\PEAO\bajo_niv_educ\1%\simulacion_3\output_tests.xlsx',ub_vec_"&amp;QW198&amp;"','ub_vec_"&amp;QW198&amp;"');"</f>
        <v>xlswrite('G:\Mi unidad\1. PROYECTOS TELLO 2022\SCM SPILL OVERS\outputs\PEAO\bajo_niv_educ\1%\simulacion_3\output_tests.xlsx',ub_vec_108','ub_vec_108');</v>
      </c>
      <c r="RK198">
        <v>108</v>
      </c>
      <c r="RL198" t="str">
        <f>"xlswrite('G:\Mi unidad\1. PROYECTOS TELLO 2022\SCM SPILL OVERS\outputs\PEAO\bajo_ingreso\1%\simulacion_3\output_tests.xlsx',ub_vec_"&amp;RK198&amp;"','ub_vec_"&amp;RK198&amp;"');"</f>
        <v>xlswrite('G:\Mi unidad\1. PROYECTOS TELLO 2022\SCM SPILL OVERS\outputs\PEAO\bajo_ingreso\1%\simulacion_3\output_tests.xlsx',ub_vec_108','ub_vec_108');</v>
      </c>
      <c r="RW198">
        <v>108</v>
      </c>
      <c r="RX198" t="str">
        <f>"xlswrite('G:\Mi unidad\1. PROYECTOS TELLO 2022\SCM SPILL OVERS\outputs\PEAO\densidad\1%\simulacion_3\output_tests.xlsx',ub_vec_"&amp;RW198&amp;"','ub_vec_"&amp;RW198&amp;"');"</f>
        <v>xlswrite('G:\Mi unidad\1. PROYECTOS TELLO 2022\SCM SPILL OVERS\outputs\PEAO\densidad\1%\simulacion_3\output_tests.xlsx',ub_vec_108','ub_vec_108');</v>
      </c>
      <c r="SI198">
        <v>108</v>
      </c>
      <c r="SJ198" t="str">
        <f>"xlswrite('G:\Mi unidad\1. PROYECTOS TELLO 2022\SCM SPILL OVERS\outputs\PEAO\densidad_g\1%\simulacion_3\output_tests.xlsx',ub_vec_"&amp;SI198&amp;"','ub_vec_"&amp;SI198&amp;"');"</f>
        <v>xlswrite('G:\Mi unidad\1. PROYECTOS TELLO 2022\SCM SPILL OVERS\outputs\PEAO\densidad_g\1%\simulacion_3\output_tests.xlsx',ub_vec_108','ub_vec_108');</v>
      </c>
      <c r="SU198">
        <v>108</v>
      </c>
      <c r="SV198" t="str">
        <f>"xlswrite('G:\Mi unidad\1. PROYECTOS TELLO 2022\SCM SPILL OVERS\outputs\PEAO\distancia_centro_salud\1%\simulacion_3\output_tests.xlsx',ub_vec_"&amp;SU198&amp;"','ub_vec_"&amp;SU198&amp;"');"</f>
        <v>xlswrite('G:\Mi unidad\1. PROYECTOS TELLO 2022\SCM SPILL OVERS\outputs\PEAO\distancia_centro_salud\1%\simulacion_3\output_tests.xlsx',ub_vec_108','ub_vec_108');</v>
      </c>
      <c r="TH198">
        <v>108</v>
      </c>
      <c r="TI198" t="str">
        <f>"xlswrite('G:\Mi unidad\1. PROYECTOS TELLO 2022\SCM SPILL OVERS\outputs\PEAO\informalidad\1%\simulacion_3\output_tests.xlsx',ub_vec_"&amp;TH198&amp;"','ub_vec_"&amp;TH198&amp;"');"</f>
        <v>xlswrite('G:\Mi unidad\1. PROYECTOS TELLO 2022\SCM SPILL OVERS\outputs\PEAO\informalidad\1%\simulacion_3\output_tests.xlsx',ub_vec_108','ub_vec_108');</v>
      </c>
      <c r="TU198">
        <v>108</v>
      </c>
      <c r="TV198" t="str">
        <f>"xlswrite('G:\Mi unidad\1. PROYECTOS TELLO 2022\SCM SPILL OVERS\outputs\PEAO\alimentos\1%\simulacion_3\output_tests.xlsx',ub_vec_"&amp;TU198&amp;"','ub_vec_"&amp;TU198&amp;"');"</f>
        <v>xlswrite('G:\Mi unidad\1. PROYECTOS TELLO 2022\SCM SPILL OVERS\outputs\PEAO\alimentos\1%\simulacion_3\output_tests.xlsx',ub_vec_108','ub_vec_108');</v>
      </c>
      <c r="UB198">
        <v>108</v>
      </c>
      <c r="UC198" t="str">
        <f>"xlswrite('G:\Mi unidad\1. PROYECTOS TELLO 2022\SCM SPILL OVERS\outputs\PEAO\jefe_hogar\1%\simulacion_3\output_tests.xlsx',ub_vec_"&amp;UB198&amp;"','ub_vec_"&amp;UB198&amp;"');"</f>
        <v>xlswrite('G:\Mi unidad\1. PROYECTOS TELLO 2022\SCM SPILL OVERS\outputs\PEAO\jefe_hogar\1%\simulacion_3\output_tests.xlsx',ub_vec_108','ub_vec_108');</v>
      </c>
      <c r="UI198">
        <v>108</v>
      </c>
      <c r="UJ198" t="str">
        <f>"xlswrite('G:\Mi unidad\1. PROYECTOS TELLO 2022\SCM SPILL OVERS\outputs\PEAO\mujeres\1%\simulacion_3\output_tests.xlsx',ub_vec_"&amp;UI198&amp;"','ub_vec_"&amp;UI198&amp;"');"</f>
        <v>xlswrite('G:\Mi unidad\1. PROYECTOS TELLO 2022\SCM SPILL OVERS\outputs\PEAO\mujeres\1%\simulacion_3\output_tests.xlsx',ub_vec_108','ub_vec_108');</v>
      </c>
      <c r="UU198">
        <v>108</v>
      </c>
      <c r="UV198" t="str">
        <f>"xlswrite('G:\Mi unidad\1. PROYECTOS TELLO 2022\SCM SPILL OVERS\outputs\PEAO\criminalidad\1%\simulacion_3\output_tests.xlsx',ub_vec_"&amp;UU198&amp;"','ub_vec_"&amp;UU198&amp;"');"</f>
        <v>xlswrite('G:\Mi unidad\1. PROYECTOS TELLO 2022\SCM SPILL OVERS\outputs\PEAO\criminalidad\1%\simulacion_3\output_tests.xlsx',ub_vec_108','ub_vec_108');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sp_andrews(Y_pre_"&amp;QP199&amp;",PEAO_"&amp;QP199&amp;"(:,T+s),A_"&amp;QP199&amp;",C,d,alpha_sig);"</f>
        <v xml:space="preserve">    spillover_test_92(s) = sp_andrews(Y_pre_92,PEAO_92(:,T+s),A_92,C,d,alpha_sig);</v>
      </c>
      <c r="QW199">
        <v>108</v>
      </c>
      <c r="QX199" t="str">
        <f>"xlswrite('G:\Mi unidad\1. PROYECTOS TELLO 2022\SCM SPILL OVERS\outputs\PEAO\bajo_niv_educ\1%\simulacion_3\output_tests.xlsx',p_value_vec_"&amp;QW199&amp;"','p_value_vec_"&amp;QW199&amp;"');"</f>
        <v>xlswrite('G:\Mi unidad\1. PROYECTOS TELLO 2022\SCM SPILL OVERS\outputs\PEAO\bajo_niv_educ\1%\simulacion_3\output_tests.xlsx',p_value_vec_108','p_value_vec_108');</v>
      </c>
      <c r="RK199">
        <v>108</v>
      </c>
      <c r="RL199" t="str">
        <f>"xlswrite('G:\Mi unidad\1. PROYECTOS TELLO 2022\SCM SPILL OVERS\outputs\PEAO\bajo_ingreso\1%\simulacion_3\output_tests.xlsx',p_value_vec_"&amp;RK199&amp;"','p_value_vec_"&amp;RK199&amp;"');"</f>
        <v>xlswrite('G:\Mi unidad\1. PROYECTOS TELLO 2022\SCM SPILL OVERS\outputs\PEAO\bajo_ingreso\1%\simulacion_3\output_tests.xlsx',p_value_vec_108','p_value_vec_108');</v>
      </c>
      <c r="RW199">
        <v>108</v>
      </c>
      <c r="RX199" t="str">
        <f>"xlswrite('G:\Mi unidad\1. PROYECTOS TELLO 2022\SCM SPILL OVERS\outputs\PEAO\densidad\1%\simulacion_3\output_tests.xlsx',p_value_vec_"&amp;RW199&amp;"','p_value_vec_"&amp;RW199&amp;"');"</f>
        <v>xlswrite('G:\Mi unidad\1. PROYECTOS TELLO 2022\SCM SPILL OVERS\outputs\PEAO\densidad\1%\simulacion_3\output_tests.xlsx',p_value_vec_108','p_value_vec_108');</v>
      </c>
      <c r="SI199">
        <v>108</v>
      </c>
      <c r="SJ199" t="str">
        <f>"xlswrite('G:\Mi unidad\1. PROYECTOS TELLO 2022\SCM SPILL OVERS\outputs\PEAO\densidad_g\1%\simulacion_3\output_tests.xlsx',p_value_vec_"&amp;SI199&amp;"','p_value_vec_"&amp;SI199&amp;"');"</f>
        <v>xlswrite('G:\Mi unidad\1. PROYECTOS TELLO 2022\SCM SPILL OVERS\outputs\PEAO\densidad_g\1%\simulacion_3\output_tests.xlsx',p_value_vec_108','p_value_vec_108');</v>
      </c>
      <c r="SU199">
        <v>108</v>
      </c>
      <c r="SV199" t="str">
        <f>"xlswrite('G:\Mi unidad\1. PROYECTOS TELLO 2022\SCM SPILL OVERS\outputs\PEAO\distancia_centro_salud\1%\simulacion_3\output_tests.xlsx',p_value_vec_"&amp;SU199&amp;"','p_value_vec_"&amp;SU199&amp;"');"</f>
        <v>xlswrite('G:\Mi unidad\1. PROYECTOS TELLO 2022\SCM SPILL OVERS\outputs\PEAO\distancia_centro_salud\1%\simulacion_3\output_tests.xlsx',p_value_vec_108','p_value_vec_108');</v>
      </c>
      <c r="TH199">
        <v>108</v>
      </c>
      <c r="TI199" t="str">
        <f>"xlswrite('G:\Mi unidad\1. PROYECTOS TELLO 2022\SCM SPILL OVERS\outputs\PEAO\informalidad\1%\simulacion_3\output_tests.xlsx',p_value_vec_"&amp;TH199&amp;"','p_value_vec_"&amp;TH199&amp;"');"</f>
        <v>xlswrite('G:\Mi unidad\1. PROYECTOS TELLO 2022\SCM SPILL OVERS\outputs\PEAO\informalidad\1%\simulacion_3\output_tests.xlsx',p_value_vec_108','p_value_vec_108');</v>
      </c>
      <c r="TU199">
        <v>108</v>
      </c>
      <c r="TV199" t="str">
        <f>"xlswrite('G:\Mi unidad\1. PROYECTOS TELLO 2022\SCM SPILL OVERS\outputs\PEAO\alimentos\1%\simulacion_3\output_tests.xlsx',p_value_vec_"&amp;TU199&amp;"','p_value_vec_"&amp;TU199&amp;"');"</f>
        <v>xlswrite('G:\Mi unidad\1. PROYECTOS TELLO 2022\SCM SPILL OVERS\outputs\PEAO\alimentos\1%\simulacion_3\output_tests.xlsx',p_value_vec_108','p_value_vec_108');</v>
      </c>
      <c r="UB199">
        <v>108</v>
      </c>
      <c r="UC199" t="str">
        <f>"xlswrite('G:\Mi unidad\1. PROYECTOS TELLO 2022\SCM SPILL OVERS\outputs\PEAO\jefe_hogar\1%\simulacion_3\output_tests.xlsx',p_value_vec_"&amp;UB199&amp;"','p_value_vec_"&amp;UB199&amp;"');"</f>
        <v>xlswrite('G:\Mi unidad\1. PROYECTOS TELLO 2022\SCM SPILL OVERS\outputs\PEAO\jefe_hogar\1%\simulacion_3\output_tests.xlsx',p_value_vec_108','p_value_vec_108');</v>
      </c>
      <c r="UI199">
        <v>108</v>
      </c>
      <c r="UJ199" t="str">
        <f>"xlswrite('G:\Mi unidad\1. PROYECTOS TELLO 2022\SCM SPILL OVERS\outputs\PEAO\mujeres\1%\simulacion_3\output_tests.xlsx',p_value_vec_"&amp;UI199&amp;"','p_value_vec_"&amp;UI199&amp;"');"</f>
        <v>xlswrite('G:\Mi unidad\1. PROYECTOS TELLO 2022\SCM SPILL OVERS\outputs\PEAO\mujeres\1%\simulacion_3\output_tests.xlsx',p_value_vec_108','p_value_vec_108');</v>
      </c>
      <c r="UU199">
        <v>108</v>
      </c>
      <c r="UV199" t="str">
        <f>"xlswrite('G:\Mi unidad\1. PROYECTOS TELLO 2022\SCM SPILL OVERS\outputs\PEAO\criminalidad\1%\simulacion_3\output_tests.xlsx',p_value_vec_"&amp;UU199&amp;"','p_value_vec_"&amp;UU199&amp;"');"</f>
        <v>xlswrite('G:\Mi unidad\1. PROYECTOS TELLO 2022\SCM SPILL OVERS\outputs\PEAO\criminalidad\1%\simulacion_3\output_tests.xlsx',p_value_vec_108','p_value_vec_108');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OVERS\outputs\PEAO\bajo_niv_educ\1%\simulacion_3\output_tests.xlsx',alpha1_hat_vec_"&amp;QW200&amp;"','alpha1_hat_vec_"&amp;QW200&amp;"');"</f>
        <v>xlswrite('G:\Mi unidad\1. PROYECTOS TELLO 2022\SCM SPILL OVERS\outputs\PEAO\bajo_niv_educ\1%\simulacion_3\output_tests.xlsx',alpha1_hat_vec_108','alpha1_hat_vec_108');</v>
      </c>
      <c r="RK200">
        <v>108</v>
      </c>
      <c r="RL200" t="str">
        <f>"xlswrite('G:\Mi unidad\1. PROYECTOS TELLO 2022\SCM SPILL OVERS\outputs\PEAO\bajo_ingreso\1%\simulacion_3\output_tests.xlsx',alpha1_hat_vec_"&amp;RK200&amp;"','alpha1_hat_vec_"&amp;RK200&amp;"');"</f>
        <v>xlswrite('G:\Mi unidad\1. PROYECTOS TELLO 2022\SCM SPILL OVERS\outputs\PEAO\bajo_ingreso\1%\simulacion_3\output_tests.xlsx',alpha1_hat_vec_108','alpha1_hat_vec_108');</v>
      </c>
      <c r="RW200">
        <v>108</v>
      </c>
      <c r="RX200" t="str">
        <f>"xlswrite('G:\Mi unidad\1. PROYECTOS TELLO 2022\SCM SPILL OVERS\outputs\PEAO\densidad\1%\simulacion_3\output_tests.xlsx',alpha1_hat_vec_"&amp;RW200&amp;"','alpha1_hat_vec_"&amp;RW200&amp;"');"</f>
        <v>xlswrite('G:\Mi unidad\1. PROYECTOS TELLO 2022\SCM SPILL OVERS\outputs\PEAO\densidad\1%\simulacion_3\output_tests.xlsx',alpha1_hat_vec_108','alpha1_hat_vec_108');</v>
      </c>
      <c r="SI200">
        <v>108</v>
      </c>
      <c r="SJ200" t="str">
        <f>"xlswrite('G:\Mi unidad\1. PROYECTOS TELLO 2022\SCM SPILL OVERS\outputs\PEAO\densidad_g\1%\simulacion_3\output_tests.xlsx',alpha1_hat_vec_"&amp;SI200&amp;"','alpha1_hat_vec_"&amp;SI200&amp;"');"</f>
        <v>xlswrite('G:\Mi unidad\1. PROYECTOS TELLO 2022\SCM SPILL OVERS\outputs\PEAO\densidad_g\1%\simulacion_3\output_tests.xlsx',alpha1_hat_vec_108','alpha1_hat_vec_108');</v>
      </c>
      <c r="SU200">
        <v>108</v>
      </c>
      <c r="SV200" t="str">
        <f>"xlswrite('G:\Mi unidad\1. PROYECTOS TELLO 2022\SCM SPILL OVERS\outputs\PEAO\distancia_centro_salud\1%\simulacion_3\output_tests.xlsx',alpha1_hat_vec_"&amp;SU200&amp;"','alpha1_hat_vec_"&amp;SU200&amp;"');"</f>
        <v>xlswrite('G:\Mi unidad\1. PROYECTOS TELLO 2022\SCM SPILL OVERS\outputs\PEAO\distancia_centro_salud\1%\simulacion_3\output_tests.xlsx',alpha1_hat_vec_108','alpha1_hat_vec_108');</v>
      </c>
      <c r="TH200">
        <v>108</v>
      </c>
      <c r="TI200" t="str">
        <f>"xlswrite('G:\Mi unidad\1. PROYECTOS TELLO 2022\SCM SPILL OVERS\outputs\PEAO\informalidad\1%\simulacion_3\output_tests.xlsx',alpha1_hat_vec_"&amp;TH200&amp;"','alpha1_hat_vec_"&amp;TH200&amp;"');"</f>
        <v>xlswrite('G:\Mi unidad\1. PROYECTOS TELLO 2022\SCM SPILL OVERS\outputs\PEAO\informalidad\1%\simulacion_3\output_tests.xlsx',alpha1_hat_vec_108','alpha1_hat_vec_108');</v>
      </c>
      <c r="TU200">
        <v>108</v>
      </c>
      <c r="TV200" t="str">
        <f>"xlswrite('G:\Mi unidad\1. PROYECTOS TELLO 2022\SCM SPILL OVERS\outputs\PEAO\alimentos\1%\simulacion_3\output_tests.xlsx',alpha1_hat_vec_"&amp;TU200&amp;"','alpha1_hat_vec_"&amp;TU200&amp;"');"</f>
        <v>xlswrite('G:\Mi unidad\1. PROYECTOS TELLO 2022\SCM SPILL OVERS\outputs\PEAO\alimentos\1%\simulacion_3\output_tests.xlsx',alpha1_hat_vec_108','alpha1_hat_vec_108');</v>
      </c>
      <c r="UB200">
        <v>108</v>
      </c>
      <c r="UC200" t="str">
        <f>"xlswrite('G:\Mi unidad\1. PROYECTOS TELLO 2022\SCM SPILL OVERS\outputs\PEAO\jefe_hogar\1%\simulacion_3\output_tests.xlsx',alpha1_hat_vec_"&amp;UB200&amp;"','alpha1_hat_vec_"&amp;UB200&amp;"');"</f>
        <v>xlswrite('G:\Mi unidad\1. PROYECTOS TELLO 2022\SCM SPILL OVERS\outputs\PEAO\jefe_hogar\1%\simulacion_3\output_tests.xlsx',alpha1_hat_vec_108','alpha1_hat_vec_108');</v>
      </c>
      <c r="UI200">
        <v>108</v>
      </c>
      <c r="UJ200" t="str">
        <f>"xlswrite('G:\Mi unidad\1. PROYECTOS TELLO 2022\SCM SPILL OVERS\outputs\PEAO\mujeres\1%\simulacion_3\output_tests.xlsx',alpha1_hat_vec_"&amp;UI200&amp;"','alpha1_hat_vec_"&amp;UI200&amp;"');"</f>
        <v>xlswrite('G:\Mi unidad\1. PROYECTOS TELLO 2022\SCM SPILL OVERS\outputs\PEAO\mujeres\1%\simulacion_3\output_tests.xlsx',alpha1_hat_vec_108','alpha1_hat_vec_108');</v>
      </c>
      <c r="UU200">
        <v>108</v>
      </c>
      <c r="UV200" t="str">
        <f>"xlswrite('G:\Mi unidad\1. PROYECTOS TELLO 2022\SCM SPILL OVERS\outputs\PEAO\criminalidad\1%\simulacion_3\output_tests.xlsx',alpha1_hat_vec_"&amp;UU200&amp;"','alpha1_hat_vec_"&amp;UU200&amp;"');"</f>
        <v>xlswrite('G:\Mi unidad\1. PROYECTOS TELLO 2022\SCM SPILL OVERS\outputs\PEAO\criminalidad\1%\simulacion_3\output_tests.xlsx',alpha1_hat_vec_108','alpha1_hat_vec_108');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OVERS\outputs\PEAO\bajo_niv_educ\1%\simulacion_3\output_tests.xlsx',spillover_test_"&amp;QW201&amp;"','sp_test_"&amp;QW201&amp;"');"</f>
        <v>xlswrite('G:\Mi unidad\1. PROYECTOS TELLO 2022\SCM SPILL OVERS\outputs\PEAO\bajo_niv_educ\1%\simulacion_3\output_tests.xlsx',spillover_test_108','sp_test_108');</v>
      </c>
      <c r="RK201">
        <v>108</v>
      </c>
      <c r="RL201" t="str">
        <f>"xlswrite('G:\Mi unidad\1. PROYECTOS TELLO 2022\SCM SPILL OVERS\outputs\PEAO\bajo_ingreso\1%\simulacion_3\output_tests.xlsx',spillover_test_"&amp;RK201&amp;"','sp_test_"&amp;RK201&amp;"');"</f>
        <v>xlswrite('G:\Mi unidad\1. PROYECTOS TELLO 2022\SCM SPILL OVERS\outputs\PEAO\bajo_ingreso\1%\simulacion_3\output_tests.xlsx',spillover_test_108','sp_test_108');</v>
      </c>
      <c r="RW201">
        <v>108</v>
      </c>
      <c r="RX201" t="str">
        <f>"xlswrite('G:\Mi unidad\1. PROYECTOS TELLO 2022\SCM SPILL OVERS\outputs\PEAO\densidad\1%\simulacion_3\output_tests.xlsx',spillover_test_"&amp;RW201&amp;"','sp_test_"&amp;RW201&amp;"');"</f>
        <v>xlswrite('G:\Mi unidad\1. PROYECTOS TELLO 2022\SCM SPILL OVERS\outputs\PEAO\densidad\1%\simulacion_3\output_tests.xlsx',spillover_test_108','sp_test_108');</v>
      </c>
      <c r="SI201">
        <v>108</v>
      </c>
      <c r="SJ201" t="str">
        <f>"xlswrite('G:\Mi unidad\1. PROYECTOS TELLO 2022\SCM SPILL OVERS\outputs\PEAO\densidad_g\1%\simulacion_3\output_tests.xlsx',spillover_test_"&amp;SI201&amp;"','sp_test_"&amp;SI201&amp;"');"</f>
        <v>xlswrite('G:\Mi unidad\1. PROYECTOS TELLO 2022\SCM SPILL OVERS\outputs\PEAO\densidad_g\1%\simulacion_3\output_tests.xlsx',spillover_test_108','sp_test_108');</v>
      </c>
      <c r="SU201">
        <v>108</v>
      </c>
      <c r="SV201" t="str">
        <f>"xlswrite('G:\Mi unidad\1. PROYECTOS TELLO 2022\SCM SPILL OVERS\outputs\PEAO\distancia_centro_salud\1%\simulacion_3\output_tests.xlsx',spillover_test_"&amp;SU201&amp;"','sp_test_"&amp;SU201&amp;"');"</f>
        <v>xlswrite('G:\Mi unidad\1. PROYECTOS TELLO 2022\SCM SPILL OVERS\outputs\PEAO\distancia_centro_salud\1%\simulacion_3\output_tests.xlsx',spillover_test_108','sp_test_108');</v>
      </c>
      <c r="TH201">
        <v>108</v>
      </c>
      <c r="TI201" t="str">
        <f>"xlswrite('G:\Mi unidad\1. PROYECTOS TELLO 2022\SCM SPILL OVERS\outputs\PEAO\informalidad\1%\simulacion_3\output_tests.xlsx',spillover_test_"&amp;TH201&amp;"','sp_test_"&amp;TH201&amp;"');"</f>
        <v>xlswrite('G:\Mi unidad\1. PROYECTOS TELLO 2022\SCM SPILL OVERS\outputs\PEAO\informalidad\1%\simulacion_3\output_tests.xlsx',spillover_test_108','sp_test_108');</v>
      </c>
      <c r="TU201">
        <v>108</v>
      </c>
      <c r="TV201" t="str">
        <f>"xlswrite('G:\Mi unidad\1. PROYECTOS TELLO 2022\SCM SPILL OVERS\outputs\PEAO\alimentos\1%\simulacion_3\output_tests.xlsx',spillover_test_"&amp;TU201&amp;"','sp_test_"&amp;TU201&amp;"');"</f>
        <v>xlswrite('G:\Mi unidad\1. PROYECTOS TELLO 2022\SCM SPILL OVERS\outputs\PEAO\alimentos\1%\simulacion_3\output_tests.xlsx',spillover_test_108','sp_test_108');</v>
      </c>
      <c r="UB201">
        <v>108</v>
      </c>
      <c r="UC201" t="str">
        <f>"xlswrite('G:\Mi unidad\1. PROYECTOS TELLO 2022\SCM SPILL OVERS\outputs\PEAO\jefe_hogar\1%\simulacion_3\output_tests.xlsx',spillover_test_"&amp;UB201&amp;"','sp_test_"&amp;UB201&amp;"');"</f>
        <v>xlswrite('G:\Mi unidad\1. PROYECTOS TELLO 2022\SCM SPILL OVERS\outputs\PEAO\jefe_hogar\1%\simulacion_3\output_tests.xlsx',spillover_test_108','sp_test_108');</v>
      </c>
      <c r="UI201">
        <v>108</v>
      </c>
      <c r="UJ201" t="str">
        <f>"xlswrite('G:\Mi unidad\1. PROYECTOS TELLO 2022\SCM SPILL OVERS\outputs\PEAO\mujeres\1%\simulacion_3\output_tests.xlsx',spillover_test_"&amp;UI201&amp;"','sp_test_"&amp;UI201&amp;"');"</f>
        <v>xlswrite('G:\Mi unidad\1. PROYECTOS TELLO 2022\SCM SPILL OVERS\outputs\PEAO\mujeres\1%\simulacion_3\output_tests.xlsx',spillover_test_108','sp_test_108');</v>
      </c>
      <c r="UU201">
        <v>108</v>
      </c>
      <c r="UV201" t="str">
        <f>"xlswrite('G:\Mi unidad\1. PROYECTOS TELLO 2022\SCM SPILL OVERS\outputs\PEAO\criminalidad\1%\simulacion_3\output_tests.xlsx',spillover_test_"&amp;UU201&amp;"','sp_test_"&amp;UU201&amp;"');"</f>
        <v>xlswrite('G:\Mi unidad\1. PROYECTOS TELLO 2022\SCM SPILL OVERS\outputs\PEAO\criminalidad\1%\simulacion_3\output_tests.xlsx',spillover_test_108','sp_test_108');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OVERS\outputs\PEAO\bajo_niv_educ\1%\simulacion_3\output_tests.xlsx',lb_vec_"&amp;QW202&amp;"','lb_vec_"&amp;QW202&amp;"');"</f>
        <v>xlswrite('G:\Mi unidad\1. PROYECTOS TELLO 2022\SCM SPILL OVERS\outputs\PEAO\bajo_niv_educ\1%\simulacion_3\output_tests.xlsx',lb_vec_112','lb_vec_112');</v>
      </c>
      <c r="RK202">
        <v>112</v>
      </c>
      <c r="RL202" t="str">
        <f>"xlswrite('G:\Mi unidad\1. PROYECTOS TELLO 2022\SCM SPILL OVERS\outputs\PEAO\bajo_ingreso\1%\simulacion_3\output_tests.xlsx',lb_vec_"&amp;RK202&amp;"','lb_vec_"&amp;RK202&amp;"');"</f>
        <v>xlswrite('G:\Mi unidad\1. PROYECTOS TELLO 2022\SCM SPILL OVERS\outputs\PEAO\bajo_ingreso\1%\simulacion_3\output_tests.xlsx',lb_vec_112','lb_vec_112');</v>
      </c>
      <c r="RW202">
        <v>112</v>
      </c>
      <c r="RX202" t="str">
        <f>"xlswrite('G:\Mi unidad\1. PROYECTOS TELLO 2022\SCM SPILL OVERS\outputs\PEAO\densidad\1%\simulacion_3\output_tests.xlsx',lb_vec_"&amp;RW202&amp;"','lb_vec_"&amp;RW202&amp;"');"</f>
        <v>xlswrite('G:\Mi unidad\1. PROYECTOS TELLO 2022\SCM SPILL OVERS\outputs\PEAO\densidad\1%\simulacion_3\output_tests.xlsx',lb_vec_112','lb_vec_112');</v>
      </c>
      <c r="SI202">
        <v>112</v>
      </c>
      <c r="SJ202" t="str">
        <f>"xlswrite('G:\Mi unidad\1. PROYECTOS TELLO 2022\SCM SPILL OVERS\outputs\PEAO\densidad_g\1%\simulacion_3\output_tests.xlsx',lb_vec_"&amp;SI202&amp;"','lb_vec_"&amp;SI202&amp;"');"</f>
        <v>xlswrite('G:\Mi unidad\1. PROYECTOS TELLO 2022\SCM SPILL OVERS\outputs\PEAO\densidad_g\1%\simulacion_3\output_tests.xlsx',lb_vec_112','lb_vec_112');</v>
      </c>
      <c r="SU202">
        <v>112</v>
      </c>
      <c r="SV202" t="str">
        <f>"xlswrite('G:\Mi unidad\1. PROYECTOS TELLO 2022\SCM SPILL OVERS\outputs\PEAO\distancia_centro_salud\1%\simulacion_3\output_tests.xlsx',lb_vec_"&amp;SU202&amp;"','lb_vec_"&amp;SU202&amp;"');"</f>
        <v>xlswrite('G:\Mi unidad\1. PROYECTOS TELLO 2022\SCM SPILL OVERS\outputs\PEAO\distancia_centro_salud\1%\simulacion_3\output_tests.xlsx',lb_vec_112','lb_vec_112');</v>
      </c>
      <c r="TH202">
        <v>112</v>
      </c>
      <c r="TI202" t="str">
        <f>"xlswrite('G:\Mi unidad\1. PROYECTOS TELLO 2022\SCM SPILL OVERS\outputs\PEAO\informalidad\1%\simulacion_3\output_tests.xlsx',lb_vec_"&amp;TH202&amp;"','lb_vec_"&amp;TH202&amp;"');"</f>
        <v>xlswrite('G:\Mi unidad\1. PROYECTOS TELLO 2022\SCM SPILL OVERS\outputs\PEAO\informalidad\1%\simulacion_3\output_tests.xlsx',lb_vec_112','lb_vec_112');</v>
      </c>
      <c r="TU202">
        <v>112</v>
      </c>
      <c r="TV202" t="str">
        <f>"xlswrite('G:\Mi unidad\1. PROYECTOS TELLO 2022\SCM SPILL OVERS\outputs\PEAO\alimentos\1%\simulacion_3\output_tests.xlsx',lb_vec_"&amp;TU202&amp;"','lb_vec_"&amp;TU202&amp;"');"</f>
        <v>xlswrite('G:\Mi unidad\1. PROYECTOS TELLO 2022\SCM SPILL OVERS\outputs\PEAO\alimentos\1%\simulacion_3\output_tests.xlsx',lb_vec_112','lb_vec_112');</v>
      </c>
      <c r="UB202">
        <v>112</v>
      </c>
      <c r="UC202" t="str">
        <f>"xlswrite('G:\Mi unidad\1. PROYECTOS TELLO 2022\SCM SPILL OVERS\outputs\PEAO\jefe_hogar\1%\simulacion_3\output_tests.xlsx',lb_vec_"&amp;UB202&amp;"','lb_vec_"&amp;UB202&amp;"');"</f>
        <v>xlswrite('G:\Mi unidad\1. PROYECTOS TELLO 2022\SCM SPILL OVERS\outputs\PEAO\jefe_hogar\1%\simulacion_3\output_tests.xlsx',lb_vec_112','lb_vec_112');</v>
      </c>
      <c r="UI202">
        <v>112</v>
      </c>
      <c r="UJ202" t="str">
        <f>"xlswrite('G:\Mi unidad\1. PROYECTOS TELLO 2022\SCM SPILL OVERS\outputs\PEAO\mujeres\1%\simulacion_3\output_tests.xlsx',lb_vec_"&amp;UI202&amp;"','lb_vec_"&amp;UI202&amp;"');"</f>
        <v>xlswrite('G:\Mi unidad\1. PROYECTOS TELLO 2022\SCM SPILL OVERS\outputs\PEAO\mujeres\1%\simulacion_3\output_tests.xlsx',lb_vec_112','lb_vec_112');</v>
      </c>
      <c r="UU202">
        <v>112</v>
      </c>
      <c r="UV202" t="str">
        <f>"xlswrite('G:\Mi unidad\1. PROYECTOS TELLO 2022\SCM SPILL OVERS\outputs\PEAO\criminalidad\1%\simulacion_3\output_tests.xlsx',lb_vec_"&amp;UU202&amp;"','lb_vec_"&amp;UU202&amp;"');"</f>
        <v>xlswrite('G:\Mi unidad\1. PROYECTOS TELLO 2022\SCM SPILL OVERS\outputs\PEAO\criminalidad\1%\simulacion_3\output_tests.xlsx',lb_vec_112','lb_vec_112');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OVERS\outputs\PEAO\bajo_niv_educ\1%\simulacion_3\output_tests.xlsx',ub_vec_"&amp;QW203&amp;"','ub_vec_"&amp;QW203&amp;"');"</f>
        <v>xlswrite('G:\Mi unidad\1. PROYECTOS TELLO 2022\SCM SPILL OVERS\outputs\PEAO\bajo_niv_educ\1%\simulacion_3\output_tests.xlsx',ub_vec_112','ub_vec_112');</v>
      </c>
      <c r="RK203">
        <v>112</v>
      </c>
      <c r="RL203" t="str">
        <f>"xlswrite('G:\Mi unidad\1. PROYECTOS TELLO 2022\SCM SPILL OVERS\outputs\PEAO\bajo_ingreso\1%\simulacion_3\output_tests.xlsx',ub_vec_"&amp;RK203&amp;"','ub_vec_"&amp;RK203&amp;"');"</f>
        <v>xlswrite('G:\Mi unidad\1. PROYECTOS TELLO 2022\SCM SPILL OVERS\outputs\PEAO\bajo_ingreso\1%\simulacion_3\output_tests.xlsx',ub_vec_112','ub_vec_112');</v>
      </c>
      <c r="RW203">
        <v>112</v>
      </c>
      <c r="RX203" t="str">
        <f>"xlswrite('G:\Mi unidad\1. PROYECTOS TELLO 2022\SCM SPILL OVERS\outputs\PEAO\densidad\1%\simulacion_3\output_tests.xlsx',ub_vec_"&amp;RW203&amp;"','ub_vec_"&amp;RW203&amp;"');"</f>
        <v>xlswrite('G:\Mi unidad\1. PROYECTOS TELLO 2022\SCM SPILL OVERS\outputs\PEAO\densidad\1%\simulacion_3\output_tests.xlsx',ub_vec_112','ub_vec_112');</v>
      </c>
      <c r="SI203">
        <v>112</v>
      </c>
      <c r="SJ203" t="str">
        <f>"xlswrite('G:\Mi unidad\1. PROYECTOS TELLO 2022\SCM SPILL OVERS\outputs\PEAO\densidad_g\1%\simulacion_3\output_tests.xlsx',ub_vec_"&amp;SI203&amp;"','ub_vec_"&amp;SI203&amp;"');"</f>
        <v>xlswrite('G:\Mi unidad\1. PROYECTOS TELLO 2022\SCM SPILL OVERS\outputs\PEAO\densidad_g\1%\simulacion_3\output_tests.xlsx',ub_vec_112','ub_vec_112');</v>
      </c>
      <c r="SU203">
        <v>112</v>
      </c>
      <c r="SV203" t="str">
        <f>"xlswrite('G:\Mi unidad\1. PROYECTOS TELLO 2022\SCM SPILL OVERS\outputs\PEAO\distancia_centro_salud\1%\simulacion_3\output_tests.xlsx',ub_vec_"&amp;SU203&amp;"','ub_vec_"&amp;SU203&amp;"');"</f>
        <v>xlswrite('G:\Mi unidad\1. PROYECTOS TELLO 2022\SCM SPILL OVERS\outputs\PEAO\distancia_centro_salud\1%\simulacion_3\output_tests.xlsx',ub_vec_112','ub_vec_112');</v>
      </c>
      <c r="TH203">
        <v>112</v>
      </c>
      <c r="TI203" t="str">
        <f>"xlswrite('G:\Mi unidad\1. PROYECTOS TELLO 2022\SCM SPILL OVERS\outputs\PEAO\informalidad\1%\simulacion_3\output_tests.xlsx',ub_vec_"&amp;TH203&amp;"','ub_vec_"&amp;TH203&amp;"');"</f>
        <v>xlswrite('G:\Mi unidad\1. PROYECTOS TELLO 2022\SCM SPILL OVERS\outputs\PEAO\informalidad\1%\simulacion_3\output_tests.xlsx',ub_vec_112','ub_vec_112');</v>
      </c>
      <c r="TU203">
        <v>112</v>
      </c>
      <c r="TV203" t="str">
        <f>"xlswrite('G:\Mi unidad\1. PROYECTOS TELLO 2022\SCM SPILL OVERS\outputs\PEAO\alimentos\1%\simulacion_3\output_tests.xlsx',ub_vec_"&amp;TU203&amp;"','ub_vec_"&amp;TU203&amp;"');"</f>
        <v>xlswrite('G:\Mi unidad\1. PROYECTOS TELLO 2022\SCM SPILL OVERS\outputs\PEAO\alimentos\1%\simulacion_3\output_tests.xlsx',ub_vec_112','ub_vec_112');</v>
      </c>
      <c r="UB203">
        <v>112</v>
      </c>
      <c r="UC203" t="str">
        <f>"xlswrite('G:\Mi unidad\1. PROYECTOS TELLO 2022\SCM SPILL OVERS\outputs\PEAO\jefe_hogar\1%\simulacion_3\output_tests.xlsx',ub_vec_"&amp;UB203&amp;"','ub_vec_"&amp;UB203&amp;"');"</f>
        <v>xlswrite('G:\Mi unidad\1. PROYECTOS TELLO 2022\SCM SPILL OVERS\outputs\PEAO\jefe_hogar\1%\simulacion_3\output_tests.xlsx',ub_vec_112','ub_vec_112');</v>
      </c>
      <c r="UI203">
        <v>112</v>
      </c>
      <c r="UJ203" t="str">
        <f>"xlswrite('G:\Mi unidad\1. PROYECTOS TELLO 2022\SCM SPILL OVERS\outputs\PEAO\mujeres\1%\simulacion_3\output_tests.xlsx',ub_vec_"&amp;UI203&amp;"','ub_vec_"&amp;UI203&amp;"');"</f>
        <v>xlswrite('G:\Mi unidad\1. PROYECTOS TELLO 2022\SCM SPILL OVERS\outputs\PEAO\mujeres\1%\simulacion_3\output_tests.xlsx',ub_vec_112','ub_vec_112');</v>
      </c>
      <c r="UU203">
        <v>112</v>
      </c>
      <c r="UV203" t="str">
        <f>"xlswrite('G:\Mi unidad\1. PROYECTOS TELLO 2022\SCM SPILL OVERS\outputs\PEAO\criminalidad\1%\simulacion_3\output_tests.xlsx',ub_vec_"&amp;UU203&amp;"','ub_vec_"&amp;UU203&amp;"');"</f>
        <v>xlswrite('G:\Mi unidad\1. PROYECTOS TELLO 2022\SCM SPILL OVERS\outputs\PEAO\criminalidad\1%\simulacion_3\output_tests.xlsx',ub_vec_112','ub_vec_112');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OVERS\outputs\PEAO\bajo_niv_educ\1%\simulacion_3\output_tests.xlsx',p_value_vec_"&amp;QW204&amp;"','p_value_vec_"&amp;QW204&amp;"');"</f>
        <v>xlswrite('G:\Mi unidad\1. PROYECTOS TELLO 2022\SCM SPILL OVERS\outputs\PEAO\bajo_niv_educ\1%\simulacion_3\output_tests.xlsx',p_value_vec_112','p_value_vec_112');</v>
      </c>
      <c r="RK204">
        <v>112</v>
      </c>
      <c r="RL204" t="str">
        <f>"xlswrite('G:\Mi unidad\1. PROYECTOS TELLO 2022\SCM SPILL OVERS\outputs\PEAO\bajo_ingreso\1%\simulacion_3\output_tests.xlsx',p_value_vec_"&amp;RK204&amp;"','p_value_vec_"&amp;RK204&amp;"');"</f>
        <v>xlswrite('G:\Mi unidad\1. PROYECTOS TELLO 2022\SCM SPILL OVERS\outputs\PEAO\bajo_ingreso\1%\simulacion_3\output_tests.xlsx',p_value_vec_112','p_value_vec_112');</v>
      </c>
      <c r="RW204">
        <v>112</v>
      </c>
      <c r="RX204" t="str">
        <f>"xlswrite('G:\Mi unidad\1. PROYECTOS TELLO 2022\SCM SPILL OVERS\outputs\PEAO\densidad\1%\simulacion_3\output_tests.xlsx',p_value_vec_"&amp;RW204&amp;"','p_value_vec_"&amp;RW204&amp;"');"</f>
        <v>xlswrite('G:\Mi unidad\1. PROYECTOS TELLO 2022\SCM SPILL OVERS\outputs\PEAO\densidad\1%\simulacion_3\output_tests.xlsx',p_value_vec_112','p_value_vec_112');</v>
      </c>
      <c r="SI204">
        <v>112</v>
      </c>
      <c r="SJ204" t="str">
        <f>"xlswrite('G:\Mi unidad\1. PROYECTOS TELLO 2022\SCM SPILL OVERS\outputs\PEAO\densidad_g\1%\simulacion_3\output_tests.xlsx',p_value_vec_"&amp;SI204&amp;"','p_value_vec_"&amp;SI204&amp;"');"</f>
        <v>xlswrite('G:\Mi unidad\1. PROYECTOS TELLO 2022\SCM SPILL OVERS\outputs\PEAO\densidad_g\1%\simulacion_3\output_tests.xlsx',p_value_vec_112','p_value_vec_112');</v>
      </c>
      <c r="SU204">
        <v>112</v>
      </c>
      <c r="SV204" t="str">
        <f>"xlswrite('G:\Mi unidad\1. PROYECTOS TELLO 2022\SCM SPILL OVERS\outputs\PEAO\distancia_centro_salud\1%\simulacion_3\output_tests.xlsx',p_value_vec_"&amp;SU204&amp;"','p_value_vec_"&amp;SU204&amp;"');"</f>
        <v>xlswrite('G:\Mi unidad\1. PROYECTOS TELLO 2022\SCM SPILL OVERS\outputs\PEAO\distancia_centro_salud\1%\simulacion_3\output_tests.xlsx',p_value_vec_112','p_value_vec_112');</v>
      </c>
      <c r="TH204">
        <v>112</v>
      </c>
      <c r="TI204" t="str">
        <f>"xlswrite('G:\Mi unidad\1. PROYECTOS TELLO 2022\SCM SPILL OVERS\outputs\PEAO\informalidad\1%\simulacion_3\output_tests.xlsx',p_value_vec_"&amp;TH204&amp;"','p_value_vec_"&amp;TH204&amp;"');"</f>
        <v>xlswrite('G:\Mi unidad\1. PROYECTOS TELLO 2022\SCM SPILL OVERS\outputs\PEAO\informalidad\1%\simulacion_3\output_tests.xlsx',p_value_vec_112','p_value_vec_112');</v>
      </c>
      <c r="TU204">
        <v>112</v>
      </c>
      <c r="TV204" t="str">
        <f>"xlswrite('G:\Mi unidad\1. PROYECTOS TELLO 2022\SCM SPILL OVERS\outputs\PEAO\alimentos\1%\simulacion_3\output_tests.xlsx',p_value_vec_"&amp;TU204&amp;"','p_value_vec_"&amp;TU204&amp;"');"</f>
        <v>xlswrite('G:\Mi unidad\1. PROYECTOS TELLO 2022\SCM SPILL OVERS\outputs\PEAO\alimentos\1%\simulacion_3\output_tests.xlsx',p_value_vec_112','p_value_vec_112');</v>
      </c>
      <c r="UB204">
        <v>112</v>
      </c>
      <c r="UC204" t="str">
        <f>"xlswrite('G:\Mi unidad\1. PROYECTOS TELLO 2022\SCM SPILL OVERS\outputs\PEAO\jefe_hogar\1%\simulacion_3\output_tests.xlsx',p_value_vec_"&amp;UB204&amp;"','p_value_vec_"&amp;UB204&amp;"');"</f>
        <v>xlswrite('G:\Mi unidad\1. PROYECTOS TELLO 2022\SCM SPILL OVERS\outputs\PEAO\jefe_hogar\1%\simulacion_3\output_tests.xlsx',p_value_vec_112','p_value_vec_112');</v>
      </c>
      <c r="UI204">
        <v>112</v>
      </c>
      <c r="UJ204" t="str">
        <f>"xlswrite('G:\Mi unidad\1. PROYECTOS TELLO 2022\SCM SPILL OVERS\outputs\PEAO\mujeres\1%\simulacion_3\output_tests.xlsx',p_value_vec_"&amp;UI204&amp;"','p_value_vec_"&amp;UI204&amp;"');"</f>
        <v>xlswrite('G:\Mi unidad\1. PROYECTOS TELLO 2022\SCM SPILL OVERS\outputs\PEAO\mujeres\1%\simulacion_3\output_tests.xlsx',p_value_vec_112','p_value_vec_112');</v>
      </c>
      <c r="UU204">
        <v>112</v>
      </c>
      <c r="UV204" t="str">
        <f>"xlswrite('G:\Mi unidad\1. PROYECTOS TELLO 2022\SCM SPILL OVERS\outputs\PEAO\criminalidad\1%\simulacion_3\output_tests.xlsx',p_value_vec_"&amp;UU204&amp;"','p_value_vec_"&amp;UU204&amp;"');"</f>
        <v>xlswrite('G:\Mi unidad\1. PROYECTOS TELLO 2022\SCM SPILL OVERS\outputs\PEAO\criminalidad\1%\simulacion_3\output_tests.xlsx',p_value_vec_112','p_value_vec_112');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sp_andrews_te(Y_pre_"&amp;QI205&amp;",PEAO_"&amp;QI205&amp;"(:,T+s),A_"&amp;QI205&amp;",C,.05);"</f>
        <v xml:space="preserve">    [p_value_77,lb_77,ub_77] = sp_andrews_te(Y_pre_77,PEAO_77(:,T+s),A_77,C,.05);</v>
      </c>
      <c r="QP205">
        <v>95</v>
      </c>
      <c r="QQ205" t="str">
        <f>"    spillover_test_"&amp;QP205&amp;"(s) = sp_andrews(Y_pre_"&amp;QP205&amp;",PEAO_"&amp;QP205&amp;"(:,T+s),A_"&amp;QP205&amp;",C,d,alpha_sig);"</f>
        <v xml:space="preserve">    spillover_test_95(s) = sp_andrews(Y_pre_95,PEAO_95(:,T+s),A_95,C,d,alpha_sig);</v>
      </c>
      <c r="QW205">
        <v>112</v>
      </c>
      <c r="QX205" t="str">
        <f>"xlswrite('G:\Mi unidad\1. PROYECTOS TELLO 2022\SCM SPILL OVERS\outputs\PEAO\bajo_niv_educ\1%\simulacion_3\output_tests.xlsx',alpha1_hat_vec_"&amp;QW205&amp;"','alpha1_hat_vec_"&amp;QW205&amp;"');"</f>
        <v>xlswrite('G:\Mi unidad\1. PROYECTOS TELLO 2022\SCM SPILL OVERS\outputs\PEAO\bajo_niv_educ\1%\simulacion_3\output_tests.xlsx',alpha1_hat_vec_112','alpha1_hat_vec_112');</v>
      </c>
      <c r="RK205">
        <v>112</v>
      </c>
      <c r="RL205" t="str">
        <f>"xlswrite('G:\Mi unidad\1. PROYECTOS TELLO 2022\SCM SPILL OVERS\outputs\PEAO\bajo_ingreso\1%\simulacion_3\output_tests.xlsx',alpha1_hat_vec_"&amp;RK205&amp;"','alpha1_hat_vec_"&amp;RK205&amp;"');"</f>
        <v>xlswrite('G:\Mi unidad\1. PROYECTOS TELLO 2022\SCM SPILL OVERS\outputs\PEAO\bajo_ingreso\1%\simulacion_3\output_tests.xlsx',alpha1_hat_vec_112','alpha1_hat_vec_112');</v>
      </c>
      <c r="RW205">
        <v>112</v>
      </c>
      <c r="RX205" t="str">
        <f>"xlswrite('G:\Mi unidad\1. PROYECTOS TELLO 2022\SCM SPILL OVERS\outputs\PEAO\densidad\1%\simulacion_3\output_tests.xlsx',alpha1_hat_vec_"&amp;RW205&amp;"','alpha1_hat_vec_"&amp;RW205&amp;"');"</f>
        <v>xlswrite('G:\Mi unidad\1. PROYECTOS TELLO 2022\SCM SPILL OVERS\outputs\PEAO\densidad\1%\simulacion_3\output_tests.xlsx',alpha1_hat_vec_112','alpha1_hat_vec_112');</v>
      </c>
      <c r="SI205">
        <v>112</v>
      </c>
      <c r="SJ205" t="str">
        <f>"xlswrite('G:\Mi unidad\1. PROYECTOS TELLO 2022\SCM SPILL OVERS\outputs\PEAO\densidad_g\1%\simulacion_3\output_tests.xlsx',alpha1_hat_vec_"&amp;SI205&amp;"','alpha1_hat_vec_"&amp;SI205&amp;"');"</f>
        <v>xlswrite('G:\Mi unidad\1. PROYECTOS TELLO 2022\SCM SPILL OVERS\outputs\PEAO\densidad_g\1%\simulacion_3\output_tests.xlsx',alpha1_hat_vec_112','alpha1_hat_vec_112');</v>
      </c>
      <c r="SU205">
        <v>112</v>
      </c>
      <c r="SV205" t="str">
        <f>"xlswrite('G:\Mi unidad\1. PROYECTOS TELLO 2022\SCM SPILL OVERS\outputs\PEAO\distancia_centro_salud\1%\simulacion_3\output_tests.xlsx',alpha1_hat_vec_"&amp;SU205&amp;"','alpha1_hat_vec_"&amp;SU205&amp;"');"</f>
        <v>xlswrite('G:\Mi unidad\1. PROYECTOS TELLO 2022\SCM SPILL OVERS\outputs\PEAO\distancia_centro_salud\1%\simulacion_3\output_tests.xlsx',alpha1_hat_vec_112','alpha1_hat_vec_112');</v>
      </c>
      <c r="TH205">
        <v>112</v>
      </c>
      <c r="TI205" t="str">
        <f>"xlswrite('G:\Mi unidad\1. PROYECTOS TELLO 2022\SCM SPILL OVERS\outputs\PEAO\informalidad\1%\simulacion_3\output_tests.xlsx',alpha1_hat_vec_"&amp;TH205&amp;"','alpha1_hat_vec_"&amp;TH205&amp;"');"</f>
        <v>xlswrite('G:\Mi unidad\1. PROYECTOS TELLO 2022\SCM SPILL OVERS\outputs\PEAO\informalidad\1%\simulacion_3\output_tests.xlsx',alpha1_hat_vec_112','alpha1_hat_vec_112');</v>
      </c>
      <c r="TU205">
        <v>112</v>
      </c>
      <c r="TV205" t="str">
        <f>"xlswrite('G:\Mi unidad\1. PROYECTOS TELLO 2022\SCM SPILL OVERS\outputs\PEAO\alimentos\1%\simulacion_3\output_tests.xlsx',alpha1_hat_vec_"&amp;TU205&amp;"','alpha1_hat_vec_"&amp;TU205&amp;"');"</f>
        <v>xlswrite('G:\Mi unidad\1. PROYECTOS TELLO 2022\SCM SPILL OVERS\outputs\PEAO\alimentos\1%\simulacion_3\output_tests.xlsx',alpha1_hat_vec_112','alpha1_hat_vec_112');</v>
      </c>
      <c r="UB205">
        <v>112</v>
      </c>
      <c r="UC205" t="str">
        <f>"xlswrite('G:\Mi unidad\1. PROYECTOS TELLO 2022\SCM SPILL OVERS\outputs\PEAO\jefe_hogar\1%\simulacion_3\output_tests.xlsx',alpha1_hat_vec_"&amp;UB205&amp;"','alpha1_hat_vec_"&amp;UB205&amp;"');"</f>
        <v>xlswrite('G:\Mi unidad\1. PROYECTOS TELLO 2022\SCM SPILL OVERS\outputs\PEAO\jefe_hogar\1%\simulacion_3\output_tests.xlsx',alpha1_hat_vec_112','alpha1_hat_vec_112');</v>
      </c>
      <c r="UI205">
        <v>112</v>
      </c>
      <c r="UJ205" t="str">
        <f>"xlswrite('G:\Mi unidad\1. PROYECTOS TELLO 2022\SCM SPILL OVERS\outputs\PEAO\mujeres\1%\simulacion_3\output_tests.xlsx',alpha1_hat_vec_"&amp;UI205&amp;"','alpha1_hat_vec_"&amp;UI205&amp;"');"</f>
        <v>xlswrite('G:\Mi unidad\1. PROYECTOS TELLO 2022\SCM SPILL OVERS\outputs\PEAO\mujeres\1%\simulacion_3\output_tests.xlsx',alpha1_hat_vec_112','alpha1_hat_vec_112');</v>
      </c>
      <c r="UU205">
        <v>112</v>
      </c>
      <c r="UV205" t="str">
        <f>"xlswrite('G:\Mi unidad\1. PROYECTOS TELLO 2022\SCM SPILL OVERS\outputs\PEAO\criminalidad\1%\simulacion_3\output_tests.xlsx',alpha1_hat_vec_"&amp;UU205&amp;"','alpha1_hat_vec_"&amp;UU205&amp;"');"</f>
        <v>xlswrite('G:\Mi unidad\1. PROYECTOS TELLO 2022\SCM SPILL OVERS\outputs\PEAO\criminalidad\1%\simulacion_3\output_tests.xlsx',alpha1_hat_vec_112','alpha1_hat_vec_112');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OVERS\outputs\PEAO\bajo_niv_educ\1%\simulacion_3\output_tests.xlsx',spillover_test_"&amp;QW206&amp;"','sp_test_"&amp;QW206&amp;"');"</f>
        <v>xlswrite('G:\Mi unidad\1. PROYECTOS TELLO 2022\SCM SPILL OVERS\outputs\PEAO\bajo_niv_educ\1%\simulacion_3\output_tests.xlsx',spillover_test_112','sp_test_112');</v>
      </c>
      <c r="RK206">
        <v>112</v>
      </c>
      <c r="RL206" t="str">
        <f>"xlswrite('G:\Mi unidad\1. PROYECTOS TELLO 2022\SCM SPILL OVERS\outputs\PEAO\bajo_ingreso\1%\simulacion_3\output_tests.xlsx',spillover_test_"&amp;RK206&amp;"','sp_test_"&amp;RK206&amp;"');"</f>
        <v>xlswrite('G:\Mi unidad\1. PROYECTOS TELLO 2022\SCM SPILL OVERS\outputs\PEAO\bajo_ingreso\1%\simulacion_3\output_tests.xlsx',spillover_test_112','sp_test_112');</v>
      </c>
      <c r="RW206">
        <v>112</v>
      </c>
      <c r="RX206" t="str">
        <f>"xlswrite('G:\Mi unidad\1. PROYECTOS TELLO 2022\SCM SPILL OVERS\outputs\PEAO\densidad\1%\simulacion_3\output_tests.xlsx',spillover_test_"&amp;RW206&amp;"','sp_test_"&amp;RW206&amp;"');"</f>
        <v>xlswrite('G:\Mi unidad\1. PROYECTOS TELLO 2022\SCM SPILL OVERS\outputs\PEAO\densidad\1%\simulacion_3\output_tests.xlsx',spillover_test_112','sp_test_112');</v>
      </c>
      <c r="SI206">
        <v>112</v>
      </c>
      <c r="SJ206" t="str">
        <f>"xlswrite('G:\Mi unidad\1. PROYECTOS TELLO 2022\SCM SPILL OVERS\outputs\PEAO\densidad_g\1%\simulacion_3\output_tests.xlsx',spillover_test_"&amp;SI206&amp;"','sp_test_"&amp;SI206&amp;"');"</f>
        <v>xlswrite('G:\Mi unidad\1. PROYECTOS TELLO 2022\SCM SPILL OVERS\outputs\PEAO\densidad_g\1%\simulacion_3\output_tests.xlsx',spillover_test_112','sp_test_112');</v>
      </c>
      <c r="SU206">
        <v>112</v>
      </c>
      <c r="SV206" t="str">
        <f>"xlswrite('G:\Mi unidad\1. PROYECTOS TELLO 2022\SCM SPILL OVERS\outputs\PEAO\distancia_centro_salud\1%\simulacion_3\output_tests.xlsx',spillover_test_"&amp;SU206&amp;"','sp_test_"&amp;SU206&amp;"');"</f>
        <v>xlswrite('G:\Mi unidad\1. PROYECTOS TELLO 2022\SCM SPILL OVERS\outputs\PEAO\distancia_centro_salud\1%\simulacion_3\output_tests.xlsx',spillover_test_112','sp_test_112');</v>
      </c>
      <c r="TH206">
        <v>112</v>
      </c>
      <c r="TI206" t="str">
        <f>"xlswrite('G:\Mi unidad\1. PROYECTOS TELLO 2022\SCM SPILL OVERS\outputs\PEAO\informalidad\1%\simulacion_3\output_tests.xlsx',spillover_test_"&amp;TH206&amp;"','sp_test_"&amp;TH206&amp;"');"</f>
        <v>xlswrite('G:\Mi unidad\1. PROYECTOS TELLO 2022\SCM SPILL OVERS\outputs\PEAO\informalidad\1%\simulacion_3\output_tests.xlsx',spillover_test_112','sp_test_112');</v>
      </c>
      <c r="TU206">
        <v>112</v>
      </c>
      <c r="TV206" t="str">
        <f>"xlswrite('G:\Mi unidad\1. PROYECTOS TELLO 2022\SCM SPILL OVERS\outputs\PEAO\alimentos\1%\simulacion_3\output_tests.xlsx',spillover_test_"&amp;TU206&amp;"','sp_test_"&amp;TU206&amp;"');"</f>
        <v>xlswrite('G:\Mi unidad\1. PROYECTOS TELLO 2022\SCM SPILL OVERS\outputs\PEAO\alimentos\1%\simulacion_3\output_tests.xlsx',spillover_test_112','sp_test_112');</v>
      </c>
      <c r="UB206">
        <v>112</v>
      </c>
      <c r="UC206" t="str">
        <f>"xlswrite('G:\Mi unidad\1. PROYECTOS TELLO 2022\SCM SPILL OVERS\outputs\PEAO\jefe_hogar\1%\simulacion_3\output_tests.xlsx',spillover_test_"&amp;UB206&amp;"','sp_test_"&amp;UB206&amp;"');"</f>
        <v>xlswrite('G:\Mi unidad\1. PROYECTOS TELLO 2022\SCM SPILL OVERS\outputs\PEAO\jefe_hogar\1%\simulacion_3\output_tests.xlsx',spillover_test_112','sp_test_112');</v>
      </c>
      <c r="UI206">
        <v>112</v>
      </c>
      <c r="UJ206" t="str">
        <f>"xlswrite('G:\Mi unidad\1. PROYECTOS TELLO 2022\SCM SPILL OVERS\outputs\PEAO\mujeres\1%\simulacion_3\output_tests.xlsx',spillover_test_"&amp;UI206&amp;"','sp_test_"&amp;UI206&amp;"');"</f>
        <v>xlswrite('G:\Mi unidad\1. PROYECTOS TELLO 2022\SCM SPILL OVERS\outputs\PEAO\mujeres\1%\simulacion_3\output_tests.xlsx',spillover_test_112','sp_test_112');</v>
      </c>
      <c r="UU206">
        <v>112</v>
      </c>
      <c r="UV206" t="str">
        <f>"xlswrite('G:\Mi unidad\1. PROYECTOS TELLO 2022\SCM SPILL OVERS\outputs\PEAO\criminalidad\1%\simulacion_3\output_tests.xlsx',spillover_test_"&amp;UU206&amp;"','sp_test_"&amp;UU206&amp;"');"</f>
        <v>xlswrite('G:\Mi unidad\1. PROYECTOS TELLO 2022\SCM SPILL OVERS\outputs\PEAO\criminalidad\1%\simulacion_3\output_tests.xlsx',spillover_test_112','sp_test_112');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OVERS\outputs\PEAO\bajo_niv_educ\1%\simulacion_3\output_tests.xlsx',lb_vec_"&amp;QW207&amp;"','lb_vec_"&amp;QW207&amp;"');"</f>
        <v>xlswrite('G:\Mi unidad\1. PROYECTOS TELLO 2022\SCM SPILL OVERS\outputs\PEAO\bajo_niv_educ\1%\simulacion_3\output_tests.xlsx',lb_vec_119','lb_vec_119');</v>
      </c>
      <c r="RK207">
        <v>119</v>
      </c>
      <c r="RL207" t="str">
        <f>"xlswrite('G:\Mi unidad\1. PROYECTOS TELLO 2022\SCM SPILL OVERS\outputs\PEAO\bajo_ingreso\1%\simulacion_3\output_tests.xlsx',lb_vec_"&amp;RK207&amp;"','lb_vec_"&amp;RK207&amp;"');"</f>
        <v>xlswrite('G:\Mi unidad\1. PROYECTOS TELLO 2022\SCM SPILL OVERS\outputs\PEAO\bajo_ingreso\1%\simulacion_3\output_tests.xlsx',lb_vec_119','lb_vec_119');</v>
      </c>
      <c r="RW207">
        <v>119</v>
      </c>
      <c r="RX207" t="str">
        <f>"xlswrite('G:\Mi unidad\1. PROYECTOS TELLO 2022\SCM SPILL OVERS\outputs\PEAO\densidad\1%\simulacion_3\output_tests.xlsx',lb_vec_"&amp;RW207&amp;"','lb_vec_"&amp;RW207&amp;"');"</f>
        <v>xlswrite('G:\Mi unidad\1. PROYECTOS TELLO 2022\SCM SPILL OVERS\outputs\PEAO\densidad\1%\simulacion_3\output_tests.xlsx',lb_vec_119','lb_vec_119');</v>
      </c>
      <c r="SI207">
        <v>119</v>
      </c>
      <c r="SJ207" t="str">
        <f>"xlswrite('G:\Mi unidad\1. PROYECTOS TELLO 2022\SCM SPILL OVERS\outputs\PEAO\densidad_g\1%\simulacion_3\output_tests.xlsx',lb_vec_"&amp;SI207&amp;"','lb_vec_"&amp;SI207&amp;"');"</f>
        <v>xlswrite('G:\Mi unidad\1. PROYECTOS TELLO 2022\SCM SPILL OVERS\outputs\PEAO\densidad_g\1%\simulacion_3\output_tests.xlsx',lb_vec_119','lb_vec_119');</v>
      </c>
      <c r="SU207">
        <v>119</v>
      </c>
      <c r="SV207" t="str">
        <f>"xlswrite('G:\Mi unidad\1. PROYECTOS TELLO 2022\SCM SPILL OVERS\outputs\PEAO\distancia_centro_salud\1%\simulacion_3\output_tests.xlsx',lb_vec_"&amp;SU207&amp;"','lb_vec_"&amp;SU207&amp;"');"</f>
        <v>xlswrite('G:\Mi unidad\1. PROYECTOS TELLO 2022\SCM SPILL OVERS\outputs\PEAO\distancia_centro_salud\1%\simulacion_3\output_tests.xlsx',lb_vec_119','lb_vec_119');</v>
      </c>
      <c r="TH207">
        <v>119</v>
      </c>
      <c r="TI207" t="str">
        <f>"xlswrite('G:\Mi unidad\1. PROYECTOS TELLO 2022\SCM SPILL OVERS\outputs\PEAO\informalidad\1%\simulacion_3\output_tests.xlsx',lb_vec_"&amp;TH207&amp;"','lb_vec_"&amp;TH207&amp;"');"</f>
        <v>xlswrite('G:\Mi unidad\1. PROYECTOS TELLO 2022\SCM SPILL OVERS\outputs\PEAO\informalidad\1%\simulacion_3\output_tests.xlsx',lb_vec_119','lb_vec_119');</v>
      </c>
      <c r="TU207">
        <v>119</v>
      </c>
      <c r="TV207" t="str">
        <f>"xlswrite('G:\Mi unidad\1. PROYECTOS TELLO 2022\SCM SPILL OVERS\outputs\PEAO\alimentos\1%\simulacion_3\output_tests.xlsx',lb_vec_"&amp;TU207&amp;"','lb_vec_"&amp;TU207&amp;"');"</f>
        <v>xlswrite('G:\Mi unidad\1. PROYECTOS TELLO 2022\SCM SPILL OVERS\outputs\PEAO\alimentos\1%\simulacion_3\output_tests.xlsx',lb_vec_119','lb_vec_119');</v>
      </c>
      <c r="UB207">
        <v>119</v>
      </c>
      <c r="UC207" t="str">
        <f>"xlswrite('G:\Mi unidad\1. PROYECTOS TELLO 2022\SCM SPILL OVERS\outputs\PEAO\jefe_hogar\1%\simulacion_3\output_tests.xlsx',lb_vec_"&amp;UB207&amp;"','lb_vec_"&amp;UB207&amp;"');"</f>
        <v>xlswrite('G:\Mi unidad\1. PROYECTOS TELLO 2022\SCM SPILL OVERS\outputs\PEAO\jefe_hogar\1%\simulacion_3\output_tests.xlsx',lb_vec_119','lb_vec_119');</v>
      </c>
      <c r="UI207">
        <v>119</v>
      </c>
      <c r="UJ207" t="str">
        <f>"xlswrite('G:\Mi unidad\1. PROYECTOS TELLO 2022\SCM SPILL OVERS\outputs\PEAO\mujeres\1%\simulacion_3\output_tests.xlsx',lb_vec_"&amp;UI207&amp;"','lb_vec_"&amp;UI207&amp;"');"</f>
        <v>xlswrite('G:\Mi unidad\1. PROYECTOS TELLO 2022\SCM SPILL OVERS\outputs\PEAO\mujeres\1%\simulacion_3\output_tests.xlsx',lb_vec_119','lb_vec_119');</v>
      </c>
      <c r="UU207">
        <v>119</v>
      </c>
      <c r="UV207" t="str">
        <f>"xlswrite('G:\Mi unidad\1. PROYECTOS TELLO 2022\SCM SPILL OVERS\outputs\PEAO\criminalidad\1%\simulacion_3\output_tests.xlsx',lb_vec_"&amp;UU207&amp;"','lb_vec_"&amp;UU207&amp;"');"</f>
        <v>xlswrite('G:\Mi unidad\1. PROYECTOS TELLO 2022\SCM SPILL OVERS\outputs\PEAO\criminalidad\1%\simulacion_3\output_tests.xlsx',lb_vec_119','lb_vec_119');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OVERS\outputs\PEAO\bajo_niv_educ\1%\simulacion_3\output_tests.xlsx',ub_vec_"&amp;QW208&amp;"','ub_vec_"&amp;QW208&amp;"');"</f>
        <v>xlswrite('G:\Mi unidad\1. PROYECTOS TELLO 2022\SCM SPILL OVERS\outputs\PEAO\bajo_niv_educ\1%\simulacion_3\output_tests.xlsx',ub_vec_119','ub_vec_119');</v>
      </c>
      <c r="RK208">
        <v>119</v>
      </c>
      <c r="RL208" t="str">
        <f>"xlswrite('G:\Mi unidad\1. PROYECTOS TELLO 2022\SCM SPILL OVERS\outputs\PEAO\bajo_ingreso\1%\simulacion_3\output_tests.xlsx',ub_vec_"&amp;RK208&amp;"','ub_vec_"&amp;RK208&amp;"');"</f>
        <v>xlswrite('G:\Mi unidad\1. PROYECTOS TELLO 2022\SCM SPILL OVERS\outputs\PEAO\bajo_ingreso\1%\simulacion_3\output_tests.xlsx',ub_vec_119','ub_vec_119');</v>
      </c>
      <c r="RW208">
        <v>119</v>
      </c>
      <c r="RX208" t="str">
        <f>"xlswrite('G:\Mi unidad\1. PROYECTOS TELLO 2022\SCM SPILL OVERS\outputs\PEAO\densidad\1%\simulacion_3\output_tests.xlsx',ub_vec_"&amp;RW208&amp;"','ub_vec_"&amp;RW208&amp;"');"</f>
        <v>xlswrite('G:\Mi unidad\1. PROYECTOS TELLO 2022\SCM SPILL OVERS\outputs\PEAO\densidad\1%\simulacion_3\output_tests.xlsx',ub_vec_119','ub_vec_119');</v>
      </c>
      <c r="SI208">
        <v>119</v>
      </c>
      <c r="SJ208" t="str">
        <f>"xlswrite('G:\Mi unidad\1. PROYECTOS TELLO 2022\SCM SPILL OVERS\outputs\PEAO\densidad_g\1%\simulacion_3\output_tests.xlsx',ub_vec_"&amp;SI208&amp;"','ub_vec_"&amp;SI208&amp;"');"</f>
        <v>xlswrite('G:\Mi unidad\1. PROYECTOS TELLO 2022\SCM SPILL OVERS\outputs\PEAO\densidad_g\1%\simulacion_3\output_tests.xlsx',ub_vec_119','ub_vec_119');</v>
      </c>
      <c r="SU208">
        <v>119</v>
      </c>
      <c r="SV208" t="str">
        <f>"xlswrite('G:\Mi unidad\1. PROYECTOS TELLO 2022\SCM SPILL OVERS\outputs\PEAO\distancia_centro_salud\1%\simulacion_3\output_tests.xlsx',ub_vec_"&amp;SU208&amp;"','ub_vec_"&amp;SU208&amp;"');"</f>
        <v>xlswrite('G:\Mi unidad\1. PROYECTOS TELLO 2022\SCM SPILL OVERS\outputs\PEAO\distancia_centro_salud\1%\simulacion_3\output_tests.xlsx',ub_vec_119','ub_vec_119');</v>
      </c>
      <c r="TH208">
        <v>119</v>
      </c>
      <c r="TI208" t="str">
        <f>"xlswrite('G:\Mi unidad\1. PROYECTOS TELLO 2022\SCM SPILL OVERS\outputs\PEAO\informalidad\1%\simulacion_3\output_tests.xlsx',ub_vec_"&amp;TH208&amp;"','ub_vec_"&amp;TH208&amp;"');"</f>
        <v>xlswrite('G:\Mi unidad\1. PROYECTOS TELLO 2022\SCM SPILL OVERS\outputs\PEAO\informalidad\1%\simulacion_3\output_tests.xlsx',ub_vec_119','ub_vec_119');</v>
      </c>
      <c r="TU208">
        <v>119</v>
      </c>
      <c r="TV208" t="str">
        <f>"xlswrite('G:\Mi unidad\1. PROYECTOS TELLO 2022\SCM SPILL OVERS\outputs\PEAO\alimentos\1%\simulacion_3\output_tests.xlsx',ub_vec_"&amp;TU208&amp;"','ub_vec_"&amp;TU208&amp;"');"</f>
        <v>xlswrite('G:\Mi unidad\1. PROYECTOS TELLO 2022\SCM SPILL OVERS\outputs\PEAO\alimentos\1%\simulacion_3\output_tests.xlsx',ub_vec_119','ub_vec_119');</v>
      </c>
      <c r="UB208">
        <v>119</v>
      </c>
      <c r="UC208" t="str">
        <f>"xlswrite('G:\Mi unidad\1. PROYECTOS TELLO 2022\SCM SPILL OVERS\outputs\PEAO\jefe_hogar\1%\simulacion_3\output_tests.xlsx',ub_vec_"&amp;UB208&amp;"','ub_vec_"&amp;UB208&amp;"');"</f>
        <v>xlswrite('G:\Mi unidad\1. PROYECTOS TELLO 2022\SCM SPILL OVERS\outputs\PEAO\jefe_hogar\1%\simulacion_3\output_tests.xlsx',ub_vec_119','ub_vec_119');</v>
      </c>
      <c r="UI208">
        <v>119</v>
      </c>
      <c r="UJ208" t="str">
        <f>"xlswrite('G:\Mi unidad\1. PROYECTOS TELLO 2022\SCM SPILL OVERS\outputs\PEAO\mujeres\1%\simulacion_3\output_tests.xlsx',ub_vec_"&amp;UI208&amp;"','ub_vec_"&amp;UI208&amp;"');"</f>
        <v>xlswrite('G:\Mi unidad\1. PROYECTOS TELLO 2022\SCM SPILL OVERS\outputs\PEAO\mujeres\1%\simulacion_3\output_tests.xlsx',ub_vec_119','ub_vec_119');</v>
      </c>
      <c r="UU208">
        <v>119</v>
      </c>
      <c r="UV208" t="str">
        <f>"xlswrite('G:\Mi unidad\1. PROYECTOS TELLO 2022\SCM SPILL OVERS\outputs\PEAO\criminalidad\1%\simulacion_3\output_tests.xlsx',ub_vec_"&amp;UU208&amp;"','ub_vec_"&amp;UU208&amp;"');"</f>
        <v>xlswrite('G:\Mi unidad\1. PROYECTOS TELLO 2022\SCM SPILL OVERS\outputs\PEAO\criminalidad\1%\simulacion_3\output_tests.xlsx',ub_vec_119','ub_vec_119');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OVERS\outputs\PEAO\bajo_niv_educ\1%\simulacion_3\output_tests.xlsx',p_value_vec_"&amp;QW209&amp;"','p_value_vec_"&amp;QW209&amp;"');"</f>
        <v>xlswrite('G:\Mi unidad\1. PROYECTOS TELLO 2022\SCM SPILL OVERS\outputs\PEAO\bajo_niv_educ\1%\simulacion_3\output_tests.xlsx',p_value_vec_119','p_value_vec_119');</v>
      </c>
      <c r="RK209">
        <v>119</v>
      </c>
      <c r="RL209" t="str">
        <f>"xlswrite('G:\Mi unidad\1. PROYECTOS TELLO 2022\SCM SPILL OVERS\outputs\PEAO\bajo_ingreso\1%\simulacion_3\output_tests.xlsx',p_value_vec_"&amp;RK209&amp;"','p_value_vec_"&amp;RK209&amp;"');"</f>
        <v>xlswrite('G:\Mi unidad\1. PROYECTOS TELLO 2022\SCM SPILL OVERS\outputs\PEAO\bajo_ingreso\1%\simulacion_3\output_tests.xlsx',p_value_vec_119','p_value_vec_119');</v>
      </c>
      <c r="RW209">
        <v>119</v>
      </c>
      <c r="RX209" t="str">
        <f>"xlswrite('G:\Mi unidad\1. PROYECTOS TELLO 2022\SCM SPILL OVERS\outputs\PEAO\densidad\1%\simulacion_3\output_tests.xlsx',p_value_vec_"&amp;RW209&amp;"','p_value_vec_"&amp;RW209&amp;"');"</f>
        <v>xlswrite('G:\Mi unidad\1. PROYECTOS TELLO 2022\SCM SPILL OVERS\outputs\PEAO\densidad\1%\simulacion_3\output_tests.xlsx',p_value_vec_119','p_value_vec_119');</v>
      </c>
      <c r="SI209">
        <v>119</v>
      </c>
      <c r="SJ209" t="str">
        <f>"xlswrite('G:\Mi unidad\1. PROYECTOS TELLO 2022\SCM SPILL OVERS\outputs\PEAO\densidad_g\1%\simulacion_3\output_tests.xlsx',p_value_vec_"&amp;SI209&amp;"','p_value_vec_"&amp;SI209&amp;"');"</f>
        <v>xlswrite('G:\Mi unidad\1. PROYECTOS TELLO 2022\SCM SPILL OVERS\outputs\PEAO\densidad_g\1%\simulacion_3\output_tests.xlsx',p_value_vec_119','p_value_vec_119');</v>
      </c>
      <c r="SU209">
        <v>119</v>
      </c>
      <c r="SV209" t="str">
        <f>"xlswrite('G:\Mi unidad\1. PROYECTOS TELLO 2022\SCM SPILL OVERS\outputs\PEAO\distancia_centro_salud\1%\simulacion_3\output_tests.xlsx',p_value_vec_"&amp;SU209&amp;"','p_value_vec_"&amp;SU209&amp;"');"</f>
        <v>xlswrite('G:\Mi unidad\1. PROYECTOS TELLO 2022\SCM SPILL OVERS\outputs\PEAO\distancia_centro_salud\1%\simulacion_3\output_tests.xlsx',p_value_vec_119','p_value_vec_119');</v>
      </c>
      <c r="TH209">
        <v>119</v>
      </c>
      <c r="TI209" t="str">
        <f>"xlswrite('G:\Mi unidad\1. PROYECTOS TELLO 2022\SCM SPILL OVERS\outputs\PEAO\informalidad\1%\simulacion_3\output_tests.xlsx',p_value_vec_"&amp;TH209&amp;"','p_value_vec_"&amp;TH209&amp;"');"</f>
        <v>xlswrite('G:\Mi unidad\1. PROYECTOS TELLO 2022\SCM SPILL OVERS\outputs\PEAO\informalidad\1%\simulacion_3\output_tests.xlsx',p_value_vec_119','p_value_vec_119');</v>
      </c>
      <c r="TU209">
        <v>119</v>
      </c>
      <c r="TV209" t="str">
        <f>"xlswrite('G:\Mi unidad\1. PROYECTOS TELLO 2022\SCM SPILL OVERS\outputs\PEAO\alimentos\1%\simulacion_3\output_tests.xlsx',p_value_vec_"&amp;TU209&amp;"','p_value_vec_"&amp;TU209&amp;"');"</f>
        <v>xlswrite('G:\Mi unidad\1. PROYECTOS TELLO 2022\SCM SPILL OVERS\outputs\PEAO\alimentos\1%\simulacion_3\output_tests.xlsx',p_value_vec_119','p_value_vec_119');</v>
      </c>
      <c r="UB209">
        <v>119</v>
      </c>
      <c r="UC209" t="str">
        <f>"xlswrite('G:\Mi unidad\1. PROYECTOS TELLO 2022\SCM SPILL OVERS\outputs\PEAO\jefe_hogar\1%\simulacion_3\output_tests.xlsx',p_value_vec_"&amp;UB209&amp;"','p_value_vec_"&amp;UB209&amp;"');"</f>
        <v>xlswrite('G:\Mi unidad\1. PROYECTOS TELLO 2022\SCM SPILL OVERS\outputs\PEAO\jefe_hogar\1%\simulacion_3\output_tests.xlsx',p_value_vec_119','p_value_vec_119');</v>
      </c>
      <c r="UI209">
        <v>119</v>
      </c>
      <c r="UJ209" t="str">
        <f>"xlswrite('G:\Mi unidad\1. PROYECTOS TELLO 2022\SCM SPILL OVERS\outputs\PEAO\mujeres\1%\simulacion_3\output_tests.xlsx',p_value_vec_"&amp;UI209&amp;"','p_value_vec_"&amp;UI209&amp;"');"</f>
        <v>xlswrite('G:\Mi unidad\1. PROYECTOS TELLO 2022\SCM SPILL OVERS\outputs\PEAO\mujeres\1%\simulacion_3\output_tests.xlsx',p_value_vec_119','p_value_vec_119');</v>
      </c>
      <c r="UU209">
        <v>119</v>
      </c>
      <c r="UV209" t="str">
        <f>"xlswrite('G:\Mi unidad\1. PROYECTOS TELLO 2022\SCM SPILL OVERS\outputs\PEAO\criminalidad\1%\simulacion_3\output_tests.xlsx',p_value_vec_"&amp;UU209&amp;"','p_value_vec_"&amp;UU209&amp;"');"</f>
        <v>xlswrite('G:\Mi unidad\1. PROYECTOS TELLO 2022\SCM SPILL OVERS\outputs\PEAO\criminalidad\1%\simulacion_3\output_tests.xlsx',p_value_vec_119','p_value_vec_119');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OVERS\outputs\PEAO\bajo_niv_educ\1%\simulacion_3\output_tests.xlsx',alpha1_hat_vec_"&amp;QW210&amp;"','alpha1_hat_vec_"&amp;QW210&amp;"');"</f>
        <v>xlswrite('G:\Mi unidad\1. PROYECTOS TELLO 2022\SCM SPILL OVERS\outputs\PEAO\bajo_niv_educ\1%\simulacion_3\output_tests.xlsx',alpha1_hat_vec_119','alpha1_hat_vec_119');</v>
      </c>
      <c r="RK210">
        <v>119</v>
      </c>
      <c r="RL210" t="str">
        <f>"xlswrite('G:\Mi unidad\1. PROYECTOS TELLO 2022\SCM SPILL OVERS\outputs\PEAO\bajo_ingreso\1%\simulacion_3\output_tests.xlsx',alpha1_hat_vec_"&amp;RK210&amp;"','alpha1_hat_vec_"&amp;RK210&amp;"');"</f>
        <v>xlswrite('G:\Mi unidad\1. PROYECTOS TELLO 2022\SCM SPILL OVERS\outputs\PEAO\bajo_ingreso\1%\simulacion_3\output_tests.xlsx',alpha1_hat_vec_119','alpha1_hat_vec_119');</v>
      </c>
      <c r="RW210">
        <v>119</v>
      </c>
      <c r="RX210" t="str">
        <f>"xlswrite('G:\Mi unidad\1. PROYECTOS TELLO 2022\SCM SPILL OVERS\outputs\PEAO\densidad\1%\simulacion_3\output_tests.xlsx',alpha1_hat_vec_"&amp;RW210&amp;"','alpha1_hat_vec_"&amp;RW210&amp;"');"</f>
        <v>xlswrite('G:\Mi unidad\1. PROYECTOS TELLO 2022\SCM SPILL OVERS\outputs\PEAO\densidad\1%\simulacion_3\output_tests.xlsx',alpha1_hat_vec_119','alpha1_hat_vec_119');</v>
      </c>
      <c r="SI210">
        <v>119</v>
      </c>
      <c r="SJ210" t="str">
        <f>"xlswrite('G:\Mi unidad\1. PROYECTOS TELLO 2022\SCM SPILL OVERS\outputs\PEAO\densidad_g\1%\simulacion_3\output_tests.xlsx',alpha1_hat_vec_"&amp;SI210&amp;"','alpha1_hat_vec_"&amp;SI210&amp;"');"</f>
        <v>xlswrite('G:\Mi unidad\1. PROYECTOS TELLO 2022\SCM SPILL OVERS\outputs\PEAO\densidad_g\1%\simulacion_3\output_tests.xlsx',alpha1_hat_vec_119','alpha1_hat_vec_119');</v>
      </c>
      <c r="SU210">
        <v>119</v>
      </c>
      <c r="SV210" t="str">
        <f>"xlswrite('G:\Mi unidad\1. PROYECTOS TELLO 2022\SCM SPILL OVERS\outputs\PEAO\distancia_centro_salud\1%\simulacion_3\output_tests.xlsx',alpha1_hat_vec_"&amp;SU210&amp;"','alpha1_hat_vec_"&amp;SU210&amp;"');"</f>
        <v>xlswrite('G:\Mi unidad\1. PROYECTOS TELLO 2022\SCM SPILL OVERS\outputs\PEAO\distancia_centro_salud\1%\simulacion_3\output_tests.xlsx',alpha1_hat_vec_119','alpha1_hat_vec_119');</v>
      </c>
      <c r="TH210">
        <v>119</v>
      </c>
      <c r="TI210" t="str">
        <f>"xlswrite('G:\Mi unidad\1. PROYECTOS TELLO 2022\SCM SPILL OVERS\outputs\PEAO\informalidad\1%\simulacion_3\output_tests.xlsx',alpha1_hat_vec_"&amp;TH210&amp;"','alpha1_hat_vec_"&amp;TH210&amp;"');"</f>
        <v>xlswrite('G:\Mi unidad\1. PROYECTOS TELLO 2022\SCM SPILL OVERS\outputs\PEAO\informalidad\1%\simulacion_3\output_tests.xlsx',alpha1_hat_vec_119','alpha1_hat_vec_119');</v>
      </c>
      <c r="TU210">
        <v>119</v>
      </c>
      <c r="TV210" t="str">
        <f>"xlswrite('G:\Mi unidad\1. PROYECTOS TELLO 2022\SCM SPILL OVERS\outputs\PEAO\alimentos\1%\simulacion_3\output_tests.xlsx',alpha1_hat_vec_"&amp;TU210&amp;"','alpha1_hat_vec_"&amp;TU210&amp;"');"</f>
        <v>xlswrite('G:\Mi unidad\1. PROYECTOS TELLO 2022\SCM SPILL OVERS\outputs\PEAO\alimentos\1%\simulacion_3\output_tests.xlsx',alpha1_hat_vec_119','alpha1_hat_vec_119');</v>
      </c>
      <c r="UB210">
        <v>119</v>
      </c>
      <c r="UC210" t="str">
        <f>"xlswrite('G:\Mi unidad\1. PROYECTOS TELLO 2022\SCM SPILL OVERS\outputs\PEAO\jefe_hogar\1%\simulacion_3\output_tests.xlsx',alpha1_hat_vec_"&amp;UB210&amp;"','alpha1_hat_vec_"&amp;UB210&amp;"');"</f>
        <v>xlswrite('G:\Mi unidad\1. PROYECTOS TELLO 2022\SCM SPILL OVERS\outputs\PEAO\jefe_hogar\1%\simulacion_3\output_tests.xlsx',alpha1_hat_vec_119','alpha1_hat_vec_119');</v>
      </c>
      <c r="UI210">
        <v>119</v>
      </c>
      <c r="UJ210" t="str">
        <f>"xlswrite('G:\Mi unidad\1. PROYECTOS TELLO 2022\SCM SPILL OVERS\outputs\PEAO\mujeres\1%\simulacion_3\output_tests.xlsx',alpha1_hat_vec_"&amp;UI210&amp;"','alpha1_hat_vec_"&amp;UI210&amp;"');"</f>
        <v>xlswrite('G:\Mi unidad\1. PROYECTOS TELLO 2022\SCM SPILL OVERS\outputs\PEAO\mujeres\1%\simulacion_3\output_tests.xlsx',alpha1_hat_vec_119','alpha1_hat_vec_119');</v>
      </c>
      <c r="UU210">
        <v>119</v>
      </c>
      <c r="UV210" t="str">
        <f>"xlswrite('G:\Mi unidad\1. PROYECTOS TELLO 2022\SCM SPILL OVERS\outputs\PEAO\criminalidad\1%\simulacion_3\output_tests.xlsx',alpha1_hat_vec_"&amp;UU210&amp;"','alpha1_hat_vec_"&amp;UU210&amp;"');"</f>
        <v>xlswrite('G:\Mi unidad\1. PROYECTOS TELLO 2022\SCM SPILL OVERS\outputs\PEAO\criminalidad\1%\simulacion_3\output_tests.xlsx',alpha1_hat_vec_119','alpha1_hat_vec_119');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sp_andrews(Y_pre_"&amp;QP211&amp;",PEAO_"&amp;QP211&amp;"(:,T+s),A_"&amp;QP211&amp;",C,d,alpha_sig);"</f>
        <v xml:space="preserve">    spillover_test_100(s) = sp_andrews(Y_pre_100,PEAO_100(:,T+s),A_100,C,d,alpha_sig);</v>
      </c>
      <c r="QW211">
        <v>119</v>
      </c>
      <c r="QX211" t="str">
        <f>"xlswrite('G:\Mi unidad\1. PROYECTOS TELLO 2022\SCM SPILL OVERS\outputs\PEAO\bajo_niv_educ\1%\simulacion_3\output_tests.xlsx',spillover_test_"&amp;QW211&amp;"','sp_test_"&amp;QW211&amp;"');"</f>
        <v>xlswrite('G:\Mi unidad\1. PROYECTOS TELLO 2022\SCM SPILL OVERS\outputs\PEAO\bajo_niv_educ\1%\simulacion_3\output_tests.xlsx',spillover_test_119','sp_test_119');</v>
      </c>
      <c r="RK211">
        <v>119</v>
      </c>
      <c r="RL211" t="str">
        <f>"xlswrite('G:\Mi unidad\1. PROYECTOS TELLO 2022\SCM SPILL OVERS\outputs\PEAO\bajo_ingreso\1%\simulacion_3\output_tests.xlsx',spillover_test_"&amp;RK211&amp;"','sp_test_"&amp;RK211&amp;"');"</f>
        <v>xlswrite('G:\Mi unidad\1. PROYECTOS TELLO 2022\SCM SPILL OVERS\outputs\PEAO\bajo_ingreso\1%\simulacion_3\output_tests.xlsx',spillover_test_119','sp_test_119');</v>
      </c>
      <c r="RW211">
        <v>119</v>
      </c>
      <c r="RX211" t="str">
        <f>"xlswrite('G:\Mi unidad\1. PROYECTOS TELLO 2022\SCM SPILL OVERS\outputs\PEAO\densidad\1%\simulacion_3\output_tests.xlsx',spillover_test_"&amp;RW211&amp;"','sp_test_"&amp;RW211&amp;"');"</f>
        <v>xlswrite('G:\Mi unidad\1. PROYECTOS TELLO 2022\SCM SPILL OVERS\outputs\PEAO\densidad\1%\simulacion_3\output_tests.xlsx',spillover_test_119','sp_test_119');</v>
      </c>
      <c r="SI211">
        <v>119</v>
      </c>
      <c r="SJ211" t="str">
        <f>"xlswrite('G:\Mi unidad\1. PROYECTOS TELLO 2022\SCM SPILL OVERS\outputs\PEAO\densidad_g\1%\simulacion_3\output_tests.xlsx',spillover_test_"&amp;SI211&amp;"','sp_test_"&amp;SI211&amp;"');"</f>
        <v>xlswrite('G:\Mi unidad\1. PROYECTOS TELLO 2022\SCM SPILL OVERS\outputs\PEAO\densidad_g\1%\simulacion_3\output_tests.xlsx',spillover_test_119','sp_test_119');</v>
      </c>
      <c r="SU211">
        <v>119</v>
      </c>
      <c r="SV211" t="str">
        <f>"xlswrite('G:\Mi unidad\1. PROYECTOS TELLO 2022\SCM SPILL OVERS\outputs\PEAO\distancia_centro_salud\1%\simulacion_3\output_tests.xlsx',spillover_test_"&amp;SU211&amp;"','sp_test_"&amp;SU211&amp;"');"</f>
        <v>xlswrite('G:\Mi unidad\1. PROYECTOS TELLO 2022\SCM SPILL OVERS\outputs\PEAO\distancia_centro_salud\1%\simulacion_3\output_tests.xlsx',spillover_test_119','sp_test_119');</v>
      </c>
      <c r="TH211">
        <v>119</v>
      </c>
      <c r="TI211" t="str">
        <f>"xlswrite('G:\Mi unidad\1. PROYECTOS TELLO 2022\SCM SPILL OVERS\outputs\PEAO\informalidad\1%\simulacion_3\output_tests.xlsx',spillover_test_"&amp;TH211&amp;"','sp_test_"&amp;TH211&amp;"');"</f>
        <v>xlswrite('G:\Mi unidad\1. PROYECTOS TELLO 2022\SCM SPILL OVERS\outputs\PEAO\informalidad\1%\simulacion_3\output_tests.xlsx',spillover_test_119','sp_test_119');</v>
      </c>
      <c r="TU211">
        <v>119</v>
      </c>
      <c r="TV211" t="str">
        <f>"xlswrite('G:\Mi unidad\1. PROYECTOS TELLO 2022\SCM SPILL OVERS\outputs\PEAO\alimentos\1%\simulacion_3\output_tests.xlsx',spillover_test_"&amp;TU211&amp;"','sp_test_"&amp;TU211&amp;"');"</f>
        <v>xlswrite('G:\Mi unidad\1. PROYECTOS TELLO 2022\SCM SPILL OVERS\outputs\PEAO\alimentos\1%\simulacion_3\output_tests.xlsx',spillover_test_119','sp_test_119');</v>
      </c>
      <c r="UB211">
        <v>119</v>
      </c>
      <c r="UC211" t="str">
        <f>"xlswrite('G:\Mi unidad\1. PROYECTOS TELLO 2022\SCM SPILL OVERS\outputs\PEAO\jefe_hogar\1%\simulacion_3\output_tests.xlsx',spillover_test_"&amp;UB211&amp;"','sp_test_"&amp;UB211&amp;"');"</f>
        <v>xlswrite('G:\Mi unidad\1. PROYECTOS TELLO 2022\SCM SPILL OVERS\outputs\PEAO\jefe_hogar\1%\simulacion_3\output_tests.xlsx',spillover_test_119','sp_test_119');</v>
      </c>
      <c r="UI211">
        <v>119</v>
      </c>
      <c r="UJ211" t="str">
        <f>"xlswrite('G:\Mi unidad\1. PROYECTOS TELLO 2022\SCM SPILL OVERS\outputs\PEAO\mujeres\1%\simulacion_3\output_tests.xlsx',spillover_test_"&amp;UI211&amp;"','sp_test_"&amp;UI211&amp;"');"</f>
        <v>xlswrite('G:\Mi unidad\1. PROYECTOS TELLO 2022\SCM SPILL OVERS\outputs\PEAO\mujeres\1%\simulacion_3\output_tests.xlsx',spillover_test_119','sp_test_119');</v>
      </c>
      <c r="UU211">
        <v>119</v>
      </c>
      <c r="UV211" t="str">
        <f>"xlswrite('G:\Mi unidad\1. PROYECTOS TELLO 2022\SCM SPILL OVERS\outputs\PEAO\criminalidad\1%\simulacion_3\output_tests.xlsx',spillover_test_"&amp;UU211&amp;"','sp_test_"&amp;UU211&amp;"');"</f>
        <v>xlswrite('G:\Mi unidad\1. PROYECTOS TELLO 2022\SCM SPILL OVERS\outputs\PEAO\criminalidad\1%\simulacion_3\output_tests.xlsx',spillover_test_119','sp_test_119');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OVERS\outputs\PEAO\bajo_niv_educ\1%\simulacion_3\output_tests.xlsx',lb_vec_"&amp;QW212&amp;"','lb_vec_"&amp;QW212&amp;"');"</f>
        <v>xlswrite('G:\Mi unidad\1. PROYECTOS TELLO 2022\SCM SPILL OVERS\outputs\PEAO\bajo_niv_educ\1%\simulacion_3\output_tests.xlsx',lb_vec_125','lb_vec_125');</v>
      </c>
      <c r="RK212">
        <v>125</v>
      </c>
      <c r="RL212" t="str">
        <f>"xlswrite('G:\Mi unidad\1. PROYECTOS TELLO 2022\SCM SPILL OVERS\outputs\PEAO\bajo_ingreso\1%\simulacion_3\output_tests.xlsx',lb_vec_"&amp;RK212&amp;"','lb_vec_"&amp;RK212&amp;"');"</f>
        <v>xlswrite('G:\Mi unidad\1. PROYECTOS TELLO 2022\SCM SPILL OVERS\outputs\PEAO\bajo_ingreso\1%\simulacion_3\output_tests.xlsx',lb_vec_125','lb_vec_125');</v>
      </c>
      <c r="RW212">
        <v>125</v>
      </c>
      <c r="RX212" t="str">
        <f>"xlswrite('G:\Mi unidad\1. PROYECTOS TELLO 2022\SCM SPILL OVERS\outputs\PEAO\densidad\1%\simulacion_3\output_tests.xlsx',lb_vec_"&amp;RW212&amp;"','lb_vec_"&amp;RW212&amp;"');"</f>
        <v>xlswrite('G:\Mi unidad\1. PROYECTOS TELLO 2022\SCM SPILL OVERS\outputs\PEAO\densidad\1%\simulacion_3\output_tests.xlsx',lb_vec_125','lb_vec_125');</v>
      </c>
      <c r="SI212">
        <v>125</v>
      </c>
      <c r="SJ212" t="str">
        <f>"xlswrite('G:\Mi unidad\1. PROYECTOS TELLO 2022\SCM SPILL OVERS\outputs\PEAO\densidad_g\1%\simulacion_3\output_tests.xlsx',lb_vec_"&amp;SI212&amp;"','lb_vec_"&amp;SI212&amp;"');"</f>
        <v>xlswrite('G:\Mi unidad\1. PROYECTOS TELLO 2022\SCM SPILL OVERS\outputs\PEAO\densidad_g\1%\simulacion_3\output_tests.xlsx',lb_vec_125','lb_vec_125');</v>
      </c>
      <c r="SU212">
        <v>125</v>
      </c>
      <c r="SV212" t="str">
        <f>"xlswrite('G:\Mi unidad\1. PROYECTOS TELLO 2022\SCM SPILL OVERS\outputs\PEAO\distancia_centro_salud\1%\simulacion_3\output_tests.xlsx',lb_vec_"&amp;SU212&amp;"','lb_vec_"&amp;SU212&amp;"');"</f>
        <v>xlswrite('G:\Mi unidad\1. PROYECTOS TELLO 2022\SCM SPILL OVERS\outputs\PEAO\distancia_centro_salud\1%\simulacion_3\output_tests.xlsx',lb_vec_125','lb_vec_125');</v>
      </c>
      <c r="TH212">
        <v>125</v>
      </c>
      <c r="TI212" t="str">
        <f>"xlswrite('G:\Mi unidad\1. PROYECTOS TELLO 2022\SCM SPILL OVERS\outputs\PEAO\informalidad\1%\simulacion_3\output_tests.xlsx',lb_vec_"&amp;TH212&amp;"','lb_vec_"&amp;TH212&amp;"');"</f>
        <v>xlswrite('G:\Mi unidad\1. PROYECTOS TELLO 2022\SCM SPILL OVERS\outputs\PEAO\informalidad\1%\simulacion_3\output_tests.xlsx',lb_vec_125','lb_vec_125');</v>
      </c>
      <c r="TU212">
        <v>125</v>
      </c>
      <c r="TV212" t="str">
        <f>"xlswrite('G:\Mi unidad\1. PROYECTOS TELLO 2022\SCM SPILL OVERS\outputs\PEAO\alimentos\1%\simulacion_3\output_tests.xlsx',lb_vec_"&amp;TU212&amp;"','lb_vec_"&amp;TU212&amp;"');"</f>
        <v>xlswrite('G:\Mi unidad\1. PROYECTOS TELLO 2022\SCM SPILL OVERS\outputs\PEAO\alimentos\1%\simulacion_3\output_tests.xlsx',lb_vec_125','lb_vec_125');</v>
      </c>
      <c r="UB212">
        <v>125</v>
      </c>
      <c r="UC212" t="str">
        <f>"xlswrite('G:\Mi unidad\1. PROYECTOS TELLO 2022\SCM SPILL OVERS\outputs\PEAO\jefe_hogar\1%\simulacion_3\output_tests.xlsx',lb_vec_"&amp;UB212&amp;"','lb_vec_"&amp;UB212&amp;"');"</f>
        <v>xlswrite('G:\Mi unidad\1. PROYECTOS TELLO 2022\SCM SPILL OVERS\outputs\PEAO\jefe_hogar\1%\simulacion_3\output_tests.xlsx',lb_vec_125','lb_vec_125');</v>
      </c>
      <c r="UI212">
        <v>125</v>
      </c>
      <c r="UJ212" t="str">
        <f>"xlswrite('G:\Mi unidad\1. PROYECTOS TELLO 2022\SCM SPILL OVERS\outputs\PEAO\mujeres\1%\simulacion_3\output_tests.xlsx',lb_vec_"&amp;UI212&amp;"','lb_vec_"&amp;UI212&amp;"');"</f>
        <v>xlswrite('G:\Mi unidad\1. PROYECTOS TELLO 2022\SCM SPILL OVERS\outputs\PEAO\mujeres\1%\simulacion_3\output_tests.xlsx',lb_vec_125','lb_vec_125');</v>
      </c>
      <c r="UU212">
        <v>125</v>
      </c>
      <c r="UV212" t="str">
        <f>"xlswrite('G:\Mi unidad\1. PROYECTOS TELLO 2022\SCM SPILL OVERS\outputs\PEAO\criminalidad\1%\simulacion_3\output_tests.xlsx',lb_vec_"&amp;UU212&amp;"','lb_vec_"&amp;UU212&amp;"');"</f>
        <v>xlswrite('G:\Mi unidad\1. PROYECTOS TELLO 2022\SCM SPILL OVERS\outputs\PEAO\criminalidad\1%\simulacion_3\output_tests.xlsx',lb_vec_125','lb_vec_125');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OVERS\outputs\PEAO\bajo_niv_educ\1%\simulacion_3\output_tests.xlsx',ub_vec_"&amp;QW213&amp;"','ub_vec_"&amp;QW213&amp;"');"</f>
        <v>xlswrite('G:\Mi unidad\1. PROYECTOS TELLO 2022\SCM SPILL OVERS\outputs\PEAO\bajo_niv_educ\1%\simulacion_3\output_tests.xlsx',ub_vec_125','ub_vec_125');</v>
      </c>
      <c r="RK213">
        <v>125</v>
      </c>
      <c r="RL213" t="str">
        <f>"xlswrite('G:\Mi unidad\1. PROYECTOS TELLO 2022\SCM SPILL OVERS\outputs\PEAO\bajo_ingreso\1%\simulacion_3\output_tests.xlsx',ub_vec_"&amp;RK213&amp;"','ub_vec_"&amp;RK213&amp;"');"</f>
        <v>xlswrite('G:\Mi unidad\1. PROYECTOS TELLO 2022\SCM SPILL OVERS\outputs\PEAO\bajo_ingreso\1%\simulacion_3\output_tests.xlsx',ub_vec_125','ub_vec_125');</v>
      </c>
      <c r="RW213">
        <v>125</v>
      </c>
      <c r="RX213" t="str">
        <f>"xlswrite('G:\Mi unidad\1. PROYECTOS TELLO 2022\SCM SPILL OVERS\outputs\PEAO\densidad\1%\simulacion_3\output_tests.xlsx',ub_vec_"&amp;RW213&amp;"','ub_vec_"&amp;RW213&amp;"');"</f>
        <v>xlswrite('G:\Mi unidad\1. PROYECTOS TELLO 2022\SCM SPILL OVERS\outputs\PEAO\densidad\1%\simulacion_3\output_tests.xlsx',ub_vec_125','ub_vec_125');</v>
      </c>
      <c r="SI213">
        <v>125</v>
      </c>
      <c r="SJ213" t="str">
        <f>"xlswrite('G:\Mi unidad\1. PROYECTOS TELLO 2022\SCM SPILL OVERS\outputs\PEAO\densidad_g\1%\simulacion_3\output_tests.xlsx',ub_vec_"&amp;SI213&amp;"','ub_vec_"&amp;SI213&amp;"');"</f>
        <v>xlswrite('G:\Mi unidad\1. PROYECTOS TELLO 2022\SCM SPILL OVERS\outputs\PEAO\densidad_g\1%\simulacion_3\output_tests.xlsx',ub_vec_125','ub_vec_125');</v>
      </c>
      <c r="SU213">
        <v>125</v>
      </c>
      <c r="SV213" t="str">
        <f>"xlswrite('G:\Mi unidad\1. PROYECTOS TELLO 2022\SCM SPILL OVERS\outputs\PEAO\distancia_centro_salud\1%\simulacion_3\output_tests.xlsx',ub_vec_"&amp;SU213&amp;"','ub_vec_"&amp;SU213&amp;"');"</f>
        <v>xlswrite('G:\Mi unidad\1. PROYECTOS TELLO 2022\SCM SPILL OVERS\outputs\PEAO\distancia_centro_salud\1%\simulacion_3\output_tests.xlsx',ub_vec_125','ub_vec_125');</v>
      </c>
      <c r="TH213">
        <v>125</v>
      </c>
      <c r="TI213" t="str">
        <f>"xlswrite('G:\Mi unidad\1. PROYECTOS TELLO 2022\SCM SPILL OVERS\outputs\PEAO\informalidad\1%\simulacion_3\output_tests.xlsx',ub_vec_"&amp;TH213&amp;"','ub_vec_"&amp;TH213&amp;"');"</f>
        <v>xlswrite('G:\Mi unidad\1. PROYECTOS TELLO 2022\SCM SPILL OVERS\outputs\PEAO\informalidad\1%\simulacion_3\output_tests.xlsx',ub_vec_125','ub_vec_125');</v>
      </c>
      <c r="TU213">
        <v>125</v>
      </c>
      <c r="TV213" t="str">
        <f>"xlswrite('G:\Mi unidad\1. PROYECTOS TELLO 2022\SCM SPILL OVERS\outputs\PEAO\alimentos\1%\simulacion_3\output_tests.xlsx',ub_vec_"&amp;TU213&amp;"','ub_vec_"&amp;TU213&amp;"');"</f>
        <v>xlswrite('G:\Mi unidad\1. PROYECTOS TELLO 2022\SCM SPILL OVERS\outputs\PEAO\alimentos\1%\simulacion_3\output_tests.xlsx',ub_vec_125','ub_vec_125');</v>
      </c>
      <c r="UB213">
        <v>125</v>
      </c>
      <c r="UC213" t="str">
        <f>"xlswrite('G:\Mi unidad\1. PROYECTOS TELLO 2022\SCM SPILL OVERS\outputs\PEAO\jefe_hogar\1%\simulacion_3\output_tests.xlsx',ub_vec_"&amp;UB213&amp;"','ub_vec_"&amp;UB213&amp;"');"</f>
        <v>xlswrite('G:\Mi unidad\1. PROYECTOS TELLO 2022\SCM SPILL OVERS\outputs\PEAO\jefe_hogar\1%\simulacion_3\output_tests.xlsx',ub_vec_125','ub_vec_125');</v>
      </c>
      <c r="UI213">
        <v>125</v>
      </c>
      <c r="UJ213" t="str">
        <f>"xlswrite('G:\Mi unidad\1. PROYECTOS TELLO 2022\SCM SPILL OVERS\outputs\PEAO\mujeres\1%\simulacion_3\output_tests.xlsx',ub_vec_"&amp;UI213&amp;"','ub_vec_"&amp;UI213&amp;"');"</f>
        <v>xlswrite('G:\Mi unidad\1. PROYECTOS TELLO 2022\SCM SPILL OVERS\outputs\PEAO\mujeres\1%\simulacion_3\output_tests.xlsx',ub_vec_125','ub_vec_125');</v>
      </c>
      <c r="UU213">
        <v>125</v>
      </c>
      <c r="UV213" t="str">
        <f>"xlswrite('G:\Mi unidad\1. PROYECTOS TELLO 2022\SCM SPILL OVERS\outputs\PEAO\criminalidad\1%\simulacion_3\output_tests.xlsx',ub_vec_"&amp;UU213&amp;"','ub_vec_"&amp;UU213&amp;"');"</f>
        <v>xlswrite('G:\Mi unidad\1. PROYECTOS TELLO 2022\SCM SPILL OVERS\outputs\PEAO\criminalidad\1%\simulacion_3\output_tests.xlsx',ub_vec_125','ub_vec_125');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sp_andrews_te(Y_pre_"&amp;QI214&amp;",PEAO_"&amp;QI214&amp;"(:,T+s),A_"&amp;QI214&amp;",C,.05);"</f>
        <v xml:space="preserve">    [p_value_78,lb_78,ub_78] = sp_andrews_te(Y_pre_78,PEAO_78(:,T+s),A_78,C,.05);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OVERS\outputs\PEAO\bajo_niv_educ\1%\simulacion_3\output_tests.xlsx',p_value_vec_"&amp;QW214&amp;"','p_value_vec_"&amp;QW214&amp;"');"</f>
        <v>xlswrite('G:\Mi unidad\1. PROYECTOS TELLO 2022\SCM SPILL OVERS\outputs\PEAO\bajo_niv_educ\1%\simulacion_3\output_tests.xlsx',p_value_vec_125','p_value_vec_125');</v>
      </c>
      <c r="RK214">
        <v>125</v>
      </c>
      <c r="RL214" t="str">
        <f>"xlswrite('G:\Mi unidad\1. PROYECTOS TELLO 2022\SCM SPILL OVERS\outputs\PEAO\bajo_ingreso\1%\simulacion_3\output_tests.xlsx',p_value_vec_"&amp;RK214&amp;"','p_value_vec_"&amp;RK214&amp;"');"</f>
        <v>xlswrite('G:\Mi unidad\1. PROYECTOS TELLO 2022\SCM SPILL OVERS\outputs\PEAO\bajo_ingreso\1%\simulacion_3\output_tests.xlsx',p_value_vec_125','p_value_vec_125');</v>
      </c>
      <c r="RW214">
        <v>125</v>
      </c>
      <c r="RX214" t="str">
        <f>"xlswrite('G:\Mi unidad\1. PROYECTOS TELLO 2022\SCM SPILL OVERS\outputs\PEAO\densidad\1%\simulacion_3\output_tests.xlsx',p_value_vec_"&amp;RW214&amp;"','p_value_vec_"&amp;RW214&amp;"');"</f>
        <v>xlswrite('G:\Mi unidad\1. PROYECTOS TELLO 2022\SCM SPILL OVERS\outputs\PEAO\densidad\1%\simulacion_3\output_tests.xlsx',p_value_vec_125','p_value_vec_125');</v>
      </c>
      <c r="SI214">
        <v>125</v>
      </c>
      <c r="SJ214" t="str">
        <f>"xlswrite('G:\Mi unidad\1. PROYECTOS TELLO 2022\SCM SPILL OVERS\outputs\PEAO\densidad_g\1%\simulacion_3\output_tests.xlsx',p_value_vec_"&amp;SI214&amp;"','p_value_vec_"&amp;SI214&amp;"');"</f>
        <v>xlswrite('G:\Mi unidad\1. PROYECTOS TELLO 2022\SCM SPILL OVERS\outputs\PEAO\densidad_g\1%\simulacion_3\output_tests.xlsx',p_value_vec_125','p_value_vec_125');</v>
      </c>
      <c r="SU214">
        <v>125</v>
      </c>
      <c r="SV214" t="str">
        <f>"xlswrite('G:\Mi unidad\1. PROYECTOS TELLO 2022\SCM SPILL OVERS\outputs\PEAO\distancia_centro_salud\1%\simulacion_3\output_tests.xlsx',p_value_vec_"&amp;SU214&amp;"','p_value_vec_"&amp;SU214&amp;"');"</f>
        <v>xlswrite('G:\Mi unidad\1. PROYECTOS TELLO 2022\SCM SPILL OVERS\outputs\PEAO\distancia_centro_salud\1%\simulacion_3\output_tests.xlsx',p_value_vec_125','p_value_vec_125');</v>
      </c>
      <c r="TH214">
        <v>125</v>
      </c>
      <c r="TI214" t="str">
        <f>"xlswrite('G:\Mi unidad\1. PROYECTOS TELLO 2022\SCM SPILL OVERS\outputs\PEAO\informalidad\1%\simulacion_3\output_tests.xlsx',p_value_vec_"&amp;TH214&amp;"','p_value_vec_"&amp;TH214&amp;"');"</f>
        <v>xlswrite('G:\Mi unidad\1. PROYECTOS TELLO 2022\SCM SPILL OVERS\outputs\PEAO\informalidad\1%\simulacion_3\output_tests.xlsx',p_value_vec_125','p_value_vec_125');</v>
      </c>
      <c r="TU214">
        <v>125</v>
      </c>
      <c r="TV214" t="str">
        <f>"xlswrite('G:\Mi unidad\1. PROYECTOS TELLO 2022\SCM SPILL OVERS\outputs\PEAO\alimentos\1%\simulacion_3\output_tests.xlsx',p_value_vec_"&amp;TU214&amp;"','p_value_vec_"&amp;TU214&amp;"');"</f>
        <v>xlswrite('G:\Mi unidad\1. PROYECTOS TELLO 2022\SCM SPILL OVERS\outputs\PEAO\alimentos\1%\simulacion_3\output_tests.xlsx',p_value_vec_125','p_value_vec_125');</v>
      </c>
      <c r="UB214">
        <v>125</v>
      </c>
      <c r="UC214" t="str">
        <f>"xlswrite('G:\Mi unidad\1. PROYECTOS TELLO 2022\SCM SPILL OVERS\outputs\PEAO\jefe_hogar\1%\simulacion_3\output_tests.xlsx',p_value_vec_"&amp;UB214&amp;"','p_value_vec_"&amp;UB214&amp;"');"</f>
        <v>xlswrite('G:\Mi unidad\1. PROYECTOS TELLO 2022\SCM SPILL OVERS\outputs\PEAO\jefe_hogar\1%\simulacion_3\output_tests.xlsx',p_value_vec_125','p_value_vec_125');</v>
      </c>
      <c r="UI214">
        <v>125</v>
      </c>
      <c r="UJ214" t="str">
        <f>"xlswrite('G:\Mi unidad\1. PROYECTOS TELLO 2022\SCM SPILL OVERS\outputs\PEAO\mujeres\1%\simulacion_3\output_tests.xlsx',p_value_vec_"&amp;UI214&amp;"','p_value_vec_"&amp;UI214&amp;"');"</f>
        <v>xlswrite('G:\Mi unidad\1. PROYECTOS TELLO 2022\SCM SPILL OVERS\outputs\PEAO\mujeres\1%\simulacion_3\output_tests.xlsx',p_value_vec_125','p_value_vec_125');</v>
      </c>
      <c r="UU214">
        <v>125</v>
      </c>
      <c r="UV214" t="str">
        <f>"xlswrite('G:\Mi unidad\1. PROYECTOS TELLO 2022\SCM SPILL OVERS\outputs\PEAO\criminalidad\1%\simulacion_3\output_tests.xlsx',p_value_vec_"&amp;UU214&amp;"','p_value_vec_"&amp;UU214&amp;"');"</f>
        <v>xlswrite('G:\Mi unidad\1. PROYECTOS TELLO 2022\SCM SPILL OVERS\outputs\PEAO\criminalidad\1%\simulacion_3\output_tests.xlsx',p_value_vec_125','p_value_vec_125');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OVERS\outputs\PEAO\bajo_niv_educ\1%\simulacion_3\output_tests.xlsx',alpha1_hat_vec_"&amp;QW215&amp;"','alpha1_hat_vec_"&amp;QW215&amp;"');"</f>
        <v>xlswrite('G:\Mi unidad\1. PROYECTOS TELLO 2022\SCM SPILL OVERS\outputs\PEAO\bajo_niv_educ\1%\simulacion_3\output_tests.xlsx',alpha1_hat_vec_125','alpha1_hat_vec_125');</v>
      </c>
      <c r="RK215">
        <v>125</v>
      </c>
      <c r="RL215" t="str">
        <f>"xlswrite('G:\Mi unidad\1. PROYECTOS TELLO 2022\SCM SPILL OVERS\outputs\PEAO\bajo_ingreso\1%\simulacion_3\output_tests.xlsx',alpha1_hat_vec_"&amp;RK215&amp;"','alpha1_hat_vec_"&amp;RK215&amp;"');"</f>
        <v>xlswrite('G:\Mi unidad\1. PROYECTOS TELLO 2022\SCM SPILL OVERS\outputs\PEAO\bajo_ingreso\1%\simulacion_3\output_tests.xlsx',alpha1_hat_vec_125','alpha1_hat_vec_125');</v>
      </c>
      <c r="RW215">
        <v>125</v>
      </c>
      <c r="RX215" t="str">
        <f>"xlswrite('G:\Mi unidad\1. PROYECTOS TELLO 2022\SCM SPILL OVERS\outputs\PEAO\densidad\1%\simulacion_3\output_tests.xlsx',alpha1_hat_vec_"&amp;RW215&amp;"','alpha1_hat_vec_"&amp;RW215&amp;"');"</f>
        <v>xlswrite('G:\Mi unidad\1. PROYECTOS TELLO 2022\SCM SPILL OVERS\outputs\PEAO\densidad\1%\simulacion_3\output_tests.xlsx',alpha1_hat_vec_125','alpha1_hat_vec_125');</v>
      </c>
      <c r="SI215">
        <v>125</v>
      </c>
      <c r="SJ215" t="str">
        <f>"xlswrite('G:\Mi unidad\1. PROYECTOS TELLO 2022\SCM SPILL OVERS\outputs\PEAO\densidad_g\1%\simulacion_3\output_tests.xlsx',alpha1_hat_vec_"&amp;SI215&amp;"','alpha1_hat_vec_"&amp;SI215&amp;"');"</f>
        <v>xlswrite('G:\Mi unidad\1. PROYECTOS TELLO 2022\SCM SPILL OVERS\outputs\PEAO\densidad_g\1%\simulacion_3\output_tests.xlsx',alpha1_hat_vec_125','alpha1_hat_vec_125');</v>
      </c>
      <c r="SU215">
        <v>125</v>
      </c>
      <c r="SV215" t="str">
        <f>"xlswrite('G:\Mi unidad\1. PROYECTOS TELLO 2022\SCM SPILL OVERS\outputs\PEAO\distancia_centro_salud\1%\simulacion_3\output_tests.xlsx',alpha1_hat_vec_"&amp;SU215&amp;"','alpha1_hat_vec_"&amp;SU215&amp;"');"</f>
        <v>xlswrite('G:\Mi unidad\1. PROYECTOS TELLO 2022\SCM SPILL OVERS\outputs\PEAO\distancia_centro_salud\1%\simulacion_3\output_tests.xlsx',alpha1_hat_vec_125','alpha1_hat_vec_125');</v>
      </c>
      <c r="TH215">
        <v>125</v>
      </c>
      <c r="TI215" t="str">
        <f>"xlswrite('G:\Mi unidad\1. PROYECTOS TELLO 2022\SCM SPILL OVERS\outputs\PEAO\informalidad\1%\simulacion_3\output_tests.xlsx',alpha1_hat_vec_"&amp;TH215&amp;"','alpha1_hat_vec_"&amp;TH215&amp;"');"</f>
        <v>xlswrite('G:\Mi unidad\1. PROYECTOS TELLO 2022\SCM SPILL OVERS\outputs\PEAO\informalidad\1%\simulacion_3\output_tests.xlsx',alpha1_hat_vec_125','alpha1_hat_vec_125');</v>
      </c>
      <c r="TU215">
        <v>125</v>
      </c>
      <c r="TV215" t="str">
        <f>"xlswrite('G:\Mi unidad\1. PROYECTOS TELLO 2022\SCM SPILL OVERS\outputs\PEAO\alimentos\1%\simulacion_3\output_tests.xlsx',alpha1_hat_vec_"&amp;TU215&amp;"','alpha1_hat_vec_"&amp;TU215&amp;"');"</f>
        <v>xlswrite('G:\Mi unidad\1. PROYECTOS TELLO 2022\SCM SPILL OVERS\outputs\PEAO\alimentos\1%\simulacion_3\output_tests.xlsx',alpha1_hat_vec_125','alpha1_hat_vec_125');</v>
      </c>
      <c r="UB215">
        <v>125</v>
      </c>
      <c r="UC215" t="str">
        <f>"xlswrite('G:\Mi unidad\1. PROYECTOS TELLO 2022\SCM SPILL OVERS\outputs\PEAO\jefe_hogar\1%\simulacion_3\output_tests.xlsx',alpha1_hat_vec_"&amp;UB215&amp;"','alpha1_hat_vec_"&amp;UB215&amp;"');"</f>
        <v>xlswrite('G:\Mi unidad\1. PROYECTOS TELLO 2022\SCM SPILL OVERS\outputs\PEAO\jefe_hogar\1%\simulacion_3\output_tests.xlsx',alpha1_hat_vec_125','alpha1_hat_vec_125');</v>
      </c>
      <c r="UI215">
        <v>125</v>
      </c>
      <c r="UJ215" t="str">
        <f>"xlswrite('G:\Mi unidad\1. PROYECTOS TELLO 2022\SCM SPILL OVERS\outputs\PEAO\mujeres\1%\simulacion_3\output_tests.xlsx',alpha1_hat_vec_"&amp;UI215&amp;"','alpha1_hat_vec_"&amp;UI215&amp;"');"</f>
        <v>xlswrite('G:\Mi unidad\1. PROYECTOS TELLO 2022\SCM SPILL OVERS\outputs\PEAO\mujeres\1%\simulacion_3\output_tests.xlsx',alpha1_hat_vec_125','alpha1_hat_vec_125');</v>
      </c>
      <c r="UU215">
        <v>125</v>
      </c>
      <c r="UV215" t="str">
        <f>"xlswrite('G:\Mi unidad\1. PROYECTOS TELLO 2022\SCM SPILL OVERS\outputs\PEAO\criminalidad\1%\simulacion_3\output_tests.xlsx',alpha1_hat_vec_"&amp;UU215&amp;"','alpha1_hat_vec_"&amp;UU215&amp;"');"</f>
        <v>xlswrite('G:\Mi unidad\1. PROYECTOS TELLO 2022\SCM SPILL OVERS\outputs\PEAO\criminalidad\1%\simulacion_3\output_tests.xlsx',alpha1_hat_vec_125','alpha1_hat_vec_125');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OVERS\outputs\PEAO\bajo_niv_educ\1%\simulacion_3\output_tests.xlsx',spillover_test_"&amp;QW216&amp;"','sp_test_"&amp;QW216&amp;"');"</f>
        <v>xlswrite('G:\Mi unidad\1. PROYECTOS TELLO 2022\SCM SPILL OVERS\outputs\PEAO\bajo_niv_educ\1%\simulacion_3\output_tests.xlsx',spillover_test_125','sp_test_125');</v>
      </c>
      <c r="RK216">
        <v>125</v>
      </c>
      <c r="RL216" t="str">
        <f>"xlswrite('G:\Mi unidad\1. PROYECTOS TELLO 2022\SCM SPILL OVERS\outputs\PEAO\bajo_ingreso\1%\simulacion_3\output_tests.xlsx',spillover_test_"&amp;RK216&amp;"','sp_test_"&amp;RK216&amp;"');"</f>
        <v>xlswrite('G:\Mi unidad\1. PROYECTOS TELLO 2022\SCM SPILL OVERS\outputs\PEAO\bajo_ingreso\1%\simulacion_3\output_tests.xlsx',spillover_test_125','sp_test_125');</v>
      </c>
      <c r="RW216">
        <v>125</v>
      </c>
      <c r="RX216" t="str">
        <f>"xlswrite('G:\Mi unidad\1. PROYECTOS TELLO 2022\SCM SPILL OVERS\outputs\PEAO\densidad\1%\simulacion_3\output_tests.xlsx',spillover_test_"&amp;RW216&amp;"','sp_test_"&amp;RW216&amp;"');"</f>
        <v>xlswrite('G:\Mi unidad\1. PROYECTOS TELLO 2022\SCM SPILL OVERS\outputs\PEAO\densidad\1%\simulacion_3\output_tests.xlsx',spillover_test_125','sp_test_125');</v>
      </c>
      <c r="SI216">
        <v>125</v>
      </c>
      <c r="SJ216" t="str">
        <f>"xlswrite('G:\Mi unidad\1. PROYECTOS TELLO 2022\SCM SPILL OVERS\outputs\PEAO\densidad_g\1%\simulacion_3\output_tests.xlsx',spillover_test_"&amp;SI216&amp;"','sp_test_"&amp;SI216&amp;"');"</f>
        <v>xlswrite('G:\Mi unidad\1. PROYECTOS TELLO 2022\SCM SPILL OVERS\outputs\PEAO\densidad_g\1%\simulacion_3\output_tests.xlsx',spillover_test_125','sp_test_125');</v>
      </c>
      <c r="SU216">
        <v>125</v>
      </c>
      <c r="SV216" t="str">
        <f>"xlswrite('G:\Mi unidad\1. PROYECTOS TELLO 2022\SCM SPILL OVERS\outputs\PEAO\distancia_centro_salud\1%\simulacion_3\output_tests.xlsx',spillover_test_"&amp;SU216&amp;"','sp_test_"&amp;SU216&amp;"');"</f>
        <v>xlswrite('G:\Mi unidad\1. PROYECTOS TELLO 2022\SCM SPILL OVERS\outputs\PEAO\distancia_centro_salud\1%\simulacion_3\output_tests.xlsx',spillover_test_125','sp_test_125');</v>
      </c>
      <c r="TH216">
        <v>125</v>
      </c>
      <c r="TI216" t="str">
        <f>"xlswrite('G:\Mi unidad\1. PROYECTOS TELLO 2022\SCM SPILL OVERS\outputs\PEAO\informalidad\1%\simulacion_3\output_tests.xlsx',spillover_test_"&amp;TH216&amp;"','sp_test_"&amp;TH216&amp;"');"</f>
        <v>xlswrite('G:\Mi unidad\1. PROYECTOS TELLO 2022\SCM SPILL OVERS\outputs\PEAO\informalidad\1%\simulacion_3\output_tests.xlsx',spillover_test_125','sp_test_125');</v>
      </c>
      <c r="TU216">
        <v>125</v>
      </c>
      <c r="TV216" t="str">
        <f>"xlswrite('G:\Mi unidad\1. PROYECTOS TELLO 2022\SCM SPILL OVERS\outputs\PEAO\alimentos\1%\simulacion_3\output_tests.xlsx',spillover_test_"&amp;TU216&amp;"','sp_test_"&amp;TU216&amp;"');"</f>
        <v>xlswrite('G:\Mi unidad\1. PROYECTOS TELLO 2022\SCM SPILL OVERS\outputs\PEAO\alimentos\1%\simulacion_3\output_tests.xlsx',spillover_test_125','sp_test_125');</v>
      </c>
      <c r="UB216">
        <v>125</v>
      </c>
      <c r="UC216" t="str">
        <f>"xlswrite('G:\Mi unidad\1. PROYECTOS TELLO 2022\SCM SPILL OVERS\outputs\PEAO\jefe_hogar\1%\simulacion_3\output_tests.xlsx',spillover_test_"&amp;UB216&amp;"','sp_test_"&amp;UB216&amp;"');"</f>
        <v>xlswrite('G:\Mi unidad\1. PROYECTOS TELLO 2022\SCM SPILL OVERS\outputs\PEAO\jefe_hogar\1%\simulacion_3\output_tests.xlsx',spillover_test_125','sp_test_125');</v>
      </c>
      <c r="UI216">
        <v>125</v>
      </c>
      <c r="UJ216" t="str">
        <f>"xlswrite('G:\Mi unidad\1. PROYECTOS TELLO 2022\SCM SPILL OVERS\outputs\PEAO\mujeres\1%\simulacion_3\output_tests.xlsx',spillover_test_"&amp;UI216&amp;"','sp_test_"&amp;UI216&amp;"');"</f>
        <v>xlswrite('G:\Mi unidad\1. PROYECTOS TELLO 2022\SCM SPILL OVERS\outputs\PEAO\mujeres\1%\simulacion_3\output_tests.xlsx',spillover_test_125','sp_test_125');</v>
      </c>
      <c r="UU216">
        <v>125</v>
      </c>
      <c r="UV216" t="str">
        <f>"xlswrite('G:\Mi unidad\1. PROYECTOS TELLO 2022\SCM SPILL OVERS\outputs\PEAO\criminalidad\1%\simulacion_3\output_tests.xlsx',spillover_test_"&amp;UU216&amp;"','sp_test_"&amp;UU216&amp;"');"</f>
        <v>xlswrite('G:\Mi unidad\1. PROYECTOS TELLO 2022\SCM SPILL OVERS\outputs\PEAO\criminalidad\1%\simulacion_3\output_tests.xlsx',spillover_test_125','sp_test_125');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sp_andrews(Y_pre_"&amp;QP217&amp;",PEAO_"&amp;QP217&amp;"(:,T+s),A_"&amp;QP217&amp;",C,d,alpha_sig);"</f>
        <v xml:space="preserve">    spillover_test_104(s) = sp_andrews(Y_pre_104,PEAO_104(:,T+s),A_104,C,d,alpha_sig);</v>
      </c>
      <c r="QW217">
        <v>129</v>
      </c>
      <c r="QX217" t="str">
        <f>"xlswrite('G:\Mi unidad\1. PROYECTOS TELLO 2022\SCM SPILL OVERS\outputs\PEAO\bajo_niv_educ\1%\simulacion_3\output_tests.xlsx',lb_vec_"&amp;QW217&amp;"','lb_vec_"&amp;QW217&amp;"');"</f>
        <v>xlswrite('G:\Mi unidad\1. PROYECTOS TELLO 2022\SCM SPILL OVERS\outputs\PEAO\bajo_niv_educ\1%\simulacion_3\output_tests.xlsx',lb_vec_129','lb_vec_129');</v>
      </c>
      <c r="RK217">
        <v>129</v>
      </c>
      <c r="RL217" t="str">
        <f>"xlswrite('G:\Mi unidad\1. PROYECTOS TELLO 2022\SCM SPILL OVERS\outputs\PEAO\bajo_ingreso\1%\simulacion_3\output_tests.xlsx',lb_vec_"&amp;RK217&amp;"','lb_vec_"&amp;RK217&amp;"');"</f>
        <v>xlswrite('G:\Mi unidad\1. PROYECTOS TELLO 2022\SCM SPILL OVERS\outputs\PEAO\bajo_ingreso\1%\simulacion_3\output_tests.xlsx',lb_vec_129','lb_vec_129');</v>
      </c>
      <c r="RW217">
        <v>129</v>
      </c>
      <c r="RX217" t="str">
        <f>"xlswrite('G:\Mi unidad\1. PROYECTOS TELLO 2022\SCM SPILL OVERS\outputs\PEAO\densidad\1%\simulacion_3\output_tests.xlsx',lb_vec_"&amp;RW217&amp;"','lb_vec_"&amp;RW217&amp;"');"</f>
        <v>xlswrite('G:\Mi unidad\1. PROYECTOS TELLO 2022\SCM SPILL OVERS\outputs\PEAO\densidad\1%\simulacion_3\output_tests.xlsx',lb_vec_129','lb_vec_129');</v>
      </c>
      <c r="SI217">
        <v>129</v>
      </c>
      <c r="SJ217" t="str">
        <f>"xlswrite('G:\Mi unidad\1. PROYECTOS TELLO 2022\SCM SPILL OVERS\outputs\PEAO\densidad_g\1%\simulacion_3\output_tests.xlsx',lb_vec_"&amp;SI217&amp;"','lb_vec_"&amp;SI217&amp;"');"</f>
        <v>xlswrite('G:\Mi unidad\1. PROYECTOS TELLO 2022\SCM SPILL OVERS\outputs\PEAO\densidad_g\1%\simulacion_3\output_tests.xlsx',lb_vec_129','lb_vec_129');</v>
      </c>
      <c r="SU217">
        <v>129</v>
      </c>
      <c r="SV217" t="str">
        <f>"xlswrite('G:\Mi unidad\1. PROYECTOS TELLO 2022\SCM SPILL OVERS\outputs\PEAO\distancia_centro_salud\1%\simulacion_3\output_tests.xlsx',lb_vec_"&amp;SU217&amp;"','lb_vec_"&amp;SU217&amp;"');"</f>
        <v>xlswrite('G:\Mi unidad\1. PROYECTOS TELLO 2022\SCM SPILL OVERS\outputs\PEAO\distancia_centro_salud\1%\simulacion_3\output_tests.xlsx',lb_vec_129','lb_vec_129');</v>
      </c>
      <c r="TH217">
        <v>129</v>
      </c>
      <c r="TI217" t="str">
        <f>"xlswrite('G:\Mi unidad\1. PROYECTOS TELLO 2022\SCM SPILL OVERS\outputs\PEAO\informalidad\1%\simulacion_3\output_tests.xlsx',lb_vec_"&amp;TH217&amp;"','lb_vec_"&amp;TH217&amp;"');"</f>
        <v>xlswrite('G:\Mi unidad\1. PROYECTOS TELLO 2022\SCM SPILL OVERS\outputs\PEAO\informalidad\1%\simulacion_3\output_tests.xlsx',lb_vec_129','lb_vec_129');</v>
      </c>
      <c r="TU217">
        <v>129</v>
      </c>
      <c r="TV217" t="str">
        <f>"xlswrite('G:\Mi unidad\1. PROYECTOS TELLO 2022\SCM SPILL OVERS\outputs\PEAO\alimentos\1%\simulacion_3\output_tests.xlsx',lb_vec_"&amp;TU217&amp;"','lb_vec_"&amp;TU217&amp;"');"</f>
        <v>xlswrite('G:\Mi unidad\1. PROYECTOS TELLO 2022\SCM SPILL OVERS\outputs\PEAO\alimentos\1%\simulacion_3\output_tests.xlsx',lb_vec_129','lb_vec_129');</v>
      </c>
      <c r="UB217">
        <v>129</v>
      </c>
      <c r="UC217" t="str">
        <f>"xlswrite('G:\Mi unidad\1. PROYECTOS TELLO 2022\SCM SPILL OVERS\outputs\PEAO\jefe_hogar\1%\simulacion_3\output_tests.xlsx',lb_vec_"&amp;UB217&amp;"','lb_vec_"&amp;UB217&amp;"');"</f>
        <v>xlswrite('G:\Mi unidad\1. PROYECTOS TELLO 2022\SCM SPILL OVERS\outputs\PEAO\jefe_hogar\1%\simulacion_3\output_tests.xlsx',lb_vec_129','lb_vec_129');</v>
      </c>
      <c r="UI217">
        <v>129</v>
      </c>
      <c r="UJ217" t="str">
        <f>"xlswrite('G:\Mi unidad\1. PROYECTOS TELLO 2022\SCM SPILL OVERS\outputs\PEAO\mujeres\1%\simulacion_3\output_tests.xlsx',lb_vec_"&amp;UI217&amp;"','lb_vec_"&amp;UI217&amp;"');"</f>
        <v>xlswrite('G:\Mi unidad\1. PROYECTOS TELLO 2022\SCM SPILL OVERS\outputs\PEAO\mujeres\1%\simulacion_3\output_tests.xlsx',lb_vec_129','lb_vec_129');</v>
      </c>
      <c r="UU217">
        <v>129</v>
      </c>
      <c r="UV217" t="str">
        <f>"xlswrite('G:\Mi unidad\1. PROYECTOS TELLO 2022\SCM SPILL OVERS\outputs\PEAO\criminalidad\1%\simulacion_3\output_tests.xlsx',lb_vec_"&amp;UU217&amp;"','lb_vec_"&amp;UU217&amp;"');"</f>
        <v>xlswrite('G:\Mi unidad\1. PROYECTOS TELLO 2022\SCM SPILL OVERS\outputs\PEAO\criminalidad\1%\simulacion_3\output_tests.xlsx',lb_vec_129','lb_vec_129');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OVERS\outputs\PEAO\bajo_niv_educ\1%\simulacion_3\output_tests.xlsx',ub_vec_"&amp;QW218&amp;"','ub_vec_"&amp;QW218&amp;"');"</f>
        <v>xlswrite('G:\Mi unidad\1. PROYECTOS TELLO 2022\SCM SPILL OVERS\outputs\PEAO\bajo_niv_educ\1%\simulacion_3\output_tests.xlsx',ub_vec_129','ub_vec_129');</v>
      </c>
      <c r="RK218">
        <v>129</v>
      </c>
      <c r="RL218" t="str">
        <f>"xlswrite('G:\Mi unidad\1. PROYECTOS TELLO 2022\SCM SPILL OVERS\outputs\PEAO\bajo_ingreso\1%\simulacion_3\output_tests.xlsx',ub_vec_"&amp;RK218&amp;"','ub_vec_"&amp;RK218&amp;"');"</f>
        <v>xlswrite('G:\Mi unidad\1. PROYECTOS TELLO 2022\SCM SPILL OVERS\outputs\PEAO\bajo_ingreso\1%\simulacion_3\output_tests.xlsx',ub_vec_129','ub_vec_129');</v>
      </c>
      <c r="RW218">
        <v>129</v>
      </c>
      <c r="RX218" t="str">
        <f>"xlswrite('G:\Mi unidad\1. PROYECTOS TELLO 2022\SCM SPILL OVERS\outputs\PEAO\densidad\1%\simulacion_3\output_tests.xlsx',ub_vec_"&amp;RW218&amp;"','ub_vec_"&amp;RW218&amp;"');"</f>
        <v>xlswrite('G:\Mi unidad\1. PROYECTOS TELLO 2022\SCM SPILL OVERS\outputs\PEAO\densidad\1%\simulacion_3\output_tests.xlsx',ub_vec_129','ub_vec_129');</v>
      </c>
      <c r="SI218">
        <v>129</v>
      </c>
      <c r="SJ218" t="str">
        <f>"xlswrite('G:\Mi unidad\1. PROYECTOS TELLO 2022\SCM SPILL OVERS\outputs\PEAO\densidad_g\1%\simulacion_3\output_tests.xlsx',ub_vec_"&amp;SI218&amp;"','ub_vec_"&amp;SI218&amp;"');"</f>
        <v>xlswrite('G:\Mi unidad\1. PROYECTOS TELLO 2022\SCM SPILL OVERS\outputs\PEAO\densidad_g\1%\simulacion_3\output_tests.xlsx',ub_vec_129','ub_vec_129');</v>
      </c>
      <c r="SU218">
        <v>129</v>
      </c>
      <c r="SV218" t="str">
        <f>"xlswrite('G:\Mi unidad\1. PROYECTOS TELLO 2022\SCM SPILL OVERS\outputs\PEAO\distancia_centro_salud\1%\simulacion_3\output_tests.xlsx',ub_vec_"&amp;SU218&amp;"','ub_vec_"&amp;SU218&amp;"');"</f>
        <v>xlswrite('G:\Mi unidad\1. PROYECTOS TELLO 2022\SCM SPILL OVERS\outputs\PEAO\distancia_centro_salud\1%\simulacion_3\output_tests.xlsx',ub_vec_129','ub_vec_129');</v>
      </c>
      <c r="TH218">
        <v>129</v>
      </c>
      <c r="TI218" t="str">
        <f>"xlswrite('G:\Mi unidad\1. PROYECTOS TELLO 2022\SCM SPILL OVERS\outputs\PEAO\informalidad\1%\simulacion_3\output_tests.xlsx',ub_vec_"&amp;TH218&amp;"','ub_vec_"&amp;TH218&amp;"');"</f>
        <v>xlswrite('G:\Mi unidad\1. PROYECTOS TELLO 2022\SCM SPILL OVERS\outputs\PEAO\informalidad\1%\simulacion_3\output_tests.xlsx',ub_vec_129','ub_vec_129');</v>
      </c>
      <c r="TU218">
        <v>129</v>
      </c>
      <c r="TV218" t="str">
        <f>"xlswrite('G:\Mi unidad\1. PROYECTOS TELLO 2022\SCM SPILL OVERS\outputs\PEAO\alimentos\1%\simulacion_3\output_tests.xlsx',ub_vec_"&amp;TU218&amp;"','ub_vec_"&amp;TU218&amp;"');"</f>
        <v>xlswrite('G:\Mi unidad\1. PROYECTOS TELLO 2022\SCM SPILL OVERS\outputs\PEAO\alimentos\1%\simulacion_3\output_tests.xlsx',ub_vec_129','ub_vec_129');</v>
      </c>
      <c r="UB218">
        <v>129</v>
      </c>
      <c r="UC218" t="str">
        <f>"xlswrite('G:\Mi unidad\1. PROYECTOS TELLO 2022\SCM SPILL OVERS\outputs\PEAO\jefe_hogar\1%\simulacion_3\output_tests.xlsx',ub_vec_"&amp;UB218&amp;"','ub_vec_"&amp;UB218&amp;"');"</f>
        <v>xlswrite('G:\Mi unidad\1. PROYECTOS TELLO 2022\SCM SPILL OVERS\outputs\PEAO\jefe_hogar\1%\simulacion_3\output_tests.xlsx',ub_vec_129','ub_vec_129');</v>
      </c>
      <c r="UI218">
        <v>129</v>
      </c>
      <c r="UJ218" t="str">
        <f>"xlswrite('G:\Mi unidad\1. PROYECTOS TELLO 2022\SCM SPILL OVERS\outputs\PEAO\mujeres\1%\simulacion_3\output_tests.xlsx',ub_vec_"&amp;UI218&amp;"','ub_vec_"&amp;UI218&amp;"');"</f>
        <v>xlswrite('G:\Mi unidad\1. PROYECTOS TELLO 2022\SCM SPILL OVERS\outputs\PEAO\mujeres\1%\simulacion_3\output_tests.xlsx',ub_vec_129','ub_vec_129');</v>
      </c>
      <c r="UU218">
        <v>129</v>
      </c>
      <c r="UV218" t="str">
        <f>"xlswrite('G:\Mi unidad\1. PROYECTOS TELLO 2022\SCM SPILL OVERS\outputs\PEAO\criminalidad\1%\simulacion_3\output_tests.xlsx',ub_vec_"&amp;UU218&amp;"','ub_vec_"&amp;UU218&amp;"');"</f>
        <v>xlswrite('G:\Mi unidad\1. PROYECTOS TELLO 2022\SCM SPILL OVERS\outputs\PEAO\criminalidad\1%\simulacion_3\output_tests.xlsx',ub_vec_129','ub_vec_129');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OVERS\outputs\PEAO\bajo_niv_educ\1%\simulacion_3\output_tests.xlsx',p_value_vec_"&amp;QW219&amp;"','p_value_vec_"&amp;QW219&amp;"');"</f>
        <v>xlswrite('G:\Mi unidad\1. PROYECTOS TELLO 2022\SCM SPILL OVERS\outputs\PEAO\bajo_niv_educ\1%\simulacion_3\output_tests.xlsx',p_value_vec_129','p_value_vec_129');</v>
      </c>
      <c r="RK219">
        <v>129</v>
      </c>
      <c r="RL219" t="str">
        <f>"xlswrite('G:\Mi unidad\1. PROYECTOS TELLO 2022\SCM SPILL OVERS\outputs\PEAO\bajo_ingreso\1%\simulacion_3\output_tests.xlsx',p_value_vec_"&amp;RK219&amp;"','p_value_vec_"&amp;RK219&amp;"');"</f>
        <v>xlswrite('G:\Mi unidad\1. PROYECTOS TELLO 2022\SCM SPILL OVERS\outputs\PEAO\bajo_ingreso\1%\simulacion_3\output_tests.xlsx',p_value_vec_129','p_value_vec_129');</v>
      </c>
      <c r="RW219">
        <v>129</v>
      </c>
      <c r="RX219" t="str">
        <f>"xlswrite('G:\Mi unidad\1. PROYECTOS TELLO 2022\SCM SPILL OVERS\outputs\PEAO\densidad\1%\simulacion_3\output_tests.xlsx',p_value_vec_"&amp;RW219&amp;"','p_value_vec_"&amp;RW219&amp;"');"</f>
        <v>xlswrite('G:\Mi unidad\1. PROYECTOS TELLO 2022\SCM SPILL OVERS\outputs\PEAO\densidad\1%\simulacion_3\output_tests.xlsx',p_value_vec_129','p_value_vec_129');</v>
      </c>
      <c r="SI219">
        <v>129</v>
      </c>
      <c r="SJ219" t="str">
        <f>"xlswrite('G:\Mi unidad\1. PROYECTOS TELLO 2022\SCM SPILL OVERS\outputs\PEAO\densidad_g\1%\simulacion_3\output_tests.xlsx',p_value_vec_"&amp;SI219&amp;"','p_value_vec_"&amp;SI219&amp;"');"</f>
        <v>xlswrite('G:\Mi unidad\1. PROYECTOS TELLO 2022\SCM SPILL OVERS\outputs\PEAO\densidad_g\1%\simulacion_3\output_tests.xlsx',p_value_vec_129','p_value_vec_129');</v>
      </c>
      <c r="SU219">
        <v>129</v>
      </c>
      <c r="SV219" t="str">
        <f>"xlswrite('G:\Mi unidad\1. PROYECTOS TELLO 2022\SCM SPILL OVERS\outputs\PEAO\distancia_centro_salud\1%\simulacion_3\output_tests.xlsx',p_value_vec_"&amp;SU219&amp;"','p_value_vec_"&amp;SU219&amp;"');"</f>
        <v>xlswrite('G:\Mi unidad\1. PROYECTOS TELLO 2022\SCM SPILL OVERS\outputs\PEAO\distancia_centro_salud\1%\simulacion_3\output_tests.xlsx',p_value_vec_129','p_value_vec_129');</v>
      </c>
      <c r="TH219">
        <v>129</v>
      </c>
      <c r="TI219" t="str">
        <f>"xlswrite('G:\Mi unidad\1. PROYECTOS TELLO 2022\SCM SPILL OVERS\outputs\PEAO\informalidad\1%\simulacion_3\output_tests.xlsx',p_value_vec_"&amp;TH219&amp;"','p_value_vec_"&amp;TH219&amp;"');"</f>
        <v>xlswrite('G:\Mi unidad\1. PROYECTOS TELLO 2022\SCM SPILL OVERS\outputs\PEAO\informalidad\1%\simulacion_3\output_tests.xlsx',p_value_vec_129','p_value_vec_129');</v>
      </c>
      <c r="TU219">
        <v>129</v>
      </c>
      <c r="TV219" t="str">
        <f>"xlswrite('G:\Mi unidad\1. PROYECTOS TELLO 2022\SCM SPILL OVERS\outputs\PEAO\alimentos\1%\simulacion_3\output_tests.xlsx',p_value_vec_"&amp;TU219&amp;"','p_value_vec_"&amp;TU219&amp;"');"</f>
        <v>xlswrite('G:\Mi unidad\1. PROYECTOS TELLO 2022\SCM SPILL OVERS\outputs\PEAO\alimentos\1%\simulacion_3\output_tests.xlsx',p_value_vec_129','p_value_vec_129');</v>
      </c>
      <c r="UB219">
        <v>129</v>
      </c>
      <c r="UC219" t="str">
        <f>"xlswrite('G:\Mi unidad\1. PROYECTOS TELLO 2022\SCM SPILL OVERS\outputs\PEAO\jefe_hogar\1%\simulacion_3\output_tests.xlsx',p_value_vec_"&amp;UB219&amp;"','p_value_vec_"&amp;UB219&amp;"');"</f>
        <v>xlswrite('G:\Mi unidad\1. PROYECTOS TELLO 2022\SCM SPILL OVERS\outputs\PEAO\jefe_hogar\1%\simulacion_3\output_tests.xlsx',p_value_vec_129','p_value_vec_129');</v>
      </c>
      <c r="UI219">
        <v>129</v>
      </c>
      <c r="UJ219" t="str">
        <f>"xlswrite('G:\Mi unidad\1. PROYECTOS TELLO 2022\SCM SPILL OVERS\outputs\PEAO\mujeres\1%\simulacion_3\output_tests.xlsx',p_value_vec_"&amp;UI219&amp;"','p_value_vec_"&amp;UI219&amp;"');"</f>
        <v>xlswrite('G:\Mi unidad\1. PROYECTOS TELLO 2022\SCM SPILL OVERS\outputs\PEAO\mujeres\1%\simulacion_3\output_tests.xlsx',p_value_vec_129','p_value_vec_129');</v>
      </c>
      <c r="UU219">
        <v>129</v>
      </c>
      <c r="UV219" t="str">
        <f>"xlswrite('G:\Mi unidad\1. PROYECTOS TELLO 2022\SCM SPILL OVERS\outputs\PEAO\criminalidad\1%\simulacion_3\output_tests.xlsx',p_value_vec_"&amp;UU219&amp;"','p_value_vec_"&amp;UU219&amp;"');"</f>
        <v>xlswrite('G:\Mi unidad\1. PROYECTOS TELLO 2022\SCM SPILL OVERS\outputs\PEAO\criminalidad\1%\simulacion_3\output_tests.xlsx',p_value_vec_129','p_value_vec_129');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OVERS\outputs\PEAO\bajo_niv_educ\1%\simulacion_3\output_tests.xlsx',alpha1_hat_vec_"&amp;QW220&amp;"','alpha1_hat_vec_"&amp;QW220&amp;"');"</f>
        <v>xlswrite('G:\Mi unidad\1. PROYECTOS TELLO 2022\SCM SPILL OVERS\outputs\PEAO\bajo_niv_educ\1%\simulacion_3\output_tests.xlsx',alpha1_hat_vec_129','alpha1_hat_vec_129');</v>
      </c>
      <c r="RK220">
        <v>129</v>
      </c>
      <c r="RL220" t="str">
        <f>"xlswrite('G:\Mi unidad\1. PROYECTOS TELLO 2022\SCM SPILL OVERS\outputs\PEAO\bajo_ingreso\1%\simulacion_3\output_tests.xlsx',alpha1_hat_vec_"&amp;RK220&amp;"','alpha1_hat_vec_"&amp;RK220&amp;"');"</f>
        <v>xlswrite('G:\Mi unidad\1. PROYECTOS TELLO 2022\SCM SPILL OVERS\outputs\PEAO\bajo_ingreso\1%\simulacion_3\output_tests.xlsx',alpha1_hat_vec_129','alpha1_hat_vec_129');</v>
      </c>
      <c r="RW220">
        <v>129</v>
      </c>
      <c r="RX220" t="str">
        <f>"xlswrite('G:\Mi unidad\1. PROYECTOS TELLO 2022\SCM SPILL OVERS\outputs\PEAO\densidad\1%\simulacion_3\output_tests.xlsx',alpha1_hat_vec_"&amp;RW220&amp;"','alpha1_hat_vec_"&amp;RW220&amp;"');"</f>
        <v>xlswrite('G:\Mi unidad\1. PROYECTOS TELLO 2022\SCM SPILL OVERS\outputs\PEAO\densidad\1%\simulacion_3\output_tests.xlsx',alpha1_hat_vec_129','alpha1_hat_vec_129');</v>
      </c>
      <c r="SI220">
        <v>129</v>
      </c>
      <c r="SJ220" t="str">
        <f>"xlswrite('G:\Mi unidad\1. PROYECTOS TELLO 2022\SCM SPILL OVERS\outputs\PEAO\densidad_g\1%\simulacion_3\output_tests.xlsx',alpha1_hat_vec_"&amp;SI220&amp;"','alpha1_hat_vec_"&amp;SI220&amp;"');"</f>
        <v>xlswrite('G:\Mi unidad\1. PROYECTOS TELLO 2022\SCM SPILL OVERS\outputs\PEAO\densidad_g\1%\simulacion_3\output_tests.xlsx',alpha1_hat_vec_129','alpha1_hat_vec_129');</v>
      </c>
      <c r="SU220">
        <v>129</v>
      </c>
      <c r="SV220" t="str">
        <f>"xlswrite('G:\Mi unidad\1. PROYECTOS TELLO 2022\SCM SPILL OVERS\outputs\PEAO\distancia_centro_salud\1%\simulacion_3\output_tests.xlsx',alpha1_hat_vec_"&amp;SU220&amp;"','alpha1_hat_vec_"&amp;SU220&amp;"');"</f>
        <v>xlswrite('G:\Mi unidad\1. PROYECTOS TELLO 2022\SCM SPILL OVERS\outputs\PEAO\distancia_centro_salud\1%\simulacion_3\output_tests.xlsx',alpha1_hat_vec_129','alpha1_hat_vec_129');</v>
      </c>
      <c r="TH220">
        <v>129</v>
      </c>
      <c r="TI220" t="str">
        <f>"xlswrite('G:\Mi unidad\1. PROYECTOS TELLO 2022\SCM SPILL OVERS\outputs\PEAO\informalidad\1%\simulacion_3\output_tests.xlsx',alpha1_hat_vec_"&amp;TH220&amp;"','alpha1_hat_vec_"&amp;TH220&amp;"');"</f>
        <v>xlswrite('G:\Mi unidad\1. PROYECTOS TELLO 2022\SCM SPILL OVERS\outputs\PEAO\informalidad\1%\simulacion_3\output_tests.xlsx',alpha1_hat_vec_129','alpha1_hat_vec_129');</v>
      </c>
      <c r="TU220">
        <v>129</v>
      </c>
      <c r="TV220" t="str">
        <f>"xlswrite('G:\Mi unidad\1. PROYECTOS TELLO 2022\SCM SPILL OVERS\outputs\PEAO\alimentos\1%\simulacion_3\output_tests.xlsx',alpha1_hat_vec_"&amp;TU220&amp;"','alpha1_hat_vec_"&amp;TU220&amp;"');"</f>
        <v>xlswrite('G:\Mi unidad\1. PROYECTOS TELLO 2022\SCM SPILL OVERS\outputs\PEAO\alimentos\1%\simulacion_3\output_tests.xlsx',alpha1_hat_vec_129','alpha1_hat_vec_129');</v>
      </c>
      <c r="UB220">
        <v>129</v>
      </c>
      <c r="UC220" t="str">
        <f>"xlswrite('G:\Mi unidad\1. PROYECTOS TELLO 2022\SCM SPILL OVERS\outputs\PEAO\jefe_hogar\1%\simulacion_3\output_tests.xlsx',alpha1_hat_vec_"&amp;UB220&amp;"','alpha1_hat_vec_"&amp;UB220&amp;"');"</f>
        <v>xlswrite('G:\Mi unidad\1. PROYECTOS TELLO 2022\SCM SPILL OVERS\outputs\PEAO\jefe_hogar\1%\simulacion_3\output_tests.xlsx',alpha1_hat_vec_129','alpha1_hat_vec_129');</v>
      </c>
      <c r="UI220">
        <v>129</v>
      </c>
      <c r="UJ220" t="str">
        <f>"xlswrite('G:\Mi unidad\1. PROYECTOS TELLO 2022\SCM SPILL OVERS\outputs\PEAO\mujeres\1%\simulacion_3\output_tests.xlsx',alpha1_hat_vec_"&amp;UI220&amp;"','alpha1_hat_vec_"&amp;UI220&amp;"');"</f>
        <v>xlswrite('G:\Mi unidad\1. PROYECTOS TELLO 2022\SCM SPILL OVERS\outputs\PEAO\mujeres\1%\simulacion_3\output_tests.xlsx',alpha1_hat_vec_129','alpha1_hat_vec_129');</v>
      </c>
      <c r="UU220">
        <v>129</v>
      </c>
      <c r="UV220" t="str">
        <f>"xlswrite('G:\Mi unidad\1. PROYECTOS TELLO 2022\SCM SPILL OVERS\outputs\PEAO\criminalidad\1%\simulacion_3\output_tests.xlsx',alpha1_hat_vec_"&amp;UU220&amp;"','alpha1_hat_vec_"&amp;UU220&amp;"');"</f>
        <v>xlswrite('G:\Mi unidad\1. PROYECTOS TELLO 2022\SCM SPILL OVERS\outputs\PEAO\criminalidad\1%\simulacion_3\output_tests.xlsx',alpha1_hat_vec_129','alpha1_hat_vec_129');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OVERS\outputs\PEAO\bajo_niv_educ\1%\simulacion_3\output_tests.xlsx',spillover_test_"&amp;QW221&amp;"','sp_test_"&amp;QW221&amp;"');"</f>
        <v>xlswrite('G:\Mi unidad\1. PROYECTOS TELLO 2022\SCM SPILL OVERS\outputs\PEAO\bajo_niv_educ\1%\simulacion_3\output_tests.xlsx',spillover_test_129','sp_test_129');</v>
      </c>
      <c r="RK221">
        <v>129</v>
      </c>
      <c r="RL221" t="str">
        <f>"xlswrite('G:\Mi unidad\1. PROYECTOS TELLO 2022\SCM SPILL OVERS\outputs\PEAO\bajo_ingreso\1%\simulacion_3\output_tests.xlsx',spillover_test_"&amp;RK221&amp;"','sp_test_"&amp;RK221&amp;"');"</f>
        <v>xlswrite('G:\Mi unidad\1. PROYECTOS TELLO 2022\SCM SPILL OVERS\outputs\PEAO\bajo_ingreso\1%\simulacion_3\output_tests.xlsx',spillover_test_129','sp_test_129');</v>
      </c>
      <c r="RW221">
        <v>129</v>
      </c>
      <c r="RX221" t="str">
        <f>"xlswrite('G:\Mi unidad\1. PROYECTOS TELLO 2022\SCM SPILL OVERS\outputs\PEAO\densidad\1%\simulacion_3\output_tests.xlsx',spillover_test_"&amp;RW221&amp;"','sp_test_"&amp;RW221&amp;"');"</f>
        <v>xlswrite('G:\Mi unidad\1. PROYECTOS TELLO 2022\SCM SPILL OVERS\outputs\PEAO\densidad\1%\simulacion_3\output_tests.xlsx',spillover_test_129','sp_test_129');</v>
      </c>
      <c r="SI221">
        <v>129</v>
      </c>
      <c r="SJ221" t="str">
        <f>"xlswrite('G:\Mi unidad\1. PROYECTOS TELLO 2022\SCM SPILL OVERS\outputs\PEAO\densidad_g\1%\simulacion_3\output_tests.xlsx',spillover_test_"&amp;SI221&amp;"','sp_test_"&amp;SI221&amp;"');"</f>
        <v>xlswrite('G:\Mi unidad\1. PROYECTOS TELLO 2022\SCM SPILL OVERS\outputs\PEAO\densidad_g\1%\simulacion_3\output_tests.xlsx',spillover_test_129','sp_test_129');</v>
      </c>
      <c r="SU221">
        <v>129</v>
      </c>
      <c r="SV221" t="str">
        <f>"xlswrite('G:\Mi unidad\1. PROYECTOS TELLO 2022\SCM SPILL OVERS\outputs\PEAO\distancia_centro_salud\1%\simulacion_3\output_tests.xlsx',spillover_test_"&amp;SU221&amp;"','sp_test_"&amp;SU221&amp;"');"</f>
        <v>xlswrite('G:\Mi unidad\1. PROYECTOS TELLO 2022\SCM SPILL OVERS\outputs\PEAO\distancia_centro_salud\1%\simulacion_3\output_tests.xlsx',spillover_test_129','sp_test_129');</v>
      </c>
      <c r="TH221">
        <v>129</v>
      </c>
      <c r="TI221" t="str">
        <f>"xlswrite('G:\Mi unidad\1. PROYECTOS TELLO 2022\SCM SPILL OVERS\outputs\PEAO\informalidad\1%\simulacion_3\output_tests.xlsx',spillover_test_"&amp;TH221&amp;"','sp_test_"&amp;TH221&amp;"');"</f>
        <v>xlswrite('G:\Mi unidad\1. PROYECTOS TELLO 2022\SCM SPILL OVERS\outputs\PEAO\informalidad\1%\simulacion_3\output_tests.xlsx',spillover_test_129','sp_test_129');</v>
      </c>
      <c r="TU221">
        <v>129</v>
      </c>
      <c r="TV221" t="str">
        <f>"xlswrite('G:\Mi unidad\1. PROYECTOS TELLO 2022\SCM SPILL OVERS\outputs\PEAO\alimentos\1%\simulacion_3\output_tests.xlsx',spillover_test_"&amp;TU221&amp;"','sp_test_"&amp;TU221&amp;"');"</f>
        <v>xlswrite('G:\Mi unidad\1. PROYECTOS TELLO 2022\SCM SPILL OVERS\outputs\PEAO\alimentos\1%\simulacion_3\output_tests.xlsx',spillover_test_129','sp_test_129');</v>
      </c>
      <c r="UB221">
        <v>129</v>
      </c>
      <c r="UC221" t="str">
        <f>"xlswrite('G:\Mi unidad\1. PROYECTOS TELLO 2022\SCM SPILL OVERS\outputs\PEAO\jefe_hogar\1%\simulacion_3\output_tests.xlsx',spillover_test_"&amp;UB221&amp;"','sp_test_"&amp;UB221&amp;"');"</f>
        <v>xlswrite('G:\Mi unidad\1. PROYECTOS TELLO 2022\SCM SPILL OVERS\outputs\PEAO\jefe_hogar\1%\simulacion_3\output_tests.xlsx',spillover_test_129','sp_test_129');</v>
      </c>
      <c r="UI221">
        <v>129</v>
      </c>
      <c r="UJ221" t="str">
        <f>"xlswrite('G:\Mi unidad\1. PROYECTOS TELLO 2022\SCM SPILL OVERS\outputs\PEAO\mujeres\1%\simulacion_3\output_tests.xlsx',spillover_test_"&amp;UI221&amp;"','sp_test_"&amp;UI221&amp;"');"</f>
        <v>xlswrite('G:\Mi unidad\1. PROYECTOS TELLO 2022\SCM SPILL OVERS\outputs\PEAO\mujeres\1%\simulacion_3\output_tests.xlsx',spillover_test_129','sp_test_129');</v>
      </c>
      <c r="UU221">
        <v>129</v>
      </c>
      <c r="UV221" t="str">
        <f>"xlswrite('G:\Mi unidad\1. PROYECTOS TELLO 2022\SCM SPILL OVERS\outputs\PEAO\criminalidad\1%\simulacion_3\output_tests.xlsx',spillover_test_"&amp;UU221&amp;"','sp_test_"&amp;UU221&amp;"');"</f>
        <v>xlswrite('G:\Mi unidad\1. PROYECTOS TELLO 2022\SCM SPILL OVERS\outputs\PEAO\criminalidad\1%\simulacion_3\output_tests.xlsx',spillover_test_129','sp_test_129');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OVERS\outputs\PEAO\bajo_niv_educ\1%\simulacion_3\output_tests.xlsx',lb_vec_"&amp;QW222&amp;"','lb_vec_"&amp;QW222&amp;"');"</f>
        <v>xlswrite('G:\Mi unidad\1. PROYECTOS TELLO 2022\SCM SPILL OVERS\outputs\PEAO\bajo_niv_educ\1%\simulacion_3\output_tests.xlsx',lb_vec_130','lb_vec_130');</v>
      </c>
      <c r="RK222">
        <v>130</v>
      </c>
      <c r="RL222" t="str">
        <f>"xlswrite('G:\Mi unidad\1. PROYECTOS TELLO 2022\SCM SPILL OVERS\outputs\PEAO\bajo_ingreso\1%\simulacion_3\output_tests.xlsx',lb_vec_"&amp;RK222&amp;"','lb_vec_"&amp;RK222&amp;"');"</f>
        <v>xlswrite('G:\Mi unidad\1. PROYECTOS TELLO 2022\SCM SPILL OVERS\outputs\PEAO\bajo_ingreso\1%\simulacion_3\output_tests.xlsx',lb_vec_130','lb_vec_130');</v>
      </c>
      <c r="RW222">
        <v>130</v>
      </c>
      <c r="RX222" t="str">
        <f>"xlswrite('G:\Mi unidad\1. PROYECTOS TELLO 2022\SCM SPILL OVERS\outputs\PEAO\densidad\1%\simulacion_3\output_tests.xlsx',lb_vec_"&amp;RW222&amp;"','lb_vec_"&amp;RW222&amp;"');"</f>
        <v>xlswrite('G:\Mi unidad\1. PROYECTOS TELLO 2022\SCM SPILL OVERS\outputs\PEAO\densidad\1%\simulacion_3\output_tests.xlsx',lb_vec_130','lb_vec_130');</v>
      </c>
      <c r="SI222">
        <v>130</v>
      </c>
      <c r="SJ222" t="str">
        <f>"xlswrite('G:\Mi unidad\1. PROYECTOS TELLO 2022\SCM SPILL OVERS\outputs\PEAO\densidad_g\1%\simulacion_3\output_tests.xlsx',lb_vec_"&amp;SI222&amp;"','lb_vec_"&amp;SI222&amp;"');"</f>
        <v>xlswrite('G:\Mi unidad\1. PROYECTOS TELLO 2022\SCM SPILL OVERS\outputs\PEAO\densidad_g\1%\simulacion_3\output_tests.xlsx',lb_vec_130','lb_vec_130');</v>
      </c>
      <c r="SU222">
        <v>130</v>
      </c>
      <c r="SV222" t="str">
        <f>"xlswrite('G:\Mi unidad\1. PROYECTOS TELLO 2022\SCM SPILL OVERS\outputs\PEAO\distancia_centro_salud\1%\simulacion_3\output_tests.xlsx',lb_vec_"&amp;SU222&amp;"','lb_vec_"&amp;SU222&amp;"');"</f>
        <v>xlswrite('G:\Mi unidad\1. PROYECTOS TELLO 2022\SCM SPILL OVERS\outputs\PEAO\distancia_centro_salud\1%\simulacion_3\output_tests.xlsx',lb_vec_130','lb_vec_130');</v>
      </c>
      <c r="TH222">
        <v>130</v>
      </c>
      <c r="TI222" t="str">
        <f>"xlswrite('G:\Mi unidad\1. PROYECTOS TELLO 2022\SCM SPILL OVERS\outputs\PEAO\informalidad\1%\simulacion_3\output_tests.xlsx',lb_vec_"&amp;TH222&amp;"','lb_vec_"&amp;TH222&amp;"');"</f>
        <v>xlswrite('G:\Mi unidad\1. PROYECTOS TELLO 2022\SCM SPILL OVERS\outputs\PEAO\informalidad\1%\simulacion_3\output_tests.xlsx',lb_vec_130','lb_vec_130');</v>
      </c>
      <c r="TU222">
        <v>130</v>
      </c>
      <c r="TV222" t="str">
        <f>"xlswrite('G:\Mi unidad\1. PROYECTOS TELLO 2022\SCM SPILL OVERS\outputs\PEAO\alimentos\1%\simulacion_3\output_tests.xlsx',lb_vec_"&amp;TU222&amp;"','lb_vec_"&amp;TU222&amp;"');"</f>
        <v>xlswrite('G:\Mi unidad\1. PROYECTOS TELLO 2022\SCM SPILL OVERS\outputs\PEAO\alimentos\1%\simulacion_3\output_tests.xlsx',lb_vec_130','lb_vec_130');</v>
      </c>
      <c r="UB222">
        <v>130</v>
      </c>
      <c r="UC222" t="str">
        <f>"xlswrite('G:\Mi unidad\1. PROYECTOS TELLO 2022\SCM SPILL OVERS\outputs\PEAO\jefe_hogar\1%\simulacion_3\output_tests.xlsx',lb_vec_"&amp;UB222&amp;"','lb_vec_"&amp;UB222&amp;"');"</f>
        <v>xlswrite('G:\Mi unidad\1. PROYECTOS TELLO 2022\SCM SPILL OVERS\outputs\PEAO\jefe_hogar\1%\simulacion_3\output_tests.xlsx',lb_vec_130','lb_vec_130');</v>
      </c>
      <c r="UI222">
        <v>130</v>
      </c>
      <c r="UJ222" t="str">
        <f>"xlswrite('G:\Mi unidad\1. PROYECTOS TELLO 2022\SCM SPILL OVERS\outputs\PEAO\mujeres\1%\simulacion_3\output_tests.xlsx',lb_vec_"&amp;UI222&amp;"','lb_vec_"&amp;UI222&amp;"');"</f>
        <v>xlswrite('G:\Mi unidad\1. PROYECTOS TELLO 2022\SCM SPILL OVERS\outputs\PEAO\mujeres\1%\simulacion_3\output_tests.xlsx',lb_vec_130','lb_vec_130');</v>
      </c>
      <c r="UU222">
        <v>130</v>
      </c>
      <c r="UV222" t="str">
        <f>"xlswrite('G:\Mi unidad\1. PROYECTOS TELLO 2022\SCM SPILL OVERS\outputs\PEAO\criminalidad\1%\simulacion_3\output_tests.xlsx',lb_vec_"&amp;UU222&amp;"','lb_vec_"&amp;UU222&amp;"');"</f>
        <v>xlswrite('G:\Mi unidad\1. PROYECTOS TELLO 2022\SCM SPILL OVERS\outputs\PEAO\criminalidad\1%\simulacion_3\output_tests.xlsx',lb_vec_130','lb_vec_130');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sp_andrews_te(Y_pre_"&amp;QI223&amp;",PEAO_"&amp;QI223&amp;"(:,T+s),A_"&amp;QI223&amp;",C,.05);"</f>
        <v xml:space="preserve">    [p_value_79,lb_79,ub_79] = sp_andrews_te(Y_pre_79,PEAO_79(:,T+s),A_79,C,.05);</v>
      </c>
      <c r="QP223">
        <v>105</v>
      </c>
      <c r="QQ223" t="str">
        <f>"    spillover_test_"&amp;QP223&amp;"(s) = sp_andrews(Y_pre_"&amp;QP223&amp;",PEAO_"&amp;QP223&amp;"(:,T+s),A_"&amp;QP223&amp;",C,d,alpha_sig);"</f>
        <v xml:space="preserve">    spillover_test_105(s) = sp_andrews(Y_pre_105,PEAO_105(:,T+s),A_105,C,d,alpha_sig);</v>
      </c>
      <c r="QW223">
        <v>130</v>
      </c>
      <c r="QX223" t="str">
        <f>"xlswrite('G:\Mi unidad\1. PROYECTOS TELLO 2022\SCM SPILL OVERS\outputs\PEAO\bajo_niv_educ\1%\simulacion_3\output_tests.xlsx',ub_vec_"&amp;QW223&amp;"','ub_vec_"&amp;QW223&amp;"');"</f>
        <v>xlswrite('G:\Mi unidad\1. PROYECTOS TELLO 2022\SCM SPILL OVERS\outputs\PEAO\bajo_niv_educ\1%\simulacion_3\output_tests.xlsx',ub_vec_130','ub_vec_130');</v>
      </c>
      <c r="RK223">
        <v>130</v>
      </c>
      <c r="RL223" t="str">
        <f>"xlswrite('G:\Mi unidad\1. PROYECTOS TELLO 2022\SCM SPILL OVERS\outputs\PEAO\bajo_ingreso\1%\simulacion_3\output_tests.xlsx',ub_vec_"&amp;RK223&amp;"','ub_vec_"&amp;RK223&amp;"');"</f>
        <v>xlswrite('G:\Mi unidad\1. PROYECTOS TELLO 2022\SCM SPILL OVERS\outputs\PEAO\bajo_ingreso\1%\simulacion_3\output_tests.xlsx',ub_vec_130','ub_vec_130');</v>
      </c>
      <c r="RW223">
        <v>130</v>
      </c>
      <c r="RX223" t="str">
        <f>"xlswrite('G:\Mi unidad\1. PROYECTOS TELLO 2022\SCM SPILL OVERS\outputs\PEAO\densidad\1%\simulacion_3\output_tests.xlsx',ub_vec_"&amp;RW223&amp;"','ub_vec_"&amp;RW223&amp;"');"</f>
        <v>xlswrite('G:\Mi unidad\1. PROYECTOS TELLO 2022\SCM SPILL OVERS\outputs\PEAO\densidad\1%\simulacion_3\output_tests.xlsx',ub_vec_130','ub_vec_130');</v>
      </c>
      <c r="SI223">
        <v>130</v>
      </c>
      <c r="SJ223" t="str">
        <f>"xlswrite('G:\Mi unidad\1. PROYECTOS TELLO 2022\SCM SPILL OVERS\outputs\PEAO\densidad_g\1%\simulacion_3\output_tests.xlsx',ub_vec_"&amp;SI223&amp;"','ub_vec_"&amp;SI223&amp;"');"</f>
        <v>xlswrite('G:\Mi unidad\1. PROYECTOS TELLO 2022\SCM SPILL OVERS\outputs\PEAO\densidad_g\1%\simulacion_3\output_tests.xlsx',ub_vec_130','ub_vec_130');</v>
      </c>
      <c r="SU223">
        <v>130</v>
      </c>
      <c r="SV223" t="str">
        <f>"xlswrite('G:\Mi unidad\1. PROYECTOS TELLO 2022\SCM SPILL OVERS\outputs\PEAO\distancia_centro_salud\1%\simulacion_3\output_tests.xlsx',ub_vec_"&amp;SU223&amp;"','ub_vec_"&amp;SU223&amp;"');"</f>
        <v>xlswrite('G:\Mi unidad\1. PROYECTOS TELLO 2022\SCM SPILL OVERS\outputs\PEAO\distancia_centro_salud\1%\simulacion_3\output_tests.xlsx',ub_vec_130','ub_vec_130');</v>
      </c>
      <c r="TH223">
        <v>130</v>
      </c>
      <c r="TI223" t="str">
        <f>"xlswrite('G:\Mi unidad\1. PROYECTOS TELLO 2022\SCM SPILL OVERS\outputs\PEAO\informalidad\1%\simulacion_3\output_tests.xlsx',ub_vec_"&amp;TH223&amp;"','ub_vec_"&amp;TH223&amp;"');"</f>
        <v>xlswrite('G:\Mi unidad\1. PROYECTOS TELLO 2022\SCM SPILL OVERS\outputs\PEAO\informalidad\1%\simulacion_3\output_tests.xlsx',ub_vec_130','ub_vec_130');</v>
      </c>
      <c r="TU223">
        <v>130</v>
      </c>
      <c r="TV223" t="str">
        <f>"xlswrite('G:\Mi unidad\1. PROYECTOS TELLO 2022\SCM SPILL OVERS\outputs\PEAO\alimentos\1%\simulacion_3\output_tests.xlsx',ub_vec_"&amp;TU223&amp;"','ub_vec_"&amp;TU223&amp;"');"</f>
        <v>xlswrite('G:\Mi unidad\1. PROYECTOS TELLO 2022\SCM SPILL OVERS\outputs\PEAO\alimentos\1%\simulacion_3\output_tests.xlsx',ub_vec_130','ub_vec_130');</v>
      </c>
      <c r="UB223">
        <v>130</v>
      </c>
      <c r="UC223" t="str">
        <f>"xlswrite('G:\Mi unidad\1. PROYECTOS TELLO 2022\SCM SPILL OVERS\outputs\PEAO\jefe_hogar\1%\simulacion_3\output_tests.xlsx',ub_vec_"&amp;UB223&amp;"','ub_vec_"&amp;UB223&amp;"');"</f>
        <v>xlswrite('G:\Mi unidad\1. PROYECTOS TELLO 2022\SCM SPILL OVERS\outputs\PEAO\jefe_hogar\1%\simulacion_3\output_tests.xlsx',ub_vec_130','ub_vec_130');</v>
      </c>
      <c r="UI223">
        <v>130</v>
      </c>
      <c r="UJ223" t="str">
        <f>"xlswrite('G:\Mi unidad\1. PROYECTOS TELLO 2022\SCM SPILL OVERS\outputs\PEAO\mujeres\1%\simulacion_3\output_tests.xlsx',ub_vec_"&amp;UI223&amp;"','ub_vec_"&amp;UI223&amp;"');"</f>
        <v>xlswrite('G:\Mi unidad\1. PROYECTOS TELLO 2022\SCM SPILL OVERS\outputs\PEAO\mujeres\1%\simulacion_3\output_tests.xlsx',ub_vec_130','ub_vec_130');</v>
      </c>
      <c r="UU223">
        <v>130</v>
      </c>
      <c r="UV223" t="str">
        <f>"xlswrite('G:\Mi unidad\1. PROYECTOS TELLO 2022\SCM SPILL OVERS\outputs\PEAO\criminalidad\1%\simulacion_3\output_tests.xlsx',ub_vec_"&amp;UU223&amp;"','ub_vec_"&amp;UU223&amp;"');"</f>
        <v>xlswrite('G:\Mi unidad\1. PROYECTOS TELLO 2022\SCM SPILL OVERS\outputs\PEAO\criminalidad\1%\simulacion_3\output_tests.xlsx',ub_vec_130','ub_vec_130');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OVERS\outputs\PEAO\bajo_niv_educ\1%\simulacion_3\output_tests.xlsx',p_value_vec_"&amp;QW224&amp;"','p_value_vec_"&amp;QW224&amp;"');"</f>
        <v>xlswrite('G:\Mi unidad\1. PROYECTOS TELLO 2022\SCM SPILL OVERS\outputs\PEAO\bajo_niv_educ\1%\simulacion_3\output_tests.xlsx',p_value_vec_130','p_value_vec_130');</v>
      </c>
      <c r="RK224">
        <v>130</v>
      </c>
      <c r="RL224" t="str">
        <f>"xlswrite('G:\Mi unidad\1. PROYECTOS TELLO 2022\SCM SPILL OVERS\outputs\PEAO\bajo_ingreso\1%\simulacion_3\output_tests.xlsx',p_value_vec_"&amp;RK224&amp;"','p_value_vec_"&amp;RK224&amp;"');"</f>
        <v>xlswrite('G:\Mi unidad\1. PROYECTOS TELLO 2022\SCM SPILL OVERS\outputs\PEAO\bajo_ingreso\1%\simulacion_3\output_tests.xlsx',p_value_vec_130','p_value_vec_130');</v>
      </c>
      <c r="RW224">
        <v>130</v>
      </c>
      <c r="RX224" t="str">
        <f>"xlswrite('G:\Mi unidad\1. PROYECTOS TELLO 2022\SCM SPILL OVERS\outputs\PEAO\densidad\1%\simulacion_3\output_tests.xlsx',p_value_vec_"&amp;RW224&amp;"','p_value_vec_"&amp;RW224&amp;"');"</f>
        <v>xlswrite('G:\Mi unidad\1. PROYECTOS TELLO 2022\SCM SPILL OVERS\outputs\PEAO\densidad\1%\simulacion_3\output_tests.xlsx',p_value_vec_130','p_value_vec_130');</v>
      </c>
      <c r="SI224">
        <v>130</v>
      </c>
      <c r="SJ224" t="str">
        <f>"xlswrite('G:\Mi unidad\1. PROYECTOS TELLO 2022\SCM SPILL OVERS\outputs\PEAO\densidad_g\1%\simulacion_3\output_tests.xlsx',p_value_vec_"&amp;SI224&amp;"','p_value_vec_"&amp;SI224&amp;"');"</f>
        <v>xlswrite('G:\Mi unidad\1. PROYECTOS TELLO 2022\SCM SPILL OVERS\outputs\PEAO\densidad_g\1%\simulacion_3\output_tests.xlsx',p_value_vec_130','p_value_vec_130');</v>
      </c>
      <c r="SU224">
        <v>130</v>
      </c>
      <c r="SV224" t="str">
        <f>"xlswrite('G:\Mi unidad\1. PROYECTOS TELLO 2022\SCM SPILL OVERS\outputs\PEAO\distancia_centro_salud\1%\simulacion_3\output_tests.xlsx',p_value_vec_"&amp;SU224&amp;"','p_value_vec_"&amp;SU224&amp;"');"</f>
        <v>xlswrite('G:\Mi unidad\1. PROYECTOS TELLO 2022\SCM SPILL OVERS\outputs\PEAO\distancia_centro_salud\1%\simulacion_3\output_tests.xlsx',p_value_vec_130','p_value_vec_130');</v>
      </c>
      <c r="TH224">
        <v>130</v>
      </c>
      <c r="TI224" t="str">
        <f>"xlswrite('G:\Mi unidad\1. PROYECTOS TELLO 2022\SCM SPILL OVERS\outputs\PEAO\informalidad\1%\simulacion_3\output_tests.xlsx',p_value_vec_"&amp;TH224&amp;"','p_value_vec_"&amp;TH224&amp;"');"</f>
        <v>xlswrite('G:\Mi unidad\1. PROYECTOS TELLO 2022\SCM SPILL OVERS\outputs\PEAO\informalidad\1%\simulacion_3\output_tests.xlsx',p_value_vec_130','p_value_vec_130');</v>
      </c>
      <c r="TU224">
        <v>130</v>
      </c>
      <c r="TV224" t="str">
        <f>"xlswrite('G:\Mi unidad\1. PROYECTOS TELLO 2022\SCM SPILL OVERS\outputs\PEAO\alimentos\1%\simulacion_3\output_tests.xlsx',p_value_vec_"&amp;TU224&amp;"','p_value_vec_"&amp;TU224&amp;"');"</f>
        <v>xlswrite('G:\Mi unidad\1. PROYECTOS TELLO 2022\SCM SPILL OVERS\outputs\PEAO\alimentos\1%\simulacion_3\output_tests.xlsx',p_value_vec_130','p_value_vec_130');</v>
      </c>
      <c r="UB224">
        <v>130</v>
      </c>
      <c r="UC224" t="str">
        <f>"xlswrite('G:\Mi unidad\1. PROYECTOS TELLO 2022\SCM SPILL OVERS\outputs\PEAO\jefe_hogar\1%\simulacion_3\output_tests.xlsx',p_value_vec_"&amp;UB224&amp;"','p_value_vec_"&amp;UB224&amp;"');"</f>
        <v>xlswrite('G:\Mi unidad\1. PROYECTOS TELLO 2022\SCM SPILL OVERS\outputs\PEAO\jefe_hogar\1%\simulacion_3\output_tests.xlsx',p_value_vec_130','p_value_vec_130');</v>
      </c>
      <c r="UI224">
        <v>130</v>
      </c>
      <c r="UJ224" t="str">
        <f>"xlswrite('G:\Mi unidad\1. PROYECTOS TELLO 2022\SCM SPILL OVERS\outputs\PEAO\mujeres\1%\simulacion_3\output_tests.xlsx',p_value_vec_"&amp;UI224&amp;"','p_value_vec_"&amp;UI224&amp;"');"</f>
        <v>xlswrite('G:\Mi unidad\1. PROYECTOS TELLO 2022\SCM SPILL OVERS\outputs\PEAO\mujeres\1%\simulacion_3\output_tests.xlsx',p_value_vec_130','p_value_vec_130');</v>
      </c>
      <c r="UU224">
        <v>130</v>
      </c>
      <c r="UV224" t="str">
        <f>"xlswrite('G:\Mi unidad\1. PROYECTOS TELLO 2022\SCM SPILL OVERS\outputs\PEAO\criminalidad\1%\simulacion_3\output_tests.xlsx',p_value_vec_"&amp;UU224&amp;"','p_value_vec_"&amp;UU224&amp;"');"</f>
        <v>xlswrite('G:\Mi unidad\1. PROYECTOS TELLO 2022\SCM SPILL OVERS\outputs\PEAO\criminalidad\1%\simulacion_3\output_tests.xlsx',p_value_vec_130','p_value_vec_130');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OVERS\outputs\PEAO\bajo_niv_educ\1%\simulacion_3\output_tests.xlsx',alpha1_hat_vec_"&amp;QW225&amp;"','alpha1_hat_vec_"&amp;QW225&amp;"');"</f>
        <v>xlswrite('G:\Mi unidad\1. PROYECTOS TELLO 2022\SCM SPILL OVERS\outputs\PEAO\bajo_niv_educ\1%\simulacion_3\output_tests.xlsx',alpha1_hat_vec_130','alpha1_hat_vec_130');</v>
      </c>
      <c r="RK225">
        <v>130</v>
      </c>
      <c r="RL225" t="str">
        <f>"xlswrite('G:\Mi unidad\1. PROYECTOS TELLO 2022\SCM SPILL OVERS\outputs\PEAO\bajo_ingreso\1%\simulacion_3\output_tests.xlsx',alpha1_hat_vec_"&amp;RK225&amp;"','alpha1_hat_vec_"&amp;RK225&amp;"');"</f>
        <v>xlswrite('G:\Mi unidad\1. PROYECTOS TELLO 2022\SCM SPILL OVERS\outputs\PEAO\bajo_ingreso\1%\simulacion_3\output_tests.xlsx',alpha1_hat_vec_130','alpha1_hat_vec_130');</v>
      </c>
      <c r="RW225">
        <v>130</v>
      </c>
      <c r="RX225" t="str">
        <f>"xlswrite('G:\Mi unidad\1. PROYECTOS TELLO 2022\SCM SPILL OVERS\outputs\PEAO\densidad\1%\simulacion_3\output_tests.xlsx',alpha1_hat_vec_"&amp;RW225&amp;"','alpha1_hat_vec_"&amp;RW225&amp;"');"</f>
        <v>xlswrite('G:\Mi unidad\1. PROYECTOS TELLO 2022\SCM SPILL OVERS\outputs\PEAO\densidad\1%\simulacion_3\output_tests.xlsx',alpha1_hat_vec_130','alpha1_hat_vec_130');</v>
      </c>
      <c r="SI225">
        <v>130</v>
      </c>
      <c r="SJ225" t="str">
        <f>"xlswrite('G:\Mi unidad\1. PROYECTOS TELLO 2022\SCM SPILL OVERS\outputs\PEAO\densidad_g\1%\simulacion_3\output_tests.xlsx',alpha1_hat_vec_"&amp;SI225&amp;"','alpha1_hat_vec_"&amp;SI225&amp;"');"</f>
        <v>xlswrite('G:\Mi unidad\1. PROYECTOS TELLO 2022\SCM SPILL OVERS\outputs\PEAO\densidad_g\1%\simulacion_3\output_tests.xlsx',alpha1_hat_vec_130','alpha1_hat_vec_130');</v>
      </c>
      <c r="SU225">
        <v>130</v>
      </c>
      <c r="SV225" t="str">
        <f>"xlswrite('G:\Mi unidad\1. PROYECTOS TELLO 2022\SCM SPILL OVERS\outputs\PEAO\distancia_centro_salud\1%\simulacion_3\output_tests.xlsx',alpha1_hat_vec_"&amp;SU225&amp;"','alpha1_hat_vec_"&amp;SU225&amp;"');"</f>
        <v>xlswrite('G:\Mi unidad\1. PROYECTOS TELLO 2022\SCM SPILL OVERS\outputs\PEAO\distancia_centro_salud\1%\simulacion_3\output_tests.xlsx',alpha1_hat_vec_130','alpha1_hat_vec_130');</v>
      </c>
      <c r="TH225">
        <v>130</v>
      </c>
      <c r="TI225" t="str">
        <f>"xlswrite('G:\Mi unidad\1. PROYECTOS TELLO 2022\SCM SPILL OVERS\outputs\PEAO\informalidad\1%\simulacion_3\output_tests.xlsx',alpha1_hat_vec_"&amp;TH225&amp;"','alpha1_hat_vec_"&amp;TH225&amp;"');"</f>
        <v>xlswrite('G:\Mi unidad\1. PROYECTOS TELLO 2022\SCM SPILL OVERS\outputs\PEAO\informalidad\1%\simulacion_3\output_tests.xlsx',alpha1_hat_vec_130','alpha1_hat_vec_130');</v>
      </c>
      <c r="TU225">
        <v>130</v>
      </c>
      <c r="TV225" t="str">
        <f>"xlswrite('G:\Mi unidad\1. PROYECTOS TELLO 2022\SCM SPILL OVERS\outputs\PEAO\alimentos\1%\simulacion_3\output_tests.xlsx',alpha1_hat_vec_"&amp;TU225&amp;"','alpha1_hat_vec_"&amp;TU225&amp;"');"</f>
        <v>xlswrite('G:\Mi unidad\1. PROYECTOS TELLO 2022\SCM SPILL OVERS\outputs\PEAO\alimentos\1%\simulacion_3\output_tests.xlsx',alpha1_hat_vec_130','alpha1_hat_vec_130');</v>
      </c>
      <c r="UB225">
        <v>130</v>
      </c>
      <c r="UC225" t="str">
        <f>"xlswrite('G:\Mi unidad\1. PROYECTOS TELLO 2022\SCM SPILL OVERS\outputs\PEAO\jefe_hogar\1%\simulacion_3\output_tests.xlsx',alpha1_hat_vec_"&amp;UB225&amp;"','alpha1_hat_vec_"&amp;UB225&amp;"');"</f>
        <v>xlswrite('G:\Mi unidad\1. PROYECTOS TELLO 2022\SCM SPILL OVERS\outputs\PEAO\jefe_hogar\1%\simulacion_3\output_tests.xlsx',alpha1_hat_vec_130','alpha1_hat_vec_130');</v>
      </c>
      <c r="UI225">
        <v>130</v>
      </c>
      <c r="UJ225" t="str">
        <f>"xlswrite('G:\Mi unidad\1. PROYECTOS TELLO 2022\SCM SPILL OVERS\outputs\PEAO\mujeres\1%\simulacion_3\output_tests.xlsx',alpha1_hat_vec_"&amp;UI225&amp;"','alpha1_hat_vec_"&amp;UI225&amp;"');"</f>
        <v>xlswrite('G:\Mi unidad\1. PROYECTOS TELLO 2022\SCM SPILL OVERS\outputs\PEAO\mujeres\1%\simulacion_3\output_tests.xlsx',alpha1_hat_vec_130','alpha1_hat_vec_130');</v>
      </c>
      <c r="UU225">
        <v>130</v>
      </c>
      <c r="UV225" t="str">
        <f>"xlswrite('G:\Mi unidad\1. PROYECTOS TELLO 2022\SCM SPILL OVERS\outputs\PEAO\criminalidad\1%\simulacion_3\output_tests.xlsx',alpha1_hat_vec_"&amp;UU225&amp;"','alpha1_hat_vec_"&amp;UU225&amp;"');"</f>
        <v>xlswrite('G:\Mi unidad\1. PROYECTOS TELLO 2022\SCM SPILL OVERS\outputs\PEAO\criminalidad\1%\simulacion_3\output_tests.xlsx',alpha1_hat_vec_130','alpha1_hat_vec_130');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OVERS\outputs\PEAO\bajo_niv_educ\1%\simulacion_3\output_tests.xlsx',spillover_test_"&amp;QW226&amp;"','sp_test_"&amp;QW226&amp;"');"</f>
        <v>xlswrite('G:\Mi unidad\1. PROYECTOS TELLO 2022\SCM SPILL OVERS\outputs\PEAO\bajo_niv_educ\1%\simulacion_3\output_tests.xlsx',spillover_test_130','sp_test_130');</v>
      </c>
      <c r="RK226">
        <v>130</v>
      </c>
      <c r="RL226" t="str">
        <f>"xlswrite('G:\Mi unidad\1. PROYECTOS TELLO 2022\SCM SPILL OVERS\outputs\PEAO\bajo_ingreso\1%\simulacion_3\output_tests.xlsx',spillover_test_"&amp;RK226&amp;"','sp_test_"&amp;RK226&amp;"');"</f>
        <v>xlswrite('G:\Mi unidad\1. PROYECTOS TELLO 2022\SCM SPILL OVERS\outputs\PEAO\bajo_ingreso\1%\simulacion_3\output_tests.xlsx',spillover_test_130','sp_test_130');</v>
      </c>
      <c r="RW226">
        <v>130</v>
      </c>
      <c r="RX226" t="str">
        <f>"xlswrite('G:\Mi unidad\1. PROYECTOS TELLO 2022\SCM SPILL OVERS\outputs\PEAO\densidad\1%\simulacion_3\output_tests.xlsx',spillover_test_"&amp;RW226&amp;"','sp_test_"&amp;RW226&amp;"');"</f>
        <v>xlswrite('G:\Mi unidad\1. PROYECTOS TELLO 2022\SCM SPILL OVERS\outputs\PEAO\densidad\1%\simulacion_3\output_tests.xlsx',spillover_test_130','sp_test_130');</v>
      </c>
      <c r="SI226">
        <v>130</v>
      </c>
      <c r="SJ226" t="str">
        <f>"xlswrite('G:\Mi unidad\1. PROYECTOS TELLO 2022\SCM SPILL OVERS\outputs\PEAO\densidad_g\1%\simulacion_3\output_tests.xlsx',spillover_test_"&amp;SI226&amp;"','sp_test_"&amp;SI226&amp;"');"</f>
        <v>xlswrite('G:\Mi unidad\1. PROYECTOS TELLO 2022\SCM SPILL OVERS\outputs\PEAO\densidad_g\1%\simulacion_3\output_tests.xlsx',spillover_test_130','sp_test_130');</v>
      </c>
      <c r="SU226">
        <v>130</v>
      </c>
      <c r="SV226" t="str">
        <f>"xlswrite('G:\Mi unidad\1. PROYECTOS TELLO 2022\SCM SPILL OVERS\outputs\PEAO\distancia_centro_salud\1%\simulacion_3\output_tests.xlsx',spillover_test_"&amp;SU226&amp;"','sp_test_"&amp;SU226&amp;"');"</f>
        <v>xlswrite('G:\Mi unidad\1. PROYECTOS TELLO 2022\SCM SPILL OVERS\outputs\PEAO\distancia_centro_salud\1%\simulacion_3\output_tests.xlsx',spillover_test_130','sp_test_130');</v>
      </c>
      <c r="TH226">
        <v>130</v>
      </c>
      <c r="TI226" t="str">
        <f>"xlswrite('G:\Mi unidad\1. PROYECTOS TELLO 2022\SCM SPILL OVERS\outputs\PEAO\informalidad\1%\simulacion_3\output_tests.xlsx',spillover_test_"&amp;TH226&amp;"','sp_test_"&amp;TH226&amp;"');"</f>
        <v>xlswrite('G:\Mi unidad\1. PROYECTOS TELLO 2022\SCM SPILL OVERS\outputs\PEAO\informalidad\1%\simulacion_3\output_tests.xlsx',spillover_test_130','sp_test_130');</v>
      </c>
      <c r="TU226">
        <v>130</v>
      </c>
      <c r="TV226" t="str">
        <f>"xlswrite('G:\Mi unidad\1. PROYECTOS TELLO 2022\SCM SPILL OVERS\outputs\PEAO\alimentos\1%\simulacion_3\output_tests.xlsx',spillover_test_"&amp;TU226&amp;"','sp_test_"&amp;TU226&amp;"');"</f>
        <v>xlswrite('G:\Mi unidad\1. PROYECTOS TELLO 2022\SCM SPILL OVERS\outputs\PEAO\alimentos\1%\simulacion_3\output_tests.xlsx',spillover_test_130','sp_test_130');</v>
      </c>
      <c r="UB226">
        <v>130</v>
      </c>
      <c r="UC226" t="str">
        <f>"xlswrite('G:\Mi unidad\1. PROYECTOS TELLO 2022\SCM SPILL OVERS\outputs\PEAO\jefe_hogar\1%\simulacion_3\output_tests.xlsx',spillover_test_"&amp;UB226&amp;"','sp_test_"&amp;UB226&amp;"');"</f>
        <v>xlswrite('G:\Mi unidad\1. PROYECTOS TELLO 2022\SCM SPILL OVERS\outputs\PEAO\jefe_hogar\1%\simulacion_3\output_tests.xlsx',spillover_test_130','sp_test_130');</v>
      </c>
      <c r="UI226">
        <v>130</v>
      </c>
      <c r="UJ226" t="str">
        <f>"xlswrite('G:\Mi unidad\1. PROYECTOS TELLO 2022\SCM SPILL OVERS\outputs\PEAO\mujeres\1%\simulacion_3\output_tests.xlsx',spillover_test_"&amp;UI226&amp;"','sp_test_"&amp;UI226&amp;"');"</f>
        <v>xlswrite('G:\Mi unidad\1. PROYECTOS TELLO 2022\SCM SPILL OVERS\outputs\PEAO\mujeres\1%\simulacion_3\output_tests.xlsx',spillover_test_130','sp_test_130');</v>
      </c>
      <c r="UU226">
        <v>130</v>
      </c>
      <c r="UV226" t="str">
        <f>"xlswrite('G:\Mi unidad\1. PROYECTOS TELLO 2022\SCM SPILL OVERS\outputs\PEAO\criminalidad\1%\simulacion_3\output_tests.xlsx',spillover_test_"&amp;UU226&amp;"','sp_test_"&amp;UU226&amp;"');"</f>
        <v>xlswrite('G:\Mi unidad\1. PROYECTOS TELLO 2022\SCM SPILL OVERS\outputs\PEAO\criminalidad\1%\simulacion_3\output_tests.xlsx',spillover_test_130','sp_test_130');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OVERS\outputs\PEAO\bajo_niv_educ\1%\simulacion_3\output_tests.xlsx',lb_vec_"&amp;QW227&amp;"','lb_vec_"&amp;QW227&amp;"');"</f>
        <v>xlswrite('G:\Mi unidad\1. PROYECTOS TELLO 2022\SCM SPILL OVERS\outputs\PEAO\bajo_niv_educ\1%\simulacion_3\output_tests.xlsx',lb_vec_133','lb_vec_133');</v>
      </c>
      <c r="RK227">
        <v>133</v>
      </c>
      <c r="RL227" t="str">
        <f>"xlswrite('G:\Mi unidad\1. PROYECTOS TELLO 2022\SCM SPILL OVERS\outputs\PEAO\bajo_ingreso\1%\simulacion_3\output_tests.xlsx',lb_vec_"&amp;RK227&amp;"','lb_vec_"&amp;RK227&amp;"');"</f>
        <v>xlswrite('G:\Mi unidad\1. PROYECTOS TELLO 2022\SCM SPILL OVERS\outputs\PEAO\bajo_ingreso\1%\simulacion_3\output_tests.xlsx',lb_vec_133','lb_vec_133');</v>
      </c>
      <c r="RW227">
        <v>133</v>
      </c>
      <c r="RX227" t="str">
        <f>"xlswrite('G:\Mi unidad\1. PROYECTOS TELLO 2022\SCM SPILL OVERS\outputs\PEAO\densidad\1%\simulacion_3\output_tests.xlsx',lb_vec_"&amp;RW227&amp;"','lb_vec_"&amp;RW227&amp;"');"</f>
        <v>xlswrite('G:\Mi unidad\1. PROYECTOS TELLO 2022\SCM SPILL OVERS\outputs\PEAO\densidad\1%\simulacion_3\output_tests.xlsx',lb_vec_133','lb_vec_133');</v>
      </c>
      <c r="SI227">
        <v>133</v>
      </c>
      <c r="SJ227" t="str">
        <f>"xlswrite('G:\Mi unidad\1. PROYECTOS TELLO 2022\SCM SPILL OVERS\outputs\PEAO\densidad_g\1%\simulacion_3\output_tests.xlsx',lb_vec_"&amp;SI227&amp;"','lb_vec_"&amp;SI227&amp;"');"</f>
        <v>xlswrite('G:\Mi unidad\1. PROYECTOS TELLO 2022\SCM SPILL OVERS\outputs\PEAO\densidad_g\1%\simulacion_3\output_tests.xlsx',lb_vec_133','lb_vec_133');</v>
      </c>
      <c r="SU227">
        <v>133</v>
      </c>
      <c r="SV227" t="str">
        <f>"xlswrite('G:\Mi unidad\1. PROYECTOS TELLO 2022\SCM SPILL OVERS\outputs\PEAO\distancia_centro_salud\1%\simulacion_3\output_tests.xlsx',lb_vec_"&amp;SU227&amp;"','lb_vec_"&amp;SU227&amp;"');"</f>
        <v>xlswrite('G:\Mi unidad\1. PROYECTOS TELLO 2022\SCM SPILL OVERS\outputs\PEAO\distancia_centro_salud\1%\simulacion_3\output_tests.xlsx',lb_vec_133','lb_vec_133');</v>
      </c>
      <c r="TH227">
        <v>133</v>
      </c>
      <c r="TI227" t="str">
        <f>"xlswrite('G:\Mi unidad\1. PROYECTOS TELLO 2022\SCM SPILL OVERS\outputs\PEAO\informalidad\1%\simulacion_3\output_tests.xlsx',lb_vec_"&amp;TH227&amp;"','lb_vec_"&amp;TH227&amp;"');"</f>
        <v>xlswrite('G:\Mi unidad\1. PROYECTOS TELLO 2022\SCM SPILL OVERS\outputs\PEAO\informalidad\1%\simulacion_3\output_tests.xlsx',lb_vec_133','lb_vec_133');</v>
      </c>
      <c r="TU227">
        <v>133</v>
      </c>
      <c r="TV227" t="str">
        <f>"xlswrite('G:\Mi unidad\1. PROYECTOS TELLO 2022\SCM SPILL OVERS\outputs\PEAO\alimentos\1%\simulacion_3\output_tests.xlsx',lb_vec_"&amp;TU227&amp;"','lb_vec_"&amp;TU227&amp;"');"</f>
        <v>xlswrite('G:\Mi unidad\1. PROYECTOS TELLO 2022\SCM SPILL OVERS\outputs\PEAO\alimentos\1%\simulacion_3\output_tests.xlsx',lb_vec_133','lb_vec_133');</v>
      </c>
      <c r="UB227">
        <v>133</v>
      </c>
      <c r="UC227" t="str">
        <f>"xlswrite('G:\Mi unidad\1. PROYECTOS TELLO 2022\SCM SPILL OVERS\outputs\PEAO\jefe_hogar\1%\simulacion_3\output_tests.xlsx',lb_vec_"&amp;UB227&amp;"','lb_vec_"&amp;UB227&amp;"');"</f>
        <v>xlswrite('G:\Mi unidad\1. PROYECTOS TELLO 2022\SCM SPILL OVERS\outputs\PEAO\jefe_hogar\1%\simulacion_3\output_tests.xlsx',lb_vec_133','lb_vec_133');</v>
      </c>
      <c r="UI227">
        <v>133</v>
      </c>
      <c r="UJ227" t="str">
        <f>"xlswrite('G:\Mi unidad\1. PROYECTOS TELLO 2022\SCM SPILL OVERS\outputs\PEAO\mujeres\1%\simulacion_3\output_tests.xlsx',lb_vec_"&amp;UI227&amp;"','lb_vec_"&amp;UI227&amp;"');"</f>
        <v>xlswrite('G:\Mi unidad\1. PROYECTOS TELLO 2022\SCM SPILL OVERS\outputs\PEAO\mujeres\1%\simulacion_3\output_tests.xlsx',lb_vec_133','lb_vec_133');</v>
      </c>
      <c r="UU227">
        <v>133</v>
      </c>
      <c r="UV227" t="str">
        <f>"xlswrite('G:\Mi unidad\1. PROYECTOS TELLO 2022\SCM SPILL OVERS\outputs\PEAO\criminalidad\1%\simulacion_3\output_tests.xlsx',lb_vec_"&amp;UU227&amp;"','lb_vec_"&amp;UU227&amp;"');"</f>
        <v>xlswrite('G:\Mi unidad\1. PROYECTOS TELLO 2022\SCM SPILL OVERS\outputs\PEAO\criminalidad\1%\simulacion_3\output_tests.xlsx',lb_vec_133','lb_vec_133');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OVERS\outputs\PEAO\bajo_niv_educ\1%\simulacion_3\output_tests.xlsx',ub_vec_"&amp;QW228&amp;"','ub_vec_"&amp;QW228&amp;"');"</f>
        <v>xlswrite('G:\Mi unidad\1. PROYECTOS TELLO 2022\SCM SPILL OVERS\outputs\PEAO\bajo_niv_educ\1%\simulacion_3\output_tests.xlsx',ub_vec_133','ub_vec_133');</v>
      </c>
      <c r="RK228">
        <v>133</v>
      </c>
      <c r="RL228" t="str">
        <f>"xlswrite('G:\Mi unidad\1. PROYECTOS TELLO 2022\SCM SPILL OVERS\outputs\PEAO\bajo_ingreso\1%\simulacion_3\output_tests.xlsx',ub_vec_"&amp;RK228&amp;"','ub_vec_"&amp;RK228&amp;"');"</f>
        <v>xlswrite('G:\Mi unidad\1. PROYECTOS TELLO 2022\SCM SPILL OVERS\outputs\PEAO\bajo_ingreso\1%\simulacion_3\output_tests.xlsx',ub_vec_133','ub_vec_133');</v>
      </c>
      <c r="RW228">
        <v>133</v>
      </c>
      <c r="RX228" t="str">
        <f>"xlswrite('G:\Mi unidad\1. PROYECTOS TELLO 2022\SCM SPILL OVERS\outputs\PEAO\densidad\1%\simulacion_3\output_tests.xlsx',ub_vec_"&amp;RW228&amp;"','ub_vec_"&amp;RW228&amp;"');"</f>
        <v>xlswrite('G:\Mi unidad\1. PROYECTOS TELLO 2022\SCM SPILL OVERS\outputs\PEAO\densidad\1%\simulacion_3\output_tests.xlsx',ub_vec_133','ub_vec_133');</v>
      </c>
      <c r="SI228">
        <v>133</v>
      </c>
      <c r="SJ228" t="str">
        <f>"xlswrite('G:\Mi unidad\1. PROYECTOS TELLO 2022\SCM SPILL OVERS\outputs\PEAO\densidad_g\1%\simulacion_3\output_tests.xlsx',ub_vec_"&amp;SI228&amp;"','ub_vec_"&amp;SI228&amp;"');"</f>
        <v>xlswrite('G:\Mi unidad\1. PROYECTOS TELLO 2022\SCM SPILL OVERS\outputs\PEAO\densidad_g\1%\simulacion_3\output_tests.xlsx',ub_vec_133','ub_vec_133');</v>
      </c>
      <c r="SU228">
        <v>133</v>
      </c>
      <c r="SV228" t="str">
        <f>"xlswrite('G:\Mi unidad\1. PROYECTOS TELLO 2022\SCM SPILL OVERS\outputs\PEAO\distancia_centro_salud\1%\simulacion_3\output_tests.xlsx',ub_vec_"&amp;SU228&amp;"','ub_vec_"&amp;SU228&amp;"');"</f>
        <v>xlswrite('G:\Mi unidad\1. PROYECTOS TELLO 2022\SCM SPILL OVERS\outputs\PEAO\distancia_centro_salud\1%\simulacion_3\output_tests.xlsx',ub_vec_133','ub_vec_133');</v>
      </c>
      <c r="TH228">
        <v>133</v>
      </c>
      <c r="TI228" t="str">
        <f>"xlswrite('G:\Mi unidad\1. PROYECTOS TELLO 2022\SCM SPILL OVERS\outputs\PEAO\informalidad\1%\simulacion_3\output_tests.xlsx',ub_vec_"&amp;TH228&amp;"','ub_vec_"&amp;TH228&amp;"');"</f>
        <v>xlswrite('G:\Mi unidad\1. PROYECTOS TELLO 2022\SCM SPILL OVERS\outputs\PEAO\informalidad\1%\simulacion_3\output_tests.xlsx',ub_vec_133','ub_vec_133');</v>
      </c>
      <c r="TU228">
        <v>133</v>
      </c>
      <c r="TV228" t="str">
        <f>"xlswrite('G:\Mi unidad\1. PROYECTOS TELLO 2022\SCM SPILL OVERS\outputs\PEAO\alimentos\1%\simulacion_3\output_tests.xlsx',ub_vec_"&amp;TU228&amp;"','ub_vec_"&amp;TU228&amp;"');"</f>
        <v>xlswrite('G:\Mi unidad\1. PROYECTOS TELLO 2022\SCM SPILL OVERS\outputs\PEAO\alimentos\1%\simulacion_3\output_tests.xlsx',ub_vec_133','ub_vec_133');</v>
      </c>
      <c r="UB228">
        <v>133</v>
      </c>
      <c r="UC228" t="str">
        <f>"xlswrite('G:\Mi unidad\1. PROYECTOS TELLO 2022\SCM SPILL OVERS\outputs\PEAO\jefe_hogar\1%\simulacion_3\output_tests.xlsx',ub_vec_"&amp;UB228&amp;"','ub_vec_"&amp;UB228&amp;"');"</f>
        <v>xlswrite('G:\Mi unidad\1. PROYECTOS TELLO 2022\SCM SPILL OVERS\outputs\PEAO\jefe_hogar\1%\simulacion_3\output_tests.xlsx',ub_vec_133','ub_vec_133');</v>
      </c>
      <c r="UI228">
        <v>133</v>
      </c>
      <c r="UJ228" t="str">
        <f>"xlswrite('G:\Mi unidad\1. PROYECTOS TELLO 2022\SCM SPILL OVERS\outputs\PEAO\mujeres\1%\simulacion_3\output_tests.xlsx',ub_vec_"&amp;UI228&amp;"','ub_vec_"&amp;UI228&amp;"');"</f>
        <v>xlswrite('G:\Mi unidad\1. PROYECTOS TELLO 2022\SCM SPILL OVERS\outputs\PEAO\mujeres\1%\simulacion_3\output_tests.xlsx',ub_vec_133','ub_vec_133');</v>
      </c>
      <c r="UU228">
        <v>133</v>
      </c>
      <c r="UV228" t="str">
        <f>"xlswrite('G:\Mi unidad\1. PROYECTOS TELLO 2022\SCM SPILL OVERS\outputs\PEAO\criminalidad\1%\simulacion_3\output_tests.xlsx',ub_vec_"&amp;UU228&amp;"','ub_vec_"&amp;UU228&amp;"');"</f>
        <v>xlswrite('G:\Mi unidad\1. PROYECTOS TELLO 2022\SCM SPILL OVERS\outputs\PEAO\criminalidad\1%\simulacion_3\output_tests.xlsx',ub_vec_133','ub_vec_133');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sp_andrews(Y_pre_"&amp;QP229&amp;",PEAO_"&amp;QP229&amp;"(:,T+s),A_"&amp;QP229&amp;",C,d,alpha_sig);"</f>
        <v xml:space="preserve">    spillover_test_106(s) = sp_andrews(Y_pre_106,PEAO_106(:,T+s),A_106,C,d,alpha_sig);</v>
      </c>
      <c r="QW229">
        <v>133</v>
      </c>
      <c r="QX229" t="str">
        <f>"xlswrite('G:\Mi unidad\1. PROYECTOS TELLO 2022\SCM SPILL OVERS\outputs\PEAO\bajo_niv_educ\1%\simulacion_3\output_tests.xlsx',p_value_vec_"&amp;QW229&amp;"','p_value_vec_"&amp;QW229&amp;"');"</f>
        <v>xlswrite('G:\Mi unidad\1. PROYECTOS TELLO 2022\SCM SPILL OVERS\outputs\PEAO\bajo_niv_educ\1%\simulacion_3\output_tests.xlsx',p_value_vec_133','p_value_vec_133');</v>
      </c>
      <c r="RK229">
        <v>133</v>
      </c>
      <c r="RL229" t="str">
        <f>"xlswrite('G:\Mi unidad\1. PROYECTOS TELLO 2022\SCM SPILL OVERS\outputs\PEAO\bajo_ingreso\1%\simulacion_3\output_tests.xlsx',p_value_vec_"&amp;RK229&amp;"','p_value_vec_"&amp;RK229&amp;"');"</f>
        <v>xlswrite('G:\Mi unidad\1. PROYECTOS TELLO 2022\SCM SPILL OVERS\outputs\PEAO\bajo_ingreso\1%\simulacion_3\output_tests.xlsx',p_value_vec_133','p_value_vec_133');</v>
      </c>
      <c r="RW229">
        <v>133</v>
      </c>
      <c r="RX229" t="str">
        <f>"xlswrite('G:\Mi unidad\1. PROYECTOS TELLO 2022\SCM SPILL OVERS\outputs\PEAO\densidad\1%\simulacion_3\output_tests.xlsx',p_value_vec_"&amp;RW229&amp;"','p_value_vec_"&amp;RW229&amp;"');"</f>
        <v>xlswrite('G:\Mi unidad\1. PROYECTOS TELLO 2022\SCM SPILL OVERS\outputs\PEAO\densidad\1%\simulacion_3\output_tests.xlsx',p_value_vec_133','p_value_vec_133');</v>
      </c>
      <c r="SI229">
        <v>133</v>
      </c>
      <c r="SJ229" t="str">
        <f>"xlswrite('G:\Mi unidad\1. PROYECTOS TELLO 2022\SCM SPILL OVERS\outputs\PEAO\densidad_g\1%\simulacion_3\output_tests.xlsx',p_value_vec_"&amp;SI229&amp;"','p_value_vec_"&amp;SI229&amp;"');"</f>
        <v>xlswrite('G:\Mi unidad\1. PROYECTOS TELLO 2022\SCM SPILL OVERS\outputs\PEAO\densidad_g\1%\simulacion_3\output_tests.xlsx',p_value_vec_133','p_value_vec_133');</v>
      </c>
      <c r="SU229">
        <v>133</v>
      </c>
      <c r="SV229" t="str">
        <f>"xlswrite('G:\Mi unidad\1. PROYECTOS TELLO 2022\SCM SPILL OVERS\outputs\PEAO\distancia_centro_salud\1%\simulacion_3\output_tests.xlsx',p_value_vec_"&amp;SU229&amp;"','p_value_vec_"&amp;SU229&amp;"');"</f>
        <v>xlswrite('G:\Mi unidad\1. PROYECTOS TELLO 2022\SCM SPILL OVERS\outputs\PEAO\distancia_centro_salud\1%\simulacion_3\output_tests.xlsx',p_value_vec_133','p_value_vec_133');</v>
      </c>
      <c r="TH229">
        <v>133</v>
      </c>
      <c r="TI229" t="str">
        <f>"xlswrite('G:\Mi unidad\1. PROYECTOS TELLO 2022\SCM SPILL OVERS\outputs\PEAO\informalidad\1%\simulacion_3\output_tests.xlsx',p_value_vec_"&amp;TH229&amp;"','p_value_vec_"&amp;TH229&amp;"');"</f>
        <v>xlswrite('G:\Mi unidad\1. PROYECTOS TELLO 2022\SCM SPILL OVERS\outputs\PEAO\informalidad\1%\simulacion_3\output_tests.xlsx',p_value_vec_133','p_value_vec_133');</v>
      </c>
      <c r="TU229">
        <v>133</v>
      </c>
      <c r="TV229" t="str">
        <f>"xlswrite('G:\Mi unidad\1. PROYECTOS TELLO 2022\SCM SPILL OVERS\outputs\PEAO\alimentos\1%\simulacion_3\output_tests.xlsx',p_value_vec_"&amp;TU229&amp;"','p_value_vec_"&amp;TU229&amp;"');"</f>
        <v>xlswrite('G:\Mi unidad\1. PROYECTOS TELLO 2022\SCM SPILL OVERS\outputs\PEAO\alimentos\1%\simulacion_3\output_tests.xlsx',p_value_vec_133','p_value_vec_133');</v>
      </c>
      <c r="UB229">
        <v>133</v>
      </c>
      <c r="UC229" t="str">
        <f>"xlswrite('G:\Mi unidad\1. PROYECTOS TELLO 2022\SCM SPILL OVERS\outputs\PEAO\jefe_hogar\1%\simulacion_3\output_tests.xlsx',p_value_vec_"&amp;UB229&amp;"','p_value_vec_"&amp;UB229&amp;"');"</f>
        <v>xlswrite('G:\Mi unidad\1. PROYECTOS TELLO 2022\SCM SPILL OVERS\outputs\PEAO\jefe_hogar\1%\simulacion_3\output_tests.xlsx',p_value_vec_133','p_value_vec_133');</v>
      </c>
      <c r="UI229">
        <v>133</v>
      </c>
      <c r="UJ229" t="str">
        <f>"xlswrite('G:\Mi unidad\1. PROYECTOS TELLO 2022\SCM SPILL OVERS\outputs\PEAO\mujeres\1%\simulacion_3\output_tests.xlsx',p_value_vec_"&amp;UI229&amp;"','p_value_vec_"&amp;UI229&amp;"');"</f>
        <v>xlswrite('G:\Mi unidad\1. PROYECTOS TELLO 2022\SCM SPILL OVERS\outputs\PEAO\mujeres\1%\simulacion_3\output_tests.xlsx',p_value_vec_133','p_value_vec_133');</v>
      </c>
      <c r="UU229">
        <v>133</v>
      </c>
      <c r="UV229" t="str">
        <f>"xlswrite('G:\Mi unidad\1. PROYECTOS TELLO 2022\SCM SPILL OVERS\outputs\PEAO\criminalidad\1%\simulacion_3\output_tests.xlsx',p_value_vec_"&amp;UU229&amp;"','p_value_vec_"&amp;UU229&amp;"');"</f>
        <v>xlswrite('G:\Mi unidad\1. PROYECTOS TELLO 2022\SCM SPILL OVERS\outputs\PEAO\criminalidad\1%\simulacion_3\output_tests.xlsx',p_value_vec_133','p_value_vec_133');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OVERS\outputs\PEAO\bajo_niv_educ\1%\simulacion_3\output_tests.xlsx',alpha1_hat_vec_"&amp;QW230&amp;"','alpha1_hat_vec_"&amp;QW230&amp;"');"</f>
        <v>xlswrite('G:\Mi unidad\1. PROYECTOS TELLO 2022\SCM SPILL OVERS\outputs\PEAO\bajo_niv_educ\1%\simulacion_3\output_tests.xlsx',alpha1_hat_vec_133','alpha1_hat_vec_133');</v>
      </c>
      <c r="RK230">
        <v>133</v>
      </c>
      <c r="RL230" t="str">
        <f>"xlswrite('G:\Mi unidad\1. PROYECTOS TELLO 2022\SCM SPILL OVERS\outputs\PEAO\bajo_ingreso\1%\simulacion_3\output_tests.xlsx',alpha1_hat_vec_"&amp;RK230&amp;"','alpha1_hat_vec_"&amp;RK230&amp;"');"</f>
        <v>xlswrite('G:\Mi unidad\1. PROYECTOS TELLO 2022\SCM SPILL OVERS\outputs\PEAO\bajo_ingreso\1%\simulacion_3\output_tests.xlsx',alpha1_hat_vec_133','alpha1_hat_vec_133');</v>
      </c>
      <c r="RW230">
        <v>133</v>
      </c>
      <c r="RX230" t="str">
        <f>"xlswrite('G:\Mi unidad\1. PROYECTOS TELLO 2022\SCM SPILL OVERS\outputs\PEAO\densidad\1%\simulacion_3\output_tests.xlsx',alpha1_hat_vec_"&amp;RW230&amp;"','alpha1_hat_vec_"&amp;RW230&amp;"');"</f>
        <v>xlswrite('G:\Mi unidad\1. PROYECTOS TELLO 2022\SCM SPILL OVERS\outputs\PEAO\densidad\1%\simulacion_3\output_tests.xlsx',alpha1_hat_vec_133','alpha1_hat_vec_133');</v>
      </c>
      <c r="SI230">
        <v>133</v>
      </c>
      <c r="SJ230" t="str">
        <f>"xlswrite('G:\Mi unidad\1. PROYECTOS TELLO 2022\SCM SPILL OVERS\outputs\PEAO\densidad_g\1%\simulacion_3\output_tests.xlsx',alpha1_hat_vec_"&amp;SI230&amp;"','alpha1_hat_vec_"&amp;SI230&amp;"');"</f>
        <v>xlswrite('G:\Mi unidad\1. PROYECTOS TELLO 2022\SCM SPILL OVERS\outputs\PEAO\densidad_g\1%\simulacion_3\output_tests.xlsx',alpha1_hat_vec_133','alpha1_hat_vec_133');</v>
      </c>
      <c r="SU230">
        <v>133</v>
      </c>
      <c r="SV230" t="str">
        <f>"xlswrite('G:\Mi unidad\1. PROYECTOS TELLO 2022\SCM SPILL OVERS\outputs\PEAO\distancia_centro_salud\1%\simulacion_3\output_tests.xlsx',alpha1_hat_vec_"&amp;SU230&amp;"','alpha1_hat_vec_"&amp;SU230&amp;"');"</f>
        <v>xlswrite('G:\Mi unidad\1. PROYECTOS TELLO 2022\SCM SPILL OVERS\outputs\PEAO\distancia_centro_salud\1%\simulacion_3\output_tests.xlsx',alpha1_hat_vec_133','alpha1_hat_vec_133');</v>
      </c>
      <c r="TH230">
        <v>133</v>
      </c>
      <c r="TI230" t="str">
        <f>"xlswrite('G:\Mi unidad\1. PROYECTOS TELLO 2022\SCM SPILL OVERS\outputs\PEAO\informalidad\1%\simulacion_3\output_tests.xlsx',alpha1_hat_vec_"&amp;TH230&amp;"','alpha1_hat_vec_"&amp;TH230&amp;"');"</f>
        <v>xlswrite('G:\Mi unidad\1. PROYECTOS TELLO 2022\SCM SPILL OVERS\outputs\PEAO\informalidad\1%\simulacion_3\output_tests.xlsx',alpha1_hat_vec_133','alpha1_hat_vec_133');</v>
      </c>
      <c r="TU230">
        <v>133</v>
      </c>
      <c r="TV230" t="str">
        <f>"xlswrite('G:\Mi unidad\1. PROYECTOS TELLO 2022\SCM SPILL OVERS\outputs\PEAO\alimentos\1%\simulacion_3\output_tests.xlsx',alpha1_hat_vec_"&amp;TU230&amp;"','alpha1_hat_vec_"&amp;TU230&amp;"');"</f>
        <v>xlswrite('G:\Mi unidad\1. PROYECTOS TELLO 2022\SCM SPILL OVERS\outputs\PEAO\alimentos\1%\simulacion_3\output_tests.xlsx',alpha1_hat_vec_133','alpha1_hat_vec_133');</v>
      </c>
      <c r="UB230">
        <v>133</v>
      </c>
      <c r="UC230" t="str">
        <f>"xlswrite('G:\Mi unidad\1. PROYECTOS TELLO 2022\SCM SPILL OVERS\outputs\PEAO\jefe_hogar\1%\simulacion_3\output_tests.xlsx',alpha1_hat_vec_"&amp;UB230&amp;"','alpha1_hat_vec_"&amp;UB230&amp;"');"</f>
        <v>xlswrite('G:\Mi unidad\1. PROYECTOS TELLO 2022\SCM SPILL OVERS\outputs\PEAO\jefe_hogar\1%\simulacion_3\output_tests.xlsx',alpha1_hat_vec_133','alpha1_hat_vec_133');</v>
      </c>
      <c r="UI230">
        <v>133</v>
      </c>
      <c r="UJ230" t="str">
        <f>"xlswrite('G:\Mi unidad\1. PROYECTOS TELLO 2022\SCM SPILL OVERS\outputs\PEAO\mujeres\1%\simulacion_3\output_tests.xlsx',alpha1_hat_vec_"&amp;UI230&amp;"','alpha1_hat_vec_"&amp;UI230&amp;"');"</f>
        <v>xlswrite('G:\Mi unidad\1. PROYECTOS TELLO 2022\SCM SPILL OVERS\outputs\PEAO\mujeres\1%\simulacion_3\output_tests.xlsx',alpha1_hat_vec_133','alpha1_hat_vec_133');</v>
      </c>
      <c r="UU230">
        <v>133</v>
      </c>
      <c r="UV230" t="str">
        <f>"xlswrite('G:\Mi unidad\1. PROYECTOS TELLO 2022\SCM SPILL OVERS\outputs\PEAO\criminalidad\1%\simulacion_3\output_tests.xlsx',alpha1_hat_vec_"&amp;UU230&amp;"','alpha1_hat_vec_"&amp;UU230&amp;"');"</f>
        <v>xlswrite('G:\Mi unidad\1. PROYECTOS TELLO 2022\SCM SPILL OVERS\outputs\PEAO\criminalidad\1%\simulacion_3\output_tests.xlsx',alpha1_hat_vec_133','alpha1_hat_vec_133');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OVERS\outputs\PEAO\bajo_niv_educ\1%\simulacion_3\output_tests.xlsx',spillover_test_"&amp;QW231&amp;"','sp_test_"&amp;QW231&amp;"');"</f>
        <v>xlswrite('G:\Mi unidad\1. PROYECTOS TELLO 2022\SCM SPILL OVERS\outputs\PEAO\bajo_niv_educ\1%\simulacion_3\output_tests.xlsx',spillover_test_133','sp_test_133');</v>
      </c>
      <c r="RK231">
        <v>133</v>
      </c>
      <c r="RL231" t="str">
        <f>"xlswrite('G:\Mi unidad\1. PROYECTOS TELLO 2022\SCM SPILL OVERS\outputs\PEAO\bajo_ingreso\1%\simulacion_3\output_tests.xlsx',spillover_test_"&amp;RK231&amp;"','sp_test_"&amp;RK231&amp;"');"</f>
        <v>xlswrite('G:\Mi unidad\1. PROYECTOS TELLO 2022\SCM SPILL OVERS\outputs\PEAO\bajo_ingreso\1%\simulacion_3\output_tests.xlsx',spillover_test_133','sp_test_133');</v>
      </c>
      <c r="RW231">
        <v>133</v>
      </c>
      <c r="RX231" t="str">
        <f>"xlswrite('G:\Mi unidad\1. PROYECTOS TELLO 2022\SCM SPILL OVERS\outputs\PEAO\densidad\1%\simulacion_3\output_tests.xlsx',spillover_test_"&amp;RW231&amp;"','sp_test_"&amp;RW231&amp;"');"</f>
        <v>xlswrite('G:\Mi unidad\1. PROYECTOS TELLO 2022\SCM SPILL OVERS\outputs\PEAO\densidad\1%\simulacion_3\output_tests.xlsx',spillover_test_133','sp_test_133');</v>
      </c>
      <c r="SI231">
        <v>133</v>
      </c>
      <c r="SJ231" t="str">
        <f>"xlswrite('G:\Mi unidad\1. PROYECTOS TELLO 2022\SCM SPILL OVERS\outputs\PEAO\densidad_g\1%\simulacion_3\output_tests.xlsx',spillover_test_"&amp;SI231&amp;"','sp_test_"&amp;SI231&amp;"');"</f>
        <v>xlswrite('G:\Mi unidad\1. PROYECTOS TELLO 2022\SCM SPILL OVERS\outputs\PEAO\densidad_g\1%\simulacion_3\output_tests.xlsx',spillover_test_133','sp_test_133');</v>
      </c>
      <c r="SU231">
        <v>133</v>
      </c>
      <c r="SV231" t="str">
        <f>"xlswrite('G:\Mi unidad\1. PROYECTOS TELLO 2022\SCM SPILL OVERS\outputs\PEAO\distancia_centro_salud\1%\simulacion_3\output_tests.xlsx',spillover_test_"&amp;SU231&amp;"','sp_test_"&amp;SU231&amp;"');"</f>
        <v>xlswrite('G:\Mi unidad\1. PROYECTOS TELLO 2022\SCM SPILL OVERS\outputs\PEAO\distancia_centro_salud\1%\simulacion_3\output_tests.xlsx',spillover_test_133','sp_test_133');</v>
      </c>
      <c r="TH231">
        <v>133</v>
      </c>
      <c r="TI231" t="str">
        <f>"xlswrite('G:\Mi unidad\1. PROYECTOS TELLO 2022\SCM SPILL OVERS\outputs\PEAO\informalidad\1%\simulacion_3\output_tests.xlsx',spillover_test_"&amp;TH231&amp;"','sp_test_"&amp;TH231&amp;"');"</f>
        <v>xlswrite('G:\Mi unidad\1. PROYECTOS TELLO 2022\SCM SPILL OVERS\outputs\PEAO\informalidad\1%\simulacion_3\output_tests.xlsx',spillover_test_133','sp_test_133');</v>
      </c>
      <c r="TU231">
        <v>133</v>
      </c>
      <c r="TV231" t="str">
        <f>"xlswrite('G:\Mi unidad\1. PROYECTOS TELLO 2022\SCM SPILL OVERS\outputs\PEAO\alimentos\1%\simulacion_3\output_tests.xlsx',spillover_test_"&amp;TU231&amp;"','sp_test_"&amp;TU231&amp;"');"</f>
        <v>xlswrite('G:\Mi unidad\1. PROYECTOS TELLO 2022\SCM SPILL OVERS\outputs\PEAO\alimentos\1%\simulacion_3\output_tests.xlsx',spillover_test_133','sp_test_133');</v>
      </c>
      <c r="UB231">
        <v>133</v>
      </c>
      <c r="UC231" t="str">
        <f>"xlswrite('G:\Mi unidad\1. PROYECTOS TELLO 2022\SCM SPILL OVERS\outputs\PEAO\jefe_hogar\1%\simulacion_3\output_tests.xlsx',spillover_test_"&amp;UB231&amp;"','sp_test_"&amp;UB231&amp;"');"</f>
        <v>xlswrite('G:\Mi unidad\1. PROYECTOS TELLO 2022\SCM SPILL OVERS\outputs\PEAO\jefe_hogar\1%\simulacion_3\output_tests.xlsx',spillover_test_133','sp_test_133');</v>
      </c>
      <c r="UI231">
        <v>133</v>
      </c>
      <c r="UJ231" t="str">
        <f>"xlswrite('G:\Mi unidad\1. PROYECTOS TELLO 2022\SCM SPILL OVERS\outputs\PEAO\mujeres\1%\simulacion_3\output_tests.xlsx',spillover_test_"&amp;UI231&amp;"','sp_test_"&amp;UI231&amp;"');"</f>
        <v>xlswrite('G:\Mi unidad\1. PROYECTOS TELLO 2022\SCM SPILL OVERS\outputs\PEAO\mujeres\1%\simulacion_3\output_tests.xlsx',spillover_test_133','sp_test_133');</v>
      </c>
      <c r="UU231">
        <v>133</v>
      </c>
      <c r="UV231" t="str">
        <f>"xlswrite('G:\Mi unidad\1. PROYECTOS TELLO 2022\SCM SPILL OVERS\outputs\PEAO\criminalidad\1%\simulacion_3\output_tests.xlsx',spillover_test_"&amp;UU231&amp;"','sp_test_"&amp;UU231&amp;"');"</f>
        <v>xlswrite('G:\Mi unidad\1. PROYECTOS TELLO 2022\SCM SPILL OVERS\outputs\PEAO\criminalidad\1%\simulacion_3\output_tests.xlsx',spillover_test_133','sp_test_133');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sp_andrews_te(Y_pre_"&amp;QI232&amp;",PEAO_"&amp;QI232&amp;"(:,T+s),A_"&amp;QI232&amp;",C,.05);"</f>
        <v xml:space="preserve">    [p_value_80,lb_80,ub_80] = sp_andrews_te(Y_pre_80,PEAO_80(:,T+s),A_80,C,.05);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OVERS\outputs\PEAO\bajo_niv_educ\1%\simulacion_3\output_tests.xlsx',lb_vec_"&amp;QW232&amp;"','lb_vec_"&amp;QW232&amp;"');"</f>
        <v>xlswrite('G:\Mi unidad\1. PROYECTOS TELLO 2022\SCM SPILL OVERS\outputs\PEAO\bajo_niv_educ\1%\simulacion_3\output_tests.xlsx',lb_vec_139','lb_vec_139');</v>
      </c>
      <c r="RK232">
        <v>139</v>
      </c>
      <c r="RL232" t="str">
        <f>"xlswrite('G:\Mi unidad\1. PROYECTOS TELLO 2022\SCM SPILL OVERS\outputs\PEAO\bajo_ingreso\1%\simulacion_3\output_tests.xlsx',lb_vec_"&amp;RK232&amp;"','lb_vec_"&amp;RK232&amp;"');"</f>
        <v>xlswrite('G:\Mi unidad\1. PROYECTOS TELLO 2022\SCM SPILL OVERS\outputs\PEAO\bajo_ingreso\1%\simulacion_3\output_tests.xlsx',lb_vec_139','lb_vec_139');</v>
      </c>
      <c r="RW232">
        <v>139</v>
      </c>
      <c r="RX232" t="str">
        <f>"xlswrite('G:\Mi unidad\1. PROYECTOS TELLO 2022\SCM SPILL OVERS\outputs\PEAO\densidad\1%\simulacion_3\output_tests.xlsx',lb_vec_"&amp;RW232&amp;"','lb_vec_"&amp;RW232&amp;"');"</f>
        <v>xlswrite('G:\Mi unidad\1. PROYECTOS TELLO 2022\SCM SPILL OVERS\outputs\PEAO\densidad\1%\simulacion_3\output_tests.xlsx',lb_vec_139','lb_vec_139');</v>
      </c>
      <c r="SI232">
        <v>139</v>
      </c>
      <c r="SJ232" t="str">
        <f>"xlswrite('G:\Mi unidad\1. PROYECTOS TELLO 2022\SCM SPILL OVERS\outputs\PEAO\densidad_g\1%\simulacion_3\output_tests.xlsx',lb_vec_"&amp;SI232&amp;"','lb_vec_"&amp;SI232&amp;"');"</f>
        <v>xlswrite('G:\Mi unidad\1. PROYECTOS TELLO 2022\SCM SPILL OVERS\outputs\PEAO\densidad_g\1%\simulacion_3\output_tests.xlsx',lb_vec_139','lb_vec_139');</v>
      </c>
      <c r="SU232">
        <v>139</v>
      </c>
      <c r="SV232" t="str">
        <f>"xlswrite('G:\Mi unidad\1. PROYECTOS TELLO 2022\SCM SPILL OVERS\outputs\PEAO\distancia_centro_salud\1%\simulacion_3\output_tests.xlsx',lb_vec_"&amp;SU232&amp;"','lb_vec_"&amp;SU232&amp;"');"</f>
        <v>xlswrite('G:\Mi unidad\1. PROYECTOS TELLO 2022\SCM SPILL OVERS\outputs\PEAO\distancia_centro_salud\1%\simulacion_3\output_tests.xlsx',lb_vec_139','lb_vec_139');</v>
      </c>
      <c r="TH232">
        <v>139</v>
      </c>
      <c r="TI232" t="str">
        <f>"xlswrite('G:\Mi unidad\1. PROYECTOS TELLO 2022\SCM SPILL OVERS\outputs\PEAO\informalidad\1%\simulacion_3\output_tests.xlsx',lb_vec_"&amp;TH232&amp;"','lb_vec_"&amp;TH232&amp;"');"</f>
        <v>xlswrite('G:\Mi unidad\1. PROYECTOS TELLO 2022\SCM SPILL OVERS\outputs\PEAO\informalidad\1%\simulacion_3\output_tests.xlsx',lb_vec_139','lb_vec_139');</v>
      </c>
      <c r="TU232">
        <v>139</v>
      </c>
      <c r="TV232" t="str">
        <f>"xlswrite('G:\Mi unidad\1. PROYECTOS TELLO 2022\SCM SPILL OVERS\outputs\PEAO\alimentos\1%\simulacion_3\output_tests.xlsx',lb_vec_"&amp;TU232&amp;"','lb_vec_"&amp;TU232&amp;"');"</f>
        <v>xlswrite('G:\Mi unidad\1. PROYECTOS TELLO 2022\SCM SPILL OVERS\outputs\PEAO\alimentos\1%\simulacion_3\output_tests.xlsx',lb_vec_139','lb_vec_139');</v>
      </c>
      <c r="UB232">
        <v>139</v>
      </c>
      <c r="UC232" t="str">
        <f>"xlswrite('G:\Mi unidad\1. PROYECTOS TELLO 2022\SCM SPILL OVERS\outputs\PEAO\jefe_hogar\1%\simulacion_3\output_tests.xlsx',lb_vec_"&amp;UB232&amp;"','lb_vec_"&amp;UB232&amp;"');"</f>
        <v>xlswrite('G:\Mi unidad\1. PROYECTOS TELLO 2022\SCM SPILL OVERS\outputs\PEAO\jefe_hogar\1%\simulacion_3\output_tests.xlsx',lb_vec_139','lb_vec_139');</v>
      </c>
      <c r="UI232">
        <v>139</v>
      </c>
      <c r="UJ232" t="str">
        <f>"xlswrite('G:\Mi unidad\1. PROYECTOS TELLO 2022\SCM SPILL OVERS\outputs\PEAO\mujeres\1%\simulacion_3\output_tests.xlsx',lb_vec_"&amp;UI232&amp;"','lb_vec_"&amp;UI232&amp;"');"</f>
        <v>xlswrite('G:\Mi unidad\1. PROYECTOS TELLO 2022\SCM SPILL OVERS\outputs\PEAO\mujeres\1%\simulacion_3\output_tests.xlsx',lb_vec_139','lb_vec_139');</v>
      </c>
      <c r="UU232">
        <v>139</v>
      </c>
      <c r="UV232" t="str">
        <f>"xlswrite('G:\Mi unidad\1. PROYECTOS TELLO 2022\SCM SPILL OVERS\outputs\PEAO\criminalidad\1%\simulacion_3\output_tests.xlsx',lb_vec_"&amp;UU232&amp;"','lb_vec_"&amp;UU232&amp;"');"</f>
        <v>xlswrite('G:\Mi unidad\1. PROYECTOS TELLO 2022\SCM SPILL OVERS\outputs\PEAO\criminalidad\1%\simulacion_3\output_tests.xlsx',lb_vec_139','lb_vec_139');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OVERS\outputs\PEAO\bajo_niv_educ\1%\simulacion_3\output_tests.xlsx',ub_vec_"&amp;QW233&amp;"','ub_vec_"&amp;QW233&amp;"');"</f>
        <v>xlswrite('G:\Mi unidad\1. PROYECTOS TELLO 2022\SCM SPILL OVERS\outputs\PEAO\bajo_niv_educ\1%\simulacion_3\output_tests.xlsx',ub_vec_139','ub_vec_139');</v>
      </c>
      <c r="RK233">
        <v>139</v>
      </c>
      <c r="RL233" t="str">
        <f>"xlswrite('G:\Mi unidad\1. PROYECTOS TELLO 2022\SCM SPILL OVERS\outputs\PEAO\bajo_ingreso\1%\simulacion_3\output_tests.xlsx',ub_vec_"&amp;RK233&amp;"','ub_vec_"&amp;RK233&amp;"');"</f>
        <v>xlswrite('G:\Mi unidad\1. PROYECTOS TELLO 2022\SCM SPILL OVERS\outputs\PEAO\bajo_ingreso\1%\simulacion_3\output_tests.xlsx',ub_vec_139','ub_vec_139');</v>
      </c>
      <c r="RW233">
        <v>139</v>
      </c>
      <c r="RX233" t="str">
        <f>"xlswrite('G:\Mi unidad\1. PROYECTOS TELLO 2022\SCM SPILL OVERS\outputs\PEAO\densidad\1%\simulacion_3\output_tests.xlsx',ub_vec_"&amp;RW233&amp;"','ub_vec_"&amp;RW233&amp;"');"</f>
        <v>xlswrite('G:\Mi unidad\1. PROYECTOS TELLO 2022\SCM SPILL OVERS\outputs\PEAO\densidad\1%\simulacion_3\output_tests.xlsx',ub_vec_139','ub_vec_139');</v>
      </c>
      <c r="SI233">
        <v>139</v>
      </c>
      <c r="SJ233" t="str">
        <f>"xlswrite('G:\Mi unidad\1. PROYECTOS TELLO 2022\SCM SPILL OVERS\outputs\PEAO\densidad_g\1%\simulacion_3\output_tests.xlsx',ub_vec_"&amp;SI233&amp;"','ub_vec_"&amp;SI233&amp;"');"</f>
        <v>xlswrite('G:\Mi unidad\1. PROYECTOS TELLO 2022\SCM SPILL OVERS\outputs\PEAO\densidad_g\1%\simulacion_3\output_tests.xlsx',ub_vec_139','ub_vec_139');</v>
      </c>
      <c r="SU233">
        <v>139</v>
      </c>
      <c r="SV233" t="str">
        <f>"xlswrite('G:\Mi unidad\1. PROYECTOS TELLO 2022\SCM SPILL OVERS\outputs\PEAO\distancia_centro_salud\1%\simulacion_3\output_tests.xlsx',ub_vec_"&amp;SU233&amp;"','ub_vec_"&amp;SU233&amp;"');"</f>
        <v>xlswrite('G:\Mi unidad\1. PROYECTOS TELLO 2022\SCM SPILL OVERS\outputs\PEAO\distancia_centro_salud\1%\simulacion_3\output_tests.xlsx',ub_vec_139','ub_vec_139');</v>
      </c>
      <c r="TH233">
        <v>139</v>
      </c>
      <c r="TI233" t="str">
        <f>"xlswrite('G:\Mi unidad\1. PROYECTOS TELLO 2022\SCM SPILL OVERS\outputs\PEAO\informalidad\1%\simulacion_3\output_tests.xlsx',ub_vec_"&amp;TH233&amp;"','ub_vec_"&amp;TH233&amp;"');"</f>
        <v>xlswrite('G:\Mi unidad\1. PROYECTOS TELLO 2022\SCM SPILL OVERS\outputs\PEAO\informalidad\1%\simulacion_3\output_tests.xlsx',ub_vec_139','ub_vec_139');</v>
      </c>
      <c r="TU233">
        <v>139</v>
      </c>
      <c r="TV233" t="str">
        <f>"xlswrite('G:\Mi unidad\1. PROYECTOS TELLO 2022\SCM SPILL OVERS\outputs\PEAO\alimentos\1%\simulacion_3\output_tests.xlsx',ub_vec_"&amp;TU233&amp;"','ub_vec_"&amp;TU233&amp;"');"</f>
        <v>xlswrite('G:\Mi unidad\1. PROYECTOS TELLO 2022\SCM SPILL OVERS\outputs\PEAO\alimentos\1%\simulacion_3\output_tests.xlsx',ub_vec_139','ub_vec_139');</v>
      </c>
      <c r="UB233">
        <v>139</v>
      </c>
      <c r="UC233" t="str">
        <f>"xlswrite('G:\Mi unidad\1. PROYECTOS TELLO 2022\SCM SPILL OVERS\outputs\PEAO\jefe_hogar\1%\simulacion_3\output_tests.xlsx',ub_vec_"&amp;UB233&amp;"','ub_vec_"&amp;UB233&amp;"');"</f>
        <v>xlswrite('G:\Mi unidad\1. PROYECTOS TELLO 2022\SCM SPILL OVERS\outputs\PEAO\jefe_hogar\1%\simulacion_3\output_tests.xlsx',ub_vec_139','ub_vec_139');</v>
      </c>
      <c r="UI233">
        <v>139</v>
      </c>
      <c r="UJ233" t="str">
        <f>"xlswrite('G:\Mi unidad\1. PROYECTOS TELLO 2022\SCM SPILL OVERS\outputs\PEAO\mujeres\1%\simulacion_3\output_tests.xlsx',ub_vec_"&amp;UI233&amp;"','ub_vec_"&amp;UI233&amp;"');"</f>
        <v>xlswrite('G:\Mi unidad\1. PROYECTOS TELLO 2022\SCM SPILL OVERS\outputs\PEAO\mujeres\1%\simulacion_3\output_tests.xlsx',ub_vec_139','ub_vec_139');</v>
      </c>
      <c r="UU233">
        <v>139</v>
      </c>
      <c r="UV233" t="str">
        <f>"xlswrite('G:\Mi unidad\1. PROYECTOS TELLO 2022\SCM SPILL OVERS\outputs\PEAO\criminalidad\1%\simulacion_3\output_tests.xlsx',ub_vec_"&amp;UU233&amp;"','ub_vec_"&amp;UU233&amp;"');"</f>
        <v>xlswrite('G:\Mi unidad\1. PROYECTOS TELLO 2022\SCM SPILL OVERS\outputs\PEAO\criminalidad\1%\simulacion_3\output_tests.xlsx',ub_vec_139','ub_vec_139');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OVERS\outputs\PEAO\bajo_niv_educ\1%\simulacion_3\output_tests.xlsx',p_value_vec_"&amp;QW234&amp;"','p_value_vec_"&amp;QW234&amp;"');"</f>
        <v>xlswrite('G:\Mi unidad\1. PROYECTOS TELLO 2022\SCM SPILL OVERS\outputs\PEAO\bajo_niv_educ\1%\simulacion_3\output_tests.xlsx',p_value_vec_139','p_value_vec_139');</v>
      </c>
      <c r="RK234">
        <v>139</v>
      </c>
      <c r="RL234" t="str">
        <f>"xlswrite('G:\Mi unidad\1. PROYECTOS TELLO 2022\SCM SPILL OVERS\outputs\PEAO\bajo_ingreso\1%\simulacion_3\output_tests.xlsx',p_value_vec_"&amp;RK234&amp;"','p_value_vec_"&amp;RK234&amp;"');"</f>
        <v>xlswrite('G:\Mi unidad\1. PROYECTOS TELLO 2022\SCM SPILL OVERS\outputs\PEAO\bajo_ingreso\1%\simulacion_3\output_tests.xlsx',p_value_vec_139','p_value_vec_139');</v>
      </c>
      <c r="RW234">
        <v>139</v>
      </c>
      <c r="RX234" t="str">
        <f>"xlswrite('G:\Mi unidad\1. PROYECTOS TELLO 2022\SCM SPILL OVERS\outputs\PEAO\densidad\1%\simulacion_3\output_tests.xlsx',p_value_vec_"&amp;RW234&amp;"','p_value_vec_"&amp;RW234&amp;"');"</f>
        <v>xlswrite('G:\Mi unidad\1. PROYECTOS TELLO 2022\SCM SPILL OVERS\outputs\PEAO\densidad\1%\simulacion_3\output_tests.xlsx',p_value_vec_139','p_value_vec_139');</v>
      </c>
      <c r="SI234">
        <v>139</v>
      </c>
      <c r="SJ234" t="str">
        <f>"xlswrite('G:\Mi unidad\1. PROYECTOS TELLO 2022\SCM SPILL OVERS\outputs\PEAO\densidad_g\1%\simulacion_3\output_tests.xlsx',p_value_vec_"&amp;SI234&amp;"','p_value_vec_"&amp;SI234&amp;"');"</f>
        <v>xlswrite('G:\Mi unidad\1. PROYECTOS TELLO 2022\SCM SPILL OVERS\outputs\PEAO\densidad_g\1%\simulacion_3\output_tests.xlsx',p_value_vec_139','p_value_vec_139');</v>
      </c>
      <c r="SU234">
        <v>139</v>
      </c>
      <c r="SV234" t="str">
        <f>"xlswrite('G:\Mi unidad\1. PROYECTOS TELLO 2022\SCM SPILL OVERS\outputs\PEAO\distancia_centro_salud\1%\simulacion_3\output_tests.xlsx',p_value_vec_"&amp;SU234&amp;"','p_value_vec_"&amp;SU234&amp;"');"</f>
        <v>xlswrite('G:\Mi unidad\1. PROYECTOS TELLO 2022\SCM SPILL OVERS\outputs\PEAO\distancia_centro_salud\1%\simulacion_3\output_tests.xlsx',p_value_vec_139','p_value_vec_139');</v>
      </c>
      <c r="TH234">
        <v>139</v>
      </c>
      <c r="TI234" t="str">
        <f>"xlswrite('G:\Mi unidad\1. PROYECTOS TELLO 2022\SCM SPILL OVERS\outputs\PEAO\informalidad\1%\simulacion_3\output_tests.xlsx',p_value_vec_"&amp;TH234&amp;"','p_value_vec_"&amp;TH234&amp;"');"</f>
        <v>xlswrite('G:\Mi unidad\1. PROYECTOS TELLO 2022\SCM SPILL OVERS\outputs\PEAO\informalidad\1%\simulacion_3\output_tests.xlsx',p_value_vec_139','p_value_vec_139');</v>
      </c>
      <c r="TU234">
        <v>139</v>
      </c>
      <c r="TV234" t="str">
        <f>"xlswrite('G:\Mi unidad\1. PROYECTOS TELLO 2022\SCM SPILL OVERS\outputs\PEAO\alimentos\1%\simulacion_3\output_tests.xlsx',p_value_vec_"&amp;TU234&amp;"','p_value_vec_"&amp;TU234&amp;"');"</f>
        <v>xlswrite('G:\Mi unidad\1. PROYECTOS TELLO 2022\SCM SPILL OVERS\outputs\PEAO\alimentos\1%\simulacion_3\output_tests.xlsx',p_value_vec_139','p_value_vec_139');</v>
      </c>
      <c r="UB234">
        <v>139</v>
      </c>
      <c r="UC234" t="str">
        <f>"xlswrite('G:\Mi unidad\1. PROYECTOS TELLO 2022\SCM SPILL OVERS\outputs\PEAO\jefe_hogar\1%\simulacion_3\output_tests.xlsx',p_value_vec_"&amp;UB234&amp;"','p_value_vec_"&amp;UB234&amp;"');"</f>
        <v>xlswrite('G:\Mi unidad\1. PROYECTOS TELLO 2022\SCM SPILL OVERS\outputs\PEAO\jefe_hogar\1%\simulacion_3\output_tests.xlsx',p_value_vec_139','p_value_vec_139');</v>
      </c>
      <c r="UI234">
        <v>139</v>
      </c>
      <c r="UJ234" t="str">
        <f>"xlswrite('G:\Mi unidad\1. PROYECTOS TELLO 2022\SCM SPILL OVERS\outputs\PEAO\mujeres\1%\simulacion_3\output_tests.xlsx',p_value_vec_"&amp;UI234&amp;"','p_value_vec_"&amp;UI234&amp;"');"</f>
        <v>xlswrite('G:\Mi unidad\1. PROYECTOS TELLO 2022\SCM SPILL OVERS\outputs\PEAO\mujeres\1%\simulacion_3\output_tests.xlsx',p_value_vec_139','p_value_vec_139');</v>
      </c>
      <c r="UU234">
        <v>139</v>
      </c>
      <c r="UV234" t="str">
        <f>"xlswrite('G:\Mi unidad\1. PROYECTOS TELLO 2022\SCM SPILL OVERS\outputs\PEAO\criminalidad\1%\simulacion_3\output_tests.xlsx',p_value_vec_"&amp;UU234&amp;"','p_value_vec_"&amp;UU234&amp;"');"</f>
        <v>xlswrite('G:\Mi unidad\1. PROYECTOS TELLO 2022\SCM SPILL OVERS\outputs\PEAO\criminalidad\1%\simulacion_3\output_tests.xlsx',p_value_vec_139','p_value_vec_139');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sp_andrews(Y_pre_"&amp;QP235&amp;",PEAO_"&amp;QP235&amp;"(:,T+s),A_"&amp;QP235&amp;",C,d,alpha_sig);"</f>
        <v xml:space="preserve">    spillover_test_107(s) = sp_andrews(Y_pre_107,PEAO_107(:,T+s),A_107,C,d,alpha_sig);</v>
      </c>
      <c r="QW235">
        <v>139</v>
      </c>
      <c r="QX235" t="str">
        <f>"xlswrite('G:\Mi unidad\1. PROYECTOS TELLO 2022\SCM SPILL OVERS\outputs\PEAO\bajo_niv_educ\1%\simulacion_3\output_tests.xlsx',alpha1_hat_vec_"&amp;QW235&amp;"','alpha1_hat_vec_"&amp;QW235&amp;"');"</f>
        <v>xlswrite('G:\Mi unidad\1. PROYECTOS TELLO 2022\SCM SPILL OVERS\outputs\PEAO\bajo_niv_educ\1%\simulacion_3\output_tests.xlsx',alpha1_hat_vec_139','alpha1_hat_vec_139');</v>
      </c>
      <c r="RK235">
        <v>139</v>
      </c>
      <c r="RL235" t="str">
        <f>"xlswrite('G:\Mi unidad\1. PROYECTOS TELLO 2022\SCM SPILL OVERS\outputs\PEAO\bajo_ingreso\1%\simulacion_3\output_tests.xlsx',alpha1_hat_vec_"&amp;RK235&amp;"','alpha1_hat_vec_"&amp;RK235&amp;"');"</f>
        <v>xlswrite('G:\Mi unidad\1. PROYECTOS TELLO 2022\SCM SPILL OVERS\outputs\PEAO\bajo_ingreso\1%\simulacion_3\output_tests.xlsx',alpha1_hat_vec_139','alpha1_hat_vec_139');</v>
      </c>
      <c r="RW235">
        <v>139</v>
      </c>
      <c r="RX235" t="str">
        <f>"xlswrite('G:\Mi unidad\1. PROYECTOS TELLO 2022\SCM SPILL OVERS\outputs\PEAO\densidad\1%\simulacion_3\output_tests.xlsx',alpha1_hat_vec_"&amp;RW235&amp;"','alpha1_hat_vec_"&amp;RW235&amp;"');"</f>
        <v>xlswrite('G:\Mi unidad\1. PROYECTOS TELLO 2022\SCM SPILL OVERS\outputs\PEAO\densidad\1%\simulacion_3\output_tests.xlsx',alpha1_hat_vec_139','alpha1_hat_vec_139');</v>
      </c>
      <c r="SI235">
        <v>139</v>
      </c>
      <c r="SJ235" t="str">
        <f>"xlswrite('G:\Mi unidad\1. PROYECTOS TELLO 2022\SCM SPILL OVERS\outputs\PEAO\densidad_g\1%\simulacion_3\output_tests.xlsx',alpha1_hat_vec_"&amp;SI235&amp;"','alpha1_hat_vec_"&amp;SI235&amp;"');"</f>
        <v>xlswrite('G:\Mi unidad\1. PROYECTOS TELLO 2022\SCM SPILL OVERS\outputs\PEAO\densidad_g\1%\simulacion_3\output_tests.xlsx',alpha1_hat_vec_139','alpha1_hat_vec_139');</v>
      </c>
      <c r="SU235">
        <v>139</v>
      </c>
      <c r="SV235" t="str">
        <f>"xlswrite('G:\Mi unidad\1. PROYECTOS TELLO 2022\SCM SPILL OVERS\outputs\PEAO\distancia_centro_salud\1%\simulacion_3\output_tests.xlsx',alpha1_hat_vec_"&amp;SU235&amp;"','alpha1_hat_vec_"&amp;SU235&amp;"');"</f>
        <v>xlswrite('G:\Mi unidad\1. PROYECTOS TELLO 2022\SCM SPILL OVERS\outputs\PEAO\distancia_centro_salud\1%\simulacion_3\output_tests.xlsx',alpha1_hat_vec_139','alpha1_hat_vec_139');</v>
      </c>
      <c r="TH235">
        <v>139</v>
      </c>
      <c r="TI235" t="str">
        <f>"xlswrite('G:\Mi unidad\1. PROYECTOS TELLO 2022\SCM SPILL OVERS\outputs\PEAO\informalidad\1%\simulacion_3\output_tests.xlsx',alpha1_hat_vec_"&amp;TH235&amp;"','alpha1_hat_vec_"&amp;TH235&amp;"');"</f>
        <v>xlswrite('G:\Mi unidad\1. PROYECTOS TELLO 2022\SCM SPILL OVERS\outputs\PEAO\informalidad\1%\simulacion_3\output_tests.xlsx',alpha1_hat_vec_139','alpha1_hat_vec_139');</v>
      </c>
      <c r="TU235">
        <v>139</v>
      </c>
      <c r="TV235" t="str">
        <f>"xlswrite('G:\Mi unidad\1. PROYECTOS TELLO 2022\SCM SPILL OVERS\outputs\PEAO\alimentos\1%\simulacion_3\output_tests.xlsx',alpha1_hat_vec_"&amp;TU235&amp;"','alpha1_hat_vec_"&amp;TU235&amp;"');"</f>
        <v>xlswrite('G:\Mi unidad\1. PROYECTOS TELLO 2022\SCM SPILL OVERS\outputs\PEAO\alimentos\1%\simulacion_3\output_tests.xlsx',alpha1_hat_vec_139','alpha1_hat_vec_139');</v>
      </c>
      <c r="UB235">
        <v>139</v>
      </c>
      <c r="UC235" t="str">
        <f>"xlswrite('G:\Mi unidad\1. PROYECTOS TELLO 2022\SCM SPILL OVERS\outputs\PEAO\jefe_hogar\1%\simulacion_3\output_tests.xlsx',alpha1_hat_vec_"&amp;UB235&amp;"','alpha1_hat_vec_"&amp;UB235&amp;"');"</f>
        <v>xlswrite('G:\Mi unidad\1. PROYECTOS TELLO 2022\SCM SPILL OVERS\outputs\PEAO\jefe_hogar\1%\simulacion_3\output_tests.xlsx',alpha1_hat_vec_139','alpha1_hat_vec_139');</v>
      </c>
      <c r="UI235">
        <v>139</v>
      </c>
      <c r="UJ235" t="str">
        <f>"xlswrite('G:\Mi unidad\1. PROYECTOS TELLO 2022\SCM SPILL OVERS\outputs\PEAO\mujeres\1%\simulacion_3\output_tests.xlsx',alpha1_hat_vec_"&amp;UI235&amp;"','alpha1_hat_vec_"&amp;UI235&amp;"');"</f>
        <v>xlswrite('G:\Mi unidad\1. PROYECTOS TELLO 2022\SCM SPILL OVERS\outputs\PEAO\mujeres\1%\simulacion_3\output_tests.xlsx',alpha1_hat_vec_139','alpha1_hat_vec_139');</v>
      </c>
      <c r="UU235">
        <v>139</v>
      </c>
      <c r="UV235" t="str">
        <f>"xlswrite('G:\Mi unidad\1. PROYECTOS TELLO 2022\SCM SPILL OVERS\outputs\PEAO\criminalidad\1%\simulacion_3\output_tests.xlsx',alpha1_hat_vec_"&amp;UU235&amp;"','alpha1_hat_vec_"&amp;UU235&amp;"');"</f>
        <v>xlswrite('G:\Mi unidad\1. PROYECTOS TELLO 2022\SCM SPILL OVERS\outputs\PEAO\criminalidad\1%\simulacion_3\output_tests.xlsx',alpha1_hat_vec_139','alpha1_hat_vec_139');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OVERS\outputs\PEAO\bajo_niv_educ\1%\simulacion_3\output_tests.xlsx',spillover_test_"&amp;QW236&amp;"','sp_test_"&amp;QW236&amp;"');"</f>
        <v>xlswrite('G:\Mi unidad\1. PROYECTOS TELLO 2022\SCM SPILL OVERS\outputs\PEAO\bajo_niv_educ\1%\simulacion_3\output_tests.xlsx',spillover_test_139','sp_test_139');</v>
      </c>
      <c r="RK236">
        <v>139</v>
      </c>
      <c r="RL236" t="str">
        <f>"xlswrite('G:\Mi unidad\1. PROYECTOS TELLO 2022\SCM SPILL OVERS\outputs\PEAO\bajo_ingreso\1%\simulacion_3\output_tests.xlsx',spillover_test_"&amp;RK236&amp;"','sp_test_"&amp;RK236&amp;"');"</f>
        <v>xlswrite('G:\Mi unidad\1. PROYECTOS TELLO 2022\SCM SPILL OVERS\outputs\PEAO\bajo_ingreso\1%\simulacion_3\output_tests.xlsx',spillover_test_139','sp_test_139');</v>
      </c>
      <c r="RW236">
        <v>139</v>
      </c>
      <c r="RX236" t="str">
        <f>"xlswrite('G:\Mi unidad\1. PROYECTOS TELLO 2022\SCM SPILL OVERS\outputs\PEAO\densidad\1%\simulacion_3\output_tests.xlsx',spillover_test_"&amp;RW236&amp;"','sp_test_"&amp;RW236&amp;"');"</f>
        <v>xlswrite('G:\Mi unidad\1. PROYECTOS TELLO 2022\SCM SPILL OVERS\outputs\PEAO\densidad\1%\simulacion_3\output_tests.xlsx',spillover_test_139','sp_test_139');</v>
      </c>
      <c r="SI236">
        <v>139</v>
      </c>
      <c r="SJ236" t="str">
        <f>"xlswrite('G:\Mi unidad\1. PROYECTOS TELLO 2022\SCM SPILL OVERS\outputs\PEAO\densidad_g\1%\simulacion_3\output_tests.xlsx',spillover_test_"&amp;SI236&amp;"','sp_test_"&amp;SI236&amp;"');"</f>
        <v>xlswrite('G:\Mi unidad\1. PROYECTOS TELLO 2022\SCM SPILL OVERS\outputs\PEAO\densidad_g\1%\simulacion_3\output_tests.xlsx',spillover_test_139','sp_test_139');</v>
      </c>
      <c r="SU236">
        <v>139</v>
      </c>
      <c r="SV236" t="str">
        <f>"xlswrite('G:\Mi unidad\1. PROYECTOS TELLO 2022\SCM SPILL OVERS\outputs\PEAO\distancia_centro_salud\1%\simulacion_3\output_tests.xlsx',spillover_test_"&amp;SU236&amp;"','sp_test_"&amp;SU236&amp;"');"</f>
        <v>xlswrite('G:\Mi unidad\1. PROYECTOS TELLO 2022\SCM SPILL OVERS\outputs\PEAO\distancia_centro_salud\1%\simulacion_3\output_tests.xlsx',spillover_test_139','sp_test_139');</v>
      </c>
      <c r="TH236">
        <v>139</v>
      </c>
      <c r="TI236" t="str">
        <f>"xlswrite('G:\Mi unidad\1. PROYECTOS TELLO 2022\SCM SPILL OVERS\outputs\PEAO\informalidad\1%\simulacion_3\output_tests.xlsx',spillover_test_"&amp;TH236&amp;"','sp_test_"&amp;TH236&amp;"');"</f>
        <v>xlswrite('G:\Mi unidad\1. PROYECTOS TELLO 2022\SCM SPILL OVERS\outputs\PEAO\informalidad\1%\simulacion_3\output_tests.xlsx',spillover_test_139','sp_test_139');</v>
      </c>
      <c r="TU236">
        <v>139</v>
      </c>
      <c r="TV236" t="str">
        <f>"xlswrite('G:\Mi unidad\1. PROYECTOS TELLO 2022\SCM SPILL OVERS\outputs\PEAO\alimentos\1%\simulacion_3\output_tests.xlsx',spillover_test_"&amp;TU236&amp;"','sp_test_"&amp;TU236&amp;"');"</f>
        <v>xlswrite('G:\Mi unidad\1. PROYECTOS TELLO 2022\SCM SPILL OVERS\outputs\PEAO\alimentos\1%\simulacion_3\output_tests.xlsx',spillover_test_139','sp_test_139');</v>
      </c>
      <c r="UB236">
        <v>139</v>
      </c>
      <c r="UC236" t="str">
        <f>"xlswrite('G:\Mi unidad\1. PROYECTOS TELLO 2022\SCM SPILL OVERS\outputs\PEAO\jefe_hogar\1%\simulacion_3\output_tests.xlsx',spillover_test_"&amp;UB236&amp;"','sp_test_"&amp;UB236&amp;"');"</f>
        <v>xlswrite('G:\Mi unidad\1. PROYECTOS TELLO 2022\SCM SPILL OVERS\outputs\PEAO\jefe_hogar\1%\simulacion_3\output_tests.xlsx',spillover_test_139','sp_test_139');</v>
      </c>
      <c r="UI236">
        <v>139</v>
      </c>
      <c r="UJ236" t="str">
        <f>"xlswrite('G:\Mi unidad\1. PROYECTOS TELLO 2022\SCM SPILL OVERS\outputs\PEAO\mujeres\1%\simulacion_3\output_tests.xlsx',spillover_test_"&amp;UI236&amp;"','sp_test_"&amp;UI236&amp;"');"</f>
        <v>xlswrite('G:\Mi unidad\1. PROYECTOS TELLO 2022\SCM SPILL OVERS\outputs\PEAO\mujeres\1%\simulacion_3\output_tests.xlsx',spillover_test_139','sp_test_139');</v>
      </c>
      <c r="UU236">
        <v>139</v>
      </c>
      <c r="UV236" t="str">
        <f>"xlswrite('G:\Mi unidad\1. PROYECTOS TELLO 2022\SCM SPILL OVERS\outputs\PEAO\criminalidad\1%\simulacion_3\output_tests.xlsx',spillover_test_"&amp;UU236&amp;"','sp_test_"&amp;UU236&amp;"');"</f>
        <v>xlswrite('G:\Mi unidad\1. PROYECTOS TELLO 2022\SCM SPILL OVERS\outputs\PEAO\criminalidad\1%\simulacion_3\output_tests.xlsx',spillover_test_139','sp_test_139');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OVERS\outputs\PEAO\bajo_niv_educ\1%\simulacion_3\output_tests.xlsx',lb_vec_"&amp;QW237&amp;"','lb_vec_"&amp;QW237&amp;"');"</f>
        <v>xlswrite('G:\Mi unidad\1. PROYECTOS TELLO 2022\SCM SPILL OVERS\outputs\PEAO\bajo_niv_educ\1%\simulacion_3\output_tests.xlsx',lb_vec_140','lb_vec_140');</v>
      </c>
      <c r="RK237">
        <v>140</v>
      </c>
      <c r="RL237" t="str">
        <f>"xlswrite('G:\Mi unidad\1. PROYECTOS TELLO 2022\SCM SPILL OVERS\outputs\PEAO\bajo_ingreso\1%\simulacion_3\output_tests.xlsx',lb_vec_"&amp;RK237&amp;"','lb_vec_"&amp;RK237&amp;"');"</f>
        <v>xlswrite('G:\Mi unidad\1. PROYECTOS TELLO 2022\SCM SPILL OVERS\outputs\PEAO\bajo_ingreso\1%\simulacion_3\output_tests.xlsx',lb_vec_140','lb_vec_140');</v>
      </c>
      <c r="RW237">
        <v>140</v>
      </c>
      <c r="RX237" t="str">
        <f>"xlswrite('G:\Mi unidad\1. PROYECTOS TELLO 2022\SCM SPILL OVERS\outputs\PEAO\densidad\1%\simulacion_3\output_tests.xlsx',lb_vec_"&amp;RW237&amp;"','lb_vec_"&amp;RW237&amp;"');"</f>
        <v>xlswrite('G:\Mi unidad\1. PROYECTOS TELLO 2022\SCM SPILL OVERS\outputs\PEAO\densidad\1%\simulacion_3\output_tests.xlsx',lb_vec_140','lb_vec_140');</v>
      </c>
      <c r="SI237">
        <v>140</v>
      </c>
      <c r="SJ237" t="str">
        <f>"xlswrite('G:\Mi unidad\1. PROYECTOS TELLO 2022\SCM SPILL OVERS\outputs\PEAO\densidad_g\1%\simulacion_3\output_tests.xlsx',lb_vec_"&amp;SI237&amp;"','lb_vec_"&amp;SI237&amp;"');"</f>
        <v>xlswrite('G:\Mi unidad\1. PROYECTOS TELLO 2022\SCM SPILL OVERS\outputs\PEAO\densidad_g\1%\simulacion_3\output_tests.xlsx',lb_vec_140','lb_vec_140');</v>
      </c>
      <c r="SU237">
        <v>140</v>
      </c>
      <c r="SV237" t="str">
        <f>"xlswrite('G:\Mi unidad\1. PROYECTOS TELLO 2022\SCM SPILL OVERS\outputs\PEAO\distancia_centro_salud\1%\simulacion_3\output_tests.xlsx',lb_vec_"&amp;SU237&amp;"','lb_vec_"&amp;SU237&amp;"');"</f>
        <v>xlswrite('G:\Mi unidad\1. PROYECTOS TELLO 2022\SCM SPILL OVERS\outputs\PEAO\distancia_centro_salud\1%\simulacion_3\output_tests.xlsx',lb_vec_140','lb_vec_140');</v>
      </c>
      <c r="TH237">
        <v>140</v>
      </c>
      <c r="TI237" t="str">
        <f>"xlswrite('G:\Mi unidad\1. PROYECTOS TELLO 2022\SCM SPILL OVERS\outputs\PEAO\informalidad\1%\simulacion_3\output_tests.xlsx',lb_vec_"&amp;TH237&amp;"','lb_vec_"&amp;TH237&amp;"');"</f>
        <v>xlswrite('G:\Mi unidad\1. PROYECTOS TELLO 2022\SCM SPILL OVERS\outputs\PEAO\informalidad\1%\simulacion_3\output_tests.xlsx',lb_vec_140','lb_vec_140');</v>
      </c>
      <c r="TU237">
        <v>140</v>
      </c>
      <c r="TV237" t="str">
        <f>"xlswrite('G:\Mi unidad\1. PROYECTOS TELLO 2022\SCM SPILL OVERS\outputs\PEAO\alimentos\1%\simulacion_3\output_tests.xlsx',lb_vec_"&amp;TU237&amp;"','lb_vec_"&amp;TU237&amp;"');"</f>
        <v>xlswrite('G:\Mi unidad\1. PROYECTOS TELLO 2022\SCM SPILL OVERS\outputs\PEAO\alimentos\1%\simulacion_3\output_tests.xlsx',lb_vec_140','lb_vec_140');</v>
      </c>
      <c r="UB237">
        <v>140</v>
      </c>
      <c r="UC237" t="str">
        <f>"xlswrite('G:\Mi unidad\1. PROYECTOS TELLO 2022\SCM SPILL OVERS\outputs\PEAO\jefe_hogar\1%\simulacion_3\output_tests.xlsx',lb_vec_"&amp;UB237&amp;"','lb_vec_"&amp;UB237&amp;"');"</f>
        <v>xlswrite('G:\Mi unidad\1. PROYECTOS TELLO 2022\SCM SPILL OVERS\outputs\PEAO\jefe_hogar\1%\simulacion_3\output_tests.xlsx',lb_vec_140','lb_vec_140');</v>
      </c>
      <c r="UI237">
        <v>140</v>
      </c>
      <c r="UJ237" t="str">
        <f>"xlswrite('G:\Mi unidad\1. PROYECTOS TELLO 2022\SCM SPILL OVERS\outputs\PEAO\mujeres\1%\simulacion_3\output_tests.xlsx',lb_vec_"&amp;UI237&amp;"','lb_vec_"&amp;UI237&amp;"');"</f>
        <v>xlswrite('G:\Mi unidad\1. PROYECTOS TELLO 2022\SCM SPILL OVERS\outputs\PEAO\mujeres\1%\simulacion_3\output_tests.xlsx',lb_vec_140','lb_vec_140');</v>
      </c>
      <c r="UU237">
        <v>140</v>
      </c>
      <c r="UV237" t="str">
        <f>"xlswrite('G:\Mi unidad\1. PROYECTOS TELLO 2022\SCM SPILL OVERS\outputs\PEAO\criminalidad\1%\simulacion_3\output_tests.xlsx',lb_vec_"&amp;UU237&amp;"','lb_vec_"&amp;UU237&amp;"');"</f>
        <v>xlswrite('G:\Mi unidad\1. PROYECTOS TELLO 2022\SCM SPILL OVERS\outputs\PEAO\criminalidad\1%\simulacion_3\output_tests.xlsx',lb_vec_140','lb_vec_140');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OVERS\outputs\PEAO\bajo_niv_educ\1%\simulacion_3\output_tests.xlsx',ub_vec_"&amp;QW238&amp;"','ub_vec_"&amp;QW238&amp;"');"</f>
        <v>xlswrite('G:\Mi unidad\1. PROYECTOS TELLO 2022\SCM SPILL OVERS\outputs\PEAO\bajo_niv_educ\1%\simulacion_3\output_tests.xlsx',ub_vec_140','ub_vec_140');</v>
      </c>
      <c r="RK238">
        <v>140</v>
      </c>
      <c r="RL238" t="str">
        <f>"xlswrite('G:\Mi unidad\1. PROYECTOS TELLO 2022\SCM SPILL OVERS\outputs\PEAO\bajo_ingreso\1%\simulacion_3\output_tests.xlsx',ub_vec_"&amp;RK238&amp;"','ub_vec_"&amp;RK238&amp;"');"</f>
        <v>xlswrite('G:\Mi unidad\1. PROYECTOS TELLO 2022\SCM SPILL OVERS\outputs\PEAO\bajo_ingreso\1%\simulacion_3\output_tests.xlsx',ub_vec_140','ub_vec_140');</v>
      </c>
      <c r="RW238">
        <v>140</v>
      </c>
      <c r="RX238" t="str">
        <f>"xlswrite('G:\Mi unidad\1. PROYECTOS TELLO 2022\SCM SPILL OVERS\outputs\PEAO\densidad\1%\simulacion_3\output_tests.xlsx',ub_vec_"&amp;RW238&amp;"','ub_vec_"&amp;RW238&amp;"');"</f>
        <v>xlswrite('G:\Mi unidad\1. PROYECTOS TELLO 2022\SCM SPILL OVERS\outputs\PEAO\densidad\1%\simulacion_3\output_tests.xlsx',ub_vec_140','ub_vec_140');</v>
      </c>
      <c r="SI238">
        <v>140</v>
      </c>
      <c r="SJ238" t="str">
        <f>"xlswrite('G:\Mi unidad\1. PROYECTOS TELLO 2022\SCM SPILL OVERS\outputs\PEAO\densidad_g\1%\simulacion_3\output_tests.xlsx',ub_vec_"&amp;SI238&amp;"','ub_vec_"&amp;SI238&amp;"');"</f>
        <v>xlswrite('G:\Mi unidad\1. PROYECTOS TELLO 2022\SCM SPILL OVERS\outputs\PEAO\densidad_g\1%\simulacion_3\output_tests.xlsx',ub_vec_140','ub_vec_140');</v>
      </c>
      <c r="SU238">
        <v>140</v>
      </c>
      <c r="SV238" t="str">
        <f>"xlswrite('G:\Mi unidad\1. PROYECTOS TELLO 2022\SCM SPILL OVERS\outputs\PEAO\distancia_centro_salud\1%\simulacion_3\output_tests.xlsx',ub_vec_"&amp;SU238&amp;"','ub_vec_"&amp;SU238&amp;"');"</f>
        <v>xlswrite('G:\Mi unidad\1. PROYECTOS TELLO 2022\SCM SPILL OVERS\outputs\PEAO\distancia_centro_salud\1%\simulacion_3\output_tests.xlsx',ub_vec_140','ub_vec_140');</v>
      </c>
      <c r="TH238">
        <v>140</v>
      </c>
      <c r="TI238" t="str">
        <f>"xlswrite('G:\Mi unidad\1. PROYECTOS TELLO 2022\SCM SPILL OVERS\outputs\PEAO\informalidad\1%\simulacion_3\output_tests.xlsx',ub_vec_"&amp;TH238&amp;"','ub_vec_"&amp;TH238&amp;"');"</f>
        <v>xlswrite('G:\Mi unidad\1. PROYECTOS TELLO 2022\SCM SPILL OVERS\outputs\PEAO\informalidad\1%\simulacion_3\output_tests.xlsx',ub_vec_140','ub_vec_140');</v>
      </c>
      <c r="TU238">
        <v>140</v>
      </c>
      <c r="TV238" t="str">
        <f>"xlswrite('G:\Mi unidad\1. PROYECTOS TELLO 2022\SCM SPILL OVERS\outputs\PEAO\alimentos\1%\simulacion_3\output_tests.xlsx',ub_vec_"&amp;TU238&amp;"','ub_vec_"&amp;TU238&amp;"');"</f>
        <v>xlswrite('G:\Mi unidad\1. PROYECTOS TELLO 2022\SCM SPILL OVERS\outputs\PEAO\alimentos\1%\simulacion_3\output_tests.xlsx',ub_vec_140','ub_vec_140');</v>
      </c>
      <c r="UB238">
        <v>140</v>
      </c>
      <c r="UC238" t="str">
        <f>"xlswrite('G:\Mi unidad\1. PROYECTOS TELLO 2022\SCM SPILL OVERS\outputs\PEAO\jefe_hogar\1%\simulacion_3\output_tests.xlsx',ub_vec_"&amp;UB238&amp;"','ub_vec_"&amp;UB238&amp;"');"</f>
        <v>xlswrite('G:\Mi unidad\1. PROYECTOS TELLO 2022\SCM SPILL OVERS\outputs\PEAO\jefe_hogar\1%\simulacion_3\output_tests.xlsx',ub_vec_140','ub_vec_140');</v>
      </c>
      <c r="UI238">
        <v>140</v>
      </c>
      <c r="UJ238" t="str">
        <f>"xlswrite('G:\Mi unidad\1. PROYECTOS TELLO 2022\SCM SPILL OVERS\outputs\PEAO\mujeres\1%\simulacion_3\output_tests.xlsx',ub_vec_"&amp;UI238&amp;"','ub_vec_"&amp;UI238&amp;"');"</f>
        <v>xlswrite('G:\Mi unidad\1. PROYECTOS TELLO 2022\SCM SPILL OVERS\outputs\PEAO\mujeres\1%\simulacion_3\output_tests.xlsx',ub_vec_140','ub_vec_140');</v>
      </c>
      <c r="UU238">
        <v>140</v>
      </c>
      <c r="UV238" t="str">
        <f>"xlswrite('G:\Mi unidad\1. PROYECTOS TELLO 2022\SCM SPILL OVERS\outputs\PEAO\criminalidad\1%\simulacion_3\output_tests.xlsx',ub_vec_"&amp;UU238&amp;"','ub_vec_"&amp;UU238&amp;"');"</f>
        <v>xlswrite('G:\Mi unidad\1. PROYECTOS TELLO 2022\SCM SPILL OVERS\outputs\PEAO\criminalidad\1%\simulacion_3\output_tests.xlsx',ub_vec_140','ub_vec_140');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OVERS\outputs\PEAO\bajo_niv_educ\1%\simulacion_3\output_tests.xlsx',p_value_vec_"&amp;QW239&amp;"','p_value_vec_"&amp;QW239&amp;"');"</f>
        <v>xlswrite('G:\Mi unidad\1. PROYECTOS TELLO 2022\SCM SPILL OVERS\outputs\PEAO\bajo_niv_educ\1%\simulacion_3\output_tests.xlsx',p_value_vec_140','p_value_vec_140');</v>
      </c>
      <c r="RK239">
        <v>140</v>
      </c>
      <c r="RL239" t="str">
        <f>"xlswrite('G:\Mi unidad\1. PROYECTOS TELLO 2022\SCM SPILL OVERS\outputs\PEAO\bajo_ingreso\1%\simulacion_3\output_tests.xlsx',p_value_vec_"&amp;RK239&amp;"','p_value_vec_"&amp;RK239&amp;"');"</f>
        <v>xlswrite('G:\Mi unidad\1. PROYECTOS TELLO 2022\SCM SPILL OVERS\outputs\PEAO\bajo_ingreso\1%\simulacion_3\output_tests.xlsx',p_value_vec_140','p_value_vec_140');</v>
      </c>
      <c r="RW239">
        <v>140</v>
      </c>
      <c r="RX239" t="str">
        <f>"xlswrite('G:\Mi unidad\1. PROYECTOS TELLO 2022\SCM SPILL OVERS\outputs\PEAO\densidad\1%\simulacion_3\output_tests.xlsx',p_value_vec_"&amp;RW239&amp;"','p_value_vec_"&amp;RW239&amp;"');"</f>
        <v>xlswrite('G:\Mi unidad\1. PROYECTOS TELLO 2022\SCM SPILL OVERS\outputs\PEAO\densidad\1%\simulacion_3\output_tests.xlsx',p_value_vec_140','p_value_vec_140');</v>
      </c>
      <c r="SI239">
        <v>140</v>
      </c>
      <c r="SJ239" t="str">
        <f>"xlswrite('G:\Mi unidad\1. PROYECTOS TELLO 2022\SCM SPILL OVERS\outputs\PEAO\densidad_g\1%\simulacion_3\output_tests.xlsx',p_value_vec_"&amp;SI239&amp;"','p_value_vec_"&amp;SI239&amp;"');"</f>
        <v>xlswrite('G:\Mi unidad\1. PROYECTOS TELLO 2022\SCM SPILL OVERS\outputs\PEAO\densidad_g\1%\simulacion_3\output_tests.xlsx',p_value_vec_140','p_value_vec_140');</v>
      </c>
      <c r="SU239">
        <v>140</v>
      </c>
      <c r="SV239" t="str">
        <f>"xlswrite('G:\Mi unidad\1. PROYECTOS TELLO 2022\SCM SPILL OVERS\outputs\PEAO\distancia_centro_salud\1%\simulacion_3\output_tests.xlsx',p_value_vec_"&amp;SU239&amp;"','p_value_vec_"&amp;SU239&amp;"');"</f>
        <v>xlswrite('G:\Mi unidad\1. PROYECTOS TELLO 2022\SCM SPILL OVERS\outputs\PEAO\distancia_centro_salud\1%\simulacion_3\output_tests.xlsx',p_value_vec_140','p_value_vec_140');</v>
      </c>
      <c r="TH239">
        <v>140</v>
      </c>
      <c r="TI239" t="str">
        <f>"xlswrite('G:\Mi unidad\1. PROYECTOS TELLO 2022\SCM SPILL OVERS\outputs\PEAO\informalidad\1%\simulacion_3\output_tests.xlsx',p_value_vec_"&amp;TH239&amp;"','p_value_vec_"&amp;TH239&amp;"');"</f>
        <v>xlswrite('G:\Mi unidad\1. PROYECTOS TELLO 2022\SCM SPILL OVERS\outputs\PEAO\informalidad\1%\simulacion_3\output_tests.xlsx',p_value_vec_140','p_value_vec_140');</v>
      </c>
      <c r="TU239">
        <v>140</v>
      </c>
      <c r="TV239" t="str">
        <f>"xlswrite('G:\Mi unidad\1. PROYECTOS TELLO 2022\SCM SPILL OVERS\outputs\PEAO\alimentos\1%\simulacion_3\output_tests.xlsx',p_value_vec_"&amp;TU239&amp;"','p_value_vec_"&amp;TU239&amp;"');"</f>
        <v>xlswrite('G:\Mi unidad\1. PROYECTOS TELLO 2022\SCM SPILL OVERS\outputs\PEAO\alimentos\1%\simulacion_3\output_tests.xlsx',p_value_vec_140','p_value_vec_140');</v>
      </c>
      <c r="UB239">
        <v>140</v>
      </c>
      <c r="UC239" t="str">
        <f>"xlswrite('G:\Mi unidad\1. PROYECTOS TELLO 2022\SCM SPILL OVERS\outputs\PEAO\jefe_hogar\1%\simulacion_3\output_tests.xlsx',p_value_vec_"&amp;UB239&amp;"','p_value_vec_"&amp;UB239&amp;"');"</f>
        <v>xlswrite('G:\Mi unidad\1. PROYECTOS TELLO 2022\SCM SPILL OVERS\outputs\PEAO\jefe_hogar\1%\simulacion_3\output_tests.xlsx',p_value_vec_140','p_value_vec_140');</v>
      </c>
      <c r="UI239">
        <v>140</v>
      </c>
      <c r="UJ239" t="str">
        <f>"xlswrite('G:\Mi unidad\1. PROYECTOS TELLO 2022\SCM SPILL OVERS\outputs\PEAO\mujeres\1%\simulacion_3\output_tests.xlsx',p_value_vec_"&amp;UI239&amp;"','p_value_vec_"&amp;UI239&amp;"');"</f>
        <v>xlswrite('G:\Mi unidad\1. PROYECTOS TELLO 2022\SCM SPILL OVERS\outputs\PEAO\mujeres\1%\simulacion_3\output_tests.xlsx',p_value_vec_140','p_value_vec_140');</v>
      </c>
      <c r="UU239">
        <v>140</v>
      </c>
      <c r="UV239" t="str">
        <f>"xlswrite('G:\Mi unidad\1. PROYECTOS TELLO 2022\SCM SPILL OVERS\outputs\PEAO\criminalidad\1%\simulacion_3\output_tests.xlsx',p_value_vec_"&amp;UU239&amp;"','p_value_vec_"&amp;UU239&amp;"');"</f>
        <v>xlswrite('G:\Mi unidad\1. PROYECTOS TELLO 2022\SCM SPILL OVERS\outputs\PEAO\criminalidad\1%\simulacion_3\output_tests.xlsx',p_value_vec_140','p_value_vec_140');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OVERS\outputs\PEAO\bajo_niv_educ\1%\simulacion_3\output_tests.xlsx',alpha1_hat_vec_"&amp;QW240&amp;"','alpha1_hat_vec_"&amp;QW240&amp;"');"</f>
        <v>xlswrite('G:\Mi unidad\1. PROYECTOS TELLO 2022\SCM SPILL OVERS\outputs\PEAO\bajo_niv_educ\1%\simulacion_3\output_tests.xlsx',alpha1_hat_vec_140','alpha1_hat_vec_140');</v>
      </c>
      <c r="RK240">
        <v>140</v>
      </c>
      <c r="RL240" t="str">
        <f>"xlswrite('G:\Mi unidad\1. PROYECTOS TELLO 2022\SCM SPILL OVERS\outputs\PEAO\bajo_ingreso\1%\simulacion_3\output_tests.xlsx',alpha1_hat_vec_"&amp;RK240&amp;"','alpha1_hat_vec_"&amp;RK240&amp;"');"</f>
        <v>xlswrite('G:\Mi unidad\1. PROYECTOS TELLO 2022\SCM SPILL OVERS\outputs\PEAO\bajo_ingreso\1%\simulacion_3\output_tests.xlsx',alpha1_hat_vec_140','alpha1_hat_vec_140');</v>
      </c>
      <c r="RW240">
        <v>140</v>
      </c>
      <c r="RX240" t="str">
        <f>"xlswrite('G:\Mi unidad\1. PROYECTOS TELLO 2022\SCM SPILL OVERS\outputs\PEAO\densidad\1%\simulacion_3\output_tests.xlsx',alpha1_hat_vec_"&amp;RW240&amp;"','alpha1_hat_vec_"&amp;RW240&amp;"');"</f>
        <v>xlswrite('G:\Mi unidad\1. PROYECTOS TELLO 2022\SCM SPILL OVERS\outputs\PEAO\densidad\1%\simulacion_3\output_tests.xlsx',alpha1_hat_vec_140','alpha1_hat_vec_140');</v>
      </c>
      <c r="SI240">
        <v>140</v>
      </c>
      <c r="SJ240" t="str">
        <f>"xlswrite('G:\Mi unidad\1. PROYECTOS TELLO 2022\SCM SPILL OVERS\outputs\PEAO\densidad_g\1%\simulacion_3\output_tests.xlsx',alpha1_hat_vec_"&amp;SI240&amp;"','alpha1_hat_vec_"&amp;SI240&amp;"');"</f>
        <v>xlswrite('G:\Mi unidad\1. PROYECTOS TELLO 2022\SCM SPILL OVERS\outputs\PEAO\densidad_g\1%\simulacion_3\output_tests.xlsx',alpha1_hat_vec_140','alpha1_hat_vec_140');</v>
      </c>
      <c r="SU240">
        <v>140</v>
      </c>
      <c r="SV240" t="str">
        <f>"xlswrite('G:\Mi unidad\1. PROYECTOS TELLO 2022\SCM SPILL OVERS\outputs\PEAO\distancia_centro_salud\1%\simulacion_3\output_tests.xlsx',alpha1_hat_vec_"&amp;SU240&amp;"','alpha1_hat_vec_"&amp;SU240&amp;"');"</f>
        <v>xlswrite('G:\Mi unidad\1. PROYECTOS TELLO 2022\SCM SPILL OVERS\outputs\PEAO\distancia_centro_salud\1%\simulacion_3\output_tests.xlsx',alpha1_hat_vec_140','alpha1_hat_vec_140');</v>
      </c>
      <c r="TH240">
        <v>140</v>
      </c>
      <c r="TI240" t="str">
        <f>"xlswrite('G:\Mi unidad\1. PROYECTOS TELLO 2022\SCM SPILL OVERS\outputs\PEAO\informalidad\1%\simulacion_3\output_tests.xlsx',alpha1_hat_vec_"&amp;TH240&amp;"','alpha1_hat_vec_"&amp;TH240&amp;"');"</f>
        <v>xlswrite('G:\Mi unidad\1. PROYECTOS TELLO 2022\SCM SPILL OVERS\outputs\PEAO\informalidad\1%\simulacion_3\output_tests.xlsx',alpha1_hat_vec_140','alpha1_hat_vec_140');</v>
      </c>
      <c r="TU240">
        <v>140</v>
      </c>
      <c r="TV240" t="str">
        <f>"xlswrite('G:\Mi unidad\1. PROYECTOS TELLO 2022\SCM SPILL OVERS\outputs\PEAO\alimentos\1%\simulacion_3\output_tests.xlsx',alpha1_hat_vec_"&amp;TU240&amp;"','alpha1_hat_vec_"&amp;TU240&amp;"');"</f>
        <v>xlswrite('G:\Mi unidad\1. PROYECTOS TELLO 2022\SCM SPILL OVERS\outputs\PEAO\alimentos\1%\simulacion_3\output_tests.xlsx',alpha1_hat_vec_140','alpha1_hat_vec_140');</v>
      </c>
      <c r="UB240">
        <v>140</v>
      </c>
      <c r="UC240" t="str">
        <f>"xlswrite('G:\Mi unidad\1. PROYECTOS TELLO 2022\SCM SPILL OVERS\outputs\PEAO\jefe_hogar\1%\simulacion_3\output_tests.xlsx',alpha1_hat_vec_"&amp;UB240&amp;"','alpha1_hat_vec_"&amp;UB240&amp;"');"</f>
        <v>xlswrite('G:\Mi unidad\1. PROYECTOS TELLO 2022\SCM SPILL OVERS\outputs\PEAO\jefe_hogar\1%\simulacion_3\output_tests.xlsx',alpha1_hat_vec_140','alpha1_hat_vec_140');</v>
      </c>
      <c r="UI240">
        <v>140</v>
      </c>
      <c r="UJ240" t="str">
        <f>"xlswrite('G:\Mi unidad\1. PROYECTOS TELLO 2022\SCM SPILL OVERS\outputs\PEAO\mujeres\1%\simulacion_3\output_tests.xlsx',alpha1_hat_vec_"&amp;UI240&amp;"','alpha1_hat_vec_"&amp;UI240&amp;"');"</f>
        <v>xlswrite('G:\Mi unidad\1. PROYECTOS TELLO 2022\SCM SPILL OVERS\outputs\PEAO\mujeres\1%\simulacion_3\output_tests.xlsx',alpha1_hat_vec_140','alpha1_hat_vec_140');</v>
      </c>
      <c r="UU240">
        <v>140</v>
      </c>
      <c r="UV240" t="str">
        <f>"xlswrite('G:\Mi unidad\1. PROYECTOS TELLO 2022\SCM SPILL OVERS\outputs\PEAO\criminalidad\1%\simulacion_3\output_tests.xlsx',alpha1_hat_vec_"&amp;UU240&amp;"','alpha1_hat_vec_"&amp;UU240&amp;"');"</f>
        <v>xlswrite('G:\Mi unidad\1. PROYECTOS TELLO 2022\SCM SPILL OVERS\outputs\PEAO\criminalidad\1%\simulacion_3\output_tests.xlsx',alpha1_hat_vec_140','alpha1_hat_vec_140');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sp_andrews_te(Y_pre_"&amp;QI241&amp;",PEAO_"&amp;QI241&amp;"(:,T+s),A_"&amp;QI241&amp;",C,.05);"</f>
        <v xml:space="preserve">    [p_value_84,lb_84,ub_84] = sp_andrews_te(Y_pre_84,PEAO_84(:,T+s),A_84,C,.05);</v>
      </c>
      <c r="QP241">
        <v>108</v>
      </c>
      <c r="QQ241" t="str">
        <f>"    spillover_test_"&amp;QP241&amp;"(s) = sp_andrews(Y_pre_"&amp;QP241&amp;",PEAO_"&amp;QP241&amp;"(:,T+s),A_"&amp;QP241&amp;",C,d,alpha_sig);"</f>
        <v xml:space="preserve">    spillover_test_108(s) = sp_andrews(Y_pre_108,PEAO_108(:,T+s),A_108,C,d,alpha_sig);</v>
      </c>
      <c r="QW241">
        <v>140</v>
      </c>
      <c r="QX241" t="str">
        <f>"xlswrite('G:\Mi unidad\1. PROYECTOS TELLO 2022\SCM SPILL OVERS\outputs\PEAO\bajo_niv_educ\1%\simulacion_3\output_tests.xlsx',spillover_test_"&amp;QW241&amp;"','sp_test_"&amp;QW241&amp;"');"</f>
        <v>xlswrite('G:\Mi unidad\1. PROYECTOS TELLO 2022\SCM SPILL OVERS\outputs\PEAO\bajo_niv_educ\1%\simulacion_3\output_tests.xlsx',spillover_test_140','sp_test_140');</v>
      </c>
      <c r="RK241">
        <v>140</v>
      </c>
      <c r="RL241" t="str">
        <f>"xlswrite('G:\Mi unidad\1. PROYECTOS TELLO 2022\SCM SPILL OVERS\outputs\PEAO\bajo_ingreso\1%\simulacion_3\output_tests.xlsx',spillover_test_"&amp;RK241&amp;"','sp_test_"&amp;RK241&amp;"');"</f>
        <v>xlswrite('G:\Mi unidad\1. PROYECTOS TELLO 2022\SCM SPILL OVERS\outputs\PEAO\bajo_ingreso\1%\simulacion_3\output_tests.xlsx',spillover_test_140','sp_test_140');</v>
      </c>
      <c r="RW241">
        <v>140</v>
      </c>
      <c r="RX241" t="str">
        <f>"xlswrite('G:\Mi unidad\1. PROYECTOS TELLO 2022\SCM SPILL OVERS\outputs\PEAO\densidad\1%\simulacion_3\output_tests.xlsx',spillover_test_"&amp;RW241&amp;"','sp_test_"&amp;RW241&amp;"');"</f>
        <v>xlswrite('G:\Mi unidad\1. PROYECTOS TELLO 2022\SCM SPILL OVERS\outputs\PEAO\densidad\1%\simulacion_3\output_tests.xlsx',spillover_test_140','sp_test_140');</v>
      </c>
      <c r="SI241">
        <v>140</v>
      </c>
      <c r="SJ241" t="str">
        <f>"xlswrite('G:\Mi unidad\1. PROYECTOS TELLO 2022\SCM SPILL OVERS\outputs\PEAO\densidad_g\1%\simulacion_3\output_tests.xlsx',spillover_test_"&amp;SI241&amp;"','sp_test_"&amp;SI241&amp;"');"</f>
        <v>xlswrite('G:\Mi unidad\1. PROYECTOS TELLO 2022\SCM SPILL OVERS\outputs\PEAO\densidad_g\1%\simulacion_3\output_tests.xlsx',spillover_test_140','sp_test_140');</v>
      </c>
      <c r="SU241">
        <v>140</v>
      </c>
      <c r="SV241" t="str">
        <f>"xlswrite('G:\Mi unidad\1. PROYECTOS TELLO 2022\SCM SPILL OVERS\outputs\PEAO\distancia_centro_salud\1%\simulacion_3\output_tests.xlsx',spillover_test_"&amp;SU241&amp;"','sp_test_"&amp;SU241&amp;"');"</f>
        <v>xlswrite('G:\Mi unidad\1. PROYECTOS TELLO 2022\SCM SPILL OVERS\outputs\PEAO\distancia_centro_salud\1%\simulacion_3\output_tests.xlsx',spillover_test_140','sp_test_140');</v>
      </c>
      <c r="TH241">
        <v>140</v>
      </c>
      <c r="TI241" t="str">
        <f>"xlswrite('G:\Mi unidad\1. PROYECTOS TELLO 2022\SCM SPILL OVERS\outputs\PEAO\informalidad\1%\simulacion_3\output_tests.xlsx',spillover_test_"&amp;TH241&amp;"','sp_test_"&amp;TH241&amp;"');"</f>
        <v>xlswrite('G:\Mi unidad\1. PROYECTOS TELLO 2022\SCM SPILL OVERS\outputs\PEAO\informalidad\1%\simulacion_3\output_tests.xlsx',spillover_test_140','sp_test_140');</v>
      </c>
      <c r="TU241">
        <v>140</v>
      </c>
      <c r="TV241" t="str">
        <f>"xlswrite('G:\Mi unidad\1. PROYECTOS TELLO 2022\SCM SPILL OVERS\outputs\PEAO\alimentos\1%\simulacion_3\output_tests.xlsx',spillover_test_"&amp;TU241&amp;"','sp_test_"&amp;TU241&amp;"');"</f>
        <v>xlswrite('G:\Mi unidad\1. PROYECTOS TELLO 2022\SCM SPILL OVERS\outputs\PEAO\alimentos\1%\simulacion_3\output_tests.xlsx',spillover_test_140','sp_test_140');</v>
      </c>
      <c r="UB241">
        <v>140</v>
      </c>
      <c r="UC241" t="str">
        <f>"xlswrite('G:\Mi unidad\1. PROYECTOS TELLO 2022\SCM SPILL OVERS\outputs\PEAO\jefe_hogar\1%\simulacion_3\output_tests.xlsx',spillover_test_"&amp;UB241&amp;"','sp_test_"&amp;UB241&amp;"');"</f>
        <v>xlswrite('G:\Mi unidad\1. PROYECTOS TELLO 2022\SCM SPILL OVERS\outputs\PEAO\jefe_hogar\1%\simulacion_3\output_tests.xlsx',spillover_test_140','sp_test_140');</v>
      </c>
      <c r="UI241">
        <v>140</v>
      </c>
      <c r="UJ241" t="str">
        <f>"xlswrite('G:\Mi unidad\1. PROYECTOS TELLO 2022\SCM SPILL OVERS\outputs\PEAO\mujeres\1%\simulacion_3\output_tests.xlsx',spillover_test_"&amp;UI241&amp;"','sp_test_"&amp;UI241&amp;"');"</f>
        <v>xlswrite('G:\Mi unidad\1. PROYECTOS TELLO 2022\SCM SPILL OVERS\outputs\PEAO\mujeres\1%\simulacion_3\output_tests.xlsx',spillover_test_140','sp_test_140');</v>
      </c>
      <c r="UU241">
        <v>140</v>
      </c>
      <c r="UV241" t="str">
        <f>"xlswrite('G:\Mi unidad\1. PROYECTOS TELLO 2022\SCM SPILL OVERS\outputs\PEAO\criminalidad\1%\simulacion_3\output_tests.xlsx',spillover_test_"&amp;UU241&amp;"','sp_test_"&amp;UU241&amp;"');"</f>
        <v>xlswrite('G:\Mi unidad\1. PROYECTOS TELLO 2022\SCM SPILL OVERS\outputs\PEAO\criminalidad\1%\simulacion_3\output_tests.xlsx',spillover_test_140','sp_test_140');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OVERS\outputs\PEAO\bajo_niv_educ\1%\simulacion_3\output_tests.xlsx',lb_vec_"&amp;QW242&amp;"','lb_vec_"&amp;QW242&amp;"');"</f>
        <v>xlswrite('G:\Mi unidad\1. PROYECTOS TELLO 2022\SCM SPILL OVERS\outputs\PEAO\bajo_niv_educ\1%\simulacion_3\output_tests.xlsx',lb_vec_141','lb_vec_141');</v>
      </c>
      <c r="RK242">
        <v>141</v>
      </c>
      <c r="RL242" t="str">
        <f>"xlswrite('G:\Mi unidad\1. PROYECTOS TELLO 2022\SCM SPILL OVERS\outputs\PEAO\bajo_ingreso\1%\simulacion_3\output_tests.xlsx',lb_vec_"&amp;RK242&amp;"','lb_vec_"&amp;RK242&amp;"');"</f>
        <v>xlswrite('G:\Mi unidad\1. PROYECTOS TELLO 2022\SCM SPILL OVERS\outputs\PEAO\bajo_ingreso\1%\simulacion_3\output_tests.xlsx',lb_vec_141','lb_vec_141');</v>
      </c>
      <c r="RW242">
        <v>141</v>
      </c>
      <c r="RX242" t="str">
        <f>"xlswrite('G:\Mi unidad\1. PROYECTOS TELLO 2022\SCM SPILL OVERS\outputs\PEAO\densidad\1%\simulacion_3\output_tests.xlsx',lb_vec_"&amp;RW242&amp;"','lb_vec_"&amp;RW242&amp;"');"</f>
        <v>xlswrite('G:\Mi unidad\1. PROYECTOS TELLO 2022\SCM SPILL OVERS\outputs\PEAO\densidad\1%\simulacion_3\output_tests.xlsx',lb_vec_141','lb_vec_141');</v>
      </c>
      <c r="SI242">
        <v>141</v>
      </c>
      <c r="SJ242" t="str">
        <f>"xlswrite('G:\Mi unidad\1. PROYECTOS TELLO 2022\SCM SPILL OVERS\outputs\PEAO\densidad_g\1%\simulacion_3\output_tests.xlsx',lb_vec_"&amp;SI242&amp;"','lb_vec_"&amp;SI242&amp;"');"</f>
        <v>xlswrite('G:\Mi unidad\1. PROYECTOS TELLO 2022\SCM SPILL OVERS\outputs\PEAO\densidad_g\1%\simulacion_3\output_tests.xlsx',lb_vec_141','lb_vec_141');</v>
      </c>
      <c r="SU242">
        <v>141</v>
      </c>
      <c r="SV242" t="str">
        <f>"xlswrite('G:\Mi unidad\1. PROYECTOS TELLO 2022\SCM SPILL OVERS\outputs\PEAO\distancia_centro_salud\1%\simulacion_3\output_tests.xlsx',lb_vec_"&amp;SU242&amp;"','lb_vec_"&amp;SU242&amp;"');"</f>
        <v>xlswrite('G:\Mi unidad\1. PROYECTOS TELLO 2022\SCM SPILL OVERS\outputs\PEAO\distancia_centro_salud\1%\simulacion_3\output_tests.xlsx',lb_vec_141','lb_vec_141');</v>
      </c>
      <c r="TH242">
        <v>141</v>
      </c>
      <c r="TI242" t="str">
        <f>"xlswrite('G:\Mi unidad\1. PROYECTOS TELLO 2022\SCM SPILL OVERS\outputs\PEAO\informalidad\1%\simulacion_3\output_tests.xlsx',lb_vec_"&amp;TH242&amp;"','lb_vec_"&amp;TH242&amp;"');"</f>
        <v>xlswrite('G:\Mi unidad\1. PROYECTOS TELLO 2022\SCM SPILL OVERS\outputs\PEAO\informalidad\1%\simulacion_3\output_tests.xlsx',lb_vec_141','lb_vec_141');</v>
      </c>
      <c r="TU242">
        <v>141</v>
      </c>
      <c r="TV242" t="str">
        <f>"xlswrite('G:\Mi unidad\1. PROYECTOS TELLO 2022\SCM SPILL OVERS\outputs\PEAO\alimentos\1%\simulacion_3\output_tests.xlsx',lb_vec_"&amp;TU242&amp;"','lb_vec_"&amp;TU242&amp;"');"</f>
        <v>xlswrite('G:\Mi unidad\1. PROYECTOS TELLO 2022\SCM SPILL OVERS\outputs\PEAO\alimentos\1%\simulacion_3\output_tests.xlsx',lb_vec_141','lb_vec_141');</v>
      </c>
      <c r="UB242">
        <v>141</v>
      </c>
      <c r="UC242" t="str">
        <f>"xlswrite('G:\Mi unidad\1. PROYECTOS TELLO 2022\SCM SPILL OVERS\outputs\PEAO\jefe_hogar\1%\simulacion_3\output_tests.xlsx',lb_vec_"&amp;UB242&amp;"','lb_vec_"&amp;UB242&amp;"');"</f>
        <v>xlswrite('G:\Mi unidad\1. PROYECTOS TELLO 2022\SCM SPILL OVERS\outputs\PEAO\jefe_hogar\1%\simulacion_3\output_tests.xlsx',lb_vec_141','lb_vec_141');</v>
      </c>
      <c r="UI242">
        <v>141</v>
      </c>
      <c r="UJ242" t="str">
        <f>"xlswrite('G:\Mi unidad\1. PROYECTOS TELLO 2022\SCM SPILL OVERS\outputs\PEAO\mujeres\1%\simulacion_3\output_tests.xlsx',lb_vec_"&amp;UI242&amp;"','lb_vec_"&amp;UI242&amp;"');"</f>
        <v>xlswrite('G:\Mi unidad\1. PROYECTOS TELLO 2022\SCM SPILL OVERS\outputs\PEAO\mujeres\1%\simulacion_3\output_tests.xlsx',lb_vec_141','lb_vec_141');</v>
      </c>
      <c r="UU242">
        <v>141</v>
      </c>
      <c r="UV242" t="str">
        <f>"xlswrite('G:\Mi unidad\1. PROYECTOS TELLO 2022\SCM SPILL OVERS\outputs\PEAO\criminalidad\1%\simulacion_3\output_tests.xlsx',lb_vec_"&amp;UU242&amp;"','lb_vec_"&amp;UU242&amp;"');"</f>
        <v>xlswrite('G:\Mi unidad\1. PROYECTOS TELLO 2022\SCM SPILL OVERS\outputs\PEAO\criminalidad\1%\simulacion_3\output_tests.xlsx',lb_vec_141','lb_vec_141');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OVERS\outputs\PEAO\bajo_niv_educ\1%\simulacion_3\output_tests.xlsx',ub_vec_"&amp;QW243&amp;"','ub_vec_"&amp;QW243&amp;"');"</f>
        <v>xlswrite('G:\Mi unidad\1. PROYECTOS TELLO 2022\SCM SPILL OVERS\outputs\PEAO\bajo_niv_educ\1%\simulacion_3\output_tests.xlsx',ub_vec_141','ub_vec_141');</v>
      </c>
      <c r="RK243">
        <v>141</v>
      </c>
      <c r="RL243" t="str">
        <f>"xlswrite('G:\Mi unidad\1. PROYECTOS TELLO 2022\SCM SPILL OVERS\outputs\PEAO\bajo_ingreso\1%\simulacion_3\output_tests.xlsx',ub_vec_"&amp;RK243&amp;"','ub_vec_"&amp;RK243&amp;"');"</f>
        <v>xlswrite('G:\Mi unidad\1. PROYECTOS TELLO 2022\SCM SPILL OVERS\outputs\PEAO\bajo_ingreso\1%\simulacion_3\output_tests.xlsx',ub_vec_141','ub_vec_141');</v>
      </c>
      <c r="RW243">
        <v>141</v>
      </c>
      <c r="RX243" t="str">
        <f>"xlswrite('G:\Mi unidad\1. PROYECTOS TELLO 2022\SCM SPILL OVERS\outputs\PEAO\densidad\1%\simulacion_3\output_tests.xlsx',ub_vec_"&amp;RW243&amp;"','ub_vec_"&amp;RW243&amp;"');"</f>
        <v>xlswrite('G:\Mi unidad\1. PROYECTOS TELLO 2022\SCM SPILL OVERS\outputs\PEAO\densidad\1%\simulacion_3\output_tests.xlsx',ub_vec_141','ub_vec_141');</v>
      </c>
      <c r="SI243">
        <v>141</v>
      </c>
      <c r="SJ243" t="str">
        <f>"xlswrite('G:\Mi unidad\1. PROYECTOS TELLO 2022\SCM SPILL OVERS\outputs\PEAO\densidad_g\1%\simulacion_3\output_tests.xlsx',ub_vec_"&amp;SI243&amp;"','ub_vec_"&amp;SI243&amp;"');"</f>
        <v>xlswrite('G:\Mi unidad\1. PROYECTOS TELLO 2022\SCM SPILL OVERS\outputs\PEAO\densidad_g\1%\simulacion_3\output_tests.xlsx',ub_vec_141','ub_vec_141');</v>
      </c>
      <c r="SU243">
        <v>141</v>
      </c>
      <c r="SV243" t="str">
        <f>"xlswrite('G:\Mi unidad\1. PROYECTOS TELLO 2022\SCM SPILL OVERS\outputs\PEAO\distancia_centro_salud\1%\simulacion_3\output_tests.xlsx',ub_vec_"&amp;SU243&amp;"','ub_vec_"&amp;SU243&amp;"');"</f>
        <v>xlswrite('G:\Mi unidad\1. PROYECTOS TELLO 2022\SCM SPILL OVERS\outputs\PEAO\distancia_centro_salud\1%\simulacion_3\output_tests.xlsx',ub_vec_141','ub_vec_141');</v>
      </c>
      <c r="TH243">
        <v>141</v>
      </c>
      <c r="TI243" t="str">
        <f>"xlswrite('G:\Mi unidad\1. PROYECTOS TELLO 2022\SCM SPILL OVERS\outputs\PEAO\informalidad\1%\simulacion_3\output_tests.xlsx',ub_vec_"&amp;TH243&amp;"','ub_vec_"&amp;TH243&amp;"');"</f>
        <v>xlswrite('G:\Mi unidad\1. PROYECTOS TELLO 2022\SCM SPILL OVERS\outputs\PEAO\informalidad\1%\simulacion_3\output_tests.xlsx',ub_vec_141','ub_vec_141');</v>
      </c>
      <c r="TU243">
        <v>141</v>
      </c>
      <c r="TV243" t="str">
        <f>"xlswrite('G:\Mi unidad\1. PROYECTOS TELLO 2022\SCM SPILL OVERS\outputs\PEAO\alimentos\1%\simulacion_3\output_tests.xlsx',ub_vec_"&amp;TU243&amp;"','ub_vec_"&amp;TU243&amp;"');"</f>
        <v>xlswrite('G:\Mi unidad\1. PROYECTOS TELLO 2022\SCM SPILL OVERS\outputs\PEAO\alimentos\1%\simulacion_3\output_tests.xlsx',ub_vec_141','ub_vec_141');</v>
      </c>
      <c r="UB243">
        <v>141</v>
      </c>
      <c r="UC243" t="str">
        <f>"xlswrite('G:\Mi unidad\1. PROYECTOS TELLO 2022\SCM SPILL OVERS\outputs\PEAO\jefe_hogar\1%\simulacion_3\output_tests.xlsx',ub_vec_"&amp;UB243&amp;"','ub_vec_"&amp;UB243&amp;"');"</f>
        <v>xlswrite('G:\Mi unidad\1. PROYECTOS TELLO 2022\SCM SPILL OVERS\outputs\PEAO\jefe_hogar\1%\simulacion_3\output_tests.xlsx',ub_vec_141','ub_vec_141');</v>
      </c>
      <c r="UI243">
        <v>141</v>
      </c>
      <c r="UJ243" t="str">
        <f>"xlswrite('G:\Mi unidad\1. PROYECTOS TELLO 2022\SCM SPILL OVERS\outputs\PEAO\mujeres\1%\simulacion_3\output_tests.xlsx',ub_vec_"&amp;UI243&amp;"','ub_vec_"&amp;UI243&amp;"');"</f>
        <v>xlswrite('G:\Mi unidad\1. PROYECTOS TELLO 2022\SCM SPILL OVERS\outputs\PEAO\mujeres\1%\simulacion_3\output_tests.xlsx',ub_vec_141','ub_vec_141');</v>
      </c>
      <c r="UU243">
        <v>141</v>
      </c>
      <c r="UV243" t="str">
        <f>"xlswrite('G:\Mi unidad\1. PROYECTOS TELLO 2022\SCM SPILL OVERS\outputs\PEAO\criminalidad\1%\simulacion_3\output_tests.xlsx',ub_vec_"&amp;UU243&amp;"','ub_vec_"&amp;UU243&amp;"');"</f>
        <v>xlswrite('G:\Mi unidad\1. PROYECTOS TELLO 2022\SCM SPILL OVERS\outputs\PEAO\criminalidad\1%\simulacion_3\output_tests.xlsx',ub_vec_141','ub_vec_141');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OVERS\outputs\PEAO\bajo_niv_educ\1%\simulacion_3\output_tests.xlsx',p_value_vec_"&amp;QW244&amp;"','p_value_vec_"&amp;QW244&amp;"');"</f>
        <v>xlswrite('G:\Mi unidad\1. PROYECTOS TELLO 2022\SCM SPILL OVERS\outputs\PEAO\bajo_niv_educ\1%\simulacion_3\output_tests.xlsx',p_value_vec_141','p_value_vec_141');</v>
      </c>
      <c r="RK244">
        <v>141</v>
      </c>
      <c r="RL244" t="str">
        <f>"xlswrite('G:\Mi unidad\1. PROYECTOS TELLO 2022\SCM SPILL OVERS\outputs\PEAO\bajo_ingreso\1%\simulacion_3\output_tests.xlsx',p_value_vec_"&amp;RK244&amp;"','p_value_vec_"&amp;RK244&amp;"');"</f>
        <v>xlswrite('G:\Mi unidad\1. PROYECTOS TELLO 2022\SCM SPILL OVERS\outputs\PEAO\bajo_ingreso\1%\simulacion_3\output_tests.xlsx',p_value_vec_141','p_value_vec_141');</v>
      </c>
      <c r="RW244">
        <v>141</v>
      </c>
      <c r="RX244" t="str">
        <f>"xlswrite('G:\Mi unidad\1. PROYECTOS TELLO 2022\SCM SPILL OVERS\outputs\PEAO\densidad\1%\simulacion_3\output_tests.xlsx',p_value_vec_"&amp;RW244&amp;"','p_value_vec_"&amp;RW244&amp;"');"</f>
        <v>xlswrite('G:\Mi unidad\1. PROYECTOS TELLO 2022\SCM SPILL OVERS\outputs\PEAO\densidad\1%\simulacion_3\output_tests.xlsx',p_value_vec_141','p_value_vec_141');</v>
      </c>
      <c r="SI244">
        <v>141</v>
      </c>
      <c r="SJ244" t="str">
        <f>"xlswrite('G:\Mi unidad\1. PROYECTOS TELLO 2022\SCM SPILL OVERS\outputs\PEAO\densidad_g\1%\simulacion_3\output_tests.xlsx',p_value_vec_"&amp;SI244&amp;"','p_value_vec_"&amp;SI244&amp;"');"</f>
        <v>xlswrite('G:\Mi unidad\1. PROYECTOS TELLO 2022\SCM SPILL OVERS\outputs\PEAO\densidad_g\1%\simulacion_3\output_tests.xlsx',p_value_vec_141','p_value_vec_141');</v>
      </c>
      <c r="SU244">
        <v>141</v>
      </c>
      <c r="SV244" t="str">
        <f>"xlswrite('G:\Mi unidad\1. PROYECTOS TELLO 2022\SCM SPILL OVERS\outputs\PEAO\distancia_centro_salud\1%\simulacion_3\output_tests.xlsx',p_value_vec_"&amp;SU244&amp;"','p_value_vec_"&amp;SU244&amp;"');"</f>
        <v>xlswrite('G:\Mi unidad\1. PROYECTOS TELLO 2022\SCM SPILL OVERS\outputs\PEAO\distancia_centro_salud\1%\simulacion_3\output_tests.xlsx',p_value_vec_141','p_value_vec_141');</v>
      </c>
      <c r="TH244">
        <v>141</v>
      </c>
      <c r="TI244" t="str">
        <f>"xlswrite('G:\Mi unidad\1. PROYECTOS TELLO 2022\SCM SPILL OVERS\outputs\PEAO\informalidad\1%\simulacion_3\output_tests.xlsx',p_value_vec_"&amp;TH244&amp;"','p_value_vec_"&amp;TH244&amp;"');"</f>
        <v>xlswrite('G:\Mi unidad\1. PROYECTOS TELLO 2022\SCM SPILL OVERS\outputs\PEAO\informalidad\1%\simulacion_3\output_tests.xlsx',p_value_vec_141','p_value_vec_141');</v>
      </c>
      <c r="TU244">
        <v>141</v>
      </c>
      <c r="TV244" t="str">
        <f>"xlswrite('G:\Mi unidad\1. PROYECTOS TELLO 2022\SCM SPILL OVERS\outputs\PEAO\alimentos\1%\simulacion_3\output_tests.xlsx',p_value_vec_"&amp;TU244&amp;"','p_value_vec_"&amp;TU244&amp;"');"</f>
        <v>xlswrite('G:\Mi unidad\1. PROYECTOS TELLO 2022\SCM SPILL OVERS\outputs\PEAO\alimentos\1%\simulacion_3\output_tests.xlsx',p_value_vec_141','p_value_vec_141');</v>
      </c>
      <c r="UB244">
        <v>141</v>
      </c>
      <c r="UC244" t="str">
        <f>"xlswrite('G:\Mi unidad\1. PROYECTOS TELLO 2022\SCM SPILL OVERS\outputs\PEAO\jefe_hogar\1%\simulacion_3\output_tests.xlsx',p_value_vec_"&amp;UB244&amp;"','p_value_vec_"&amp;UB244&amp;"');"</f>
        <v>xlswrite('G:\Mi unidad\1. PROYECTOS TELLO 2022\SCM SPILL OVERS\outputs\PEAO\jefe_hogar\1%\simulacion_3\output_tests.xlsx',p_value_vec_141','p_value_vec_141');</v>
      </c>
      <c r="UI244">
        <v>141</v>
      </c>
      <c r="UJ244" t="str">
        <f>"xlswrite('G:\Mi unidad\1. PROYECTOS TELLO 2022\SCM SPILL OVERS\outputs\PEAO\mujeres\1%\simulacion_3\output_tests.xlsx',p_value_vec_"&amp;UI244&amp;"','p_value_vec_"&amp;UI244&amp;"');"</f>
        <v>xlswrite('G:\Mi unidad\1. PROYECTOS TELLO 2022\SCM SPILL OVERS\outputs\PEAO\mujeres\1%\simulacion_3\output_tests.xlsx',p_value_vec_141','p_value_vec_141');</v>
      </c>
      <c r="UU244">
        <v>141</v>
      </c>
      <c r="UV244" t="str">
        <f>"xlswrite('G:\Mi unidad\1. PROYECTOS TELLO 2022\SCM SPILL OVERS\outputs\PEAO\criminalidad\1%\simulacion_3\output_tests.xlsx',p_value_vec_"&amp;UU244&amp;"','p_value_vec_"&amp;UU244&amp;"');"</f>
        <v>xlswrite('G:\Mi unidad\1. PROYECTOS TELLO 2022\SCM SPILL OVERS\outputs\PEAO\criminalidad\1%\simulacion_3\output_tests.xlsx',p_value_vec_141','p_value_vec_141');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OVERS\outputs\PEAO\bajo_niv_educ\1%\simulacion_3\output_tests.xlsx',alpha1_hat_vec_"&amp;QW245&amp;"','alpha1_hat_vec_"&amp;QW245&amp;"');"</f>
        <v>xlswrite('G:\Mi unidad\1. PROYECTOS TELLO 2022\SCM SPILL OVERS\outputs\PEAO\bajo_niv_educ\1%\simulacion_3\output_tests.xlsx',alpha1_hat_vec_141','alpha1_hat_vec_141');</v>
      </c>
      <c r="RK245">
        <v>141</v>
      </c>
      <c r="RL245" t="str">
        <f>"xlswrite('G:\Mi unidad\1. PROYECTOS TELLO 2022\SCM SPILL OVERS\outputs\PEAO\bajo_ingreso\1%\simulacion_3\output_tests.xlsx',alpha1_hat_vec_"&amp;RK245&amp;"','alpha1_hat_vec_"&amp;RK245&amp;"');"</f>
        <v>xlswrite('G:\Mi unidad\1. PROYECTOS TELLO 2022\SCM SPILL OVERS\outputs\PEAO\bajo_ingreso\1%\simulacion_3\output_tests.xlsx',alpha1_hat_vec_141','alpha1_hat_vec_141');</v>
      </c>
      <c r="RW245">
        <v>141</v>
      </c>
      <c r="RX245" t="str">
        <f>"xlswrite('G:\Mi unidad\1. PROYECTOS TELLO 2022\SCM SPILL OVERS\outputs\PEAO\densidad\1%\simulacion_3\output_tests.xlsx',alpha1_hat_vec_"&amp;RW245&amp;"','alpha1_hat_vec_"&amp;RW245&amp;"');"</f>
        <v>xlswrite('G:\Mi unidad\1. PROYECTOS TELLO 2022\SCM SPILL OVERS\outputs\PEAO\densidad\1%\simulacion_3\output_tests.xlsx',alpha1_hat_vec_141','alpha1_hat_vec_141');</v>
      </c>
      <c r="SI245">
        <v>141</v>
      </c>
      <c r="SJ245" t="str">
        <f>"xlswrite('G:\Mi unidad\1. PROYECTOS TELLO 2022\SCM SPILL OVERS\outputs\PEAO\densidad_g\1%\simulacion_3\output_tests.xlsx',alpha1_hat_vec_"&amp;SI245&amp;"','alpha1_hat_vec_"&amp;SI245&amp;"');"</f>
        <v>xlswrite('G:\Mi unidad\1. PROYECTOS TELLO 2022\SCM SPILL OVERS\outputs\PEAO\densidad_g\1%\simulacion_3\output_tests.xlsx',alpha1_hat_vec_141','alpha1_hat_vec_141');</v>
      </c>
      <c r="SU245">
        <v>141</v>
      </c>
      <c r="SV245" t="str">
        <f>"xlswrite('G:\Mi unidad\1. PROYECTOS TELLO 2022\SCM SPILL OVERS\outputs\PEAO\distancia_centro_salud\1%\simulacion_3\output_tests.xlsx',alpha1_hat_vec_"&amp;SU245&amp;"','alpha1_hat_vec_"&amp;SU245&amp;"');"</f>
        <v>xlswrite('G:\Mi unidad\1. PROYECTOS TELLO 2022\SCM SPILL OVERS\outputs\PEAO\distancia_centro_salud\1%\simulacion_3\output_tests.xlsx',alpha1_hat_vec_141','alpha1_hat_vec_141');</v>
      </c>
      <c r="TH245">
        <v>141</v>
      </c>
      <c r="TI245" t="str">
        <f>"xlswrite('G:\Mi unidad\1. PROYECTOS TELLO 2022\SCM SPILL OVERS\outputs\PEAO\informalidad\1%\simulacion_3\output_tests.xlsx',alpha1_hat_vec_"&amp;TH245&amp;"','alpha1_hat_vec_"&amp;TH245&amp;"');"</f>
        <v>xlswrite('G:\Mi unidad\1. PROYECTOS TELLO 2022\SCM SPILL OVERS\outputs\PEAO\informalidad\1%\simulacion_3\output_tests.xlsx',alpha1_hat_vec_141','alpha1_hat_vec_141');</v>
      </c>
      <c r="TU245">
        <v>141</v>
      </c>
      <c r="TV245" t="str">
        <f>"xlswrite('G:\Mi unidad\1. PROYECTOS TELLO 2022\SCM SPILL OVERS\outputs\PEAO\alimentos\1%\simulacion_3\output_tests.xlsx',alpha1_hat_vec_"&amp;TU245&amp;"','alpha1_hat_vec_"&amp;TU245&amp;"');"</f>
        <v>xlswrite('G:\Mi unidad\1. PROYECTOS TELLO 2022\SCM SPILL OVERS\outputs\PEAO\alimentos\1%\simulacion_3\output_tests.xlsx',alpha1_hat_vec_141','alpha1_hat_vec_141');</v>
      </c>
      <c r="UB245">
        <v>141</v>
      </c>
      <c r="UC245" t="str">
        <f>"xlswrite('G:\Mi unidad\1. PROYECTOS TELLO 2022\SCM SPILL OVERS\outputs\PEAO\jefe_hogar\1%\simulacion_3\output_tests.xlsx',alpha1_hat_vec_"&amp;UB245&amp;"','alpha1_hat_vec_"&amp;UB245&amp;"');"</f>
        <v>xlswrite('G:\Mi unidad\1. PROYECTOS TELLO 2022\SCM SPILL OVERS\outputs\PEAO\jefe_hogar\1%\simulacion_3\output_tests.xlsx',alpha1_hat_vec_141','alpha1_hat_vec_141');</v>
      </c>
      <c r="UI245">
        <v>141</v>
      </c>
      <c r="UJ245" t="str">
        <f>"xlswrite('G:\Mi unidad\1. PROYECTOS TELLO 2022\SCM SPILL OVERS\outputs\PEAO\mujeres\1%\simulacion_3\output_tests.xlsx',alpha1_hat_vec_"&amp;UI245&amp;"','alpha1_hat_vec_"&amp;UI245&amp;"');"</f>
        <v>xlswrite('G:\Mi unidad\1. PROYECTOS TELLO 2022\SCM SPILL OVERS\outputs\PEAO\mujeres\1%\simulacion_3\output_tests.xlsx',alpha1_hat_vec_141','alpha1_hat_vec_141');</v>
      </c>
      <c r="UU245">
        <v>141</v>
      </c>
      <c r="UV245" t="str">
        <f>"xlswrite('G:\Mi unidad\1. PROYECTOS TELLO 2022\SCM SPILL OVERS\outputs\PEAO\criminalidad\1%\simulacion_3\output_tests.xlsx',alpha1_hat_vec_"&amp;UU245&amp;"','alpha1_hat_vec_"&amp;UU245&amp;"');"</f>
        <v>xlswrite('G:\Mi unidad\1. PROYECTOS TELLO 2022\SCM SPILL OVERS\outputs\PEAO\criminalidad\1%\simulacion_3\output_tests.xlsx',alpha1_hat_vec_141','alpha1_hat_vec_141');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OVERS\outputs\PEAO\bajo_niv_educ\1%\simulacion_3\output_tests.xlsx',spillover_test_"&amp;QW246&amp;"','sp_test_"&amp;QW246&amp;"');"</f>
        <v>xlswrite('G:\Mi unidad\1. PROYECTOS TELLO 2022\SCM SPILL OVERS\outputs\PEAO\bajo_niv_educ\1%\simulacion_3\output_tests.xlsx',spillover_test_141','sp_test_141');</v>
      </c>
      <c r="RK246">
        <v>141</v>
      </c>
      <c r="RL246" t="str">
        <f>"xlswrite('G:\Mi unidad\1. PROYECTOS TELLO 2022\SCM SPILL OVERS\outputs\PEAO\bajo_ingreso\1%\simulacion_3\output_tests.xlsx',spillover_test_"&amp;RK246&amp;"','sp_test_"&amp;RK246&amp;"');"</f>
        <v>xlswrite('G:\Mi unidad\1. PROYECTOS TELLO 2022\SCM SPILL OVERS\outputs\PEAO\bajo_ingreso\1%\simulacion_3\output_tests.xlsx',spillover_test_141','sp_test_141');</v>
      </c>
      <c r="RW246">
        <v>141</v>
      </c>
      <c r="RX246" t="str">
        <f>"xlswrite('G:\Mi unidad\1. PROYECTOS TELLO 2022\SCM SPILL OVERS\outputs\PEAO\densidad\1%\simulacion_3\output_tests.xlsx',spillover_test_"&amp;RW246&amp;"','sp_test_"&amp;RW246&amp;"');"</f>
        <v>xlswrite('G:\Mi unidad\1. PROYECTOS TELLO 2022\SCM SPILL OVERS\outputs\PEAO\densidad\1%\simulacion_3\output_tests.xlsx',spillover_test_141','sp_test_141');</v>
      </c>
      <c r="SI246">
        <v>141</v>
      </c>
      <c r="SJ246" t="str">
        <f>"xlswrite('G:\Mi unidad\1. PROYECTOS TELLO 2022\SCM SPILL OVERS\outputs\PEAO\densidad_g\1%\simulacion_3\output_tests.xlsx',spillover_test_"&amp;SI246&amp;"','sp_test_"&amp;SI246&amp;"');"</f>
        <v>xlswrite('G:\Mi unidad\1. PROYECTOS TELLO 2022\SCM SPILL OVERS\outputs\PEAO\densidad_g\1%\simulacion_3\output_tests.xlsx',spillover_test_141','sp_test_141');</v>
      </c>
      <c r="SU246">
        <v>141</v>
      </c>
      <c r="SV246" t="str">
        <f>"xlswrite('G:\Mi unidad\1. PROYECTOS TELLO 2022\SCM SPILL OVERS\outputs\PEAO\distancia_centro_salud\1%\simulacion_3\output_tests.xlsx',spillover_test_"&amp;SU246&amp;"','sp_test_"&amp;SU246&amp;"');"</f>
        <v>xlswrite('G:\Mi unidad\1. PROYECTOS TELLO 2022\SCM SPILL OVERS\outputs\PEAO\distancia_centro_salud\1%\simulacion_3\output_tests.xlsx',spillover_test_141','sp_test_141');</v>
      </c>
      <c r="TH246">
        <v>141</v>
      </c>
      <c r="TI246" t="str">
        <f>"xlswrite('G:\Mi unidad\1. PROYECTOS TELLO 2022\SCM SPILL OVERS\outputs\PEAO\informalidad\1%\simulacion_3\output_tests.xlsx',spillover_test_"&amp;TH246&amp;"','sp_test_"&amp;TH246&amp;"');"</f>
        <v>xlswrite('G:\Mi unidad\1. PROYECTOS TELLO 2022\SCM SPILL OVERS\outputs\PEAO\informalidad\1%\simulacion_3\output_tests.xlsx',spillover_test_141','sp_test_141');</v>
      </c>
      <c r="TU246">
        <v>141</v>
      </c>
      <c r="TV246" t="str">
        <f>"xlswrite('G:\Mi unidad\1. PROYECTOS TELLO 2022\SCM SPILL OVERS\outputs\PEAO\alimentos\1%\simulacion_3\output_tests.xlsx',spillover_test_"&amp;TU246&amp;"','sp_test_"&amp;TU246&amp;"');"</f>
        <v>xlswrite('G:\Mi unidad\1. PROYECTOS TELLO 2022\SCM SPILL OVERS\outputs\PEAO\alimentos\1%\simulacion_3\output_tests.xlsx',spillover_test_141','sp_test_141');</v>
      </c>
      <c r="UB246">
        <v>141</v>
      </c>
      <c r="UC246" t="str">
        <f>"xlswrite('G:\Mi unidad\1. PROYECTOS TELLO 2022\SCM SPILL OVERS\outputs\PEAO\jefe_hogar\1%\simulacion_3\output_tests.xlsx',spillover_test_"&amp;UB246&amp;"','sp_test_"&amp;UB246&amp;"');"</f>
        <v>xlswrite('G:\Mi unidad\1. PROYECTOS TELLO 2022\SCM SPILL OVERS\outputs\PEAO\jefe_hogar\1%\simulacion_3\output_tests.xlsx',spillover_test_141','sp_test_141');</v>
      </c>
      <c r="UI246">
        <v>141</v>
      </c>
      <c r="UJ246" t="str">
        <f>"xlswrite('G:\Mi unidad\1. PROYECTOS TELLO 2022\SCM SPILL OVERS\outputs\PEAO\mujeres\1%\simulacion_3\output_tests.xlsx',spillover_test_"&amp;UI246&amp;"','sp_test_"&amp;UI246&amp;"');"</f>
        <v>xlswrite('G:\Mi unidad\1. PROYECTOS TELLO 2022\SCM SPILL OVERS\outputs\PEAO\mujeres\1%\simulacion_3\output_tests.xlsx',spillover_test_141','sp_test_141');</v>
      </c>
      <c r="UU246">
        <v>141</v>
      </c>
      <c r="UV246" t="str">
        <f>"xlswrite('G:\Mi unidad\1. PROYECTOS TELLO 2022\SCM SPILL OVERS\outputs\PEAO\criminalidad\1%\simulacion_3\output_tests.xlsx',spillover_test_"&amp;UU246&amp;"','sp_test_"&amp;UU246&amp;"');"</f>
        <v>xlswrite('G:\Mi unidad\1. PROYECTOS TELLO 2022\SCM SPILL OVERS\outputs\PEAO\criminalidad\1%\simulacion_3\output_tests.xlsx',spillover_test_141','sp_test_141');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sp_andrews(Y_pre_"&amp;QP247&amp;",PEAO_"&amp;QP247&amp;"(:,T+s),A_"&amp;QP247&amp;",C,d,alpha_sig);"</f>
        <v xml:space="preserve">    spillover_test_112(s) = sp_andrews(Y_pre_112,PEAO_112(:,T+s),A_112,C,d,alpha_sig);</v>
      </c>
      <c r="QW247">
        <v>144</v>
      </c>
      <c r="QX247" t="str">
        <f>"xlswrite('G:\Mi unidad\1. PROYECTOS TELLO 2022\SCM SPILL OVERS\outputs\PEAO\bajo_niv_educ\1%\simulacion_3\output_tests.xlsx',lb_vec_"&amp;QW247&amp;"','lb_vec_"&amp;QW247&amp;"');"</f>
        <v>xlswrite('G:\Mi unidad\1. PROYECTOS TELLO 2022\SCM SPILL OVERS\outputs\PEAO\bajo_niv_educ\1%\simulacion_3\output_tests.xlsx',lb_vec_144','lb_vec_144');</v>
      </c>
      <c r="RK247">
        <v>144</v>
      </c>
      <c r="RL247" t="str">
        <f>"xlswrite('G:\Mi unidad\1. PROYECTOS TELLO 2022\SCM SPILL OVERS\outputs\PEAO\bajo_ingreso\1%\simulacion_3\output_tests.xlsx',lb_vec_"&amp;RK247&amp;"','lb_vec_"&amp;RK247&amp;"');"</f>
        <v>xlswrite('G:\Mi unidad\1. PROYECTOS TELLO 2022\SCM SPILL OVERS\outputs\PEAO\bajo_ingreso\1%\simulacion_3\output_tests.xlsx',lb_vec_144','lb_vec_144');</v>
      </c>
      <c r="RW247">
        <v>144</v>
      </c>
      <c r="RX247" t="str">
        <f>"xlswrite('G:\Mi unidad\1. PROYECTOS TELLO 2022\SCM SPILL OVERS\outputs\PEAO\densidad\1%\simulacion_3\output_tests.xlsx',lb_vec_"&amp;RW247&amp;"','lb_vec_"&amp;RW247&amp;"');"</f>
        <v>xlswrite('G:\Mi unidad\1. PROYECTOS TELLO 2022\SCM SPILL OVERS\outputs\PEAO\densidad\1%\simulacion_3\output_tests.xlsx',lb_vec_144','lb_vec_144');</v>
      </c>
      <c r="SI247">
        <v>144</v>
      </c>
      <c r="SJ247" t="str">
        <f>"xlswrite('G:\Mi unidad\1. PROYECTOS TELLO 2022\SCM SPILL OVERS\outputs\PEAO\densidad_g\1%\simulacion_3\output_tests.xlsx',lb_vec_"&amp;SI247&amp;"','lb_vec_"&amp;SI247&amp;"');"</f>
        <v>xlswrite('G:\Mi unidad\1. PROYECTOS TELLO 2022\SCM SPILL OVERS\outputs\PEAO\densidad_g\1%\simulacion_3\output_tests.xlsx',lb_vec_144','lb_vec_144');</v>
      </c>
      <c r="SU247">
        <v>144</v>
      </c>
      <c r="SV247" t="str">
        <f>"xlswrite('G:\Mi unidad\1. PROYECTOS TELLO 2022\SCM SPILL OVERS\outputs\PEAO\distancia_centro_salud\1%\simulacion_3\output_tests.xlsx',lb_vec_"&amp;SU247&amp;"','lb_vec_"&amp;SU247&amp;"');"</f>
        <v>xlswrite('G:\Mi unidad\1. PROYECTOS TELLO 2022\SCM SPILL OVERS\outputs\PEAO\distancia_centro_salud\1%\simulacion_3\output_tests.xlsx',lb_vec_144','lb_vec_144');</v>
      </c>
      <c r="TH247">
        <v>144</v>
      </c>
      <c r="TI247" t="str">
        <f>"xlswrite('G:\Mi unidad\1. PROYECTOS TELLO 2022\SCM SPILL OVERS\outputs\PEAO\informalidad\1%\simulacion_3\output_tests.xlsx',lb_vec_"&amp;TH247&amp;"','lb_vec_"&amp;TH247&amp;"');"</f>
        <v>xlswrite('G:\Mi unidad\1. PROYECTOS TELLO 2022\SCM SPILL OVERS\outputs\PEAO\informalidad\1%\simulacion_3\output_tests.xlsx',lb_vec_144','lb_vec_144');</v>
      </c>
      <c r="TU247">
        <v>144</v>
      </c>
      <c r="TV247" t="str">
        <f>"xlswrite('G:\Mi unidad\1. PROYECTOS TELLO 2022\SCM SPILL OVERS\outputs\PEAO\alimentos\1%\simulacion_3\output_tests.xlsx',lb_vec_"&amp;TU247&amp;"','lb_vec_"&amp;TU247&amp;"');"</f>
        <v>xlswrite('G:\Mi unidad\1. PROYECTOS TELLO 2022\SCM SPILL OVERS\outputs\PEAO\alimentos\1%\simulacion_3\output_tests.xlsx',lb_vec_144','lb_vec_144');</v>
      </c>
      <c r="UB247">
        <v>144</v>
      </c>
      <c r="UC247" t="str">
        <f>"xlswrite('G:\Mi unidad\1. PROYECTOS TELLO 2022\SCM SPILL OVERS\outputs\PEAO\jefe_hogar\1%\simulacion_3\output_tests.xlsx',lb_vec_"&amp;UB247&amp;"','lb_vec_"&amp;UB247&amp;"');"</f>
        <v>xlswrite('G:\Mi unidad\1. PROYECTOS TELLO 2022\SCM SPILL OVERS\outputs\PEAO\jefe_hogar\1%\simulacion_3\output_tests.xlsx',lb_vec_144','lb_vec_144');</v>
      </c>
      <c r="UI247">
        <v>144</v>
      </c>
      <c r="UJ247" t="str">
        <f>"xlswrite('G:\Mi unidad\1. PROYECTOS TELLO 2022\SCM SPILL OVERS\outputs\PEAO\mujeres\1%\simulacion_3\output_tests.xlsx',lb_vec_"&amp;UI247&amp;"','lb_vec_"&amp;UI247&amp;"');"</f>
        <v>xlswrite('G:\Mi unidad\1. PROYECTOS TELLO 2022\SCM SPILL OVERS\outputs\PEAO\mujeres\1%\simulacion_3\output_tests.xlsx',lb_vec_144','lb_vec_144');</v>
      </c>
      <c r="UU247">
        <v>144</v>
      </c>
      <c r="UV247" t="str">
        <f>"xlswrite('G:\Mi unidad\1. PROYECTOS TELLO 2022\SCM SPILL OVERS\outputs\PEAO\criminalidad\1%\simulacion_3\output_tests.xlsx',lb_vec_"&amp;UU247&amp;"','lb_vec_"&amp;UU247&amp;"');"</f>
        <v>xlswrite('G:\Mi unidad\1. PROYECTOS TELLO 2022\SCM SPILL OVERS\outputs\PEAO\criminalidad\1%\simulacion_3\output_tests.xlsx',lb_vec_144','lb_vec_144');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OVERS\outputs\PEAO\bajo_niv_educ\1%\simulacion_3\output_tests.xlsx',ub_vec_"&amp;QW248&amp;"','ub_vec_"&amp;QW248&amp;"');"</f>
        <v>xlswrite('G:\Mi unidad\1. PROYECTOS TELLO 2022\SCM SPILL OVERS\outputs\PEAO\bajo_niv_educ\1%\simulacion_3\output_tests.xlsx',ub_vec_144','ub_vec_144');</v>
      </c>
      <c r="RK248">
        <v>144</v>
      </c>
      <c r="RL248" t="str">
        <f>"xlswrite('G:\Mi unidad\1. PROYECTOS TELLO 2022\SCM SPILL OVERS\outputs\PEAO\bajo_ingreso\1%\simulacion_3\output_tests.xlsx',ub_vec_"&amp;RK248&amp;"','ub_vec_"&amp;RK248&amp;"');"</f>
        <v>xlswrite('G:\Mi unidad\1. PROYECTOS TELLO 2022\SCM SPILL OVERS\outputs\PEAO\bajo_ingreso\1%\simulacion_3\output_tests.xlsx',ub_vec_144','ub_vec_144');</v>
      </c>
      <c r="RW248">
        <v>144</v>
      </c>
      <c r="RX248" t="str">
        <f>"xlswrite('G:\Mi unidad\1. PROYECTOS TELLO 2022\SCM SPILL OVERS\outputs\PEAO\densidad\1%\simulacion_3\output_tests.xlsx',ub_vec_"&amp;RW248&amp;"','ub_vec_"&amp;RW248&amp;"');"</f>
        <v>xlswrite('G:\Mi unidad\1. PROYECTOS TELLO 2022\SCM SPILL OVERS\outputs\PEAO\densidad\1%\simulacion_3\output_tests.xlsx',ub_vec_144','ub_vec_144');</v>
      </c>
      <c r="SI248">
        <v>144</v>
      </c>
      <c r="SJ248" t="str">
        <f>"xlswrite('G:\Mi unidad\1. PROYECTOS TELLO 2022\SCM SPILL OVERS\outputs\PEAO\densidad_g\1%\simulacion_3\output_tests.xlsx',ub_vec_"&amp;SI248&amp;"','ub_vec_"&amp;SI248&amp;"');"</f>
        <v>xlswrite('G:\Mi unidad\1. PROYECTOS TELLO 2022\SCM SPILL OVERS\outputs\PEAO\densidad_g\1%\simulacion_3\output_tests.xlsx',ub_vec_144','ub_vec_144');</v>
      </c>
      <c r="SU248">
        <v>144</v>
      </c>
      <c r="SV248" t="str">
        <f>"xlswrite('G:\Mi unidad\1. PROYECTOS TELLO 2022\SCM SPILL OVERS\outputs\PEAO\distancia_centro_salud\1%\simulacion_3\output_tests.xlsx',ub_vec_"&amp;SU248&amp;"','ub_vec_"&amp;SU248&amp;"');"</f>
        <v>xlswrite('G:\Mi unidad\1. PROYECTOS TELLO 2022\SCM SPILL OVERS\outputs\PEAO\distancia_centro_salud\1%\simulacion_3\output_tests.xlsx',ub_vec_144','ub_vec_144');</v>
      </c>
      <c r="TH248">
        <v>144</v>
      </c>
      <c r="TI248" t="str">
        <f>"xlswrite('G:\Mi unidad\1. PROYECTOS TELLO 2022\SCM SPILL OVERS\outputs\PEAO\informalidad\1%\simulacion_3\output_tests.xlsx',ub_vec_"&amp;TH248&amp;"','ub_vec_"&amp;TH248&amp;"');"</f>
        <v>xlswrite('G:\Mi unidad\1. PROYECTOS TELLO 2022\SCM SPILL OVERS\outputs\PEAO\informalidad\1%\simulacion_3\output_tests.xlsx',ub_vec_144','ub_vec_144');</v>
      </c>
      <c r="TU248">
        <v>144</v>
      </c>
      <c r="TV248" t="str">
        <f>"xlswrite('G:\Mi unidad\1. PROYECTOS TELLO 2022\SCM SPILL OVERS\outputs\PEAO\alimentos\1%\simulacion_3\output_tests.xlsx',ub_vec_"&amp;TU248&amp;"','ub_vec_"&amp;TU248&amp;"');"</f>
        <v>xlswrite('G:\Mi unidad\1. PROYECTOS TELLO 2022\SCM SPILL OVERS\outputs\PEAO\alimentos\1%\simulacion_3\output_tests.xlsx',ub_vec_144','ub_vec_144');</v>
      </c>
      <c r="UB248">
        <v>144</v>
      </c>
      <c r="UC248" t="str">
        <f>"xlswrite('G:\Mi unidad\1. PROYECTOS TELLO 2022\SCM SPILL OVERS\outputs\PEAO\jefe_hogar\1%\simulacion_3\output_tests.xlsx',ub_vec_"&amp;UB248&amp;"','ub_vec_"&amp;UB248&amp;"');"</f>
        <v>xlswrite('G:\Mi unidad\1. PROYECTOS TELLO 2022\SCM SPILL OVERS\outputs\PEAO\jefe_hogar\1%\simulacion_3\output_tests.xlsx',ub_vec_144','ub_vec_144');</v>
      </c>
      <c r="UI248">
        <v>144</v>
      </c>
      <c r="UJ248" t="str">
        <f>"xlswrite('G:\Mi unidad\1. PROYECTOS TELLO 2022\SCM SPILL OVERS\outputs\PEAO\mujeres\1%\simulacion_3\output_tests.xlsx',ub_vec_"&amp;UI248&amp;"','ub_vec_"&amp;UI248&amp;"');"</f>
        <v>xlswrite('G:\Mi unidad\1. PROYECTOS TELLO 2022\SCM SPILL OVERS\outputs\PEAO\mujeres\1%\simulacion_3\output_tests.xlsx',ub_vec_144','ub_vec_144');</v>
      </c>
      <c r="UU248">
        <v>144</v>
      </c>
      <c r="UV248" t="str">
        <f>"xlswrite('G:\Mi unidad\1. PROYECTOS TELLO 2022\SCM SPILL OVERS\outputs\PEAO\criminalidad\1%\simulacion_3\output_tests.xlsx',ub_vec_"&amp;UU248&amp;"','ub_vec_"&amp;UU248&amp;"');"</f>
        <v>xlswrite('G:\Mi unidad\1. PROYECTOS TELLO 2022\SCM SPILL OVERS\outputs\PEAO\criminalidad\1%\simulacion_3\output_tests.xlsx',ub_vec_144','ub_vec_144');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OVERS\outputs\PEAO\bajo_niv_educ\1%\simulacion_3\output_tests.xlsx',p_value_vec_"&amp;QW249&amp;"','p_value_vec_"&amp;QW249&amp;"');"</f>
        <v>xlswrite('G:\Mi unidad\1. PROYECTOS TELLO 2022\SCM SPILL OVERS\outputs\PEAO\bajo_niv_educ\1%\simulacion_3\output_tests.xlsx',p_value_vec_144','p_value_vec_144');</v>
      </c>
      <c r="RK249">
        <v>144</v>
      </c>
      <c r="RL249" t="str">
        <f>"xlswrite('G:\Mi unidad\1. PROYECTOS TELLO 2022\SCM SPILL OVERS\outputs\PEAO\bajo_ingreso\1%\simulacion_3\output_tests.xlsx',p_value_vec_"&amp;RK249&amp;"','p_value_vec_"&amp;RK249&amp;"');"</f>
        <v>xlswrite('G:\Mi unidad\1. PROYECTOS TELLO 2022\SCM SPILL OVERS\outputs\PEAO\bajo_ingreso\1%\simulacion_3\output_tests.xlsx',p_value_vec_144','p_value_vec_144');</v>
      </c>
      <c r="RW249">
        <v>144</v>
      </c>
      <c r="RX249" t="str">
        <f>"xlswrite('G:\Mi unidad\1. PROYECTOS TELLO 2022\SCM SPILL OVERS\outputs\PEAO\densidad\1%\simulacion_3\output_tests.xlsx',p_value_vec_"&amp;RW249&amp;"','p_value_vec_"&amp;RW249&amp;"');"</f>
        <v>xlswrite('G:\Mi unidad\1. PROYECTOS TELLO 2022\SCM SPILL OVERS\outputs\PEAO\densidad\1%\simulacion_3\output_tests.xlsx',p_value_vec_144','p_value_vec_144');</v>
      </c>
      <c r="SI249">
        <v>144</v>
      </c>
      <c r="SJ249" t="str">
        <f>"xlswrite('G:\Mi unidad\1. PROYECTOS TELLO 2022\SCM SPILL OVERS\outputs\PEAO\densidad_g\1%\simulacion_3\output_tests.xlsx',p_value_vec_"&amp;SI249&amp;"','p_value_vec_"&amp;SI249&amp;"');"</f>
        <v>xlswrite('G:\Mi unidad\1. PROYECTOS TELLO 2022\SCM SPILL OVERS\outputs\PEAO\densidad_g\1%\simulacion_3\output_tests.xlsx',p_value_vec_144','p_value_vec_144');</v>
      </c>
      <c r="SU249">
        <v>144</v>
      </c>
      <c r="SV249" t="str">
        <f>"xlswrite('G:\Mi unidad\1. PROYECTOS TELLO 2022\SCM SPILL OVERS\outputs\PEAO\distancia_centro_salud\1%\simulacion_3\output_tests.xlsx',p_value_vec_"&amp;SU249&amp;"','p_value_vec_"&amp;SU249&amp;"');"</f>
        <v>xlswrite('G:\Mi unidad\1. PROYECTOS TELLO 2022\SCM SPILL OVERS\outputs\PEAO\distancia_centro_salud\1%\simulacion_3\output_tests.xlsx',p_value_vec_144','p_value_vec_144');</v>
      </c>
      <c r="TH249">
        <v>144</v>
      </c>
      <c r="TI249" t="str">
        <f>"xlswrite('G:\Mi unidad\1. PROYECTOS TELLO 2022\SCM SPILL OVERS\outputs\PEAO\informalidad\1%\simulacion_3\output_tests.xlsx',p_value_vec_"&amp;TH249&amp;"','p_value_vec_"&amp;TH249&amp;"');"</f>
        <v>xlswrite('G:\Mi unidad\1. PROYECTOS TELLO 2022\SCM SPILL OVERS\outputs\PEAO\informalidad\1%\simulacion_3\output_tests.xlsx',p_value_vec_144','p_value_vec_144');</v>
      </c>
      <c r="TU249">
        <v>144</v>
      </c>
      <c r="TV249" t="str">
        <f>"xlswrite('G:\Mi unidad\1. PROYECTOS TELLO 2022\SCM SPILL OVERS\outputs\PEAO\alimentos\1%\simulacion_3\output_tests.xlsx',p_value_vec_"&amp;TU249&amp;"','p_value_vec_"&amp;TU249&amp;"');"</f>
        <v>xlswrite('G:\Mi unidad\1. PROYECTOS TELLO 2022\SCM SPILL OVERS\outputs\PEAO\alimentos\1%\simulacion_3\output_tests.xlsx',p_value_vec_144','p_value_vec_144');</v>
      </c>
      <c r="UB249">
        <v>144</v>
      </c>
      <c r="UC249" t="str">
        <f>"xlswrite('G:\Mi unidad\1. PROYECTOS TELLO 2022\SCM SPILL OVERS\outputs\PEAO\jefe_hogar\1%\simulacion_3\output_tests.xlsx',p_value_vec_"&amp;UB249&amp;"','p_value_vec_"&amp;UB249&amp;"');"</f>
        <v>xlswrite('G:\Mi unidad\1. PROYECTOS TELLO 2022\SCM SPILL OVERS\outputs\PEAO\jefe_hogar\1%\simulacion_3\output_tests.xlsx',p_value_vec_144','p_value_vec_144');</v>
      </c>
      <c r="UI249">
        <v>144</v>
      </c>
      <c r="UJ249" t="str">
        <f>"xlswrite('G:\Mi unidad\1. PROYECTOS TELLO 2022\SCM SPILL OVERS\outputs\PEAO\mujeres\1%\simulacion_3\output_tests.xlsx',p_value_vec_"&amp;UI249&amp;"','p_value_vec_"&amp;UI249&amp;"');"</f>
        <v>xlswrite('G:\Mi unidad\1. PROYECTOS TELLO 2022\SCM SPILL OVERS\outputs\PEAO\mujeres\1%\simulacion_3\output_tests.xlsx',p_value_vec_144','p_value_vec_144');</v>
      </c>
      <c r="UU249">
        <v>144</v>
      </c>
      <c r="UV249" t="str">
        <f>"xlswrite('G:\Mi unidad\1. PROYECTOS TELLO 2022\SCM SPILL OVERS\outputs\PEAO\criminalidad\1%\simulacion_3\output_tests.xlsx',p_value_vec_"&amp;UU249&amp;"','p_value_vec_"&amp;UU249&amp;"');"</f>
        <v>xlswrite('G:\Mi unidad\1. PROYECTOS TELLO 2022\SCM SPILL OVERS\outputs\PEAO\criminalidad\1%\simulacion_3\output_tests.xlsx',p_value_vec_144','p_value_vec_144');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sp_andrews_te(Y_pre_"&amp;QI250&amp;",PEAO_"&amp;QI250&amp;"(:,T+s),A_"&amp;QI250&amp;",C,.05);"</f>
        <v xml:space="preserve">    [p_value_86,lb_86,ub_86] = sp_andrews_te(Y_pre_86,PEAO_86(:,T+s),A_86,C,.05);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OVERS\outputs\PEAO\bajo_niv_educ\1%\simulacion_3\output_tests.xlsx',alpha1_hat_vec_"&amp;QW250&amp;"','alpha1_hat_vec_"&amp;QW250&amp;"');"</f>
        <v>xlswrite('G:\Mi unidad\1. PROYECTOS TELLO 2022\SCM SPILL OVERS\outputs\PEAO\bajo_niv_educ\1%\simulacion_3\output_tests.xlsx',alpha1_hat_vec_144','alpha1_hat_vec_144');</v>
      </c>
      <c r="RK250">
        <v>144</v>
      </c>
      <c r="RL250" t="str">
        <f>"xlswrite('G:\Mi unidad\1. PROYECTOS TELLO 2022\SCM SPILL OVERS\outputs\PEAO\bajo_ingreso\1%\simulacion_3\output_tests.xlsx',alpha1_hat_vec_"&amp;RK250&amp;"','alpha1_hat_vec_"&amp;RK250&amp;"');"</f>
        <v>xlswrite('G:\Mi unidad\1. PROYECTOS TELLO 2022\SCM SPILL OVERS\outputs\PEAO\bajo_ingreso\1%\simulacion_3\output_tests.xlsx',alpha1_hat_vec_144','alpha1_hat_vec_144');</v>
      </c>
      <c r="RW250">
        <v>144</v>
      </c>
      <c r="RX250" t="str">
        <f>"xlswrite('G:\Mi unidad\1. PROYECTOS TELLO 2022\SCM SPILL OVERS\outputs\PEAO\densidad\1%\simulacion_3\output_tests.xlsx',alpha1_hat_vec_"&amp;RW250&amp;"','alpha1_hat_vec_"&amp;RW250&amp;"');"</f>
        <v>xlswrite('G:\Mi unidad\1. PROYECTOS TELLO 2022\SCM SPILL OVERS\outputs\PEAO\densidad\1%\simulacion_3\output_tests.xlsx',alpha1_hat_vec_144','alpha1_hat_vec_144');</v>
      </c>
      <c r="SI250">
        <v>144</v>
      </c>
      <c r="SJ250" t="str">
        <f>"xlswrite('G:\Mi unidad\1. PROYECTOS TELLO 2022\SCM SPILL OVERS\outputs\PEAO\densidad_g\1%\simulacion_3\output_tests.xlsx',alpha1_hat_vec_"&amp;SI250&amp;"','alpha1_hat_vec_"&amp;SI250&amp;"');"</f>
        <v>xlswrite('G:\Mi unidad\1. PROYECTOS TELLO 2022\SCM SPILL OVERS\outputs\PEAO\densidad_g\1%\simulacion_3\output_tests.xlsx',alpha1_hat_vec_144','alpha1_hat_vec_144');</v>
      </c>
      <c r="SU250">
        <v>144</v>
      </c>
      <c r="SV250" t="str">
        <f>"xlswrite('G:\Mi unidad\1. PROYECTOS TELLO 2022\SCM SPILL OVERS\outputs\PEAO\distancia_centro_salud\1%\simulacion_3\output_tests.xlsx',alpha1_hat_vec_"&amp;SU250&amp;"','alpha1_hat_vec_"&amp;SU250&amp;"');"</f>
        <v>xlswrite('G:\Mi unidad\1. PROYECTOS TELLO 2022\SCM SPILL OVERS\outputs\PEAO\distancia_centro_salud\1%\simulacion_3\output_tests.xlsx',alpha1_hat_vec_144','alpha1_hat_vec_144');</v>
      </c>
      <c r="TH250">
        <v>144</v>
      </c>
      <c r="TI250" t="str">
        <f>"xlswrite('G:\Mi unidad\1. PROYECTOS TELLO 2022\SCM SPILL OVERS\outputs\PEAO\informalidad\1%\simulacion_3\output_tests.xlsx',alpha1_hat_vec_"&amp;TH250&amp;"','alpha1_hat_vec_"&amp;TH250&amp;"');"</f>
        <v>xlswrite('G:\Mi unidad\1. PROYECTOS TELLO 2022\SCM SPILL OVERS\outputs\PEAO\informalidad\1%\simulacion_3\output_tests.xlsx',alpha1_hat_vec_144','alpha1_hat_vec_144');</v>
      </c>
      <c r="TU250">
        <v>144</v>
      </c>
      <c r="TV250" t="str">
        <f>"xlswrite('G:\Mi unidad\1. PROYECTOS TELLO 2022\SCM SPILL OVERS\outputs\PEAO\alimentos\1%\simulacion_3\output_tests.xlsx',alpha1_hat_vec_"&amp;TU250&amp;"','alpha1_hat_vec_"&amp;TU250&amp;"');"</f>
        <v>xlswrite('G:\Mi unidad\1. PROYECTOS TELLO 2022\SCM SPILL OVERS\outputs\PEAO\alimentos\1%\simulacion_3\output_tests.xlsx',alpha1_hat_vec_144','alpha1_hat_vec_144');</v>
      </c>
      <c r="UB250">
        <v>144</v>
      </c>
      <c r="UC250" t="str">
        <f>"xlswrite('G:\Mi unidad\1. PROYECTOS TELLO 2022\SCM SPILL OVERS\outputs\PEAO\jefe_hogar\1%\simulacion_3\output_tests.xlsx',alpha1_hat_vec_"&amp;UB250&amp;"','alpha1_hat_vec_"&amp;UB250&amp;"');"</f>
        <v>xlswrite('G:\Mi unidad\1. PROYECTOS TELLO 2022\SCM SPILL OVERS\outputs\PEAO\jefe_hogar\1%\simulacion_3\output_tests.xlsx',alpha1_hat_vec_144','alpha1_hat_vec_144');</v>
      </c>
      <c r="UI250">
        <v>144</v>
      </c>
      <c r="UJ250" t="str">
        <f>"xlswrite('G:\Mi unidad\1. PROYECTOS TELLO 2022\SCM SPILL OVERS\outputs\PEAO\mujeres\1%\simulacion_3\output_tests.xlsx',alpha1_hat_vec_"&amp;UI250&amp;"','alpha1_hat_vec_"&amp;UI250&amp;"');"</f>
        <v>xlswrite('G:\Mi unidad\1. PROYECTOS TELLO 2022\SCM SPILL OVERS\outputs\PEAO\mujeres\1%\simulacion_3\output_tests.xlsx',alpha1_hat_vec_144','alpha1_hat_vec_144');</v>
      </c>
      <c r="UU250">
        <v>144</v>
      </c>
      <c r="UV250" t="str">
        <f>"xlswrite('G:\Mi unidad\1. PROYECTOS TELLO 2022\SCM SPILL OVERS\outputs\PEAO\criminalidad\1%\simulacion_3\output_tests.xlsx',alpha1_hat_vec_"&amp;UU250&amp;"','alpha1_hat_vec_"&amp;UU250&amp;"');"</f>
        <v>xlswrite('G:\Mi unidad\1. PROYECTOS TELLO 2022\SCM SPILL OVERS\outputs\PEAO\criminalidad\1%\simulacion_3\output_tests.xlsx',alpha1_hat_vec_144','alpha1_hat_vec_144');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OVERS\outputs\PEAO\bajo_niv_educ\1%\simulacion_3\output_tests.xlsx',spillover_test_"&amp;QW251&amp;"','sp_test_"&amp;QW251&amp;"');"</f>
        <v>xlswrite('G:\Mi unidad\1. PROYECTOS TELLO 2022\SCM SPILL OVERS\outputs\PEAO\bajo_niv_educ\1%\simulacion_3\output_tests.xlsx',spillover_test_144','sp_test_144');</v>
      </c>
      <c r="RK251">
        <v>144</v>
      </c>
      <c r="RL251" t="str">
        <f>"xlswrite('G:\Mi unidad\1. PROYECTOS TELLO 2022\SCM SPILL OVERS\outputs\PEAO\bajo_ingreso\1%\simulacion_3\output_tests.xlsx',spillover_test_"&amp;RK251&amp;"','sp_test_"&amp;RK251&amp;"');"</f>
        <v>xlswrite('G:\Mi unidad\1. PROYECTOS TELLO 2022\SCM SPILL OVERS\outputs\PEAO\bajo_ingreso\1%\simulacion_3\output_tests.xlsx',spillover_test_144','sp_test_144');</v>
      </c>
      <c r="RW251">
        <v>144</v>
      </c>
      <c r="RX251" t="str">
        <f>"xlswrite('G:\Mi unidad\1. PROYECTOS TELLO 2022\SCM SPILL OVERS\outputs\PEAO\densidad\1%\simulacion_3\output_tests.xlsx',spillover_test_"&amp;RW251&amp;"','sp_test_"&amp;RW251&amp;"');"</f>
        <v>xlswrite('G:\Mi unidad\1. PROYECTOS TELLO 2022\SCM SPILL OVERS\outputs\PEAO\densidad\1%\simulacion_3\output_tests.xlsx',spillover_test_144','sp_test_144');</v>
      </c>
      <c r="SI251">
        <v>144</v>
      </c>
      <c r="SJ251" t="str">
        <f>"xlswrite('G:\Mi unidad\1. PROYECTOS TELLO 2022\SCM SPILL OVERS\outputs\PEAO\densidad_g\1%\simulacion_3\output_tests.xlsx',spillover_test_"&amp;SI251&amp;"','sp_test_"&amp;SI251&amp;"');"</f>
        <v>xlswrite('G:\Mi unidad\1. PROYECTOS TELLO 2022\SCM SPILL OVERS\outputs\PEAO\densidad_g\1%\simulacion_3\output_tests.xlsx',spillover_test_144','sp_test_144');</v>
      </c>
      <c r="SU251">
        <v>144</v>
      </c>
      <c r="SV251" t="str">
        <f>"xlswrite('G:\Mi unidad\1. PROYECTOS TELLO 2022\SCM SPILL OVERS\outputs\PEAO\distancia_centro_salud\1%\simulacion_3\output_tests.xlsx',spillover_test_"&amp;SU251&amp;"','sp_test_"&amp;SU251&amp;"');"</f>
        <v>xlswrite('G:\Mi unidad\1. PROYECTOS TELLO 2022\SCM SPILL OVERS\outputs\PEAO\distancia_centro_salud\1%\simulacion_3\output_tests.xlsx',spillover_test_144','sp_test_144');</v>
      </c>
      <c r="TH251">
        <v>144</v>
      </c>
      <c r="TI251" t="str">
        <f>"xlswrite('G:\Mi unidad\1. PROYECTOS TELLO 2022\SCM SPILL OVERS\outputs\PEAO\informalidad\1%\simulacion_3\output_tests.xlsx',spillover_test_"&amp;TH251&amp;"','sp_test_"&amp;TH251&amp;"');"</f>
        <v>xlswrite('G:\Mi unidad\1. PROYECTOS TELLO 2022\SCM SPILL OVERS\outputs\PEAO\informalidad\1%\simulacion_3\output_tests.xlsx',spillover_test_144','sp_test_144');</v>
      </c>
      <c r="TU251">
        <v>144</v>
      </c>
      <c r="TV251" t="str">
        <f>"xlswrite('G:\Mi unidad\1. PROYECTOS TELLO 2022\SCM SPILL OVERS\outputs\PEAO\alimentos\1%\simulacion_3\output_tests.xlsx',spillover_test_"&amp;TU251&amp;"','sp_test_"&amp;TU251&amp;"');"</f>
        <v>xlswrite('G:\Mi unidad\1. PROYECTOS TELLO 2022\SCM SPILL OVERS\outputs\PEAO\alimentos\1%\simulacion_3\output_tests.xlsx',spillover_test_144','sp_test_144');</v>
      </c>
      <c r="UB251">
        <v>144</v>
      </c>
      <c r="UC251" t="str">
        <f>"xlswrite('G:\Mi unidad\1. PROYECTOS TELLO 2022\SCM SPILL OVERS\outputs\PEAO\jefe_hogar\1%\simulacion_3\output_tests.xlsx',spillover_test_"&amp;UB251&amp;"','sp_test_"&amp;UB251&amp;"');"</f>
        <v>xlswrite('G:\Mi unidad\1. PROYECTOS TELLO 2022\SCM SPILL OVERS\outputs\PEAO\jefe_hogar\1%\simulacion_3\output_tests.xlsx',spillover_test_144','sp_test_144');</v>
      </c>
      <c r="UI251">
        <v>144</v>
      </c>
      <c r="UJ251" t="str">
        <f>"xlswrite('G:\Mi unidad\1. PROYECTOS TELLO 2022\SCM SPILL OVERS\outputs\PEAO\mujeres\1%\simulacion_3\output_tests.xlsx',spillover_test_"&amp;UI251&amp;"','sp_test_"&amp;UI251&amp;"');"</f>
        <v>xlswrite('G:\Mi unidad\1. PROYECTOS TELLO 2022\SCM SPILL OVERS\outputs\PEAO\mujeres\1%\simulacion_3\output_tests.xlsx',spillover_test_144','sp_test_144');</v>
      </c>
      <c r="UU251">
        <v>144</v>
      </c>
      <c r="UV251" t="str">
        <f>"xlswrite('G:\Mi unidad\1. PROYECTOS TELLO 2022\SCM SPILL OVERS\outputs\PEAO\criminalidad\1%\simulacion_3\output_tests.xlsx',spillover_test_"&amp;UU251&amp;"','sp_test_"&amp;UU251&amp;"');"</f>
        <v>xlswrite('G:\Mi unidad\1. PROYECTOS TELLO 2022\SCM SPILL OVERS\outputs\PEAO\criminalidad\1%\simulacion_3\output_tests.xlsx',spillover_test_144','sp_test_144');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OVERS\outputs\PEAO\bajo_niv_educ\1%\simulacion_3\output_tests.xlsx',lb_vec_"&amp;QW252&amp;"','lb_vec_"&amp;QW252&amp;"');"</f>
        <v>xlswrite('G:\Mi unidad\1. PROYECTOS TELLO 2022\SCM SPILL OVERS\outputs\PEAO\bajo_niv_educ\1%\simulacion_3\output_tests.xlsx',lb_vec_149','lb_vec_149');</v>
      </c>
      <c r="RK252">
        <v>149</v>
      </c>
      <c r="RL252" t="str">
        <f>"xlswrite('G:\Mi unidad\1. PROYECTOS TELLO 2022\SCM SPILL OVERS\outputs\PEAO\bajo_ingreso\1%\simulacion_3\output_tests.xlsx',lb_vec_"&amp;RK252&amp;"','lb_vec_"&amp;RK252&amp;"');"</f>
        <v>xlswrite('G:\Mi unidad\1. PROYECTOS TELLO 2022\SCM SPILL OVERS\outputs\PEAO\bajo_ingreso\1%\simulacion_3\output_tests.xlsx',lb_vec_149','lb_vec_149');</v>
      </c>
      <c r="RW252">
        <v>149</v>
      </c>
      <c r="RX252" t="str">
        <f>"xlswrite('G:\Mi unidad\1. PROYECTOS TELLO 2022\SCM SPILL OVERS\outputs\PEAO\densidad\1%\simulacion_3\output_tests.xlsx',lb_vec_"&amp;RW252&amp;"','lb_vec_"&amp;RW252&amp;"');"</f>
        <v>xlswrite('G:\Mi unidad\1. PROYECTOS TELLO 2022\SCM SPILL OVERS\outputs\PEAO\densidad\1%\simulacion_3\output_tests.xlsx',lb_vec_149','lb_vec_149');</v>
      </c>
      <c r="SI252">
        <v>149</v>
      </c>
      <c r="SJ252" t="str">
        <f>"xlswrite('G:\Mi unidad\1. PROYECTOS TELLO 2022\SCM SPILL OVERS\outputs\PEAO\densidad_g\1%\simulacion_3\output_tests.xlsx',lb_vec_"&amp;SI252&amp;"','lb_vec_"&amp;SI252&amp;"');"</f>
        <v>xlswrite('G:\Mi unidad\1. PROYECTOS TELLO 2022\SCM SPILL OVERS\outputs\PEAO\densidad_g\1%\simulacion_3\output_tests.xlsx',lb_vec_149','lb_vec_149');</v>
      </c>
      <c r="SU252">
        <v>149</v>
      </c>
      <c r="SV252" t="str">
        <f>"xlswrite('G:\Mi unidad\1. PROYECTOS TELLO 2022\SCM SPILL OVERS\outputs\PEAO\distancia_centro_salud\1%\simulacion_3\output_tests.xlsx',lb_vec_"&amp;SU252&amp;"','lb_vec_"&amp;SU252&amp;"');"</f>
        <v>xlswrite('G:\Mi unidad\1. PROYECTOS TELLO 2022\SCM SPILL OVERS\outputs\PEAO\distancia_centro_salud\1%\simulacion_3\output_tests.xlsx',lb_vec_149','lb_vec_149');</v>
      </c>
      <c r="TH252">
        <v>149</v>
      </c>
      <c r="TI252" t="str">
        <f>"xlswrite('G:\Mi unidad\1. PROYECTOS TELLO 2022\SCM SPILL OVERS\outputs\PEAO\informalidad\1%\simulacion_3\output_tests.xlsx',lb_vec_"&amp;TH252&amp;"','lb_vec_"&amp;TH252&amp;"');"</f>
        <v>xlswrite('G:\Mi unidad\1. PROYECTOS TELLO 2022\SCM SPILL OVERS\outputs\PEAO\informalidad\1%\simulacion_3\output_tests.xlsx',lb_vec_149','lb_vec_149');</v>
      </c>
      <c r="TU252">
        <v>149</v>
      </c>
      <c r="TV252" t="str">
        <f>"xlswrite('G:\Mi unidad\1. PROYECTOS TELLO 2022\SCM SPILL OVERS\outputs\PEAO\alimentos\1%\simulacion_3\output_tests.xlsx',lb_vec_"&amp;TU252&amp;"','lb_vec_"&amp;TU252&amp;"');"</f>
        <v>xlswrite('G:\Mi unidad\1. PROYECTOS TELLO 2022\SCM SPILL OVERS\outputs\PEAO\alimentos\1%\simulacion_3\output_tests.xlsx',lb_vec_149','lb_vec_149');</v>
      </c>
      <c r="UB252">
        <v>149</v>
      </c>
      <c r="UC252" t="str">
        <f>"xlswrite('G:\Mi unidad\1. PROYECTOS TELLO 2022\SCM SPILL OVERS\outputs\PEAO\jefe_hogar\1%\simulacion_3\output_tests.xlsx',lb_vec_"&amp;UB252&amp;"','lb_vec_"&amp;UB252&amp;"');"</f>
        <v>xlswrite('G:\Mi unidad\1. PROYECTOS TELLO 2022\SCM SPILL OVERS\outputs\PEAO\jefe_hogar\1%\simulacion_3\output_tests.xlsx',lb_vec_149','lb_vec_149');</v>
      </c>
      <c r="UI252">
        <v>149</v>
      </c>
      <c r="UJ252" t="str">
        <f>"xlswrite('G:\Mi unidad\1. PROYECTOS TELLO 2022\SCM SPILL OVERS\outputs\PEAO\mujeres\1%\simulacion_3\output_tests.xlsx',lb_vec_"&amp;UI252&amp;"','lb_vec_"&amp;UI252&amp;"');"</f>
        <v>xlswrite('G:\Mi unidad\1. PROYECTOS TELLO 2022\SCM SPILL OVERS\outputs\PEAO\mujeres\1%\simulacion_3\output_tests.xlsx',lb_vec_149','lb_vec_149');</v>
      </c>
      <c r="UU252">
        <v>149</v>
      </c>
      <c r="UV252" t="str">
        <f>"xlswrite('G:\Mi unidad\1. PROYECTOS TELLO 2022\SCM SPILL OVERS\outputs\PEAO\criminalidad\1%\simulacion_3\output_tests.xlsx',lb_vec_"&amp;UU252&amp;"','lb_vec_"&amp;UU252&amp;"');"</f>
        <v>xlswrite('G:\Mi unidad\1. PROYECTOS TELLO 2022\SCM SPILL OVERS\outputs\PEAO\criminalidad\1%\simulacion_3\output_tests.xlsx',lb_vec_149','lb_vec_149');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sp_andrews(Y_pre_"&amp;QP253&amp;",PEAO_"&amp;QP253&amp;"(:,T+s),A_"&amp;QP253&amp;",C,d,alpha_sig);"</f>
        <v xml:space="preserve">    spillover_test_119(s) = sp_andrews(Y_pre_119,PEAO_119(:,T+s),A_119,C,d,alpha_sig);</v>
      </c>
      <c r="QW253">
        <v>149</v>
      </c>
      <c r="QX253" t="str">
        <f>"xlswrite('G:\Mi unidad\1. PROYECTOS TELLO 2022\SCM SPILL OVERS\outputs\PEAO\bajo_niv_educ\1%\simulacion_3\output_tests.xlsx',ub_vec_"&amp;QW253&amp;"','ub_vec_"&amp;QW253&amp;"');"</f>
        <v>xlswrite('G:\Mi unidad\1. PROYECTOS TELLO 2022\SCM SPILL OVERS\outputs\PEAO\bajo_niv_educ\1%\simulacion_3\output_tests.xlsx',ub_vec_149','ub_vec_149');</v>
      </c>
      <c r="RK253">
        <v>149</v>
      </c>
      <c r="RL253" t="str">
        <f>"xlswrite('G:\Mi unidad\1. PROYECTOS TELLO 2022\SCM SPILL OVERS\outputs\PEAO\bajo_ingreso\1%\simulacion_3\output_tests.xlsx',ub_vec_"&amp;RK253&amp;"','ub_vec_"&amp;RK253&amp;"');"</f>
        <v>xlswrite('G:\Mi unidad\1. PROYECTOS TELLO 2022\SCM SPILL OVERS\outputs\PEAO\bajo_ingreso\1%\simulacion_3\output_tests.xlsx',ub_vec_149','ub_vec_149');</v>
      </c>
      <c r="RW253">
        <v>149</v>
      </c>
      <c r="RX253" t="str">
        <f>"xlswrite('G:\Mi unidad\1. PROYECTOS TELLO 2022\SCM SPILL OVERS\outputs\PEAO\densidad\1%\simulacion_3\output_tests.xlsx',ub_vec_"&amp;RW253&amp;"','ub_vec_"&amp;RW253&amp;"');"</f>
        <v>xlswrite('G:\Mi unidad\1. PROYECTOS TELLO 2022\SCM SPILL OVERS\outputs\PEAO\densidad\1%\simulacion_3\output_tests.xlsx',ub_vec_149','ub_vec_149');</v>
      </c>
      <c r="SI253">
        <v>149</v>
      </c>
      <c r="SJ253" t="str">
        <f>"xlswrite('G:\Mi unidad\1. PROYECTOS TELLO 2022\SCM SPILL OVERS\outputs\PEAO\densidad_g\1%\simulacion_3\output_tests.xlsx',ub_vec_"&amp;SI253&amp;"','ub_vec_"&amp;SI253&amp;"');"</f>
        <v>xlswrite('G:\Mi unidad\1. PROYECTOS TELLO 2022\SCM SPILL OVERS\outputs\PEAO\densidad_g\1%\simulacion_3\output_tests.xlsx',ub_vec_149','ub_vec_149');</v>
      </c>
      <c r="SU253">
        <v>149</v>
      </c>
      <c r="SV253" t="str">
        <f>"xlswrite('G:\Mi unidad\1. PROYECTOS TELLO 2022\SCM SPILL OVERS\outputs\PEAO\distancia_centro_salud\1%\simulacion_3\output_tests.xlsx',ub_vec_"&amp;SU253&amp;"','ub_vec_"&amp;SU253&amp;"');"</f>
        <v>xlswrite('G:\Mi unidad\1. PROYECTOS TELLO 2022\SCM SPILL OVERS\outputs\PEAO\distancia_centro_salud\1%\simulacion_3\output_tests.xlsx',ub_vec_149','ub_vec_149');</v>
      </c>
      <c r="TH253">
        <v>149</v>
      </c>
      <c r="TI253" t="str">
        <f>"xlswrite('G:\Mi unidad\1. PROYECTOS TELLO 2022\SCM SPILL OVERS\outputs\PEAO\informalidad\1%\simulacion_3\output_tests.xlsx',ub_vec_"&amp;TH253&amp;"','ub_vec_"&amp;TH253&amp;"');"</f>
        <v>xlswrite('G:\Mi unidad\1. PROYECTOS TELLO 2022\SCM SPILL OVERS\outputs\PEAO\informalidad\1%\simulacion_3\output_tests.xlsx',ub_vec_149','ub_vec_149');</v>
      </c>
      <c r="TU253">
        <v>149</v>
      </c>
      <c r="TV253" t="str">
        <f>"xlswrite('G:\Mi unidad\1. PROYECTOS TELLO 2022\SCM SPILL OVERS\outputs\PEAO\alimentos\1%\simulacion_3\output_tests.xlsx',ub_vec_"&amp;TU253&amp;"','ub_vec_"&amp;TU253&amp;"');"</f>
        <v>xlswrite('G:\Mi unidad\1. PROYECTOS TELLO 2022\SCM SPILL OVERS\outputs\PEAO\alimentos\1%\simulacion_3\output_tests.xlsx',ub_vec_149','ub_vec_149');</v>
      </c>
      <c r="UB253">
        <v>149</v>
      </c>
      <c r="UC253" t="str">
        <f>"xlswrite('G:\Mi unidad\1. PROYECTOS TELLO 2022\SCM SPILL OVERS\outputs\PEAO\jefe_hogar\1%\simulacion_3\output_tests.xlsx',ub_vec_"&amp;UB253&amp;"','ub_vec_"&amp;UB253&amp;"');"</f>
        <v>xlswrite('G:\Mi unidad\1. PROYECTOS TELLO 2022\SCM SPILL OVERS\outputs\PEAO\jefe_hogar\1%\simulacion_3\output_tests.xlsx',ub_vec_149','ub_vec_149');</v>
      </c>
      <c r="UI253">
        <v>149</v>
      </c>
      <c r="UJ253" t="str">
        <f>"xlswrite('G:\Mi unidad\1. PROYECTOS TELLO 2022\SCM SPILL OVERS\outputs\PEAO\mujeres\1%\simulacion_3\output_tests.xlsx',ub_vec_"&amp;UI253&amp;"','ub_vec_"&amp;UI253&amp;"');"</f>
        <v>xlswrite('G:\Mi unidad\1. PROYECTOS TELLO 2022\SCM SPILL OVERS\outputs\PEAO\mujeres\1%\simulacion_3\output_tests.xlsx',ub_vec_149','ub_vec_149');</v>
      </c>
      <c r="UU253">
        <v>149</v>
      </c>
      <c r="UV253" t="str">
        <f>"xlswrite('G:\Mi unidad\1. PROYECTOS TELLO 2022\SCM SPILL OVERS\outputs\PEAO\criminalidad\1%\simulacion_3\output_tests.xlsx',ub_vec_"&amp;UU253&amp;"','ub_vec_"&amp;UU253&amp;"');"</f>
        <v>xlswrite('G:\Mi unidad\1. PROYECTOS TELLO 2022\SCM SPILL OVERS\outputs\PEAO\criminalidad\1%\simulacion_3\output_tests.xlsx',ub_vec_149','ub_vec_149');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OVERS\outputs\PEAO\bajo_niv_educ\1%\simulacion_3\output_tests.xlsx',p_value_vec_"&amp;QW254&amp;"','p_value_vec_"&amp;QW254&amp;"');"</f>
        <v>xlswrite('G:\Mi unidad\1. PROYECTOS TELLO 2022\SCM SPILL OVERS\outputs\PEAO\bajo_niv_educ\1%\simulacion_3\output_tests.xlsx',p_value_vec_149','p_value_vec_149');</v>
      </c>
      <c r="RK254">
        <v>149</v>
      </c>
      <c r="RL254" t="str">
        <f>"xlswrite('G:\Mi unidad\1. PROYECTOS TELLO 2022\SCM SPILL OVERS\outputs\PEAO\bajo_ingreso\1%\simulacion_3\output_tests.xlsx',p_value_vec_"&amp;RK254&amp;"','p_value_vec_"&amp;RK254&amp;"');"</f>
        <v>xlswrite('G:\Mi unidad\1. PROYECTOS TELLO 2022\SCM SPILL OVERS\outputs\PEAO\bajo_ingreso\1%\simulacion_3\output_tests.xlsx',p_value_vec_149','p_value_vec_149');</v>
      </c>
      <c r="RW254">
        <v>149</v>
      </c>
      <c r="RX254" t="str">
        <f>"xlswrite('G:\Mi unidad\1. PROYECTOS TELLO 2022\SCM SPILL OVERS\outputs\PEAO\densidad\1%\simulacion_3\output_tests.xlsx',p_value_vec_"&amp;RW254&amp;"','p_value_vec_"&amp;RW254&amp;"');"</f>
        <v>xlswrite('G:\Mi unidad\1. PROYECTOS TELLO 2022\SCM SPILL OVERS\outputs\PEAO\densidad\1%\simulacion_3\output_tests.xlsx',p_value_vec_149','p_value_vec_149');</v>
      </c>
      <c r="SI254">
        <v>149</v>
      </c>
      <c r="SJ254" t="str">
        <f>"xlswrite('G:\Mi unidad\1. PROYECTOS TELLO 2022\SCM SPILL OVERS\outputs\PEAO\densidad_g\1%\simulacion_3\output_tests.xlsx',p_value_vec_"&amp;SI254&amp;"','p_value_vec_"&amp;SI254&amp;"');"</f>
        <v>xlswrite('G:\Mi unidad\1. PROYECTOS TELLO 2022\SCM SPILL OVERS\outputs\PEAO\densidad_g\1%\simulacion_3\output_tests.xlsx',p_value_vec_149','p_value_vec_149');</v>
      </c>
      <c r="SU254">
        <v>149</v>
      </c>
      <c r="SV254" t="str">
        <f>"xlswrite('G:\Mi unidad\1. PROYECTOS TELLO 2022\SCM SPILL OVERS\outputs\PEAO\distancia_centro_salud\1%\simulacion_3\output_tests.xlsx',p_value_vec_"&amp;SU254&amp;"','p_value_vec_"&amp;SU254&amp;"');"</f>
        <v>xlswrite('G:\Mi unidad\1. PROYECTOS TELLO 2022\SCM SPILL OVERS\outputs\PEAO\distancia_centro_salud\1%\simulacion_3\output_tests.xlsx',p_value_vec_149','p_value_vec_149');</v>
      </c>
      <c r="TH254">
        <v>149</v>
      </c>
      <c r="TI254" t="str">
        <f>"xlswrite('G:\Mi unidad\1. PROYECTOS TELLO 2022\SCM SPILL OVERS\outputs\PEAO\informalidad\1%\simulacion_3\output_tests.xlsx',p_value_vec_"&amp;TH254&amp;"','p_value_vec_"&amp;TH254&amp;"');"</f>
        <v>xlswrite('G:\Mi unidad\1. PROYECTOS TELLO 2022\SCM SPILL OVERS\outputs\PEAO\informalidad\1%\simulacion_3\output_tests.xlsx',p_value_vec_149','p_value_vec_149');</v>
      </c>
      <c r="TU254">
        <v>149</v>
      </c>
      <c r="TV254" t="str">
        <f>"xlswrite('G:\Mi unidad\1. PROYECTOS TELLO 2022\SCM SPILL OVERS\outputs\PEAO\alimentos\1%\simulacion_3\output_tests.xlsx',p_value_vec_"&amp;TU254&amp;"','p_value_vec_"&amp;TU254&amp;"');"</f>
        <v>xlswrite('G:\Mi unidad\1. PROYECTOS TELLO 2022\SCM SPILL OVERS\outputs\PEAO\alimentos\1%\simulacion_3\output_tests.xlsx',p_value_vec_149','p_value_vec_149');</v>
      </c>
      <c r="UB254">
        <v>149</v>
      </c>
      <c r="UC254" t="str">
        <f>"xlswrite('G:\Mi unidad\1. PROYECTOS TELLO 2022\SCM SPILL OVERS\outputs\PEAO\jefe_hogar\1%\simulacion_3\output_tests.xlsx',p_value_vec_"&amp;UB254&amp;"','p_value_vec_"&amp;UB254&amp;"');"</f>
        <v>xlswrite('G:\Mi unidad\1. PROYECTOS TELLO 2022\SCM SPILL OVERS\outputs\PEAO\jefe_hogar\1%\simulacion_3\output_tests.xlsx',p_value_vec_149','p_value_vec_149');</v>
      </c>
      <c r="UI254">
        <v>149</v>
      </c>
      <c r="UJ254" t="str">
        <f>"xlswrite('G:\Mi unidad\1. PROYECTOS TELLO 2022\SCM SPILL OVERS\outputs\PEAO\mujeres\1%\simulacion_3\output_tests.xlsx',p_value_vec_"&amp;UI254&amp;"','p_value_vec_"&amp;UI254&amp;"');"</f>
        <v>xlswrite('G:\Mi unidad\1. PROYECTOS TELLO 2022\SCM SPILL OVERS\outputs\PEAO\mujeres\1%\simulacion_3\output_tests.xlsx',p_value_vec_149','p_value_vec_149');</v>
      </c>
      <c r="UU254">
        <v>149</v>
      </c>
      <c r="UV254" t="str">
        <f>"xlswrite('G:\Mi unidad\1. PROYECTOS TELLO 2022\SCM SPILL OVERS\outputs\PEAO\criminalidad\1%\simulacion_3\output_tests.xlsx',p_value_vec_"&amp;UU254&amp;"','p_value_vec_"&amp;UU254&amp;"');"</f>
        <v>xlswrite('G:\Mi unidad\1. PROYECTOS TELLO 2022\SCM SPILL OVERS\outputs\PEAO\criminalidad\1%\simulacion_3\output_tests.xlsx',p_value_vec_149','p_value_vec_149');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OVERS\outputs\PEAO\bajo_niv_educ\1%\simulacion_3\output_tests.xlsx',alpha1_hat_vec_"&amp;QW255&amp;"','alpha1_hat_vec_"&amp;QW255&amp;"');"</f>
        <v>xlswrite('G:\Mi unidad\1. PROYECTOS TELLO 2022\SCM SPILL OVERS\outputs\PEAO\bajo_niv_educ\1%\simulacion_3\output_tests.xlsx',alpha1_hat_vec_149','alpha1_hat_vec_149');</v>
      </c>
      <c r="RK255">
        <v>149</v>
      </c>
      <c r="RL255" t="str">
        <f>"xlswrite('G:\Mi unidad\1. PROYECTOS TELLO 2022\SCM SPILL OVERS\outputs\PEAO\bajo_ingreso\1%\simulacion_3\output_tests.xlsx',alpha1_hat_vec_"&amp;RK255&amp;"','alpha1_hat_vec_"&amp;RK255&amp;"');"</f>
        <v>xlswrite('G:\Mi unidad\1. PROYECTOS TELLO 2022\SCM SPILL OVERS\outputs\PEAO\bajo_ingreso\1%\simulacion_3\output_tests.xlsx',alpha1_hat_vec_149','alpha1_hat_vec_149');</v>
      </c>
      <c r="RW255">
        <v>149</v>
      </c>
      <c r="RX255" t="str">
        <f>"xlswrite('G:\Mi unidad\1. PROYECTOS TELLO 2022\SCM SPILL OVERS\outputs\PEAO\densidad\1%\simulacion_3\output_tests.xlsx',alpha1_hat_vec_"&amp;RW255&amp;"','alpha1_hat_vec_"&amp;RW255&amp;"');"</f>
        <v>xlswrite('G:\Mi unidad\1. PROYECTOS TELLO 2022\SCM SPILL OVERS\outputs\PEAO\densidad\1%\simulacion_3\output_tests.xlsx',alpha1_hat_vec_149','alpha1_hat_vec_149');</v>
      </c>
      <c r="SI255">
        <v>149</v>
      </c>
      <c r="SJ255" t="str">
        <f>"xlswrite('G:\Mi unidad\1. PROYECTOS TELLO 2022\SCM SPILL OVERS\outputs\PEAO\densidad_g\1%\simulacion_3\output_tests.xlsx',alpha1_hat_vec_"&amp;SI255&amp;"','alpha1_hat_vec_"&amp;SI255&amp;"');"</f>
        <v>xlswrite('G:\Mi unidad\1. PROYECTOS TELLO 2022\SCM SPILL OVERS\outputs\PEAO\densidad_g\1%\simulacion_3\output_tests.xlsx',alpha1_hat_vec_149','alpha1_hat_vec_149');</v>
      </c>
      <c r="SU255">
        <v>149</v>
      </c>
      <c r="SV255" t="str">
        <f>"xlswrite('G:\Mi unidad\1. PROYECTOS TELLO 2022\SCM SPILL OVERS\outputs\PEAO\distancia_centro_salud\1%\simulacion_3\output_tests.xlsx',alpha1_hat_vec_"&amp;SU255&amp;"','alpha1_hat_vec_"&amp;SU255&amp;"');"</f>
        <v>xlswrite('G:\Mi unidad\1. PROYECTOS TELLO 2022\SCM SPILL OVERS\outputs\PEAO\distancia_centro_salud\1%\simulacion_3\output_tests.xlsx',alpha1_hat_vec_149','alpha1_hat_vec_149');</v>
      </c>
      <c r="TH255">
        <v>149</v>
      </c>
      <c r="TI255" t="str">
        <f>"xlswrite('G:\Mi unidad\1. PROYECTOS TELLO 2022\SCM SPILL OVERS\outputs\PEAO\informalidad\1%\simulacion_3\output_tests.xlsx',alpha1_hat_vec_"&amp;TH255&amp;"','alpha1_hat_vec_"&amp;TH255&amp;"');"</f>
        <v>xlswrite('G:\Mi unidad\1. PROYECTOS TELLO 2022\SCM SPILL OVERS\outputs\PEAO\informalidad\1%\simulacion_3\output_tests.xlsx',alpha1_hat_vec_149','alpha1_hat_vec_149');</v>
      </c>
      <c r="TU255">
        <v>149</v>
      </c>
      <c r="TV255" t="str">
        <f>"xlswrite('G:\Mi unidad\1. PROYECTOS TELLO 2022\SCM SPILL OVERS\outputs\PEAO\alimentos\1%\simulacion_3\output_tests.xlsx',alpha1_hat_vec_"&amp;TU255&amp;"','alpha1_hat_vec_"&amp;TU255&amp;"');"</f>
        <v>xlswrite('G:\Mi unidad\1. PROYECTOS TELLO 2022\SCM SPILL OVERS\outputs\PEAO\alimentos\1%\simulacion_3\output_tests.xlsx',alpha1_hat_vec_149','alpha1_hat_vec_149');</v>
      </c>
      <c r="UB255">
        <v>149</v>
      </c>
      <c r="UC255" t="str">
        <f>"xlswrite('G:\Mi unidad\1. PROYECTOS TELLO 2022\SCM SPILL OVERS\outputs\PEAO\jefe_hogar\1%\simulacion_3\output_tests.xlsx',alpha1_hat_vec_"&amp;UB255&amp;"','alpha1_hat_vec_"&amp;UB255&amp;"');"</f>
        <v>xlswrite('G:\Mi unidad\1. PROYECTOS TELLO 2022\SCM SPILL OVERS\outputs\PEAO\jefe_hogar\1%\simulacion_3\output_tests.xlsx',alpha1_hat_vec_149','alpha1_hat_vec_149');</v>
      </c>
      <c r="UI255">
        <v>149</v>
      </c>
      <c r="UJ255" t="str">
        <f>"xlswrite('G:\Mi unidad\1. PROYECTOS TELLO 2022\SCM SPILL OVERS\outputs\PEAO\mujeres\1%\simulacion_3\output_tests.xlsx',alpha1_hat_vec_"&amp;UI255&amp;"','alpha1_hat_vec_"&amp;UI255&amp;"');"</f>
        <v>xlswrite('G:\Mi unidad\1. PROYECTOS TELLO 2022\SCM SPILL OVERS\outputs\PEAO\mujeres\1%\simulacion_3\output_tests.xlsx',alpha1_hat_vec_149','alpha1_hat_vec_149');</v>
      </c>
      <c r="UU255">
        <v>149</v>
      </c>
      <c r="UV255" t="str">
        <f>"xlswrite('G:\Mi unidad\1. PROYECTOS TELLO 2022\SCM SPILL OVERS\outputs\PEAO\criminalidad\1%\simulacion_3\output_tests.xlsx',alpha1_hat_vec_"&amp;UU255&amp;"','alpha1_hat_vec_"&amp;UU255&amp;"');"</f>
        <v>xlswrite('G:\Mi unidad\1. PROYECTOS TELLO 2022\SCM SPILL OVERS\outputs\PEAO\criminalidad\1%\simulacion_3\output_tests.xlsx',alpha1_hat_vec_149','alpha1_hat_vec_149');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OVERS\outputs\PEAO\bajo_niv_educ\1%\simulacion_3\output_tests.xlsx',spillover_test_"&amp;QW256&amp;"','sp_test_"&amp;QW256&amp;"');"</f>
        <v>xlswrite('G:\Mi unidad\1. PROYECTOS TELLO 2022\SCM SPILL OVERS\outputs\PEAO\bajo_niv_educ\1%\simulacion_3\output_tests.xlsx',spillover_test_149','sp_test_149');</v>
      </c>
      <c r="RK256">
        <v>149</v>
      </c>
      <c r="RL256" t="str">
        <f>"xlswrite('G:\Mi unidad\1. PROYECTOS TELLO 2022\SCM SPILL OVERS\outputs\PEAO\bajo_ingreso\1%\simulacion_3\output_tests.xlsx',spillover_test_"&amp;RK256&amp;"','sp_test_"&amp;RK256&amp;"');"</f>
        <v>xlswrite('G:\Mi unidad\1. PROYECTOS TELLO 2022\SCM SPILL OVERS\outputs\PEAO\bajo_ingreso\1%\simulacion_3\output_tests.xlsx',spillover_test_149','sp_test_149');</v>
      </c>
      <c r="RW256">
        <v>149</v>
      </c>
      <c r="RX256" t="str">
        <f>"xlswrite('G:\Mi unidad\1. PROYECTOS TELLO 2022\SCM SPILL OVERS\outputs\PEAO\densidad\1%\simulacion_3\output_tests.xlsx',spillover_test_"&amp;RW256&amp;"','sp_test_"&amp;RW256&amp;"');"</f>
        <v>xlswrite('G:\Mi unidad\1. PROYECTOS TELLO 2022\SCM SPILL OVERS\outputs\PEAO\densidad\1%\simulacion_3\output_tests.xlsx',spillover_test_149','sp_test_149');</v>
      </c>
      <c r="SI256">
        <v>149</v>
      </c>
      <c r="SJ256" t="str">
        <f>"xlswrite('G:\Mi unidad\1. PROYECTOS TELLO 2022\SCM SPILL OVERS\outputs\PEAO\densidad_g\1%\simulacion_3\output_tests.xlsx',spillover_test_"&amp;SI256&amp;"','sp_test_"&amp;SI256&amp;"');"</f>
        <v>xlswrite('G:\Mi unidad\1. PROYECTOS TELLO 2022\SCM SPILL OVERS\outputs\PEAO\densidad_g\1%\simulacion_3\output_tests.xlsx',spillover_test_149','sp_test_149');</v>
      </c>
      <c r="SU256">
        <v>149</v>
      </c>
      <c r="SV256" t="str">
        <f>"xlswrite('G:\Mi unidad\1. PROYECTOS TELLO 2022\SCM SPILL OVERS\outputs\PEAO\distancia_centro_salud\1%\simulacion_3\output_tests.xlsx',spillover_test_"&amp;SU256&amp;"','sp_test_"&amp;SU256&amp;"');"</f>
        <v>xlswrite('G:\Mi unidad\1. PROYECTOS TELLO 2022\SCM SPILL OVERS\outputs\PEAO\distancia_centro_salud\1%\simulacion_3\output_tests.xlsx',spillover_test_149','sp_test_149');</v>
      </c>
      <c r="TH256">
        <v>149</v>
      </c>
      <c r="TI256" t="str">
        <f>"xlswrite('G:\Mi unidad\1. PROYECTOS TELLO 2022\SCM SPILL OVERS\outputs\PEAO\informalidad\1%\simulacion_3\output_tests.xlsx',spillover_test_"&amp;TH256&amp;"','sp_test_"&amp;TH256&amp;"');"</f>
        <v>xlswrite('G:\Mi unidad\1. PROYECTOS TELLO 2022\SCM SPILL OVERS\outputs\PEAO\informalidad\1%\simulacion_3\output_tests.xlsx',spillover_test_149','sp_test_149');</v>
      </c>
      <c r="TU256">
        <v>149</v>
      </c>
      <c r="TV256" t="str">
        <f>"xlswrite('G:\Mi unidad\1. PROYECTOS TELLO 2022\SCM SPILL OVERS\outputs\PEAO\alimentos\1%\simulacion_3\output_tests.xlsx',spillover_test_"&amp;TU256&amp;"','sp_test_"&amp;TU256&amp;"');"</f>
        <v>xlswrite('G:\Mi unidad\1. PROYECTOS TELLO 2022\SCM SPILL OVERS\outputs\PEAO\alimentos\1%\simulacion_3\output_tests.xlsx',spillover_test_149','sp_test_149');</v>
      </c>
      <c r="UB256">
        <v>149</v>
      </c>
      <c r="UC256" t="str">
        <f>"xlswrite('G:\Mi unidad\1. PROYECTOS TELLO 2022\SCM SPILL OVERS\outputs\PEAO\jefe_hogar\1%\simulacion_3\output_tests.xlsx',spillover_test_"&amp;UB256&amp;"','sp_test_"&amp;UB256&amp;"');"</f>
        <v>xlswrite('G:\Mi unidad\1. PROYECTOS TELLO 2022\SCM SPILL OVERS\outputs\PEAO\jefe_hogar\1%\simulacion_3\output_tests.xlsx',spillover_test_149','sp_test_149');</v>
      </c>
      <c r="UI256">
        <v>149</v>
      </c>
      <c r="UJ256" t="str">
        <f>"xlswrite('G:\Mi unidad\1. PROYECTOS TELLO 2022\SCM SPILL OVERS\outputs\PEAO\mujeres\1%\simulacion_3\output_tests.xlsx',spillover_test_"&amp;UI256&amp;"','sp_test_"&amp;UI256&amp;"');"</f>
        <v>xlswrite('G:\Mi unidad\1. PROYECTOS TELLO 2022\SCM SPILL OVERS\outputs\PEAO\mujeres\1%\simulacion_3\output_tests.xlsx',spillover_test_149','sp_test_149');</v>
      </c>
      <c r="UU256">
        <v>149</v>
      </c>
      <c r="UV256" t="str">
        <f>"xlswrite('G:\Mi unidad\1. PROYECTOS TELLO 2022\SCM SPILL OVERS\outputs\PEAO\criminalidad\1%\simulacion_3\output_tests.xlsx',spillover_test_"&amp;UU256&amp;"','sp_test_"&amp;UU256&amp;"');"</f>
        <v>xlswrite('G:\Mi unidad\1. PROYECTOS TELLO 2022\SCM SPILL OVERS\outputs\PEAO\criminalidad\1%\simulacion_3\output_tests.xlsx',spillover_test_149','sp_test_149');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OVERS\outputs\PEAO\bajo_niv_educ\1%\simulacion_3\output_tests.xlsx',lb_vec_"&amp;QW257&amp;"','lb_vec_"&amp;QW257&amp;"');"</f>
        <v>xlswrite('G:\Mi unidad\1. PROYECTOS TELLO 2022\SCM SPILL OVERS\outputs\PEAO\bajo_niv_educ\1%\simulacion_3\output_tests.xlsx',lb_vec_150','lb_vec_150');</v>
      </c>
      <c r="RK257">
        <v>150</v>
      </c>
      <c r="RL257" t="str">
        <f>"xlswrite('G:\Mi unidad\1. PROYECTOS TELLO 2022\SCM SPILL OVERS\outputs\PEAO\bajo_ingreso\1%\simulacion_3\output_tests.xlsx',lb_vec_"&amp;RK257&amp;"','lb_vec_"&amp;RK257&amp;"');"</f>
        <v>xlswrite('G:\Mi unidad\1. PROYECTOS TELLO 2022\SCM SPILL OVERS\outputs\PEAO\bajo_ingreso\1%\simulacion_3\output_tests.xlsx',lb_vec_150','lb_vec_150');</v>
      </c>
      <c r="RW257">
        <v>150</v>
      </c>
      <c r="RX257" t="str">
        <f>"xlswrite('G:\Mi unidad\1. PROYECTOS TELLO 2022\SCM SPILL OVERS\outputs\PEAO\densidad\1%\simulacion_3\output_tests.xlsx',lb_vec_"&amp;RW257&amp;"','lb_vec_"&amp;RW257&amp;"');"</f>
        <v>xlswrite('G:\Mi unidad\1. PROYECTOS TELLO 2022\SCM SPILL OVERS\outputs\PEAO\densidad\1%\simulacion_3\output_tests.xlsx',lb_vec_150','lb_vec_150');</v>
      </c>
      <c r="SI257">
        <v>150</v>
      </c>
      <c r="SJ257" t="str">
        <f>"xlswrite('G:\Mi unidad\1. PROYECTOS TELLO 2022\SCM SPILL OVERS\outputs\PEAO\densidad_g\1%\simulacion_3\output_tests.xlsx',lb_vec_"&amp;SI257&amp;"','lb_vec_"&amp;SI257&amp;"');"</f>
        <v>xlswrite('G:\Mi unidad\1. PROYECTOS TELLO 2022\SCM SPILL OVERS\outputs\PEAO\densidad_g\1%\simulacion_3\output_tests.xlsx',lb_vec_150','lb_vec_150');</v>
      </c>
      <c r="SU257">
        <v>150</v>
      </c>
      <c r="SV257" t="str">
        <f>"xlswrite('G:\Mi unidad\1. PROYECTOS TELLO 2022\SCM SPILL OVERS\outputs\PEAO\distancia_centro_salud\1%\simulacion_3\output_tests.xlsx',lb_vec_"&amp;SU257&amp;"','lb_vec_"&amp;SU257&amp;"');"</f>
        <v>xlswrite('G:\Mi unidad\1. PROYECTOS TELLO 2022\SCM SPILL OVERS\outputs\PEAO\distancia_centro_salud\1%\simulacion_3\output_tests.xlsx',lb_vec_150','lb_vec_150');</v>
      </c>
      <c r="TH257">
        <v>150</v>
      </c>
      <c r="TI257" t="str">
        <f>"xlswrite('G:\Mi unidad\1. PROYECTOS TELLO 2022\SCM SPILL OVERS\outputs\PEAO\informalidad\1%\simulacion_3\output_tests.xlsx',lb_vec_"&amp;TH257&amp;"','lb_vec_"&amp;TH257&amp;"');"</f>
        <v>xlswrite('G:\Mi unidad\1. PROYECTOS TELLO 2022\SCM SPILL OVERS\outputs\PEAO\informalidad\1%\simulacion_3\output_tests.xlsx',lb_vec_150','lb_vec_150');</v>
      </c>
      <c r="TU257">
        <v>150</v>
      </c>
      <c r="TV257" t="str">
        <f>"xlswrite('G:\Mi unidad\1. PROYECTOS TELLO 2022\SCM SPILL OVERS\outputs\PEAO\alimentos\1%\simulacion_3\output_tests.xlsx',lb_vec_"&amp;TU257&amp;"','lb_vec_"&amp;TU257&amp;"');"</f>
        <v>xlswrite('G:\Mi unidad\1. PROYECTOS TELLO 2022\SCM SPILL OVERS\outputs\PEAO\alimentos\1%\simulacion_3\output_tests.xlsx',lb_vec_150','lb_vec_150');</v>
      </c>
      <c r="UB257">
        <v>150</v>
      </c>
      <c r="UC257" t="str">
        <f>"xlswrite('G:\Mi unidad\1. PROYECTOS TELLO 2022\SCM SPILL OVERS\outputs\PEAO\jefe_hogar\1%\simulacion_3\output_tests.xlsx',lb_vec_"&amp;UB257&amp;"','lb_vec_"&amp;UB257&amp;"');"</f>
        <v>xlswrite('G:\Mi unidad\1. PROYECTOS TELLO 2022\SCM SPILL OVERS\outputs\PEAO\jefe_hogar\1%\simulacion_3\output_tests.xlsx',lb_vec_150','lb_vec_150');</v>
      </c>
      <c r="UI257">
        <v>150</v>
      </c>
      <c r="UJ257" t="str">
        <f>"xlswrite('G:\Mi unidad\1. PROYECTOS TELLO 2022\SCM SPILL OVERS\outputs\PEAO\mujeres\1%\simulacion_3\output_tests.xlsx',lb_vec_"&amp;UI257&amp;"','lb_vec_"&amp;UI257&amp;"');"</f>
        <v>xlswrite('G:\Mi unidad\1. PROYECTOS TELLO 2022\SCM SPILL OVERS\outputs\PEAO\mujeres\1%\simulacion_3\output_tests.xlsx',lb_vec_150','lb_vec_150');</v>
      </c>
      <c r="UU257">
        <v>150</v>
      </c>
      <c r="UV257" t="str">
        <f>"xlswrite('G:\Mi unidad\1. PROYECTOS TELLO 2022\SCM SPILL OVERS\outputs\PEAO\criminalidad\1%\simulacion_3\output_tests.xlsx',lb_vec_"&amp;UU257&amp;"','lb_vec_"&amp;UU257&amp;"');"</f>
        <v>xlswrite('G:\Mi unidad\1. PROYECTOS TELLO 2022\SCM SPILL OVERS\outputs\PEAO\criminalidad\1%\simulacion_3\output_tests.xlsx',lb_vec_150','lb_vec_150');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OVERS\outputs\PEAO\bajo_niv_educ\1%\simulacion_3\output_tests.xlsx',ub_vec_"&amp;QW258&amp;"','ub_vec_"&amp;QW258&amp;"');"</f>
        <v>xlswrite('G:\Mi unidad\1. PROYECTOS TELLO 2022\SCM SPILL OVERS\outputs\PEAO\bajo_niv_educ\1%\simulacion_3\output_tests.xlsx',ub_vec_150','ub_vec_150');</v>
      </c>
      <c r="RK258">
        <v>150</v>
      </c>
      <c r="RL258" t="str">
        <f>"xlswrite('G:\Mi unidad\1. PROYECTOS TELLO 2022\SCM SPILL OVERS\outputs\PEAO\bajo_ingreso\1%\simulacion_3\output_tests.xlsx',ub_vec_"&amp;RK258&amp;"','ub_vec_"&amp;RK258&amp;"');"</f>
        <v>xlswrite('G:\Mi unidad\1. PROYECTOS TELLO 2022\SCM SPILL OVERS\outputs\PEAO\bajo_ingreso\1%\simulacion_3\output_tests.xlsx',ub_vec_150','ub_vec_150');</v>
      </c>
      <c r="RW258">
        <v>150</v>
      </c>
      <c r="RX258" t="str">
        <f>"xlswrite('G:\Mi unidad\1. PROYECTOS TELLO 2022\SCM SPILL OVERS\outputs\PEAO\densidad\1%\simulacion_3\output_tests.xlsx',ub_vec_"&amp;RW258&amp;"','ub_vec_"&amp;RW258&amp;"');"</f>
        <v>xlswrite('G:\Mi unidad\1. PROYECTOS TELLO 2022\SCM SPILL OVERS\outputs\PEAO\densidad\1%\simulacion_3\output_tests.xlsx',ub_vec_150','ub_vec_150');</v>
      </c>
      <c r="SI258">
        <v>150</v>
      </c>
      <c r="SJ258" t="str">
        <f>"xlswrite('G:\Mi unidad\1. PROYECTOS TELLO 2022\SCM SPILL OVERS\outputs\PEAO\densidad_g\1%\simulacion_3\output_tests.xlsx',ub_vec_"&amp;SI258&amp;"','ub_vec_"&amp;SI258&amp;"');"</f>
        <v>xlswrite('G:\Mi unidad\1. PROYECTOS TELLO 2022\SCM SPILL OVERS\outputs\PEAO\densidad_g\1%\simulacion_3\output_tests.xlsx',ub_vec_150','ub_vec_150');</v>
      </c>
      <c r="SU258">
        <v>150</v>
      </c>
      <c r="SV258" t="str">
        <f>"xlswrite('G:\Mi unidad\1. PROYECTOS TELLO 2022\SCM SPILL OVERS\outputs\PEAO\distancia_centro_salud\1%\simulacion_3\output_tests.xlsx',ub_vec_"&amp;SU258&amp;"','ub_vec_"&amp;SU258&amp;"');"</f>
        <v>xlswrite('G:\Mi unidad\1. PROYECTOS TELLO 2022\SCM SPILL OVERS\outputs\PEAO\distancia_centro_salud\1%\simulacion_3\output_tests.xlsx',ub_vec_150','ub_vec_150');</v>
      </c>
      <c r="TH258">
        <v>150</v>
      </c>
      <c r="TI258" t="str">
        <f>"xlswrite('G:\Mi unidad\1. PROYECTOS TELLO 2022\SCM SPILL OVERS\outputs\PEAO\informalidad\1%\simulacion_3\output_tests.xlsx',ub_vec_"&amp;TH258&amp;"','ub_vec_"&amp;TH258&amp;"');"</f>
        <v>xlswrite('G:\Mi unidad\1. PROYECTOS TELLO 2022\SCM SPILL OVERS\outputs\PEAO\informalidad\1%\simulacion_3\output_tests.xlsx',ub_vec_150','ub_vec_150');</v>
      </c>
      <c r="TU258">
        <v>150</v>
      </c>
      <c r="TV258" t="str">
        <f>"xlswrite('G:\Mi unidad\1. PROYECTOS TELLO 2022\SCM SPILL OVERS\outputs\PEAO\alimentos\1%\simulacion_3\output_tests.xlsx',ub_vec_"&amp;TU258&amp;"','ub_vec_"&amp;TU258&amp;"');"</f>
        <v>xlswrite('G:\Mi unidad\1. PROYECTOS TELLO 2022\SCM SPILL OVERS\outputs\PEAO\alimentos\1%\simulacion_3\output_tests.xlsx',ub_vec_150','ub_vec_150');</v>
      </c>
      <c r="UB258">
        <v>150</v>
      </c>
      <c r="UC258" t="str">
        <f>"xlswrite('G:\Mi unidad\1. PROYECTOS TELLO 2022\SCM SPILL OVERS\outputs\PEAO\jefe_hogar\1%\simulacion_3\output_tests.xlsx',ub_vec_"&amp;UB258&amp;"','ub_vec_"&amp;UB258&amp;"');"</f>
        <v>xlswrite('G:\Mi unidad\1. PROYECTOS TELLO 2022\SCM SPILL OVERS\outputs\PEAO\jefe_hogar\1%\simulacion_3\output_tests.xlsx',ub_vec_150','ub_vec_150');</v>
      </c>
      <c r="UI258">
        <v>150</v>
      </c>
      <c r="UJ258" t="str">
        <f>"xlswrite('G:\Mi unidad\1. PROYECTOS TELLO 2022\SCM SPILL OVERS\outputs\PEAO\mujeres\1%\simulacion_3\output_tests.xlsx',ub_vec_"&amp;UI258&amp;"','ub_vec_"&amp;UI258&amp;"');"</f>
        <v>xlswrite('G:\Mi unidad\1. PROYECTOS TELLO 2022\SCM SPILL OVERS\outputs\PEAO\mujeres\1%\simulacion_3\output_tests.xlsx',ub_vec_150','ub_vec_150');</v>
      </c>
      <c r="UU258">
        <v>150</v>
      </c>
      <c r="UV258" t="str">
        <f>"xlswrite('G:\Mi unidad\1. PROYECTOS TELLO 2022\SCM SPILL OVERS\outputs\PEAO\criminalidad\1%\simulacion_3\output_tests.xlsx',ub_vec_"&amp;UU258&amp;"','ub_vec_"&amp;UU258&amp;"');"</f>
        <v>xlswrite('G:\Mi unidad\1. PROYECTOS TELLO 2022\SCM SPILL OVERS\outputs\PEAO\criminalidad\1%\simulacion_3\output_tests.xlsx',ub_vec_150','ub_vec_150');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sp_andrews_te(Y_pre_"&amp;QI259&amp;",PEAO_"&amp;QI259&amp;"(:,T+s),A_"&amp;QI259&amp;",C,.05);"</f>
        <v xml:space="preserve">    [p_value_87,lb_87,ub_87] = sp_andrews_te(Y_pre_87,PEAO_87(:,T+s),A_87,C,.05);</v>
      </c>
      <c r="QP259">
        <v>125</v>
      </c>
      <c r="QQ259" t="str">
        <f>"    spillover_test_"&amp;QP259&amp;"(s) = sp_andrews(Y_pre_"&amp;QP259&amp;",PEAO_"&amp;QP259&amp;"(:,T+s),A_"&amp;QP259&amp;",C,d,alpha_sig);"</f>
        <v xml:space="preserve">    spillover_test_125(s) = sp_andrews(Y_pre_125,PEAO_125(:,T+s),A_125,C,d,alpha_sig);</v>
      </c>
      <c r="QW259">
        <v>150</v>
      </c>
      <c r="QX259" t="str">
        <f>"xlswrite('G:\Mi unidad\1. PROYECTOS TELLO 2022\SCM SPILL OVERS\outputs\PEAO\bajo_niv_educ\1%\simulacion_3\output_tests.xlsx',p_value_vec_"&amp;QW259&amp;"','p_value_vec_"&amp;QW259&amp;"');"</f>
        <v>xlswrite('G:\Mi unidad\1. PROYECTOS TELLO 2022\SCM SPILL OVERS\outputs\PEAO\bajo_niv_educ\1%\simulacion_3\output_tests.xlsx',p_value_vec_150','p_value_vec_150');</v>
      </c>
      <c r="RK259">
        <v>150</v>
      </c>
      <c r="RL259" t="str">
        <f>"xlswrite('G:\Mi unidad\1. PROYECTOS TELLO 2022\SCM SPILL OVERS\outputs\PEAO\bajo_ingreso\1%\simulacion_3\output_tests.xlsx',p_value_vec_"&amp;RK259&amp;"','p_value_vec_"&amp;RK259&amp;"');"</f>
        <v>xlswrite('G:\Mi unidad\1. PROYECTOS TELLO 2022\SCM SPILL OVERS\outputs\PEAO\bajo_ingreso\1%\simulacion_3\output_tests.xlsx',p_value_vec_150','p_value_vec_150');</v>
      </c>
      <c r="RW259">
        <v>150</v>
      </c>
      <c r="RX259" t="str">
        <f>"xlswrite('G:\Mi unidad\1. PROYECTOS TELLO 2022\SCM SPILL OVERS\outputs\PEAO\densidad\1%\simulacion_3\output_tests.xlsx',p_value_vec_"&amp;RW259&amp;"','p_value_vec_"&amp;RW259&amp;"');"</f>
        <v>xlswrite('G:\Mi unidad\1. PROYECTOS TELLO 2022\SCM SPILL OVERS\outputs\PEAO\densidad\1%\simulacion_3\output_tests.xlsx',p_value_vec_150','p_value_vec_150');</v>
      </c>
      <c r="SI259">
        <v>150</v>
      </c>
      <c r="SJ259" t="str">
        <f>"xlswrite('G:\Mi unidad\1. PROYECTOS TELLO 2022\SCM SPILL OVERS\outputs\PEAO\densidad_g\1%\simulacion_3\output_tests.xlsx',p_value_vec_"&amp;SI259&amp;"','p_value_vec_"&amp;SI259&amp;"');"</f>
        <v>xlswrite('G:\Mi unidad\1. PROYECTOS TELLO 2022\SCM SPILL OVERS\outputs\PEAO\densidad_g\1%\simulacion_3\output_tests.xlsx',p_value_vec_150','p_value_vec_150');</v>
      </c>
      <c r="SU259">
        <v>150</v>
      </c>
      <c r="SV259" t="str">
        <f>"xlswrite('G:\Mi unidad\1. PROYECTOS TELLO 2022\SCM SPILL OVERS\outputs\PEAO\distancia_centro_salud\1%\simulacion_3\output_tests.xlsx',p_value_vec_"&amp;SU259&amp;"','p_value_vec_"&amp;SU259&amp;"');"</f>
        <v>xlswrite('G:\Mi unidad\1. PROYECTOS TELLO 2022\SCM SPILL OVERS\outputs\PEAO\distancia_centro_salud\1%\simulacion_3\output_tests.xlsx',p_value_vec_150','p_value_vec_150');</v>
      </c>
      <c r="TH259">
        <v>150</v>
      </c>
      <c r="TI259" t="str">
        <f>"xlswrite('G:\Mi unidad\1. PROYECTOS TELLO 2022\SCM SPILL OVERS\outputs\PEAO\informalidad\1%\simulacion_3\output_tests.xlsx',p_value_vec_"&amp;TH259&amp;"','p_value_vec_"&amp;TH259&amp;"');"</f>
        <v>xlswrite('G:\Mi unidad\1. PROYECTOS TELLO 2022\SCM SPILL OVERS\outputs\PEAO\informalidad\1%\simulacion_3\output_tests.xlsx',p_value_vec_150','p_value_vec_150');</v>
      </c>
      <c r="TU259">
        <v>150</v>
      </c>
      <c r="TV259" t="str">
        <f>"xlswrite('G:\Mi unidad\1. PROYECTOS TELLO 2022\SCM SPILL OVERS\outputs\PEAO\alimentos\1%\simulacion_3\output_tests.xlsx',p_value_vec_"&amp;TU259&amp;"','p_value_vec_"&amp;TU259&amp;"');"</f>
        <v>xlswrite('G:\Mi unidad\1. PROYECTOS TELLO 2022\SCM SPILL OVERS\outputs\PEAO\alimentos\1%\simulacion_3\output_tests.xlsx',p_value_vec_150','p_value_vec_150');</v>
      </c>
      <c r="UB259">
        <v>150</v>
      </c>
      <c r="UC259" t="str">
        <f>"xlswrite('G:\Mi unidad\1. PROYECTOS TELLO 2022\SCM SPILL OVERS\outputs\PEAO\jefe_hogar\1%\simulacion_3\output_tests.xlsx',p_value_vec_"&amp;UB259&amp;"','p_value_vec_"&amp;UB259&amp;"');"</f>
        <v>xlswrite('G:\Mi unidad\1. PROYECTOS TELLO 2022\SCM SPILL OVERS\outputs\PEAO\jefe_hogar\1%\simulacion_3\output_tests.xlsx',p_value_vec_150','p_value_vec_150');</v>
      </c>
      <c r="UI259">
        <v>150</v>
      </c>
      <c r="UJ259" t="str">
        <f>"xlswrite('G:\Mi unidad\1. PROYECTOS TELLO 2022\SCM SPILL OVERS\outputs\PEAO\mujeres\1%\simulacion_3\output_tests.xlsx',p_value_vec_"&amp;UI259&amp;"','p_value_vec_"&amp;UI259&amp;"');"</f>
        <v>xlswrite('G:\Mi unidad\1. PROYECTOS TELLO 2022\SCM SPILL OVERS\outputs\PEAO\mujeres\1%\simulacion_3\output_tests.xlsx',p_value_vec_150','p_value_vec_150');</v>
      </c>
      <c r="UU259">
        <v>150</v>
      </c>
      <c r="UV259" t="str">
        <f>"xlswrite('G:\Mi unidad\1. PROYECTOS TELLO 2022\SCM SPILL OVERS\outputs\PEAO\criminalidad\1%\simulacion_3\output_tests.xlsx',p_value_vec_"&amp;UU259&amp;"','p_value_vec_"&amp;UU259&amp;"');"</f>
        <v>xlswrite('G:\Mi unidad\1. PROYECTOS TELLO 2022\SCM SPILL OVERS\outputs\PEAO\criminalidad\1%\simulacion_3\output_tests.xlsx',p_value_vec_150','p_value_vec_150');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OVERS\outputs\PEAO\bajo_niv_educ\1%\simulacion_3\output_tests.xlsx',alpha1_hat_vec_"&amp;QW260&amp;"','alpha1_hat_vec_"&amp;QW260&amp;"');"</f>
        <v>xlswrite('G:\Mi unidad\1. PROYECTOS TELLO 2022\SCM SPILL OVERS\outputs\PEAO\bajo_niv_educ\1%\simulacion_3\output_tests.xlsx',alpha1_hat_vec_150','alpha1_hat_vec_150');</v>
      </c>
      <c r="RK260">
        <v>150</v>
      </c>
      <c r="RL260" t="str">
        <f>"xlswrite('G:\Mi unidad\1. PROYECTOS TELLO 2022\SCM SPILL OVERS\outputs\PEAO\bajo_ingreso\1%\simulacion_3\output_tests.xlsx',alpha1_hat_vec_"&amp;RK260&amp;"','alpha1_hat_vec_"&amp;RK260&amp;"');"</f>
        <v>xlswrite('G:\Mi unidad\1. PROYECTOS TELLO 2022\SCM SPILL OVERS\outputs\PEAO\bajo_ingreso\1%\simulacion_3\output_tests.xlsx',alpha1_hat_vec_150','alpha1_hat_vec_150');</v>
      </c>
      <c r="RW260">
        <v>150</v>
      </c>
      <c r="RX260" t="str">
        <f>"xlswrite('G:\Mi unidad\1. PROYECTOS TELLO 2022\SCM SPILL OVERS\outputs\PEAO\densidad\1%\simulacion_3\output_tests.xlsx',alpha1_hat_vec_"&amp;RW260&amp;"','alpha1_hat_vec_"&amp;RW260&amp;"');"</f>
        <v>xlswrite('G:\Mi unidad\1. PROYECTOS TELLO 2022\SCM SPILL OVERS\outputs\PEAO\densidad\1%\simulacion_3\output_tests.xlsx',alpha1_hat_vec_150','alpha1_hat_vec_150');</v>
      </c>
      <c r="SI260">
        <v>150</v>
      </c>
      <c r="SJ260" t="str">
        <f>"xlswrite('G:\Mi unidad\1. PROYECTOS TELLO 2022\SCM SPILL OVERS\outputs\PEAO\densidad_g\1%\simulacion_3\output_tests.xlsx',alpha1_hat_vec_"&amp;SI260&amp;"','alpha1_hat_vec_"&amp;SI260&amp;"');"</f>
        <v>xlswrite('G:\Mi unidad\1. PROYECTOS TELLO 2022\SCM SPILL OVERS\outputs\PEAO\densidad_g\1%\simulacion_3\output_tests.xlsx',alpha1_hat_vec_150','alpha1_hat_vec_150');</v>
      </c>
      <c r="SU260">
        <v>150</v>
      </c>
      <c r="SV260" t="str">
        <f>"xlswrite('G:\Mi unidad\1. PROYECTOS TELLO 2022\SCM SPILL OVERS\outputs\PEAO\distancia_centro_salud\1%\simulacion_3\output_tests.xlsx',alpha1_hat_vec_"&amp;SU260&amp;"','alpha1_hat_vec_"&amp;SU260&amp;"');"</f>
        <v>xlswrite('G:\Mi unidad\1. PROYECTOS TELLO 2022\SCM SPILL OVERS\outputs\PEAO\distancia_centro_salud\1%\simulacion_3\output_tests.xlsx',alpha1_hat_vec_150','alpha1_hat_vec_150');</v>
      </c>
      <c r="TH260">
        <v>150</v>
      </c>
      <c r="TI260" t="str">
        <f>"xlswrite('G:\Mi unidad\1. PROYECTOS TELLO 2022\SCM SPILL OVERS\outputs\PEAO\informalidad\1%\simulacion_3\output_tests.xlsx',alpha1_hat_vec_"&amp;TH260&amp;"','alpha1_hat_vec_"&amp;TH260&amp;"');"</f>
        <v>xlswrite('G:\Mi unidad\1. PROYECTOS TELLO 2022\SCM SPILL OVERS\outputs\PEAO\informalidad\1%\simulacion_3\output_tests.xlsx',alpha1_hat_vec_150','alpha1_hat_vec_150');</v>
      </c>
      <c r="TU260">
        <v>150</v>
      </c>
      <c r="TV260" t="str">
        <f>"xlswrite('G:\Mi unidad\1. PROYECTOS TELLO 2022\SCM SPILL OVERS\outputs\PEAO\alimentos\1%\simulacion_3\output_tests.xlsx',alpha1_hat_vec_"&amp;TU260&amp;"','alpha1_hat_vec_"&amp;TU260&amp;"');"</f>
        <v>xlswrite('G:\Mi unidad\1. PROYECTOS TELLO 2022\SCM SPILL OVERS\outputs\PEAO\alimentos\1%\simulacion_3\output_tests.xlsx',alpha1_hat_vec_150','alpha1_hat_vec_150');</v>
      </c>
      <c r="UB260">
        <v>150</v>
      </c>
      <c r="UC260" t="str">
        <f>"xlswrite('G:\Mi unidad\1. PROYECTOS TELLO 2022\SCM SPILL OVERS\outputs\PEAO\jefe_hogar\1%\simulacion_3\output_tests.xlsx',alpha1_hat_vec_"&amp;UB260&amp;"','alpha1_hat_vec_"&amp;UB260&amp;"');"</f>
        <v>xlswrite('G:\Mi unidad\1. PROYECTOS TELLO 2022\SCM SPILL OVERS\outputs\PEAO\jefe_hogar\1%\simulacion_3\output_tests.xlsx',alpha1_hat_vec_150','alpha1_hat_vec_150');</v>
      </c>
      <c r="UI260">
        <v>150</v>
      </c>
      <c r="UJ260" t="str">
        <f>"xlswrite('G:\Mi unidad\1. PROYECTOS TELLO 2022\SCM SPILL OVERS\outputs\PEAO\mujeres\1%\simulacion_3\output_tests.xlsx',alpha1_hat_vec_"&amp;UI260&amp;"','alpha1_hat_vec_"&amp;UI260&amp;"');"</f>
        <v>xlswrite('G:\Mi unidad\1. PROYECTOS TELLO 2022\SCM SPILL OVERS\outputs\PEAO\mujeres\1%\simulacion_3\output_tests.xlsx',alpha1_hat_vec_150','alpha1_hat_vec_150');</v>
      </c>
      <c r="UU260">
        <v>150</v>
      </c>
      <c r="UV260" t="str">
        <f>"xlswrite('G:\Mi unidad\1. PROYECTOS TELLO 2022\SCM SPILL OVERS\outputs\PEAO\criminalidad\1%\simulacion_3\output_tests.xlsx',alpha1_hat_vec_"&amp;UU260&amp;"','alpha1_hat_vec_"&amp;UU260&amp;"');"</f>
        <v>xlswrite('G:\Mi unidad\1. PROYECTOS TELLO 2022\SCM SPILL OVERS\outputs\PEAO\criminalidad\1%\simulacion_3\output_tests.xlsx',alpha1_hat_vec_150','alpha1_hat_vec_150');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OVERS\outputs\PEAO\bajo_niv_educ\1%\simulacion_3\output_tests.xlsx',spillover_test_"&amp;QW261&amp;"','sp_test_"&amp;QW261&amp;"');"</f>
        <v>xlswrite('G:\Mi unidad\1. PROYECTOS TELLO 2022\SCM SPILL OVERS\outputs\PEAO\bajo_niv_educ\1%\simulacion_3\output_tests.xlsx',spillover_test_150','sp_test_150');</v>
      </c>
      <c r="RK261">
        <v>150</v>
      </c>
      <c r="RL261" t="str">
        <f>"xlswrite('G:\Mi unidad\1. PROYECTOS TELLO 2022\SCM SPILL OVERS\outputs\PEAO\bajo_ingreso\1%\simulacion_3\output_tests.xlsx',spillover_test_"&amp;RK261&amp;"','sp_test_"&amp;RK261&amp;"');"</f>
        <v>xlswrite('G:\Mi unidad\1. PROYECTOS TELLO 2022\SCM SPILL OVERS\outputs\PEAO\bajo_ingreso\1%\simulacion_3\output_tests.xlsx',spillover_test_150','sp_test_150');</v>
      </c>
      <c r="RW261">
        <v>150</v>
      </c>
      <c r="RX261" t="str">
        <f>"xlswrite('G:\Mi unidad\1. PROYECTOS TELLO 2022\SCM SPILL OVERS\outputs\PEAO\densidad\1%\simulacion_3\output_tests.xlsx',spillover_test_"&amp;RW261&amp;"','sp_test_"&amp;RW261&amp;"');"</f>
        <v>xlswrite('G:\Mi unidad\1. PROYECTOS TELLO 2022\SCM SPILL OVERS\outputs\PEAO\densidad\1%\simulacion_3\output_tests.xlsx',spillover_test_150','sp_test_150');</v>
      </c>
      <c r="SI261">
        <v>150</v>
      </c>
      <c r="SJ261" t="str">
        <f>"xlswrite('G:\Mi unidad\1. PROYECTOS TELLO 2022\SCM SPILL OVERS\outputs\PEAO\densidad_g\1%\simulacion_3\output_tests.xlsx',spillover_test_"&amp;SI261&amp;"','sp_test_"&amp;SI261&amp;"');"</f>
        <v>xlswrite('G:\Mi unidad\1. PROYECTOS TELLO 2022\SCM SPILL OVERS\outputs\PEAO\densidad_g\1%\simulacion_3\output_tests.xlsx',spillover_test_150','sp_test_150');</v>
      </c>
      <c r="SU261">
        <v>150</v>
      </c>
      <c r="SV261" t="str">
        <f>"xlswrite('G:\Mi unidad\1. PROYECTOS TELLO 2022\SCM SPILL OVERS\outputs\PEAO\distancia_centro_salud\1%\simulacion_3\output_tests.xlsx',spillover_test_"&amp;SU261&amp;"','sp_test_"&amp;SU261&amp;"');"</f>
        <v>xlswrite('G:\Mi unidad\1. PROYECTOS TELLO 2022\SCM SPILL OVERS\outputs\PEAO\distancia_centro_salud\1%\simulacion_3\output_tests.xlsx',spillover_test_150','sp_test_150');</v>
      </c>
      <c r="TH261">
        <v>150</v>
      </c>
      <c r="TI261" t="str">
        <f>"xlswrite('G:\Mi unidad\1. PROYECTOS TELLO 2022\SCM SPILL OVERS\outputs\PEAO\informalidad\1%\simulacion_3\output_tests.xlsx',spillover_test_"&amp;TH261&amp;"','sp_test_"&amp;TH261&amp;"');"</f>
        <v>xlswrite('G:\Mi unidad\1. PROYECTOS TELLO 2022\SCM SPILL OVERS\outputs\PEAO\informalidad\1%\simulacion_3\output_tests.xlsx',spillover_test_150','sp_test_150');</v>
      </c>
      <c r="TU261">
        <v>150</v>
      </c>
      <c r="TV261" t="str">
        <f>"xlswrite('G:\Mi unidad\1. PROYECTOS TELLO 2022\SCM SPILL OVERS\outputs\PEAO\alimentos\1%\simulacion_3\output_tests.xlsx',spillover_test_"&amp;TU261&amp;"','sp_test_"&amp;TU261&amp;"');"</f>
        <v>xlswrite('G:\Mi unidad\1. PROYECTOS TELLO 2022\SCM SPILL OVERS\outputs\PEAO\alimentos\1%\simulacion_3\output_tests.xlsx',spillover_test_150','sp_test_150');</v>
      </c>
      <c r="UB261">
        <v>150</v>
      </c>
      <c r="UC261" t="str">
        <f>"xlswrite('G:\Mi unidad\1. PROYECTOS TELLO 2022\SCM SPILL OVERS\outputs\PEAO\jefe_hogar\1%\simulacion_3\output_tests.xlsx',spillover_test_"&amp;UB261&amp;"','sp_test_"&amp;UB261&amp;"');"</f>
        <v>xlswrite('G:\Mi unidad\1. PROYECTOS TELLO 2022\SCM SPILL OVERS\outputs\PEAO\jefe_hogar\1%\simulacion_3\output_tests.xlsx',spillover_test_150','sp_test_150');</v>
      </c>
      <c r="UI261">
        <v>150</v>
      </c>
      <c r="UJ261" t="str">
        <f>"xlswrite('G:\Mi unidad\1. PROYECTOS TELLO 2022\SCM SPILL OVERS\outputs\PEAO\mujeres\1%\simulacion_3\output_tests.xlsx',spillover_test_"&amp;UI261&amp;"','sp_test_"&amp;UI261&amp;"');"</f>
        <v>xlswrite('G:\Mi unidad\1. PROYECTOS TELLO 2022\SCM SPILL OVERS\outputs\PEAO\mujeres\1%\simulacion_3\output_tests.xlsx',spillover_test_150','sp_test_150');</v>
      </c>
      <c r="UU261">
        <v>150</v>
      </c>
      <c r="UV261" t="str">
        <f>"xlswrite('G:\Mi unidad\1. PROYECTOS TELLO 2022\SCM SPILL OVERS\outputs\PEAO\criminalidad\1%\simulacion_3\output_tests.xlsx',spillover_test_"&amp;UU261&amp;"','sp_test_"&amp;UU261&amp;"');"</f>
        <v>xlswrite('G:\Mi unidad\1. PROYECTOS TELLO 2022\SCM SPILL OVERS\outputs\PEAO\criminalidad\1%\simulacion_3\output_tests.xlsx',spillover_test_150','sp_test_150');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OVERS\outputs\PEAO\bajo_niv_educ\1%\simulacion_3\output_tests.xlsx',lb_vec_"&amp;QW262&amp;"','lb_vec_"&amp;QW262&amp;"');"</f>
        <v>xlswrite('G:\Mi unidad\1. PROYECTOS TELLO 2022\SCM SPILL OVERS\outputs\PEAO\bajo_niv_educ\1%\simulacion_3\output_tests.xlsx',lb_vec_152','lb_vec_152');</v>
      </c>
      <c r="RK262">
        <v>152</v>
      </c>
      <c r="RL262" t="str">
        <f>"xlswrite('G:\Mi unidad\1. PROYECTOS TELLO 2022\SCM SPILL OVERS\outputs\PEAO\bajo_ingreso\1%\simulacion_3\output_tests.xlsx',lb_vec_"&amp;RK262&amp;"','lb_vec_"&amp;RK262&amp;"');"</f>
        <v>xlswrite('G:\Mi unidad\1. PROYECTOS TELLO 2022\SCM SPILL OVERS\outputs\PEAO\bajo_ingreso\1%\simulacion_3\output_tests.xlsx',lb_vec_152','lb_vec_152');</v>
      </c>
      <c r="RW262">
        <v>152</v>
      </c>
      <c r="RX262" t="str">
        <f>"xlswrite('G:\Mi unidad\1. PROYECTOS TELLO 2022\SCM SPILL OVERS\outputs\PEAO\densidad\1%\simulacion_3\output_tests.xlsx',lb_vec_"&amp;RW262&amp;"','lb_vec_"&amp;RW262&amp;"');"</f>
        <v>xlswrite('G:\Mi unidad\1. PROYECTOS TELLO 2022\SCM SPILL OVERS\outputs\PEAO\densidad\1%\simulacion_3\output_tests.xlsx',lb_vec_152','lb_vec_152');</v>
      </c>
      <c r="SI262">
        <v>152</v>
      </c>
      <c r="SJ262" t="str">
        <f>"xlswrite('G:\Mi unidad\1. PROYECTOS TELLO 2022\SCM SPILL OVERS\outputs\PEAO\densidad_g\1%\simulacion_3\output_tests.xlsx',lb_vec_"&amp;SI262&amp;"','lb_vec_"&amp;SI262&amp;"');"</f>
        <v>xlswrite('G:\Mi unidad\1. PROYECTOS TELLO 2022\SCM SPILL OVERS\outputs\PEAO\densidad_g\1%\simulacion_3\output_tests.xlsx',lb_vec_152','lb_vec_152');</v>
      </c>
      <c r="SU262">
        <v>152</v>
      </c>
      <c r="SV262" t="str">
        <f>"xlswrite('G:\Mi unidad\1. PROYECTOS TELLO 2022\SCM SPILL OVERS\outputs\PEAO\distancia_centro_salud\1%\simulacion_3\output_tests.xlsx',lb_vec_"&amp;SU262&amp;"','lb_vec_"&amp;SU262&amp;"');"</f>
        <v>xlswrite('G:\Mi unidad\1. PROYECTOS TELLO 2022\SCM SPILL OVERS\outputs\PEAO\distancia_centro_salud\1%\simulacion_3\output_tests.xlsx',lb_vec_152','lb_vec_152');</v>
      </c>
      <c r="TH262">
        <v>152</v>
      </c>
      <c r="TI262" t="str">
        <f>"xlswrite('G:\Mi unidad\1. PROYECTOS TELLO 2022\SCM SPILL OVERS\outputs\PEAO\informalidad\1%\simulacion_3\output_tests.xlsx',lb_vec_"&amp;TH262&amp;"','lb_vec_"&amp;TH262&amp;"');"</f>
        <v>xlswrite('G:\Mi unidad\1. PROYECTOS TELLO 2022\SCM SPILL OVERS\outputs\PEAO\informalidad\1%\simulacion_3\output_tests.xlsx',lb_vec_152','lb_vec_152');</v>
      </c>
      <c r="TU262">
        <v>152</v>
      </c>
      <c r="TV262" t="str">
        <f>"xlswrite('G:\Mi unidad\1. PROYECTOS TELLO 2022\SCM SPILL OVERS\outputs\PEAO\alimentos\1%\simulacion_3\output_tests.xlsx',lb_vec_"&amp;TU262&amp;"','lb_vec_"&amp;TU262&amp;"');"</f>
        <v>xlswrite('G:\Mi unidad\1. PROYECTOS TELLO 2022\SCM SPILL OVERS\outputs\PEAO\alimentos\1%\simulacion_3\output_tests.xlsx',lb_vec_152','lb_vec_152');</v>
      </c>
      <c r="UB262">
        <v>152</v>
      </c>
      <c r="UC262" t="str">
        <f>"xlswrite('G:\Mi unidad\1. PROYECTOS TELLO 2022\SCM SPILL OVERS\outputs\PEAO\jefe_hogar\1%\simulacion_3\output_tests.xlsx',lb_vec_"&amp;UB262&amp;"','lb_vec_"&amp;UB262&amp;"');"</f>
        <v>xlswrite('G:\Mi unidad\1. PROYECTOS TELLO 2022\SCM SPILL OVERS\outputs\PEAO\jefe_hogar\1%\simulacion_3\output_tests.xlsx',lb_vec_152','lb_vec_152');</v>
      </c>
      <c r="UI262">
        <v>152</v>
      </c>
      <c r="UJ262" t="str">
        <f>"xlswrite('G:\Mi unidad\1. PROYECTOS TELLO 2022\SCM SPILL OVERS\outputs\PEAO\mujeres\1%\simulacion_3\output_tests.xlsx',lb_vec_"&amp;UI262&amp;"','lb_vec_"&amp;UI262&amp;"');"</f>
        <v>xlswrite('G:\Mi unidad\1. PROYECTOS TELLO 2022\SCM SPILL OVERS\outputs\PEAO\mujeres\1%\simulacion_3\output_tests.xlsx',lb_vec_152','lb_vec_152');</v>
      </c>
      <c r="UU262">
        <v>152</v>
      </c>
      <c r="UV262" t="str">
        <f>"xlswrite('G:\Mi unidad\1. PROYECTOS TELLO 2022\SCM SPILL OVERS\outputs\PEAO\criminalidad\1%\simulacion_3\output_tests.xlsx',lb_vec_"&amp;UU262&amp;"','lb_vec_"&amp;UU262&amp;"');"</f>
        <v>xlswrite('G:\Mi unidad\1. PROYECTOS TELLO 2022\SCM SPILL OVERS\outputs\PEAO\criminalidad\1%\simulacion_3\output_tests.xlsx',lb_vec_152','lb_vec_152');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OVERS\outputs\PEAO\bajo_niv_educ\1%\simulacion_3\output_tests.xlsx',ub_vec_"&amp;QW263&amp;"','ub_vec_"&amp;QW263&amp;"');"</f>
        <v>xlswrite('G:\Mi unidad\1. PROYECTOS TELLO 2022\SCM SPILL OVERS\outputs\PEAO\bajo_niv_educ\1%\simulacion_3\output_tests.xlsx',ub_vec_152','ub_vec_152');</v>
      </c>
      <c r="RK263">
        <v>152</v>
      </c>
      <c r="RL263" t="str">
        <f>"xlswrite('G:\Mi unidad\1. PROYECTOS TELLO 2022\SCM SPILL OVERS\outputs\PEAO\bajo_ingreso\1%\simulacion_3\output_tests.xlsx',ub_vec_"&amp;RK263&amp;"','ub_vec_"&amp;RK263&amp;"');"</f>
        <v>xlswrite('G:\Mi unidad\1. PROYECTOS TELLO 2022\SCM SPILL OVERS\outputs\PEAO\bajo_ingreso\1%\simulacion_3\output_tests.xlsx',ub_vec_152','ub_vec_152');</v>
      </c>
      <c r="RW263">
        <v>152</v>
      </c>
      <c r="RX263" t="str">
        <f>"xlswrite('G:\Mi unidad\1. PROYECTOS TELLO 2022\SCM SPILL OVERS\outputs\PEAO\densidad\1%\simulacion_3\output_tests.xlsx',ub_vec_"&amp;RW263&amp;"','ub_vec_"&amp;RW263&amp;"');"</f>
        <v>xlswrite('G:\Mi unidad\1. PROYECTOS TELLO 2022\SCM SPILL OVERS\outputs\PEAO\densidad\1%\simulacion_3\output_tests.xlsx',ub_vec_152','ub_vec_152');</v>
      </c>
      <c r="SI263">
        <v>152</v>
      </c>
      <c r="SJ263" t="str">
        <f>"xlswrite('G:\Mi unidad\1. PROYECTOS TELLO 2022\SCM SPILL OVERS\outputs\PEAO\densidad_g\1%\simulacion_3\output_tests.xlsx',ub_vec_"&amp;SI263&amp;"','ub_vec_"&amp;SI263&amp;"');"</f>
        <v>xlswrite('G:\Mi unidad\1. PROYECTOS TELLO 2022\SCM SPILL OVERS\outputs\PEAO\densidad_g\1%\simulacion_3\output_tests.xlsx',ub_vec_152','ub_vec_152');</v>
      </c>
      <c r="SU263">
        <v>152</v>
      </c>
      <c r="SV263" t="str">
        <f>"xlswrite('G:\Mi unidad\1. PROYECTOS TELLO 2022\SCM SPILL OVERS\outputs\PEAO\distancia_centro_salud\1%\simulacion_3\output_tests.xlsx',ub_vec_"&amp;SU263&amp;"','ub_vec_"&amp;SU263&amp;"');"</f>
        <v>xlswrite('G:\Mi unidad\1. PROYECTOS TELLO 2022\SCM SPILL OVERS\outputs\PEAO\distancia_centro_salud\1%\simulacion_3\output_tests.xlsx',ub_vec_152','ub_vec_152');</v>
      </c>
      <c r="TH263">
        <v>152</v>
      </c>
      <c r="TI263" t="str">
        <f>"xlswrite('G:\Mi unidad\1. PROYECTOS TELLO 2022\SCM SPILL OVERS\outputs\PEAO\informalidad\1%\simulacion_3\output_tests.xlsx',ub_vec_"&amp;TH263&amp;"','ub_vec_"&amp;TH263&amp;"');"</f>
        <v>xlswrite('G:\Mi unidad\1. PROYECTOS TELLO 2022\SCM SPILL OVERS\outputs\PEAO\informalidad\1%\simulacion_3\output_tests.xlsx',ub_vec_152','ub_vec_152');</v>
      </c>
      <c r="TU263">
        <v>152</v>
      </c>
      <c r="TV263" t="str">
        <f>"xlswrite('G:\Mi unidad\1. PROYECTOS TELLO 2022\SCM SPILL OVERS\outputs\PEAO\alimentos\1%\simulacion_3\output_tests.xlsx',ub_vec_"&amp;TU263&amp;"','ub_vec_"&amp;TU263&amp;"');"</f>
        <v>xlswrite('G:\Mi unidad\1. PROYECTOS TELLO 2022\SCM SPILL OVERS\outputs\PEAO\alimentos\1%\simulacion_3\output_tests.xlsx',ub_vec_152','ub_vec_152');</v>
      </c>
      <c r="UB263">
        <v>152</v>
      </c>
      <c r="UC263" t="str">
        <f>"xlswrite('G:\Mi unidad\1. PROYECTOS TELLO 2022\SCM SPILL OVERS\outputs\PEAO\jefe_hogar\1%\simulacion_3\output_tests.xlsx',ub_vec_"&amp;UB263&amp;"','ub_vec_"&amp;UB263&amp;"');"</f>
        <v>xlswrite('G:\Mi unidad\1. PROYECTOS TELLO 2022\SCM SPILL OVERS\outputs\PEAO\jefe_hogar\1%\simulacion_3\output_tests.xlsx',ub_vec_152','ub_vec_152');</v>
      </c>
      <c r="UI263">
        <v>152</v>
      </c>
      <c r="UJ263" t="str">
        <f>"xlswrite('G:\Mi unidad\1. PROYECTOS TELLO 2022\SCM SPILL OVERS\outputs\PEAO\mujeres\1%\simulacion_3\output_tests.xlsx',ub_vec_"&amp;UI263&amp;"','ub_vec_"&amp;UI263&amp;"');"</f>
        <v>xlswrite('G:\Mi unidad\1. PROYECTOS TELLO 2022\SCM SPILL OVERS\outputs\PEAO\mujeres\1%\simulacion_3\output_tests.xlsx',ub_vec_152','ub_vec_152');</v>
      </c>
      <c r="UU263">
        <v>152</v>
      </c>
      <c r="UV263" t="str">
        <f>"xlswrite('G:\Mi unidad\1. PROYECTOS TELLO 2022\SCM SPILL OVERS\outputs\PEAO\criminalidad\1%\simulacion_3\output_tests.xlsx',ub_vec_"&amp;UU263&amp;"','ub_vec_"&amp;UU263&amp;"');"</f>
        <v>xlswrite('G:\Mi unidad\1. PROYECTOS TELLO 2022\SCM SPILL OVERS\outputs\PEAO\criminalidad\1%\simulacion_3\output_tests.xlsx',ub_vec_152','ub_vec_152');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OVERS\outputs\PEAO\bajo_niv_educ\1%\simulacion_3\output_tests.xlsx',p_value_vec_"&amp;QW264&amp;"','p_value_vec_"&amp;QW264&amp;"');"</f>
        <v>xlswrite('G:\Mi unidad\1. PROYECTOS TELLO 2022\SCM SPILL OVERS\outputs\PEAO\bajo_niv_educ\1%\simulacion_3\output_tests.xlsx',p_value_vec_152','p_value_vec_152');</v>
      </c>
      <c r="RK264">
        <v>152</v>
      </c>
      <c r="RL264" t="str">
        <f>"xlswrite('G:\Mi unidad\1. PROYECTOS TELLO 2022\SCM SPILL OVERS\outputs\PEAO\bajo_ingreso\1%\simulacion_3\output_tests.xlsx',p_value_vec_"&amp;RK264&amp;"','p_value_vec_"&amp;RK264&amp;"');"</f>
        <v>xlswrite('G:\Mi unidad\1. PROYECTOS TELLO 2022\SCM SPILL OVERS\outputs\PEAO\bajo_ingreso\1%\simulacion_3\output_tests.xlsx',p_value_vec_152','p_value_vec_152');</v>
      </c>
      <c r="RW264">
        <v>152</v>
      </c>
      <c r="RX264" t="str">
        <f>"xlswrite('G:\Mi unidad\1. PROYECTOS TELLO 2022\SCM SPILL OVERS\outputs\PEAO\densidad\1%\simulacion_3\output_tests.xlsx',p_value_vec_"&amp;RW264&amp;"','p_value_vec_"&amp;RW264&amp;"');"</f>
        <v>xlswrite('G:\Mi unidad\1. PROYECTOS TELLO 2022\SCM SPILL OVERS\outputs\PEAO\densidad\1%\simulacion_3\output_tests.xlsx',p_value_vec_152','p_value_vec_152');</v>
      </c>
      <c r="SI264">
        <v>152</v>
      </c>
      <c r="SJ264" t="str">
        <f>"xlswrite('G:\Mi unidad\1. PROYECTOS TELLO 2022\SCM SPILL OVERS\outputs\PEAO\densidad_g\1%\simulacion_3\output_tests.xlsx',p_value_vec_"&amp;SI264&amp;"','p_value_vec_"&amp;SI264&amp;"');"</f>
        <v>xlswrite('G:\Mi unidad\1. PROYECTOS TELLO 2022\SCM SPILL OVERS\outputs\PEAO\densidad_g\1%\simulacion_3\output_tests.xlsx',p_value_vec_152','p_value_vec_152');</v>
      </c>
      <c r="SU264">
        <v>152</v>
      </c>
      <c r="SV264" t="str">
        <f>"xlswrite('G:\Mi unidad\1. PROYECTOS TELLO 2022\SCM SPILL OVERS\outputs\PEAO\distancia_centro_salud\1%\simulacion_3\output_tests.xlsx',p_value_vec_"&amp;SU264&amp;"','p_value_vec_"&amp;SU264&amp;"');"</f>
        <v>xlswrite('G:\Mi unidad\1. PROYECTOS TELLO 2022\SCM SPILL OVERS\outputs\PEAO\distancia_centro_salud\1%\simulacion_3\output_tests.xlsx',p_value_vec_152','p_value_vec_152');</v>
      </c>
      <c r="TH264">
        <v>152</v>
      </c>
      <c r="TI264" t="str">
        <f>"xlswrite('G:\Mi unidad\1. PROYECTOS TELLO 2022\SCM SPILL OVERS\outputs\PEAO\informalidad\1%\simulacion_3\output_tests.xlsx',p_value_vec_"&amp;TH264&amp;"','p_value_vec_"&amp;TH264&amp;"');"</f>
        <v>xlswrite('G:\Mi unidad\1. PROYECTOS TELLO 2022\SCM SPILL OVERS\outputs\PEAO\informalidad\1%\simulacion_3\output_tests.xlsx',p_value_vec_152','p_value_vec_152');</v>
      </c>
      <c r="TU264">
        <v>152</v>
      </c>
      <c r="TV264" t="str">
        <f>"xlswrite('G:\Mi unidad\1. PROYECTOS TELLO 2022\SCM SPILL OVERS\outputs\PEAO\alimentos\1%\simulacion_3\output_tests.xlsx',p_value_vec_"&amp;TU264&amp;"','p_value_vec_"&amp;TU264&amp;"');"</f>
        <v>xlswrite('G:\Mi unidad\1. PROYECTOS TELLO 2022\SCM SPILL OVERS\outputs\PEAO\alimentos\1%\simulacion_3\output_tests.xlsx',p_value_vec_152','p_value_vec_152');</v>
      </c>
      <c r="UB264">
        <v>152</v>
      </c>
      <c r="UC264" t="str">
        <f>"xlswrite('G:\Mi unidad\1. PROYECTOS TELLO 2022\SCM SPILL OVERS\outputs\PEAO\jefe_hogar\1%\simulacion_3\output_tests.xlsx',p_value_vec_"&amp;UB264&amp;"','p_value_vec_"&amp;UB264&amp;"');"</f>
        <v>xlswrite('G:\Mi unidad\1. PROYECTOS TELLO 2022\SCM SPILL OVERS\outputs\PEAO\jefe_hogar\1%\simulacion_3\output_tests.xlsx',p_value_vec_152','p_value_vec_152');</v>
      </c>
      <c r="UI264">
        <v>152</v>
      </c>
      <c r="UJ264" t="str">
        <f>"xlswrite('G:\Mi unidad\1. PROYECTOS TELLO 2022\SCM SPILL OVERS\outputs\PEAO\mujeres\1%\simulacion_3\output_tests.xlsx',p_value_vec_"&amp;UI264&amp;"','p_value_vec_"&amp;UI264&amp;"');"</f>
        <v>xlswrite('G:\Mi unidad\1. PROYECTOS TELLO 2022\SCM SPILL OVERS\outputs\PEAO\mujeres\1%\simulacion_3\output_tests.xlsx',p_value_vec_152','p_value_vec_152');</v>
      </c>
      <c r="UU264">
        <v>152</v>
      </c>
      <c r="UV264" t="str">
        <f>"xlswrite('G:\Mi unidad\1. PROYECTOS TELLO 2022\SCM SPILL OVERS\outputs\PEAO\criminalidad\1%\simulacion_3\output_tests.xlsx',p_value_vec_"&amp;UU264&amp;"','p_value_vec_"&amp;UU264&amp;"');"</f>
        <v>xlswrite('G:\Mi unidad\1. PROYECTOS TELLO 2022\SCM SPILL OVERS\outputs\PEAO\criminalidad\1%\simulacion_3\output_tests.xlsx',p_value_vec_152','p_value_vec_152');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sp_andrews(Y_pre_"&amp;QP265&amp;",PEAO_"&amp;QP265&amp;"(:,T+s),A_"&amp;QP265&amp;",C,d,alpha_sig);"</f>
        <v xml:space="preserve">    spillover_test_129(s) = sp_andrews(Y_pre_129,PEAO_129(:,T+s),A_129,C,d,alpha_sig);</v>
      </c>
      <c r="QW265">
        <v>152</v>
      </c>
      <c r="QX265" t="str">
        <f>"xlswrite('G:\Mi unidad\1. PROYECTOS TELLO 2022\SCM SPILL OVERS\outputs\PEAO\bajo_niv_educ\1%\simulacion_3\output_tests.xlsx',alpha1_hat_vec_"&amp;QW265&amp;"','alpha1_hat_vec_"&amp;QW265&amp;"');"</f>
        <v>xlswrite('G:\Mi unidad\1. PROYECTOS TELLO 2022\SCM SPILL OVERS\outputs\PEAO\bajo_niv_educ\1%\simulacion_3\output_tests.xlsx',alpha1_hat_vec_152','alpha1_hat_vec_152');</v>
      </c>
      <c r="RK265">
        <v>152</v>
      </c>
      <c r="RL265" t="str">
        <f>"xlswrite('G:\Mi unidad\1. PROYECTOS TELLO 2022\SCM SPILL OVERS\outputs\PEAO\bajo_ingreso\1%\simulacion_3\output_tests.xlsx',alpha1_hat_vec_"&amp;RK265&amp;"','alpha1_hat_vec_"&amp;RK265&amp;"');"</f>
        <v>xlswrite('G:\Mi unidad\1. PROYECTOS TELLO 2022\SCM SPILL OVERS\outputs\PEAO\bajo_ingreso\1%\simulacion_3\output_tests.xlsx',alpha1_hat_vec_152','alpha1_hat_vec_152');</v>
      </c>
      <c r="RW265">
        <v>152</v>
      </c>
      <c r="RX265" t="str">
        <f>"xlswrite('G:\Mi unidad\1. PROYECTOS TELLO 2022\SCM SPILL OVERS\outputs\PEAO\densidad\1%\simulacion_3\output_tests.xlsx',alpha1_hat_vec_"&amp;RW265&amp;"','alpha1_hat_vec_"&amp;RW265&amp;"');"</f>
        <v>xlswrite('G:\Mi unidad\1. PROYECTOS TELLO 2022\SCM SPILL OVERS\outputs\PEAO\densidad\1%\simulacion_3\output_tests.xlsx',alpha1_hat_vec_152','alpha1_hat_vec_152');</v>
      </c>
      <c r="SI265">
        <v>152</v>
      </c>
      <c r="SJ265" t="str">
        <f>"xlswrite('G:\Mi unidad\1. PROYECTOS TELLO 2022\SCM SPILL OVERS\outputs\PEAO\densidad_g\1%\simulacion_3\output_tests.xlsx',alpha1_hat_vec_"&amp;SI265&amp;"','alpha1_hat_vec_"&amp;SI265&amp;"');"</f>
        <v>xlswrite('G:\Mi unidad\1. PROYECTOS TELLO 2022\SCM SPILL OVERS\outputs\PEAO\densidad_g\1%\simulacion_3\output_tests.xlsx',alpha1_hat_vec_152','alpha1_hat_vec_152');</v>
      </c>
      <c r="SU265">
        <v>152</v>
      </c>
      <c r="SV265" t="str">
        <f>"xlswrite('G:\Mi unidad\1. PROYECTOS TELLO 2022\SCM SPILL OVERS\outputs\PEAO\distancia_centro_salud\1%\simulacion_3\output_tests.xlsx',alpha1_hat_vec_"&amp;SU265&amp;"','alpha1_hat_vec_"&amp;SU265&amp;"');"</f>
        <v>xlswrite('G:\Mi unidad\1. PROYECTOS TELLO 2022\SCM SPILL OVERS\outputs\PEAO\distancia_centro_salud\1%\simulacion_3\output_tests.xlsx',alpha1_hat_vec_152','alpha1_hat_vec_152');</v>
      </c>
      <c r="TH265">
        <v>152</v>
      </c>
      <c r="TI265" t="str">
        <f>"xlswrite('G:\Mi unidad\1. PROYECTOS TELLO 2022\SCM SPILL OVERS\outputs\PEAO\informalidad\1%\simulacion_3\output_tests.xlsx',alpha1_hat_vec_"&amp;TH265&amp;"','alpha1_hat_vec_"&amp;TH265&amp;"');"</f>
        <v>xlswrite('G:\Mi unidad\1. PROYECTOS TELLO 2022\SCM SPILL OVERS\outputs\PEAO\informalidad\1%\simulacion_3\output_tests.xlsx',alpha1_hat_vec_152','alpha1_hat_vec_152');</v>
      </c>
      <c r="TU265">
        <v>152</v>
      </c>
      <c r="TV265" t="str">
        <f>"xlswrite('G:\Mi unidad\1. PROYECTOS TELLO 2022\SCM SPILL OVERS\outputs\PEAO\alimentos\1%\simulacion_3\output_tests.xlsx',alpha1_hat_vec_"&amp;TU265&amp;"','alpha1_hat_vec_"&amp;TU265&amp;"');"</f>
        <v>xlswrite('G:\Mi unidad\1. PROYECTOS TELLO 2022\SCM SPILL OVERS\outputs\PEAO\alimentos\1%\simulacion_3\output_tests.xlsx',alpha1_hat_vec_152','alpha1_hat_vec_152');</v>
      </c>
      <c r="UB265">
        <v>152</v>
      </c>
      <c r="UC265" t="str">
        <f>"xlswrite('G:\Mi unidad\1. PROYECTOS TELLO 2022\SCM SPILL OVERS\outputs\PEAO\jefe_hogar\1%\simulacion_3\output_tests.xlsx',alpha1_hat_vec_"&amp;UB265&amp;"','alpha1_hat_vec_"&amp;UB265&amp;"');"</f>
        <v>xlswrite('G:\Mi unidad\1. PROYECTOS TELLO 2022\SCM SPILL OVERS\outputs\PEAO\jefe_hogar\1%\simulacion_3\output_tests.xlsx',alpha1_hat_vec_152','alpha1_hat_vec_152');</v>
      </c>
      <c r="UI265">
        <v>152</v>
      </c>
      <c r="UJ265" t="str">
        <f>"xlswrite('G:\Mi unidad\1. PROYECTOS TELLO 2022\SCM SPILL OVERS\outputs\PEAO\mujeres\1%\simulacion_3\output_tests.xlsx',alpha1_hat_vec_"&amp;UI265&amp;"','alpha1_hat_vec_"&amp;UI265&amp;"');"</f>
        <v>xlswrite('G:\Mi unidad\1. PROYECTOS TELLO 2022\SCM SPILL OVERS\outputs\PEAO\mujeres\1%\simulacion_3\output_tests.xlsx',alpha1_hat_vec_152','alpha1_hat_vec_152');</v>
      </c>
      <c r="UU265">
        <v>152</v>
      </c>
      <c r="UV265" t="str">
        <f>"xlswrite('G:\Mi unidad\1. PROYECTOS TELLO 2022\SCM SPILL OVERS\outputs\PEAO\criminalidad\1%\simulacion_3\output_tests.xlsx',alpha1_hat_vec_"&amp;UU265&amp;"','alpha1_hat_vec_"&amp;UU265&amp;"');"</f>
        <v>xlswrite('G:\Mi unidad\1. PROYECTOS TELLO 2022\SCM SPILL OVERS\outputs\PEAO\criminalidad\1%\simulacion_3\output_tests.xlsx',alpha1_hat_vec_152','alpha1_hat_vec_152');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OVERS\outputs\PEAO\bajo_niv_educ\1%\simulacion_3\output_tests.xlsx',spillover_test_"&amp;QW266&amp;"','sp_test_"&amp;QW266&amp;"');"</f>
        <v>xlswrite('G:\Mi unidad\1. PROYECTOS TELLO 2022\SCM SPILL OVERS\outputs\PEAO\bajo_niv_educ\1%\simulacion_3\output_tests.xlsx',spillover_test_152','sp_test_152');</v>
      </c>
      <c r="RK266">
        <v>152</v>
      </c>
      <c r="RL266" t="str">
        <f>"xlswrite('G:\Mi unidad\1. PROYECTOS TELLO 2022\SCM SPILL OVERS\outputs\PEAO\bajo_ingreso\1%\simulacion_3\output_tests.xlsx',spillover_test_"&amp;RK266&amp;"','sp_test_"&amp;RK266&amp;"');"</f>
        <v>xlswrite('G:\Mi unidad\1. PROYECTOS TELLO 2022\SCM SPILL OVERS\outputs\PEAO\bajo_ingreso\1%\simulacion_3\output_tests.xlsx',spillover_test_152','sp_test_152');</v>
      </c>
      <c r="RW266">
        <v>152</v>
      </c>
      <c r="RX266" t="str">
        <f>"xlswrite('G:\Mi unidad\1. PROYECTOS TELLO 2022\SCM SPILL OVERS\outputs\PEAO\densidad\1%\simulacion_3\output_tests.xlsx',spillover_test_"&amp;RW266&amp;"','sp_test_"&amp;RW266&amp;"');"</f>
        <v>xlswrite('G:\Mi unidad\1. PROYECTOS TELLO 2022\SCM SPILL OVERS\outputs\PEAO\densidad\1%\simulacion_3\output_tests.xlsx',spillover_test_152','sp_test_152');</v>
      </c>
      <c r="SI266">
        <v>152</v>
      </c>
      <c r="SJ266" t="str">
        <f>"xlswrite('G:\Mi unidad\1. PROYECTOS TELLO 2022\SCM SPILL OVERS\outputs\PEAO\densidad_g\1%\simulacion_3\output_tests.xlsx',spillover_test_"&amp;SI266&amp;"','sp_test_"&amp;SI266&amp;"');"</f>
        <v>xlswrite('G:\Mi unidad\1. PROYECTOS TELLO 2022\SCM SPILL OVERS\outputs\PEAO\densidad_g\1%\simulacion_3\output_tests.xlsx',spillover_test_152','sp_test_152');</v>
      </c>
      <c r="SU266">
        <v>152</v>
      </c>
      <c r="SV266" t="str">
        <f>"xlswrite('G:\Mi unidad\1. PROYECTOS TELLO 2022\SCM SPILL OVERS\outputs\PEAO\distancia_centro_salud\1%\simulacion_3\output_tests.xlsx',spillover_test_"&amp;SU266&amp;"','sp_test_"&amp;SU266&amp;"');"</f>
        <v>xlswrite('G:\Mi unidad\1. PROYECTOS TELLO 2022\SCM SPILL OVERS\outputs\PEAO\distancia_centro_salud\1%\simulacion_3\output_tests.xlsx',spillover_test_152','sp_test_152');</v>
      </c>
      <c r="TH266">
        <v>152</v>
      </c>
      <c r="TI266" t="str">
        <f>"xlswrite('G:\Mi unidad\1. PROYECTOS TELLO 2022\SCM SPILL OVERS\outputs\PEAO\informalidad\1%\simulacion_3\output_tests.xlsx',spillover_test_"&amp;TH266&amp;"','sp_test_"&amp;TH266&amp;"');"</f>
        <v>xlswrite('G:\Mi unidad\1. PROYECTOS TELLO 2022\SCM SPILL OVERS\outputs\PEAO\informalidad\1%\simulacion_3\output_tests.xlsx',spillover_test_152','sp_test_152');</v>
      </c>
      <c r="TU266">
        <v>152</v>
      </c>
      <c r="TV266" t="str">
        <f>"xlswrite('G:\Mi unidad\1. PROYECTOS TELLO 2022\SCM SPILL OVERS\outputs\PEAO\alimentos\1%\simulacion_3\output_tests.xlsx',spillover_test_"&amp;TU266&amp;"','sp_test_"&amp;TU266&amp;"');"</f>
        <v>xlswrite('G:\Mi unidad\1. PROYECTOS TELLO 2022\SCM SPILL OVERS\outputs\PEAO\alimentos\1%\simulacion_3\output_tests.xlsx',spillover_test_152','sp_test_152');</v>
      </c>
      <c r="UB266">
        <v>152</v>
      </c>
      <c r="UC266" t="str">
        <f>"xlswrite('G:\Mi unidad\1. PROYECTOS TELLO 2022\SCM SPILL OVERS\outputs\PEAO\jefe_hogar\1%\simulacion_3\output_tests.xlsx',spillover_test_"&amp;UB266&amp;"','sp_test_"&amp;UB266&amp;"');"</f>
        <v>xlswrite('G:\Mi unidad\1. PROYECTOS TELLO 2022\SCM SPILL OVERS\outputs\PEAO\jefe_hogar\1%\simulacion_3\output_tests.xlsx',spillover_test_152','sp_test_152');</v>
      </c>
      <c r="UI266">
        <v>152</v>
      </c>
      <c r="UJ266" t="str">
        <f>"xlswrite('G:\Mi unidad\1. PROYECTOS TELLO 2022\SCM SPILL OVERS\outputs\PEAO\mujeres\1%\simulacion_3\output_tests.xlsx',spillover_test_"&amp;UI266&amp;"','sp_test_"&amp;UI266&amp;"');"</f>
        <v>xlswrite('G:\Mi unidad\1. PROYECTOS TELLO 2022\SCM SPILL OVERS\outputs\PEAO\mujeres\1%\simulacion_3\output_tests.xlsx',spillover_test_152','sp_test_152');</v>
      </c>
      <c r="UU266">
        <v>152</v>
      </c>
      <c r="UV266" t="str">
        <f>"xlswrite('G:\Mi unidad\1. PROYECTOS TELLO 2022\SCM SPILL OVERS\outputs\PEAO\criminalidad\1%\simulacion_3\output_tests.xlsx',spillover_test_"&amp;UU266&amp;"','sp_test_"&amp;UU266&amp;"');"</f>
        <v>xlswrite('G:\Mi unidad\1. PROYECTOS TELLO 2022\SCM SPILL OVERS\outputs\PEAO\criminalidad\1%\simulacion_3\output_tests.xlsx',spillover_test_152','sp_test_152');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OVERS\outputs\PEAO\bajo_niv_educ\1%\simulacion_3\output_tests.xlsx',lb_vec_"&amp;QW267&amp;"','lb_vec_"&amp;QW267&amp;"');"</f>
        <v>xlswrite('G:\Mi unidad\1. PROYECTOS TELLO 2022\SCM SPILL OVERS\outputs\PEAO\bajo_niv_educ\1%\simulacion_3\output_tests.xlsx',lb_vec_153','lb_vec_153');</v>
      </c>
      <c r="RK267">
        <v>153</v>
      </c>
      <c r="RL267" t="str">
        <f>"xlswrite('G:\Mi unidad\1. PROYECTOS TELLO 2022\SCM SPILL OVERS\outputs\PEAO\bajo_ingreso\1%\simulacion_3\output_tests.xlsx',lb_vec_"&amp;RK267&amp;"','lb_vec_"&amp;RK267&amp;"');"</f>
        <v>xlswrite('G:\Mi unidad\1. PROYECTOS TELLO 2022\SCM SPILL OVERS\outputs\PEAO\bajo_ingreso\1%\simulacion_3\output_tests.xlsx',lb_vec_153','lb_vec_153');</v>
      </c>
      <c r="RW267">
        <v>153</v>
      </c>
      <c r="RX267" t="str">
        <f>"xlswrite('G:\Mi unidad\1. PROYECTOS TELLO 2022\SCM SPILL OVERS\outputs\PEAO\densidad\1%\simulacion_3\output_tests.xlsx',lb_vec_"&amp;RW267&amp;"','lb_vec_"&amp;RW267&amp;"');"</f>
        <v>xlswrite('G:\Mi unidad\1. PROYECTOS TELLO 2022\SCM SPILL OVERS\outputs\PEAO\densidad\1%\simulacion_3\output_tests.xlsx',lb_vec_153','lb_vec_153');</v>
      </c>
      <c r="SI267">
        <v>153</v>
      </c>
      <c r="SJ267" t="str">
        <f>"xlswrite('G:\Mi unidad\1. PROYECTOS TELLO 2022\SCM SPILL OVERS\outputs\PEAO\densidad_g\1%\simulacion_3\output_tests.xlsx',lb_vec_"&amp;SI267&amp;"','lb_vec_"&amp;SI267&amp;"');"</f>
        <v>xlswrite('G:\Mi unidad\1. PROYECTOS TELLO 2022\SCM SPILL OVERS\outputs\PEAO\densidad_g\1%\simulacion_3\output_tests.xlsx',lb_vec_153','lb_vec_153');</v>
      </c>
      <c r="SU267">
        <v>153</v>
      </c>
      <c r="SV267" t="str">
        <f>"xlswrite('G:\Mi unidad\1. PROYECTOS TELLO 2022\SCM SPILL OVERS\outputs\PEAO\distancia_centro_salud\1%\simulacion_3\output_tests.xlsx',lb_vec_"&amp;SU267&amp;"','lb_vec_"&amp;SU267&amp;"');"</f>
        <v>xlswrite('G:\Mi unidad\1. PROYECTOS TELLO 2022\SCM SPILL OVERS\outputs\PEAO\distancia_centro_salud\1%\simulacion_3\output_tests.xlsx',lb_vec_153','lb_vec_153');</v>
      </c>
      <c r="TH267">
        <v>153</v>
      </c>
      <c r="TI267" t="str">
        <f>"xlswrite('G:\Mi unidad\1. PROYECTOS TELLO 2022\SCM SPILL OVERS\outputs\PEAO\informalidad\1%\simulacion_3\output_tests.xlsx',lb_vec_"&amp;TH267&amp;"','lb_vec_"&amp;TH267&amp;"');"</f>
        <v>xlswrite('G:\Mi unidad\1. PROYECTOS TELLO 2022\SCM SPILL OVERS\outputs\PEAO\informalidad\1%\simulacion_3\output_tests.xlsx',lb_vec_153','lb_vec_153');</v>
      </c>
      <c r="TU267">
        <v>153</v>
      </c>
      <c r="TV267" t="str">
        <f>"xlswrite('G:\Mi unidad\1. PROYECTOS TELLO 2022\SCM SPILL OVERS\outputs\PEAO\alimentos\1%\simulacion_3\output_tests.xlsx',lb_vec_"&amp;TU267&amp;"','lb_vec_"&amp;TU267&amp;"');"</f>
        <v>xlswrite('G:\Mi unidad\1. PROYECTOS TELLO 2022\SCM SPILL OVERS\outputs\PEAO\alimentos\1%\simulacion_3\output_tests.xlsx',lb_vec_153','lb_vec_153');</v>
      </c>
      <c r="UB267">
        <v>153</v>
      </c>
      <c r="UC267" t="str">
        <f>"xlswrite('G:\Mi unidad\1. PROYECTOS TELLO 2022\SCM SPILL OVERS\outputs\PEAO\jefe_hogar\1%\simulacion_3\output_tests.xlsx',lb_vec_"&amp;UB267&amp;"','lb_vec_"&amp;UB267&amp;"');"</f>
        <v>xlswrite('G:\Mi unidad\1. PROYECTOS TELLO 2022\SCM SPILL OVERS\outputs\PEAO\jefe_hogar\1%\simulacion_3\output_tests.xlsx',lb_vec_153','lb_vec_153');</v>
      </c>
      <c r="UI267">
        <v>153</v>
      </c>
      <c r="UJ267" t="str">
        <f>"xlswrite('G:\Mi unidad\1. PROYECTOS TELLO 2022\SCM SPILL OVERS\outputs\PEAO\mujeres\1%\simulacion_3\output_tests.xlsx',lb_vec_"&amp;UI267&amp;"','lb_vec_"&amp;UI267&amp;"');"</f>
        <v>xlswrite('G:\Mi unidad\1. PROYECTOS TELLO 2022\SCM SPILL OVERS\outputs\PEAO\mujeres\1%\simulacion_3\output_tests.xlsx',lb_vec_153','lb_vec_153');</v>
      </c>
      <c r="UU267">
        <v>153</v>
      </c>
      <c r="UV267" t="str">
        <f>"xlswrite('G:\Mi unidad\1. PROYECTOS TELLO 2022\SCM SPILL OVERS\outputs\PEAO\criminalidad\1%\simulacion_3\output_tests.xlsx',lb_vec_"&amp;UU267&amp;"','lb_vec_"&amp;UU267&amp;"');"</f>
        <v>xlswrite('G:\Mi unidad\1. PROYECTOS TELLO 2022\SCM SPILL OVERS\outputs\PEAO\criminalidad\1%\simulacion_3\output_tests.xlsx',lb_vec_153','lb_vec_153');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sp_andrews_te(Y_pre_"&amp;QI268&amp;",PEAO_"&amp;QI268&amp;"(:,T+s),A_"&amp;QI268&amp;",C,.05);"</f>
        <v xml:space="preserve">    [p_value_88,lb_88,ub_88] = sp_andrews_te(Y_pre_88,PEAO_88(:,T+s),A_88,C,.05);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OVERS\outputs\PEAO\bajo_niv_educ\1%\simulacion_3\output_tests.xlsx',ub_vec_"&amp;QW268&amp;"','ub_vec_"&amp;QW268&amp;"');"</f>
        <v>xlswrite('G:\Mi unidad\1. PROYECTOS TELLO 2022\SCM SPILL OVERS\outputs\PEAO\bajo_niv_educ\1%\simulacion_3\output_tests.xlsx',ub_vec_153','ub_vec_153');</v>
      </c>
      <c r="RK268">
        <v>153</v>
      </c>
      <c r="RL268" t="str">
        <f>"xlswrite('G:\Mi unidad\1. PROYECTOS TELLO 2022\SCM SPILL OVERS\outputs\PEAO\bajo_ingreso\1%\simulacion_3\output_tests.xlsx',ub_vec_"&amp;RK268&amp;"','ub_vec_"&amp;RK268&amp;"');"</f>
        <v>xlswrite('G:\Mi unidad\1. PROYECTOS TELLO 2022\SCM SPILL OVERS\outputs\PEAO\bajo_ingreso\1%\simulacion_3\output_tests.xlsx',ub_vec_153','ub_vec_153');</v>
      </c>
      <c r="RW268">
        <v>153</v>
      </c>
      <c r="RX268" t="str">
        <f>"xlswrite('G:\Mi unidad\1. PROYECTOS TELLO 2022\SCM SPILL OVERS\outputs\PEAO\densidad\1%\simulacion_3\output_tests.xlsx',ub_vec_"&amp;RW268&amp;"','ub_vec_"&amp;RW268&amp;"');"</f>
        <v>xlswrite('G:\Mi unidad\1. PROYECTOS TELLO 2022\SCM SPILL OVERS\outputs\PEAO\densidad\1%\simulacion_3\output_tests.xlsx',ub_vec_153','ub_vec_153');</v>
      </c>
      <c r="SI268">
        <v>153</v>
      </c>
      <c r="SJ268" t="str">
        <f>"xlswrite('G:\Mi unidad\1. PROYECTOS TELLO 2022\SCM SPILL OVERS\outputs\PEAO\densidad_g\1%\simulacion_3\output_tests.xlsx',ub_vec_"&amp;SI268&amp;"','ub_vec_"&amp;SI268&amp;"');"</f>
        <v>xlswrite('G:\Mi unidad\1. PROYECTOS TELLO 2022\SCM SPILL OVERS\outputs\PEAO\densidad_g\1%\simulacion_3\output_tests.xlsx',ub_vec_153','ub_vec_153');</v>
      </c>
      <c r="SU268">
        <v>153</v>
      </c>
      <c r="SV268" t="str">
        <f>"xlswrite('G:\Mi unidad\1. PROYECTOS TELLO 2022\SCM SPILL OVERS\outputs\PEAO\distancia_centro_salud\1%\simulacion_3\output_tests.xlsx',ub_vec_"&amp;SU268&amp;"','ub_vec_"&amp;SU268&amp;"');"</f>
        <v>xlswrite('G:\Mi unidad\1. PROYECTOS TELLO 2022\SCM SPILL OVERS\outputs\PEAO\distancia_centro_salud\1%\simulacion_3\output_tests.xlsx',ub_vec_153','ub_vec_153');</v>
      </c>
      <c r="TH268">
        <v>153</v>
      </c>
      <c r="TI268" t="str">
        <f>"xlswrite('G:\Mi unidad\1. PROYECTOS TELLO 2022\SCM SPILL OVERS\outputs\PEAO\informalidad\1%\simulacion_3\output_tests.xlsx',ub_vec_"&amp;TH268&amp;"','ub_vec_"&amp;TH268&amp;"');"</f>
        <v>xlswrite('G:\Mi unidad\1. PROYECTOS TELLO 2022\SCM SPILL OVERS\outputs\PEAO\informalidad\1%\simulacion_3\output_tests.xlsx',ub_vec_153','ub_vec_153');</v>
      </c>
      <c r="TU268">
        <v>153</v>
      </c>
      <c r="TV268" t="str">
        <f>"xlswrite('G:\Mi unidad\1. PROYECTOS TELLO 2022\SCM SPILL OVERS\outputs\PEAO\alimentos\1%\simulacion_3\output_tests.xlsx',ub_vec_"&amp;TU268&amp;"','ub_vec_"&amp;TU268&amp;"');"</f>
        <v>xlswrite('G:\Mi unidad\1. PROYECTOS TELLO 2022\SCM SPILL OVERS\outputs\PEAO\alimentos\1%\simulacion_3\output_tests.xlsx',ub_vec_153','ub_vec_153');</v>
      </c>
      <c r="UB268">
        <v>153</v>
      </c>
      <c r="UC268" t="str">
        <f>"xlswrite('G:\Mi unidad\1. PROYECTOS TELLO 2022\SCM SPILL OVERS\outputs\PEAO\jefe_hogar\1%\simulacion_3\output_tests.xlsx',ub_vec_"&amp;UB268&amp;"','ub_vec_"&amp;UB268&amp;"');"</f>
        <v>xlswrite('G:\Mi unidad\1. PROYECTOS TELLO 2022\SCM SPILL OVERS\outputs\PEAO\jefe_hogar\1%\simulacion_3\output_tests.xlsx',ub_vec_153','ub_vec_153');</v>
      </c>
      <c r="UI268">
        <v>153</v>
      </c>
      <c r="UJ268" t="str">
        <f>"xlswrite('G:\Mi unidad\1. PROYECTOS TELLO 2022\SCM SPILL OVERS\outputs\PEAO\mujeres\1%\simulacion_3\output_tests.xlsx',ub_vec_"&amp;UI268&amp;"','ub_vec_"&amp;UI268&amp;"');"</f>
        <v>xlswrite('G:\Mi unidad\1. PROYECTOS TELLO 2022\SCM SPILL OVERS\outputs\PEAO\mujeres\1%\simulacion_3\output_tests.xlsx',ub_vec_153','ub_vec_153');</v>
      </c>
      <c r="UU268">
        <v>153</v>
      </c>
      <c r="UV268" t="str">
        <f>"xlswrite('G:\Mi unidad\1. PROYECTOS TELLO 2022\SCM SPILL OVERS\outputs\PEAO\criminalidad\1%\simulacion_3\output_tests.xlsx',ub_vec_"&amp;UU268&amp;"','ub_vec_"&amp;UU268&amp;"');"</f>
        <v>xlswrite('G:\Mi unidad\1. PROYECTOS TELLO 2022\SCM SPILL OVERS\outputs\PEAO\criminalidad\1%\simulacion_3\output_tests.xlsx',ub_vec_153','ub_vec_153');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OVERS\outputs\PEAO\bajo_niv_educ\1%\simulacion_3\output_tests.xlsx',p_value_vec_"&amp;QW269&amp;"','p_value_vec_"&amp;QW269&amp;"');"</f>
        <v>xlswrite('G:\Mi unidad\1. PROYECTOS TELLO 2022\SCM SPILL OVERS\outputs\PEAO\bajo_niv_educ\1%\simulacion_3\output_tests.xlsx',p_value_vec_153','p_value_vec_153');</v>
      </c>
      <c r="RK269">
        <v>153</v>
      </c>
      <c r="RL269" t="str">
        <f>"xlswrite('G:\Mi unidad\1. PROYECTOS TELLO 2022\SCM SPILL OVERS\outputs\PEAO\bajo_ingreso\1%\simulacion_3\output_tests.xlsx',p_value_vec_"&amp;RK269&amp;"','p_value_vec_"&amp;RK269&amp;"');"</f>
        <v>xlswrite('G:\Mi unidad\1. PROYECTOS TELLO 2022\SCM SPILL OVERS\outputs\PEAO\bajo_ingreso\1%\simulacion_3\output_tests.xlsx',p_value_vec_153','p_value_vec_153');</v>
      </c>
      <c r="RW269">
        <v>153</v>
      </c>
      <c r="RX269" t="str">
        <f>"xlswrite('G:\Mi unidad\1. PROYECTOS TELLO 2022\SCM SPILL OVERS\outputs\PEAO\densidad\1%\simulacion_3\output_tests.xlsx',p_value_vec_"&amp;RW269&amp;"','p_value_vec_"&amp;RW269&amp;"');"</f>
        <v>xlswrite('G:\Mi unidad\1. PROYECTOS TELLO 2022\SCM SPILL OVERS\outputs\PEAO\densidad\1%\simulacion_3\output_tests.xlsx',p_value_vec_153','p_value_vec_153');</v>
      </c>
      <c r="SI269">
        <v>153</v>
      </c>
      <c r="SJ269" t="str">
        <f>"xlswrite('G:\Mi unidad\1. PROYECTOS TELLO 2022\SCM SPILL OVERS\outputs\PEAO\densidad_g\1%\simulacion_3\output_tests.xlsx',p_value_vec_"&amp;SI269&amp;"','p_value_vec_"&amp;SI269&amp;"');"</f>
        <v>xlswrite('G:\Mi unidad\1. PROYECTOS TELLO 2022\SCM SPILL OVERS\outputs\PEAO\densidad_g\1%\simulacion_3\output_tests.xlsx',p_value_vec_153','p_value_vec_153');</v>
      </c>
      <c r="SU269">
        <v>153</v>
      </c>
      <c r="SV269" t="str">
        <f>"xlswrite('G:\Mi unidad\1. PROYECTOS TELLO 2022\SCM SPILL OVERS\outputs\PEAO\distancia_centro_salud\1%\simulacion_3\output_tests.xlsx',p_value_vec_"&amp;SU269&amp;"','p_value_vec_"&amp;SU269&amp;"');"</f>
        <v>xlswrite('G:\Mi unidad\1. PROYECTOS TELLO 2022\SCM SPILL OVERS\outputs\PEAO\distancia_centro_salud\1%\simulacion_3\output_tests.xlsx',p_value_vec_153','p_value_vec_153');</v>
      </c>
      <c r="TH269">
        <v>153</v>
      </c>
      <c r="TI269" t="str">
        <f>"xlswrite('G:\Mi unidad\1. PROYECTOS TELLO 2022\SCM SPILL OVERS\outputs\PEAO\informalidad\1%\simulacion_3\output_tests.xlsx',p_value_vec_"&amp;TH269&amp;"','p_value_vec_"&amp;TH269&amp;"');"</f>
        <v>xlswrite('G:\Mi unidad\1. PROYECTOS TELLO 2022\SCM SPILL OVERS\outputs\PEAO\informalidad\1%\simulacion_3\output_tests.xlsx',p_value_vec_153','p_value_vec_153');</v>
      </c>
      <c r="TU269">
        <v>153</v>
      </c>
      <c r="TV269" t="str">
        <f>"xlswrite('G:\Mi unidad\1. PROYECTOS TELLO 2022\SCM SPILL OVERS\outputs\PEAO\alimentos\1%\simulacion_3\output_tests.xlsx',p_value_vec_"&amp;TU269&amp;"','p_value_vec_"&amp;TU269&amp;"');"</f>
        <v>xlswrite('G:\Mi unidad\1. PROYECTOS TELLO 2022\SCM SPILL OVERS\outputs\PEAO\alimentos\1%\simulacion_3\output_tests.xlsx',p_value_vec_153','p_value_vec_153');</v>
      </c>
      <c r="UB269">
        <v>153</v>
      </c>
      <c r="UC269" t="str">
        <f>"xlswrite('G:\Mi unidad\1. PROYECTOS TELLO 2022\SCM SPILL OVERS\outputs\PEAO\jefe_hogar\1%\simulacion_3\output_tests.xlsx',p_value_vec_"&amp;UB269&amp;"','p_value_vec_"&amp;UB269&amp;"');"</f>
        <v>xlswrite('G:\Mi unidad\1. PROYECTOS TELLO 2022\SCM SPILL OVERS\outputs\PEAO\jefe_hogar\1%\simulacion_3\output_tests.xlsx',p_value_vec_153','p_value_vec_153');</v>
      </c>
      <c r="UI269">
        <v>153</v>
      </c>
      <c r="UJ269" t="str">
        <f>"xlswrite('G:\Mi unidad\1. PROYECTOS TELLO 2022\SCM SPILL OVERS\outputs\PEAO\mujeres\1%\simulacion_3\output_tests.xlsx',p_value_vec_"&amp;UI269&amp;"','p_value_vec_"&amp;UI269&amp;"');"</f>
        <v>xlswrite('G:\Mi unidad\1. PROYECTOS TELLO 2022\SCM SPILL OVERS\outputs\PEAO\mujeres\1%\simulacion_3\output_tests.xlsx',p_value_vec_153','p_value_vec_153');</v>
      </c>
      <c r="UU269">
        <v>153</v>
      </c>
      <c r="UV269" t="str">
        <f>"xlswrite('G:\Mi unidad\1. PROYECTOS TELLO 2022\SCM SPILL OVERS\outputs\PEAO\criminalidad\1%\simulacion_3\output_tests.xlsx',p_value_vec_"&amp;UU269&amp;"','p_value_vec_"&amp;UU269&amp;"');"</f>
        <v>xlswrite('G:\Mi unidad\1. PROYECTOS TELLO 2022\SCM SPILL OVERS\outputs\PEAO\criminalidad\1%\simulacion_3\output_tests.xlsx',p_value_vec_153','p_value_vec_153');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OVERS\outputs\PEAO\bajo_niv_educ\1%\simulacion_3\output_tests.xlsx',alpha1_hat_vec_"&amp;QW270&amp;"','alpha1_hat_vec_"&amp;QW270&amp;"');"</f>
        <v>xlswrite('G:\Mi unidad\1. PROYECTOS TELLO 2022\SCM SPILL OVERS\outputs\PEAO\bajo_niv_educ\1%\simulacion_3\output_tests.xlsx',alpha1_hat_vec_153','alpha1_hat_vec_153');</v>
      </c>
      <c r="RK270">
        <v>153</v>
      </c>
      <c r="RL270" t="str">
        <f>"xlswrite('G:\Mi unidad\1. PROYECTOS TELLO 2022\SCM SPILL OVERS\outputs\PEAO\bajo_ingreso\1%\simulacion_3\output_tests.xlsx',alpha1_hat_vec_"&amp;RK270&amp;"','alpha1_hat_vec_"&amp;RK270&amp;"');"</f>
        <v>xlswrite('G:\Mi unidad\1. PROYECTOS TELLO 2022\SCM SPILL OVERS\outputs\PEAO\bajo_ingreso\1%\simulacion_3\output_tests.xlsx',alpha1_hat_vec_153','alpha1_hat_vec_153');</v>
      </c>
      <c r="RW270">
        <v>153</v>
      </c>
      <c r="RX270" t="str">
        <f>"xlswrite('G:\Mi unidad\1. PROYECTOS TELLO 2022\SCM SPILL OVERS\outputs\PEAO\densidad\1%\simulacion_3\output_tests.xlsx',alpha1_hat_vec_"&amp;RW270&amp;"','alpha1_hat_vec_"&amp;RW270&amp;"');"</f>
        <v>xlswrite('G:\Mi unidad\1. PROYECTOS TELLO 2022\SCM SPILL OVERS\outputs\PEAO\densidad\1%\simulacion_3\output_tests.xlsx',alpha1_hat_vec_153','alpha1_hat_vec_153');</v>
      </c>
      <c r="SI270">
        <v>153</v>
      </c>
      <c r="SJ270" t="str">
        <f>"xlswrite('G:\Mi unidad\1. PROYECTOS TELLO 2022\SCM SPILL OVERS\outputs\PEAO\densidad_g\1%\simulacion_3\output_tests.xlsx',alpha1_hat_vec_"&amp;SI270&amp;"','alpha1_hat_vec_"&amp;SI270&amp;"');"</f>
        <v>xlswrite('G:\Mi unidad\1. PROYECTOS TELLO 2022\SCM SPILL OVERS\outputs\PEAO\densidad_g\1%\simulacion_3\output_tests.xlsx',alpha1_hat_vec_153','alpha1_hat_vec_153');</v>
      </c>
      <c r="SU270">
        <v>153</v>
      </c>
      <c r="SV270" t="str">
        <f>"xlswrite('G:\Mi unidad\1. PROYECTOS TELLO 2022\SCM SPILL OVERS\outputs\PEAO\distancia_centro_salud\1%\simulacion_3\output_tests.xlsx',alpha1_hat_vec_"&amp;SU270&amp;"','alpha1_hat_vec_"&amp;SU270&amp;"');"</f>
        <v>xlswrite('G:\Mi unidad\1. PROYECTOS TELLO 2022\SCM SPILL OVERS\outputs\PEAO\distancia_centro_salud\1%\simulacion_3\output_tests.xlsx',alpha1_hat_vec_153','alpha1_hat_vec_153');</v>
      </c>
      <c r="TH270">
        <v>153</v>
      </c>
      <c r="TI270" t="str">
        <f>"xlswrite('G:\Mi unidad\1. PROYECTOS TELLO 2022\SCM SPILL OVERS\outputs\PEAO\informalidad\1%\simulacion_3\output_tests.xlsx',alpha1_hat_vec_"&amp;TH270&amp;"','alpha1_hat_vec_"&amp;TH270&amp;"');"</f>
        <v>xlswrite('G:\Mi unidad\1. PROYECTOS TELLO 2022\SCM SPILL OVERS\outputs\PEAO\informalidad\1%\simulacion_3\output_tests.xlsx',alpha1_hat_vec_153','alpha1_hat_vec_153');</v>
      </c>
      <c r="TU270">
        <v>153</v>
      </c>
      <c r="TV270" t="str">
        <f>"xlswrite('G:\Mi unidad\1. PROYECTOS TELLO 2022\SCM SPILL OVERS\outputs\PEAO\alimentos\1%\simulacion_3\output_tests.xlsx',alpha1_hat_vec_"&amp;TU270&amp;"','alpha1_hat_vec_"&amp;TU270&amp;"');"</f>
        <v>xlswrite('G:\Mi unidad\1. PROYECTOS TELLO 2022\SCM SPILL OVERS\outputs\PEAO\alimentos\1%\simulacion_3\output_tests.xlsx',alpha1_hat_vec_153','alpha1_hat_vec_153');</v>
      </c>
      <c r="UB270">
        <v>153</v>
      </c>
      <c r="UC270" t="str">
        <f>"xlswrite('G:\Mi unidad\1. PROYECTOS TELLO 2022\SCM SPILL OVERS\outputs\PEAO\jefe_hogar\1%\simulacion_3\output_tests.xlsx',alpha1_hat_vec_"&amp;UB270&amp;"','alpha1_hat_vec_"&amp;UB270&amp;"');"</f>
        <v>xlswrite('G:\Mi unidad\1. PROYECTOS TELLO 2022\SCM SPILL OVERS\outputs\PEAO\jefe_hogar\1%\simulacion_3\output_tests.xlsx',alpha1_hat_vec_153','alpha1_hat_vec_153');</v>
      </c>
      <c r="UI270">
        <v>153</v>
      </c>
      <c r="UJ270" t="str">
        <f>"xlswrite('G:\Mi unidad\1. PROYECTOS TELLO 2022\SCM SPILL OVERS\outputs\PEAO\mujeres\1%\simulacion_3\output_tests.xlsx',alpha1_hat_vec_"&amp;UI270&amp;"','alpha1_hat_vec_"&amp;UI270&amp;"');"</f>
        <v>xlswrite('G:\Mi unidad\1. PROYECTOS TELLO 2022\SCM SPILL OVERS\outputs\PEAO\mujeres\1%\simulacion_3\output_tests.xlsx',alpha1_hat_vec_153','alpha1_hat_vec_153');</v>
      </c>
      <c r="UU270">
        <v>153</v>
      </c>
      <c r="UV270" t="str">
        <f>"xlswrite('G:\Mi unidad\1. PROYECTOS TELLO 2022\SCM SPILL OVERS\outputs\PEAO\criminalidad\1%\simulacion_3\output_tests.xlsx',alpha1_hat_vec_"&amp;UU270&amp;"','alpha1_hat_vec_"&amp;UU270&amp;"');"</f>
        <v>xlswrite('G:\Mi unidad\1. PROYECTOS TELLO 2022\SCM SPILL OVERS\outputs\PEAO\criminalidad\1%\simulacion_3\output_tests.xlsx',alpha1_hat_vec_153','alpha1_hat_vec_153');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sp_andrews(Y_pre_"&amp;QP271&amp;",PEAO_"&amp;QP271&amp;"(:,T+s),A_"&amp;QP271&amp;",C,d,alpha_sig);"</f>
        <v xml:space="preserve">    spillover_test_130(s) = sp_andrews(Y_pre_130,PEAO_130(:,T+s),A_130,C,d,alpha_sig);</v>
      </c>
      <c r="QW271">
        <v>153</v>
      </c>
      <c r="QX271" t="str">
        <f>"xlswrite('G:\Mi unidad\1. PROYECTOS TELLO 2022\SCM SPILL OVERS\outputs\PEAO\bajo_niv_educ\1%\simulacion_3\output_tests.xlsx',spillover_test_"&amp;QW271&amp;"','sp_test_"&amp;QW271&amp;"');"</f>
        <v>xlswrite('G:\Mi unidad\1. PROYECTOS TELLO 2022\SCM SPILL OVERS\outputs\PEAO\bajo_niv_educ\1%\simulacion_3\output_tests.xlsx',spillover_test_153','sp_test_153');</v>
      </c>
      <c r="RK271">
        <v>153</v>
      </c>
      <c r="RL271" t="str">
        <f>"xlswrite('G:\Mi unidad\1. PROYECTOS TELLO 2022\SCM SPILL OVERS\outputs\PEAO\bajo_ingreso\1%\simulacion_3\output_tests.xlsx',spillover_test_"&amp;RK271&amp;"','sp_test_"&amp;RK271&amp;"');"</f>
        <v>xlswrite('G:\Mi unidad\1. PROYECTOS TELLO 2022\SCM SPILL OVERS\outputs\PEAO\bajo_ingreso\1%\simulacion_3\output_tests.xlsx',spillover_test_153','sp_test_153');</v>
      </c>
      <c r="RW271">
        <v>153</v>
      </c>
      <c r="RX271" t="str">
        <f>"xlswrite('G:\Mi unidad\1. PROYECTOS TELLO 2022\SCM SPILL OVERS\outputs\PEAO\densidad\1%\simulacion_3\output_tests.xlsx',spillover_test_"&amp;RW271&amp;"','sp_test_"&amp;RW271&amp;"');"</f>
        <v>xlswrite('G:\Mi unidad\1. PROYECTOS TELLO 2022\SCM SPILL OVERS\outputs\PEAO\densidad\1%\simulacion_3\output_tests.xlsx',spillover_test_153','sp_test_153');</v>
      </c>
      <c r="SI271">
        <v>153</v>
      </c>
      <c r="SJ271" t="str">
        <f>"xlswrite('G:\Mi unidad\1. PROYECTOS TELLO 2022\SCM SPILL OVERS\outputs\PEAO\densidad_g\1%\simulacion_3\output_tests.xlsx',spillover_test_"&amp;SI271&amp;"','sp_test_"&amp;SI271&amp;"');"</f>
        <v>xlswrite('G:\Mi unidad\1. PROYECTOS TELLO 2022\SCM SPILL OVERS\outputs\PEAO\densidad_g\1%\simulacion_3\output_tests.xlsx',spillover_test_153','sp_test_153');</v>
      </c>
      <c r="SU271">
        <v>153</v>
      </c>
      <c r="SV271" t="str">
        <f>"xlswrite('G:\Mi unidad\1. PROYECTOS TELLO 2022\SCM SPILL OVERS\outputs\PEAO\distancia_centro_salud\1%\simulacion_3\output_tests.xlsx',spillover_test_"&amp;SU271&amp;"','sp_test_"&amp;SU271&amp;"');"</f>
        <v>xlswrite('G:\Mi unidad\1. PROYECTOS TELLO 2022\SCM SPILL OVERS\outputs\PEAO\distancia_centro_salud\1%\simulacion_3\output_tests.xlsx',spillover_test_153','sp_test_153');</v>
      </c>
      <c r="TH271">
        <v>153</v>
      </c>
      <c r="TI271" t="str">
        <f>"xlswrite('G:\Mi unidad\1. PROYECTOS TELLO 2022\SCM SPILL OVERS\outputs\PEAO\informalidad\1%\simulacion_3\output_tests.xlsx',spillover_test_"&amp;TH271&amp;"','sp_test_"&amp;TH271&amp;"');"</f>
        <v>xlswrite('G:\Mi unidad\1. PROYECTOS TELLO 2022\SCM SPILL OVERS\outputs\PEAO\informalidad\1%\simulacion_3\output_tests.xlsx',spillover_test_153','sp_test_153');</v>
      </c>
      <c r="TU271">
        <v>153</v>
      </c>
      <c r="TV271" t="str">
        <f>"xlswrite('G:\Mi unidad\1. PROYECTOS TELLO 2022\SCM SPILL OVERS\outputs\PEAO\alimentos\1%\simulacion_3\output_tests.xlsx',spillover_test_"&amp;TU271&amp;"','sp_test_"&amp;TU271&amp;"');"</f>
        <v>xlswrite('G:\Mi unidad\1. PROYECTOS TELLO 2022\SCM SPILL OVERS\outputs\PEAO\alimentos\1%\simulacion_3\output_tests.xlsx',spillover_test_153','sp_test_153');</v>
      </c>
      <c r="UB271">
        <v>153</v>
      </c>
      <c r="UC271" t="str">
        <f>"xlswrite('G:\Mi unidad\1. PROYECTOS TELLO 2022\SCM SPILL OVERS\outputs\PEAO\jefe_hogar\1%\simulacion_3\output_tests.xlsx',spillover_test_"&amp;UB271&amp;"','sp_test_"&amp;UB271&amp;"');"</f>
        <v>xlswrite('G:\Mi unidad\1. PROYECTOS TELLO 2022\SCM SPILL OVERS\outputs\PEAO\jefe_hogar\1%\simulacion_3\output_tests.xlsx',spillover_test_153','sp_test_153');</v>
      </c>
      <c r="UI271">
        <v>153</v>
      </c>
      <c r="UJ271" t="str">
        <f>"xlswrite('G:\Mi unidad\1. PROYECTOS TELLO 2022\SCM SPILL OVERS\outputs\PEAO\mujeres\1%\simulacion_3\output_tests.xlsx',spillover_test_"&amp;UI271&amp;"','sp_test_"&amp;UI271&amp;"');"</f>
        <v>xlswrite('G:\Mi unidad\1. PROYECTOS TELLO 2022\SCM SPILL OVERS\outputs\PEAO\mujeres\1%\simulacion_3\output_tests.xlsx',spillover_test_153','sp_test_153');</v>
      </c>
      <c r="UU271">
        <v>153</v>
      </c>
      <c r="UV271" t="str">
        <f>"xlswrite('G:\Mi unidad\1. PROYECTOS TELLO 2022\SCM SPILL OVERS\outputs\PEAO\criminalidad\1%\simulacion_3\output_tests.xlsx',spillover_test_"&amp;UU271&amp;"','sp_test_"&amp;UU271&amp;"');"</f>
        <v>xlswrite('G:\Mi unidad\1. PROYECTOS TELLO 2022\SCM SPILL OVERS\outputs\PEAO\criminalidad\1%\simulacion_3\output_tests.xlsx',spillover_test_153','sp_test_153');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OVERS\outputs\PEAO\bajo_niv_educ\1%\simulacion_3\output_tests.xlsx',lb_vec_"&amp;QW272&amp;"','lb_vec_"&amp;QW272&amp;"');"</f>
        <v>xlswrite('G:\Mi unidad\1. PROYECTOS TELLO 2022\SCM SPILL OVERS\outputs\PEAO\bajo_niv_educ\1%\simulacion_3\output_tests.xlsx',lb_vec_157','lb_vec_157');</v>
      </c>
      <c r="RK272">
        <v>157</v>
      </c>
      <c r="RL272" t="str">
        <f>"xlswrite('G:\Mi unidad\1. PROYECTOS TELLO 2022\SCM SPILL OVERS\outputs\PEAO\bajo_ingreso\1%\simulacion_3\output_tests.xlsx',lb_vec_"&amp;RK272&amp;"','lb_vec_"&amp;RK272&amp;"');"</f>
        <v>xlswrite('G:\Mi unidad\1. PROYECTOS TELLO 2022\SCM SPILL OVERS\outputs\PEAO\bajo_ingreso\1%\simulacion_3\output_tests.xlsx',lb_vec_157','lb_vec_157');</v>
      </c>
      <c r="RW272">
        <v>157</v>
      </c>
      <c r="RX272" t="str">
        <f>"xlswrite('G:\Mi unidad\1. PROYECTOS TELLO 2022\SCM SPILL OVERS\outputs\PEAO\densidad\1%\simulacion_3\output_tests.xlsx',lb_vec_"&amp;RW272&amp;"','lb_vec_"&amp;RW272&amp;"');"</f>
        <v>xlswrite('G:\Mi unidad\1. PROYECTOS TELLO 2022\SCM SPILL OVERS\outputs\PEAO\densidad\1%\simulacion_3\output_tests.xlsx',lb_vec_157','lb_vec_157');</v>
      </c>
      <c r="SI272">
        <v>157</v>
      </c>
      <c r="SJ272" t="str">
        <f>"xlswrite('G:\Mi unidad\1. PROYECTOS TELLO 2022\SCM SPILL OVERS\outputs\PEAO\densidad_g\1%\simulacion_3\output_tests.xlsx',lb_vec_"&amp;SI272&amp;"','lb_vec_"&amp;SI272&amp;"');"</f>
        <v>xlswrite('G:\Mi unidad\1. PROYECTOS TELLO 2022\SCM SPILL OVERS\outputs\PEAO\densidad_g\1%\simulacion_3\output_tests.xlsx',lb_vec_157','lb_vec_157');</v>
      </c>
      <c r="SU272">
        <v>157</v>
      </c>
      <c r="SV272" t="str">
        <f>"xlswrite('G:\Mi unidad\1. PROYECTOS TELLO 2022\SCM SPILL OVERS\outputs\PEAO\distancia_centro_salud\1%\simulacion_3\output_tests.xlsx',lb_vec_"&amp;SU272&amp;"','lb_vec_"&amp;SU272&amp;"');"</f>
        <v>xlswrite('G:\Mi unidad\1. PROYECTOS TELLO 2022\SCM SPILL OVERS\outputs\PEAO\distancia_centro_salud\1%\simulacion_3\output_tests.xlsx',lb_vec_157','lb_vec_157');</v>
      </c>
      <c r="TH272">
        <v>157</v>
      </c>
      <c r="TI272" t="str">
        <f>"xlswrite('G:\Mi unidad\1. PROYECTOS TELLO 2022\SCM SPILL OVERS\outputs\PEAO\informalidad\1%\simulacion_3\output_tests.xlsx',lb_vec_"&amp;TH272&amp;"','lb_vec_"&amp;TH272&amp;"');"</f>
        <v>xlswrite('G:\Mi unidad\1. PROYECTOS TELLO 2022\SCM SPILL OVERS\outputs\PEAO\informalidad\1%\simulacion_3\output_tests.xlsx',lb_vec_157','lb_vec_157');</v>
      </c>
      <c r="TU272">
        <v>157</v>
      </c>
      <c r="TV272" t="str">
        <f>"xlswrite('G:\Mi unidad\1. PROYECTOS TELLO 2022\SCM SPILL OVERS\outputs\PEAO\alimentos\1%\simulacion_3\output_tests.xlsx',lb_vec_"&amp;TU272&amp;"','lb_vec_"&amp;TU272&amp;"');"</f>
        <v>xlswrite('G:\Mi unidad\1. PROYECTOS TELLO 2022\SCM SPILL OVERS\outputs\PEAO\alimentos\1%\simulacion_3\output_tests.xlsx',lb_vec_157','lb_vec_157');</v>
      </c>
      <c r="UB272">
        <v>157</v>
      </c>
      <c r="UC272" t="str">
        <f>"xlswrite('G:\Mi unidad\1. PROYECTOS TELLO 2022\SCM SPILL OVERS\outputs\PEAO\jefe_hogar\1%\simulacion_3\output_tests.xlsx',lb_vec_"&amp;UB272&amp;"','lb_vec_"&amp;UB272&amp;"');"</f>
        <v>xlswrite('G:\Mi unidad\1. PROYECTOS TELLO 2022\SCM SPILL OVERS\outputs\PEAO\jefe_hogar\1%\simulacion_3\output_tests.xlsx',lb_vec_157','lb_vec_157');</v>
      </c>
      <c r="UI272">
        <v>157</v>
      </c>
      <c r="UJ272" t="str">
        <f>"xlswrite('G:\Mi unidad\1. PROYECTOS TELLO 2022\SCM SPILL OVERS\outputs\PEAO\mujeres\1%\simulacion_3\output_tests.xlsx',lb_vec_"&amp;UI272&amp;"','lb_vec_"&amp;UI272&amp;"');"</f>
        <v>xlswrite('G:\Mi unidad\1. PROYECTOS TELLO 2022\SCM SPILL OVERS\outputs\PEAO\mujeres\1%\simulacion_3\output_tests.xlsx',lb_vec_157','lb_vec_157');</v>
      </c>
      <c r="UU272">
        <v>157</v>
      </c>
      <c r="UV272" t="str">
        <f>"xlswrite('G:\Mi unidad\1. PROYECTOS TELLO 2022\SCM SPILL OVERS\outputs\PEAO\criminalidad\1%\simulacion_3\output_tests.xlsx',lb_vec_"&amp;UU272&amp;"','lb_vec_"&amp;UU272&amp;"');"</f>
        <v>xlswrite('G:\Mi unidad\1. PROYECTOS TELLO 2022\SCM SPILL OVERS\outputs\PEAO\criminalidad\1%\simulacion_3\output_tests.xlsx',lb_vec_157','lb_vec_157');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OVERS\outputs\PEAO\bajo_niv_educ\1%\simulacion_3\output_tests.xlsx',ub_vec_"&amp;QW273&amp;"','ub_vec_"&amp;QW273&amp;"');"</f>
        <v>xlswrite('G:\Mi unidad\1. PROYECTOS TELLO 2022\SCM SPILL OVERS\outputs\PEAO\bajo_niv_educ\1%\simulacion_3\output_tests.xlsx',ub_vec_157','ub_vec_157');</v>
      </c>
      <c r="RK273">
        <v>157</v>
      </c>
      <c r="RL273" t="str">
        <f>"xlswrite('G:\Mi unidad\1. PROYECTOS TELLO 2022\SCM SPILL OVERS\outputs\PEAO\bajo_ingreso\1%\simulacion_3\output_tests.xlsx',ub_vec_"&amp;RK273&amp;"','ub_vec_"&amp;RK273&amp;"');"</f>
        <v>xlswrite('G:\Mi unidad\1. PROYECTOS TELLO 2022\SCM SPILL OVERS\outputs\PEAO\bajo_ingreso\1%\simulacion_3\output_tests.xlsx',ub_vec_157','ub_vec_157');</v>
      </c>
      <c r="RW273">
        <v>157</v>
      </c>
      <c r="RX273" t="str">
        <f>"xlswrite('G:\Mi unidad\1. PROYECTOS TELLO 2022\SCM SPILL OVERS\outputs\PEAO\densidad\1%\simulacion_3\output_tests.xlsx',ub_vec_"&amp;RW273&amp;"','ub_vec_"&amp;RW273&amp;"');"</f>
        <v>xlswrite('G:\Mi unidad\1. PROYECTOS TELLO 2022\SCM SPILL OVERS\outputs\PEAO\densidad\1%\simulacion_3\output_tests.xlsx',ub_vec_157','ub_vec_157');</v>
      </c>
      <c r="SI273">
        <v>157</v>
      </c>
      <c r="SJ273" t="str">
        <f>"xlswrite('G:\Mi unidad\1. PROYECTOS TELLO 2022\SCM SPILL OVERS\outputs\PEAO\densidad_g\1%\simulacion_3\output_tests.xlsx',ub_vec_"&amp;SI273&amp;"','ub_vec_"&amp;SI273&amp;"');"</f>
        <v>xlswrite('G:\Mi unidad\1. PROYECTOS TELLO 2022\SCM SPILL OVERS\outputs\PEAO\densidad_g\1%\simulacion_3\output_tests.xlsx',ub_vec_157','ub_vec_157');</v>
      </c>
      <c r="SU273">
        <v>157</v>
      </c>
      <c r="SV273" t="str">
        <f>"xlswrite('G:\Mi unidad\1. PROYECTOS TELLO 2022\SCM SPILL OVERS\outputs\PEAO\distancia_centro_salud\1%\simulacion_3\output_tests.xlsx',ub_vec_"&amp;SU273&amp;"','ub_vec_"&amp;SU273&amp;"');"</f>
        <v>xlswrite('G:\Mi unidad\1. PROYECTOS TELLO 2022\SCM SPILL OVERS\outputs\PEAO\distancia_centro_salud\1%\simulacion_3\output_tests.xlsx',ub_vec_157','ub_vec_157');</v>
      </c>
      <c r="TH273">
        <v>157</v>
      </c>
      <c r="TI273" t="str">
        <f>"xlswrite('G:\Mi unidad\1. PROYECTOS TELLO 2022\SCM SPILL OVERS\outputs\PEAO\informalidad\1%\simulacion_3\output_tests.xlsx',ub_vec_"&amp;TH273&amp;"','ub_vec_"&amp;TH273&amp;"');"</f>
        <v>xlswrite('G:\Mi unidad\1. PROYECTOS TELLO 2022\SCM SPILL OVERS\outputs\PEAO\informalidad\1%\simulacion_3\output_tests.xlsx',ub_vec_157','ub_vec_157');</v>
      </c>
      <c r="TU273">
        <v>157</v>
      </c>
      <c r="TV273" t="str">
        <f>"xlswrite('G:\Mi unidad\1. PROYECTOS TELLO 2022\SCM SPILL OVERS\outputs\PEAO\alimentos\1%\simulacion_3\output_tests.xlsx',ub_vec_"&amp;TU273&amp;"','ub_vec_"&amp;TU273&amp;"');"</f>
        <v>xlswrite('G:\Mi unidad\1. PROYECTOS TELLO 2022\SCM SPILL OVERS\outputs\PEAO\alimentos\1%\simulacion_3\output_tests.xlsx',ub_vec_157','ub_vec_157');</v>
      </c>
      <c r="UB273">
        <v>157</v>
      </c>
      <c r="UC273" t="str">
        <f>"xlswrite('G:\Mi unidad\1. PROYECTOS TELLO 2022\SCM SPILL OVERS\outputs\PEAO\jefe_hogar\1%\simulacion_3\output_tests.xlsx',ub_vec_"&amp;UB273&amp;"','ub_vec_"&amp;UB273&amp;"');"</f>
        <v>xlswrite('G:\Mi unidad\1. PROYECTOS TELLO 2022\SCM SPILL OVERS\outputs\PEAO\jefe_hogar\1%\simulacion_3\output_tests.xlsx',ub_vec_157','ub_vec_157');</v>
      </c>
      <c r="UI273">
        <v>157</v>
      </c>
      <c r="UJ273" t="str">
        <f>"xlswrite('G:\Mi unidad\1. PROYECTOS TELLO 2022\SCM SPILL OVERS\outputs\PEAO\mujeres\1%\simulacion_3\output_tests.xlsx',ub_vec_"&amp;UI273&amp;"','ub_vec_"&amp;UI273&amp;"');"</f>
        <v>xlswrite('G:\Mi unidad\1. PROYECTOS TELLO 2022\SCM SPILL OVERS\outputs\PEAO\mujeres\1%\simulacion_3\output_tests.xlsx',ub_vec_157','ub_vec_157');</v>
      </c>
      <c r="UU273">
        <v>157</v>
      </c>
      <c r="UV273" t="str">
        <f>"xlswrite('G:\Mi unidad\1. PROYECTOS TELLO 2022\SCM SPILL OVERS\outputs\PEAO\criminalidad\1%\simulacion_3\output_tests.xlsx',ub_vec_"&amp;UU273&amp;"','ub_vec_"&amp;UU273&amp;"');"</f>
        <v>xlswrite('G:\Mi unidad\1. PROYECTOS TELLO 2022\SCM SPILL OVERS\outputs\PEAO\criminalidad\1%\simulacion_3\output_tests.xlsx',ub_vec_157','ub_vec_157');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OVERS\outputs\PEAO\bajo_niv_educ\1%\simulacion_3\output_tests.xlsx',p_value_vec_"&amp;QW274&amp;"','p_value_vec_"&amp;QW274&amp;"');"</f>
        <v>xlswrite('G:\Mi unidad\1. PROYECTOS TELLO 2022\SCM SPILL OVERS\outputs\PEAO\bajo_niv_educ\1%\simulacion_3\output_tests.xlsx',p_value_vec_157','p_value_vec_157');</v>
      </c>
      <c r="RK274">
        <v>157</v>
      </c>
      <c r="RL274" t="str">
        <f>"xlswrite('G:\Mi unidad\1. PROYECTOS TELLO 2022\SCM SPILL OVERS\outputs\PEAO\bajo_ingreso\1%\simulacion_3\output_tests.xlsx',p_value_vec_"&amp;RK274&amp;"','p_value_vec_"&amp;RK274&amp;"');"</f>
        <v>xlswrite('G:\Mi unidad\1. PROYECTOS TELLO 2022\SCM SPILL OVERS\outputs\PEAO\bajo_ingreso\1%\simulacion_3\output_tests.xlsx',p_value_vec_157','p_value_vec_157');</v>
      </c>
      <c r="RW274">
        <v>157</v>
      </c>
      <c r="RX274" t="str">
        <f>"xlswrite('G:\Mi unidad\1. PROYECTOS TELLO 2022\SCM SPILL OVERS\outputs\PEAO\densidad\1%\simulacion_3\output_tests.xlsx',p_value_vec_"&amp;RW274&amp;"','p_value_vec_"&amp;RW274&amp;"');"</f>
        <v>xlswrite('G:\Mi unidad\1. PROYECTOS TELLO 2022\SCM SPILL OVERS\outputs\PEAO\densidad\1%\simulacion_3\output_tests.xlsx',p_value_vec_157','p_value_vec_157');</v>
      </c>
      <c r="SI274">
        <v>157</v>
      </c>
      <c r="SJ274" t="str">
        <f>"xlswrite('G:\Mi unidad\1. PROYECTOS TELLO 2022\SCM SPILL OVERS\outputs\PEAO\densidad_g\1%\simulacion_3\output_tests.xlsx',p_value_vec_"&amp;SI274&amp;"','p_value_vec_"&amp;SI274&amp;"');"</f>
        <v>xlswrite('G:\Mi unidad\1. PROYECTOS TELLO 2022\SCM SPILL OVERS\outputs\PEAO\densidad_g\1%\simulacion_3\output_tests.xlsx',p_value_vec_157','p_value_vec_157');</v>
      </c>
      <c r="SU274">
        <v>157</v>
      </c>
      <c r="SV274" t="str">
        <f>"xlswrite('G:\Mi unidad\1. PROYECTOS TELLO 2022\SCM SPILL OVERS\outputs\PEAO\distancia_centro_salud\1%\simulacion_3\output_tests.xlsx',p_value_vec_"&amp;SU274&amp;"','p_value_vec_"&amp;SU274&amp;"');"</f>
        <v>xlswrite('G:\Mi unidad\1. PROYECTOS TELLO 2022\SCM SPILL OVERS\outputs\PEAO\distancia_centro_salud\1%\simulacion_3\output_tests.xlsx',p_value_vec_157','p_value_vec_157');</v>
      </c>
      <c r="TH274">
        <v>157</v>
      </c>
      <c r="TI274" t="str">
        <f>"xlswrite('G:\Mi unidad\1. PROYECTOS TELLO 2022\SCM SPILL OVERS\outputs\PEAO\informalidad\1%\simulacion_3\output_tests.xlsx',p_value_vec_"&amp;TH274&amp;"','p_value_vec_"&amp;TH274&amp;"');"</f>
        <v>xlswrite('G:\Mi unidad\1. PROYECTOS TELLO 2022\SCM SPILL OVERS\outputs\PEAO\informalidad\1%\simulacion_3\output_tests.xlsx',p_value_vec_157','p_value_vec_157');</v>
      </c>
      <c r="TU274">
        <v>157</v>
      </c>
      <c r="TV274" t="str">
        <f>"xlswrite('G:\Mi unidad\1. PROYECTOS TELLO 2022\SCM SPILL OVERS\outputs\PEAO\alimentos\1%\simulacion_3\output_tests.xlsx',p_value_vec_"&amp;TU274&amp;"','p_value_vec_"&amp;TU274&amp;"');"</f>
        <v>xlswrite('G:\Mi unidad\1. PROYECTOS TELLO 2022\SCM SPILL OVERS\outputs\PEAO\alimentos\1%\simulacion_3\output_tests.xlsx',p_value_vec_157','p_value_vec_157');</v>
      </c>
      <c r="UB274">
        <v>157</v>
      </c>
      <c r="UC274" t="str">
        <f>"xlswrite('G:\Mi unidad\1. PROYECTOS TELLO 2022\SCM SPILL OVERS\outputs\PEAO\jefe_hogar\1%\simulacion_3\output_tests.xlsx',p_value_vec_"&amp;UB274&amp;"','p_value_vec_"&amp;UB274&amp;"');"</f>
        <v>xlswrite('G:\Mi unidad\1. PROYECTOS TELLO 2022\SCM SPILL OVERS\outputs\PEAO\jefe_hogar\1%\simulacion_3\output_tests.xlsx',p_value_vec_157','p_value_vec_157');</v>
      </c>
      <c r="UI274">
        <v>157</v>
      </c>
      <c r="UJ274" t="str">
        <f>"xlswrite('G:\Mi unidad\1. PROYECTOS TELLO 2022\SCM SPILL OVERS\outputs\PEAO\mujeres\1%\simulacion_3\output_tests.xlsx',p_value_vec_"&amp;UI274&amp;"','p_value_vec_"&amp;UI274&amp;"');"</f>
        <v>xlswrite('G:\Mi unidad\1. PROYECTOS TELLO 2022\SCM SPILL OVERS\outputs\PEAO\mujeres\1%\simulacion_3\output_tests.xlsx',p_value_vec_157','p_value_vec_157');</v>
      </c>
      <c r="UU274">
        <v>157</v>
      </c>
      <c r="UV274" t="str">
        <f>"xlswrite('G:\Mi unidad\1. PROYECTOS TELLO 2022\SCM SPILL OVERS\outputs\PEAO\criminalidad\1%\simulacion_3\output_tests.xlsx',p_value_vec_"&amp;UU274&amp;"','p_value_vec_"&amp;UU274&amp;"');"</f>
        <v>xlswrite('G:\Mi unidad\1. PROYECTOS TELLO 2022\SCM SPILL OVERS\outputs\PEAO\criminalidad\1%\simulacion_3\output_tests.xlsx',p_value_vec_157','p_value_vec_157');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OVERS\outputs\PEAO\bajo_niv_educ\1%\simulacion_3\output_tests.xlsx',alpha1_hat_vec_"&amp;QW275&amp;"','alpha1_hat_vec_"&amp;QW275&amp;"');"</f>
        <v>xlswrite('G:\Mi unidad\1. PROYECTOS TELLO 2022\SCM SPILL OVERS\outputs\PEAO\bajo_niv_educ\1%\simulacion_3\output_tests.xlsx',alpha1_hat_vec_157','alpha1_hat_vec_157');</v>
      </c>
      <c r="RK275">
        <v>157</v>
      </c>
      <c r="RL275" t="str">
        <f>"xlswrite('G:\Mi unidad\1. PROYECTOS TELLO 2022\SCM SPILL OVERS\outputs\PEAO\bajo_ingreso\1%\simulacion_3\output_tests.xlsx',alpha1_hat_vec_"&amp;RK275&amp;"','alpha1_hat_vec_"&amp;RK275&amp;"');"</f>
        <v>xlswrite('G:\Mi unidad\1. PROYECTOS TELLO 2022\SCM SPILL OVERS\outputs\PEAO\bajo_ingreso\1%\simulacion_3\output_tests.xlsx',alpha1_hat_vec_157','alpha1_hat_vec_157');</v>
      </c>
      <c r="RW275">
        <v>157</v>
      </c>
      <c r="RX275" t="str">
        <f>"xlswrite('G:\Mi unidad\1. PROYECTOS TELLO 2022\SCM SPILL OVERS\outputs\PEAO\densidad\1%\simulacion_3\output_tests.xlsx',alpha1_hat_vec_"&amp;RW275&amp;"','alpha1_hat_vec_"&amp;RW275&amp;"');"</f>
        <v>xlswrite('G:\Mi unidad\1. PROYECTOS TELLO 2022\SCM SPILL OVERS\outputs\PEAO\densidad\1%\simulacion_3\output_tests.xlsx',alpha1_hat_vec_157','alpha1_hat_vec_157');</v>
      </c>
      <c r="SI275">
        <v>157</v>
      </c>
      <c r="SJ275" t="str">
        <f>"xlswrite('G:\Mi unidad\1. PROYECTOS TELLO 2022\SCM SPILL OVERS\outputs\PEAO\densidad_g\1%\simulacion_3\output_tests.xlsx',alpha1_hat_vec_"&amp;SI275&amp;"','alpha1_hat_vec_"&amp;SI275&amp;"');"</f>
        <v>xlswrite('G:\Mi unidad\1. PROYECTOS TELLO 2022\SCM SPILL OVERS\outputs\PEAO\densidad_g\1%\simulacion_3\output_tests.xlsx',alpha1_hat_vec_157','alpha1_hat_vec_157');</v>
      </c>
      <c r="SU275">
        <v>157</v>
      </c>
      <c r="SV275" t="str">
        <f>"xlswrite('G:\Mi unidad\1. PROYECTOS TELLO 2022\SCM SPILL OVERS\outputs\PEAO\distancia_centro_salud\1%\simulacion_3\output_tests.xlsx',alpha1_hat_vec_"&amp;SU275&amp;"','alpha1_hat_vec_"&amp;SU275&amp;"');"</f>
        <v>xlswrite('G:\Mi unidad\1. PROYECTOS TELLO 2022\SCM SPILL OVERS\outputs\PEAO\distancia_centro_salud\1%\simulacion_3\output_tests.xlsx',alpha1_hat_vec_157','alpha1_hat_vec_157');</v>
      </c>
      <c r="TH275">
        <v>157</v>
      </c>
      <c r="TI275" t="str">
        <f>"xlswrite('G:\Mi unidad\1. PROYECTOS TELLO 2022\SCM SPILL OVERS\outputs\PEAO\informalidad\1%\simulacion_3\output_tests.xlsx',alpha1_hat_vec_"&amp;TH275&amp;"','alpha1_hat_vec_"&amp;TH275&amp;"');"</f>
        <v>xlswrite('G:\Mi unidad\1. PROYECTOS TELLO 2022\SCM SPILL OVERS\outputs\PEAO\informalidad\1%\simulacion_3\output_tests.xlsx',alpha1_hat_vec_157','alpha1_hat_vec_157');</v>
      </c>
      <c r="TU275">
        <v>157</v>
      </c>
      <c r="TV275" t="str">
        <f>"xlswrite('G:\Mi unidad\1. PROYECTOS TELLO 2022\SCM SPILL OVERS\outputs\PEAO\alimentos\1%\simulacion_3\output_tests.xlsx',alpha1_hat_vec_"&amp;TU275&amp;"','alpha1_hat_vec_"&amp;TU275&amp;"');"</f>
        <v>xlswrite('G:\Mi unidad\1. PROYECTOS TELLO 2022\SCM SPILL OVERS\outputs\PEAO\alimentos\1%\simulacion_3\output_tests.xlsx',alpha1_hat_vec_157','alpha1_hat_vec_157');</v>
      </c>
      <c r="UB275">
        <v>157</v>
      </c>
      <c r="UC275" t="str">
        <f>"xlswrite('G:\Mi unidad\1. PROYECTOS TELLO 2022\SCM SPILL OVERS\outputs\PEAO\jefe_hogar\1%\simulacion_3\output_tests.xlsx',alpha1_hat_vec_"&amp;UB275&amp;"','alpha1_hat_vec_"&amp;UB275&amp;"');"</f>
        <v>xlswrite('G:\Mi unidad\1. PROYECTOS TELLO 2022\SCM SPILL OVERS\outputs\PEAO\jefe_hogar\1%\simulacion_3\output_tests.xlsx',alpha1_hat_vec_157','alpha1_hat_vec_157');</v>
      </c>
      <c r="UI275">
        <v>157</v>
      </c>
      <c r="UJ275" t="str">
        <f>"xlswrite('G:\Mi unidad\1. PROYECTOS TELLO 2022\SCM SPILL OVERS\outputs\PEAO\mujeres\1%\simulacion_3\output_tests.xlsx',alpha1_hat_vec_"&amp;UI275&amp;"','alpha1_hat_vec_"&amp;UI275&amp;"');"</f>
        <v>xlswrite('G:\Mi unidad\1. PROYECTOS TELLO 2022\SCM SPILL OVERS\outputs\PEAO\mujeres\1%\simulacion_3\output_tests.xlsx',alpha1_hat_vec_157','alpha1_hat_vec_157');</v>
      </c>
      <c r="UU275">
        <v>157</v>
      </c>
      <c r="UV275" t="str">
        <f>"xlswrite('G:\Mi unidad\1. PROYECTOS TELLO 2022\SCM SPILL OVERS\outputs\PEAO\criminalidad\1%\simulacion_3\output_tests.xlsx',alpha1_hat_vec_"&amp;UU275&amp;"','alpha1_hat_vec_"&amp;UU275&amp;"');"</f>
        <v>xlswrite('G:\Mi unidad\1. PROYECTOS TELLO 2022\SCM SPILL OVERS\outputs\PEAO\criminalidad\1%\simulacion_3\output_tests.xlsx',alpha1_hat_vec_157','alpha1_hat_vec_157');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OVERS\outputs\PEAO\bajo_niv_educ\1%\simulacion_3\output_tests.xlsx',spillover_test_"&amp;QW276&amp;"','sp_test_"&amp;QW276&amp;"');"</f>
        <v>xlswrite('G:\Mi unidad\1. PROYECTOS TELLO 2022\SCM SPILL OVERS\outputs\PEAO\bajo_niv_educ\1%\simulacion_3\output_tests.xlsx',spillover_test_157','sp_test_157');</v>
      </c>
      <c r="RK276">
        <v>157</v>
      </c>
      <c r="RL276" t="str">
        <f>"xlswrite('G:\Mi unidad\1. PROYECTOS TELLO 2022\SCM SPILL OVERS\outputs\PEAO\bajo_ingreso\1%\simulacion_3\output_tests.xlsx',spillover_test_"&amp;RK276&amp;"','sp_test_"&amp;RK276&amp;"');"</f>
        <v>xlswrite('G:\Mi unidad\1. PROYECTOS TELLO 2022\SCM SPILL OVERS\outputs\PEAO\bajo_ingreso\1%\simulacion_3\output_tests.xlsx',spillover_test_157','sp_test_157');</v>
      </c>
      <c r="RW276">
        <v>157</v>
      </c>
      <c r="RX276" t="str">
        <f>"xlswrite('G:\Mi unidad\1. PROYECTOS TELLO 2022\SCM SPILL OVERS\outputs\PEAO\densidad\1%\simulacion_3\output_tests.xlsx',spillover_test_"&amp;RW276&amp;"','sp_test_"&amp;RW276&amp;"');"</f>
        <v>xlswrite('G:\Mi unidad\1. PROYECTOS TELLO 2022\SCM SPILL OVERS\outputs\PEAO\densidad\1%\simulacion_3\output_tests.xlsx',spillover_test_157','sp_test_157');</v>
      </c>
      <c r="SI276">
        <v>157</v>
      </c>
      <c r="SJ276" t="str">
        <f>"xlswrite('G:\Mi unidad\1. PROYECTOS TELLO 2022\SCM SPILL OVERS\outputs\PEAO\densidad_g\1%\simulacion_3\output_tests.xlsx',spillover_test_"&amp;SI276&amp;"','sp_test_"&amp;SI276&amp;"');"</f>
        <v>xlswrite('G:\Mi unidad\1. PROYECTOS TELLO 2022\SCM SPILL OVERS\outputs\PEAO\densidad_g\1%\simulacion_3\output_tests.xlsx',spillover_test_157','sp_test_157');</v>
      </c>
      <c r="SU276">
        <v>157</v>
      </c>
      <c r="SV276" t="str">
        <f>"xlswrite('G:\Mi unidad\1. PROYECTOS TELLO 2022\SCM SPILL OVERS\outputs\PEAO\distancia_centro_salud\1%\simulacion_3\output_tests.xlsx',spillover_test_"&amp;SU276&amp;"','sp_test_"&amp;SU276&amp;"');"</f>
        <v>xlswrite('G:\Mi unidad\1. PROYECTOS TELLO 2022\SCM SPILL OVERS\outputs\PEAO\distancia_centro_salud\1%\simulacion_3\output_tests.xlsx',spillover_test_157','sp_test_157');</v>
      </c>
      <c r="TH276">
        <v>157</v>
      </c>
      <c r="TI276" t="str">
        <f>"xlswrite('G:\Mi unidad\1. PROYECTOS TELLO 2022\SCM SPILL OVERS\outputs\PEAO\informalidad\1%\simulacion_3\output_tests.xlsx',spillover_test_"&amp;TH276&amp;"','sp_test_"&amp;TH276&amp;"');"</f>
        <v>xlswrite('G:\Mi unidad\1. PROYECTOS TELLO 2022\SCM SPILL OVERS\outputs\PEAO\informalidad\1%\simulacion_3\output_tests.xlsx',spillover_test_157','sp_test_157');</v>
      </c>
      <c r="TU276">
        <v>157</v>
      </c>
      <c r="TV276" t="str">
        <f>"xlswrite('G:\Mi unidad\1. PROYECTOS TELLO 2022\SCM SPILL OVERS\outputs\PEAO\alimentos\1%\simulacion_3\output_tests.xlsx',spillover_test_"&amp;TU276&amp;"','sp_test_"&amp;TU276&amp;"');"</f>
        <v>xlswrite('G:\Mi unidad\1. PROYECTOS TELLO 2022\SCM SPILL OVERS\outputs\PEAO\alimentos\1%\simulacion_3\output_tests.xlsx',spillover_test_157','sp_test_157');</v>
      </c>
      <c r="UB276">
        <v>157</v>
      </c>
      <c r="UC276" t="str">
        <f>"xlswrite('G:\Mi unidad\1. PROYECTOS TELLO 2022\SCM SPILL OVERS\outputs\PEAO\jefe_hogar\1%\simulacion_3\output_tests.xlsx',spillover_test_"&amp;UB276&amp;"','sp_test_"&amp;UB276&amp;"');"</f>
        <v>xlswrite('G:\Mi unidad\1. PROYECTOS TELLO 2022\SCM SPILL OVERS\outputs\PEAO\jefe_hogar\1%\simulacion_3\output_tests.xlsx',spillover_test_157','sp_test_157');</v>
      </c>
      <c r="UI276">
        <v>157</v>
      </c>
      <c r="UJ276" t="str">
        <f>"xlswrite('G:\Mi unidad\1. PROYECTOS TELLO 2022\SCM SPILL OVERS\outputs\PEAO\mujeres\1%\simulacion_3\output_tests.xlsx',spillover_test_"&amp;UI276&amp;"','sp_test_"&amp;UI276&amp;"');"</f>
        <v>xlswrite('G:\Mi unidad\1. PROYECTOS TELLO 2022\SCM SPILL OVERS\outputs\PEAO\mujeres\1%\simulacion_3\output_tests.xlsx',spillover_test_157','sp_test_157');</v>
      </c>
      <c r="UU276">
        <v>157</v>
      </c>
      <c r="UV276" t="str">
        <f>"xlswrite('G:\Mi unidad\1. PROYECTOS TELLO 2022\SCM SPILL OVERS\outputs\PEAO\criminalidad\1%\simulacion_3\output_tests.xlsx',spillover_test_"&amp;UU276&amp;"','sp_test_"&amp;UU276&amp;"');"</f>
        <v>xlswrite('G:\Mi unidad\1. PROYECTOS TELLO 2022\SCM SPILL OVERS\outputs\PEAO\criminalidad\1%\simulacion_3\output_tests.xlsx',spillover_test_157','sp_test_157');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sp_andrews_te(Y_pre_"&amp;QI277&amp;",PEAO_"&amp;QI277&amp;"(:,T+s),A_"&amp;QI277&amp;",C,.05);"</f>
        <v xml:space="preserve">    [p_value_89,lb_89,ub_89] = sp_andrews_te(Y_pre_89,PEAO_89(:,T+s),A_89,C,.05);</v>
      </c>
      <c r="QP277">
        <v>133</v>
      </c>
      <c r="QQ277" t="str">
        <f>"    spillover_test_"&amp;QP277&amp;"(s) = sp_andrews(Y_pre_"&amp;QP277&amp;",PEAO_"&amp;QP277&amp;"(:,T+s),A_"&amp;QP277&amp;",C,d,alpha_sig);"</f>
        <v xml:space="preserve">    spillover_test_133(s) = sp_andrews(Y_pre_133,PEAO_133(:,T+s),A_133,C,d,alpha_sig);</v>
      </c>
      <c r="QW277">
        <v>158</v>
      </c>
      <c r="QX277" t="str">
        <f>"xlswrite('G:\Mi unidad\1. PROYECTOS TELLO 2022\SCM SPILL OVERS\outputs\PEAO\bajo_niv_educ\1%\simulacion_3\output_tests.xlsx',lb_vec_"&amp;QW277&amp;"','lb_vec_"&amp;QW277&amp;"');"</f>
        <v>xlswrite('G:\Mi unidad\1. PROYECTOS TELLO 2022\SCM SPILL OVERS\outputs\PEAO\bajo_niv_educ\1%\simulacion_3\output_tests.xlsx',lb_vec_158','lb_vec_158');</v>
      </c>
      <c r="RK277">
        <v>158</v>
      </c>
      <c r="RL277" t="str">
        <f>"xlswrite('G:\Mi unidad\1. PROYECTOS TELLO 2022\SCM SPILL OVERS\outputs\PEAO\bajo_ingreso\1%\simulacion_3\output_tests.xlsx',lb_vec_"&amp;RK277&amp;"','lb_vec_"&amp;RK277&amp;"');"</f>
        <v>xlswrite('G:\Mi unidad\1. PROYECTOS TELLO 2022\SCM SPILL OVERS\outputs\PEAO\bajo_ingreso\1%\simulacion_3\output_tests.xlsx',lb_vec_158','lb_vec_158');</v>
      </c>
      <c r="RW277">
        <v>158</v>
      </c>
      <c r="RX277" t="str">
        <f>"xlswrite('G:\Mi unidad\1. PROYECTOS TELLO 2022\SCM SPILL OVERS\outputs\PEAO\densidad\1%\simulacion_3\output_tests.xlsx',lb_vec_"&amp;RW277&amp;"','lb_vec_"&amp;RW277&amp;"');"</f>
        <v>xlswrite('G:\Mi unidad\1. PROYECTOS TELLO 2022\SCM SPILL OVERS\outputs\PEAO\densidad\1%\simulacion_3\output_tests.xlsx',lb_vec_158','lb_vec_158');</v>
      </c>
      <c r="SI277">
        <v>158</v>
      </c>
      <c r="SJ277" t="str">
        <f>"xlswrite('G:\Mi unidad\1. PROYECTOS TELLO 2022\SCM SPILL OVERS\outputs\PEAO\densidad_g\1%\simulacion_3\output_tests.xlsx',lb_vec_"&amp;SI277&amp;"','lb_vec_"&amp;SI277&amp;"');"</f>
        <v>xlswrite('G:\Mi unidad\1. PROYECTOS TELLO 2022\SCM SPILL OVERS\outputs\PEAO\densidad_g\1%\simulacion_3\output_tests.xlsx',lb_vec_158','lb_vec_158');</v>
      </c>
      <c r="SU277">
        <v>158</v>
      </c>
      <c r="SV277" t="str">
        <f>"xlswrite('G:\Mi unidad\1. PROYECTOS TELLO 2022\SCM SPILL OVERS\outputs\PEAO\distancia_centro_salud\1%\simulacion_3\output_tests.xlsx',lb_vec_"&amp;SU277&amp;"','lb_vec_"&amp;SU277&amp;"');"</f>
        <v>xlswrite('G:\Mi unidad\1. PROYECTOS TELLO 2022\SCM SPILL OVERS\outputs\PEAO\distancia_centro_salud\1%\simulacion_3\output_tests.xlsx',lb_vec_158','lb_vec_158');</v>
      </c>
      <c r="TH277">
        <v>158</v>
      </c>
      <c r="TI277" t="str">
        <f>"xlswrite('G:\Mi unidad\1. PROYECTOS TELLO 2022\SCM SPILL OVERS\outputs\PEAO\informalidad\1%\simulacion_3\output_tests.xlsx',lb_vec_"&amp;TH277&amp;"','lb_vec_"&amp;TH277&amp;"');"</f>
        <v>xlswrite('G:\Mi unidad\1. PROYECTOS TELLO 2022\SCM SPILL OVERS\outputs\PEAO\informalidad\1%\simulacion_3\output_tests.xlsx',lb_vec_158','lb_vec_158');</v>
      </c>
      <c r="TU277">
        <v>158</v>
      </c>
      <c r="TV277" t="str">
        <f>"xlswrite('G:\Mi unidad\1. PROYECTOS TELLO 2022\SCM SPILL OVERS\outputs\PEAO\alimentos\1%\simulacion_3\output_tests.xlsx',lb_vec_"&amp;TU277&amp;"','lb_vec_"&amp;TU277&amp;"');"</f>
        <v>xlswrite('G:\Mi unidad\1. PROYECTOS TELLO 2022\SCM SPILL OVERS\outputs\PEAO\alimentos\1%\simulacion_3\output_tests.xlsx',lb_vec_158','lb_vec_158');</v>
      </c>
      <c r="UB277">
        <v>158</v>
      </c>
      <c r="UC277" t="str">
        <f>"xlswrite('G:\Mi unidad\1. PROYECTOS TELLO 2022\SCM SPILL OVERS\outputs\PEAO\jefe_hogar\1%\simulacion_3\output_tests.xlsx',lb_vec_"&amp;UB277&amp;"','lb_vec_"&amp;UB277&amp;"');"</f>
        <v>xlswrite('G:\Mi unidad\1. PROYECTOS TELLO 2022\SCM SPILL OVERS\outputs\PEAO\jefe_hogar\1%\simulacion_3\output_tests.xlsx',lb_vec_158','lb_vec_158');</v>
      </c>
      <c r="UI277">
        <v>158</v>
      </c>
      <c r="UJ277" t="str">
        <f>"xlswrite('G:\Mi unidad\1. PROYECTOS TELLO 2022\SCM SPILL OVERS\outputs\PEAO\mujeres\1%\simulacion_3\output_tests.xlsx',lb_vec_"&amp;UI277&amp;"','lb_vec_"&amp;UI277&amp;"');"</f>
        <v>xlswrite('G:\Mi unidad\1. PROYECTOS TELLO 2022\SCM SPILL OVERS\outputs\PEAO\mujeres\1%\simulacion_3\output_tests.xlsx',lb_vec_158','lb_vec_158');</v>
      </c>
      <c r="UU277">
        <v>158</v>
      </c>
      <c r="UV277" t="str">
        <f>"xlswrite('G:\Mi unidad\1. PROYECTOS TELLO 2022\SCM SPILL OVERS\outputs\PEAO\criminalidad\1%\simulacion_3\output_tests.xlsx',lb_vec_"&amp;UU277&amp;"','lb_vec_"&amp;UU277&amp;"');"</f>
        <v>xlswrite('G:\Mi unidad\1. PROYECTOS TELLO 2022\SCM SPILL OVERS\outputs\PEAO\criminalidad\1%\simulacion_3\output_tests.xlsx',lb_vec_158','lb_vec_158');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OVERS\outputs\PEAO\bajo_niv_educ\1%\simulacion_3\output_tests.xlsx',ub_vec_"&amp;QW278&amp;"','ub_vec_"&amp;QW278&amp;"');"</f>
        <v>xlswrite('G:\Mi unidad\1. PROYECTOS TELLO 2022\SCM SPILL OVERS\outputs\PEAO\bajo_niv_educ\1%\simulacion_3\output_tests.xlsx',ub_vec_158','ub_vec_158');</v>
      </c>
      <c r="RK278">
        <v>158</v>
      </c>
      <c r="RL278" t="str">
        <f>"xlswrite('G:\Mi unidad\1. PROYECTOS TELLO 2022\SCM SPILL OVERS\outputs\PEAO\bajo_ingreso\1%\simulacion_3\output_tests.xlsx',ub_vec_"&amp;RK278&amp;"','ub_vec_"&amp;RK278&amp;"');"</f>
        <v>xlswrite('G:\Mi unidad\1. PROYECTOS TELLO 2022\SCM SPILL OVERS\outputs\PEAO\bajo_ingreso\1%\simulacion_3\output_tests.xlsx',ub_vec_158','ub_vec_158');</v>
      </c>
      <c r="RW278">
        <v>158</v>
      </c>
      <c r="RX278" t="str">
        <f>"xlswrite('G:\Mi unidad\1. PROYECTOS TELLO 2022\SCM SPILL OVERS\outputs\PEAO\densidad\1%\simulacion_3\output_tests.xlsx',ub_vec_"&amp;RW278&amp;"','ub_vec_"&amp;RW278&amp;"');"</f>
        <v>xlswrite('G:\Mi unidad\1. PROYECTOS TELLO 2022\SCM SPILL OVERS\outputs\PEAO\densidad\1%\simulacion_3\output_tests.xlsx',ub_vec_158','ub_vec_158');</v>
      </c>
      <c r="SI278">
        <v>158</v>
      </c>
      <c r="SJ278" t="str">
        <f>"xlswrite('G:\Mi unidad\1. PROYECTOS TELLO 2022\SCM SPILL OVERS\outputs\PEAO\densidad_g\1%\simulacion_3\output_tests.xlsx',ub_vec_"&amp;SI278&amp;"','ub_vec_"&amp;SI278&amp;"');"</f>
        <v>xlswrite('G:\Mi unidad\1. PROYECTOS TELLO 2022\SCM SPILL OVERS\outputs\PEAO\densidad_g\1%\simulacion_3\output_tests.xlsx',ub_vec_158','ub_vec_158');</v>
      </c>
      <c r="SU278">
        <v>158</v>
      </c>
      <c r="SV278" t="str">
        <f>"xlswrite('G:\Mi unidad\1. PROYECTOS TELLO 2022\SCM SPILL OVERS\outputs\PEAO\distancia_centro_salud\1%\simulacion_3\output_tests.xlsx',ub_vec_"&amp;SU278&amp;"','ub_vec_"&amp;SU278&amp;"');"</f>
        <v>xlswrite('G:\Mi unidad\1. PROYECTOS TELLO 2022\SCM SPILL OVERS\outputs\PEAO\distancia_centro_salud\1%\simulacion_3\output_tests.xlsx',ub_vec_158','ub_vec_158');</v>
      </c>
      <c r="TH278">
        <v>158</v>
      </c>
      <c r="TI278" t="str">
        <f>"xlswrite('G:\Mi unidad\1. PROYECTOS TELLO 2022\SCM SPILL OVERS\outputs\PEAO\informalidad\1%\simulacion_3\output_tests.xlsx',ub_vec_"&amp;TH278&amp;"','ub_vec_"&amp;TH278&amp;"');"</f>
        <v>xlswrite('G:\Mi unidad\1. PROYECTOS TELLO 2022\SCM SPILL OVERS\outputs\PEAO\informalidad\1%\simulacion_3\output_tests.xlsx',ub_vec_158','ub_vec_158');</v>
      </c>
      <c r="TU278">
        <v>158</v>
      </c>
      <c r="TV278" t="str">
        <f>"xlswrite('G:\Mi unidad\1. PROYECTOS TELLO 2022\SCM SPILL OVERS\outputs\PEAO\alimentos\1%\simulacion_3\output_tests.xlsx',ub_vec_"&amp;TU278&amp;"','ub_vec_"&amp;TU278&amp;"');"</f>
        <v>xlswrite('G:\Mi unidad\1. PROYECTOS TELLO 2022\SCM SPILL OVERS\outputs\PEAO\alimentos\1%\simulacion_3\output_tests.xlsx',ub_vec_158','ub_vec_158');</v>
      </c>
      <c r="UB278">
        <v>158</v>
      </c>
      <c r="UC278" t="str">
        <f>"xlswrite('G:\Mi unidad\1. PROYECTOS TELLO 2022\SCM SPILL OVERS\outputs\PEAO\jefe_hogar\1%\simulacion_3\output_tests.xlsx',ub_vec_"&amp;UB278&amp;"','ub_vec_"&amp;UB278&amp;"');"</f>
        <v>xlswrite('G:\Mi unidad\1. PROYECTOS TELLO 2022\SCM SPILL OVERS\outputs\PEAO\jefe_hogar\1%\simulacion_3\output_tests.xlsx',ub_vec_158','ub_vec_158');</v>
      </c>
      <c r="UI278">
        <v>158</v>
      </c>
      <c r="UJ278" t="str">
        <f>"xlswrite('G:\Mi unidad\1. PROYECTOS TELLO 2022\SCM SPILL OVERS\outputs\PEAO\mujeres\1%\simulacion_3\output_tests.xlsx',ub_vec_"&amp;UI278&amp;"','ub_vec_"&amp;UI278&amp;"');"</f>
        <v>xlswrite('G:\Mi unidad\1. PROYECTOS TELLO 2022\SCM SPILL OVERS\outputs\PEAO\mujeres\1%\simulacion_3\output_tests.xlsx',ub_vec_158','ub_vec_158');</v>
      </c>
      <c r="UU278">
        <v>158</v>
      </c>
      <c r="UV278" t="str">
        <f>"xlswrite('G:\Mi unidad\1. PROYECTOS TELLO 2022\SCM SPILL OVERS\outputs\PEAO\criminalidad\1%\simulacion_3\output_tests.xlsx',ub_vec_"&amp;UU278&amp;"','ub_vec_"&amp;UU278&amp;"');"</f>
        <v>xlswrite('G:\Mi unidad\1. PROYECTOS TELLO 2022\SCM SPILL OVERS\outputs\PEAO\criminalidad\1%\simulacion_3\output_tests.xlsx',ub_vec_158','ub_vec_158');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OVERS\outputs\PEAO\bajo_niv_educ\1%\simulacion_3\output_tests.xlsx',p_value_vec_"&amp;QW279&amp;"','p_value_vec_"&amp;QW279&amp;"');"</f>
        <v>xlswrite('G:\Mi unidad\1. PROYECTOS TELLO 2022\SCM SPILL OVERS\outputs\PEAO\bajo_niv_educ\1%\simulacion_3\output_tests.xlsx',p_value_vec_158','p_value_vec_158');</v>
      </c>
      <c r="RK279">
        <v>158</v>
      </c>
      <c r="RL279" t="str">
        <f>"xlswrite('G:\Mi unidad\1. PROYECTOS TELLO 2022\SCM SPILL OVERS\outputs\PEAO\bajo_ingreso\1%\simulacion_3\output_tests.xlsx',p_value_vec_"&amp;RK279&amp;"','p_value_vec_"&amp;RK279&amp;"');"</f>
        <v>xlswrite('G:\Mi unidad\1. PROYECTOS TELLO 2022\SCM SPILL OVERS\outputs\PEAO\bajo_ingreso\1%\simulacion_3\output_tests.xlsx',p_value_vec_158','p_value_vec_158');</v>
      </c>
      <c r="RW279">
        <v>158</v>
      </c>
      <c r="RX279" t="str">
        <f>"xlswrite('G:\Mi unidad\1. PROYECTOS TELLO 2022\SCM SPILL OVERS\outputs\PEAO\densidad\1%\simulacion_3\output_tests.xlsx',p_value_vec_"&amp;RW279&amp;"','p_value_vec_"&amp;RW279&amp;"');"</f>
        <v>xlswrite('G:\Mi unidad\1. PROYECTOS TELLO 2022\SCM SPILL OVERS\outputs\PEAO\densidad\1%\simulacion_3\output_tests.xlsx',p_value_vec_158','p_value_vec_158');</v>
      </c>
      <c r="SI279">
        <v>158</v>
      </c>
      <c r="SJ279" t="str">
        <f>"xlswrite('G:\Mi unidad\1. PROYECTOS TELLO 2022\SCM SPILL OVERS\outputs\PEAO\densidad_g\1%\simulacion_3\output_tests.xlsx',p_value_vec_"&amp;SI279&amp;"','p_value_vec_"&amp;SI279&amp;"');"</f>
        <v>xlswrite('G:\Mi unidad\1. PROYECTOS TELLO 2022\SCM SPILL OVERS\outputs\PEAO\densidad_g\1%\simulacion_3\output_tests.xlsx',p_value_vec_158','p_value_vec_158');</v>
      </c>
      <c r="SU279">
        <v>158</v>
      </c>
      <c r="SV279" t="str">
        <f>"xlswrite('G:\Mi unidad\1. PROYECTOS TELLO 2022\SCM SPILL OVERS\outputs\PEAO\distancia_centro_salud\1%\simulacion_3\output_tests.xlsx',p_value_vec_"&amp;SU279&amp;"','p_value_vec_"&amp;SU279&amp;"');"</f>
        <v>xlswrite('G:\Mi unidad\1. PROYECTOS TELLO 2022\SCM SPILL OVERS\outputs\PEAO\distancia_centro_salud\1%\simulacion_3\output_tests.xlsx',p_value_vec_158','p_value_vec_158');</v>
      </c>
      <c r="TH279">
        <v>158</v>
      </c>
      <c r="TI279" t="str">
        <f>"xlswrite('G:\Mi unidad\1. PROYECTOS TELLO 2022\SCM SPILL OVERS\outputs\PEAO\informalidad\1%\simulacion_3\output_tests.xlsx',p_value_vec_"&amp;TH279&amp;"','p_value_vec_"&amp;TH279&amp;"');"</f>
        <v>xlswrite('G:\Mi unidad\1. PROYECTOS TELLO 2022\SCM SPILL OVERS\outputs\PEAO\informalidad\1%\simulacion_3\output_tests.xlsx',p_value_vec_158','p_value_vec_158');</v>
      </c>
      <c r="TU279">
        <v>158</v>
      </c>
      <c r="TV279" t="str">
        <f>"xlswrite('G:\Mi unidad\1. PROYECTOS TELLO 2022\SCM SPILL OVERS\outputs\PEAO\alimentos\1%\simulacion_3\output_tests.xlsx',p_value_vec_"&amp;TU279&amp;"','p_value_vec_"&amp;TU279&amp;"');"</f>
        <v>xlswrite('G:\Mi unidad\1. PROYECTOS TELLO 2022\SCM SPILL OVERS\outputs\PEAO\alimentos\1%\simulacion_3\output_tests.xlsx',p_value_vec_158','p_value_vec_158');</v>
      </c>
      <c r="UB279">
        <v>158</v>
      </c>
      <c r="UC279" t="str">
        <f>"xlswrite('G:\Mi unidad\1. PROYECTOS TELLO 2022\SCM SPILL OVERS\outputs\PEAO\jefe_hogar\1%\simulacion_3\output_tests.xlsx',p_value_vec_"&amp;UB279&amp;"','p_value_vec_"&amp;UB279&amp;"');"</f>
        <v>xlswrite('G:\Mi unidad\1. PROYECTOS TELLO 2022\SCM SPILL OVERS\outputs\PEAO\jefe_hogar\1%\simulacion_3\output_tests.xlsx',p_value_vec_158','p_value_vec_158');</v>
      </c>
      <c r="UI279">
        <v>158</v>
      </c>
      <c r="UJ279" t="str">
        <f>"xlswrite('G:\Mi unidad\1. PROYECTOS TELLO 2022\SCM SPILL OVERS\outputs\PEAO\mujeres\1%\simulacion_3\output_tests.xlsx',p_value_vec_"&amp;UI279&amp;"','p_value_vec_"&amp;UI279&amp;"');"</f>
        <v>xlswrite('G:\Mi unidad\1. PROYECTOS TELLO 2022\SCM SPILL OVERS\outputs\PEAO\mujeres\1%\simulacion_3\output_tests.xlsx',p_value_vec_158','p_value_vec_158');</v>
      </c>
      <c r="UU279">
        <v>158</v>
      </c>
      <c r="UV279" t="str">
        <f>"xlswrite('G:\Mi unidad\1. PROYECTOS TELLO 2022\SCM SPILL OVERS\outputs\PEAO\criminalidad\1%\simulacion_3\output_tests.xlsx',p_value_vec_"&amp;UU279&amp;"','p_value_vec_"&amp;UU279&amp;"');"</f>
        <v>xlswrite('G:\Mi unidad\1. PROYECTOS TELLO 2022\SCM SPILL OVERS\outputs\PEAO\criminalidad\1%\simulacion_3\output_tests.xlsx',p_value_vec_158','p_value_vec_158');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OVERS\outputs\PEAO\bajo_niv_educ\1%\simulacion_3\output_tests.xlsx',alpha1_hat_vec_"&amp;QW280&amp;"','alpha1_hat_vec_"&amp;QW280&amp;"');"</f>
        <v>xlswrite('G:\Mi unidad\1. PROYECTOS TELLO 2022\SCM SPILL OVERS\outputs\PEAO\bajo_niv_educ\1%\simulacion_3\output_tests.xlsx',alpha1_hat_vec_158','alpha1_hat_vec_158');</v>
      </c>
      <c r="RK280">
        <v>158</v>
      </c>
      <c r="RL280" t="str">
        <f>"xlswrite('G:\Mi unidad\1. PROYECTOS TELLO 2022\SCM SPILL OVERS\outputs\PEAO\bajo_ingreso\1%\simulacion_3\output_tests.xlsx',alpha1_hat_vec_"&amp;RK280&amp;"','alpha1_hat_vec_"&amp;RK280&amp;"');"</f>
        <v>xlswrite('G:\Mi unidad\1. PROYECTOS TELLO 2022\SCM SPILL OVERS\outputs\PEAO\bajo_ingreso\1%\simulacion_3\output_tests.xlsx',alpha1_hat_vec_158','alpha1_hat_vec_158');</v>
      </c>
      <c r="RW280">
        <v>158</v>
      </c>
      <c r="RX280" t="str">
        <f>"xlswrite('G:\Mi unidad\1. PROYECTOS TELLO 2022\SCM SPILL OVERS\outputs\PEAO\densidad\1%\simulacion_3\output_tests.xlsx',alpha1_hat_vec_"&amp;RW280&amp;"','alpha1_hat_vec_"&amp;RW280&amp;"');"</f>
        <v>xlswrite('G:\Mi unidad\1. PROYECTOS TELLO 2022\SCM SPILL OVERS\outputs\PEAO\densidad\1%\simulacion_3\output_tests.xlsx',alpha1_hat_vec_158','alpha1_hat_vec_158');</v>
      </c>
      <c r="SI280">
        <v>158</v>
      </c>
      <c r="SJ280" t="str">
        <f>"xlswrite('G:\Mi unidad\1. PROYECTOS TELLO 2022\SCM SPILL OVERS\outputs\PEAO\densidad_g\1%\simulacion_3\output_tests.xlsx',alpha1_hat_vec_"&amp;SI280&amp;"','alpha1_hat_vec_"&amp;SI280&amp;"');"</f>
        <v>xlswrite('G:\Mi unidad\1. PROYECTOS TELLO 2022\SCM SPILL OVERS\outputs\PEAO\densidad_g\1%\simulacion_3\output_tests.xlsx',alpha1_hat_vec_158','alpha1_hat_vec_158');</v>
      </c>
      <c r="SU280">
        <v>158</v>
      </c>
      <c r="SV280" t="str">
        <f>"xlswrite('G:\Mi unidad\1. PROYECTOS TELLO 2022\SCM SPILL OVERS\outputs\PEAO\distancia_centro_salud\1%\simulacion_3\output_tests.xlsx',alpha1_hat_vec_"&amp;SU280&amp;"','alpha1_hat_vec_"&amp;SU280&amp;"');"</f>
        <v>xlswrite('G:\Mi unidad\1. PROYECTOS TELLO 2022\SCM SPILL OVERS\outputs\PEAO\distancia_centro_salud\1%\simulacion_3\output_tests.xlsx',alpha1_hat_vec_158','alpha1_hat_vec_158');</v>
      </c>
      <c r="TH280">
        <v>158</v>
      </c>
      <c r="TI280" t="str">
        <f>"xlswrite('G:\Mi unidad\1. PROYECTOS TELLO 2022\SCM SPILL OVERS\outputs\PEAO\informalidad\1%\simulacion_3\output_tests.xlsx',alpha1_hat_vec_"&amp;TH280&amp;"','alpha1_hat_vec_"&amp;TH280&amp;"');"</f>
        <v>xlswrite('G:\Mi unidad\1. PROYECTOS TELLO 2022\SCM SPILL OVERS\outputs\PEAO\informalidad\1%\simulacion_3\output_tests.xlsx',alpha1_hat_vec_158','alpha1_hat_vec_158');</v>
      </c>
      <c r="TU280">
        <v>158</v>
      </c>
      <c r="TV280" t="str">
        <f>"xlswrite('G:\Mi unidad\1. PROYECTOS TELLO 2022\SCM SPILL OVERS\outputs\PEAO\alimentos\1%\simulacion_3\output_tests.xlsx',alpha1_hat_vec_"&amp;TU280&amp;"','alpha1_hat_vec_"&amp;TU280&amp;"');"</f>
        <v>xlswrite('G:\Mi unidad\1. PROYECTOS TELLO 2022\SCM SPILL OVERS\outputs\PEAO\alimentos\1%\simulacion_3\output_tests.xlsx',alpha1_hat_vec_158','alpha1_hat_vec_158');</v>
      </c>
      <c r="UB280">
        <v>158</v>
      </c>
      <c r="UC280" t="str">
        <f>"xlswrite('G:\Mi unidad\1. PROYECTOS TELLO 2022\SCM SPILL OVERS\outputs\PEAO\jefe_hogar\1%\simulacion_3\output_tests.xlsx',alpha1_hat_vec_"&amp;UB280&amp;"','alpha1_hat_vec_"&amp;UB280&amp;"');"</f>
        <v>xlswrite('G:\Mi unidad\1. PROYECTOS TELLO 2022\SCM SPILL OVERS\outputs\PEAO\jefe_hogar\1%\simulacion_3\output_tests.xlsx',alpha1_hat_vec_158','alpha1_hat_vec_158');</v>
      </c>
      <c r="UI280">
        <v>158</v>
      </c>
      <c r="UJ280" t="str">
        <f>"xlswrite('G:\Mi unidad\1. PROYECTOS TELLO 2022\SCM SPILL OVERS\outputs\PEAO\mujeres\1%\simulacion_3\output_tests.xlsx',alpha1_hat_vec_"&amp;UI280&amp;"','alpha1_hat_vec_"&amp;UI280&amp;"');"</f>
        <v>xlswrite('G:\Mi unidad\1. PROYECTOS TELLO 2022\SCM SPILL OVERS\outputs\PEAO\mujeres\1%\simulacion_3\output_tests.xlsx',alpha1_hat_vec_158','alpha1_hat_vec_158');</v>
      </c>
      <c r="UU280">
        <v>158</v>
      </c>
      <c r="UV280" t="str">
        <f>"xlswrite('G:\Mi unidad\1. PROYECTOS TELLO 2022\SCM SPILL OVERS\outputs\PEAO\criminalidad\1%\simulacion_3\output_tests.xlsx',alpha1_hat_vec_"&amp;UU280&amp;"','alpha1_hat_vec_"&amp;UU280&amp;"');"</f>
        <v>xlswrite('G:\Mi unidad\1. PROYECTOS TELLO 2022\SCM SPILL OVERS\outputs\PEAO\criminalidad\1%\simulacion_3\output_tests.xlsx',alpha1_hat_vec_158','alpha1_hat_vec_158');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OVERS\outputs\PEAO\bajo_niv_educ\1%\simulacion_3\output_tests.xlsx',spillover_test_"&amp;QW281&amp;"','sp_test_"&amp;QW281&amp;"');"</f>
        <v>xlswrite('G:\Mi unidad\1. PROYECTOS TELLO 2022\SCM SPILL OVERS\outputs\PEAO\bajo_niv_educ\1%\simulacion_3\output_tests.xlsx',spillover_test_158','sp_test_158');</v>
      </c>
      <c r="RK281">
        <v>158</v>
      </c>
      <c r="RL281" t="str">
        <f>"xlswrite('G:\Mi unidad\1. PROYECTOS TELLO 2022\SCM SPILL OVERS\outputs\PEAO\bajo_ingreso\1%\simulacion_3\output_tests.xlsx',spillover_test_"&amp;RK281&amp;"','sp_test_"&amp;RK281&amp;"');"</f>
        <v>xlswrite('G:\Mi unidad\1. PROYECTOS TELLO 2022\SCM SPILL OVERS\outputs\PEAO\bajo_ingreso\1%\simulacion_3\output_tests.xlsx',spillover_test_158','sp_test_158');</v>
      </c>
      <c r="RW281">
        <v>158</v>
      </c>
      <c r="RX281" t="str">
        <f>"xlswrite('G:\Mi unidad\1. PROYECTOS TELLO 2022\SCM SPILL OVERS\outputs\PEAO\densidad\1%\simulacion_3\output_tests.xlsx',spillover_test_"&amp;RW281&amp;"','sp_test_"&amp;RW281&amp;"');"</f>
        <v>xlswrite('G:\Mi unidad\1. PROYECTOS TELLO 2022\SCM SPILL OVERS\outputs\PEAO\densidad\1%\simulacion_3\output_tests.xlsx',spillover_test_158','sp_test_158');</v>
      </c>
      <c r="SI281">
        <v>158</v>
      </c>
      <c r="SJ281" t="str">
        <f>"xlswrite('G:\Mi unidad\1. PROYECTOS TELLO 2022\SCM SPILL OVERS\outputs\PEAO\densidad_g\1%\simulacion_3\output_tests.xlsx',spillover_test_"&amp;SI281&amp;"','sp_test_"&amp;SI281&amp;"');"</f>
        <v>xlswrite('G:\Mi unidad\1. PROYECTOS TELLO 2022\SCM SPILL OVERS\outputs\PEAO\densidad_g\1%\simulacion_3\output_tests.xlsx',spillover_test_158','sp_test_158');</v>
      </c>
      <c r="SU281">
        <v>158</v>
      </c>
      <c r="SV281" t="str">
        <f>"xlswrite('G:\Mi unidad\1. PROYECTOS TELLO 2022\SCM SPILL OVERS\outputs\PEAO\distancia_centro_salud\1%\simulacion_3\output_tests.xlsx',spillover_test_"&amp;SU281&amp;"','sp_test_"&amp;SU281&amp;"');"</f>
        <v>xlswrite('G:\Mi unidad\1. PROYECTOS TELLO 2022\SCM SPILL OVERS\outputs\PEAO\distancia_centro_salud\1%\simulacion_3\output_tests.xlsx',spillover_test_158','sp_test_158');</v>
      </c>
      <c r="TH281">
        <v>158</v>
      </c>
      <c r="TI281" t="str">
        <f>"xlswrite('G:\Mi unidad\1. PROYECTOS TELLO 2022\SCM SPILL OVERS\outputs\PEAO\informalidad\1%\simulacion_3\output_tests.xlsx',spillover_test_"&amp;TH281&amp;"','sp_test_"&amp;TH281&amp;"');"</f>
        <v>xlswrite('G:\Mi unidad\1. PROYECTOS TELLO 2022\SCM SPILL OVERS\outputs\PEAO\informalidad\1%\simulacion_3\output_tests.xlsx',spillover_test_158','sp_test_158');</v>
      </c>
      <c r="TU281">
        <v>158</v>
      </c>
      <c r="TV281" t="str">
        <f>"xlswrite('G:\Mi unidad\1. PROYECTOS TELLO 2022\SCM SPILL OVERS\outputs\PEAO\alimentos\1%\simulacion_3\output_tests.xlsx',spillover_test_"&amp;TU281&amp;"','sp_test_"&amp;TU281&amp;"');"</f>
        <v>xlswrite('G:\Mi unidad\1. PROYECTOS TELLO 2022\SCM SPILL OVERS\outputs\PEAO\alimentos\1%\simulacion_3\output_tests.xlsx',spillover_test_158','sp_test_158');</v>
      </c>
      <c r="UB281">
        <v>158</v>
      </c>
      <c r="UC281" t="str">
        <f>"xlswrite('G:\Mi unidad\1. PROYECTOS TELLO 2022\SCM SPILL OVERS\outputs\PEAO\jefe_hogar\1%\simulacion_3\output_tests.xlsx',spillover_test_"&amp;UB281&amp;"','sp_test_"&amp;UB281&amp;"');"</f>
        <v>xlswrite('G:\Mi unidad\1. PROYECTOS TELLO 2022\SCM SPILL OVERS\outputs\PEAO\jefe_hogar\1%\simulacion_3\output_tests.xlsx',spillover_test_158','sp_test_158');</v>
      </c>
      <c r="UI281">
        <v>158</v>
      </c>
      <c r="UJ281" t="str">
        <f>"xlswrite('G:\Mi unidad\1. PROYECTOS TELLO 2022\SCM SPILL OVERS\outputs\PEAO\mujeres\1%\simulacion_3\output_tests.xlsx',spillover_test_"&amp;UI281&amp;"','sp_test_"&amp;UI281&amp;"');"</f>
        <v>xlswrite('G:\Mi unidad\1. PROYECTOS TELLO 2022\SCM SPILL OVERS\outputs\PEAO\mujeres\1%\simulacion_3\output_tests.xlsx',spillover_test_158','sp_test_158');</v>
      </c>
      <c r="UU281">
        <v>158</v>
      </c>
      <c r="UV281" t="str">
        <f>"xlswrite('G:\Mi unidad\1. PROYECTOS TELLO 2022\SCM SPILL OVERS\outputs\PEAO\criminalidad\1%\simulacion_3\output_tests.xlsx',spillover_test_"&amp;UU281&amp;"','sp_test_"&amp;UU281&amp;"');"</f>
        <v>xlswrite('G:\Mi unidad\1. PROYECTOS TELLO 2022\SCM SPILL OVERS\outputs\PEAO\criminalidad\1%\simulacion_3\output_tests.xlsx',spillover_test_158','sp_test_158');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OVERS\outputs\PEAO\bajo_niv_educ\1%\simulacion_3\output_tests.xlsx',lb_vec_"&amp;QW282&amp;"','lb_vec_"&amp;QW282&amp;"');"</f>
        <v>xlswrite('G:\Mi unidad\1. PROYECTOS TELLO 2022\SCM SPILL OVERS\outputs\PEAO\bajo_niv_educ\1%\simulacion_3\output_tests.xlsx',lb_vec_159','lb_vec_159');</v>
      </c>
      <c r="RK282">
        <v>159</v>
      </c>
      <c r="RL282" t="str">
        <f>"xlswrite('G:\Mi unidad\1. PROYECTOS TELLO 2022\SCM SPILL OVERS\outputs\PEAO\bajo_ingreso\1%\simulacion_3\output_tests.xlsx',lb_vec_"&amp;RK282&amp;"','lb_vec_"&amp;RK282&amp;"');"</f>
        <v>xlswrite('G:\Mi unidad\1. PROYECTOS TELLO 2022\SCM SPILL OVERS\outputs\PEAO\bajo_ingreso\1%\simulacion_3\output_tests.xlsx',lb_vec_159','lb_vec_159');</v>
      </c>
      <c r="RW282">
        <v>159</v>
      </c>
      <c r="RX282" t="str">
        <f>"xlswrite('G:\Mi unidad\1. PROYECTOS TELLO 2022\SCM SPILL OVERS\outputs\PEAO\densidad\1%\simulacion_3\output_tests.xlsx',lb_vec_"&amp;RW282&amp;"','lb_vec_"&amp;RW282&amp;"');"</f>
        <v>xlswrite('G:\Mi unidad\1. PROYECTOS TELLO 2022\SCM SPILL OVERS\outputs\PEAO\densidad\1%\simulacion_3\output_tests.xlsx',lb_vec_159','lb_vec_159');</v>
      </c>
      <c r="SI282">
        <v>159</v>
      </c>
      <c r="SJ282" t="str">
        <f>"xlswrite('G:\Mi unidad\1. PROYECTOS TELLO 2022\SCM SPILL OVERS\outputs\PEAO\densidad_g\1%\simulacion_3\output_tests.xlsx',lb_vec_"&amp;SI282&amp;"','lb_vec_"&amp;SI282&amp;"');"</f>
        <v>xlswrite('G:\Mi unidad\1. PROYECTOS TELLO 2022\SCM SPILL OVERS\outputs\PEAO\densidad_g\1%\simulacion_3\output_tests.xlsx',lb_vec_159','lb_vec_159');</v>
      </c>
      <c r="SU282">
        <v>159</v>
      </c>
      <c r="SV282" t="str">
        <f>"xlswrite('G:\Mi unidad\1. PROYECTOS TELLO 2022\SCM SPILL OVERS\outputs\PEAO\distancia_centro_salud\1%\simulacion_3\output_tests.xlsx',lb_vec_"&amp;SU282&amp;"','lb_vec_"&amp;SU282&amp;"');"</f>
        <v>xlswrite('G:\Mi unidad\1. PROYECTOS TELLO 2022\SCM SPILL OVERS\outputs\PEAO\distancia_centro_salud\1%\simulacion_3\output_tests.xlsx',lb_vec_159','lb_vec_159');</v>
      </c>
      <c r="TH282">
        <v>159</v>
      </c>
      <c r="TI282" t="str">
        <f>"xlswrite('G:\Mi unidad\1. PROYECTOS TELLO 2022\SCM SPILL OVERS\outputs\PEAO\informalidad\1%\simulacion_3\output_tests.xlsx',lb_vec_"&amp;TH282&amp;"','lb_vec_"&amp;TH282&amp;"');"</f>
        <v>xlswrite('G:\Mi unidad\1. PROYECTOS TELLO 2022\SCM SPILL OVERS\outputs\PEAO\informalidad\1%\simulacion_3\output_tests.xlsx',lb_vec_159','lb_vec_159');</v>
      </c>
      <c r="TU282">
        <v>159</v>
      </c>
      <c r="TV282" t="str">
        <f>"xlswrite('G:\Mi unidad\1. PROYECTOS TELLO 2022\SCM SPILL OVERS\outputs\PEAO\alimentos\1%\simulacion_3\output_tests.xlsx',lb_vec_"&amp;TU282&amp;"','lb_vec_"&amp;TU282&amp;"');"</f>
        <v>xlswrite('G:\Mi unidad\1. PROYECTOS TELLO 2022\SCM SPILL OVERS\outputs\PEAO\alimentos\1%\simulacion_3\output_tests.xlsx',lb_vec_159','lb_vec_159');</v>
      </c>
      <c r="UB282">
        <v>159</v>
      </c>
      <c r="UC282" t="str">
        <f>"xlswrite('G:\Mi unidad\1. PROYECTOS TELLO 2022\SCM SPILL OVERS\outputs\PEAO\jefe_hogar\1%\simulacion_3\output_tests.xlsx',lb_vec_"&amp;UB282&amp;"','lb_vec_"&amp;UB282&amp;"');"</f>
        <v>xlswrite('G:\Mi unidad\1. PROYECTOS TELLO 2022\SCM SPILL OVERS\outputs\PEAO\jefe_hogar\1%\simulacion_3\output_tests.xlsx',lb_vec_159','lb_vec_159');</v>
      </c>
      <c r="UI282">
        <v>159</v>
      </c>
      <c r="UJ282" t="str">
        <f>"xlswrite('G:\Mi unidad\1. PROYECTOS TELLO 2022\SCM SPILL OVERS\outputs\PEAO\mujeres\1%\simulacion_3\output_tests.xlsx',lb_vec_"&amp;UI282&amp;"','lb_vec_"&amp;UI282&amp;"');"</f>
        <v>xlswrite('G:\Mi unidad\1. PROYECTOS TELLO 2022\SCM SPILL OVERS\outputs\PEAO\mujeres\1%\simulacion_3\output_tests.xlsx',lb_vec_159','lb_vec_159');</v>
      </c>
      <c r="UU282">
        <v>159</v>
      </c>
      <c r="UV282" t="str">
        <f>"xlswrite('G:\Mi unidad\1. PROYECTOS TELLO 2022\SCM SPILL OVERS\outputs\PEAO\criminalidad\1%\simulacion_3\output_tests.xlsx',lb_vec_"&amp;UU282&amp;"','lb_vec_"&amp;UU282&amp;"');"</f>
        <v>xlswrite('G:\Mi unidad\1. PROYECTOS TELLO 2022\SCM SPILL OVERS\outputs\PEAO\criminalidad\1%\simulacion_3\output_tests.xlsx',lb_vec_159','lb_vec_159');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sp_andrews(Y_pre_"&amp;QP283&amp;",PEAO_"&amp;QP283&amp;"(:,T+s),A_"&amp;QP283&amp;",C,d,alpha_sig);"</f>
        <v xml:space="preserve">    spillover_test_139(s) = sp_andrews(Y_pre_139,PEAO_139(:,T+s),A_139,C,d,alpha_sig);</v>
      </c>
      <c r="QW283">
        <v>159</v>
      </c>
      <c r="QX283" t="str">
        <f>"xlswrite('G:\Mi unidad\1. PROYECTOS TELLO 2022\SCM SPILL OVERS\outputs\PEAO\bajo_niv_educ\1%\simulacion_3\output_tests.xlsx',ub_vec_"&amp;QW283&amp;"','ub_vec_"&amp;QW283&amp;"');"</f>
        <v>xlswrite('G:\Mi unidad\1. PROYECTOS TELLO 2022\SCM SPILL OVERS\outputs\PEAO\bajo_niv_educ\1%\simulacion_3\output_tests.xlsx',ub_vec_159','ub_vec_159');</v>
      </c>
      <c r="RK283">
        <v>159</v>
      </c>
      <c r="RL283" t="str">
        <f>"xlswrite('G:\Mi unidad\1. PROYECTOS TELLO 2022\SCM SPILL OVERS\outputs\PEAO\bajo_ingreso\1%\simulacion_3\output_tests.xlsx',ub_vec_"&amp;RK283&amp;"','ub_vec_"&amp;RK283&amp;"');"</f>
        <v>xlswrite('G:\Mi unidad\1. PROYECTOS TELLO 2022\SCM SPILL OVERS\outputs\PEAO\bajo_ingreso\1%\simulacion_3\output_tests.xlsx',ub_vec_159','ub_vec_159');</v>
      </c>
      <c r="RW283">
        <v>159</v>
      </c>
      <c r="RX283" t="str">
        <f>"xlswrite('G:\Mi unidad\1. PROYECTOS TELLO 2022\SCM SPILL OVERS\outputs\PEAO\densidad\1%\simulacion_3\output_tests.xlsx',ub_vec_"&amp;RW283&amp;"','ub_vec_"&amp;RW283&amp;"');"</f>
        <v>xlswrite('G:\Mi unidad\1. PROYECTOS TELLO 2022\SCM SPILL OVERS\outputs\PEAO\densidad\1%\simulacion_3\output_tests.xlsx',ub_vec_159','ub_vec_159');</v>
      </c>
      <c r="SI283">
        <v>159</v>
      </c>
      <c r="SJ283" t="str">
        <f>"xlswrite('G:\Mi unidad\1. PROYECTOS TELLO 2022\SCM SPILL OVERS\outputs\PEAO\densidad_g\1%\simulacion_3\output_tests.xlsx',ub_vec_"&amp;SI283&amp;"','ub_vec_"&amp;SI283&amp;"');"</f>
        <v>xlswrite('G:\Mi unidad\1. PROYECTOS TELLO 2022\SCM SPILL OVERS\outputs\PEAO\densidad_g\1%\simulacion_3\output_tests.xlsx',ub_vec_159','ub_vec_159');</v>
      </c>
      <c r="SU283">
        <v>159</v>
      </c>
      <c r="SV283" t="str">
        <f>"xlswrite('G:\Mi unidad\1. PROYECTOS TELLO 2022\SCM SPILL OVERS\outputs\PEAO\distancia_centro_salud\1%\simulacion_3\output_tests.xlsx',ub_vec_"&amp;SU283&amp;"','ub_vec_"&amp;SU283&amp;"');"</f>
        <v>xlswrite('G:\Mi unidad\1. PROYECTOS TELLO 2022\SCM SPILL OVERS\outputs\PEAO\distancia_centro_salud\1%\simulacion_3\output_tests.xlsx',ub_vec_159','ub_vec_159');</v>
      </c>
      <c r="TH283">
        <v>159</v>
      </c>
      <c r="TI283" t="str">
        <f>"xlswrite('G:\Mi unidad\1. PROYECTOS TELLO 2022\SCM SPILL OVERS\outputs\PEAO\informalidad\1%\simulacion_3\output_tests.xlsx',ub_vec_"&amp;TH283&amp;"','ub_vec_"&amp;TH283&amp;"');"</f>
        <v>xlswrite('G:\Mi unidad\1. PROYECTOS TELLO 2022\SCM SPILL OVERS\outputs\PEAO\informalidad\1%\simulacion_3\output_tests.xlsx',ub_vec_159','ub_vec_159');</v>
      </c>
      <c r="TU283">
        <v>159</v>
      </c>
      <c r="TV283" t="str">
        <f>"xlswrite('G:\Mi unidad\1. PROYECTOS TELLO 2022\SCM SPILL OVERS\outputs\PEAO\alimentos\1%\simulacion_3\output_tests.xlsx',ub_vec_"&amp;TU283&amp;"','ub_vec_"&amp;TU283&amp;"');"</f>
        <v>xlswrite('G:\Mi unidad\1. PROYECTOS TELLO 2022\SCM SPILL OVERS\outputs\PEAO\alimentos\1%\simulacion_3\output_tests.xlsx',ub_vec_159','ub_vec_159');</v>
      </c>
      <c r="UB283">
        <v>159</v>
      </c>
      <c r="UC283" t="str">
        <f>"xlswrite('G:\Mi unidad\1. PROYECTOS TELLO 2022\SCM SPILL OVERS\outputs\PEAO\jefe_hogar\1%\simulacion_3\output_tests.xlsx',ub_vec_"&amp;UB283&amp;"','ub_vec_"&amp;UB283&amp;"');"</f>
        <v>xlswrite('G:\Mi unidad\1. PROYECTOS TELLO 2022\SCM SPILL OVERS\outputs\PEAO\jefe_hogar\1%\simulacion_3\output_tests.xlsx',ub_vec_159','ub_vec_159');</v>
      </c>
      <c r="UI283">
        <v>159</v>
      </c>
      <c r="UJ283" t="str">
        <f>"xlswrite('G:\Mi unidad\1. PROYECTOS TELLO 2022\SCM SPILL OVERS\outputs\PEAO\mujeres\1%\simulacion_3\output_tests.xlsx',ub_vec_"&amp;UI283&amp;"','ub_vec_"&amp;UI283&amp;"');"</f>
        <v>xlswrite('G:\Mi unidad\1. PROYECTOS TELLO 2022\SCM SPILL OVERS\outputs\PEAO\mujeres\1%\simulacion_3\output_tests.xlsx',ub_vec_159','ub_vec_159');</v>
      </c>
      <c r="UU283">
        <v>159</v>
      </c>
      <c r="UV283" t="str">
        <f>"xlswrite('G:\Mi unidad\1. PROYECTOS TELLO 2022\SCM SPILL OVERS\outputs\PEAO\criminalidad\1%\simulacion_3\output_tests.xlsx',ub_vec_"&amp;UU283&amp;"','ub_vec_"&amp;UU283&amp;"');"</f>
        <v>xlswrite('G:\Mi unidad\1. PROYECTOS TELLO 2022\SCM SPILL OVERS\outputs\PEAO\criminalidad\1%\simulacion_3\output_tests.xlsx',ub_vec_159','ub_vec_159');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OVERS\outputs\PEAO\bajo_niv_educ\1%\simulacion_3\output_tests.xlsx',p_value_vec_"&amp;QW284&amp;"','p_value_vec_"&amp;QW284&amp;"');"</f>
        <v>xlswrite('G:\Mi unidad\1. PROYECTOS TELLO 2022\SCM SPILL OVERS\outputs\PEAO\bajo_niv_educ\1%\simulacion_3\output_tests.xlsx',p_value_vec_159','p_value_vec_159');</v>
      </c>
      <c r="RK284">
        <v>159</v>
      </c>
      <c r="RL284" t="str">
        <f>"xlswrite('G:\Mi unidad\1. PROYECTOS TELLO 2022\SCM SPILL OVERS\outputs\PEAO\bajo_ingreso\1%\simulacion_3\output_tests.xlsx',p_value_vec_"&amp;RK284&amp;"','p_value_vec_"&amp;RK284&amp;"');"</f>
        <v>xlswrite('G:\Mi unidad\1. PROYECTOS TELLO 2022\SCM SPILL OVERS\outputs\PEAO\bajo_ingreso\1%\simulacion_3\output_tests.xlsx',p_value_vec_159','p_value_vec_159');</v>
      </c>
      <c r="RW284">
        <v>159</v>
      </c>
      <c r="RX284" t="str">
        <f>"xlswrite('G:\Mi unidad\1. PROYECTOS TELLO 2022\SCM SPILL OVERS\outputs\PEAO\densidad\1%\simulacion_3\output_tests.xlsx',p_value_vec_"&amp;RW284&amp;"','p_value_vec_"&amp;RW284&amp;"');"</f>
        <v>xlswrite('G:\Mi unidad\1. PROYECTOS TELLO 2022\SCM SPILL OVERS\outputs\PEAO\densidad\1%\simulacion_3\output_tests.xlsx',p_value_vec_159','p_value_vec_159');</v>
      </c>
      <c r="SI284">
        <v>159</v>
      </c>
      <c r="SJ284" t="str">
        <f>"xlswrite('G:\Mi unidad\1. PROYECTOS TELLO 2022\SCM SPILL OVERS\outputs\PEAO\densidad_g\1%\simulacion_3\output_tests.xlsx',p_value_vec_"&amp;SI284&amp;"','p_value_vec_"&amp;SI284&amp;"');"</f>
        <v>xlswrite('G:\Mi unidad\1. PROYECTOS TELLO 2022\SCM SPILL OVERS\outputs\PEAO\densidad_g\1%\simulacion_3\output_tests.xlsx',p_value_vec_159','p_value_vec_159');</v>
      </c>
      <c r="SU284">
        <v>159</v>
      </c>
      <c r="SV284" t="str">
        <f>"xlswrite('G:\Mi unidad\1. PROYECTOS TELLO 2022\SCM SPILL OVERS\outputs\PEAO\distancia_centro_salud\1%\simulacion_3\output_tests.xlsx',p_value_vec_"&amp;SU284&amp;"','p_value_vec_"&amp;SU284&amp;"');"</f>
        <v>xlswrite('G:\Mi unidad\1. PROYECTOS TELLO 2022\SCM SPILL OVERS\outputs\PEAO\distancia_centro_salud\1%\simulacion_3\output_tests.xlsx',p_value_vec_159','p_value_vec_159');</v>
      </c>
      <c r="TH284">
        <v>159</v>
      </c>
      <c r="TI284" t="str">
        <f>"xlswrite('G:\Mi unidad\1. PROYECTOS TELLO 2022\SCM SPILL OVERS\outputs\PEAO\informalidad\1%\simulacion_3\output_tests.xlsx',p_value_vec_"&amp;TH284&amp;"','p_value_vec_"&amp;TH284&amp;"');"</f>
        <v>xlswrite('G:\Mi unidad\1. PROYECTOS TELLO 2022\SCM SPILL OVERS\outputs\PEAO\informalidad\1%\simulacion_3\output_tests.xlsx',p_value_vec_159','p_value_vec_159');</v>
      </c>
      <c r="TU284">
        <v>159</v>
      </c>
      <c r="TV284" t="str">
        <f>"xlswrite('G:\Mi unidad\1. PROYECTOS TELLO 2022\SCM SPILL OVERS\outputs\PEAO\alimentos\1%\simulacion_3\output_tests.xlsx',p_value_vec_"&amp;TU284&amp;"','p_value_vec_"&amp;TU284&amp;"');"</f>
        <v>xlswrite('G:\Mi unidad\1. PROYECTOS TELLO 2022\SCM SPILL OVERS\outputs\PEAO\alimentos\1%\simulacion_3\output_tests.xlsx',p_value_vec_159','p_value_vec_159');</v>
      </c>
      <c r="UB284">
        <v>159</v>
      </c>
      <c r="UC284" t="str">
        <f>"xlswrite('G:\Mi unidad\1. PROYECTOS TELLO 2022\SCM SPILL OVERS\outputs\PEAO\jefe_hogar\1%\simulacion_3\output_tests.xlsx',p_value_vec_"&amp;UB284&amp;"','p_value_vec_"&amp;UB284&amp;"');"</f>
        <v>xlswrite('G:\Mi unidad\1. PROYECTOS TELLO 2022\SCM SPILL OVERS\outputs\PEAO\jefe_hogar\1%\simulacion_3\output_tests.xlsx',p_value_vec_159','p_value_vec_159');</v>
      </c>
      <c r="UI284">
        <v>159</v>
      </c>
      <c r="UJ284" t="str">
        <f>"xlswrite('G:\Mi unidad\1. PROYECTOS TELLO 2022\SCM SPILL OVERS\outputs\PEAO\mujeres\1%\simulacion_3\output_tests.xlsx',p_value_vec_"&amp;UI284&amp;"','p_value_vec_"&amp;UI284&amp;"');"</f>
        <v>xlswrite('G:\Mi unidad\1. PROYECTOS TELLO 2022\SCM SPILL OVERS\outputs\PEAO\mujeres\1%\simulacion_3\output_tests.xlsx',p_value_vec_159','p_value_vec_159');</v>
      </c>
      <c r="UU284">
        <v>159</v>
      </c>
      <c r="UV284" t="str">
        <f>"xlswrite('G:\Mi unidad\1. PROYECTOS TELLO 2022\SCM SPILL OVERS\outputs\PEAO\criminalidad\1%\simulacion_3\output_tests.xlsx',p_value_vec_"&amp;UU284&amp;"','p_value_vec_"&amp;UU284&amp;"');"</f>
        <v>xlswrite('G:\Mi unidad\1. PROYECTOS TELLO 2022\SCM SPILL OVERS\outputs\PEAO\criminalidad\1%\simulacion_3\output_tests.xlsx',p_value_vec_159','p_value_vec_159');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OVERS\outputs\PEAO\bajo_niv_educ\1%\simulacion_3\output_tests.xlsx',alpha1_hat_vec_"&amp;QW285&amp;"','alpha1_hat_vec_"&amp;QW285&amp;"');"</f>
        <v>xlswrite('G:\Mi unidad\1. PROYECTOS TELLO 2022\SCM SPILL OVERS\outputs\PEAO\bajo_niv_educ\1%\simulacion_3\output_tests.xlsx',alpha1_hat_vec_159','alpha1_hat_vec_159');</v>
      </c>
      <c r="RK285">
        <v>159</v>
      </c>
      <c r="RL285" t="str">
        <f>"xlswrite('G:\Mi unidad\1. PROYECTOS TELLO 2022\SCM SPILL OVERS\outputs\PEAO\bajo_ingreso\1%\simulacion_3\output_tests.xlsx',alpha1_hat_vec_"&amp;RK285&amp;"','alpha1_hat_vec_"&amp;RK285&amp;"');"</f>
        <v>xlswrite('G:\Mi unidad\1. PROYECTOS TELLO 2022\SCM SPILL OVERS\outputs\PEAO\bajo_ingreso\1%\simulacion_3\output_tests.xlsx',alpha1_hat_vec_159','alpha1_hat_vec_159');</v>
      </c>
      <c r="RW285">
        <v>159</v>
      </c>
      <c r="RX285" t="str">
        <f>"xlswrite('G:\Mi unidad\1. PROYECTOS TELLO 2022\SCM SPILL OVERS\outputs\PEAO\densidad\1%\simulacion_3\output_tests.xlsx',alpha1_hat_vec_"&amp;RW285&amp;"','alpha1_hat_vec_"&amp;RW285&amp;"');"</f>
        <v>xlswrite('G:\Mi unidad\1. PROYECTOS TELLO 2022\SCM SPILL OVERS\outputs\PEAO\densidad\1%\simulacion_3\output_tests.xlsx',alpha1_hat_vec_159','alpha1_hat_vec_159');</v>
      </c>
      <c r="SI285">
        <v>159</v>
      </c>
      <c r="SJ285" t="str">
        <f>"xlswrite('G:\Mi unidad\1. PROYECTOS TELLO 2022\SCM SPILL OVERS\outputs\PEAO\densidad_g\1%\simulacion_3\output_tests.xlsx',alpha1_hat_vec_"&amp;SI285&amp;"','alpha1_hat_vec_"&amp;SI285&amp;"');"</f>
        <v>xlswrite('G:\Mi unidad\1. PROYECTOS TELLO 2022\SCM SPILL OVERS\outputs\PEAO\densidad_g\1%\simulacion_3\output_tests.xlsx',alpha1_hat_vec_159','alpha1_hat_vec_159');</v>
      </c>
      <c r="SU285">
        <v>159</v>
      </c>
      <c r="SV285" t="str">
        <f>"xlswrite('G:\Mi unidad\1. PROYECTOS TELLO 2022\SCM SPILL OVERS\outputs\PEAO\distancia_centro_salud\1%\simulacion_3\output_tests.xlsx',alpha1_hat_vec_"&amp;SU285&amp;"','alpha1_hat_vec_"&amp;SU285&amp;"');"</f>
        <v>xlswrite('G:\Mi unidad\1. PROYECTOS TELLO 2022\SCM SPILL OVERS\outputs\PEAO\distancia_centro_salud\1%\simulacion_3\output_tests.xlsx',alpha1_hat_vec_159','alpha1_hat_vec_159');</v>
      </c>
      <c r="TH285">
        <v>159</v>
      </c>
      <c r="TI285" t="str">
        <f>"xlswrite('G:\Mi unidad\1. PROYECTOS TELLO 2022\SCM SPILL OVERS\outputs\PEAO\informalidad\1%\simulacion_3\output_tests.xlsx',alpha1_hat_vec_"&amp;TH285&amp;"','alpha1_hat_vec_"&amp;TH285&amp;"');"</f>
        <v>xlswrite('G:\Mi unidad\1. PROYECTOS TELLO 2022\SCM SPILL OVERS\outputs\PEAO\informalidad\1%\simulacion_3\output_tests.xlsx',alpha1_hat_vec_159','alpha1_hat_vec_159');</v>
      </c>
      <c r="TU285">
        <v>159</v>
      </c>
      <c r="TV285" t="str">
        <f>"xlswrite('G:\Mi unidad\1. PROYECTOS TELLO 2022\SCM SPILL OVERS\outputs\PEAO\alimentos\1%\simulacion_3\output_tests.xlsx',alpha1_hat_vec_"&amp;TU285&amp;"','alpha1_hat_vec_"&amp;TU285&amp;"');"</f>
        <v>xlswrite('G:\Mi unidad\1. PROYECTOS TELLO 2022\SCM SPILL OVERS\outputs\PEAO\alimentos\1%\simulacion_3\output_tests.xlsx',alpha1_hat_vec_159','alpha1_hat_vec_159');</v>
      </c>
      <c r="UB285">
        <v>159</v>
      </c>
      <c r="UC285" t="str">
        <f>"xlswrite('G:\Mi unidad\1. PROYECTOS TELLO 2022\SCM SPILL OVERS\outputs\PEAO\jefe_hogar\1%\simulacion_3\output_tests.xlsx',alpha1_hat_vec_"&amp;UB285&amp;"','alpha1_hat_vec_"&amp;UB285&amp;"');"</f>
        <v>xlswrite('G:\Mi unidad\1. PROYECTOS TELLO 2022\SCM SPILL OVERS\outputs\PEAO\jefe_hogar\1%\simulacion_3\output_tests.xlsx',alpha1_hat_vec_159','alpha1_hat_vec_159');</v>
      </c>
      <c r="UI285">
        <v>159</v>
      </c>
      <c r="UJ285" t="str">
        <f>"xlswrite('G:\Mi unidad\1. PROYECTOS TELLO 2022\SCM SPILL OVERS\outputs\PEAO\mujeres\1%\simulacion_3\output_tests.xlsx',alpha1_hat_vec_"&amp;UI285&amp;"','alpha1_hat_vec_"&amp;UI285&amp;"');"</f>
        <v>xlswrite('G:\Mi unidad\1. PROYECTOS TELLO 2022\SCM SPILL OVERS\outputs\PEAO\mujeres\1%\simulacion_3\output_tests.xlsx',alpha1_hat_vec_159','alpha1_hat_vec_159');</v>
      </c>
      <c r="UU285">
        <v>159</v>
      </c>
      <c r="UV285" t="str">
        <f>"xlswrite('G:\Mi unidad\1. PROYECTOS TELLO 2022\SCM SPILL OVERS\outputs\PEAO\criminalidad\1%\simulacion_3\output_tests.xlsx',alpha1_hat_vec_"&amp;UU285&amp;"','alpha1_hat_vec_"&amp;UU285&amp;"');"</f>
        <v>xlswrite('G:\Mi unidad\1. PROYECTOS TELLO 2022\SCM SPILL OVERS\outputs\PEAO\criminalidad\1%\simulacion_3\output_tests.xlsx',alpha1_hat_vec_159','alpha1_hat_vec_159');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sp_andrews_te(Y_pre_"&amp;QI286&amp;",PEAO_"&amp;QI286&amp;"(:,T+s),A_"&amp;QI286&amp;",C,.05);"</f>
        <v xml:space="preserve">    [p_value_91,lb_91,ub_91] = sp_andrews_te(Y_pre_91,PEAO_91(:,T+s),A_91,C,.05);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OVERS\outputs\PEAO\bajo_niv_educ\1%\simulacion_3\output_tests.xlsx',spillover_test_"&amp;QW286&amp;"','sp_test_"&amp;QW286&amp;"');"</f>
        <v>xlswrite('G:\Mi unidad\1. PROYECTOS TELLO 2022\SCM SPILL OVERS\outputs\PEAO\bajo_niv_educ\1%\simulacion_3\output_tests.xlsx',spillover_test_159','sp_test_159');</v>
      </c>
      <c r="RK286">
        <v>159</v>
      </c>
      <c r="RL286" t="str">
        <f>"xlswrite('G:\Mi unidad\1. PROYECTOS TELLO 2022\SCM SPILL OVERS\outputs\PEAO\bajo_ingreso\1%\simulacion_3\output_tests.xlsx',spillover_test_"&amp;RK286&amp;"','sp_test_"&amp;RK286&amp;"');"</f>
        <v>xlswrite('G:\Mi unidad\1. PROYECTOS TELLO 2022\SCM SPILL OVERS\outputs\PEAO\bajo_ingreso\1%\simulacion_3\output_tests.xlsx',spillover_test_159','sp_test_159');</v>
      </c>
      <c r="RW286">
        <v>159</v>
      </c>
      <c r="RX286" t="str">
        <f>"xlswrite('G:\Mi unidad\1. PROYECTOS TELLO 2022\SCM SPILL OVERS\outputs\PEAO\densidad\1%\simulacion_3\output_tests.xlsx',spillover_test_"&amp;RW286&amp;"','sp_test_"&amp;RW286&amp;"');"</f>
        <v>xlswrite('G:\Mi unidad\1. PROYECTOS TELLO 2022\SCM SPILL OVERS\outputs\PEAO\densidad\1%\simulacion_3\output_tests.xlsx',spillover_test_159','sp_test_159');</v>
      </c>
      <c r="SI286">
        <v>159</v>
      </c>
      <c r="SJ286" t="str">
        <f>"xlswrite('G:\Mi unidad\1. PROYECTOS TELLO 2022\SCM SPILL OVERS\outputs\PEAO\densidad_g\1%\simulacion_3\output_tests.xlsx',spillover_test_"&amp;SI286&amp;"','sp_test_"&amp;SI286&amp;"');"</f>
        <v>xlswrite('G:\Mi unidad\1. PROYECTOS TELLO 2022\SCM SPILL OVERS\outputs\PEAO\densidad_g\1%\simulacion_3\output_tests.xlsx',spillover_test_159','sp_test_159');</v>
      </c>
      <c r="SU286">
        <v>159</v>
      </c>
      <c r="SV286" t="str">
        <f>"xlswrite('G:\Mi unidad\1. PROYECTOS TELLO 2022\SCM SPILL OVERS\outputs\PEAO\distancia_centro_salud\1%\simulacion_3\output_tests.xlsx',spillover_test_"&amp;SU286&amp;"','sp_test_"&amp;SU286&amp;"');"</f>
        <v>xlswrite('G:\Mi unidad\1. PROYECTOS TELLO 2022\SCM SPILL OVERS\outputs\PEAO\distancia_centro_salud\1%\simulacion_3\output_tests.xlsx',spillover_test_159','sp_test_159');</v>
      </c>
      <c r="TH286">
        <v>159</v>
      </c>
      <c r="TI286" t="str">
        <f>"xlswrite('G:\Mi unidad\1. PROYECTOS TELLO 2022\SCM SPILL OVERS\outputs\PEAO\informalidad\1%\simulacion_3\output_tests.xlsx',spillover_test_"&amp;TH286&amp;"','sp_test_"&amp;TH286&amp;"');"</f>
        <v>xlswrite('G:\Mi unidad\1. PROYECTOS TELLO 2022\SCM SPILL OVERS\outputs\PEAO\informalidad\1%\simulacion_3\output_tests.xlsx',spillover_test_159','sp_test_159');</v>
      </c>
      <c r="TU286">
        <v>159</v>
      </c>
      <c r="TV286" t="str">
        <f>"xlswrite('G:\Mi unidad\1. PROYECTOS TELLO 2022\SCM SPILL OVERS\outputs\PEAO\alimentos\1%\simulacion_3\output_tests.xlsx',spillover_test_"&amp;TU286&amp;"','sp_test_"&amp;TU286&amp;"');"</f>
        <v>xlswrite('G:\Mi unidad\1. PROYECTOS TELLO 2022\SCM SPILL OVERS\outputs\PEAO\alimentos\1%\simulacion_3\output_tests.xlsx',spillover_test_159','sp_test_159');</v>
      </c>
      <c r="UB286">
        <v>159</v>
      </c>
      <c r="UC286" t="str">
        <f>"xlswrite('G:\Mi unidad\1. PROYECTOS TELLO 2022\SCM SPILL OVERS\outputs\PEAO\jefe_hogar\1%\simulacion_3\output_tests.xlsx',spillover_test_"&amp;UB286&amp;"','sp_test_"&amp;UB286&amp;"');"</f>
        <v>xlswrite('G:\Mi unidad\1. PROYECTOS TELLO 2022\SCM SPILL OVERS\outputs\PEAO\jefe_hogar\1%\simulacion_3\output_tests.xlsx',spillover_test_159','sp_test_159');</v>
      </c>
      <c r="UI286">
        <v>159</v>
      </c>
      <c r="UJ286" t="str">
        <f>"xlswrite('G:\Mi unidad\1. PROYECTOS TELLO 2022\SCM SPILL OVERS\outputs\PEAO\mujeres\1%\simulacion_3\output_tests.xlsx',spillover_test_"&amp;UI286&amp;"','sp_test_"&amp;UI286&amp;"');"</f>
        <v>xlswrite('G:\Mi unidad\1. PROYECTOS TELLO 2022\SCM SPILL OVERS\outputs\PEAO\mujeres\1%\simulacion_3\output_tests.xlsx',spillover_test_159','sp_test_159');</v>
      </c>
      <c r="UU286">
        <v>159</v>
      </c>
      <c r="UV286" t="str">
        <f>"xlswrite('G:\Mi unidad\1. PROYECTOS TELLO 2022\SCM SPILL OVERS\outputs\PEAO\criminalidad\1%\simulacion_3\output_tests.xlsx',spillover_test_"&amp;UU286&amp;"','sp_test_"&amp;UU286&amp;"');"</f>
        <v>xlswrite('G:\Mi unidad\1. PROYECTOS TELLO 2022\SCM SPILL OVERS\outputs\PEAO\criminalidad\1%\simulacion_3\output_tests.xlsx',spillover_test_159','sp_test_159');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OVERS\outputs\PEAO\bajo_niv_educ\1%\simulacion_3\output_tests.xlsx',lb_vec_"&amp;QW287&amp;"','lb_vec_"&amp;QW287&amp;"');"</f>
        <v>xlswrite('G:\Mi unidad\1. PROYECTOS TELLO 2022\SCM SPILL OVERS\outputs\PEAO\bajo_niv_educ\1%\simulacion_3\output_tests.xlsx',lb_vec_162','lb_vec_162');</v>
      </c>
      <c r="RK287">
        <v>162</v>
      </c>
      <c r="RL287" t="str">
        <f>"xlswrite('G:\Mi unidad\1. PROYECTOS TELLO 2022\SCM SPILL OVERS\outputs\PEAO\bajo_ingreso\1%\simulacion_3\output_tests.xlsx',lb_vec_"&amp;RK287&amp;"','lb_vec_"&amp;RK287&amp;"');"</f>
        <v>xlswrite('G:\Mi unidad\1. PROYECTOS TELLO 2022\SCM SPILL OVERS\outputs\PEAO\bajo_ingreso\1%\simulacion_3\output_tests.xlsx',lb_vec_162','lb_vec_162');</v>
      </c>
      <c r="RW287">
        <v>162</v>
      </c>
      <c r="RX287" t="str">
        <f>"xlswrite('G:\Mi unidad\1. PROYECTOS TELLO 2022\SCM SPILL OVERS\outputs\PEAO\densidad\1%\simulacion_3\output_tests.xlsx',lb_vec_"&amp;RW287&amp;"','lb_vec_"&amp;RW287&amp;"');"</f>
        <v>xlswrite('G:\Mi unidad\1. PROYECTOS TELLO 2022\SCM SPILL OVERS\outputs\PEAO\densidad\1%\simulacion_3\output_tests.xlsx',lb_vec_162','lb_vec_162');</v>
      </c>
      <c r="SI287">
        <v>162</v>
      </c>
      <c r="SJ287" t="str">
        <f>"xlswrite('G:\Mi unidad\1. PROYECTOS TELLO 2022\SCM SPILL OVERS\outputs\PEAO\densidad_g\1%\simulacion_3\output_tests.xlsx',lb_vec_"&amp;SI287&amp;"','lb_vec_"&amp;SI287&amp;"');"</f>
        <v>xlswrite('G:\Mi unidad\1. PROYECTOS TELLO 2022\SCM SPILL OVERS\outputs\PEAO\densidad_g\1%\simulacion_3\output_tests.xlsx',lb_vec_162','lb_vec_162');</v>
      </c>
      <c r="SU287">
        <v>162</v>
      </c>
      <c r="SV287" t="str">
        <f>"xlswrite('G:\Mi unidad\1. PROYECTOS TELLO 2022\SCM SPILL OVERS\outputs\PEAO\distancia_centro_salud\1%\simulacion_3\output_tests.xlsx',lb_vec_"&amp;SU287&amp;"','lb_vec_"&amp;SU287&amp;"');"</f>
        <v>xlswrite('G:\Mi unidad\1. PROYECTOS TELLO 2022\SCM SPILL OVERS\outputs\PEAO\distancia_centro_salud\1%\simulacion_3\output_tests.xlsx',lb_vec_162','lb_vec_162');</v>
      </c>
      <c r="TH287">
        <v>162</v>
      </c>
      <c r="TI287" t="str">
        <f>"xlswrite('G:\Mi unidad\1. PROYECTOS TELLO 2022\SCM SPILL OVERS\outputs\PEAO\informalidad\1%\simulacion_3\output_tests.xlsx',lb_vec_"&amp;TH287&amp;"','lb_vec_"&amp;TH287&amp;"');"</f>
        <v>xlswrite('G:\Mi unidad\1. PROYECTOS TELLO 2022\SCM SPILL OVERS\outputs\PEAO\informalidad\1%\simulacion_3\output_tests.xlsx',lb_vec_162','lb_vec_162');</v>
      </c>
      <c r="TU287">
        <v>162</v>
      </c>
      <c r="TV287" t="str">
        <f>"xlswrite('G:\Mi unidad\1. PROYECTOS TELLO 2022\SCM SPILL OVERS\outputs\PEAO\alimentos\1%\simulacion_3\output_tests.xlsx',lb_vec_"&amp;TU287&amp;"','lb_vec_"&amp;TU287&amp;"');"</f>
        <v>xlswrite('G:\Mi unidad\1. PROYECTOS TELLO 2022\SCM SPILL OVERS\outputs\PEAO\alimentos\1%\simulacion_3\output_tests.xlsx',lb_vec_162','lb_vec_162');</v>
      </c>
      <c r="UB287">
        <v>162</v>
      </c>
      <c r="UC287" t="str">
        <f>"xlswrite('G:\Mi unidad\1. PROYECTOS TELLO 2022\SCM SPILL OVERS\outputs\PEAO\jefe_hogar\1%\simulacion_3\output_tests.xlsx',lb_vec_"&amp;UB287&amp;"','lb_vec_"&amp;UB287&amp;"');"</f>
        <v>xlswrite('G:\Mi unidad\1. PROYECTOS TELLO 2022\SCM SPILL OVERS\outputs\PEAO\jefe_hogar\1%\simulacion_3\output_tests.xlsx',lb_vec_162','lb_vec_162');</v>
      </c>
      <c r="UI287">
        <v>162</v>
      </c>
      <c r="UJ287" t="str">
        <f>"xlswrite('G:\Mi unidad\1. PROYECTOS TELLO 2022\SCM SPILL OVERS\outputs\PEAO\mujeres\1%\simulacion_3\output_tests.xlsx',lb_vec_"&amp;UI287&amp;"','lb_vec_"&amp;UI287&amp;"');"</f>
        <v>xlswrite('G:\Mi unidad\1. PROYECTOS TELLO 2022\SCM SPILL OVERS\outputs\PEAO\mujeres\1%\simulacion_3\output_tests.xlsx',lb_vec_162','lb_vec_162');</v>
      </c>
      <c r="UU287">
        <v>162</v>
      </c>
      <c r="UV287" t="str">
        <f>"xlswrite('G:\Mi unidad\1. PROYECTOS TELLO 2022\SCM SPILL OVERS\outputs\PEAO\criminalidad\1%\simulacion_3\output_tests.xlsx',lb_vec_"&amp;UU287&amp;"','lb_vec_"&amp;UU287&amp;"');"</f>
        <v>xlswrite('G:\Mi unidad\1. PROYECTOS TELLO 2022\SCM SPILL OVERS\outputs\PEAO\criminalidad\1%\simulacion_3\output_tests.xlsx',lb_vec_162','lb_vec_162');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OVERS\outputs\PEAO\bajo_niv_educ\1%\simulacion_3\output_tests.xlsx',ub_vec_"&amp;QW288&amp;"','ub_vec_"&amp;QW288&amp;"');"</f>
        <v>xlswrite('G:\Mi unidad\1. PROYECTOS TELLO 2022\SCM SPILL OVERS\outputs\PEAO\bajo_niv_educ\1%\simulacion_3\output_tests.xlsx',ub_vec_162','ub_vec_162');</v>
      </c>
      <c r="RK288">
        <v>162</v>
      </c>
      <c r="RL288" t="str">
        <f>"xlswrite('G:\Mi unidad\1. PROYECTOS TELLO 2022\SCM SPILL OVERS\outputs\PEAO\bajo_ingreso\1%\simulacion_3\output_tests.xlsx',ub_vec_"&amp;RK288&amp;"','ub_vec_"&amp;RK288&amp;"');"</f>
        <v>xlswrite('G:\Mi unidad\1. PROYECTOS TELLO 2022\SCM SPILL OVERS\outputs\PEAO\bajo_ingreso\1%\simulacion_3\output_tests.xlsx',ub_vec_162','ub_vec_162');</v>
      </c>
      <c r="RW288">
        <v>162</v>
      </c>
      <c r="RX288" t="str">
        <f>"xlswrite('G:\Mi unidad\1. PROYECTOS TELLO 2022\SCM SPILL OVERS\outputs\PEAO\densidad\1%\simulacion_3\output_tests.xlsx',ub_vec_"&amp;RW288&amp;"','ub_vec_"&amp;RW288&amp;"');"</f>
        <v>xlswrite('G:\Mi unidad\1. PROYECTOS TELLO 2022\SCM SPILL OVERS\outputs\PEAO\densidad\1%\simulacion_3\output_tests.xlsx',ub_vec_162','ub_vec_162');</v>
      </c>
      <c r="SI288">
        <v>162</v>
      </c>
      <c r="SJ288" t="str">
        <f>"xlswrite('G:\Mi unidad\1. PROYECTOS TELLO 2022\SCM SPILL OVERS\outputs\PEAO\densidad_g\1%\simulacion_3\output_tests.xlsx',ub_vec_"&amp;SI288&amp;"','ub_vec_"&amp;SI288&amp;"');"</f>
        <v>xlswrite('G:\Mi unidad\1. PROYECTOS TELLO 2022\SCM SPILL OVERS\outputs\PEAO\densidad_g\1%\simulacion_3\output_tests.xlsx',ub_vec_162','ub_vec_162');</v>
      </c>
      <c r="SU288">
        <v>162</v>
      </c>
      <c r="SV288" t="str">
        <f>"xlswrite('G:\Mi unidad\1. PROYECTOS TELLO 2022\SCM SPILL OVERS\outputs\PEAO\distancia_centro_salud\1%\simulacion_3\output_tests.xlsx',ub_vec_"&amp;SU288&amp;"','ub_vec_"&amp;SU288&amp;"');"</f>
        <v>xlswrite('G:\Mi unidad\1. PROYECTOS TELLO 2022\SCM SPILL OVERS\outputs\PEAO\distancia_centro_salud\1%\simulacion_3\output_tests.xlsx',ub_vec_162','ub_vec_162');</v>
      </c>
      <c r="TH288">
        <v>162</v>
      </c>
      <c r="TI288" t="str">
        <f>"xlswrite('G:\Mi unidad\1. PROYECTOS TELLO 2022\SCM SPILL OVERS\outputs\PEAO\informalidad\1%\simulacion_3\output_tests.xlsx',ub_vec_"&amp;TH288&amp;"','ub_vec_"&amp;TH288&amp;"');"</f>
        <v>xlswrite('G:\Mi unidad\1. PROYECTOS TELLO 2022\SCM SPILL OVERS\outputs\PEAO\informalidad\1%\simulacion_3\output_tests.xlsx',ub_vec_162','ub_vec_162');</v>
      </c>
      <c r="TU288">
        <v>162</v>
      </c>
      <c r="TV288" t="str">
        <f>"xlswrite('G:\Mi unidad\1. PROYECTOS TELLO 2022\SCM SPILL OVERS\outputs\PEAO\alimentos\1%\simulacion_3\output_tests.xlsx',ub_vec_"&amp;TU288&amp;"','ub_vec_"&amp;TU288&amp;"');"</f>
        <v>xlswrite('G:\Mi unidad\1. PROYECTOS TELLO 2022\SCM SPILL OVERS\outputs\PEAO\alimentos\1%\simulacion_3\output_tests.xlsx',ub_vec_162','ub_vec_162');</v>
      </c>
      <c r="UB288">
        <v>162</v>
      </c>
      <c r="UC288" t="str">
        <f>"xlswrite('G:\Mi unidad\1. PROYECTOS TELLO 2022\SCM SPILL OVERS\outputs\PEAO\jefe_hogar\1%\simulacion_3\output_tests.xlsx',ub_vec_"&amp;UB288&amp;"','ub_vec_"&amp;UB288&amp;"');"</f>
        <v>xlswrite('G:\Mi unidad\1. PROYECTOS TELLO 2022\SCM SPILL OVERS\outputs\PEAO\jefe_hogar\1%\simulacion_3\output_tests.xlsx',ub_vec_162','ub_vec_162');</v>
      </c>
      <c r="UI288">
        <v>162</v>
      </c>
      <c r="UJ288" t="str">
        <f>"xlswrite('G:\Mi unidad\1. PROYECTOS TELLO 2022\SCM SPILL OVERS\outputs\PEAO\mujeres\1%\simulacion_3\output_tests.xlsx',ub_vec_"&amp;UI288&amp;"','ub_vec_"&amp;UI288&amp;"');"</f>
        <v>xlswrite('G:\Mi unidad\1. PROYECTOS TELLO 2022\SCM SPILL OVERS\outputs\PEAO\mujeres\1%\simulacion_3\output_tests.xlsx',ub_vec_162','ub_vec_162');</v>
      </c>
      <c r="UU288">
        <v>162</v>
      </c>
      <c r="UV288" t="str">
        <f>"xlswrite('G:\Mi unidad\1. PROYECTOS TELLO 2022\SCM SPILL OVERS\outputs\PEAO\criminalidad\1%\simulacion_3\output_tests.xlsx',ub_vec_"&amp;UU288&amp;"','ub_vec_"&amp;UU288&amp;"');"</f>
        <v>xlswrite('G:\Mi unidad\1. PROYECTOS TELLO 2022\SCM SPILL OVERS\outputs\PEAO\criminalidad\1%\simulacion_3\output_tests.xlsx',ub_vec_162','ub_vec_162');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sp_andrews(Y_pre_"&amp;QP289&amp;",PEAO_"&amp;QP289&amp;"(:,T+s),A_"&amp;QP289&amp;",C,d,alpha_sig);"</f>
        <v xml:space="preserve">    spillover_test_140(s) = sp_andrews(Y_pre_140,PEAO_140(:,T+s),A_140,C,d,alpha_sig);</v>
      </c>
      <c r="QW289">
        <v>162</v>
      </c>
      <c r="QX289" t="str">
        <f>"xlswrite('G:\Mi unidad\1. PROYECTOS TELLO 2022\SCM SPILL OVERS\outputs\PEAO\bajo_niv_educ\1%\simulacion_3\output_tests.xlsx',p_value_vec_"&amp;QW289&amp;"','p_value_vec_"&amp;QW289&amp;"');"</f>
        <v>xlswrite('G:\Mi unidad\1. PROYECTOS TELLO 2022\SCM SPILL OVERS\outputs\PEAO\bajo_niv_educ\1%\simulacion_3\output_tests.xlsx',p_value_vec_162','p_value_vec_162');</v>
      </c>
      <c r="RK289">
        <v>162</v>
      </c>
      <c r="RL289" t="str">
        <f>"xlswrite('G:\Mi unidad\1. PROYECTOS TELLO 2022\SCM SPILL OVERS\outputs\PEAO\bajo_ingreso\1%\simulacion_3\output_tests.xlsx',p_value_vec_"&amp;RK289&amp;"','p_value_vec_"&amp;RK289&amp;"');"</f>
        <v>xlswrite('G:\Mi unidad\1. PROYECTOS TELLO 2022\SCM SPILL OVERS\outputs\PEAO\bajo_ingreso\1%\simulacion_3\output_tests.xlsx',p_value_vec_162','p_value_vec_162');</v>
      </c>
      <c r="RW289">
        <v>162</v>
      </c>
      <c r="RX289" t="str">
        <f>"xlswrite('G:\Mi unidad\1. PROYECTOS TELLO 2022\SCM SPILL OVERS\outputs\PEAO\densidad\1%\simulacion_3\output_tests.xlsx',p_value_vec_"&amp;RW289&amp;"','p_value_vec_"&amp;RW289&amp;"');"</f>
        <v>xlswrite('G:\Mi unidad\1. PROYECTOS TELLO 2022\SCM SPILL OVERS\outputs\PEAO\densidad\1%\simulacion_3\output_tests.xlsx',p_value_vec_162','p_value_vec_162');</v>
      </c>
      <c r="SI289">
        <v>162</v>
      </c>
      <c r="SJ289" t="str">
        <f>"xlswrite('G:\Mi unidad\1. PROYECTOS TELLO 2022\SCM SPILL OVERS\outputs\PEAO\densidad_g\1%\simulacion_3\output_tests.xlsx',p_value_vec_"&amp;SI289&amp;"','p_value_vec_"&amp;SI289&amp;"');"</f>
        <v>xlswrite('G:\Mi unidad\1. PROYECTOS TELLO 2022\SCM SPILL OVERS\outputs\PEAO\densidad_g\1%\simulacion_3\output_tests.xlsx',p_value_vec_162','p_value_vec_162');</v>
      </c>
      <c r="SU289">
        <v>162</v>
      </c>
      <c r="SV289" t="str">
        <f>"xlswrite('G:\Mi unidad\1. PROYECTOS TELLO 2022\SCM SPILL OVERS\outputs\PEAO\distancia_centro_salud\1%\simulacion_3\output_tests.xlsx',p_value_vec_"&amp;SU289&amp;"','p_value_vec_"&amp;SU289&amp;"');"</f>
        <v>xlswrite('G:\Mi unidad\1. PROYECTOS TELLO 2022\SCM SPILL OVERS\outputs\PEAO\distancia_centro_salud\1%\simulacion_3\output_tests.xlsx',p_value_vec_162','p_value_vec_162');</v>
      </c>
      <c r="TH289">
        <v>162</v>
      </c>
      <c r="TI289" t="str">
        <f>"xlswrite('G:\Mi unidad\1. PROYECTOS TELLO 2022\SCM SPILL OVERS\outputs\PEAO\informalidad\1%\simulacion_3\output_tests.xlsx',p_value_vec_"&amp;TH289&amp;"','p_value_vec_"&amp;TH289&amp;"');"</f>
        <v>xlswrite('G:\Mi unidad\1. PROYECTOS TELLO 2022\SCM SPILL OVERS\outputs\PEAO\informalidad\1%\simulacion_3\output_tests.xlsx',p_value_vec_162','p_value_vec_162');</v>
      </c>
      <c r="TU289">
        <v>162</v>
      </c>
      <c r="TV289" t="str">
        <f>"xlswrite('G:\Mi unidad\1. PROYECTOS TELLO 2022\SCM SPILL OVERS\outputs\PEAO\alimentos\1%\simulacion_3\output_tests.xlsx',p_value_vec_"&amp;TU289&amp;"','p_value_vec_"&amp;TU289&amp;"');"</f>
        <v>xlswrite('G:\Mi unidad\1. PROYECTOS TELLO 2022\SCM SPILL OVERS\outputs\PEAO\alimentos\1%\simulacion_3\output_tests.xlsx',p_value_vec_162','p_value_vec_162');</v>
      </c>
      <c r="UB289">
        <v>162</v>
      </c>
      <c r="UC289" t="str">
        <f>"xlswrite('G:\Mi unidad\1. PROYECTOS TELLO 2022\SCM SPILL OVERS\outputs\PEAO\jefe_hogar\1%\simulacion_3\output_tests.xlsx',p_value_vec_"&amp;UB289&amp;"','p_value_vec_"&amp;UB289&amp;"');"</f>
        <v>xlswrite('G:\Mi unidad\1. PROYECTOS TELLO 2022\SCM SPILL OVERS\outputs\PEAO\jefe_hogar\1%\simulacion_3\output_tests.xlsx',p_value_vec_162','p_value_vec_162');</v>
      </c>
      <c r="UI289">
        <v>162</v>
      </c>
      <c r="UJ289" t="str">
        <f>"xlswrite('G:\Mi unidad\1. PROYECTOS TELLO 2022\SCM SPILL OVERS\outputs\PEAO\mujeres\1%\simulacion_3\output_tests.xlsx',p_value_vec_"&amp;UI289&amp;"','p_value_vec_"&amp;UI289&amp;"');"</f>
        <v>xlswrite('G:\Mi unidad\1. PROYECTOS TELLO 2022\SCM SPILL OVERS\outputs\PEAO\mujeres\1%\simulacion_3\output_tests.xlsx',p_value_vec_162','p_value_vec_162');</v>
      </c>
      <c r="UU289">
        <v>162</v>
      </c>
      <c r="UV289" t="str">
        <f>"xlswrite('G:\Mi unidad\1. PROYECTOS TELLO 2022\SCM SPILL OVERS\outputs\PEAO\criminalidad\1%\simulacion_3\output_tests.xlsx',p_value_vec_"&amp;UU289&amp;"','p_value_vec_"&amp;UU289&amp;"');"</f>
        <v>xlswrite('G:\Mi unidad\1. PROYECTOS TELLO 2022\SCM SPILL OVERS\outputs\PEAO\criminalidad\1%\simulacion_3\output_tests.xlsx',p_value_vec_162','p_value_vec_162');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OVERS\outputs\PEAO\bajo_niv_educ\1%\simulacion_3\output_tests.xlsx',alpha1_hat_vec_"&amp;QW290&amp;"','alpha1_hat_vec_"&amp;QW290&amp;"');"</f>
        <v>xlswrite('G:\Mi unidad\1. PROYECTOS TELLO 2022\SCM SPILL OVERS\outputs\PEAO\bajo_niv_educ\1%\simulacion_3\output_tests.xlsx',alpha1_hat_vec_162','alpha1_hat_vec_162');</v>
      </c>
      <c r="RK290">
        <v>162</v>
      </c>
      <c r="RL290" t="str">
        <f>"xlswrite('G:\Mi unidad\1. PROYECTOS TELLO 2022\SCM SPILL OVERS\outputs\PEAO\bajo_ingreso\1%\simulacion_3\output_tests.xlsx',alpha1_hat_vec_"&amp;RK290&amp;"','alpha1_hat_vec_"&amp;RK290&amp;"');"</f>
        <v>xlswrite('G:\Mi unidad\1. PROYECTOS TELLO 2022\SCM SPILL OVERS\outputs\PEAO\bajo_ingreso\1%\simulacion_3\output_tests.xlsx',alpha1_hat_vec_162','alpha1_hat_vec_162');</v>
      </c>
      <c r="RW290">
        <v>162</v>
      </c>
      <c r="RX290" t="str">
        <f>"xlswrite('G:\Mi unidad\1. PROYECTOS TELLO 2022\SCM SPILL OVERS\outputs\PEAO\densidad\1%\simulacion_3\output_tests.xlsx',alpha1_hat_vec_"&amp;RW290&amp;"','alpha1_hat_vec_"&amp;RW290&amp;"');"</f>
        <v>xlswrite('G:\Mi unidad\1. PROYECTOS TELLO 2022\SCM SPILL OVERS\outputs\PEAO\densidad\1%\simulacion_3\output_tests.xlsx',alpha1_hat_vec_162','alpha1_hat_vec_162');</v>
      </c>
      <c r="SI290">
        <v>162</v>
      </c>
      <c r="SJ290" t="str">
        <f>"xlswrite('G:\Mi unidad\1. PROYECTOS TELLO 2022\SCM SPILL OVERS\outputs\PEAO\densidad_g\1%\simulacion_3\output_tests.xlsx',alpha1_hat_vec_"&amp;SI290&amp;"','alpha1_hat_vec_"&amp;SI290&amp;"');"</f>
        <v>xlswrite('G:\Mi unidad\1. PROYECTOS TELLO 2022\SCM SPILL OVERS\outputs\PEAO\densidad_g\1%\simulacion_3\output_tests.xlsx',alpha1_hat_vec_162','alpha1_hat_vec_162');</v>
      </c>
      <c r="SU290">
        <v>162</v>
      </c>
      <c r="SV290" t="str">
        <f>"xlswrite('G:\Mi unidad\1. PROYECTOS TELLO 2022\SCM SPILL OVERS\outputs\PEAO\distancia_centro_salud\1%\simulacion_3\output_tests.xlsx',alpha1_hat_vec_"&amp;SU290&amp;"','alpha1_hat_vec_"&amp;SU290&amp;"');"</f>
        <v>xlswrite('G:\Mi unidad\1. PROYECTOS TELLO 2022\SCM SPILL OVERS\outputs\PEAO\distancia_centro_salud\1%\simulacion_3\output_tests.xlsx',alpha1_hat_vec_162','alpha1_hat_vec_162');</v>
      </c>
      <c r="TH290">
        <v>162</v>
      </c>
      <c r="TI290" t="str">
        <f>"xlswrite('G:\Mi unidad\1. PROYECTOS TELLO 2022\SCM SPILL OVERS\outputs\PEAO\informalidad\1%\simulacion_3\output_tests.xlsx',alpha1_hat_vec_"&amp;TH290&amp;"','alpha1_hat_vec_"&amp;TH290&amp;"');"</f>
        <v>xlswrite('G:\Mi unidad\1. PROYECTOS TELLO 2022\SCM SPILL OVERS\outputs\PEAO\informalidad\1%\simulacion_3\output_tests.xlsx',alpha1_hat_vec_162','alpha1_hat_vec_162');</v>
      </c>
      <c r="TU290">
        <v>162</v>
      </c>
      <c r="TV290" t="str">
        <f>"xlswrite('G:\Mi unidad\1. PROYECTOS TELLO 2022\SCM SPILL OVERS\outputs\PEAO\alimentos\1%\simulacion_3\output_tests.xlsx',alpha1_hat_vec_"&amp;TU290&amp;"','alpha1_hat_vec_"&amp;TU290&amp;"');"</f>
        <v>xlswrite('G:\Mi unidad\1. PROYECTOS TELLO 2022\SCM SPILL OVERS\outputs\PEAO\alimentos\1%\simulacion_3\output_tests.xlsx',alpha1_hat_vec_162','alpha1_hat_vec_162');</v>
      </c>
      <c r="UB290">
        <v>162</v>
      </c>
      <c r="UC290" t="str">
        <f>"xlswrite('G:\Mi unidad\1. PROYECTOS TELLO 2022\SCM SPILL OVERS\outputs\PEAO\jefe_hogar\1%\simulacion_3\output_tests.xlsx',alpha1_hat_vec_"&amp;UB290&amp;"','alpha1_hat_vec_"&amp;UB290&amp;"');"</f>
        <v>xlswrite('G:\Mi unidad\1. PROYECTOS TELLO 2022\SCM SPILL OVERS\outputs\PEAO\jefe_hogar\1%\simulacion_3\output_tests.xlsx',alpha1_hat_vec_162','alpha1_hat_vec_162');</v>
      </c>
      <c r="UI290">
        <v>162</v>
      </c>
      <c r="UJ290" t="str">
        <f>"xlswrite('G:\Mi unidad\1. PROYECTOS TELLO 2022\SCM SPILL OVERS\outputs\PEAO\mujeres\1%\simulacion_3\output_tests.xlsx',alpha1_hat_vec_"&amp;UI290&amp;"','alpha1_hat_vec_"&amp;UI290&amp;"');"</f>
        <v>xlswrite('G:\Mi unidad\1. PROYECTOS TELLO 2022\SCM SPILL OVERS\outputs\PEAO\mujeres\1%\simulacion_3\output_tests.xlsx',alpha1_hat_vec_162','alpha1_hat_vec_162');</v>
      </c>
      <c r="UU290">
        <v>162</v>
      </c>
      <c r="UV290" t="str">
        <f>"xlswrite('G:\Mi unidad\1. PROYECTOS TELLO 2022\SCM SPILL OVERS\outputs\PEAO\criminalidad\1%\simulacion_3\output_tests.xlsx',alpha1_hat_vec_"&amp;UU290&amp;"','alpha1_hat_vec_"&amp;UU290&amp;"');"</f>
        <v>xlswrite('G:\Mi unidad\1. PROYECTOS TELLO 2022\SCM SPILL OVERS\outputs\PEAO\criminalidad\1%\simulacion_3\output_tests.xlsx',alpha1_hat_vec_162','alpha1_hat_vec_162');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OVERS\outputs\PEAO\bajo_niv_educ\1%\simulacion_3\output_tests.xlsx',spillover_test_"&amp;QW291&amp;"','sp_test_"&amp;QW291&amp;"');"</f>
        <v>xlswrite('G:\Mi unidad\1. PROYECTOS TELLO 2022\SCM SPILL OVERS\outputs\PEAO\bajo_niv_educ\1%\simulacion_3\output_tests.xlsx',spillover_test_162','sp_test_162');</v>
      </c>
      <c r="RK291">
        <v>162</v>
      </c>
      <c r="RL291" t="str">
        <f>"xlswrite('G:\Mi unidad\1. PROYECTOS TELLO 2022\SCM SPILL OVERS\outputs\PEAO\bajo_ingreso\1%\simulacion_3\output_tests.xlsx',spillover_test_"&amp;RK291&amp;"','sp_test_"&amp;RK291&amp;"');"</f>
        <v>xlswrite('G:\Mi unidad\1. PROYECTOS TELLO 2022\SCM SPILL OVERS\outputs\PEAO\bajo_ingreso\1%\simulacion_3\output_tests.xlsx',spillover_test_162','sp_test_162');</v>
      </c>
      <c r="RW291">
        <v>162</v>
      </c>
      <c r="RX291" t="str">
        <f>"xlswrite('G:\Mi unidad\1. PROYECTOS TELLO 2022\SCM SPILL OVERS\outputs\PEAO\densidad\1%\simulacion_3\output_tests.xlsx',spillover_test_"&amp;RW291&amp;"','sp_test_"&amp;RW291&amp;"');"</f>
        <v>xlswrite('G:\Mi unidad\1. PROYECTOS TELLO 2022\SCM SPILL OVERS\outputs\PEAO\densidad\1%\simulacion_3\output_tests.xlsx',spillover_test_162','sp_test_162');</v>
      </c>
      <c r="SI291">
        <v>162</v>
      </c>
      <c r="SJ291" t="str">
        <f>"xlswrite('G:\Mi unidad\1. PROYECTOS TELLO 2022\SCM SPILL OVERS\outputs\PEAO\densidad_g\1%\simulacion_3\output_tests.xlsx',spillover_test_"&amp;SI291&amp;"','sp_test_"&amp;SI291&amp;"');"</f>
        <v>xlswrite('G:\Mi unidad\1. PROYECTOS TELLO 2022\SCM SPILL OVERS\outputs\PEAO\densidad_g\1%\simulacion_3\output_tests.xlsx',spillover_test_162','sp_test_162');</v>
      </c>
      <c r="SU291">
        <v>162</v>
      </c>
      <c r="SV291" t="str">
        <f>"xlswrite('G:\Mi unidad\1. PROYECTOS TELLO 2022\SCM SPILL OVERS\outputs\PEAO\distancia_centro_salud\1%\simulacion_3\output_tests.xlsx',spillover_test_"&amp;SU291&amp;"','sp_test_"&amp;SU291&amp;"');"</f>
        <v>xlswrite('G:\Mi unidad\1. PROYECTOS TELLO 2022\SCM SPILL OVERS\outputs\PEAO\distancia_centro_salud\1%\simulacion_3\output_tests.xlsx',spillover_test_162','sp_test_162');</v>
      </c>
      <c r="TH291">
        <v>162</v>
      </c>
      <c r="TI291" t="str">
        <f>"xlswrite('G:\Mi unidad\1. PROYECTOS TELLO 2022\SCM SPILL OVERS\outputs\PEAO\informalidad\1%\simulacion_3\output_tests.xlsx',spillover_test_"&amp;TH291&amp;"','sp_test_"&amp;TH291&amp;"');"</f>
        <v>xlswrite('G:\Mi unidad\1. PROYECTOS TELLO 2022\SCM SPILL OVERS\outputs\PEAO\informalidad\1%\simulacion_3\output_tests.xlsx',spillover_test_162','sp_test_162');</v>
      </c>
      <c r="TU291">
        <v>162</v>
      </c>
      <c r="TV291" t="str">
        <f>"xlswrite('G:\Mi unidad\1. PROYECTOS TELLO 2022\SCM SPILL OVERS\outputs\PEAO\alimentos\1%\simulacion_3\output_tests.xlsx',spillover_test_"&amp;TU291&amp;"','sp_test_"&amp;TU291&amp;"');"</f>
        <v>xlswrite('G:\Mi unidad\1. PROYECTOS TELLO 2022\SCM SPILL OVERS\outputs\PEAO\alimentos\1%\simulacion_3\output_tests.xlsx',spillover_test_162','sp_test_162');</v>
      </c>
      <c r="UB291">
        <v>162</v>
      </c>
      <c r="UC291" t="str">
        <f>"xlswrite('G:\Mi unidad\1. PROYECTOS TELLO 2022\SCM SPILL OVERS\outputs\PEAO\jefe_hogar\1%\simulacion_3\output_tests.xlsx',spillover_test_"&amp;UB291&amp;"','sp_test_"&amp;UB291&amp;"');"</f>
        <v>xlswrite('G:\Mi unidad\1. PROYECTOS TELLO 2022\SCM SPILL OVERS\outputs\PEAO\jefe_hogar\1%\simulacion_3\output_tests.xlsx',spillover_test_162','sp_test_162');</v>
      </c>
      <c r="UI291">
        <v>162</v>
      </c>
      <c r="UJ291" t="str">
        <f>"xlswrite('G:\Mi unidad\1. PROYECTOS TELLO 2022\SCM SPILL OVERS\outputs\PEAO\mujeres\1%\simulacion_3\output_tests.xlsx',spillover_test_"&amp;UI291&amp;"','sp_test_"&amp;UI291&amp;"');"</f>
        <v>xlswrite('G:\Mi unidad\1. PROYECTOS TELLO 2022\SCM SPILL OVERS\outputs\PEAO\mujeres\1%\simulacion_3\output_tests.xlsx',spillover_test_162','sp_test_162');</v>
      </c>
      <c r="UU291">
        <v>162</v>
      </c>
      <c r="UV291" t="str">
        <f>"xlswrite('G:\Mi unidad\1. PROYECTOS TELLO 2022\SCM SPILL OVERS\outputs\PEAO\criminalidad\1%\simulacion_3\output_tests.xlsx',spillover_test_"&amp;UU291&amp;"','sp_test_"&amp;UU291&amp;"');"</f>
        <v>xlswrite('G:\Mi unidad\1. PROYECTOS TELLO 2022\SCM SPILL OVERS\outputs\PEAO\criminalidad\1%\simulacion_3\output_tests.xlsx',spillover_test_162','sp_test_162');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OVERS\outputs\PEAO\bajo_niv_educ\1%\simulacion_3\output_tests.xlsx',lb_vec_"&amp;QW292&amp;"','lb_vec_"&amp;QW292&amp;"');"</f>
        <v>xlswrite('G:\Mi unidad\1. PROYECTOS TELLO 2022\SCM SPILL OVERS\outputs\PEAO\bajo_niv_educ\1%\simulacion_3\output_tests.xlsx',lb_vec_169','lb_vec_169');</v>
      </c>
      <c r="RK292">
        <v>169</v>
      </c>
      <c r="RL292" t="str">
        <f>"xlswrite('G:\Mi unidad\1. PROYECTOS TELLO 2022\SCM SPILL OVERS\outputs\PEAO\bajo_ingreso\1%\simulacion_3\output_tests.xlsx',lb_vec_"&amp;RK292&amp;"','lb_vec_"&amp;RK292&amp;"');"</f>
        <v>xlswrite('G:\Mi unidad\1. PROYECTOS TELLO 2022\SCM SPILL OVERS\outputs\PEAO\bajo_ingreso\1%\simulacion_3\output_tests.xlsx',lb_vec_169','lb_vec_169');</v>
      </c>
      <c r="RW292">
        <v>169</v>
      </c>
      <c r="RX292" t="str">
        <f>"xlswrite('G:\Mi unidad\1. PROYECTOS TELLO 2022\SCM SPILL OVERS\outputs\PEAO\densidad\1%\simulacion_3\output_tests.xlsx',lb_vec_"&amp;RW292&amp;"','lb_vec_"&amp;RW292&amp;"');"</f>
        <v>xlswrite('G:\Mi unidad\1. PROYECTOS TELLO 2022\SCM SPILL OVERS\outputs\PEAO\densidad\1%\simulacion_3\output_tests.xlsx',lb_vec_169','lb_vec_169');</v>
      </c>
      <c r="SI292">
        <v>169</v>
      </c>
      <c r="SJ292" t="str">
        <f>"xlswrite('G:\Mi unidad\1. PROYECTOS TELLO 2022\SCM SPILL OVERS\outputs\PEAO\densidad_g\1%\simulacion_3\output_tests.xlsx',lb_vec_"&amp;SI292&amp;"','lb_vec_"&amp;SI292&amp;"');"</f>
        <v>xlswrite('G:\Mi unidad\1. PROYECTOS TELLO 2022\SCM SPILL OVERS\outputs\PEAO\densidad_g\1%\simulacion_3\output_tests.xlsx',lb_vec_169','lb_vec_169');</v>
      </c>
      <c r="SU292">
        <v>169</v>
      </c>
      <c r="SV292" t="str">
        <f>"xlswrite('G:\Mi unidad\1. PROYECTOS TELLO 2022\SCM SPILL OVERS\outputs\PEAO\distancia_centro_salud\1%\simulacion_3\output_tests.xlsx',lb_vec_"&amp;SU292&amp;"','lb_vec_"&amp;SU292&amp;"');"</f>
        <v>xlswrite('G:\Mi unidad\1. PROYECTOS TELLO 2022\SCM SPILL OVERS\outputs\PEAO\distancia_centro_salud\1%\simulacion_3\output_tests.xlsx',lb_vec_169','lb_vec_169');</v>
      </c>
      <c r="TH292">
        <v>169</v>
      </c>
      <c r="TI292" t="str">
        <f>"xlswrite('G:\Mi unidad\1. PROYECTOS TELLO 2022\SCM SPILL OVERS\outputs\PEAO\informalidad\1%\simulacion_3\output_tests.xlsx',lb_vec_"&amp;TH292&amp;"','lb_vec_"&amp;TH292&amp;"');"</f>
        <v>xlswrite('G:\Mi unidad\1. PROYECTOS TELLO 2022\SCM SPILL OVERS\outputs\PEAO\informalidad\1%\simulacion_3\output_tests.xlsx',lb_vec_169','lb_vec_169');</v>
      </c>
      <c r="TU292">
        <v>169</v>
      </c>
      <c r="TV292" t="str">
        <f>"xlswrite('G:\Mi unidad\1. PROYECTOS TELLO 2022\SCM SPILL OVERS\outputs\PEAO\alimentos\1%\simulacion_3\output_tests.xlsx',lb_vec_"&amp;TU292&amp;"','lb_vec_"&amp;TU292&amp;"');"</f>
        <v>xlswrite('G:\Mi unidad\1. PROYECTOS TELLO 2022\SCM SPILL OVERS\outputs\PEAO\alimentos\1%\simulacion_3\output_tests.xlsx',lb_vec_169','lb_vec_169');</v>
      </c>
      <c r="UB292">
        <v>169</v>
      </c>
      <c r="UC292" t="str">
        <f>"xlswrite('G:\Mi unidad\1. PROYECTOS TELLO 2022\SCM SPILL OVERS\outputs\PEAO\jefe_hogar\1%\simulacion_3\output_tests.xlsx',lb_vec_"&amp;UB292&amp;"','lb_vec_"&amp;UB292&amp;"');"</f>
        <v>xlswrite('G:\Mi unidad\1. PROYECTOS TELLO 2022\SCM SPILL OVERS\outputs\PEAO\jefe_hogar\1%\simulacion_3\output_tests.xlsx',lb_vec_169','lb_vec_169');</v>
      </c>
      <c r="UI292">
        <v>169</v>
      </c>
      <c r="UJ292" t="str">
        <f>"xlswrite('G:\Mi unidad\1. PROYECTOS TELLO 2022\SCM SPILL OVERS\outputs\PEAO\mujeres\1%\simulacion_3\output_tests.xlsx',lb_vec_"&amp;UI292&amp;"','lb_vec_"&amp;UI292&amp;"');"</f>
        <v>xlswrite('G:\Mi unidad\1. PROYECTOS TELLO 2022\SCM SPILL OVERS\outputs\PEAO\mujeres\1%\simulacion_3\output_tests.xlsx',lb_vec_169','lb_vec_169');</v>
      </c>
      <c r="UU292">
        <v>169</v>
      </c>
      <c r="UV292" t="str">
        <f>"xlswrite('G:\Mi unidad\1. PROYECTOS TELLO 2022\SCM SPILL OVERS\outputs\PEAO\criminalidad\1%\simulacion_3\output_tests.xlsx',lb_vec_"&amp;UU292&amp;"','lb_vec_"&amp;UU292&amp;"');"</f>
        <v>xlswrite('G:\Mi unidad\1. PROYECTOS TELLO 2022\SCM SPILL OVERS\outputs\PEAO\criminalidad\1%\simulacion_3\output_tests.xlsx',lb_vec_169','lb_vec_169');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OVERS\outputs\PEAO\bajo_niv_educ\1%\simulacion_3\output_tests.xlsx',ub_vec_"&amp;QW293&amp;"','ub_vec_"&amp;QW293&amp;"');"</f>
        <v>xlswrite('G:\Mi unidad\1. PROYECTOS TELLO 2022\SCM SPILL OVERS\outputs\PEAO\bajo_niv_educ\1%\simulacion_3\output_tests.xlsx',ub_vec_169','ub_vec_169');</v>
      </c>
      <c r="RK293">
        <v>169</v>
      </c>
      <c r="RL293" t="str">
        <f>"xlswrite('G:\Mi unidad\1. PROYECTOS TELLO 2022\SCM SPILL OVERS\outputs\PEAO\bajo_ingreso\1%\simulacion_3\output_tests.xlsx',ub_vec_"&amp;RK293&amp;"','ub_vec_"&amp;RK293&amp;"');"</f>
        <v>xlswrite('G:\Mi unidad\1. PROYECTOS TELLO 2022\SCM SPILL OVERS\outputs\PEAO\bajo_ingreso\1%\simulacion_3\output_tests.xlsx',ub_vec_169','ub_vec_169');</v>
      </c>
      <c r="RW293">
        <v>169</v>
      </c>
      <c r="RX293" t="str">
        <f>"xlswrite('G:\Mi unidad\1. PROYECTOS TELLO 2022\SCM SPILL OVERS\outputs\PEAO\densidad\1%\simulacion_3\output_tests.xlsx',ub_vec_"&amp;RW293&amp;"','ub_vec_"&amp;RW293&amp;"');"</f>
        <v>xlswrite('G:\Mi unidad\1. PROYECTOS TELLO 2022\SCM SPILL OVERS\outputs\PEAO\densidad\1%\simulacion_3\output_tests.xlsx',ub_vec_169','ub_vec_169');</v>
      </c>
      <c r="SI293">
        <v>169</v>
      </c>
      <c r="SJ293" t="str">
        <f>"xlswrite('G:\Mi unidad\1. PROYECTOS TELLO 2022\SCM SPILL OVERS\outputs\PEAO\densidad_g\1%\simulacion_3\output_tests.xlsx',ub_vec_"&amp;SI293&amp;"','ub_vec_"&amp;SI293&amp;"');"</f>
        <v>xlswrite('G:\Mi unidad\1. PROYECTOS TELLO 2022\SCM SPILL OVERS\outputs\PEAO\densidad_g\1%\simulacion_3\output_tests.xlsx',ub_vec_169','ub_vec_169');</v>
      </c>
      <c r="SU293">
        <v>169</v>
      </c>
      <c r="SV293" t="str">
        <f>"xlswrite('G:\Mi unidad\1. PROYECTOS TELLO 2022\SCM SPILL OVERS\outputs\PEAO\distancia_centro_salud\1%\simulacion_3\output_tests.xlsx',ub_vec_"&amp;SU293&amp;"','ub_vec_"&amp;SU293&amp;"');"</f>
        <v>xlswrite('G:\Mi unidad\1. PROYECTOS TELLO 2022\SCM SPILL OVERS\outputs\PEAO\distancia_centro_salud\1%\simulacion_3\output_tests.xlsx',ub_vec_169','ub_vec_169');</v>
      </c>
      <c r="TH293">
        <v>169</v>
      </c>
      <c r="TI293" t="str">
        <f>"xlswrite('G:\Mi unidad\1. PROYECTOS TELLO 2022\SCM SPILL OVERS\outputs\PEAO\informalidad\1%\simulacion_3\output_tests.xlsx',ub_vec_"&amp;TH293&amp;"','ub_vec_"&amp;TH293&amp;"');"</f>
        <v>xlswrite('G:\Mi unidad\1. PROYECTOS TELLO 2022\SCM SPILL OVERS\outputs\PEAO\informalidad\1%\simulacion_3\output_tests.xlsx',ub_vec_169','ub_vec_169');</v>
      </c>
      <c r="TU293">
        <v>169</v>
      </c>
      <c r="TV293" t="str">
        <f>"xlswrite('G:\Mi unidad\1. PROYECTOS TELLO 2022\SCM SPILL OVERS\outputs\PEAO\alimentos\1%\simulacion_3\output_tests.xlsx',ub_vec_"&amp;TU293&amp;"','ub_vec_"&amp;TU293&amp;"');"</f>
        <v>xlswrite('G:\Mi unidad\1. PROYECTOS TELLO 2022\SCM SPILL OVERS\outputs\PEAO\alimentos\1%\simulacion_3\output_tests.xlsx',ub_vec_169','ub_vec_169');</v>
      </c>
      <c r="UB293">
        <v>169</v>
      </c>
      <c r="UC293" t="str">
        <f>"xlswrite('G:\Mi unidad\1. PROYECTOS TELLO 2022\SCM SPILL OVERS\outputs\PEAO\jefe_hogar\1%\simulacion_3\output_tests.xlsx',ub_vec_"&amp;UB293&amp;"','ub_vec_"&amp;UB293&amp;"');"</f>
        <v>xlswrite('G:\Mi unidad\1. PROYECTOS TELLO 2022\SCM SPILL OVERS\outputs\PEAO\jefe_hogar\1%\simulacion_3\output_tests.xlsx',ub_vec_169','ub_vec_169');</v>
      </c>
      <c r="UI293">
        <v>169</v>
      </c>
      <c r="UJ293" t="str">
        <f>"xlswrite('G:\Mi unidad\1. PROYECTOS TELLO 2022\SCM SPILL OVERS\outputs\PEAO\mujeres\1%\simulacion_3\output_tests.xlsx',ub_vec_"&amp;UI293&amp;"','ub_vec_"&amp;UI293&amp;"');"</f>
        <v>xlswrite('G:\Mi unidad\1. PROYECTOS TELLO 2022\SCM SPILL OVERS\outputs\PEAO\mujeres\1%\simulacion_3\output_tests.xlsx',ub_vec_169','ub_vec_169');</v>
      </c>
      <c r="UU293">
        <v>169</v>
      </c>
      <c r="UV293" t="str">
        <f>"xlswrite('G:\Mi unidad\1. PROYECTOS TELLO 2022\SCM SPILL OVERS\outputs\PEAO\criminalidad\1%\simulacion_3\output_tests.xlsx',ub_vec_"&amp;UU293&amp;"','ub_vec_"&amp;UU293&amp;"');"</f>
        <v>xlswrite('G:\Mi unidad\1. PROYECTOS TELLO 2022\SCM SPILL OVERS\outputs\PEAO\criminalidad\1%\simulacion_3\output_tests.xlsx',ub_vec_169','ub_vec_169');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OVERS\outputs\PEAO\bajo_niv_educ\1%\simulacion_3\output_tests.xlsx',p_value_vec_"&amp;QW294&amp;"','p_value_vec_"&amp;QW294&amp;"');"</f>
        <v>xlswrite('G:\Mi unidad\1. PROYECTOS TELLO 2022\SCM SPILL OVERS\outputs\PEAO\bajo_niv_educ\1%\simulacion_3\output_tests.xlsx',p_value_vec_169','p_value_vec_169');</v>
      </c>
      <c r="RK294">
        <v>169</v>
      </c>
      <c r="RL294" t="str">
        <f>"xlswrite('G:\Mi unidad\1. PROYECTOS TELLO 2022\SCM SPILL OVERS\outputs\PEAO\bajo_ingreso\1%\simulacion_3\output_tests.xlsx',p_value_vec_"&amp;RK294&amp;"','p_value_vec_"&amp;RK294&amp;"');"</f>
        <v>xlswrite('G:\Mi unidad\1. PROYECTOS TELLO 2022\SCM SPILL OVERS\outputs\PEAO\bajo_ingreso\1%\simulacion_3\output_tests.xlsx',p_value_vec_169','p_value_vec_169');</v>
      </c>
      <c r="RW294">
        <v>169</v>
      </c>
      <c r="RX294" t="str">
        <f>"xlswrite('G:\Mi unidad\1. PROYECTOS TELLO 2022\SCM SPILL OVERS\outputs\PEAO\densidad\1%\simulacion_3\output_tests.xlsx',p_value_vec_"&amp;RW294&amp;"','p_value_vec_"&amp;RW294&amp;"');"</f>
        <v>xlswrite('G:\Mi unidad\1. PROYECTOS TELLO 2022\SCM SPILL OVERS\outputs\PEAO\densidad\1%\simulacion_3\output_tests.xlsx',p_value_vec_169','p_value_vec_169');</v>
      </c>
      <c r="SI294">
        <v>169</v>
      </c>
      <c r="SJ294" t="str">
        <f>"xlswrite('G:\Mi unidad\1. PROYECTOS TELLO 2022\SCM SPILL OVERS\outputs\PEAO\densidad_g\1%\simulacion_3\output_tests.xlsx',p_value_vec_"&amp;SI294&amp;"','p_value_vec_"&amp;SI294&amp;"');"</f>
        <v>xlswrite('G:\Mi unidad\1. PROYECTOS TELLO 2022\SCM SPILL OVERS\outputs\PEAO\densidad_g\1%\simulacion_3\output_tests.xlsx',p_value_vec_169','p_value_vec_169');</v>
      </c>
      <c r="SU294">
        <v>169</v>
      </c>
      <c r="SV294" t="str">
        <f>"xlswrite('G:\Mi unidad\1. PROYECTOS TELLO 2022\SCM SPILL OVERS\outputs\PEAO\distancia_centro_salud\1%\simulacion_3\output_tests.xlsx',p_value_vec_"&amp;SU294&amp;"','p_value_vec_"&amp;SU294&amp;"');"</f>
        <v>xlswrite('G:\Mi unidad\1. PROYECTOS TELLO 2022\SCM SPILL OVERS\outputs\PEAO\distancia_centro_salud\1%\simulacion_3\output_tests.xlsx',p_value_vec_169','p_value_vec_169');</v>
      </c>
      <c r="TH294">
        <v>169</v>
      </c>
      <c r="TI294" t="str">
        <f>"xlswrite('G:\Mi unidad\1. PROYECTOS TELLO 2022\SCM SPILL OVERS\outputs\PEAO\informalidad\1%\simulacion_3\output_tests.xlsx',p_value_vec_"&amp;TH294&amp;"','p_value_vec_"&amp;TH294&amp;"');"</f>
        <v>xlswrite('G:\Mi unidad\1. PROYECTOS TELLO 2022\SCM SPILL OVERS\outputs\PEAO\informalidad\1%\simulacion_3\output_tests.xlsx',p_value_vec_169','p_value_vec_169');</v>
      </c>
      <c r="TU294">
        <v>169</v>
      </c>
      <c r="TV294" t="str">
        <f>"xlswrite('G:\Mi unidad\1. PROYECTOS TELLO 2022\SCM SPILL OVERS\outputs\PEAO\alimentos\1%\simulacion_3\output_tests.xlsx',p_value_vec_"&amp;TU294&amp;"','p_value_vec_"&amp;TU294&amp;"');"</f>
        <v>xlswrite('G:\Mi unidad\1. PROYECTOS TELLO 2022\SCM SPILL OVERS\outputs\PEAO\alimentos\1%\simulacion_3\output_tests.xlsx',p_value_vec_169','p_value_vec_169');</v>
      </c>
      <c r="UB294">
        <v>169</v>
      </c>
      <c r="UC294" t="str">
        <f>"xlswrite('G:\Mi unidad\1. PROYECTOS TELLO 2022\SCM SPILL OVERS\outputs\PEAO\jefe_hogar\1%\simulacion_3\output_tests.xlsx',p_value_vec_"&amp;UB294&amp;"','p_value_vec_"&amp;UB294&amp;"');"</f>
        <v>xlswrite('G:\Mi unidad\1. PROYECTOS TELLO 2022\SCM SPILL OVERS\outputs\PEAO\jefe_hogar\1%\simulacion_3\output_tests.xlsx',p_value_vec_169','p_value_vec_169');</v>
      </c>
      <c r="UI294">
        <v>169</v>
      </c>
      <c r="UJ294" t="str">
        <f>"xlswrite('G:\Mi unidad\1. PROYECTOS TELLO 2022\SCM SPILL OVERS\outputs\PEAO\mujeres\1%\simulacion_3\output_tests.xlsx',p_value_vec_"&amp;UI294&amp;"','p_value_vec_"&amp;UI294&amp;"');"</f>
        <v>xlswrite('G:\Mi unidad\1. PROYECTOS TELLO 2022\SCM SPILL OVERS\outputs\PEAO\mujeres\1%\simulacion_3\output_tests.xlsx',p_value_vec_169','p_value_vec_169');</v>
      </c>
      <c r="UU294">
        <v>169</v>
      </c>
      <c r="UV294" t="str">
        <f>"xlswrite('G:\Mi unidad\1. PROYECTOS TELLO 2022\SCM SPILL OVERS\outputs\PEAO\criminalidad\1%\simulacion_3\output_tests.xlsx',p_value_vec_"&amp;UU294&amp;"','p_value_vec_"&amp;UU294&amp;"');"</f>
        <v>xlswrite('G:\Mi unidad\1. PROYECTOS TELLO 2022\SCM SPILL OVERS\outputs\PEAO\criminalidad\1%\simulacion_3\output_tests.xlsx',p_value_vec_169','p_value_vec_169');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sp_andrews_te(Y_pre_"&amp;QI295&amp;",PEAO_"&amp;QI295&amp;"(:,T+s),A_"&amp;QI295&amp;",C,.05);"</f>
        <v xml:space="preserve">    [p_value_92,lb_92,ub_92] = sp_andrews_te(Y_pre_92,PEAO_92(:,T+s),A_92,C,.05);</v>
      </c>
      <c r="QP295">
        <v>141</v>
      </c>
      <c r="QQ295" t="str">
        <f>"    spillover_test_"&amp;QP295&amp;"(s) = sp_andrews(Y_pre_"&amp;QP295&amp;",PEAO_"&amp;QP295&amp;"(:,T+s),A_"&amp;QP295&amp;",C,d,alpha_sig);"</f>
        <v xml:space="preserve">    spillover_test_141(s) = sp_andrews(Y_pre_141,PEAO_141(:,T+s),A_141,C,d,alpha_sig);</v>
      </c>
      <c r="QW295">
        <v>169</v>
      </c>
      <c r="QX295" t="str">
        <f>"xlswrite('G:\Mi unidad\1. PROYECTOS TELLO 2022\SCM SPILL OVERS\outputs\PEAO\bajo_niv_educ\1%\simulacion_3\output_tests.xlsx',alpha1_hat_vec_"&amp;QW295&amp;"','alpha1_hat_vec_"&amp;QW295&amp;"');"</f>
        <v>xlswrite('G:\Mi unidad\1. PROYECTOS TELLO 2022\SCM SPILL OVERS\outputs\PEAO\bajo_niv_educ\1%\simulacion_3\output_tests.xlsx',alpha1_hat_vec_169','alpha1_hat_vec_169');</v>
      </c>
      <c r="RK295">
        <v>169</v>
      </c>
      <c r="RL295" t="str">
        <f>"xlswrite('G:\Mi unidad\1. PROYECTOS TELLO 2022\SCM SPILL OVERS\outputs\PEAO\bajo_ingreso\1%\simulacion_3\output_tests.xlsx',alpha1_hat_vec_"&amp;RK295&amp;"','alpha1_hat_vec_"&amp;RK295&amp;"');"</f>
        <v>xlswrite('G:\Mi unidad\1. PROYECTOS TELLO 2022\SCM SPILL OVERS\outputs\PEAO\bajo_ingreso\1%\simulacion_3\output_tests.xlsx',alpha1_hat_vec_169','alpha1_hat_vec_169');</v>
      </c>
      <c r="RW295">
        <v>169</v>
      </c>
      <c r="RX295" t="str">
        <f>"xlswrite('G:\Mi unidad\1. PROYECTOS TELLO 2022\SCM SPILL OVERS\outputs\PEAO\densidad\1%\simulacion_3\output_tests.xlsx',alpha1_hat_vec_"&amp;RW295&amp;"','alpha1_hat_vec_"&amp;RW295&amp;"');"</f>
        <v>xlswrite('G:\Mi unidad\1. PROYECTOS TELLO 2022\SCM SPILL OVERS\outputs\PEAO\densidad\1%\simulacion_3\output_tests.xlsx',alpha1_hat_vec_169','alpha1_hat_vec_169');</v>
      </c>
      <c r="SI295">
        <v>169</v>
      </c>
      <c r="SJ295" t="str">
        <f>"xlswrite('G:\Mi unidad\1. PROYECTOS TELLO 2022\SCM SPILL OVERS\outputs\PEAO\densidad_g\1%\simulacion_3\output_tests.xlsx',alpha1_hat_vec_"&amp;SI295&amp;"','alpha1_hat_vec_"&amp;SI295&amp;"');"</f>
        <v>xlswrite('G:\Mi unidad\1. PROYECTOS TELLO 2022\SCM SPILL OVERS\outputs\PEAO\densidad_g\1%\simulacion_3\output_tests.xlsx',alpha1_hat_vec_169','alpha1_hat_vec_169');</v>
      </c>
      <c r="SU295">
        <v>169</v>
      </c>
      <c r="SV295" t="str">
        <f>"xlswrite('G:\Mi unidad\1. PROYECTOS TELLO 2022\SCM SPILL OVERS\outputs\PEAO\distancia_centro_salud\1%\simulacion_3\output_tests.xlsx',alpha1_hat_vec_"&amp;SU295&amp;"','alpha1_hat_vec_"&amp;SU295&amp;"');"</f>
        <v>xlswrite('G:\Mi unidad\1. PROYECTOS TELLO 2022\SCM SPILL OVERS\outputs\PEAO\distancia_centro_salud\1%\simulacion_3\output_tests.xlsx',alpha1_hat_vec_169','alpha1_hat_vec_169');</v>
      </c>
      <c r="TH295">
        <v>169</v>
      </c>
      <c r="TI295" t="str">
        <f>"xlswrite('G:\Mi unidad\1. PROYECTOS TELLO 2022\SCM SPILL OVERS\outputs\PEAO\informalidad\1%\simulacion_3\output_tests.xlsx',alpha1_hat_vec_"&amp;TH295&amp;"','alpha1_hat_vec_"&amp;TH295&amp;"');"</f>
        <v>xlswrite('G:\Mi unidad\1. PROYECTOS TELLO 2022\SCM SPILL OVERS\outputs\PEAO\informalidad\1%\simulacion_3\output_tests.xlsx',alpha1_hat_vec_169','alpha1_hat_vec_169');</v>
      </c>
      <c r="TU295">
        <v>169</v>
      </c>
      <c r="TV295" t="str">
        <f>"xlswrite('G:\Mi unidad\1. PROYECTOS TELLO 2022\SCM SPILL OVERS\outputs\PEAO\alimentos\1%\simulacion_3\output_tests.xlsx',alpha1_hat_vec_"&amp;TU295&amp;"','alpha1_hat_vec_"&amp;TU295&amp;"');"</f>
        <v>xlswrite('G:\Mi unidad\1. PROYECTOS TELLO 2022\SCM SPILL OVERS\outputs\PEAO\alimentos\1%\simulacion_3\output_tests.xlsx',alpha1_hat_vec_169','alpha1_hat_vec_169');</v>
      </c>
      <c r="UB295">
        <v>169</v>
      </c>
      <c r="UC295" t="str">
        <f>"xlswrite('G:\Mi unidad\1. PROYECTOS TELLO 2022\SCM SPILL OVERS\outputs\PEAO\jefe_hogar\1%\simulacion_3\output_tests.xlsx',alpha1_hat_vec_"&amp;UB295&amp;"','alpha1_hat_vec_"&amp;UB295&amp;"');"</f>
        <v>xlswrite('G:\Mi unidad\1. PROYECTOS TELLO 2022\SCM SPILL OVERS\outputs\PEAO\jefe_hogar\1%\simulacion_3\output_tests.xlsx',alpha1_hat_vec_169','alpha1_hat_vec_169');</v>
      </c>
      <c r="UI295">
        <v>169</v>
      </c>
      <c r="UJ295" t="str">
        <f>"xlswrite('G:\Mi unidad\1. PROYECTOS TELLO 2022\SCM SPILL OVERS\outputs\PEAO\mujeres\1%\simulacion_3\output_tests.xlsx',alpha1_hat_vec_"&amp;UI295&amp;"','alpha1_hat_vec_"&amp;UI295&amp;"');"</f>
        <v>xlswrite('G:\Mi unidad\1. PROYECTOS TELLO 2022\SCM SPILL OVERS\outputs\PEAO\mujeres\1%\simulacion_3\output_tests.xlsx',alpha1_hat_vec_169','alpha1_hat_vec_169');</v>
      </c>
      <c r="UU295">
        <v>169</v>
      </c>
      <c r="UV295" t="str">
        <f>"xlswrite('G:\Mi unidad\1. PROYECTOS TELLO 2022\SCM SPILL OVERS\outputs\PEAO\criminalidad\1%\simulacion_3\output_tests.xlsx',alpha1_hat_vec_"&amp;UU295&amp;"','alpha1_hat_vec_"&amp;UU295&amp;"');"</f>
        <v>xlswrite('G:\Mi unidad\1. PROYECTOS TELLO 2022\SCM SPILL OVERS\outputs\PEAO\criminalidad\1%\simulacion_3\output_tests.xlsx',alpha1_hat_vec_169','alpha1_hat_vec_169');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OVERS\outputs\PEAO\bajo_niv_educ\1%\simulacion_3\output_tests.xlsx',spillover_test_"&amp;QW296&amp;"','sp_test_"&amp;QW296&amp;"');"</f>
        <v>xlswrite('G:\Mi unidad\1. PROYECTOS TELLO 2022\SCM SPILL OVERS\outputs\PEAO\bajo_niv_educ\1%\simulacion_3\output_tests.xlsx',spillover_test_169','sp_test_169');</v>
      </c>
      <c r="RK296">
        <v>169</v>
      </c>
      <c r="RL296" t="str">
        <f>"xlswrite('G:\Mi unidad\1. PROYECTOS TELLO 2022\SCM SPILL OVERS\outputs\PEAO\bajo_ingreso\1%\simulacion_3\output_tests.xlsx',spillover_test_"&amp;RK296&amp;"','sp_test_"&amp;RK296&amp;"');"</f>
        <v>xlswrite('G:\Mi unidad\1. PROYECTOS TELLO 2022\SCM SPILL OVERS\outputs\PEAO\bajo_ingreso\1%\simulacion_3\output_tests.xlsx',spillover_test_169','sp_test_169');</v>
      </c>
      <c r="RW296">
        <v>169</v>
      </c>
      <c r="RX296" t="str">
        <f>"xlswrite('G:\Mi unidad\1. PROYECTOS TELLO 2022\SCM SPILL OVERS\outputs\PEAO\densidad\1%\simulacion_3\output_tests.xlsx',spillover_test_"&amp;RW296&amp;"','sp_test_"&amp;RW296&amp;"');"</f>
        <v>xlswrite('G:\Mi unidad\1. PROYECTOS TELLO 2022\SCM SPILL OVERS\outputs\PEAO\densidad\1%\simulacion_3\output_tests.xlsx',spillover_test_169','sp_test_169');</v>
      </c>
      <c r="SI296">
        <v>169</v>
      </c>
      <c r="SJ296" t="str">
        <f>"xlswrite('G:\Mi unidad\1. PROYECTOS TELLO 2022\SCM SPILL OVERS\outputs\PEAO\densidad_g\1%\simulacion_3\output_tests.xlsx',spillover_test_"&amp;SI296&amp;"','sp_test_"&amp;SI296&amp;"');"</f>
        <v>xlswrite('G:\Mi unidad\1. PROYECTOS TELLO 2022\SCM SPILL OVERS\outputs\PEAO\densidad_g\1%\simulacion_3\output_tests.xlsx',spillover_test_169','sp_test_169');</v>
      </c>
      <c r="SU296">
        <v>169</v>
      </c>
      <c r="SV296" t="str">
        <f>"xlswrite('G:\Mi unidad\1. PROYECTOS TELLO 2022\SCM SPILL OVERS\outputs\PEAO\distancia_centro_salud\1%\simulacion_3\output_tests.xlsx',spillover_test_"&amp;SU296&amp;"','sp_test_"&amp;SU296&amp;"');"</f>
        <v>xlswrite('G:\Mi unidad\1. PROYECTOS TELLO 2022\SCM SPILL OVERS\outputs\PEAO\distancia_centro_salud\1%\simulacion_3\output_tests.xlsx',spillover_test_169','sp_test_169');</v>
      </c>
      <c r="TH296">
        <v>169</v>
      </c>
      <c r="TI296" t="str">
        <f>"xlswrite('G:\Mi unidad\1. PROYECTOS TELLO 2022\SCM SPILL OVERS\outputs\PEAO\informalidad\1%\simulacion_3\output_tests.xlsx',spillover_test_"&amp;TH296&amp;"','sp_test_"&amp;TH296&amp;"');"</f>
        <v>xlswrite('G:\Mi unidad\1. PROYECTOS TELLO 2022\SCM SPILL OVERS\outputs\PEAO\informalidad\1%\simulacion_3\output_tests.xlsx',spillover_test_169','sp_test_169');</v>
      </c>
      <c r="TU296">
        <v>169</v>
      </c>
      <c r="TV296" t="str">
        <f>"xlswrite('G:\Mi unidad\1. PROYECTOS TELLO 2022\SCM SPILL OVERS\outputs\PEAO\alimentos\1%\simulacion_3\output_tests.xlsx',spillover_test_"&amp;TU296&amp;"','sp_test_"&amp;TU296&amp;"');"</f>
        <v>xlswrite('G:\Mi unidad\1. PROYECTOS TELLO 2022\SCM SPILL OVERS\outputs\PEAO\alimentos\1%\simulacion_3\output_tests.xlsx',spillover_test_169','sp_test_169');</v>
      </c>
      <c r="UB296">
        <v>169</v>
      </c>
      <c r="UC296" t="str">
        <f>"xlswrite('G:\Mi unidad\1. PROYECTOS TELLO 2022\SCM SPILL OVERS\outputs\PEAO\jefe_hogar\1%\simulacion_3\output_tests.xlsx',spillover_test_"&amp;UB296&amp;"','sp_test_"&amp;UB296&amp;"');"</f>
        <v>xlswrite('G:\Mi unidad\1. PROYECTOS TELLO 2022\SCM SPILL OVERS\outputs\PEAO\jefe_hogar\1%\simulacion_3\output_tests.xlsx',spillover_test_169','sp_test_169');</v>
      </c>
      <c r="UI296">
        <v>169</v>
      </c>
      <c r="UJ296" t="str">
        <f>"xlswrite('G:\Mi unidad\1. PROYECTOS TELLO 2022\SCM SPILL OVERS\outputs\PEAO\mujeres\1%\simulacion_3\output_tests.xlsx',spillover_test_"&amp;UI296&amp;"','sp_test_"&amp;UI296&amp;"');"</f>
        <v>xlswrite('G:\Mi unidad\1. PROYECTOS TELLO 2022\SCM SPILL OVERS\outputs\PEAO\mujeres\1%\simulacion_3\output_tests.xlsx',spillover_test_169','sp_test_169');</v>
      </c>
      <c r="UU296">
        <v>169</v>
      </c>
      <c r="UV296" t="str">
        <f>"xlswrite('G:\Mi unidad\1. PROYECTOS TELLO 2022\SCM SPILL OVERS\outputs\PEAO\criminalidad\1%\simulacion_3\output_tests.xlsx',spillover_test_"&amp;UU296&amp;"','sp_test_"&amp;UU296&amp;"');"</f>
        <v>xlswrite('G:\Mi unidad\1. PROYECTOS TELLO 2022\SCM SPILL OVERS\outputs\PEAO\criminalidad\1%\simulacion_3\output_tests.xlsx',spillover_test_169','sp_test_169');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sp_andrews(Y_pre_"&amp;QP301&amp;",PEAO_"&amp;QP301&amp;"(:,T+s),A_"&amp;QP301&amp;",C,d,alpha_sig);"</f>
        <v xml:space="preserve">    spillover_test_144(s) = sp_andrews(Y_pre_144,PEAO_144(:,T+s),A_144,C,d,alpha_sig);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sp_andrews_te(Y_pre_"&amp;QI304&amp;",PEAO_"&amp;QI304&amp;"(:,T+s),A_"&amp;QI304&amp;",C,.05);"</f>
        <v xml:space="preserve">    [p_value_95,lb_95,ub_95] = sp_andrews_te(Y_pre_95,PEAO_95(:,T+s),A_95,C,.05);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sp_andrews(Y_pre_"&amp;QP307&amp;",PEAO_"&amp;QP307&amp;"(:,T+s),A_"&amp;QP307&amp;",C,d,alpha_sig);"</f>
        <v xml:space="preserve">    spillover_test_149(s) = sp_andrews(Y_pre_149,PEAO_149(:,T+s),A_149,C,d,alpha_sig);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sp_andrews_te(Y_pre_"&amp;QI313&amp;",PEAO_"&amp;QI313&amp;"(:,T+s),A_"&amp;QI313&amp;",C,.05);"</f>
        <v xml:space="preserve">    [p_value_100,lb_100,ub_100] = sp_andrews_te(Y_pre_100,PEAO_100(:,T+s),A_100,C,.05);</v>
      </c>
      <c r="QP313">
        <v>150</v>
      </c>
      <c r="QQ313" t="str">
        <f>"    spillover_test_"&amp;QP313&amp;"(s) = sp_andrews(Y_pre_"&amp;QP313&amp;",PEAO_"&amp;QP313&amp;"(:,T+s),A_"&amp;QP313&amp;",C,d,alpha_sig);"</f>
        <v xml:space="preserve">    spillover_test_150(s) = sp_andrews(Y_pre_150,PEAO_150(:,T+s),A_150,C,d,alpha_sig);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sp_andrews(Y_pre_"&amp;QP319&amp;",PEAO_"&amp;QP319&amp;"(:,T+s),A_"&amp;QP319&amp;",C,d,alpha_sig);"</f>
        <v xml:space="preserve">    spillover_test_152(s) = sp_andrews(Y_pre_152,PEAO_152(:,T+s),A_152,C,d,alpha_sig);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sp_andrews_te(Y_pre_"&amp;QI322&amp;",PEAO_"&amp;QI322&amp;"(:,T+s),A_"&amp;QI322&amp;",C,.05);"</f>
        <v xml:space="preserve">    [p_value_104,lb_104,ub_104] = sp_andrews_te(Y_pre_104,PEAO_104(:,T+s),A_104,C,.05);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sp_andrews(Y_pre_"&amp;QP325&amp;",PEAO_"&amp;QP325&amp;"(:,T+s),A_"&amp;QP325&amp;",C,d,alpha_sig);"</f>
        <v xml:space="preserve">    spillover_test_153(s) = sp_andrews(Y_pre_153,PEAO_153(:,T+s),A_153,C,d,alpha_sig);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sp_andrews_te(Y_pre_"&amp;QI331&amp;",PEAO_"&amp;QI331&amp;"(:,T+s),A_"&amp;QI331&amp;",C,.05);"</f>
        <v xml:space="preserve">    [p_value_105,lb_105,ub_105] = sp_andrews_te(Y_pre_105,PEAO_105(:,T+s),A_105,C,.05);</v>
      </c>
      <c r="QP331">
        <v>157</v>
      </c>
      <c r="QQ331" t="str">
        <f>"    spillover_test_"&amp;QP331&amp;"(s) = sp_andrews(Y_pre_"&amp;QP331&amp;",PEAO_"&amp;QP331&amp;"(:,T+s),A_"&amp;QP331&amp;",C,d,alpha_sig);"</f>
        <v xml:space="preserve">    spillover_test_157(s) = sp_andrews(Y_pre_157,PEAO_157(:,T+s),A_157,C,d,alpha_sig);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sp_andrews(Y_pre_"&amp;QP337&amp;",PEAO_"&amp;QP337&amp;"(:,T+s),A_"&amp;QP337&amp;",C,d,alpha_sig);"</f>
        <v xml:space="preserve">    spillover_test_158(s) = sp_andrews(Y_pre_158,PEAO_158(:,T+s),A_158,C,d,alpha_sig);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sp_andrews_te(Y_pre_"&amp;QI340&amp;",PEAO_"&amp;QI340&amp;"(:,T+s),A_"&amp;QI340&amp;",C,.05);"</f>
        <v xml:space="preserve">    [p_value_106,lb_106,ub_106] = sp_andrews_te(Y_pre_106,PEAO_106(:,T+s),A_106,C,.05);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sp_andrews(Y_pre_"&amp;QP343&amp;",PEAO_"&amp;QP343&amp;"(:,T+s),A_"&amp;QP343&amp;",C,d,alpha_sig);"</f>
        <v xml:space="preserve">    spillover_test_159(s) = sp_andrews(Y_pre_159,PEAO_159(:,T+s),A_159,C,d,alpha_sig);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sp_andrews_te(Y_pre_"&amp;QI349&amp;",PEAO_"&amp;QI349&amp;"(:,T+s),A_"&amp;QI349&amp;",C,.05);"</f>
        <v xml:space="preserve">    [p_value_107,lb_107,ub_107] = sp_andrews_te(Y_pre_107,PEAO_107(:,T+s),A_107,C,.05);</v>
      </c>
      <c r="QP349">
        <v>162</v>
      </c>
      <c r="QQ349" t="str">
        <f>"    spillover_test_"&amp;QP349&amp;"(s) = sp_andrews(Y_pre_"&amp;QP349&amp;",PEAO_"&amp;QP349&amp;"(:,T+s),A_"&amp;QP349&amp;",C,d,alpha_sig);"</f>
        <v xml:space="preserve">    spillover_test_162(s) = sp_andrews(Y_pre_162,PEAO_162(:,T+s),A_162,C,d,alpha_sig);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sp_andrews(Y_pre_"&amp;QP355&amp;",PEAO_"&amp;QP355&amp;"(:,T+s),A_"&amp;QP355&amp;",C,d,alpha_sig);"</f>
        <v xml:space="preserve">    spillover_test_169(s) = sp_andrews(Y_pre_169,PEAO_169(:,T+s),A_169,C,d,alpha_sig);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sp_andrews_te(Y_pre_"&amp;QI358&amp;",PEAO_"&amp;QI358&amp;"(:,T+s),A_"&amp;QI358&amp;",C,.05);"</f>
        <v xml:space="preserve">    [p_value_108,lb_108,ub_108] = sp_andrews_te(Y_pre_108,PEAO_108(:,T+s),A_108,C,.05);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sp_andrews_te(Y_pre_"&amp;QI367&amp;",PEAO_"&amp;QI367&amp;"(:,T+s),A_"&amp;QI367&amp;",C,.05);"</f>
        <v xml:space="preserve">    [p_value_112,lb_112,ub_112] = sp_andrews_te(Y_pre_112,PEAO_112(:,T+s),A_112,C,.05);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sp_andrews_te(Y_pre_"&amp;QI376&amp;",PEAO_"&amp;QI376&amp;"(:,T+s),A_"&amp;QI376&amp;",C,.05);"</f>
        <v xml:space="preserve">    [p_value_119,lb_119,ub_119] = sp_andrews_te(Y_pre_119,PEAO_119(:,T+s),A_119,C,.05);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sp_andrews_te(Y_pre_"&amp;QI385&amp;",PEAO_"&amp;QI385&amp;"(:,T+s),A_"&amp;QI385&amp;",C,.05);"</f>
        <v xml:space="preserve">    [p_value_125,lb_125,ub_125] = sp_andrews_te(Y_pre_125,PEAO_125(:,T+s),A_125,C,.05);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sp_andrews_te(Y_pre_"&amp;QI394&amp;",PEAO_"&amp;QI394&amp;"(:,T+s),A_"&amp;QI394&amp;",C,.05);"</f>
        <v xml:space="preserve">    [p_value_129,lb_129,ub_129] = sp_andrews_te(Y_pre_129,PEAO_129(:,T+s),A_129,C,.05);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sp_andrews_te(Y_pre_"&amp;QI403&amp;",PEAO_"&amp;QI403&amp;"(:,T+s),A_"&amp;QI403&amp;",C,.05);"</f>
        <v xml:space="preserve">    [p_value_130,lb_130,ub_130] = sp_andrews_te(Y_pre_130,PEAO_130(:,T+s),A_130,C,.05);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sp_andrews_te(Y_pre_"&amp;QI412&amp;",PEAO_"&amp;QI412&amp;"(:,T+s),A_"&amp;QI412&amp;",C,.05);"</f>
        <v xml:space="preserve">    [p_value_133,lb_133,ub_133] = sp_andrews_te(Y_pre_133,PEAO_133(:,T+s),A_133,C,.05);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sp_andrews_te(Y_pre_"&amp;QI421&amp;",PEAO_"&amp;QI421&amp;"(:,T+s),A_"&amp;QI421&amp;",C,.05);"</f>
        <v xml:space="preserve">    [p_value_139,lb_139,ub_139] = sp_andrews_te(Y_pre_139,PEAO_139(:,T+s),A_139,C,.05);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sp_andrews_te(Y_pre_"&amp;QI430&amp;",PEAO_"&amp;QI430&amp;"(:,T+s),A_"&amp;QI430&amp;",C,.05);"</f>
        <v xml:space="preserve">    [p_value_140,lb_140,ub_140] = sp_andrews_te(Y_pre_140,PEAO_140(:,T+s),A_140,C,.05);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sp_andrews_te(Y_pre_"&amp;QI439&amp;",PEAO_"&amp;QI439&amp;"(:,T+s),A_"&amp;QI439&amp;",C,.05);"</f>
        <v xml:space="preserve">    [p_value_141,lb_141,ub_141] = sp_andrews_te(Y_pre_141,PEAO_141(:,T+s),A_141,C,.05);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sp_andrews_te(Y_pre_"&amp;QI448&amp;",PEAO_"&amp;QI448&amp;"(:,T+s),A_"&amp;QI448&amp;",C,.05);"</f>
        <v xml:space="preserve">    [p_value_144,lb_144,ub_144] = sp_andrews_te(Y_pre_144,PEAO_144(:,T+s),A_144,C,.05);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sp_andrews_te(Y_pre_"&amp;QI457&amp;",PEAO_"&amp;QI457&amp;"(:,T+s),A_"&amp;QI457&amp;",C,.05);"</f>
        <v xml:space="preserve">    [p_value_149,lb_149,ub_149] = sp_andrews_te(Y_pre_149,PEAO_149(:,T+s),A_149,C,.05);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sp_andrews_te(Y_pre_"&amp;QI466&amp;",PEAO_"&amp;QI466&amp;"(:,T+s),A_"&amp;QI466&amp;",C,.05);"</f>
        <v xml:space="preserve">    [p_value_150,lb_150,ub_150] = sp_andrews_te(Y_pre_150,PEAO_150(:,T+s),A_150,C,.05);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sp_andrews_te(Y_pre_"&amp;QI475&amp;",PEAO_"&amp;QI475&amp;"(:,T+s),A_"&amp;QI475&amp;",C,.05);"</f>
        <v xml:space="preserve">    [p_value_152,lb_152,ub_152] = sp_andrews_te(Y_pre_152,PEAO_152(:,T+s),A_152,C,.05);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sp_andrews_te(Y_pre_"&amp;QI484&amp;",PEAO_"&amp;QI484&amp;"(:,T+s),A_"&amp;QI484&amp;",C,.05);"</f>
        <v xml:space="preserve">    [p_value_153,lb_153,ub_153] = sp_andrews_te(Y_pre_153,PEAO_153(:,T+s),A_153,C,.05);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sp_andrews_te(Y_pre_"&amp;QI493&amp;",PEAO_"&amp;QI493&amp;"(:,T+s),A_"&amp;QI493&amp;",C,.05);"</f>
        <v xml:space="preserve">    [p_value_157,lb_157,ub_157] = sp_andrews_te(Y_pre_157,PEAO_157(:,T+s),A_157,C,.05);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sp_andrews_te(Y_pre_"&amp;QI502&amp;",PEAO_"&amp;QI502&amp;"(:,T+s),A_"&amp;QI502&amp;",C,.05);"</f>
        <v xml:space="preserve">    [p_value_158,lb_158,ub_158] = sp_andrews_te(Y_pre_158,PEAO_158(:,T+s),A_158,C,.05);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sp_andrews_te(Y_pre_"&amp;QI511&amp;",PEAO_"&amp;QI511&amp;"(:,T+s),A_"&amp;QI511&amp;",C,.05);"</f>
        <v xml:space="preserve">    [p_value_159,lb_159,ub_159] = sp_andrews_te(Y_pre_159,PEAO_159(:,T+s),A_159,C,.05);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sp_andrews_te(Y_pre_"&amp;QI520&amp;",PEAO_"&amp;QI520&amp;"(:,T+s),A_"&amp;QI520&amp;",C,.05);"</f>
        <v xml:space="preserve">    [p_value_162,lb_162,ub_162] = sp_andrews_te(Y_pre_162,PEAO_162(:,T+s),A_162,C,.05);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sp_andrews_te(Y_pre_"&amp;QI529&amp;",PEAO_"&amp;QI529&amp;"(:,T+s),A_"&amp;QI529&amp;",C,.05);"</f>
        <v xml:space="preserve">    [p_value_169,lb_169,ub_169] = sp_andrews_te(Y_pre_169,PEAO_169(:,T+s),A_169,C,.05);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D785-EEA1-4E10-BA5B-BAEB1D1CB940}">
  <dimension ref="A1:UV577"/>
  <sheetViews>
    <sheetView topLeftCell="RG1" workbookViewId="0">
      <selection activeCell="RL2" sqref="RL2:RL296"/>
    </sheetView>
  </sheetViews>
  <sheetFormatPr baseColWidth="10" defaultRowHeight="14.4" x14ac:dyDescent="0.3"/>
  <sheetData>
    <row r="1" spans="1:568" x14ac:dyDescent="0.3">
      <c r="A1" t="s">
        <v>0</v>
      </c>
      <c r="B1" s="1" t="s">
        <v>590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 t="shared" ref="B2:B33" si="0">"[data_"&amp;A2&amp;",provincias_"&amp;A2&amp;",~] = xlsread('BD_PEAO_est_1_provincia_"&amp;A2&amp;".xlsx');"</f>
        <v>[data_1,provincias_1,~] = xlsread('BD_PEAO_est_1_provincia_1.xlsx');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 t="shared" ref="O2:O33" si="1">"PEAO_"&amp;A2&amp;" = reshape(data_"&amp;A2&amp;"(:,2),T+S,N);"</f>
        <v>PEAO_1 = reshape(data_1(:,2),T+S,N);</v>
      </c>
      <c r="T2" s="2" t="str">
        <f t="shared" ref="T2:T33" si="2">"PEAO_"&amp;A2&amp;" = PEAO_"&amp;A2&amp;"'; "</f>
        <v xml:space="preserve">PEAO_1 = PEAO_1'; </v>
      </c>
      <c r="X2" s="2" t="str">
        <f t="shared" ref="X2:X33" si="3">"tratado_"&amp;A2&amp;" = PEAO_"&amp;A2&amp;"(1,:);"</f>
        <v>tratado_1 = PEAO_1(1,:);</v>
      </c>
      <c r="AC2" s="2" t="str">
        <f t="shared" ref="AC2:AC33" si="4">"PEAO_"&amp;A2&amp;"(1,:) = [];"</f>
        <v>PEAO_1(1,:) = [];</v>
      </c>
      <c r="AI2" s="2" t="str">
        <f t="shared" ref="AI2:AI33" si="5">"PEAO_"&amp;A2&amp;" = [tratado_"&amp;A2&amp;";PEAO_"&amp;A2&amp;"];"</f>
        <v>PEAO_1 = [tratado_1;PEAO_1];</v>
      </c>
      <c r="AN2" s="2" t="str">
        <f t="shared" ref="AN2:AN33" si="6">"Y_"&amp;A2&amp;" = PEAO_"&amp;A2&amp;"; % outcome matrix"</f>
        <v>Y_1 = PEAO_1;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 t="shared" ref="EZ2:EZ33" si="7">"xlswrite('G:\Mi unidad\1. PROYECTOS TELLO 2022\SCM SPILL OVERS\outputs\PEAO\distancia_centro_salud\1%\simulacion_4\synthetic_control_outputs.xlsx',synthetic_control_"&amp;$A2&amp;","&amp;$A2&amp;")"</f>
        <v>xlswrite('G:\Mi unidad\1. PROYECTOS TELLO 2022\SCM SPILL OVERS\outputs\PEAO\distancia_centro_salud\1%\simulacion_4\synthetic_control_outputs.xlsx',synthetic_control_1,1)</v>
      </c>
      <c r="FN2" s="2" t="str">
        <f t="shared" ref="FN2:FN33" si="8">"xlswrite('G:\Mi unidad\1. PROYECTOS TELLO 2022\SCM SPILL OVERS\outputs\PEAO\distancia_centro_salud\1%\simulacion_4\synthetic_control_spillover_outputs.xlsx',synthetic_control_sp_"&amp;$A2&amp;","&amp;$A2&amp;")"</f>
        <v>xlswrite('G:\Mi unidad\1. PROYECTOS TELLO 2022\SCM SPILL OVERS\outputs\PEAO\distancia_centro_salud\1%\simulacion_4\synthetic_control_spillover_outputs.xlsx',synthetic_control_sp_1,1)</v>
      </c>
      <c r="GD2" s="2" t="str">
        <f t="shared" ref="GD2:GD33" si="9">"xlswrite('G:\Mi unidad\1. PROYECTOS TELLO 2022\SCM SPILL OVERS\outputs\PEAO\distancia_centro_salud\1%\simulacion_4\observado_outputs.xlsx',tratado_"&amp;$A2&amp;","&amp;$A2&amp;")"</f>
        <v>xlswrite('G:\Mi unidad\1. PROYECTOS TELLO 2022\SCM SPILL OVERS\outputs\PEAO\distancia_centro_salud\1%\simulacion_4\observado_outputs.xlsx',tratado_1,1)</v>
      </c>
      <c r="GR2" s="2" t="str">
        <f t="shared" ref="GR2:GR33" si="10">"xlswrite('G:\Mi unidad\1. PROYECTOS TELLO 2022\SCM SPILL OVERS\outputs\PEAO\informalidad\1%\simulacion_4\synthetic_control_outputs.xlsx',synthetic_control_"&amp;$A2&amp;","&amp;$A2&amp;")"</f>
        <v>xlswrite('G:\Mi unidad\1. PROYECTOS TELLO 2022\SCM SPILL OVERS\outputs\PEAO\informalidad\1%\simulacion_4\synthetic_control_outputs.xlsx',synthetic_control_1,1)</v>
      </c>
      <c r="HF2" s="2" t="str">
        <f t="shared" ref="HF2:HF33" si="11">"xlswrite('G:\Mi unidad\1. PROYECTOS TELLO 2022\SCM SPILL OVERS\outputs\PEAO\informalidad\1%\simulacion_4\synthetic_control_spillover_outputs.xlsx',synthetic_control_sp_"&amp;$A2&amp;","&amp;$A2&amp;")"</f>
        <v>xlswrite('G:\Mi unidad\1. PROYECTOS TELLO 2022\SCM SPILL OVERS\outputs\PEAO\informalidad\1%\simulacion_4\synthetic_control_spillover_outputs.xlsx',synthetic_control_sp_1,1)</v>
      </c>
      <c r="HV2" s="2" t="str">
        <f t="shared" ref="HV2:HV33" si="12">"xlswrite('G:\Mi unidad\1. PROYECTOS TELLO 2022\SCM SPILL OVERS\outputs\PEAO\informalidad\1%\simulacion_4\observado_outputs.xlsx',tratado_"&amp;$A2&amp;","&amp;$A2&amp;")"</f>
        <v>xlswrite('G:\Mi unidad\1. PROYECTOS TELLO 2022\SCM SPILL OVERS\outputs\PEAO\informalidad\1%\simulacion_4\observado_outputs.xlsx',tratado_1,1)</v>
      </c>
      <c r="IJ2" s="2" t="str">
        <f t="shared" ref="IJ2:IJ33" si="13">"xlswrite('G:\Mi unidad\1. PROYECTOS TELLO 2022\SCM SPILL OVERS\outputs\PEAO\densidad\1%\simulacion_4\synthetic_control_outputs.xlsx',synthetic_control_"&amp;$A2&amp;","&amp;$A2&amp;")"</f>
        <v>xlswrite('G:\Mi unidad\1. PROYECTOS TELLO 2022\SCM SPILL OVERS\outputs\PEAO\densidad\1%\simulacion_4\synthetic_control_outputs.xlsx',synthetic_control_1,1)</v>
      </c>
      <c r="IX2" s="2" t="str">
        <f t="shared" ref="IX2:IX33" si="14">"xlswrite('G:\Mi unidad\1. PROYECTOS TELLO 2022\SCM SPILL OVERS\outputs\PEAO\densidad\1%\simulacion_4\synthetic_control_spillover_outputs.xlsx',synthetic_control_sp_"&amp;$A2&amp;","&amp;$A2&amp;")"</f>
        <v>xlswrite('G:\Mi unidad\1. PROYECTOS TELLO 2022\SCM SPILL OVERS\outputs\PEAO\densidad\1%\simulacion_4\synthetic_control_spillover_outputs.xlsx',synthetic_control_sp_1,1)</v>
      </c>
      <c r="JN2" s="2" t="str">
        <f t="shared" ref="JN2:JN33" si="15">"xlswrite('G:\Mi unidad\1. PROYECTOS TELLO 2022\SCM SPILL OVERS\outputs\PEAO\densidad\1%\simulacion_4\observado_outputs.xlsx',tratado_"&amp;$A2&amp;","&amp;$A2&amp;")"</f>
        <v>xlswrite('G:\Mi unidad\1. PROYECTOS TELLO 2022\SCM SPILL OVERS\outputs\PEAO\densidad\1%\simulacion_4\observado_outputs.xlsx',tratado_1,1)</v>
      </c>
      <c r="KA2" s="2" t="str">
        <f t="shared" ref="KA2:KA33" si="16">"xlswrite('G:\Mi unidad\1. PROYECTOS TELLO 2022\SCM SPILL OVERS\outputs\PEAO\bajo_niv_educ\1%\simulacion_4\synthetic_control_outputs.xlsx',synthetic_control_"&amp;$A2&amp;","&amp;$A2&amp;")"</f>
        <v>xlswrite('G:\Mi unidad\1. PROYECTOS TELLO 2022\SCM SPILL OVERS\outputs\PEAO\bajo_niv_educ\1%\simulacion_4\synthetic_control_outputs.xlsx',synthetic_control_1,1)</v>
      </c>
      <c r="KO2" s="2" t="str">
        <f t="shared" ref="KO2:KO33" si="17">"xlswrite('G:\Mi unidad\1. PROYECTOS TELLO 2022\SCM SPILL OVERS\outputs\PEAO\bajo_niv_educ\1%\simulacion_4\synthetic_control_spillover_outputs.xlsx',synthetic_control_sp_"&amp;$A2&amp;","&amp;$A2&amp;")"</f>
        <v>xlswrite('G:\Mi unidad\1. PROYECTOS TELLO 2022\SCM SPILL OVERS\outputs\PEAO\bajo_niv_educ\1%\simulacion_4\synthetic_control_spillover_outputs.xlsx',synthetic_control_sp_1,1)</v>
      </c>
      <c r="LE2" s="2" t="str">
        <f t="shared" ref="LE2:LE33" si="18">"xlswrite('G:\Mi unidad\1. PROYECTOS TELLO 2022\SCM SPILL OVERS\outputs\PEAO\bajo_niv_educ\1%\simulacion_4\observado_outputs.xlsx',tratado_"&amp;$A2&amp;","&amp;$A2&amp;")"</f>
        <v>xlswrite('G:\Mi unidad\1. PROYECTOS TELLO 2022\SCM SPILL OVERS\outputs\PEAO\bajo_niv_educ\1%\simulacion_4\observado_outputs.xlsx',tratado_1,1)</v>
      </c>
      <c r="LS2" s="2" t="str">
        <f t="shared" ref="LS2:LS33" si="19">"xlswrite('G:\Mi unidad\1. PROYECTOS TELLO 2022\SCM SPILL OVERS\outputs\PEAO\bajo_ingreso\1%\simulacion_4\synthetic_control_outputs.xlsx',synthetic_control_"&amp;$A2&amp;","&amp;$A2&amp;")"</f>
        <v>xlswrite('G:\Mi unidad\1. PROYECTOS TELLO 2022\SCM SPILL OVERS\outputs\PEAO\bajo_ingreso\1%\simulacion_4\synthetic_control_outputs.xlsx',synthetic_control_1,1)</v>
      </c>
      <c r="MH2" s="2" t="str">
        <f t="shared" ref="MH2:MH33" si="20">"xlswrite('G:\Mi unidad\1. PROYECTOS TELLO 2022\SCM SPILL OVERS\outputs\PEAO\bajo_ingreso\1%\simulacion_4\synthetic_control_spillover_outputs.xlsx',synthetic_control_sp_"&amp;$A2&amp;","&amp;$A2&amp;")"</f>
        <v>xlswrite('G:\Mi unidad\1. PROYECTOS TELLO 2022\SCM SPILL OVERS\outputs\PEAO\bajo_ingreso\1%\simulacion_4\synthetic_control_spillover_outputs.xlsx',synthetic_control_sp_1,1)</v>
      </c>
      <c r="MX2" s="2" t="str">
        <f t="shared" ref="MX2:MX33" si="21">"xlswrite('G:\Mi unidad\1. PROYECTOS TELLO 2022\SCM SPILL OVERS\outputs\PEAO\bajo_ingreso\1%\simulacion_4\observado_outputs.xlsx',tratado_"&amp;$A2&amp;","&amp;$A2&amp;")"</f>
        <v>xlswrite('G:\Mi unidad\1. PROYECTOS TELLO 2022\SCM SPILL OVERS\outputs\PEAO\bajo_ingreso\1%\simulacion_4\observado_outputs.xlsx',tratado_1,1)</v>
      </c>
      <c r="NR2" s="2" t="str">
        <f t="shared" ref="NR2:NR33" si="22">"xlswrite('G:\Mi unidad\1. PROYECTOS TELLO 2022\SCM SPILL OVERS\outputs\PEAO\densidad_g\1%\simulacion_4\synthetic_control_outputs.xlsx',synthetic_control_"&amp;$A2&amp;","&amp;$A2&amp;")"</f>
        <v>xlswrite('G:\Mi unidad\1. PROYECTOS TELLO 2022\SCM SPILL OVERS\outputs\PEAO\densidad_g\1%\simulacion_4\synthetic_control_outputs.xlsx',synthetic_control_1,1)</v>
      </c>
      <c r="OF2" s="2" t="str">
        <f t="shared" ref="OF2:OF33" si="23">"xlswrite('G:\Mi unidad\1. PROYECTOS TELLO 2022\SCM SPILL OVERS\outputs\PEAO\densidad_g\1%\simulacion_4\synthetic_control_spillover_outputs.xlsx',synthetic_control_sp_"&amp;$A2&amp;","&amp;$A2&amp;")"</f>
        <v>xlswrite('G:\Mi unidad\1. PROYECTOS TELLO 2022\SCM SPILL OVERS\outputs\PEAO\densidad_g\1%\simulacion_4\synthetic_control_spillover_outputs.xlsx',synthetic_control_sp_1,1)</v>
      </c>
      <c r="OV2" s="2" t="str">
        <f t="shared" ref="OV2:OV33" si="24">"xlswrite('G:\Mi unidad\1. PROYECTOS TELLO 2022\SCM SPILL OVERS\outputs\PEAO\densidad_g\1%\simulacion_4\observado_outputs.xlsx',tratado_"&amp;$A2&amp;","&amp;$A2&amp;")"</f>
        <v>xlswrite('G:\Mi unidad\1. PROYECTOS TELLO 2022\SCM SPILL OVERS\outputs\PEAO\densidad_g\1%\simulacion_4\observado_outputs.xlsx',tratado_1,1)</v>
      </c>
      <c r="PI2" s="2" t="str">
        <f t="shared" ref="PI2:PI33" si="25">"xlswrite('G:\Mi unidad\1. PROYECTOS TELLO 2022\SCM SPILL OVERS\outputs\PEAO\alimentos\1%\simulacion_4\synthetic_control_outputs.xlsx',synthetic_control_"&amp;$A2&amp;","&amp;$A2&amp;");"</f>
        <v>xlswrite('G:\Mi unidad\1. PROYECTOS TELLO 2022\SCM SPILL OVERS\outputs\PEAO\alimentos\1%\simulacion_4\synthetic_control_outputs.xlsx',synthetic_control_1,1);</v>
      </c>
      <c r="PJ2" s="2" t="str">
        <f t="shared" ref="PJ2:PJ33" si="26">"xlswrite('G:\Mi unidad\1. PROYECTOS TELLO 2022\SCM SPILL OVERS\outputs\PEAO\alimentos\1%\simulacion_4\synthetic_control_spillover_outputs.xlsx',synthetic_control_sp_"&amp;$A2&amp;","&amp;$A2&amp;");"</f>
        <v>xlswrite('G:\Mi unidad\1. PROYECTOS TELLO 2022\SCM SPILL OVERS\outputs\PEAO\alimentos\1%\simulacion_4\synthetic_control_spillover_outputs.xlsx',synthetic_control_sp_1,1);</v>
      </c>
      <c r="PK2" s="2" t="str">
        <f t="shared" ref="PK2:PK33" si="27">"xlswrite('G:\Mi unidad\1. PROYECTOS TELLO 2022\SCM SPILL OVERS\outputs\PEAO\alimentos\1%\simulacion_4\observado_outputs.xlsx',tratado_"&amp;$A2&amp;","&amp;$A2&amp;");"</f>
        <v>xlswrite('G:\Mi unidad\1. PROYECTOS TELLO 2022\SCM SPILL OVERS\outputs\PEAO\alimentos\1%\simulacion_4\observado_outputs.xlsx',tratado_1,1);</v>
      </c>
      <c r="PL2" s="2"/>
      <c r="PM2" s="2"/>
      <c r="PN2" s="2"/>
      <c r="PO2" s="2"/>
      <c r="PP2" s="2" t="str">
        <f t="shared" ref="PP2:PP33" si="28">"xlswrite('G:\Mi unidad\1. PROYECTOS TELLO 2022\SCM SPILL OVERS\outputs\PEAO\jefe_hogar\1%\simulacion_4\synthetic_control_outputs.xlsx',synthetic_control_"&amp;$A2&amp;","&amp;$A2&amp;");"</f>
        <v>xlswrite('G:\Mi unidad\1. PROYECTOS TELLO 2022\SCM SPILL OVERS\outputs\PEAO\jefe_hogar\1%\simulacion_4\synthetic_control_outputs.xlsx',synthetic_control_1,1);</v>
      </c>
      <c r="PQ2" s="2" t="str">
        <f t="shared" ref="PQ2:PQ33" si="29">"xlswrite('G:\Mi unidad\1. PROYECTOS TELLO 2022\SCM SPILL OVERS\outputs\PEAO\jefe_hogar\1%\simulacion_4\synthetic_control_spillover_outputs.xlsx',synthetic_control_sp_"&amp;$A2&amp;","&amp;$A2&amp;");"</f>
        <v>xlswrite('G:\Mi unidad\1. PROYECTOS TELLO 2022\SCM SPILL OVERS\outputs\PEAO\jefe_hogar\1%\simulacion_4\synthetic_control_spillover_outputs.xlsx',synthetic_control_sp_1,1);</v>
      </c>
      <c r="PR2" s="2" t="str">
        <f t="shared" ref="PR2:PR33" si="30">"xlswrite('G:\Mi unidad\1. PROYECTOS TELLO 2022\SCM SPILL OVERS\outputs\PEAO\jefe_hogar\1%\simulacion_4\observado_outputs.xlsx',tratado_"&amp;$A2&amp;","&amp;$A2&amp;");"</f>
        <v>xlswrite('G:\Mi unidad\1. PROYECTOS TELLO 2022\SCM SPILL OVERS\outputs\PEAO\jefe_hogar\1%\simulacion_4\observado_outputs.xlsx',tratado_1,1);</v>
      </c>
      <c r="PS2" s="2"/>
      <c r="PT2" s="2"/>
      <c r="PU2" s="2"/>
      <c r="PV2" s="2" t="str">
        <f t="shared" ref="PV2:PV33" si="31">"xlswrite('G:\Mi unidad\1. PROYECTOS TELLO 2022\SCM SPILL OVERS\outputs\PEAO\mujeres\1%\simulacion_4\synthetic_control_outputs.xlsx',synthetic_control_"&amp;$A2&amp;","&amp;$A2&amp;");"</f>
        <v>xlswrite('G:\Mi unidad\1. PROYECTOS TELLO 2022\SCM SPILL OVERS\outputs\PEAO\mujeres\1%\simulacion_4\synthetic_control_outputs.xlsx',synthetic_control_1,1);</v>
      </c>
      <c r="PW2" s="2" t="str">
        <f t="shared" ref="PW2:PW33" si="32">"xlswrite('G:\Mi unidad\1. PROYECTOS TELLO 2022\SCM SPILL OVERS\outputs\PEAO\mujeres\1%\simulacion_4\synthetic_control_spillover_outputs.xlsx',synthetic_control_sp_"&amp;$A2&amp;","&amp;$A2&amp;");"</f>
        <v>xlswrite('G:\Mi unidad\1. PROYECTOS TELLO 2022\SCM SPILL OVERS\outputs\PEAO\mujeres\1%\simulacion_4\synthetic_control_spillover_outputs.xlsx',synthetic_control_sp_1,1);</v>
      </c>
      <c r="PX2" s="2" t="str">
        <f t="shared" ref="PX2:PX33" si="33">"xlswrite('G:\Mi unidad\1. PROYECTOS TELLO 2022\SCM SPILL OVERS\outputs\PEAO\mujeres\1%\simulacion_4\observado_outputs.xlsx',tratado_"&amp;$A2&amp;","&amp;$A2&amp;");"</f>
        <v>xlswrite('G:\Mi unidad\1. PROYECTOS TELLO 2022\SCM SPILL OVERS\outputs\PEAO\mujeres\1%\simulacion_4\observado_outputs.xlsx',tratado_1,1);</v>
      </c>
      <c r="PY2" s="2"/>
      <c r="PZ2" s="2"/>
      <c r="QA2" s="2"/>
      <c r="QB2" s="2" t="str">
        <f t="shared" ref="QB2:QB33" si="34">"xlswrite('G:\Mi unidad\1. PROYECTOS TELLO 2022\SCM SPILL OVERS\outputs\PEAO\criminalidad\1%\simulacion_4\synthetic_control_outputs.xlsx',synthetic_control_"&amp;$A2&amp;","&amp;$A2&amp;");"</f>
        <v>xlswrite('G:\Mi unidad\1. PROYECTOS TELLO 2022\SCM SPILL OVERS\outputs\PEAO\criminalidad\1%\simulacion_4\synthetic_control_outputs.xlsx',synthetic_control_1,1);</v>
      </c>
      <c r="QC2" s="2" t="str">
        <f t="shared" ref="QC2:QC33" si="35">"xlswrite('G:\Mi unidad\1. PROYECTOS TELLO 2022\SCM SPILL OVERS\outputs\PEAO\criminalidad\1%\simulacion_4\synthetic_control_spillover_outputs.xlsx',synthetic_control_sp_"&amp;$A2&amp;","&amp;$A2&amp;");"</f>
        <v>xlswrite('G:\Mi unidad\1. PROYECTOS TELLO 2022\SCM SPILL OVERS\outputs\PEAO\criminalidad\1%\simulacion_4\synthetic_control_spillover_outputs.xlsx',synthetic_control_sp_1,1);</v>
      </c>
      <c r="QD2" s="2" t="str">
        <f t="shared" ref="QD2:QD33" si="36">"xlswrite('G:\Mi unidad\1. PROYECTOS TELLO 2022\SCM SPILL OVERS\outputs\PEAO\criminalidad\1%\simulacion_4\observado_outputs.xlsx',tratado_"&amp;$A2&amp;","&amp;$A2&amp;");"</f>
        <v>xlswrite('G:\Mi unidad\1. PROYECTOS TELLO 2022\SCM SPILL OVERS\outputs\PEAO\criminalidad\1%\simulacion_4\observado_outputs.xlsx',tratado_1,1);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OVERS\outputs\PEAO\bajo_niv_educ\1%\simulacion_4\output_tests.xlsx',lb_vec_"&amp;QW2&amp;"','lb_vec_"&amp;QW2&amp;"');"</f>
        <v>xlswrite('G:\Mi unidad\1. PROYECTOS TELLO 2022\SCM SPILL OVERS\outputs\PEAO\bajo_niv_educ\1%\simulacion_4\output_tests.xlsx',lb_vec_1','lb_vec_1');</v>
      </c>
      <c r="RK2">
        <v>1</v>
      </c>
      <c r="RL2" t="str">
        <f>"xlswrite('G:\Mi unidad\1. PROYECTOS TELLO 2022\SCM SPILL OVERS\outputs\PEAO\bajo_ingreso\1%\simulacion_4\output_tests.xlsx',lb_vec_"&amp;RK2&amp;"','lb_vec_"&amp;RK2&amp;"');"</f>
        <v>xlswrite('G:\Mi unidad\1. PROYECTOS TELLO 2022\SCM SPILL OVERS\outputs\PEAO\bajo_ingreso\1%\simulacion_4\output_tests.xlsx',lb_vec_1','lb_vec_1');</v>
      </c>
      <c r="RW2">
        <v>1</v>
      </c>
      <c r="RX2" t="str">
        <f>"xlswrite('G:\Mi unidad\1. PROYECTOS TELLO 2022\SCM SPILL OVERS\outputs\PEAO\densidad\1%\simulacion_4\output_tests.xlsx',lb_vec_"&amp;RW2&amp;"','lb_vec_"&amp;RW2&amp;"');"</f>
        <v>xlswrite('G:\Mi unidad\1. PROYECTOS TELLO 2022\SCM SPILL OVERS\outputs\PEAO\densidad\1%\simulacion_4\output_tests.xlsx',lb_vec_1','lb_vec_1');</v>
      </c>
      <c r="SI2">
        <v>1</v>
      </c>
      <c r="SJ2" t="str">
        <f>"xlswrite('G:\Mi unidad\1. PROYECTOS TELLO 2022\SCM SPILL OVERS\outputs\PEAO\densidad_g\1%\simulacion_4\output_tests.xlsx',lb_vec_"&amp;SI2&amp;"','lb_vec_"&amp;SI2&amp;"');"</f>
        <v>xlswrite('G:\Mi unidad\1. PROYECTOS TELLO 2022\SCM SPILL OVERS\outputs\PEAO\densidad_g\1%\simulacion_4\output_tests.xlsx',lb_vec_1','lb_vec_1');</v>
      </c>
      <c r="SU2">
        <v>1</v>
      </c>
      <c r="SV2" t="str">
        <f>"xlswrite('G:\Mi unidad\1. PROYECTOS TELLO 2022\SCM SPILL OVERS\outputs\PEAO\distancia_centro_salud\1%\simulacion_4\output_tests.xlsx',lb_vec_"&amp;SU2&amp;"','lb_vec_"&amp;SU2&amp;"');"</f>
        <v>xlswrite('G:\Mi unidad\1. PROYECTOS TELLO 2022\SCM SPILL OVERS\outputs\PEAO\distancia_centro_salud\1%\simulacion_4\output_tests.xlsx',lb_vec_1','lb_vec_1');</v>
      </c>
      <c r="TH2">
        <v>1</v>
      </c>
      <c r="TI2" t="str">
        <f>"xlswrite('G:\Mi unidad\1. PROYECTOS TELLO 2022\SCM SPILL OVERS\outputs\PEAO\informalidad\1%\simulacion_4\output_tests.xlsx',lb_vec_"&amp;TH2&amp;"','lb_vec_"&amp;TH2&amp;"');"</f>
        <v>xlswrite('G:\Mi unidad\1. PROYECTOS TELLO 2022\SCM SPILL OVERS\outputs\PEAO\informalidad\1%\simulacion_4\output_tests.xlsx',lb_vec_1','lb_vec_1');</v>
      </c>
      <c r="TU2">
        <v>1</v>
      </c>
      <c r="TV2" t="str">
        <f>"xlswrite('G:\Mi unidad\1. PROYECTOS TELLO 2022\SCM SPILL OVERS\outputs\PEAO\alimentos\1%\simulacion_4\output_tests.xlsx',lb_vec_"&amp;TU2&amp;"','lb_vec_"&amp;TU2&amp;"');"</f>
        <v>xlswrite('G:\Mi unidad\1. PROYECTOS TELLO 2022\SCM SPILL OVERS\outputs\PEAO\alimentos\1%\simulacion_4\output_tests.xlsx',lb_vec_1','lb_vec_1');</v>
      </c>
      <c r="UB2">
        <v>1</v>
      </c>
      <c r="UC2" t="str">
        <f>"xlswrite('G:\Mi unidad\1. PROYECTOS TELLO 2022\SCM SPILL OVERS\outputs\PEAO\jefe_hogar\1%\simulacion_4\output_tests.xlsx',lb_vec_"&amp;UB2&amp;"','lb_vec_"&amp;UB2&amp;"');"</f>
        <v>xlswrite('G:\Mi unidad\1. PROYECTOS TELLO 2022\SCM SPILL OVERS\outputs\PEAO\jefe_hogar\1%\simulacion_4\output_tests.xlsx',lb_vec_1','lb_vec_1');</v>
      </c>
      <c r="UI2">
        <v>1</v>
      </c>
      <c r="UJ2" t="str">
        <f>"xlswrite('G:\Mi unidad\1. PROYECTOS TELLO 2022\SCM SPILL OVERS\outputs\PEAO\mujeres\1%\simulacion_4\output_tests.xlsx',lb_vec_"&amp;UI2&amp;"','lb_vec_"&amp;UI2&amp;"');"</f>
        <v>xlswrite('G:\Mi unidad\1. PROYECTOS TELLO 2022\SCM SPILL OVERS\outputs\PEAO\mujeres\1%\simulacion_4\output_tests.xlsx',lb_vec_1','lb_vec_1');</v>
      </c>
      <c r="UU2">
        <v>1</v>
      </c>
      <c r="UV2" t="str">
        <f>"xlswrite('G:\Mi unidad\1. PROYECTOS TELLO 2022\SCM SPILL OVERS\outputs\PEAO\criminalidad\1%\simulacion_4\output_tests.xlsx',lb_vec_"&amp;UU2&amp;"','lb_vec_"&amp;UU2&amp;"');"</f>
        <v>xlswrite('G:\Mi unidad\1. PROYECTOS TELLO 2022\SCM SPILL OVERS\outputs\PEAO\criminalidad\1%\simulacion_4\output_tests.xlsx',lb_vec_1','lb_vec_1');</v>
      </c>
    </row>
    <row r="3" spans="1:568" x14ac:dyDescent="0.3">
      <c r="A3">
        <v>7</v>
      </c>
      <c r="B3" s="2" t="str">
        <f t="shared" si="0"/>
        <v>[data_7,provincias_7,~] = xlsread('BD_PEAO_est_1_provincia_7.xlsx');</v>
      </c>
      <c r="E3" s="2" t="str">
        <f t="shared" ref="E3:E60" si="37">"provincia_"&amp;A3&amp;" = unique(provincias_"&amp;A3&amp;"(2:end,1));"</f>
        <v>provincia_7 = unique(provincias_7(2:end,1));</v>
      </c>
      <c r="J3" s="2" t="s">
        <v>50</v>
      </c>
      <c r="O3" s="2" t="str">
        <f t="shared" si="1"/>
        <v>PEAO_7 = reshape(data_7(:,2),T+S,N);</v>
      </c>
      <c r="T3" s="2" t="str">
        <f t="shared" si="2"/>
        <v xml:space="preserve">PEAO_7 = PEAO_7'; </v>
      </c>
      <c r="X3" s="2" t="str">
        <f t="shared" si="3"/>
        <v>tratado_7 = PEAO_7(1,:);</v>
      </c>
      <c r="AC3" s="2" t="str">
        <f t="shared" si="4"/>
        <v>PEAO_7(1,:) = [];</v>
      </c>
      <c r="AI3" s="2" t="str">
        <f t="shared" si="5"/>
        <v>PEAO_7 = [tratado_7;PEAO_7];</v>
      </c>
      <c r="AN3" s="2" t="str">
        <f t="shared" si="6"/>
        <v>Y_7 = PEAO_7;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38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39">"M_hat_"&amp;A3&amp;" = (eye(N)-B_hat_"&amp;A3&amp;")'*(eye(N)-B_hat_"&amp;A3&amp;");"</f>
        <v>M_hat_7 = (eye(N)-B_hat_7)'*(eye(N)-B_hat_7);</v>
      </c>
      <c r="DQ3" s="2" t="str">
        <f t="shared" ref="DQ3:DQ60" si="40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1">"synthetic_control_"&amp;$A3&amp;"=synthetic_control_"&amp;$A3&amp;"'"</f>
        <v>synthetic_control_7=synthetic_control_7'</v>
      </c>
      <c r="EQ3" s="2" t="str">
        <f t="shared" ref="EQ3:EQ60" si="42">"synthetic_control_sp_"&amp;$A3&amp;"=synthetic_control_sp_"&amp;$A3&amp;"'"</f>
        <v>synthetic_control_sp_7=synthetic_control_sp_7'</v>
      </c>
      <c r="EV3" s="2" t="str">
        <f t="shared" ref="EV3:EV60" si="43">"tratado_"&amp;$A3&amp;"=tratado_"&amp;$A3&amp;"'"</f>
        <v>tratado_7=tratado_7'</v>
      </c>
      <c r="EZ3" s="2" t="str">
        <f t="shared" si="7"/>
        <v>xlswrite('G:\Mi unidad\1. PROYECTOS TELLO 2022\SCM SPILL OVERS\outputs\PEAO\distancia_centro_salud\1%\simulacion_4\synthetic_control_outputs.xlsx',synthetic_control_7,7)</v>
      </c>
      <c r="FN3" s="2" t="str">
        <f t="shared" si="8"/>
        <v>xlswrite('G:\Mi unidad\1. PROYECTOS TELLO 2022\SCM SPILL OVERS\outputs\PEAO\distancia_centro_salud\1%\simulacion_4\synthetic_control_spillover_outputs.xlsx',synthetic_control_sp_7,7)</v>
      </c>
      <c r="GD3" s="2" t="str">
        <f t="shared" si="9"/>
        <v>xlswrite('G:\Mi unidad\1. PROYECTOS TELLO 2022\SCM SPILL OVERS\outputs\PEAO\distancia_centro_salud\1%\simulacion_4\observado_outputs.xlsx',tratado_7,7)</v>
      </c>
      <c r="GR3" s="2" t="str">
        <f t="shared" si="10"/>
        <v>xlswrite('G:\Mi unidad\1. PROYECTOS TELLO 2022\SCM SPILL OVERS\outputs\PEAO\informalidad\1%\simulacion_4\synthetic_control_outputs.xlsx',synthetic_control_7,7)</v>
      </c>
      <c r="HF3" s="2" t="str">
        <f t="shared" si="11"/>
        <v>xlswrite('G:\Mi unidad\1. PROYECTOS TELLO 2022\SCM SPILL OVERS\outputs\PEAO\informalidad\1%\simulacion_4\synthetic_control_spillover_outputs.xlsx',synthetic_control_sp_7,7)</v>
      </c>
      <c r="HV3" s="2" t="str">
        <f t="shared" si="12"/>
        <v>xlswrite('G:\Mi unidad\1. PROYECTOS TELLO 2022\SCM SPILL OVERS\outputs\PEAO\informalidad\1%\simulacion_4\observado_outputs.xlsx',tratado_7,7)</v>
      </c>
      <c r="IJ3" s="2" t="str">
        <f t="shared" si="13"/>
        <v>xlswrite('G:\Mi unidad\1. PROYECTOS TELLO 2022\SCM SPILL OVERS\outputs\PEAO\densidad\1%\simulacion_4\synthetic_control_outputs.xlsx',synthetic_control_7,7)</v>
      </c>
      <c r="IX3" s="2" t="str">
        <f t="shared" si="14"/>
        <v>xlswrite('G:\Mi unidad\1. PROYECTOS TELLO 2022\SCM SPILL OVERS\outputs\PEAO\densidad\1%\simulacion_4\synthetic_control_spillover_outputs.xlsx',synthetic_control_sp_7,7)</v>
      </c>
      <c r="JN3" s="2" t="str">
        <f t="shared" si="15"/>
        <v>xlswrite('G:\Mi unidad\1. PROYECTOS TELLO 2022\SCM SPILL OVERS\outputs\PEAO\densidad\1%\simulacion_4\observado_outputs.xlsx',tratado_7,7)</v>
      </c>
      <c r="KA3" s="2" t="str">
        <f t="shared" si="16"/>
        <v>xlswrite('G:\Mi unidad\1. PROYECTOS TELLO 2022\SCM SPILL OVERS\outputs\PEAO\bajo_niv_educ\1%\simulacion_4\synthetic_control_outputs.xlsx',synthetic_control_7,7)</v>
      </c>
      <c r="KO3" s="2" t="str">
        <f t="shared" si="17"/>
        <v>xlswrite('G:\Mi unidad\1. PROYECTOS TELLO 2022\SCM SPILL OVERS\outputs\PEAO\bajo_niv_educ\1%\simulacion_4\synthetic_control_spillover_outputs.xlsx',synthetic_control_sp_7,7)</v>
      </c>
      <c r="LE3" s="2" t="str">
        <f t="shared" si="18"/>
        <v>xlswrite('G:\Mi unidad\1. PROYECTOS TELLO 2022\SCM SPILL OVERS\outputs\PEAO\bajo_niv_educ\1%\simulacion_4\observado_outputs.xlsx',tratado_7,7)</v>
      </c>
      <c r="LS3" s="2" t="str">
        <f t="shared" si="19"/>
        <v>xlswrite('G:\Mi unidad\1. PROYECTOS TELLO 2022\SCM SPILL OVERS\outputs\PEAO\bajo_ingreso\1%\simulacion_4\synthetic_control_outputs.xlsx',synthetic_control_7,7)</v>
      </c>
      <c r="MH3" s="2" t="str">
        <f t="shared" si="20"/>
        <v>xlswrite('G:\Mi unidad\1. PROYECTOS TELLO 2022\SCM SPILL OVERS\outputs\PEAO\bajo_ingreso\1%\simulacion_4\synthetic_control_spillover_outputs.xlsx',synthetic_control_sp_7,7)</v>
      </c>
      <c r="MX3" s="2" t="str">
        <f t="shared" si="21"/>
        <v>xlswrite('G:\Mi unidad\1. PROYECTOS TELLO 2022\SCM SPILL OVERS\outputs\PEAO\bajo_ingreso\1%\simulacion_4\observado_outputs.xlsx',tratado_7,7)</v>
      </c>
      <c r="NR3" s="2" t="str">
        <f t="shared" si="22"/>
        <v>xlswrite('G:\Mi unidad\1. PROYECTOS TELLO 2022\SCM SPILL OVERS\outputs\PEAO\densidad_g\1%\simulacion_4\synthetic_control_outputs.xlsx',synthetic_control_7,7)</v>
      </c>
      <c r="OF3" s="2" t="str">
        <f t="shared" si="23"/>
        <v>xlswrite('G:\Mi unidad\1. PROYECTOS TELLO 2022\SCM SPILL OVERS\outputs\PEAO\densidad_g\1%\simulacion_4\synthetic_control_spillover_outputs.xlsx',synthetic_control_sp_7,7)</v>
      </c>
      <c r="OV3" s="2" t="str">
        <f t="shared" si="24"/>
        <v>xlswrite('G:\Mi unidad\1. PROYECTOS TELLO 2022\SCM SPILL OVERS\outputs\PEAO\densidad_g\1%\simulacion_4\observado_outputs.xlsx',tratado_7,7)</v>
      </c>
      <c r="PI3" s="2" t="str">
        <f t="shared" si="25"/>
        <v>xlswrite('G:\Mi unidad\1. PROYECTOS TELLO 2022\SCM SPILL OVERS\outputs\PEAO\alimentos\1%\simulacion_4\synthetic_control_outputs.xlsx',synthetic_control_7,7);</v>
      </c>
      <c r="PJ3" s="2" t="str">
        <f t="shared" si="26"/>
        <v>xlswrite('G:\Mi unidad\1. PROYECTOS TELLO 2022\SCM SPILL OVERS\outputs\PEAO\alimentos\1%\simulacion_4\synthetic_control_spillover_outputs.xlsx',synthetic_control_sp_7,7);</v>
      </c>
      <c r="PK3" s="2" t="str">
        <f t="shared" si="27"/>
        <v>xlswrite('G:\Mi unidad\1. PROYECTOS TELLO 2022\SCM SPILL OVERS\outputs\PEAO\alimentos\1%\simulacion_4\observado_outputs.xlsx',tratado_7,7);</v>
      </c>
      <c r="PP3" s="2" t="str">
        <f t="shared" si="28"/>
        <v>xlswrite('G:\Mi unidad\1. PROYECTOS TELLO 2022\SCM SPILL OVERS\outputs\PEAO\jefe_hogar\1%\simulacion_4\synthetic_control_outputs.xlsx',synthetic_control_7,7);</v>
      </c>
      <c r="PQ3" s="2" t="str">
        <f t="shared" si="29"/>
        <v>xlswrite('G:\Mi unidad\1. PROYECTOS TELLO 2022\SCM SPILL OVERS\outputs\PEAO\jefe_hogar\1%\simulacion_4\synthetic_control_spillover_outputs.xlsx',synthetic_control_sp_7,7);</v>
      </c>
      <c r="PR3" s="2" t="str">
        <f t="shared" si="30"/>
        <v>xlswrite('G:\Mi unidad\1. PROYECTOS TELLO 2022\SCM SPILL OVERS\outputs\PEAO\jefe_hogar\1%\simulacion_4\observado_outputs.xlsx',tratado_7,7);</v>
      </c>
      <c r="PV3" s="2" t="str">
        <f t="shared" si="31"/>
        <v>xlswrite('G:\Mi unidad\1. PROYECTOS TELLO 2022\SCM SPILL OVERS\outputs\PEAO\mujeres\1%\simulacion_4\synthetic_control_outputs.xlsx',synthetic_control_7,7);</v>
      </c>
      <c r="PW3" s="2" t="str">
        <f t="shared" si="32"/>
        <v>xlswrite('G:\Mi unidad\1. PROYECTOS TELLO 2022\SCM SPILL OVERS\outputs\PEAO\mujeres\1%\simulacion_4\synthetic_control_spillover_outputs.xlsx',synthetic_control_sp_7,7);</v>
      </c>
      <c r="PX3" s="2" t="str">
        <f t="shared" si="33"/>
        <v>xlswrite('G:\Mi unidad\1. PROYECTOS TELLO 2022\SCM SPILL OVERS\outputs\PEAO\mujeres\1%\simulacion_4\observado_outputs.xlsx',tratado_7,7);</v>
      </c>
      <c r="QB3" s="2" t="str">
        <f t="shared" si="34"/>
        <v>xlswrite('G:\Mi unidad\1. PROYECTOS TELLO 2022\SCM SPILL OVERS\outputs\PEAO\criminalidad\1%\simulacion_4\synthetic_control_outputs.xlsx',synthetic_control_7,7);</v>
      </c>
      <c r="QC3" s="2" t="str">
        <f t="shared" si="35"/>
        <v>xlswrite('G:\Mi unidad\1. PROYECTOS TELLO 2022\SCM SPILL OVERS\outputs\PEAO\criminalidad\1%\simulacion_4\synthetic_control_spillover_outputs.xlsx',synthetic_control_sp_7,7);</v>
      </c>
      <c r="QD3" s="2" t="str">
        <f t="shared" si="36"/>
        <v>xlswrite('G:\Mi unidad\1. PROYECTOS TELLO 2022\SCM SPILL OVERS\outputs\PEAO\criminalidad\1%\simulacion_4\observado_outputs.xlsx',tratado_7,7);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OVERS\outputs\PEAO\bajo_niv_educ\1%\simulacion_4\output_tests.xlsx',ub_vec_"&amp;QW3&amp;"','ub_vec_"&amp;QW3&amp;"');"</f>
        <v>xlswrite('G:\Mi unidad\1. PROYECTOS TELLO 2022\SCM SPILL OVERS\outputs\PEAO\bajo_niv_educ\1%\simulacion_4\output_tests.xlsx',ub_vec_1','ub_vec_1');</v>
      </c>
      <c r="RK3">
        <v>1</v>
      </c>
      <c r="RL3" t="str">
        <f>"xlswrite('G:\Mi unidad\1. PROYECTOS TELLO 2022\SCM SPILL OVERS\outputs\PEAO\bajo_ingreso\1%\simulacion_4\output_tests.xlsx',ub_vec_"&amp;RK3&amp;"','ub_vec_"&amp;RK3&amp;"');"</f>
        <v>xlswrite('G:\Mi unidad\1. PROYECTOS TELLO 2022\SCM SPILL OVERS\outputs\PEAO\bajo_ingreso\1%\simulacion_4\output_tests.xlsx',ub_vec_1','ub_vec_1');</v>
      </c>
      <c r="RW3">
        <v>1</v>
      </c>
      <c r="RX3" t="str">
        <f>"xlswrite('G:\Mi unidad\1. PROYECTOS TELLO 2022\SCM SPILL OVERS\outputs\PEAO\densidad\1%\simulacion_4\output_tests.xlsx',ub_vec_"&amp;RW3&amp;"','ub_vec_"&amp;RW3&amp;"');"</f>
        <v>xlswrite('G:\Mi unidad\1. PROYECTOS TELLO 2022\SCM SPILL OVERS\outputs\PEAO\densidad\1%\simulacion_4\output_tests.xlsx',ub_vec_1','ub_vec_1');</v>
      </c>
      <c r="SI3">
        <v>1</v>
      </c>
      <c r="SJ3" t="str">
        <f>"xlswrite('G:\Mi unidad\1. PROYECTOS TELLO 2022\SCM SPILL OVERS\outputs\PEAO\densidad_g\1%\simulacion_4\output_tests.xlsx',ub_vec_"&amp;SI3&amp;"','ub_vec_"&amp;SI3&amp;"');"</f>
        <v>xlswrite('G:\Mi unidad\1. PROYECTOS TELLO 2022\SCM SPILL OVERS\outputs\PEAO\densidad_g\1%\simulacion_4\output_tests.xlsx',ub_vec_1','ub_vec_1');</v>
      </c>
      <c r="SU3">
        <v>1</v>
      </c>
      <c r="SV3" t="str">
        <f>"xlswrite('G:\Mi unidad\1. PROYECTOS TELLO 2022\SCM SPILL OVERS\outputs\PEAO\distancia_centro_salud\1%\simulacion_4\output_tests.xlsx',ub_vec_"&amp;SU3&amp;"','ub_vec_"&amp;SU3&amp;"');"</f>
        <v>xlswrite('G:\Mi unidad\1. PROYECTOS TELLO 2022\SCM SPILL OVERS\outputs\PEAO\distancia_centro_salud\1%\simulacion_4\output_tests.xlsx',ub_vec_1','ub_vec_1');</v>
      </c>
      <c r="TH3">
        <v>1</v>
      </c>
      <c r="TI3" t="str">
        <f>"xlswrite('G:\Mi unidad\1. PROYECTOS TELLO 2022\SCM SPILL OVERS\outputs\PEAO\informalidad\1%\simulacion_4\output_tests.xlsx',ub_vec_"&amp;TH3&amp;"','ub_vec_"&amp;TH3&amp;"');"</f>
        <v>xlswrite('G:\Mi unidad\1. PROYECTOS TELLO 2022\SCM SPILL OVERS\outputs\PEAO\informalidad\1%\simulacion_4\output_tests.xlsx',ub_vec_1','ub_vec_1');</v>
      </c>
      <c r="TU3">
        <v>1</v>
      </c>
      <c r="TV3" t="str">
        <f>"xlswrite('G:\Mi unidad\1. PROYECTOS TELLO 2022\SCM SPILL OVERS\outputs\PEAO\alimentos\1%\simulacion_4\output_tests.xlsx',ub_vec_"&amp;TU3&amp;"','ub_vec_"&amp;TU3&amp;"');"</f>
        <v>xlswrite('G:\Mi unidad\1. PROYECTOS TELLO 2022\SCM SPILL OVERS\outputs\PEAO\alimentos\1%\simulacion_4\output_tests.xlsx',ub_vec_1','ub_vec_1');</v>
      </c>
      <c r="UB3">
        <v>1</v>
      </c>
      <c r="UC3" t="str">
        <f>"xlswrite('G:\Mi unidad\1. PROYECTOS TELLO 2022\SCM SPILL OVERS\outputs\PEAO\jefe_hogar\1%\simulacion_4\output_tests.xlsx',ub_vec_"&amp;UB3&amp;"','ub_vec_"&amp;UB3&amp;"');"</f>
        <v>xlswrite('G:\Mi unidad\1. PROYECTOS TELLO 2022\SCM SPILL OVERS\outputs\PEAO\jefe_hogar\1%\simulacion_4\output_tests.xlsx',ub_vec_1','ub_vec_1');</v>
      </c>
      <c r="UI3">
        <v>1</v>
      </c>
      <c r="UJ3" t="str">
        <f>"xlswrite('G:\Mi unidad\1. PROYECTOS TELLO 2022\SCM SPILL OVERS\outputs\PEAO\mujeres\1%\simulacion_4\output_tests.xlsx',ub_vec_"&amp;UI3&amp;"','ub_vec_"&amp;UI3&amp;"');"</f>
        <v>xlswrite('G:\Mi unidad\1. PROYECTOS TELLO 2022\SCM SPILL OVERS\outputs\PEAO\mujeres\1%\simulacion_4\output_tests.xlsx',ub_vec_1','ub_vec_1');</v>
      </c>
      <c r="UU3">
        <v>1</v>
      </c>
      <c r="UV3" t="str">
        <f>"xlswrite('G:\Mi unidad\1. PROYECTOS TELLO 2022\SCM SPILL OVERS\outputs\PEAO\criminalidad\1%\simulacion_4\output_tests.xlsx',ub_vec_"&amp;UU3&amp;"','ub_vec_"&amp;UU3&amp;"');"</f>
        <v>xlswrite('G:\Mi unidad\1. PROYECTOS TELLO 2022\SCM SPILL OVERS\outputs\PEAO\criminalidad\1%\simulacion_4\output_tests.xlsx',ub_vec_1','ub_vec_1');</v>
      </c>
    </row>
    <row r="4" spans="1:568" x14ac:dyDescent="0.3">
      <c r="A4">
        <v>10</v>
      </c>
      <c r="B4" s="2" t="str">
        <f t="shared" si="0"/>
        <v>[data_10,provincias_10,~] = xlsread('BD_PEAO_est_1_provincia_10.xlsx');</v>
      </c>
      <c r="E4" s="2" t="str">
        <f t="shared" si="37"/>
        <v>provincia_10 = unique(provincias_10(2:end,1));</v>
      </c>
      <c r="J4" s="2" t="s">
        <v>52</v>
      </c>
      <c r="O4" s="2" t="str">
        <f t="shared" si="1"/>
        <v>PEAO_10 = reshape(data_10(:,2),T+S,N);</v>
      </c>
      <c r="T4" s="2" t="str">
        <f t="shared" si="2"/>
        <v xml:space="preserve">PEAO_10 = PEAO_10'; </v>
      </c>
      <c r="X4" s="2" t="str">
        <f t="shared" si="3"/>
        <v>tratado_10 = PEAO_10(1,:);</v>
      </c>
      <c r="AC4" s="2" t="str">
        <f t="shared" si="4"/>
        <v>PEAO_10(1,:) = [];</v>
      </c>
      <c r="AI4" s="2" t="str">
        <f t="shared" si="5"/>
        <v>PEAO_10 = [tratado_10;PEAO_10];</v>
      </c>
      <c r="AN4" s="2" t="str">
        <f t="shared" si="6"/>
        <v>Y_10 = PEAO_10; % outcome matrix</v>
      </c>
      <c r="AS4" s="2" t="str">
        <f t="shared" ref="AS4:AS60" si="44">"Y_pre_"&amp;A4&amp;" = Y_"&amp;A4&amp;"(:,1:T);"</f>
        <v>Y_pre_10 = Y_10(:,1:T);</v>
      </c>
      <c r="AW4" s="2" t="str">
        <f t="shared" ref="AW4:AW60" si="45">"Y_post_"&amp;A4&amp;" = Y_"&amp;A4&amp;"(:,T+1:end);"</f>
        <v>Y_post_10 = Y_10(:,T+1:end);</v>
      </c>
      <c r="BA4" s="2" t="str">
        <f t="shared" ref="BA4:BA60" si="46">"[a_hat_"&amp;A4&amp;",B_hat_"&amp;A4&amp;"] = scm_batch(Y_pre_"&amp;A4&amp;");"</f>
        <v>[a_hat_10,B_hat_10] = scm_batch(Y_pre_10);</v>
      </c>
      <c r="BF4" s="2" t="str">
        <f t="shared" si="38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39"/>
        <v>M_hat_10 = (eye(N)-B_hat_10)'*(eye(N)-B_hat_10);</v>
      </c>
      <c r="DQ4" s="2" t="str">
        <f t="shared" si="40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1"/>
        <v>synthetic_control_10=synthetic_control_10'</v>
      </c>
      <c r="EQ4" s="2" t="str">
        <f t="shared" si="42"/>
        <v>synthetic_control_sp_10=synthetic_control_sp_10'</v>
      </c>
      <c r="EV4" s="2" t="str">
        <f t="shared" si="43"/>
        <v>tratado_10=tratado_10'</v>
      </c>
      <c r="EZ4" s="2" t="str">
        <f t="shared" si="7"/>
        <v>xlswrite('G:\Mi unidad\1. PROYECTOS TELLO 2022\SCM SPILL OVERS\outputs\PEAO\distancia_centro_salud\1%\simulacion_4\synthetic_control_outputs.xlsx',synthetic_control_10,10)</v>
      </c>
      <c r="FN4" s="2" t="str">
        <f t="shared" si="8"/>
        <v>xlswrite('G:\Mi unidad\1. PROYECTOS TELLO 2022\SCM SPILL OVERS\outputs\PEAO\distancia_centro_salud\1%\simulacion_4\synthetic_control_spillover_outputs.xlsx',synthetic_control_sp_10,10)</v>
      </c>
      <c r="GD4" s="2" t="str">
        <f t="shared" si="9"/>
        <v>xlswrite('G:\Mi unidad\1. PROYECTOS TELLO 2022\SCM SPILL OVERS\outputs\PEAO\distancia_centro_salud\1%\simulacion_4\observado_outputs.xlsx',tratado_10,10)</v>
      </c>
      <c r="GR4" s="2" t="str">
        <f t="shared" si="10"/>
        <v>xlswrite('G:\Mi unidad\1. PROYECTOS TELLO 2022\SCM SPILL OVERS\outputs\PEAO\informalidad\1%\simulacion_4\synthetic_control_outputs.xlsx',synthetic_control_10,10)</v>
      </c>
      <c r="HF4" s="2" t="str">
        <f t="shared" si="11"/>
        <v>xlswrite('G:\Mi unidad\1. PROYECTOS TELLO 2022\SCM SPILL OVERS\outputs\PEAO\informalidad\1%\simulacion_4\synthetic_control_spillover_outputs.xlsx',synthetic_control_sp_10,10)</v>
      </c>
      <c r="HV4" s="2" t="str">
        <f t="shared" si="12"/>
        <v>xlswrite('G:\Mi unidad\1. PROYECTOS TELLO 2022\SCM SPILL OVERS\outputs\PEAO\informalidad\1%\simulacion_4\observado_outputs.xlsx',tratado_10,10)</v>
      </c>
      <c r="IJ4" s="2" t="str">
        <f t="shared" si="13"/>
        <v>xlswrite('G:\Mi unidad\1. PROYECTOS TELLO 2022\SCM SPILL OVERS\outputs\PEAO\densidad\1%\simulacion_4\synthetic_control_outputs.xlsx',synthetic_control_10,10)</v>
      </c>
      <c r="IX4" s="2" t="str">
        <f t="shared" si="14"/>
        <v>xlswrite('G:\Mi unidad\1. PROYECTOS TELLO 2022\SCM SPILL OVERS\outputs\PEAO\densidad\1%\simulacion_4\synthetic_control_spillover_outputs.xlsx',synthetic_control_sp_10,10)</v>
      </c>
      <c r="JN4" s="2" t="str">
        <f t="shared" si="15"/>
        <v>xlswrite('G:\Mi unidad\1. PROYECTOS TELLO 2022\SCM SPILL OVERS\outputs\PEAO\densidad\1%\simulacion_4\observado_outputs.xlsx',tratado_10,10)</v>
      </c>
      <c r="KA4" s="2" t="str">
        <f t="shared" si="16"/>
        <v>xlswrite('G:\Mi unidad\1. PROYECTOS TELLO 2022\SCM SPILL OVERS\outputs\PEAO\bajo_niv_educ\1%\simulacion_4\synthetic_control_outputs.xlsx',synthetic_control_10,10)</v>
      </c>
      <c r="KO4" s="2" t="str">
        <f t="shared" si="17"/>
        <v>xlswrite('G:\Mi unidad\1. PROYECTOS TELLO 2022\SCM SPILL OVERS\outputs\PEAO\bajo_niv_educ\1%\simulacion_4\synthetic_control_spillover_outputs.xlsx',synthetic_control_sp_10,10)</v>
      </c>
      <c r="LE4" s="2" t="str">
        <f t="shared" si="18"/>
        <v>xlswrite('G:\Mi unidad\1. PROYECTOS TELLO 2022\SCM SPILL OVERS\outputs\PEAO\bajo_niv_educ\1%\simulacion_4\observado_outputs.xlsx',tratado_10,10)</v>
      </c>
      <c r="LS4" s="2" t="str">
        <f t="shared" si="19"/>
        <v>xlswrite('G:\Mi unidad\1. PROYECTOS TELLO 2022\SCM SPILL OVERS\outputs\PEAO\bajo_ingreso\1%\simulacion_4\synthetic_control_outputs.xlsx',synthetic_control_10,10)</v>
      </c>
      <c r="MH4" s="2" t="str">
        <f t="shared" si="20"/>
        <v>xlswrite('G:\Mi unidad\1. PROYECTOS TELLO 2022\SCM SPILL OVERS\outputs\PEAO\bajo_ingreso\1%\simulacion_4\synthetic_control_spillover_outputs.xlsx',synthetic_control_sp_10,10)</v>
      </c>
      <c r="MX4" s="2" t="str">
        <f t="shared" si="21"/>
        <v>xlswrite('G:\Mi unidad\1. PROYECTOS TELLO 2022\SCM SPILL OVERS\outputs\PEAO\bajo_ingreso\1%\simulacion_4\observado_outputs.xlsx',tratado_10,10)</v>
      </c>
      <c r="NR4" s="2" t="str">
        <f t="shared" si="22"/>
        <v>xlswrite('G:\Mi unidad\1. PROYECTOS TELLO 2022\SCM SPILL OVERS\outputs\PEAO\densidad_g\1%\simulacion_4\synthetic_control_outputs.xlsx',synthetic_control_10,10)</v>
      </c>
      <c r="OF4" s="2" t="str">
        <f t="shared" si="23"/>
        <v>xlswrite('G:\Mi unidad\1. PROYECTOS TELLO 2022\SCM SPILL OVERS\outputs\PEAO\densidad_g\1%\simulacion_4\synthetic_control_spillover_outputs.xlsx',synthetic_control_sp_10,10)</v>
      </c>
      <c r="OV4" s="2" t="str">
        <f t="shared" si="24"/>
        <v>xlswrite('G:\Mi unidad\1. PROYECTOS TELLO 2022\SCM SPILL OVERS\outputs\PEAO\densidad_g\1%\simulacion_4\observado_outputs.xlsx',tratado_10,10)</v>
      </c>
      <c r="PI4" s="2" t="str">
        <f t="shared" si="25"/>
        <v>xlswrite('G:\Mi unidad\1. PROYECTOS TELLO 2022\SCM SPILL OVERS\outputs\PEAO\alimentos\1%\simulacion_4\synthetic_control_outputs.xlsx',synthetic_control_10,10);</v>
      </c>
      <c r="PJ4" s="2" t="str">
        <f t="shared" si="26"/>
        <v>xlswrite('G:\Mi unidad\1. PROYECTOS TELLO 2022\SCM SPILL OVERS\outputs\PEAO\alimentos\1%\simulacion_4\synthetic_control_spillover_outputs.xlsx',synthetic_control_sp_10,10);</v>
      </c>
      <c r="PK4" s="2" t="str">
        <f t="shared" si="27"/>
        <v>xlswrite('G:\Mi unidad\1. PROYECTOS TELLO 2022\SCM SPILL OVERS\outputs\PEAO\alimentos\1%\simulacion_4\observado_outputs.xlsx',tratado_10,10);</v>
      </c>
      <c r="PP4" s="2" t="str">
        <f t="shared" si="28"/>
        <v>xlswrite('G:\Mi unidad\1. PROYECTOS TELLO 2022\SCM SPILL OVERS\outputs\PEAO\jefe_hogar\1%\simulacion_4\synthetic_control_outputs.xlsx',synthetic_control_10,10);</v>
      </c>
      <c r="PQ4" s="2" t="str">
        <f t="shared" si="29"/>
        <v>xlswrite('G:\Mi unidad\1. PROYECTOS TELLO 2022\SCM SPILL OVERS\outputs\PEAO\jefe_hogar\1%\simulacion_4\synthetic_control_spillover_outputs.xlsx',synthetic_control_sp_10,10);</v>
      </c>
      <c r="PR4" s="2" t="str">
        <f t="shared" si="30"/>
        <v>xlswrite('G:\Mi unidad\1. PROYECTOS TELLO 2022\SCM SPILL OVERS\outputs\PEAO\jefe_hogar\1%\simulacion_4\observado_outputs.xlsx',tratado_10,10);</v>
      </c>
      <c r="PV4" s="2" t="str">
        <f t="shared" si="31"/>
        <v>xlswrite('G:\Mi unidad\1. PROYECTOS TELLO 2022\SCM SPILL OVERS\outputs\PEAO\mujeres\1%\simulacion_4\synthetic_control_outputs.xlsx',synthetic_control_10,10);</v>
      </c>
      <c r="PW4" s="2" t="str">
        <f t="shared" si="32"/>
        <v>xlswrite('G:\Mi unidad\1. PROYECTOS TELLO 2022\SCM SPILL OVERS\outputs\PEAO\mujeres\1%\simulacion_4\synthetic_control_spillover_outputs.xlsx',synthetic_control_sp_10,10);</v>
      </c>
      <c r="PX4" s="2" t="str">
        <f t="shared" si="33"/>
        <v>xlswrite('G:\Mi unidad\1. PROYECTOS TELLO 2022\SCM SPILL OVERS\outputs\PEAO\mujeres\1%\simulacion_4\observado_outputs.xlsx',tratado_10,10);</v>
      </c>
      <c r="QB4" s="2" t="str">
        <f t="shared" si="34"/>
        <v>xlswrite('G:\Mi unidad\1. PROYECTOS TELLO 2022\SCM SPILL OVERS\outputs\PEAO\criminalidad\1%\simulacion_4\synthetic_control_outputs.xlsx',synthetic_control_10,10);</v>
      </c>
      <c r="QC4" s="2" t="str">
        <f t="shared" si="35"/>
        <v>xlswrite('G:\Mi unidad\1. PROYECTOS TELLO 2022\SCM SPILL OVERS\outputs\PEAO\criminalidad\1%\simulacion_4\synthetic_control_spillover_outputs.xlsx',synthetic_control_sp_10,10);</v>
      </c>
      <c r="QD4" s="2" t="str">
        <f t="shared" si="36"/>
        <v>xlswrite('G:\Mi unidad\1. PROYECTOS TELLO 2022\SCM SPILL OVERS\outputs\PEAO\criminalidad\1%\simulacion_4\observado_outputs.xlsx',tratado_10,10);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OVERS\outputs\PEAO\bajo_niv_educ\1%\simulacion_4\output_tests.xlsx',p_value_vec_"&amp;QW4&amp;"','p_value_vec_"&amp;QW4&amp;"');"</f>
        <v>xlswrite('G:\Mi unidad\1. PROYECTOS TELLO 2022\SCM SPILL OVERS\outputs\PEAO\bajo_niv_educ\1%\simulacion_4\output_tests.xlsx',p_value_vec_1','p_value_vec_1');</v>
      </c>
      <c r="RK4">
        <v>1</v>
      </c>
      <c r="RL4" t="str">
        <f>"xlswrite('G:\Mi unidad\1. PROYECTOS TELLO 2022\SCM SPILL OVERS\outputs\PEAO\bajo_ingreso\1%\simulacion_4\output_tests.xlsx',p_value_vec_"&amp;RK4&amp;"','p_value_vec_"&amp;RK4&amp;"');"</f>
        <v>xlswrite('G:\Mi unidad\1. PROYECTOS TELLO 2022\SCM SPILL OVERS\outputs\PEAO\bajo_ingreso\1%\simulacion_4\output_tests.xlsx',p_value_vec_1','p_value_vec_1');</v>
      </c>
      <c r="RW4">
        <v>1</v>
      </c>
      <c r="RX4" t="str">
        <f>"xlswrite('G:\Mi unidad\1. PROYECTOS TELLO 2022\SCM SPILL OVERS\outputs\PEAO\densidad\1%\simulacion_4\output_tests.xlsx',p_value_vec_"&amp;RW4&amp;"','p_value_vec_"&amp;RW4&amp;"');"</f>
        <v>xlswrite('G:\Mi unidad\1. PROYECTOS TELLO 2022\SCM SPILL OVERS\outputs\PEAO\densidad\1%\simulacion_4\output_tests.xlsx',p_value_vec_1','p_value_vec_1');</v>
      </c>
      <c r="SI4">
        <v>1</v>
      </c>
      <c r="SJ4" t="str">
        <f>"xlswrite('G:\Mi unidad\1. PROYECTOS TELLO 2022\SCM SPILL OVERS\outputs\PEAO\densidad_g\1%\simulacion_4\output_tests.xlsx',p_value_vec_"&amp;SI4&amp;"','p_value_vec_"&amp;SI4&amp;"');"</f>
        <v>xlswrite('G:\Mi unidad\1. PROYECTOS TELLO 2022\SCM SPILL OVERS\outputs\PEAO\densidad_g\1%\simulacion_4\output_tests.xlsx',p_value_vec_1','p_value_vec_1');</v>
      </c>
      <c r="SU4">
        <v>1</v>
      </c>
      <c r="SV4" t="str">
        <f>"xlswrite('G:\Mi unidad\1. PROYECTOS TELLO 2022\SCM SPILL OVERS\outputs\PEAO\distancia_centro_salud\1%\simulacion_4\output_tests.xlsx',p_value_vec_"&amp;SU4&amp;"','p_value_vec_"&amp;SU4&amp;"');"</f>
        <v>xlswrite('G:\Mi unidad\1. PROYECTOS TELLO 2022\SCM SPILL OVERS\outputs\PEAO\distancia_centro_salud\1%\simulacion_4\output_tests.xlsx',p_value_vec_1','p_value_vec_1');</v>
      </c>
      <c r="TH4">
        <v>1</v>
      </c>
      <c r="TI4" t="str">
        <f>"xlswrite('G:\Mi unidad\1. PROYECTOS TELLO 2022\SCM SPILL OVERS\outputs\PEAO\informalidad\1%\simulacion_4\output_tests.xlsx',p_value_vec_"&amp;TH4&amp;"','p_value_vec_"&amp;TH4&amp;"');"</f>
        <v>xlswrite('G:\Mi unidad\1. PROYECTOS TELLO 2022\SCM SPILL OVERS\outputs\PEAO\informalidad\1%\simulacion_4\output_tests.xlsx',p_value_vec_1','p_value_vec_1');</v>
      </c>
      <c r="TU4">
        <v>1</v>
      </c>
      <c r="TV4" t="str">
        <f>"xlswrite('G:\Mi unidad\1. PROYECTOS TELLO 2022\SCM SPILL OVERS\outputs\PEAO\alimentos\1%\simulacion_4\output_tests.xlsx',p_value_vec_"&amp;TU4&amp;"','p_value_vec_"&amp;TU4&amp;"');"</f>
        <v>xlswrite('G:\Mi unidad\1. PROYECTOS TELLO 2022\SCM SPILL OVERS\outputs\PEAO\alimentos\1%\simulacion_4\output_tests.xlsx',p_value_vec_1','p_value_vec_1');</v>
      </c>
      <c r="UB4">
        <v>1</v>
      </c>
      <c r="UC4" t="str">
        <f>"xlswrite('G:\Mi unidad\1. PROYECTOS TELLO 2022\SCM SPILL OVERS\outputs\PEAO\jefe_hogar\1%\simulacion_4\output_tests.xlsx',p_value_vec_"&amp;UB4&amp;"','p_value_vec_"&amp;UB4&amp;"');"</f>
        <v>xlswrite('G:\Mi unidad\1. PROYECTOS TELLO 2022\SCM SPILL OVERS\outputs\PEAO\jefe_hogar\1%\simulacion_4\output_tests.xlsx',p_value_vec_1','p_value_vec_1');</v>
      </c>
      <c r="UI4">
        <v>1</v>
      </c>
      <c r="UJ4" t="str">
        <f>"xlswrite('G:\Mi unidad\1. PROYECTOS TELLO 2022\SCM SPILL OVERS\outputs\PEAO\mujeres\1%\simulacion_4\output_tests.xlsx',p_value_vec_"&amp;UI4&amp;"','p_value_vec_"&amp;UI4&amp;"');"</f>
        <v>xlswrite('G:\Mi unidad\1. PROYECTOS TELLO 2022\SCM SPILL OVERS\outputs\PEAO\mujeres\1%\simulacion_4\output_tests.xlsx',p_value_vec_1','p_value_vec_1');</v>
      </c>
      <c r="UU4">
        <v>1</v>
      </c>
      <c r="UV4" t="str">
        <f>"xlswrite('G:\Mi unidad\1. PROYECTOS TELLO 2022\SCM SPILL OVERS\outputs\PEAO\criminalidad\1%\simulacion_4\output_tests.xlsx',p_value_vec_"&amp;UU4&amp;"','p_value_vec_"&amp;UU4&amp;"');"</f>
        <v>xlswrite('G:\Mi unidad\1. PROYECTOS TELLO 2022\SCM SPILL OVERS\outputs\PEAO\criminalidad\1%\simulacion_4\output_tests.xlsx',p_value_vec_1','p_value_vec_1');</v>
      </c>
    </row>
    <row r="5" spans="1:568" x14ac:dyDescent="0.3">
      <c r="A5">
        <v>16</v>
      </c>
      <c r="B5" s="2" t="str">
        <f t="shared" si="0"/>
        <v>[data_16,provincias_16,~] = xlsread('BD_PEAO_est_1_provincia_16.xlsx');</v>
      </c>
      <c r="E5" s="2" t="str">
        <f t="shared" si="37"/>
        <v>provincia_16 = unique(provincias_16(2:end,1));</v>
      </c>
      <c r="J5" s="2" t="s">
        <v>54</v>
      </c>
      <c r="O5" s="2" t="str">
        <f t="shared" si="1"/>
        <v>PEAO_16 = reshape(data_16(:,2),T+S,N);</v>
      </c>
      <c r="T5" s="2" t="str">
        <f t="shared" si="2"/>
        <v xml:space="preserve">PEAO_16 = PEAO_16'; </v>
      </c>
      <c r="X5" s="2" t="str">
        <f t="shared" si="3"/>
        <v>tratado_16 = PEAO_16(1,:);</v>
      </c>
      <c r="AC5" s="2" t="str">
        <f t="shared" si="4"/>
        <v>PEAO_16(1,:) = [];</v>
      </c>
      <c r="AI5" s="2" t="str">
        <f t="shared" si="5"/>
        <v>PEAO_16 = [tratado_16;PEAO_16];</v>
      </c>
      <c r="AN5" s="2" t="str">
        <f t="shared" si="6"/>
        <v>Y_16 = PEAO_16; % outcome matrix</v>
      </c>
      <c r="AS5" s="2" t="str">
        <f t="shared" si="44"/>
        <v>Y_pre_16 = Y_16(:,1:T);</v>
      </c>
      <c r="AW5" s="2" t="str">
        <f t="shared" si="45"/>
        <v>Y_post_16 = Y_16(:,T+1:end);</v>
      </c>
      <c r="BA5" s="2" t="str">
        <f t="shared" si="46"/>
        <v>[a_hat_16,B_hat_16] = scm_batch(Y_pre_16);</v>
      </c>
      <c r="BF5" s="2" t="str">
        <f t="shared" si="38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39"/>
        <v>M_hat_16 = (eye(N)-B_hat_16)'*(eye(N)-B_hat_16);</v>
      </c>
      <c r="DQ5" s="2" t="str">
        <f t="shared" si="40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1"/>
        <v>synthetic_control_16=synthetic_control_16'</v>
      </c>
      <c r="EQ5" s="2" t="str">
        <f t="shared" si="42"/>
        <v>synthetic_control_sp_16=synthetic_control_sp_16'</v>
      </c>
      <c r="EV5" s="2" t="str">
        <f t="shared" si="43"/>
        <v>tratado_16=tratado_16'</v>
      </c>
      <c r="EZ5" s="2" t="str">
        <f t="shared" si="7"/>
        <v>xlswrite('G:\Mi unidad\1. PROYECTOS TELLO 2022\SCM SPILL OVERS\outputs\PEAO\distancia_centro_salud\1%\simulacion_4\synthetic_control_outputs.xlsx',synthetic_control_16,16)</v>
      </c>
      <c r="FN5" s="2" t="str">
        <f t="shared" si="8"/>
        <v>xlswrite('G:\Mi unidad\1. PROYECTOS TELLO 2022\SCM SPILL OVERS\outputs\PEAO\distancia_centro_salud\1%\simulacion_4\synthetic_control_spillover_outputs.xlsx',synthetic_control_sp_16,16)</v>
      </c>
      <c r="GD5" s="2" t="str">
        <f t="shared" si="9"/>
        <v>xlswrite('G:\Mi unidad\1. PROYECTOS TELLO 2022\SCM SPILL OVERS\outputs\PEAO\distancia_centro_salud\1%\simulacion_4\observado_outputs.xlsx',tratado_16,16)</v>
      </c>
      <c r="GR5" s="2" t="str">
        <f t="shared" si="10"/>
        <v>xlswrite('G:\Mi unidad\1. PROYECTOS TELLO 2022\SCM SPILL OVERS\outputs\PEAO\informalidad\1%\simulacion_4\synthetic_control_outputs.xlsx',synthetic_control_16,16)</v>
      </c>
      <c r="HF5" s="2" t="str">
        <f t="shared" si="11"/>
        <v>xlswrite('G:\Mi unidad\1. PROYECTOS TELLO 2022\SCM SPILL OVERS\outputs\PEAO\informalidad\1%\simulacion_4\synthetic_control_spillover_outputs.xlsx',synthetic_control_sp_16,16)</v>
      </c>
      <c r="HV5" s="2" t="str">
        <f t="shared" si="12"/>
        <v>xlswrite('G:\Mi unidad\1. PROYECTOS TELLO 2022\SCM SPILL OVERS\outputs\PEAO\informalidad\1%\simulacion_4\observado_outputs.xlsx',tratado_16,16)</v>
      </c>
      <c r="IJ5" s="2" t="str">
        <f t="shared" si="13"/>
        <v>xlswrite('G:\Mi unidad\1. PROYECTOS TELLO 2022\SCM SPILL OVERS\outputs\PEAO\densidad\1%\simulacion_4\synthetic_control_outputs.xlsx',synthetic_control_16,16)</v>
      </c>
      <c r="IX5" s="2" t="str">
        <f t="shared" si="14"/>
        <v>xlswrite('G:\Mi unidad\1. PROYECTOS TELLO 2022\SCM SPILL OVERS\outputs\PEAO\densidad\1%\simulacion_4\synthetic_control_spillover_outputs.xlsx',synthetic_control_sp_16,16)</v>
      </c>
      <c r="JN5" s="2" t="str">
        <f t="shared" si="15"/>
        <v>xlswrite('G:\Mi unidad\1. PROYECTOS TELLO 2022\SCM SPILL OVERS\outputs\PEAO\densidad\1%\simulacion_4\observado_outputs.xlsx',tratado_16,16)</v>
      </c>
      <c r="KA5" s="2" t="str">
        <f t="shared" si="16"/>
        <v>xlswrite('G:\Mi unidad\1. PROYECTOS TELLO 2022\SCM SPILL OVERS\outputs\PEAO\bajo_niv_educ\1%\simulacion_4\synthetic_control_outputs.xlsx',synthetic_control_16,16)</v>
      </c>
      <c r="KO5" s="2" t="str">
        <f t="shared" si="17"/>
        <v>xlswrite('G:\Mi unidad\1. PROYECTOS TELLO 2022\SCM SPILL OVERS\outputs\PEAO\bajo_niv_educ\1%\simulacion_4\synthetic_control_spillover_outputs.xlsx',synthetic_control_sp_16,16)</v>
      </c>
      <c r="LE5" s="2" t="str">
        <f t="shared" si="18"/>
        <v>xlswrite('G:\Mi unidad\1. PROYECTOS TELLO 2022\SCM SPILL OVERS\outputs\PEAO\bajo_niv_educ\1%\simulacion_4\observado_outputs.xlsx',tratado_16,16)</v>
      </c>
      <c r="LS5" s="2" t="str">
        <f t="shared" si="19"/>
        <v>xlswrite('G:\Mi unidad\1. PROYECTOS TELLO 2022\SCM SPILL OVERS\outputs\PEAO\bajo_ingreso\1%\simulacion_4\synthetic_control_outputs.xlsx',synthetic_control_16,16)</v>
      </c>
      <c r="MH5" s="2" t="str">
        <f t="shared" si="20"/>
        <v>xlswrite('G:\Mi unidad\1. PROYECTOS TELLO 2022\SCM SPILL OVERS\outputs\PEAO\bajo_ingreso\1%\simulacion_4\synthetic_control_spillover_outputs.xlsx',synthetic_control_sp_16,16)</v>
      </c>
      <c r="MX5" s="2" t="str">
        <f t="shared" si="21"/>
        <v>xlswrite('G:\Mi unidad\1. PROYECTOS TELLO 2022\SCM SPILL OVERS\outputs\PEAO\bajo_ingreso\1%\simulacion_4\observado_outputs.xlsx',tratado_16,16)</v>
      </c>
      <c r="NR5" s="2" t="str">
        <f t="shared" si="22"/>
        <v>xlswrite('G:\Mi unidad\1. PROYECTOS TELLO 2022\SCM SPILL OVERS\outputs\PEAO\densidad_g\1%\simulacion_4\synthetic_control_outputs.xlsx',synthetic_control_16,16)</v>
      </c>
      <c r="OF5" s="2" t="str">
        <f t="shared" si="23"/>
        <v>xlswrite('G:\Mi unidad\1. PROYECTOS TELLO 2022\SCM SPILL OVERS\outputs\PEAO\densidad_g\1%\simulacion_4\synthetic_control_spillover_outputs.xlsx',synthetic_control_sp_16,16)</v>
      </c>
      <c r="OV5" s="2" t="str">
        <f t="shared" si="24"/>
        <v>xlswrite('G:\Mi unidad\1. PROYECTOS TELLO 2022\SCM SPILL OVERS\outputs\PEAO\densidad_g\1%\simulacion_4\observado_outputs.xlsx',tratado_16,16)</v>
      </c>
      <c r="PI5" s="2" t="str">
        <f t="shared" si="25"/>
        <v>xlswrite('G:\Mi unidad\1. PROYECTOS TELLO 2022\SCM SPILL OVERS\outputs\PEAO\alimentos\1%\simulacion_4\synthetic_control_outputs.xlsx',synthetic_control_16,16);</v>
      </c>
      <c r="PJ5" s="2" t="str">
        <f t="shared" si="26"/>
        <v>xlswrite('G:\Mi unidad\1. PROYECTOS TELLO 2022\SCM SPILL OVERS\outputs\PEAO\alimentos\1%\simulacion_4\synthetic_control_spillover_outputs.xlsx',synthetic_control_sp_16,16);</v>
      </c>
      <c r="PK5" s="2" t="str">
        <f t="shared" si="27"/>
        <v>xlswrite('G:\Mi unidad\1. PROYECTOS TELLO 2022\SCM SPILL OVERS\outputs\PEAO\alimentos\1%\simulacion_4\observado_outputs.xlsx',tratado_16,16);</v>
      </c>
      <c r="PP5" s="2" t="str">
        <f t="shared" si="28"/>
        <v>xlswrite('G:\Mi unidad\1. PROYECTOS TELLO 2022\SCM SPILL OVERS\outputs\PEAO\jefe_hogar\1%\simulacion_4\synthetic_control_outputs.xlsx',synthetic_control_16,16);</v>
      </c>
      <c r="PQ5" s="2" t="str">
        <f t="shared" si="29"/>
        <v>xlswrite('G:\Mi unidad\1. PROYECTOS TELLO 2022\SCM SPILL OVERS\outputs\PEAO\jefe_hogar\1%\simulacion_4\synthetic_control_spillover_outputs.xlsx',synthetic_control_sp_16,16);</v>
      </c>
      <c r="PR5" s="2" t="str">
        <f t="shared" si="30"/>
        <v>xlswrite('G:\Mi unidad\1. PROYECTOS TELLO 2022\SCM SPILL OVERS\outputs\PEAO\jefe_hogar\1%\simulacion_4\observado_outputs.xlsx',tratado_16,16);</v>
      </c>
      <c r="PV5" s="2" t="str">
        <f t="shared" si="31"/>
        <v>xlswrite('G:\Mi unidad\1. PROYECTOS TELLO 2022\SCM SPILL OVERS\outputs\PEAO\mujeres\1%\simulacion_4\synthetic_control_outputs.xlsx',synthetic_control_16,16);</v>
      </c>
      <c r="PW5" s="2" t="str">
        <f t="shared" si="32"/>
        <v>xlswrite('G:\Mi unidad\1. PROYECTOS TELLO 2022\SCM SPILL OVERS\outputs\PEAO\mujeres\1%\simulacion_4\synthetic_control_spillover_outputs.xlsx',synthetic_control_sp_16,16);</v>
      </c>
      <c r="PX5" s="2" t="str">
        <f t="shared" si="33"/>
        <v>xlswrite('G:\Mi unidad\1. PROYECTOS TELLO 2022\SCM SPILL OVERS\outputs\PEAO\mujeres\1%\simulacion_4\observado_outputs.xlsx',tratado_16,16);</v>
      </c>
      <c r="QB5" s="2" t="str">
        <f t="shared" si="34"/>
        <v>xlswrite('G:\Mi unidad\1. PROYECTOS TELLO 2022\SCM SPILL OVERS\outputs\PEAO\criminalidad\1%\simulacion_4\synthetic_control_outputs.xlsx',synthetic_control_16,16);</v>
      </c>
      <c r="QC5" s="2" t="str">
        <f t="shared" si="35"/>
        <v>xlswrite('G:\Mi unidad\1. PROYECTOS TELLO 2022\SCM SPILL OVERS\outputs\PEAO\criminalidad\1%\simulacion_4\synthetic_control_spillover_outputs.xlsx',synthetic_control_sp_16,16);</v>
      </c>
      <c r="QD5" s="2" t="str">
        <f t="shared" si="36"/>
        <v>xlswrite('G:\Mi unidad\1. PROYECTOS TELLO 2022\SCM SPILL OVERS\outputs\PEAO\criminalidad\1%\simulacion_4\observado_outputs.xlsx',tratado_16,16);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OVERS\outputs\PEAO\bajo_niv_educ\1%\simulacion_4\output_tests.xlsx',alpha1_hat_vec_"&amp;QW5&amp;"','alpha1_hat_vec_"&amp;QW5&amp;"');"</f>
        <v>xlswrite('G:\Mi unidad\1. PROYECTOS TELLO 2022\SCM SPILL OVERS\outputs\PEAO\bajo_niv_educ\1%\simulacion_4\output_tests.xlsx',alpha1_hat_vec_1','alpha1_hat_vec_1');</v>
      </c>
      <c r="RK5">
        <v>1</v>
      </c>
      <c r="RL5" t="str">
        <f>"xlswrite('G:\Mi unidad\1. PROYECTOS TELLO 2022\SCM SPILL OVERS\outputs\PEAO\bajo_ingreso\1%\simulacion_4\output_tests.xlsx',alpha1_hat_vec_"&amp;RK5&amp;"','alpha1_hat_vec_"&amp;RK5&amp;"');"</f>
        <v>xlswrite('G:\Mi unidad\1. PROYECTOS TELLO 2022\SCM SPILL OVERS\outputs\PEAO\bajo_ingreso\1%\simulacion_4\output_tests.xlsx',alpha1_hat_vec_1','alpha1_hat_vec_1');</v>
      </c>
      <c r="RW5">
        <v>1</v>
      </c>
      <c r="RX5" t="str">
        <f>"xlswrite('G:\Mi unidad\1. PROYECTOS TELLO 2022\SCM SPILL OVERS\outputs\PEAO\densidad\1%\simulacion_4\output_tests.xlsx',alpha1_hat_vec_"&amp;RW5&amp;"','alpha1_hat_vec_"&amp;RW5&amp;"');"</f>
        <v>xlswrite('G:\Mi unidad\1. PROYECTOS TELLO 2022\SCM SPILL OVERS\outputs\PEAO\densidad\1%\simulacion_4\output_tests.xlsx',alpha1_hat_vec_1','alpha1_hat_vec_1');</v>
      </c>
      <c r="SI5">
        <v>1</v>
      </c>
      <c r="SJ5" t="str">
        <f>"xlswrite('G:\Mi unidad\1. PROYECTOS TELLO 2022\SCM SPILL OVERS\outputs\PEAO\densidad_g\1%\simulacion_4\output_tests.xlsx',alpha1_hat_vec_"&amp;SI5&amp;"','alpha1_hat_vec_"&amp;SI5&amp;"');"</f>
        <v>xlswrite('G:\Mi unidad\1. PROYECTOS TELLO 2022\SCM SPILL OVERS\outputs\PEAO\densidad_g\1%\simulacion_4\output_tests.xlsx',alpha1_hat_vec_1','alpha1_hat_vec_1');</v>
      </c>
      <c r="SU5">
        <v>1</v>
      </c>
      <c r="SV5" t="str">
        <f>"xlswrite('G:\Mi unidad\1. PROYECTOS TELLO 2022\SCM SPILL OVERS\outputs\PEAO\distancia_centro_salud\1%\simulacion_4\output_tests.xlsx',alpha1_hat_vec_"&amp;SU5&amp;"','alpha1_hat_vec_"&amp;SU5&amp;"');"</f>
        <v>xlswrite('G:\Mi unidad\1. PROYECTOS TELLO 2022\SCM SPILL OVERS\outputs\PEAO\distancia_centro_salud\1%\simulacion_4\output_tests.xlsx',alpha1_hat_vec_1','alpha1_hat_vec_1');</v>
      </c>
      <c r="TH5">
        <v>1</v>
      </c>
      <c r="TI5" t="str">
        <f>"xlswrite('G:\Mi unidad\1. PROYECTOS TELLO 2022\SCM SPILL OVERS\outputs\PEAO\informalidad\1%\simulacion_4\output_tests.xlsx',alpha1_hat_vec_"&amp;TH5&amp;"','alpha1_hat_vec_"&amp;TH5&amp;"');"</f>
        <v>xlswrite('G:\Mi unidad\1. PROYECTOS TELLO 2022\SCM SPILL OVERS\outputs\PEAO\informalidad\1%\simulacion_4\output_tests.xlsx',alpha1_hat_vec_1','alpha1_hat_vec_1');</v>
      </c>
      <c r="TU5">
        <v>1</v>
      </c>
      <c r="TV5" t="str">
        <f>"xlswrite('G:\Mi unidad\1. PROYECTOS TELLO 2022\SCM SPILL OVERS\outputs\PEAO\alimentos\1%\simulacion_4\output_tests.xlsx',alpha1_hat_vec_"&amp;TU5&amp;"','alpha1_hat_vec_"&amp;TU5&amp;"');"</f>
        <v>xlswrite('G:\Mi unidad\1. PROYECTOS TELLO 2022\SCM SPILL OVERS\outputs\PEAO\alimentos\1%\simulacion_4\output_tests.xlsx',alpha1_hat_vec_1','alpha1_hat_vec_1');</v>
      </c>
      <c r="UB5">
        <v>1</v>
      </c>
      <c r="UC5" t="str">
        <f>"xlswrite('G:\Mi unidad\1. PROYECTOS TELLO 2022\SCM SPILL OVERS\outputs\PEAO\jefe_hogar\1%\simulacion_4\output_tests.xlsx',alpha1_hat_vec_"&amp;UB5&amp;"','alpha1_hat_vec_"&amp;UB5&amp;"');"</f>
        <v>xlswrite('G:\Mi unidad\1. PROYECTOS TELLO 2022\SCM SPILL OVERS\outputs\PEAO\jefe_hogar\1%\simulacion_4\output_tests.xlsx',alpha1_hat_vec_1','alpha1_hat_vec_1');</v>
      </c>
      <c r="UI5">
        <v>1</v>
      </c>
      <c r="UJ5" t="str">
        <f>"xlswrite('G:\Mi unidad\1. PROYECTOS TELLO 2022\SCM SPILL OVERS\outputs\PEAO\mujeres\1%\simulacion_4\output_tests.xlsx',alpha1_hat_vec_"&amp;UI5&amp;"','alpha1_hat_vec_"&amp;UI5&amp;"');"</f>
        <v>xlswrite('G:\Mi unidad\1. PROYECTOS TELLO 2022\SCM SPILL OVERS\outputs\PEAO\mujeres\1%\simulacion_4\output_tests.xlsx',alpha1_hat_vec_1','alpha1_hat_vec_1');</v>
      </c>
      <c r="UU5">
        <v>1</v>
      </c>
      <c r="UV5" t="str">
        <f>"xlswrite('G:\Mi unidad\1. PROYECTOS TELLO 2022\SCM SPILL OVERS\outputs\PEAO\criminalidad\1%\simulacion_4\output_tests.xlsx',alpha1_hat_vec_"&amp;UU5&amp;"','alpha1_hat_vec_"&amp;UU5&amp;"');"</f>
        <v>xlswrite('G:\Mi unidad\1. PROYECTOS TELLO 2022\SCM SPILL OVERS\outputs\PEAO\criminalidad\1%\simulacion_4\output_tests.xlsx',alpha1_hat_vec_1','alpha1_hat_vec_1');</v>
      </c>
    </row>
    <row r="6" spans="1:568" x14ac:dyDescent="0.3">
      <c r="A6">
        <v>17</v>
      </c>
      <c r="B6" s="2" t="str">
        <f t="shared" si="0"/>
        <v>[data_17,provincias_17,~] = xlsread('BD_PEAO_est_1_provincia_17.xlsx');</v>
      </c>
      <c r="E6" s="2" t="str">
        <f t="shared" si="37"/>
        <v>provincia_17 = unique(provincias_17(2:end,1));</v>
      </c>
      <c r="O6" s="2" t="str">
        <f t="shared" si="1"/>
        <v>PEAO_17 = reshape(data_17(:,2),T+S,N);</v>
      </c>
      <c r="T6" s="2" t="str">
        <f t="shared" si="2"/>
        <v xml:space="preserve">PEAO_17 = PEAO_17'; </v>
      </c>
      <c r="X6" s="2" t="str">
        <f t="shared" si="3"/>
        <v>tratado_17 = PEAO_17(1,:);</v>
      </c>
      <c r="AC6" s="2" t="str">
        <f t="shared" si="4"/>
        <v>PEAO_17(1,:) = [];</v>
      </c>
      <c r="AI6" s="2" t="str">
        <f t="shared" si="5"/>
        <v>PEAO_17 = [tratado_17;PEAO_17];</v>
      </c>
      <c r="AN6" s="2" t="str">
        <f t="shared" si="6"/>
        <v>Y_17 = PEAO_17; % outcome matrix</v>
      </c>
      <c r="AS6" s="2" t="str">
        <f t="shared" si="44"/>
        <v>Y_pre_17 = Y_17(:,1:T);</v>
      </c>
      <c r="AW6" s="2" t="str">
        <f t="shared" si="45"/>
        <v>Y_post_17 = Y_17(:,T+1:end);</v>
      </c>
      <c r="BA6" s="2" t="str">
        <f t="shared" si="46"/>
        <v>[a_hat_17,B_hat_17] = scm_batch(Y_pre_17);</v>
      </c>
      <c r="BF6" s="2" t="str">
        <f t="shared" si="38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39"/>
        <v>M_hat_17 = (eye(N)-B_hat_17)'*(eye(N)-B_hat_17);</v>
      </c>
      <c r="DQ6" s="2" t="str">
        <f t="shared" si="40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1"/>
        <v>synthetic_control_17=synthetic_control_17'</v>
      </c>
      <c r="EQ6" s="2" t="str">
        <f t="shared" si="42"/>
        <v>synthetic_control_sp_17=synthetic_control_sp_17'</v>
      </c>
      <c r="EV6" s="2" t="str">
        <f t="shared" si="43"/>
        <v>tratado_17=tratado_17'</v>
      </c>
      <c r="EZ6" s="2" t="str">
        <f t="shared" si="7"/>
        <v>xlswrite('G:\Mi unidad\1. PROYECTOS TELLO 2022\SCM SPILL OVERS\outputs\PEAO\distancia_centro_salud\1%\simulacion_4\synthetic_control_outputs.xlsx',synthetic_control_17,17)</v>
      </c>
      <c r="FN6" s="2" t="str">
        <f t="shared" si="8"/>
        <v>xlswrite('G:\Mi unidad\1. PROYECTOS TELLO 2022\SCM SPILL OVERS\outputs\PEAO\distancia_centro_salud\1%\simulacion_4\synthetic_control_spillover_outputs.xlsx',synthetic_control_sp_17,17)</v>
      </c>
      <c r="GD6" s="2" t="str">
        <f t="shared" si="9"/>
        <v>xlswrite('G:\Mi unidad\1. PROYECTOS TELLO 2022\SCM SPILL OVERS\outputs\PEAO\distancia_centro_salud\1%\simulacion_4\observado_outputs.xlsx',tratado_17,17)</v>
      </c>
      <c r="GR6" s="2" t="str">
        <f t="shared" si="10"/>
        <v>xlswrite('G:\Mi unidad\1. PROYECTOS TELLO 2022\SCM SPILL OVERS\outputs\PEAO\informalidad\1%\simulacion_4\synthetic_control_outputs.xlsx',synthetic_control_17,17)</v>
      </c>
      <c r="HF6" s="2" t="str">
        <f t="shared" si="11"/>
        <v>xlswrite('G:\Mi unidad\1. PROYECTOS TELLO 2022\SCM SPILL OVERS\outputs\PEAO\informalidad\1%\simulacion_4\synthetic_control_spillover_outputs.xlsx',synthetic_control_sp_17,17)</v>
      </c>
      <c r="HV6" s="2" t="str">
        <f t="shared" si="12"/>
        <v>xlswrite('G:\Mi unidad\1. PROYECTOS TELLO 2022\SCM SPILL OVERS\outputs\PEAO\informalidad\1%\simulacion_4\observado_outputs.xlsx',tratado_17,17)</v>
      </c>
      <c r="IJ6" s="2" t="str">
        <f t="shared" si="13"/>
        <v>xlswrite('G:\Mi unidad\1. PROYECTOS TELLO 2022\SCM SPILL OVERS\outputs\PEAO\densidad\1%\simulacion_4\synthetic_control_outputs.xlsx',synthetic_control_17,17)</v>
      </c>
      <c r="IX6" s="2" t="str">
        <f t="shared" si="14"/>
        <v>xlswrite('G:\Mi unidad\1. PROYECTOS TELLO 2022\SCM SPILL OVERS\outputs\PEAO\densidad\1%\simulacion_4\synthetic_control_spillover_outputs.xlsx',synthetic_control_sp_17,17)</v>
      </c>
      <c r="JN6" s="2" t="str">
        <f t="shared" si="15"/>
        <v>xlswrite('G:\Mi unidad\1. PROYECTOS TELLO 2022\SCM SPILL OVERS\outputs\PEAO\densidad\1%\simulacion_4\observado_outputs.xlsx',tratado_17,17)</v>
      </c>
      <c r="KA6" s="2" t="str">
        <f t="shared" si="16"/>
        <v>xlswrite('G:\Mi unidad\1. PROYECTOS TELLO 2022\SCM SPILL OVERS\outputs\PEAO\bajo_niv_educ\1%\simulacion_4\synthetic_control_outputs.xlsx',synthetic_control_17,17)</v>
      </c>
      <c r="KO6" s="2" t="str">
        <f t="shared" si="17"/>
        <v>xlswrite('G:\Mi unidad\1. PROYECTOS TELLO 2022\SCM SPILL OVERS\outputs\PEAO\bajo_niv_educ\1%\simulacion_4\synthetic_control_spillover_outputs.xlsx',synthetic_control_sp_17,17)</v>
      </c>
      <c r="LE6" s="2" t="str">
        <f t="shared" si="18"/>
        <v>xlswrite('G:\Mi unidad\1. PROYECTOS TELLO 2022\SCM SPILL OVERS\outputs\PEAO\bajo_niv_educ\1%\simulacion_4\observado_outputs.xlsx',tratado_17,17)</v>
      </c>
      <c r="LS6" s="2" t="str">
        <f t="shared" si="19"/>
        <v>xlswrite('G:\Mi unidad\1. PROYECTOS TELLO 2022\SCM SPILL OVERS\outputs\PEAO\bajo_ingreso\1%\simulacion_4\synthetic_control_outputs.xlsx',synthetic_control_17,17)</v>
      </c>
      <c r="MH6" s="2" t="str">
        <f t="shared" si="20"/>
        <v>xlswrite('G:\Mi unidad\1. PROYECTOS TELLO 2022\SCM SPILL OVERS\outputs\PEAO\bajo_ingreso\1%\simulacion_4\synthetic_control_spillover_outputs.xlsx',synthetic_control_sp_17,17)</v>
      </c>
      <c r="MX6" s="2" t="str">
        <f t="shared" si="21"/>
        <v>xlswrite('G:\Mi unidad\1. PROYECTOS TELLO 2022\SCM SPILL OVERS\outputs\PEAO\bajo_ingreso\1%\simulacion_4\observado_outputs.xlsx',tratado_17,17)</v>
      </c>
      <c r="NR6" s="2" t="str">
        <f t="shared" si="22"/>
        <v>xlswrite('G:\Mi unidad\1. PROYECTOS TELLO 2022\SCM SPILL OVERS\outputs\PEAO\densidad_g\1%\simulacion_4\synthetic_control_outputs.xlsx',synthetic_control_17,17)</v>
      </c>
      <c r="OF6" s="2" t="str">
        <f t="shared" si="23"/>
        <v>xlswrite('G:\Mi unidad\1. PROYECTOS TELLO 2022\SCM SPILL OVERS\outputs\PEAO\densidad_g\1%\simulacion_4\synthetic_control_spillover_outputs.xlsx',synthetic_control_sp_17,17)</v>
      </c>
      <c r="OV6" s="2" t="str">
        <f t="shared" si="24"/>
        <v>xlswrite('G:\Mi unidad\1. PROYECTOS TELLO 2022\SCM SPILL OVERS\outputs\PEAO\densidad_g\1%\simulacion_4\observado_outputs.xlsx',tratado_17,17)</v>
      </c>
      <c r="PI6" s="2" t="str">
        <f t="shared" si="25"/>
        <v>xlswrite('G:\Mi unidad\1. PROYECTOS TELLO 2022\SCM SPILL OVERS\outputs\PEAO\alimentos\1%\simulacion_4\synthetic_control_outputs.xlsx',synthetic_control_17,17);</v>
      </c>
      <c r="PJ6" s="2" t="str">
        <f t="shared" si="26"/>
        <v>xlswrite('G:\Mi unidad\1. PROYECTOS TELLO 2022\SCM SPILL OVERS\outputs\PEAO\alimentos\1%\simulacion_4\synthetic_control_spillover_outputs.xlsx',synthetic_control_sp_17,17);</v>
      </c>
      <c r="PK6" s="2" t="str">
        <f t="shared" si="27"/>
        <v>xlswrite('G:\Mi unidad\1. PROYECTOS TELLO 2022\SCM SPILL OVERS\outputs\PEAO\alimentos\1%\simulacion_4\observado_outputs.xlsx',tratado_17,17);</v>
      </c>
      <c r="PP6" s="2" t="str">
        <f t="shared" si="28"/>
        <v>xlswrite('G:\Mi unidad\1. PROYECTOS TELLO 2022\SCM SPILL OVERS\outputs\PEAO\jefe_hogar\1%\simulacion_4\synthetic_control_outputs.xlsx',synthetic_control_17,17);</v>
      </c>
      <c r="PQ6" s="2" t="str">
        <f t="shared" si="29"/>
        <v>xlswrite('G:\Mi unidad\1. PROYECTOS TELLO 2022\SCM SPILL OVERS\outputs\PEAO\jefe_hogar\1%\simulacion_4\synthetic_control_spillover_outputs.xlsx',synthetic_control_sp_17,17);</v>
      </c>
      <c r="PR6" s="2" t="str">
        <f t="shared" si="30"/>
        <v>xlswrite('G:\Mi unidad\1. PROYECTOS TELLO 2022\SCM SPILL OVERS\outputs\PEAO\jefe_hogar\1%\simulacion_4\observado_outputs.xlsx',tratado_17,17);</v>
      </c>
      <c r="PV6" s="2" t="str">
        <f t="shared" si="31"/>
        <v>xlswrite('G:\Mi unidad\1. PROYECTOS TELLO 2022\SCM SPILL OVERS\outputs\PEAO\mujeres\1%\simulacion_4\synthetic_control_outputs.xlsx',synthetic_control_17,17);</v>
      </c>
      <c r="PW6" s="2" t="str">
        <f t="shared" si="32"/>
        <v>xlswrite('G:\Mi unidad\1. PROYECTOS TELLO 2022\SCM SPILL OVERS\outputs\PEAO\mujeres\1%\simulacion_4\synthetic_control_spillover_outputs.xlsx',synthetic_control_sp_17,17);</v>
      </c>
      <c r="PX6" s="2" t="str">
        <f t="shared" si="33"/>
        <v>xlswrite('G:\Mi unidad\1. PROYECTOS TELLO 2022\SCM SPILL OVERS\outputs\PEAO\mujeres\1%\simulacion_4\observado_outputs.xlsx',tratado_17,17);</v>
      </c>
      <c r="QB6" s="2" t="str">
        <f t="shared" si="34"/>
        <v>xlswrite('G:\Mi unidad\1. PROYECTOS TELLO 2022\SCM SPILL OVERS\outputs\PEAO\criminalidad\1%\simulacion_4\synthetic_control_outputs.xlsx',synthetic_control_17,17);</v>
      </c>
      <c r="QC6" s="2" t="str">
        <f t="shared" si="35"/>
        <v>xlswrite('G:\Mi unidad\1. PROYECTOS TELLO 2022\SCM SPILL OVERS\outputs\PEAO\criminalidad\1%\simulacion_4\synthetic_control_spillover_outputs.xlsx',synthetic_control_sp_17,17);</v>
      </c>
      <c r="QD6" s="2" t="str">
        <f t="shared" si="36"/>
        <v>xlswrite('G:\Mi unidad\1. PROYECTOS TELLO 2022\SCM SPILL OVERS\outputs\PEAO\criminalidad\1%\simulacion_4\observado_outputs.xlsx',tratado_17,17);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OVERS\outputs\PEAO\bajo_niv_educ\1%\simulacion_4\output_tests.xlsx',spillover_test_"&amp;QW6&amp;"','sp_test_"&amp;QW6&amp;"');"</f>
        <v>xlswrite('G:\Mi unidad\1. PROYECTOS TELLO 2022\SCM SPILL OVERS\outputs\PEAO\bajo_niv_educ\1%\simulacion_4\output_tests.xlsx',spillover_test_1','sp_test_1');</v>
      </c>
      <c r="RK6">
        <v>1</v>
      </c>
      <c r="RL6" t="str">
        <f>"xlswrite('G:\Mi unidad\1. PROYECTOS TELLO 2022\SCM SPILL OVERS\outputs\PEAO\bajo_ingreso\1%\simulacion_4\output_tests.xlsx',spillover_test_"&amp;RK6&amp;"','sp_test_"&amp;RK6&amp;"');"</f>
        <v>xlswrite('G:\Mi unidad\1. PROYECTOS TELLO 2022\SCM SPILL OVERS\outputs\PEAO\bajo_ingreso\1%\simulacion_4\output_tests.xlsx',spillover_test_1','sp_test_1');</v>
      </c>
      <c r="RW6">
        <v>1</v>
      </c>
      <c r="RX6" t="str">
        <f>"xlswrite('G:\Mi unidad\1. PROYECTOS TELLO 2022\SCM SPILL OVERS\outputs\PEAO\densidad\1%\simulacion_4\output_tests.xlsx',spillover_test_"&amp;RW6&amp;"','sp_test_"&amp;RW6&amp;"');"</f>
        <v>xlswrite('G:\Mi unidad\1. PROYECTOS TELLO 2022\SCM SPILL OVERS\outputs\PEAO\densidad\1%\simulacion_4\output_tests.xlsx',spillover_test_1','sp_test_1');</v>
      </c>
      <c r="SI6">
        <v>1</v>
      </c>
      <c r="SJ6" t="str">
        <f>"xlswrite('G:\Mi unidad\1. PROYECTOS TELLO 2022\SCM SPILL OVERS\outputs\PEAO\densidad_g\1%\simulacion_4\output_tests.xlsx',spillover_test_"&amp;SI6&amp;"','sp_test_"&amp;SI6&amp;"');"</f>
        <v>xlswrite('G:\Mi unidad\1. PROYECTOS TELLO 2022\SCM SPILL OVERS\outputs\PEAO\densidad_g\1%\simulacion_4\output_tests.xlsx',spillover_test_1','sp_test_1');</v>
      </c>
      <c r="SU6">
        <v>1</v>
      </c>
      <c r="SV6" t="str">
        <f>"xlswrite('G:\Mi unidad\1. PROYECTOS TELLO 2022\SCM SPILL OVERS\outputs\PEAO\distancia_centro_salud\1%\simulacion_4\output_tests.xlsx',spillover_test_"&amp;SU6&amp;"','sp_test_"&amp;SU6&amp;"');"</f>
        <v>xlswrite('G:\Mi unidad\1. PROYECTOS TELLO 2022\SCM SPILL OVERS\outputs\PEAO\distancia_centro_salud\1%\simulacion_4\output_tests.xlsx',spillover_test_1','sp_test_1');</v>
      </c>
      <c r="TH6">
        <v>1</v>
      </c>
      <c r="TI6" t="str">
        <f>"xlswrite('G:\Mi unidad\1. PROYECTOS TELLO 2022\SCM SPILL OVERS\outputs\PEAO\informalidad\1%\simulacion_4\output_tests.xlsx',spillover_test_"&amp;TH6&amp;"','sp_test_"&amp;TH6&amp;"');"</f>
        <v>xlswrite('G:\Mi unidad\1. PROYECTOS TELLO 2022\SCM SPILL OVERS\outputs\PEAO\informalidad\1%\simulacion_4\output_tests.xlsx',spillover_test_1','sp_test_1');</v>
      </c>
      <c r="TU6">
        <v>1</v>
      </c>
      <c r="TV6" t="str">
        <f>"xlswrite('G:\Mi unidad\1. PROYECTOS TELLO 2022\SCM SPILL OVERS\outputs\PEAO\alimentos\1%\simulacion_4\output_tests.xlsx',spillover_test_"&amp;TU6&amp;"','sp_test_"&amp;TU6&amp;"');"</f>
        <v>xlswrite('G:\Mi unidad\1. PROYECTOS TELLO 2022\SCM SPILL OVERS\outputs\PEAO\alimentos\1%\simulacion_4\output_tests.xlsx',spillover_test_1','sp_test_1');</v>
      </c>
      <c r="UB6">
        <v>1</v>
      </c>
      <c r="UC6" t="str">
        <f>"xlswrite('G:\Mi unidad\1. PROYECTOS TELLO 2022\SCM SPILL OVERS\outputs\PEAO\jefe_hogar\1%\simulacion_4\output_tests.xlsx',spillover_test_"&amp;UB6&amp;"','sp_test_"&amp;UB6&amp;"');"</f>
        <v>xlswrite('G:\Mi unidad\1. PROYECTOS TELLO 2022\SCM SPILL OVERS\outputs\PEAO\jefe_hogar\1%\simulacion_4\output_tests.xlsx',spillover_test_1','sp_test_1');</v>
      </c>
      <c r="UI6">
        <v>1</v>
      </c>
      <c r="UJ6" t="str">
        <f>"xlswrite('G:\Mi unidad\1. PROYECTOS TELLO 2022\SCM SPILL OVERS\outputs\PEAO\mujeres\1%\simulacion_4\output_tests.xlsx',spillover_test_"&amp;UI6&amp;"','sp_test_"&amp;UI6&amp;"');"</f>
        <v>xlswrite('G:\Mi unidad\1. PROYECTOS TELLO 2022\SCM SPILL OVERS\outputs\PEAO\mujeres\1%\simulacion_4\output_tests.xlsx',spillover_test_1','sp_test_1');</v>
      </c>
      <c r="UU6">
        <v>1</v>
      </c>
      <c r="UV6" t="str">
        <f>"xlswrite('G:\Mi unidad\1. PROYECTOS TELLO 2022\SCM SPILL OVERS\outputs\PEAO\criminalidad\1%\simulacion_4\output_tests.xlsx',spillover_test_"&amp;UU6&amp;"','sp_test_"&amp;UU6&amp;"');"</f>
        <v>xlswrite('G:\Mi unidad\1. PROYECTOS TELLO 2022\SCM SPILL OVERS\outputs\PEAO\criminalidad\1%\simulacion_4\output_tests.xlsx',spillover_test_1','sp_test_1');</v>
      </c>
    </row>
    <row r="7" spans="1:568" x14ac:dyDescent="0.3">
      <c r="A7">
        <v>18</v>
      </c>
      <c r="B7" s="2" t="str">
        <f t="shared" si="0"/>
        <v>[data_18,provincias_18,~] = xlsread('BD_PEAO_est_1_provincia_18.xlsx');</v>
      </c>
      <c r="E7" s="2" t="str">
        <f t="shared" si="37"/>
        <v>provincia_18 = unique(provincias_18(2:end,1));</v>
      </c>
      <c r="O7" s="2" t="str">
        <f t="shared" si="1"/>
        <v>PEAO_18 = reshape(data_18(:,2),T+S,N);</v>
      </c>
      <c r="T7" s="2" t="str">
        <f t="shared" si="2"/>
        <v xml:space="preserve">PEAO_18 = PEAO_18'; </v>
      </c>
      <c r="X7" s="2" t="str">
        <f t="shared" si="3"/>
        <v>tratado_18 = PEAO_18(1,:);</v>
      </c>
      <c r="AC7" s="2" t="str">
        <f t="shared" si="4"/>
        <v>PEAO_18(1,:) = [];</v>
      </c>
      <c r="AI7" s="2" t="str">
        <f t="shared" si="5"/>
        <v>PEAO_18 = [tratado_18;PEAO_18];</v>
      </c>
      <c r="AN7" s="2" t="str">
        <f t="shared" si="6"/>
        <v>Y_18 = PEAO_18; % outcome matrix</v>
      </c>
      <c r="AS7" s="2" t="str">
        <f t="shared" si="44"/>
        <v>Y_pre_18 = Y_18(:,1:T);</v>
      </c>
      <c r="AW7" s="2" t="str">
        <f t="shared" si="45"/>
        <v>Y_post_18 = Y_18(:,T+1:end);</v>
      </c>
      <c r="BA7" s="2" t="str">
        <f t="shared" si="46"/>
        <v>[a_hat_18,B_hat_18] = scm_batch(Y_pre_18);</v>
      </c>
      <c r="BF7" s="2" t="str">
        <f t="shared" si="38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39"/>
        <v>M_hat_18 = (eye(N)-B_hat_18)'*(eye(N)-B_hat_18);</v>
      </c>
      <c r="DQ7" s="2" t="str">
        <f t="shared" si="40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1"/>
        <v>synthetic_control_18=synthetic_control_18'</v>
      </c>
      <c r="EQ7" s="2" t="str">
        <f t="shared" si="42"/>
        <v>synthetic_control_sp_18=synthetic_control_sp_18'</v>
      </c>
      <c r="EV7" s="2" t="str">
        <f t="shared" si="43"/>
        <v>tratado_18=tratado_18'</v>
      </c>
      <c r="EZ7" s="2" t="str">
        <f t="shared" si="7"/>
        <v>xlswrite('G:\Mi unidad\1. PROYECTOS TELLO 2022\SCM SPILL OVERS\outputs\PEAO\distancia_centro_salud\1%\simulacion_4\synthetic_control_outputs.xlsx',synthetic_control_18,18)</v>
      </c>
      <c r="FN7" s="2" t="str">
        <f t="shared" si="8"/>
        <v>xlswrite('G:\Mi unidad\1. PROYECTOS TELLO 2022\SCM SPILL OVERS\outputs\PEAO\distancia_centro_salud\1%\simulacion_4\synthetic_control_spillover_outputs.xlsx',synthetic_control_sp_18,18)</v>
      </c>
      <c r="GD7" s="2" t="str">
        <f t="shared" si="9"/>
        <v>xlswrite('G:\Mi unidad\1. PROYECTOS TELLO 2022\SCM SPILL OVERS\outputs\PEAO\distancia_centro_salud\1%\simulacion_4\observado_outputs.xlsx',tratado_18,18)</v>
      </c>
      <c r="GR7" s="2" t="str">
        <f t="shared" si="10"/>
        <v>xlswrite('G:\Mi unidad\1. PROYECTOS TELLO 2022\SCM SPILL OVERS\outputs\PEAO\informalidad\1%\simulacion_4\synthetic_control_outputs.xlsx',synthetic_control_18,18)</v>
      </c>
      <c r="HF7" s="2" t="str">
        <f t="shared" si="11"/>
        <v>xlswrite('G:\Mi unidad\1. PROYECTOS TELLO 2022\SCM SPILL OVERS\outputs\PEAO\informalidad\1%\simulacion_4\synthetic_control_spillover_outputs.xlsx',synthetic_control_sp_18,18)</v>
      </c>
      <c r="HV7" s="2" t="str">
        <f t="shared" si="12"/>
        <v>xlswrite('G:\Mi unidad\1. PROYECTOS TELLO 2022\SCM SPILL OVERS\outputs\PEAO\informalidad\1%\simulacion_4\observado_outputs.xlsx',tratado_18,18)</v>
      </c>
      <c r="IJ7" s="2" t="str">
        <f t="shared" si="13"/>
        <v>xlswrite('G:\Mi unidad\1. PROYECTOS TELLO 2022\SCM SPILL OVERS\outputs\PEAO\densidad\1%\simulacion_4\synthetic_control_outputs.xlsx',synthetic_control_18,18)</v>
      </c>
      <c r="IX7" s="2" t="str">
        <f t="shared" si="14"/>
        <v>xlswrite('G:\Mi unidad\1. PROYECTOS TELLO 2022\SCM SPILL OVERS\outputs\PEAO\densidad\1%\simulacion_4\synthetic_control_spillover_outputs.xlsx',synthetic_control_sp_18,18)</v>
      </c>
      <c r="JN7" s="2" t="str">
        <f t="shared" si="15"/>
        <v>xlswrite('G:\Mi unidad\1. PROYECTOS TELLO 2022\SCM SPILL OVERS\outputs\PEAO\densidad\1%\simulacion_4\observado_outputs.xlsx',tratado_18,18)</v>
      </c>
      <c r="KA7" s="2" t="str">
        <f t="shared" si="16"/>
        <v>xlswrite('G:\Mi unidad\1. PROYECTOS TELLO 2022\SCM SPILL OVERS\outputs\PEAO\bajo_niv_educ\1%\simulacion_4\synthetic_control_outputs.xlsx',synthetic_control_18,18)</v>
      </c>
      <c r="KO7" s="2" t="str">
        <f t="shared" si="17"/>
        <v>xlswrite('G:\Mi unidad\1. PROYECTOS TELLO 2022\SCM SPILL OVERS\outputs\PEAO\bajo_niv_educ\1%\simulacion_4\synthetic_control_spillover_outputs.xlsx',synthetic_control_sp_18,18)</v>
      </c>
      <c r="LE7" s="2" t="str">
        <f t="shared" si="18"/>
        <v>xlswrite('G:\Mi unidad\1. PROYECTOS TELLO 2022\SCM SPILL OVERS\outputs\PEAO\bajo_niv_educ\1%\simulacion_4\observado_outputs.xlsx',tratado_18,18)</v>
      </c>
      <c r="LS7" s="2" t="str">
        <f t="shared" si="19"/>
        <v>xlswrite('G:\Mi unidad\1. PROYECTOS TELLO 2022\SCM SPILL OVERS\outputs\PEAO\bajo_ingreso\1%\simulacion_4\synthetic_control_outputs.xlsx',synthetic_control_18,18)</v>
      </c>
      <c r="MH7" s="2" t="str">
        <f t="shared" si="20"/>
        <v>xlswrite('G:\Mi unidad\1. PROYECTOS TELLO 2022\SCM SPILL OVERS\outputs\PEAO\bajo_ingreso\1%\simulacion_4\synthetic_control_spillover_outputs.xlsx',synthetic_control_sp_18,18)</v>
      </c>
      <c r="MX7" s="2" t="str">
        <f t="shared" si="21"/>
        <v>xlswrite('G:\Mi unidad\1. PROYECTOS TELLO 2022\SCM SPILL OVERS\outputs\PEAO\bajo_ingreso\1%\simulacion_4\observado_outputs.xlsx',tratado_18,18)</v>
      </c>
      <c r="NR7" s="2" t="str">
        <f t="shared" si="22"/>
        <v>xlswrite('G:\Mi unidad\1. PROYECTOS TELLO 2022\SCM SPILL OVERS\outputs\PEAO\densidad_g\1%\simulacion_4\synthetic_control_outputs.xlsx',synthetic_control_18,18)</v>
      </c>
      <c r="OF7" s="2" t="str">
        <f t="shared" si="23"/>
        <v>xlswrite('G:\Mi unidad\1. PROYECTOS TELLO 2022\SCM SPILL OVERS\outputs\PEAO\densidad_g\1%\simulacion_4\synthetic_control_spillover_outputs.xlsx',synthetic_control_sp_18,18)</v>
      </c>
      <c r="OV7" s="2" t="str">
        <f t="shared" si="24"/>
        <v>xlswrite('G:\Mi unidad\1. PROYECTOS TELLO 2022\SCM SPILL OVERS\outputs\PEAO\densidad_g\1%\simulacion_4\observado_outputs.xlsx',tratado_18,18)</v>
      </c>
      <c r="PI7" s="2" t="str">
        <f t="shared" si="25"/>
        <v>xlswrite('G:\Mi unidad\1. PROYECTOS TELLO 2022\SCM SPILL OVERS\outputs\PEAO\alimentos\1%\simulacion_4\synthetic_control_outputs.xlsx',synthetic_control_18,18);</v>
      </c>
      <c r="PJ7" s="2" t="str">
        <f t="shared" si="26"/>
        <v>xlswrite('G:\Mi unidad\1. PROYECTOS TELLO 2022\SCM SPILL OVERS\outputs\PEAO\alimentos\1%\simulacion_4\synthetic_control_spillover_outputs.xlsx',synthetic_control_sp_18,18);</v>
      </c>
      <c r="PK7" s="2" t="str">
        <f t="shared" si="27"/>
        <v>xlswrite('G:\Mi unidad\1. PROYECTOS TELLO 2022\SCM SPILL OVERS\outputs\PEAO\alimentos\1%\simulacion_4\observado_outputs.xlsx',tratado_18,18);</v>
      </c>
      <c r="PP7" s="2" t="str">
        <f t="shared" si="28"/>
        <v>xlswrite('G:\Mi unidad\1. PROYECTOS TELLO 2022\SCM SPILL OVERS\outputs\PEAO\jefe_hogar\1%\simulacion_4\synthetic_control_outputs.xlsx',synthetic_control_18,18);</v>
      </c>
      <c r="PQ7" s="2" t="str">
        <f t="shared" si="29"/>
        <v>xlswrite('G:\Mi unidad\1. PROYECTOS TELLO 2022\SCM SPILL OVERS\outputs\PEAO\jefe_hogar\1%\simulacion_4\synthetic_control_spillover_outputs.xlsx',synthetic_control_sp_18,18);</v>
      </c>
      <c r="PR7" s="2" t="str">
        <f t="shared" si="30"/>
        <v>xlswrite('G:\Mi unidad\1. PROYECTOS TELLO 2022\SCM SPILL OVERS\outputs\PEAO\jefe_hogar\1%\simulacion_4\observado_outputs.xlsx',tratado_18,18);</v>
      </c>
      <c r="PV7" s="2" t="str">
        <f t="shared" si="31"/>
        <v>xlswrite('G:\Mi unidad\1. PROYECTOS TELLO 2022\SCM SPILL OVERS\outputs\PEAO\mujeres\1%\simulacion_4\synthetic_control_outputs.xlsx',synthetic_control_18,18);</v>
      </c>
      <c r="PW7" s="2" t="str">
        <f t="shared" si="32"/>
        <v>xlswrite('G:\Mi unidad\1. PROYECTOS TELLO 2022\SCM SPILL OVERS\outputs\PEAO\mujeres\1%\simulacion_4\synthetic_control_spillover_outputs.xlsx',synthetic_control_sp_18,18);</v>
      </c>
      <c r="PX7" s="2" t="str">
        <f t="shared" si="33"/>
        <v>xlswrite('G:\Mi unidad\1. PROYECTOS TELLO 2022\SCM SPILL OVERS\outputs\PEAO\mujeres\1%\simulacion_4\observado_outputs.xlsx',tratado_18,18);</v>
      </c>
      <c r="QB7" s="2" t="str">
        <f t="shared" si="34"/>
        <v>xlswrite('G:\Mi unidad\1. PROYECTOS TELLO 2022\SCM SPILL OVERS\outputs\PEAO\criminalidad\1%\simulacion_4\synthetic_control_outputs.xlsx',synthetic_control_18,18);</v>
      </c>
      <c r="QC7" s="2" t="str">
        <f t="shared" si="35"/>
        <v>xlswrite('G:\Mi unidad\1. PROYECTOS TELLO 2022\SCM SPILL OVERS\outputs\PEAO\criminalidad\1%\simulacion_4\synthetic_control_spillover_outputs.xlsx',synthetic_control_sp_18,18);</v>
      </c>
      <c r="QD7" s="2" t="str">
        <f t="shared" si="36"/>
        <v>xlswrite('G:\Mi unidad\1. PROYECTOS TELLO 2022\SCM SPILL OVERS\outputs\PEAO\criminalidad\1%\simulacion_4\observado_outputs.xlsx',tratado_18,18);</v>
      </c>
      <c r="QI7">
        <v>1</v>
      </c>
      <c r="QJ7" t="str">
        <f>"    [p_value_"&amp;QI7&amp; ",lb_"&amp;QI7&amp;",ub_"&amp;QI7&amp;"] = sp_andrews_te(Y_pre_"&amp;QI7&amp;",PEAO_"&amp;QI7&amp;"(:,T+s),A_"&amp;QI7&amp;",C,.05);"</f>
        <v xml:space="preserve">    [p_value_1,lb_1,ub_1] = sp_andrews_te(Y_pre_1,PEAO_1(:,T+s),A_1,C,.05);</v>
      </c>
      <c r="QP7">
        <v>1</v>
      </c>
      <c r="QQ7" t="str">
        <f>"    spillover_test_"&amp;QP7&amp;"(s) = sp_andrews(Y_pre_"&amp;QP7&amp;",PEAO_"&amp;QP7&amp;"(:,T+s),A_"&amp;QP7&amp;",C,d,alpha_sig);"</f>
        <v xml:space="preserve">    spillover_test_1(s) = sp_andrews(Y_pre_1,PEAO_1(:,T+s),A_1,C,d,alpha_sig);</v>
      </c>
      <c r="QW7">
        <v>7</v>
      </c>
      <c r="QX7" t="str">
        <f>"xlswrite('G:\Mi unidad\1. PROYECTOS TELLO 2022\SCM SPILL OVERS\outputs\PEAO\bajo_niv_educ\1%\simulacion_4\output_tests.xlsx',lb_vec_"&amp;QW7&amp;"','lb_vec_"&amp;QW7&amp;"');"</f>
        <v>xlswrite('G:\Mi unidad\1. PROYECTOS TELLO 2022\SCM SPILL OVERS\outputs\PEAO\bajo_niv_educ\1%\simulacion_4\output_tests.xlsx',lb_vec_7','lb_vec_7');</v>
      </c>
      <c r="RK7">
        <v>7</v>
      </c>
      <c r="RL7" t="str">
        <f>"xlswrite('G:\Mi unidad\1. PROYECTOS TELLO 2022\SCM SPILL OVERS\outputs\PEAO\bajo_ingreso\1%\simulacion_4\output_tests.xlsx',lb_vec_"&amp;RK7&amp;"','lb_vec_"&amp;RK7&amp;"');"</f>
        <v>xlswrite('G:\Mi unidad\1. PROYECTOS TELLO 2022\SCM SPILL OVERS\outputs\PEAO\bajo_ingreso\1%\simulacion_4\output_tests.xlsx',lb_vec_7','lb_vec_7');</v>
      </c>
      <c r="RW7">
        <v>7</v>
      </c>
      <c r="RX7" t="str">
        <f>"xlswrite('G:\Mi unidad\1. PROYECTOS TELLO 2022\SCM SPILL OVERS\outputs\PEAO\densidad\1%\simulacion_4\output_tests.xlsx',lb_vec_"&amp;RW7&amp;"','lb_vec_"&amp;RW7&amp;"');"</f>
        <v>xlswrite('G:\Mi unidad\1. PROYECTOS TELLO 2022\SCM SPILL OVERS\outputs\PEAO\densidad\1%\simulacion_4\output_tests.xlsx',lb_vec_7','lb_vec_7');</v>
      </c>
      <c r="SI7">
        <v>7</v>
      </c>
      <c r="SJ7" t="str">
        <f>"xlswrite('G:\Mi unidad\1. PROYECTOS TELLO 2022\SCM SPILL OVERS\outputs\PEAO\densidad_g\1%\simulacion_4\output_tests.xlsx',lb_vec_"&amp;SI7&amp;"','lb_vec_"&amp;SI7&amp;"');"</f>
        <v>xlswrite('G:\Mi unidad\1. PROYECTOS TELLO 2022\SCM SPILL OVERS\outputs\PEAO\densidad_g\1%\simulacion_4\output_tests.xlsx',lb_vec_7','lb_vec_7');</v>
      </c>
      <c r="SU7">
        <v>7</v>
      </c>
      <c r="SV7" t="str">
        <f>"xlswrite('G:\Mi unidad\1. PROYECTOS TELLO 2022\SCM SPILL OVERS\outputs\PEAO\distancia_centro_salud\1%\simulacion_4\output_tests.xlsx',lb_vec_"&amp;SU7&amp;"','lb_vec_"&amp;SU7&amp;"');"</f>
        <v>xlswrite('G:\Mi unidad\1. PROYECTOS TELLO 2022\SCM SPILL OVERS\outputs\PEAO\distancia_centro_salud\1%\simulacion_4\output_tests.xlsx',lb_vec_7','lb_vec_7');</v>
      </c>
      <c r="TH7">
        <v>7</v>
      </c>
      <c r="TI7" t="str">
        <f>"xlswrite('G:\Mi unidad\1. PROYECTOS TELLO 2022\SCM SPILL OVERS\outputs\PEAO\informalidad\1%\simulacion_4\output_tests.xlsx',lb_vec_"&amp;TH7&amp;"','lb_vec_"&amp;TH7&amp;"');"</f>
        <v>xlswrite('G:\Mi unidad\1. PROYECTOS TELLO 2022\SCM SPILL OVERS\outputs\PEAO\informalidad\1%\simulacion_4\output_tests.xlsx',lb_vec_7','lb_vec_7');</v>
      </c>
      <c r="TU7">
        <v>7</v>
      </c>
      <c r="TV7" t="str">
        <f>"xlswrite('G:\Mi unidad\1. PROYECTOS TELLO 2022\SCM SPILL OVERS\outputs\PEAO\alimentos\1%\simulacion_4\output_tests.xlsx',lb_vec_"&amp;TU7&amp;"','lb_vec_"&amp;TU7&amp;"');"</f>
        <v>xlswrite('G:\Mi unidad\1. PROYECTOS TELLO 2022\SCM SPILL OVERS\outputs\PEAO\alimentos\1%\simulacion_4\output_tests.xlsx',lb_vec_7','lb_vec_7');</v>
      </c>
      <c r="UB7">
        <v>7</v>
      </c>
      <c r="UC7" t="str">
        <f>"xlswrite('G:\Mi unidad\1. PROYECTOS TELLO 2022\SCM SPILL OVERS\outputs\PEAO\jefe_hogar\1%\simulacion_4\output_tests.xlsx',lb_vec_"&amp;UB7&amp;"','lb_vec_"&amp;UB7&amp;"');"</f>
        <v>xlswrite('G:\Mi unidad\1. PROYECTOS TELLO 2022\SCM SPILL OVERS\outputs\PEAO\jefe_hogar\1%\simulacion_4\output_tests.xlsx',lb_vec_7','lb_vec_7');</v>
      </c>
      <c r="UI7">
        <v>7</v>
      </c>
      <c r="UJ7" t="str">
        <f>"xlswrite('G:\Mi unidad\1. PROYECTOS TELLO 2022\SCM SPILL OVERS\outputs\PEAO\mujeres\1%\simulacion_4\output_tests.xlsx',lb_vec_"&amp;UI7&amp;"','lb_vec_"&amp;UI7&amp;"');"</f>
        <v>xlswrite('G:\Mi unidad\1. PROYECTOS TELLO 2022\SCM SPILL OVERS\outputs\PEAO\mujeres\1%\simulacion_4\output_tests.xlsx',lb_vec_7','lb_vec_7');</v>
      </c>
      <c r="UU7">
        <v>7</v>
      </c>
      <c r="UV7" t="str">
        <f>"xlswrite('G:\Mi unidad\1. PROYECTOS TELLO 2022\SCM SPILL OVERS\outputs\PEAO\criminalidad\1%\simulacion_4\output_tests.xlsx',lb_vec_"&amp;UU7&amp;"','lb_vec_"&amp;UU7&amp;"');"</f>
        <v>xlswrite('G:\Mi unidad\1. PROYECTOS TELLO 2022\SCM SPILL OVERS\outputs\PEAO\criminalidad\1%\simulacion_4\output_tests.xlsx',lb_vec_7','lb_vec_7');</v>
      </c>
    </row>
    <row r="8" spans="1:568" x14ac:dyDescent="0.3">
      <c r="A8">
        <v>23</v>
      </c>
      <c r="B8" s="2" t="str">
        <f t="shared" si="0"/>
        <v>[data_23,provincias_23,~] = xlsread('BD_PEAO_est_1_provincia_23.xlsx');</v>
      </c>
      <c r="E8" s="2" t="str">
        <f t="shared" si="37"/>
        <v>provincia_23 = unique(provincias_23(2:end,1));</v>
      </c>
      <c r="O8" s="2" t="str">
        <f t="shared" si="1"/>
        <v>PEAO_23 = reshape(data_23(:,2),T+S,N);</v>
      </c>
      <c r="T8" s="2" t="str">
        <f t="shared" si="2"/>
        <v xml:space="preserve">PEAO_23 = PEAO_23'; </v>
      </c>
      <c r="X8" s="2" t="str">
        <f t="shared" si="3"/>
        <v>tratado_23 = PEAO_23(1,:);</v>
      </c>
      <c r="AC8" s="2" t="str">
        <f t="shared" si="4"/>
        <v>PEAO_23(1,:) = [];</v>
      </c>
      <c r="AI8" s="2" t="str">
        <f t="shared" si="5"/>
        <v>PEAO_23 = [tratado_23;PEAO_23];</v>
      </c>
      <c r="AN8" s="2" t="str">
        <f t="shared" si="6"/>
        <v>Y_23 = PEAO_23; % outcome matrix</v>
      </c>
      <c r="AS8" s="2" t="str">
        <f t="shared" si="44"/>
        <v>Y_pre_23 = Y_23(:,1:T);</v>
      </c>
      <c r="AW8" s="2" t="str">
        <f t="shared" si="45"/>
        <v>Y_post_23 = Y_23(:,T+1:end);</v>
      </c>
      <c r="BA8" s="2" t="str">
        <f t="shared" si="46"/>
        <v>[a_hat_23,B_hat_23] = scm_batch(Y_pre_23);</v>
      </c>
      <c r="BF8" s="2" t="str">
        <f t="shared" si="38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39"/>
        <v>M_hat_23 = (eye(N)-B_hat_23)'*(eye(N)-B_hat_23);</v>
      </c>
      <c r="DQ8" s="2" t="str">
        <f t="shared" si="40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1"/>
        <v>synthetic_control_23=synthetic_control_23'</v>
      </c>
      <c r="EQ8" s="2" t="str">
        <f t="shared" si="42"/>
        <v>synthetic_control_sp_23=synthetic_control_sp_23'</v>
      </c>
      <c r="EV8" s="2" t="str">
        <f t="shared" si="43"/>
        <v>tratado_23=tratado_23'</v>
      </c>
      <c r="EZ8" s="2" t="str">
        <f t="shared" si="7"/>
        <v>xlswrite('G:\Mi unidad\1. PROYECTOS TELLO 2022\SCM SPILL OVERS\outputs\PEAO\distancia_centro_salud\1%\simulacion_4\synthetic_control_outputs.xlsx',synthetic_control_23,23)</v>
      </c>
      <c r="FN8" s="2" t="str">
        <f t="shared" si="8"/>
        <v>xlswrite('G:\Mi unidad\1. PROYECTOS TELLO 2022\SCM SPILL OVERS\outputs\PEAO\distancia_centro_salud\1%\simulacion_4\synthetic_control_spillover_outputs.xlsx',synthetic_control_sp_23,23)</v>
      </c>
      <c r="GD8" s="2" t="str">
        <f t="shared" si="9"/>
        <v>xlswrite('G:\Mi unidad\1. PROYECTOS TELLO 2022\SCM SPILL OVERS\outputs\PEAO\distancia_centro_salud\1%\simulacion_4\observado_outputs.xlsx',tratado_23,23)</v>
      </c>
      <c r="GR8" s="2" t="str">
        <f t="shared" si="10"/>
        <v>xlswrite('G:\Mi unidad\1. PROYECTOS TELLO 2022\SCM SPILL OVERS\outputs\PEAO\informalidad\1%\simulacion_4\synthetic_control_outputs.xlsx',synthetic_control_23,23)</v>
      </c>
      <c r="HF8" s="2" t="str">
        <f t="shared" si="11"/>
        <v>xlswrite('G:\Mi unidad\1. PROYECTOS TELLO 2022\SCM SPILL OVERS\outputs\PEAO\informalidad\1%\simulacion_4\synthetic_control_spillover_outputs.xlsx',synthetic_control_sp_23,23)</v>
      </c>
      <c r="HV8" s="2" t="str">
        <f t="shared" si="12"/>
        <v>xlswrite('G:\Mi unidad\1. PROYECTOS TELLO 2022\SCM SPILL OVERS\outputs\PEAO\informalidad\1%\simulacion_4\observado_outputs.xlsx',tratado_23,23)</v>
      </c>
      <c r="IJ8" s="2" t="str">
        <f t="shared" si="13"/>
        <v>xlswrite('G:\Mi unidad\1. PROYECTOS TELLO 2022\SCM SPILL OVERS\outputs\PEAO\densidad\1%\simulacion_4\synthetic_control_outputs.xlsx',synthetic_control_23,23)</v>
      </c>
      <c r="IX8" s="2" t="str">
        <f t="shared" si="14"/>
        <v>xlswrite('G:\Mi unidad\1. PROYECTOS TELLO 2022\SCM SPILL OVERS\outputs\PEAO\densidad\1%\simulacion_4\synthetic_control_spillover_outputs.xlsx',synthetic_control_sp_23,23)</v>
      </c>
      <c r="JN8" s="2" t="str">
        <f t="shared" si="15"/>
        <v>xlswrite('G:\Mi unidad\1. PROYECTOS TELLO 2022\SCM SPILL OVERS\outputs\PEAO\densidad\1%\simulacion_4\observado_outputs.xlsx',tratado_23,23)</v>
      </c>
      <c r="KA8" s="2" t="str">
        <f t="shared" si="16"/>
        <v>xlswrite('G:\Mi unidad\1. PROYECTOS TELLO 2022\SCM SPILL OVERS\outputs\PEAO\bajo_niv_educ\1%\simulacion_4\synthetic_control_outputs.xlsx',synthetic_control_23,23)</v>
      </c>
      <c r="KO8" s="2" t="str">
        <f t="shared" si="17"/>
        <v>xlswrite('G:\Mi unidad\1. PROYECTOS TELLO 2022\SCM SPILL OVERS\outputs\PEAO\bajo_niv_educ\1%\simulacion_4\synthetic_control_spillover_outputs.xlsx',synthetic_control_sp_23,23)</v>
      </c>
      <c r="LE8" s="2" t="str">
        <f t="shared" si="18"/>
        <v>xlswrite('G:\Mi unidad\1. PROYECTOS TELLO 2022\SCM SPILL OVERS\outputs\PEAO\bajo_niv_educ\1%\simulacion_4\observado_outputs.xlsx',tratado_23,23)</v>
      </c>
      <c r="LS8" s="2" t="str">
        <f t="shared" si="19"/>
        <v>xlswrite('G:\Mi unidad\1. PROYECTOS TELLO 2022\SCM SPILL OVERS\outputs\PEAO\bajo_ingreso\1%\simulacion_4\synthetic_control_outputs.xlsx',synthetic_control_23,23)</v>
      </c>
      <c r="MH8" s="2" t="str">
        <f t="shared" si="20"/>
        <v>xlswrite('G:\Mi unidad\1. PROYECTOS TELLO 2022\SCM SPILL OVERS\outputs\PEAO\bajo_ingreso\1%\simulacion_4\synthetic_control_spillover_outputs.xlsx',synthetic_control_sp_23,23)</v>
      </c>
      <c r="MX8" s="2" t="str">
        <f t="shared" si="21"/>
        <v>xlswrite('G:\Mi unidad\1. PROYECTOS TELLO 2022\SCM SPILL OVERS\outputs\PEAO\bajo_ingreso\1%\simulacion_4\observado_outputs.xlsx',tratado_23,23)</v>
      </c>
      <c r="NR8" s="2" t="str">
        <f t="shared" si="22"/>
        <v>xlswrite('G:\Mi unidad\1. PROYECTOS TELLO 2022\SCM SPILL OVERS\outputs\PEAO\densidad_g\1%\simulacion_4\synthetic_control_outputs.xlsx',synthetic_control_23,23)</v>
      </c>
      <c r="OF8" s="2" t="str">
        <f t="shared" si="23"/>
        <v>xlswrite('G:\Mi unidad\1. PROYECTOS TELLO 2022\SCM SPILL OVERS\outputs\PEAO\densidad_g\1%\simulacion_4\synthetic_control_spillover_outputs.xlsx',synthetic_control_sp_23,23)</v>
      </c>
      <c r="OV8" s="2" t="str">
        <f t="shared" si="24"/>
        <v>xlswrite('G:\Mi unidad\1. PROYECTOS TELLO 2022\SCM SPILL OVERS\outputs\PEAO\densidad_g\1%\simulacion_4\observado_outputs.xlsx',tratado_23,23)</v>
      </c>
      <c r="PI8" s="2" t="str">
        <f t="shared" si="25"/>
        <v>xlswrite('G:\Mi unidad\1. PROYECTOS TELLO 2022\SCM SPILL OVERS\outputs\PEAO\alimentos\1%\simulacion_4\synthetic_control_outputs.xlsx',synthetic_control_23,23);</v>
      </c>
      <c r="PJ8" s="2" t="str">
        <f t="shared" si="26"/>
        <v>xlswrite('G:\Mi unidad\1. PROYECTOS TELLO 2022\SCM SPILL OVERS\outputs\PEAO\alimentos\1%\simulacion_4\synthetic_control_spillover_outputs.xlsx',synthetic_control_sp_23,23);</v>
      </c>
      <c r="PK8" s="2" t="str">
        <f t="shared" si="27"/>
        <v>xlswrite('G:\Mi unidad\1. PROYECTOS TELLO 2022\SCM SPILL OVERS\outputs\PEAO\alimentos\1%\simulacion_4\observado_outputs.xlsx',tratado_23,23);</v>
      </c>
      <c r="PP8" s="2" t="str">
        <f t="shared" si="28"/>
        <v>xlswrite('G:\Mi unidad\1. PROYECTOS TELLO 2022\SCM SPILL OVERS\outputs\PEAO\jefe_hogar\1%\simulacion_4\synthetic_control_outputs.xlsx',synthetic_control_23,23);</v>
      </c>
      <c r="PQ8" s="2" t="str">
        <f t="shared" si="29"/>
        <v>xlswrite('G:\Mi unidad\1. PROYECTOS TELLO 2022\SCM SPILL OVERS\outputs\PEAO\jefe_hogar\1%\simulacion_4\synthetic_control_spillover_outputs.xlsx',synthetic_control_sp_23,23);</v>
      </c>
      <c r="PR8" s="2" t="str">
        <f t="shared" si="30"/>
        <v>xlswrite('G:\Mi unidad\1. PROYECTOS TELLO 2022\SCM SPILL OVERS\outputs\PEAO\jefe_hogar\1%\simulacion_4\observado_outputs.xlsx',tratado_23,23);</v>
      </c>
      <c r="PV8" s="2" t="str">
        <f t="shared" si="31"/>
        <v>xlswrite('G:\Mi unidad\1. PROYECTOS TELLO 2022\SCM SPILL OVERS\outputs\PEAO\mujeres\1%\simulacion_4\synthetic_control_outputs.xlsx',synthetic_control_23,23);</v>
      </c>
      <c r="PW8" s="2" t="str">
        <f t="shared" si="32"/>
        <v>xlswrite('G:\Mi unidad\1. PROYECTOS TELLO 2022\SCM SPILL OVERS\outputs\PEAO\mujeres\1%\simulacion_4\synthetic_control_spillover_outputs.xlsx',synthetic_control_sp_23,23);</v>
      </c>
      <c r="PX8" s="2" t="str">
        <f t="shared" si="33"/>
        <v>xlswrite('G:\Mi unidad\1. PROYECTOS TELLO 2022\SCM SPILL OVERS\outputs\PEAO\mujeres\1%\simulacion_4\observado_outputs.xlsx',tratado_23,23);</v>
      </c>
      <c r="QB8" s="2" t="str">
        <f t="shared" si="34"/>
        <v>xlswrite('G:\Mi unidad\1. PROYECTOS TELLO 2022\SCM SPILL OVERS\outputs\PEAO\criminalidad\1%\simulacion_4\synthetic_control_outputs.xlsx',synthetic_control_23,23);</v>
      </c>
      <c r="QC8" s="2" t="str">
        <f t="shared" si="35"/>
        <v>xlswrite('G:\Mi unidad\1. PROYECTOS TELLO 2022\SCM SPILL OVERS\outputs\PEAO\criminalidad\1%\simulacion_4\synthetic_control_spillover_outputs.xlsx',synthetic_control_sp_23,23);</v>
      </c>
      <c r="QD8" s="2" t="str">
        <f t="shared" si="36"/>
        <v>xlswrite('G:\Mi unidad\1. PROYECTOS TELLO 2022\SCM SPILL OVERS\outputs\PEAO\criminalidad\1%\simulacion_4\observado_outputs.xlsx',tratado_23,23);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OVERS\outputs\PEAO\bajo_niv_educ\1%\simulacion_4\output_tests.xlsx',ub_vec_"&amp;QW8&amp;"','ub_vec_"&amp;QW8&amp;"');"</f>
        <v>xlswrite('G:\Mi unidad\1. PROYECTOS TELLO 2022\SCM SPILL OVERS\outputs\PEAO\bajo_niv_educ\1%\simulacion_4\output_tests.xlsx',ub_vec_7','ub_vec_7');</v>
      </c>
      <c r="RK8">
        <v>7</v>
      </c>
      <c r="RL8" t="str">
        <f>"xlswrite('G:\Mi unidad\1. PROYECTOS TELLO 2022\SCM SPILL OVERS\outputs\PEAO\bajo_ingreso\1%\simulacion_4\output_tests.xlsx',ub_vec_"&amp;RK8&amp;"','ub_vec_"&amp;RK8&amp;"');"</f>
        <v>xlswrite('G:\Mi unidad\1. PROYECTOS TELLO 2022\SCM SPILL OVERS\outputs\PEAO\bajo_ingreso\1%\simulacion_4\output_tests.xlsx',ub_vec_7','ub_vec_7');</v>
      </c>
      <c r="RW8">
        <v>7</v>
      </c>
      <c r="RX8" t="str">
        <f>"xlswrite('G:\Mi unidad\1. PROYECTOS TELLO 2022\SCM SPILL OVERS\outputs\PEAO\densidad\1%\simulacion_4\output_tests.xlsx',ub_vec_"&amp;RW8&amp;"','ub_vec_"&amp;RW8&amp;"');"</f>
        <v>xlswrite('G:\Mi unidad\1. PROYECTOS TELLO 2022\SCM SPILL OVERS\outputs\PEAO\densidad\1%\simulacion_4\output_tests.xlsx',ub_vec_7','ub_vec_7');</v>
      </c>
      <c r="SI8">
        <v>7</v>
      </c>
      <c r="SJ8" t="str">
        <f>"xlswrite('G:\Mi unidad\1. PROYECTOS TELLO 2022\SCM SPILL OVERS\outputs\PEAO\densidad_g\1%\simulacion_4\output_tests.xlsx',ub_vec_"&amp;SI8&amp;"','ub_vec_"&amp;SI8&amp;"');"</f>
        <v>xlswrite('G:\Mi unidad\1. PROYECTOS TELLO 2022\SCM SPILL OVERS\outputs\PEAO\densidad_g\1%\simulacion_4\output_tests.xlsx',ub_vec_7','ub_vec_7');</v>
      </c>
      <c r="SU8">
        <v>7</v>
      </c>
      <c r="SV8" t="str">
        <f>"xlswrite('G:\Mi unidad\1. PROYECTOS TELLO 2022\SCM SPILL OVERS\outputs\PEAO\distancia_centro_salud\1%\simulacion_4\output_tests.xlsx',ub_vec_"&amp;SU8&amp;"','ub_vec_"&amp;SU8&amp;"');"</f>
        <v>xlswrite('G:\Mi unidad\1. PROYECTOS TELLO 2022\SCM SPILL OVERS\outputs\PEAO\distancia_centro_salud\1%\simulacion_4\output_tests.xlsx',ub_vec_7','ub_vec_7');</v>
      </c>
      <c r="TH8">
        <v>7</v>
      </c>
      <c r="TI8" t="str">
        <f>"xlswrite('G:\Mi unidad\1. PROYECTOS TELLO 2022\SCM SPILL OVERS\outputs\PEAO\informalidad\1%\simulacion_4\output_tests.xlsx',ub_vec_"&amp;TH8&amp;"','ub_vec_"&amp;TH8&amp;"');"</f>
        <v>xlswrite('G:\Mi unidad\1. PROYECTOS TELLO 2022\SCM SPILL OVERS\outputs\PEAO\informalidad\1%\simulacion_4\output_tests.xlsx',ub_vec_7','ub_vec_7');</v>
      </c>
      <c r="TU8">
        <v>7</v>
      </c>
      <c r="TV8" t="str">
        <f>"xlswrite('G:\Mi unidad\1. PROYECTOS TELLO 2022\SCM SPILL OVERS\outputs\PEAO\alimentos\1%\simulacion_4\output_tests.xlsx',ub_vec_"&amp;TU8&amp;"','ub_vec_"&amp;TU8&amp;"');"</f>
        <v>xlswrite('G:\Mi unidad\1. PROYECTOS TELLO 2022\SCM SPILL OVERS\outputs\PEAO\alimentos\1%\simulacion_4\output_tests.xlsx',ub_vec_7','ub_vec_7');</v>
      </c>
      <c r="UB8">
        <v>7</v>
      </c>
      <c r="UC8" t="str">
        <f>"xlswrite('G:\Mi unidad\1. PROYECTOS TELLO 2022\SCM SPILL OVERS\outputs\PEAO\jefe_hogar\1%\simulacion_4\output_tests.xlsx',ub_vec_"&amp;UB8&amp;"','ub_vec_"&amp;UB8&amp;"');"</f>
        <v>xlswrite('G:\Mi unidad\1. PROYECTOS TELLO 2022\SCM SPILL OVERS\outputs\PEAO\jefe_hogar\1%\simulacion_4\output_tests.xlsx',ub_vec_7','ub_vec_7');</v>
      </c>
      <c r="UI8">
        <v>7</v>
      </c>
      <c r="UJ8" t="str">
        <f>"xlswrite('G:\Mi unidad\1. PROYECTOS TELLO 2022\SCM SPILL OVERS\outputs\PEAO\mujeres\1%\simulacion_4\output_tests.xlsx',ub_vec_"&amp;UI8&amp;"','ub_vec_"&amp;UI8&amp;"');"</f>
        <v>xlswrite('G:\Mi unidad\1. PROYECTOS TELLO 2022\SCM SPILL OVERS\outputs\PEAO\mujeres\1%\simulacion_4\output_tests.xlsx',ub_vec_7','ub_vec_7');</v>
      </c>
      <c r="UU8">
        <v>7</v>
      </c>
      <c r="UV8" t="str">
        <f>"xlswrite('G:\Mi unidad\1. PROYECTOS TELLO 2022\SCM SPILL OVERS\outputs\PEAO\criminalidad\1%\simulacion_4\output_tests.xlsx',ub_vec_"&amp;UU8&amp;"','ub_vec_"&amp;UU8&amp;"');"</f>
        <v>xlswrite('G:\Mi unidad\1. PROYECTOS TELLO 2022\SCM SPILL OVERS\outputs\PEAO\criminalidad\1%\simulacion_4\output_tests.xlsx',ub_vec_7','ub_vec_7');</v>
      </c>
    </row>
    <row r="9" spans="1:568" x14ac:dyDescent="0.3">
      <c r="A9">
        <v>26</v>
      </c>
      <c r="B9" s="2" t="str">
        <f t="shared" si="0"/>
        <v>[data_26,provincias_26,~] = xlsread('BD_PEAO_est_1_provincia_26.xlsx');</v>
      </c>
      <c r="E9" s="2" t="str">
        <f t="shared" si="37"/>
        <v>provincia_26 = unique(provincias_26(2:end,1));</v>
      </c>
      <c r="O9" s="2" t="str">
        <f t="shared" si="1"/>
        <v>PEAO_26 = reshape(data_26(:,2),T+S,N);</v>
      </c>
      <c r="T9" s="2" t="str">
        <f t="shared" si="2"/>
        <v xml:space="preserve">PEAO_26 = PEAO_26'; </v>
      </c>
      <c r="X9" s="2" t="str">
        <f t="shared" si="3"/>
        <v>tratado_26 = PEAO_26(1,:);</v>
      </c>
      <c r="AC9" s="2" t="str">
        <f t="shared" si="4"/>
        <v>PEAO_26(1,:) = [];</v>
      </c>
      <c r="AI9" s="2" t="str">
        <f t="shared" si="5"/>
        <v>PEAO_26 = [tratado_26;PEAO_26];</v>
      </c>
      <c r="AN9" s="2" t="str">
        <f t="shared" si="6"/>
        <v>Y_26 = PEAO_26; % outcome matrix</v>
      </c>
      <c r="AS9" s="2" t="str">
        <f t="shared" si="44"/>
        <v>Y_pre_26 = Y_26(:,1:T);</v>
      </c>
      <c r="AW9" s="2" t="str">
        <f t="shared" si="45"/>
        <v>Y_post_26 = Y_26(:,T+1:end);</v>
      </c>
      <c r="BA9" s="2" t="str">
        <f t="shared" si="46"/>
        <v>[a_hat_26,B_hat_26] = scm_batch(Y_pre_26);</v>
      </c>
      <c r="BF9" s="2" t="str">
        <f t="shared" si="38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39"/>
        <v>M_hat_26 = (eye(N)-B_hat_26)'*(eye(N)-B_hat_26);</v>
      </c>
      <c r="DQ9" s="2" t="str">
        <f t="shared" si="40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1"/>
        <v>synthetic_control_26=synthetic_control_26'</v>
      </c>
      <c r="EQ9" s="2" t="str">
        <f t="shared" si="42"/>
        <v>synthetic_control_sp_26=synthetic_control_sp_26'</v>
      </c>
      <c r="EV9" s="2" t="str">
        <f t="shared" si="43"/>
        <v>tratado_26=tratado_26'</v>
      </c>
      <c r="EZ9" s="2" t="str">
        <f t="shared" si="7"/>
        <v>xlswrite('G:\Mi unidad\1. PROYECTOS TELLO 2022\SCM SPILL OVERS\outputs\PEAO\distancia_centro_salud\1%\simulacion_4\synthetic_control_outputs.xlsx',synthetic_control_26,26)</v>
      </c>
      <c r="FN9" s="2" t="str">
        <f t="shared" si="8"/>
        <v>xlswrite('G:\Mi unidad\1. PROYECTOS TELLO 2022\SCM SPILL OVERS\outputs\PEAO\distancia_centro_salud\1%\simulacion_4\synthetic_control_spillover_outputs.xlsx',synthetic_control_sp_26,26)</v>
      </c>
      <c r="GD9" s="2" t="str">
        <f t="shared" si="9"/>
        <v>xlswrite('G:\Mi unidad\1. PROYECTOS TELLO 2022\SCM SPILL OVERS\outputs\PEAO\distancia_centro_salud\1%\simulacion_4\observado_outputs.xlsx',tratado_26,26)</v>
      </c>
      <c r="GR9" s="2" t="str">
        <f t="shared" si="10"/>
        <v>xlswrite('G:\Mi unidad\1. PROYECTOS TELLO 2022\SCM SPILL OVERS\outputs\PEAO\informalidad\1%\simulacion_4\synthetic_control_outputs.xlsx',synthetic_control_26,26)</v>
      </c>
      <c r="HF9" s="2" t="str">
        <f t="shared" si="11"/>
        <v>xlswrite('G:\Mi unidad\1. PROYECTOS TELLO 2022\SCM SPILL OVERS\outputs\PEAO\informalidad\1%\simulacion_4\synthetic_control_spillover_outputs.xlsx',synthetic_control_sp_26,26)</v>
      </c>
      <c r="HV9" s="2" t="str">
        <f t="shared" si="12"/>
        <v>xlswrite('G:\Mi unidad\1. PROYECTOS TELLO 2022\SCM SPILL OVERS\outputs\PEAO\informalidad\1%\simulacion_4\observado_outputs.xlsx',tratado_26,26)</v>
      </c>
      <c r="IJ9" s="2" t="str">
        <f t="shared" si="13"/>
        <v>xlswrite('G:\Mi unidad\1. PROYECTOS TELLO 2022\SCM SPILL OVERS\outputs\PEAO\densidad\1%\simulacion_4\synthetic_control_outputs.xlsx',synthetic_control_26,26)</v>
      </c>
      <c r="IX9" s="2" t="str">
        <f t="shared" si="14"/>
        <v>xlswrite('G:\Mi unidad\1. PROYECTOS TELLO 2022\SCM SPILL OVERS\outputs\PEAO\densidad\1%\simulacion_4\synthetic_control_spillover_outputs.xlsx',synthetic_control_sp_26,26)</v>
      </c>
      <c r="JN9" s="2" t="str">
        <f t="shared" si="15"/>
        <v>xlswrite('G:\Mi unidad\1. PROYECTOS TELLO 2022\SCM SPILL OVERS\outputs\PEAO\densidad\1%\simulacion_4\observado_outputs.xlsx',tratado_26,26)</v>
      </c>
      <c r="KA9" s="2" t="str">
        <f t="shared" si="16"/>
        <v>xlswrite('G:\Mi unidad\1. PROYECTOS TELLO 2022\SCM SPILL OVERS\outputs\PEAO\bajo_niv_educ\1%\simulacion_4\synthetic_control_outputs.xlsx',synthetic_control_26,26)</v>
      </c>
      <c r="KO9" s="2" t="str">
        <f t="shared" si="17"/>
        <v>xlswrite('G:\Mi unidad\1. PROYECTOS TELLO 2022\SCM SPILL OVERS\outputs\PEAO\bajo_niv_educ\1%\simulacion_4\synthetic_control_spillover_outputs.xlsx',synthetic_control_sp_26,26)</v>
      </c>
      <c r="LE9" s="2" t="str">
        <f t="shared" si="18"/>
        <v>xlswrite('G:\Mi unidad\1. PROYECTOS TELLO 2022\SCM SPILL OVERS\outputs\PEAO\bajo_niv_educ\1%\simulacion_4\observado_outputs.xlsx',tratado_26,26)</v>
      </c>
      <c r="LS9" s="2" t="str">
        <f t="shared" si="19"/>
        <v>xlswrite('G:\Mi unidad\1. PROYECTOS TELLO 2022\SCM SPILL OVERS\outputs\PEAO\bajo_ingreso\1%\simulacion_4\synthetic_control_outputs.xlsx',synthetic_control_26,26)</v>
      </c>
      <c r="MH9" s="2" t="str">
        <f t="shared" si="20"/>
        <v>xlswrite('G:\Mi unidad\1. PROYECTOS TELLO 2022\SCM SPILL OVERS\outputs\PEAO\bajo_ingreso\1%\simulacion_4\synthetic_control_spillover_outputs.xlsx',synthetic_control_sp_26,26)</v>
      </c>
      <c r="MX9" s="2" t="str">
        <f t="shared" si="21"/>
        <v>xlswrite('G:\Mi unidad\1. PROYECTOS TELLO 2022\SCM SPILL OVERS\outputs\PEAO\bajo_ingreso\1%\simulacion_4\observado_outputs.xlsx',tratado_26,26)</v>
      </c>
      <c r="NR9" s="2" t="str">
        <f t="shared" si="22"/>
        <v>xlswrite('G:\Mi unidad\1. PROYECTOS TELLO 2022\SCM SPILL OVERS\outputs\PEAO\densidad_g\1%\simulacion_4\synthetic_control_outputs.xlsx',synthetic_control_26,26)</v>
      </c>
      <c r="OF9" s="2" t="str">
        <f t="shared" si="23"/>
        <v>xlswrite('G:\Mi unidad\1. PROYECTOS TELLO 2022\SCM SPILL OVERS\outputs\PEAO\densidad_g\1%\simulacion_4\synthetic_control_spillover_outputs.xlsx',synthetic_control_sp_26,26)</v>
      </c>
      <c r="OV9" s="2" t="str">
        <f t="shared" si="24"/>
        <v>xlswrite('G:\Mi unidad\1. PROYECTOS TELLO 2022\SCM SPILL OVERS\outputs\PEAO\densidad_g\1%\simulacion_4\observado_outputs.xlsx',tratado_26,26)</v>
      </c>
      <c r="PI9" s="2" t="str">
        <f t="shared" si="25"/>
        <v>xlswrite('G:\Mi unidad\1. PROYECTOS TELLO 2022\SCM SPILL OVERS\outputs\PEAO\alimentos\1%\simulacion_4\synthetic_control_outputs.xlsx',synthetic_control_26,26);</v>
      </c>
      <c r="PJ9" s="2" t="str">
        <f t="shared" si="26"/>
        <v>xlswrite('G:\Mi unidad\1. PROYECTOS TELLO 2022\SCM SPILL OVERS\outputs\PEAO\alimentos\1%\simulacion_4\synthetic_control_spillover_outputs.xlsx',synthetic_control_sp_26,26);</v>
      </c>
      <c r="PK9" s="2" t="str">
        <f t="shared" si="27"/>
        <v>xlswrite('G:\Mi unidad\1. PROYECTOS TELLO 2022\SCM SPILL OVERS\outputs\PEAO\alimentos\1%\simulacion_4\observado_outputs.xlsx',tratado_26,26);</v>
      </c>
      <c r="PP9" s="2" t="str">
        <f t="shared" si="28"/>
        <v>xlswrite('G:\Mi unidad\1. PROYECTOS TELLO 2022\SCM SPILL OVERS\outputs\PEAO\jefe_hogar\1%\simulacion_4\synthetic_control_outputs.xlsx',synthetic_control_26,26);</v>
      </c>
      <c r="PQ9" s="2" t="str">
        <f t="shared" si="29"/>
        <v>xlswrite('G:\Mi unidad\1. PROYECTOS TELLO 2022\SCM SPILL OVERS\outputs\PEAO\jefe_hogar\1%\simulacion_4\synthetic_control_spillover_outputs.xlsx',synthetic_control_sp_26,26);</v>
      </c>
      <c r="PR9" s="2" t="str">
        <f t="shared" si="30"/>
        <v>xlswrite('G:\Mi unidad\1. PROYECTOS TELLO 2022\SCM SPILL OVERS\outputs\PEAO\jefe_hogar\1%\simulacion_4\observado_outputs.xlsx',tratado_26,26);</v>
      </c>
      <c r="PV9" s="2" t="str">
        <f t="shared" si="31"/>
        <v>xlswrite('G:\Mi unidad\1. PROYECTOS TELLO 2022\SCM SPILL OVERS\outputs\PEAO\mujeres\1%\simulacion_4\synthetic_control_outputs.xlsx',synthetic_control_26,26);</v>
      </c>
      <c r="PW9" s="2" t="str">
        <f t="shared" si="32"/>
        <v>xlswrite('G:\Mi unidad\1. PROYECTOS TELLO 2022\SCM SPILL OVERS\outputs\PEAO\mujeres\1%\simulacion_4\synthetic_control_spillover_outputs.xlsx',synthetic_control_sp_26,26);</v>
      </c>
      <c r="PX9" s="2" t="str">
        <f t="shared" si="33"/>
        <v>xlswrite('G:\Mi unidad\1. PROYECTOS TELLO 2022\SCM SPILL OVERS\outputs\PEAO\mujeres\1%\simulacion_4\observado_outputs.xlsx',tratado_26,26);</v>
      </c>
      <c r="QB9" s="2" t="str">
        <f t="shared" si="34"/>
        <v>xlswrite('G:\Mi unidad\1. PROYECTOS TELLO 2022\SCM SPILL OVERS\outputs\PEAO\criminalidad\1%\simulacion_4\synthetic_control_outputs.xlsx',synthetic_control_26,26);</v>
      </c>
      <c r="QC9" s="2" t="str">
        <f t="shared" si="35"/>
        <v>xlswrite('G:\Mi unidad\1. PROYECTOS TELLO 2022\SCM SPILL OVERS\outputs\PEAO\criminalidad\1%\simulacion_4\synthetic_control_spillover_outputs.xlsx',synthetic_control_sp_26,26);</v>
      </c>
      <c r="QD9" s="2" t="str">
        <f t="shared" si="36"/>
        <v>xlswrite('G:\Mi unidad\1. PROYECTOS TELLO 2022\SCM SPILL OVERS\outputs\PEAO\criminalidad\1%\simulacion_4\observado_outputs.xlsx',tratado_26,26);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OVERS\outputs\PEAO\bajo_niv_educ\1%\simulacion_4\output_tests.xlsx',p_value_vec_"&amp;QW9&amp;"','p_value_vec_"&amp;QW9&amp;"');"</f>
        <v>xlswrite('G:\Mi unidad\1. PROYECTOS TELLO 2022\SCM SPILL OVERS\outputs\PEAO\bajo_niv_educ\1%\simulacion_4\output_tests.xlsx',p_value_vec_7','p_value_vec_7');</v>
      </c>
      <c r="RK9">
        <v>7</v>
      </c>
      <c r="RL9" t="str">
        <f>"xlswrite('G:\Mi unidad\1. PROYECTOS TELLO 2022\SCM SPILL OVERS\outputs\PEAO\bajo_ingreso\1%\simulacion_4\output_tests.xlsx',p_value_vec_"&amp;RK9&amp;"','p_value_vec_"&amp;RK9&amp;"');"</f>
        <v>xlswrite('G:\Mi unidad\1. PROYECTOS TELLO 2022\SCM SPILL OVERS\outputs\PEAO\bajo_ingreso\1%\simulacion_4\output_tests.xlsx',p_value_vec_7','p_value_vec_7');</v>
      </c>
      <c r="RW9">
        <v>7</v>
      </c>
      <c r="RX9" t="str">
        <f>"xlswrite('G:\Mi unidad\1. PROYECTOS TELLO 2022\SCM SPILL OVERS\outputs\PEAO\densidad\1%\simulacion_4\output_tests.xlsx',p_value_vec_"&amp;RW9&amp;"','p_value_vec_"&amp;RW9&amp;"');"</f>
        <v>xlswrite('G:\Mi unidad\1. PROYECTOS TELLO 2022\SCM SPILL OVERS\outputs\PEAO\densidad\1%\simulacion_4\output_tests.xlsx',p_value_vec_7','p_value_vec_7');</v>
      </c>
      <c r="SI9">
        <v>7</v>
      </c>
      <c r="SJ9" t="str">
        <f>"xlswrite('G:\Mi unidad\1. PROYECTOS TELLO 2022\SCM SPILL OVERS\outputs\PEAO\densidad_g\1%\simulacion_4\output_tests.xlsx',p_value_vec_"&amp;SI9&amp;"','p_value_vec_"&amp;SI9&amp;"');"</f>
        <v>xlswrite('G:\Mi unidad\1. PROYECTOS TELLO 2022\SCM SPILL OVERS\outputs\PEAO\densidad_g\1%\simulacion_4\output_tests.xlsx',p_value_vec_7','p_value_vec_7');</v>
      </c>
      <c r="SU9">
        <v>7</v>
      </c>
      <c r="SV9" t="str">
        <f>"xlswrite('G:\Mi unidad\1. PROYECTOS TELLO 2022\SCM SPILL OVERS\outputs\PEAO\distancia_centro_salud\1%\simulacion_4\output_tests.xlsx',p_value_vec_"&amp;SU9&amp;"','p_value_vec_"&amp;SU9&amp;"');"</f>
        <v>xlswrite('G:\Mi unidad\1. PROYECTOS TELLO 2022\SCM SPILL OVERS\outputs\PEAO\distancia_centro_salud\1%\simulacion_4\output_tests.xlsx',p_value_vec_7','p_value_vec_7');</v>
      </c>
      <c r="TH9">
        <v>7</v>
      </c>
      <c r="TI9" t="str">
        <f>"xlswrite('G:\Mi unidad\1. PROYECTOS TELLO 2022\SCM SPILL OVERS\outputs\PEAO\informalidad\1%\simulacion_4\output_tests.xlsx',p_value_vec_"&amp;TH9&amp;"','p_value_vec_"&amp;TH9&amp;"');"</f>
        <v>xlswrite('G:\Mi unidad\1. PROYECTOS TELLO 2022\SCM SPILL OVERS\outputs\PEAO\informalidad\1%\simulacion_4\output_tests.xlsx',p_value_vec_7','p_value_vec_7');</v>
      </c>
      <c r="TU9">
        <v>7</v>
      </c>
      <c r="TV9" t="str">
        <f>"xlswrite('G:\Mi unidad\1. PROYECTOS TELLO 2022\SCM SPILL OVERS\outputs\PEAO\alimentos\1%\simulacion_4\output_tests.xlsx',p_value_vec_"&amp;TU9&amp;"','p_value_vec_"&amp;TU9&amp;"');"</f>
        <v>xlswrite('G:\Mi unidad\1. PROYECTOS TELLO 2022\SCM SPILL OVERS\outputs\PEAO\alimentos\1%\simulacion_4\output_tests.xlsx',p_value_vec_7','p_value_vec_7');</v>
      </c>
      <c r="UB9">
        <v>7</v>
      </c>
      <c r="UC9" t="str">
        <f>"xlswrite('G:\Mi unidad\1. PROYECTOS TELLO 2022\SCM SPILL OVERS\outputs\PEAO\jefe_hogar\1%\simulacion_4\output_tests.xlsx',p_value_vec_"&amp;UB9&amp;"','p_value_vec_"&amp;UB9&amp;"');"</f>
        <v>xlswrite('G:\Mi unidad\1. PROYECTOS TELLO 2022\SCM SPILL OVERS\outputs\PEAO\jefe_hogar\1%\simulacion_4\output_tests.xlsx',p_value_vec_7','p_value_vec_7');</v>
      </c>
      <c r="UI9">
        <v>7</v>
      </c>
      <c r="UJ9" t="str">
        <f>"xlswrite('G:\Mi unidad\1. PROYECTOS TELLO 2022\SCM SPILL OVERS\outputs\PEAO\mujeres\1%\simulacion_4\output_tests.xlsx',p_value_vec_"&amp;UI9&amp;"','p_value_vec_"&amp;UI9&amp;"');"</f>
        <v>xlswrite('G:\Mi unidad\1. PROYECTOS TELLO 2022\SCM SPILL OVERS\outputs\PEAO\mujeres\1%\simulacion_4\output_tests.xlsx',p_value_vec_7','p_value_vec_7');</v>
      </c>
      <c r="UU9">
        <v>7</v>
      </c>
      <c r="UV9" t="str">
        <f>"xlswrite('G:\Mi unidad\1. PROYECTOS TELLO 2022\SCM SPILL OVERS\outputs\PEAO\criminalidad\1%\simulacion_4\output_tests.xlsx',p_value_vec_"&amp;UU9&amp;"','p_value_vec_"&amp;UU9&amp;"');"</f>
        <v>xlswrite('G:\Mi unidad\1. PROYECTOS TELLO 2022\SCM SPILL OVERS\outputs\PEAO\criminalidad\1%\simulacion_4\output_tests.xlsx',p_value_vec_7','p_value_vec_7');</v>
      </c>
    </row>
    <row r="10" spans="1:568" x14ac:dyDescent="0.3">
      <c r="A10">
        <v>27</v>
      </c>
      <c r="B10" s="2" t="str">
        <f t="shared" si="0"/>
        <v>[data_27,provincias_27,~] = xlsread('BD_PEAO_est_1_provincia_27.xlsx');</v>
      </c>
      <c r="E10" s="2" t="str">
        <f t="shared" si="37"/>
        <v>provincia_27 = unique(provincias_27(2:end,1));</v>
      </c>
      <c r="O10" s="2" t="str">
        <f t="shared" si="1"/>
        <v>PEAO_27 = reshape(data_27(:,2),T+S,N);</v>
      </c>
      <c r="T10" s="2" t="str">
        <f t="shared" si="2"/>
        <v xml:space="preserve">PEAO_27 = PEAO_27'; </v>
      </c>
      <c r="X10" s="2" t="str">
        <f t="shared" si="3"/>
        <v>tratado_27 = PEAO_27(1,:);</v>
      </c>
      <c r="AC10" s="2" t="str">
        <f t="shared" si="4"/>
        <v>PEAO_27(1,:) = [];</v>
      </c>
      <c r="AI10" s="2" t="str">
        <f t="shared" si="5"/>
        <v>PEAO_27 = [tratado_27;PEAO_27];</v>
      </c>
      <c r="AN10" s="2" t="str">
        <f t="shared" si="6"/>
        <v>Y_27 = PEAO_27; % outcome matrix</v>
      </c>
      <c r="AS10" s="2" t="str">
        <f t="shared" si="44"/>
        <v>Y_pre_27 = Y_27(:,1:T);</v>
      </c>
      <c r="AW10" s="2" t="str">
        <f t="shared" si="45"/>
        <v>Y_post_27 = Y_27(:,T+1:end);</v>
      </c>
      <c r="BA10" s="2" t="str">
        <f t="shared" si="46"/>
        <v>[a_hat_27,B_hat_27] = scm_batch(Y_pre_27);</v>
      </c>
      <c r="BF10" s="2" t="str">
        <f t="shared" si="38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39"/>
        <v>M_hat_27 = (eye(N)-B_hat_27)'*(eye(N)-B_hat_27);</v>
      </c>
      <c r="DQ10" s="2" t="str">
        <f t="shared" si="40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1"/>
        <v>synthetic_control_27=synthetic_control_27'</v>
      </c>
      <c r="EQ10" s="2" t="str">
        <f t="shared" si="42"/>
        <v>synthetic_control_sp_27=synthetic_control_sp_27'</v>
      </c>
      <c r="EV10" s="2" t="str">
        <f t="shared" si="43"/>
        <v>tratado_27=tratado_27'</v>
      </c>
      <c r="EZ10" s="2" t="str">
        <f t="shared" si="7"/>
        <v>xlswrite('G:\Mi unidad\1. PROYECTOS TELLO 2022\SCM SPILL OVERS\outputs\PEAO\distancia_centro_salud\1%\simulacion_4\synthetic_control_outputs.xlsx',synthetic_control_27,27)</v>
      </c>
      <c r="FN10" s="2" t="str">
        <f t="shared" si="8"/>
        <v>xlswrite('G:\Mi unidad\1. PROYECTOS TELLO 2022\SCM SPILL OVERS\outputs\PEAO\distancia_centro_salud\1%\simulacion_4\synthetic_control_spillover_outputs.xlsx',synthetic_control_sp_27,27)</v>
      </c>
      <c r="GD10" s="2" t="str">
        <f t="shared" si="9"/>
        <v>xlswrite('G:\Mi unidad\1. PROYECTOS TELLO 2022\SCM SPILL OVERS\outputs\PEAO\distancia_centro_salud\1%\simulacion_4\observado_outputs.xlsx',tratado_27,27)</v>
      </c>
      <c r="GR10" s="2" t="str">
        <f t="shared" si="10"/>
        <v>xlswrite('G:\Mi unidad\1. PROYECTOS TELLO 2022\SCM SPILL OVERS\outputs\PEAO\informalidad\1%\simulacion_4\synthetic_control_outputs.xlsx',synthetic_control_27,27)</v>
      </c>
      <c r="HF10" s="2" t="str">
        <f t="shared" si="11"/>
        <v>xlswrite('G:\Mi unidad\1. PROYECTOS TELLO 2022\SCM SPILL OVERS\outputs\PEAO\informalidad\1%\simulacion_4\synthetic_control_spillover_outputs.xlsx',synthetic_control_sp_27,27)</v>
      </c>
      <c r="HV10" s="2" t="str">
        <f t="shared" si="12"/>
        <v>xlswrite('G:\Mi unidad\1. PROYECTOS TELLO 2022\SCM SPILL OVERS\outputs\PEAO\informalidad\1%\simulacion_4\observado_outputs.xlsx',tratado_27,27)</v>
      </c>
      <c r="IJ10" s="2" t="str">
        <f t="shared" si="13"/>
        <v>xlswrite('G:\Mi unidad\1. PROYECTOS TELLO 2022\SCM SPILL OVERS\outputs\PEAO\densidad\1%\simulacion_4\synthetic_control_outputs.xlsx',synthetic_control_27,27)</v>
      </c>
      <c r="IX10" s="2" t="str">
        <f t="shared" si="14"/>
        <v>xlswrite('G:\Mi unidad\1. PROYECTOS TELLO 2022\SCM SPILL OVERS\outputs\PEAO\densidad\1%\simulacion_4\synthetic_control_spillover_outputs.xlsx',synthetic_control_sp_27,27)</v>
      </c>
      <c r="JN10" s="2" t="str">
        <f t="shared" si="15"/>
        <v>xlswrite('G:\Mi unidad\1. PROYECTOS TELLO 2022\SCM SPILL OVERS\outputs\PEAO\densidad\1%\simulacion_4\observado_outputs.xlsx',tratado_27,27)</v>
      </c>
      <c r="KA10" s="2" t="str">
        <f t="shared" si="16"/>
        <v>xlswrite('G:\Mi unidad\1. PROYECTOS TELLO 2022\SCM SPILL OVERS\outputs\PEAO\bajo_niv_educ\1%\simulacion_4\synthetic_control_outputs.xlsx',synthetic_control_27,27)</v>
      </c>
      <c r="KO10" s="2" t="str">
        <f t="shared" si="17"/>
        <v>xlswrite('G:\Mi unidad\1. PROYECTOS TELLO 2022\SCM SPILL OVERS\outputs\PEAO\bajo_niv_educ\1%\simulacion_4\synthetic_control_spillover_outputs.xlsx',synthetic_control_sp_27,27)</v>
      </c>
      <c r="LE10" s="2" t="str">
        <f t="shared" si="18"/>
        <v>xlswrite('G:\Mi unidad\1. PROYECTOS TELLO 2022\SCM SPILL OVERS\outputs\PEAO\bajo_niv_educ\1%\simulacion_4\observado_outputs.xlsx',tratado_27,27)</v>
      </c>
      <c r="LS10" s="2" t="str">
        <f t="shared" si="19"/>
        <v>xlswrite('G:\Mi unidad\1. PROYECTOS TELLO 2022\SCM SPILL OVERS\outputs\PEAO\bajo_ingreso\1%\simulacion_4\synthetic_control_outputs.xlsx',synthetic_control_27,27)</v>
      </c>
      <c r="MH10" s="2" t="str">
        <f t="shared" si="20"/>
        <v>xlswrite('G:\Mi unidad\1. PROYECTOS TELLO 2022\SCM SPILL OVERS\outputs\PEAO\bajo_ingreso\1%\simulacion_4\synthetic_control_spillover_outputs.xlsx',synthetic_control_sp_27,27)</v>
      </c>
      <c r="MX10" s="2" t="str">
        <f t="shared" si="21"/>
        <v>xlswrite('G:\Mi unidad\1. PROYECTOS TELLO 2022\SCM SPILL OVERS\outputs\PEAO\bajo_ingreso\1%\simulacion_4\observado_outputs.xlsx',tratado_27,27)</v>
      </c>
      <c r="NR10" s="2" t="str">
        <f t="shared" si="22"/>
        <v>xlswrite('G:\Mi unidad\1. PROYECTOS TELLO 2022\SCM SPILL OVERS\outputs\PEAO\densidad_g\1%\simulacion_4\synthetic_control_outputs.xlsx',synthetic_control_27,27)</v>
      </c>
      <c r="OF10" s="2" t="str">
        <f t="shared" si="23"/>
        <v>xlswrite('G:\Mi unidad\1. PROYECTOS TELLO 2022\SCM SPILL OVERS\outputs\PEAO\densidad_g\1%\simulacion_4\synthetic_control_spillover_outputs.xlsx',synthetic_control_sp_27,27)</v>
      </c>
      <c r="OV10" s="2" t="str">
        <f t="shared" si="24"/>
        <v>xlswrite('G:\Mi unidad\1. PROYECTOS TELLO 2022\SCM SPILL OVERS\outputs\PEAO\densidad_g\1%\simulacion_4\observado_outputs.xlsx',tratado_27,27)</v>
      </c>
      <c r="PI10" s="2" t="str">
        <f t="shared" si="25"/>
        <v>xlswrite('G:\Mi unidad\1. PROYECTOS TELLO 2022\SCM SPILL OVERS\outputs\PEAO\alimentos\1%\simulacion_4\synthetic_control_outputs.xlsx',synthetic_control_27,27);</v>
      </c>
      <c r="PJ10" s="2" t="str">
        <f t="shared" si="26"/>
        <v>xlswrite('G:\Mi unidad\1. PROYECTOS TELLO 2022\SCM SPILL OVERS\outputs\PEAO\alimentos\1%\simulacion_4\synthetic_control_spillover_outputs.xlsx',synthetic_control_sp_27,27);</v>
      </c>
      <c r="PK10" s="2" t="str">
        <f t="shared" si="27"/>
        <v>xlswrite('G:\Mi unidad\1. PROYECTOS TELLO 2022\SCM SPILL OVERS\outputs\PEAO\alimentos\1%\simulacion_4\observado_outputs.xlsx',tratado_27,27);</v>
      </c>
      <c r="PP10" s="2" t="str">
        <f t="shared" si="28"/>
        <v>xlswrite('G:\Mi unidad\1. PROYECTOS TELLO 2022\SCM SPILL OVERS\outputs\PEAO\jefe_hogar\1%\simulacion_4\synthetic_control_outputs.xlsx',synthetic_control_27,27);</v>
      </c>
      <c r="PQ10" s="2" t="str">
        <f t="shared" si="29"/>
        <v>xlswrite('G:\Mi unidad\1. PROYECTOS TELLO 2022\SCM SPILL OVERS\outputs\PEAO\jefe_hogar\1%\simulacion_4\synthetic_control_spillover_outputs.xlsx',synthetic_control_sp_27,27);</v>
      </c>
      <c r="PR10" s="2" t="str">
        <f t="shared" si="30"/>
        <v>xlswrite('G:\Mi unidad\1. PROYECTOS TELLO 2022\SCM SPILL OVERS\outputs\PEAO\jefe_hogar\1%\simulacion_4\observado_outputs.xlsx',tratado_27,27);</v>
      </c>
      <c r="PV10" s="2" t="str">
        <f t="shared" si="31"/>
        <v>xlswrite('G:\Mi unidad\1. PROYECTOS TELLO 2022\SCM SPILL OVERS\outputs\PEAO\mujeres\1%\simulacion_4\synthetic_control_outputs.xlsx',synthetic_control_27,27);</v>
      </c>
      <c r="PW10" s="2" t="str">
        <f t="shared" si="32"/>
        <v>xlswrite('G:\Mi unidad\1. PROYECTOS TELLO 2022\SCM SPILL OVERS\outputs\PEAO\mujeres\1%\simulacion_4\synthetic_control_spillover_outputs.xlsx',synthetic_control_sp_27,27);</v>
      </c>
      <c r="PX10" s="2" t="str">
        <f t="shared" si="33"/>
        <v>xlswrite('G:\Mi unidad\1. PROYECTOS TELLO 2022\SCM SPILL OVERS\outputs\PEAO\mujeres\1%\simulacion_4\observado_outputs.xlsx',tratado_27,27);</v>
      </c>
      <c r="QB10" s="2" t="str">
        <f t="shared" si="34"/>
        <v>xlswrite('G:\Mi unidad\1. PROYECTOS TELLO 2022\SCM SPILL OVERS\outputs\PEAO\criminalidad\1%\simulacion_4\synthetic_control_outputs.xlsx',synthetic_control_27,27);</v>
      </c>
      <c r="QC10" s="2" t="str">
        <f t="shared" si="35"/>
        <v>xlswrite('G:\Mi unidad\1. PROYECTOS TELLO 2022\SCM SPILL OVERS\outputs\PEAO\criminalidad\1%\simulacion_4\synthetic_control_spillover_outputs.xlsx',synthetic_control_sp_27,27);</v>
      </c>
      <c r="QD10" s="2" t="str">
        <f t="shared" si="36"/>
        <v>xlswrite('G:\Mi unidad\1. PROYECTOS TELLO 2022\SCM SPILL OVERS\outputs\PEAO\criminalidad\1%\simulacion_4\observado_outputs.xlsx',tratado_27,27);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OVERS\outputs\PEAO\bajo_niv_educ\1%\simulacion_4\output_tests.xlsx',alpha1_hat_vec_"&amp;QW10&amp;"','alpha1_hat_vec_"&amp;QW10&amp;"');"</f>
        <v>xlswrite('G:\Mi unidad\1. PROYECTOS TELLO 2022\SCM SPILL OVERS\outputs\PEAO\bajo_niv_educ\1%\simulacion_4\output_tests.xlsx',alpha1_hat_vec_7','alpha1_hat_vec_7');</v>
      </c>
      <c r="RK10">
        <v>7</v>
      </c>
      <c r="RL10" t="str">
        <f>"xlswrite('G:\Mi unidad\1. PROYECTOS TELLO 2022\SCM SPILL OVERS\outputs\PEAO\bajo_ingreso\1%\simulacion_4\output_tests.xlsx',alpha1_hat_vec_"&amp;RK10&amp;"','alpha1_hat_vec_"&amp;RK10&amp;"');"</f>
        <v>xlswrite('G:\Mi unidad\1. PROYECTOS TELLO 2022\SCM SPILL OVERS\outputs\PEAO\bajo_ingreso\1%\simulacion_4\output_tests.xlsx',alpha1_hat_vec_7','alpha1_hat_vec_7');</v>
      </c>
      <c r="RW10">
        <v>7</v>
      </c>
      <c r="RX10" t="str">
        <f>"xlswrite('G:\Mi unidad\1. PROYECTOS TELLO 2022\SCM SPILL OVERS\outputs\PEAO\densidad\1%\simulacion_4\output_tests.xlsx',alpha1_hat_vec_"&amp;RW10&amp;"','alpha1_hat_vec_"&amp;RW10&amp;"');"</f>
        <v>xlswrite('G:\Mi unidad\1. PROYECTOS TELLO 2022\SCM SPILL OVERS\outputs\PEAO\densidad\1%\simulacion_4\output_tests.xlsx',alpha1_hat_vec_7','alpha1_hat_vec_7');</v>
      </c>
      <c r="SI10">
        <v>7</v>
      </c>
      <c r="SJ10" t="str">
        <f>"xlswrite('G:\Mi unidad\1. PROYECTOS TELLO 2022\SCM SPILL OVERS\outputs\PEAO\densidad_g\1%\simulacion_4\output_tests.xlsx',alpha1_hat_vec_"&amp;SI10&amp;"','alpha1_hat_vec_"&amp;SI10&amp;"');"</f>
        <v>xlswrite('G:\Mi unidad\1. PROYECTOS TELLO 2022\SCM SPILL OVERS\outputs\PEAO\densidad_g\1%\simulacion_4\output_tests.xlsx',alpha1_hat_vec_7','alpha1_hat_vec_7');</v>
      </c>
      <c r="SU10">
        <v>7</v>
      </c>
      <c r="SV10" t="str">
        <f>"xlswrite('G:\Mi unidad\1. PROYECTOS TELLO 2022\SCM SPILL OVERS\outputs\PEAO\distancia_centro_salud\1%\simulacion_4\output_tests.xlsx',alpha1_hat_vec_"&amp;SU10&amp;"','alpha1_hat_vec_"&amp;SU10&amp;"');"</f>
        <v>xlswrite('G:\Mi unidad\1. PROYECTOS TELLO 2022\SCM SPILL OVERS\outputs\PEAO\distancia_centro_salud\1%\simulacion_4\output_tests.xlsx',alpha1_hat_vec_7','alpha1_hat_vec_7');</v>
      </c>
      <c r="TH10">
        <v>7</v>
      </c>
      <c r="TI10" t="str">
        <f>"xlswrite('G:\Mi unidad\1. PROYECTOS TELLO 2022\SCM SPILL OVERS\outputs\PEAO\informalidad\1%\simulacion_4\output_tests.xlsx',alpha1_hat_vec_"&amp;TH10&amp;"','alpha1_hat_vec_"&amp;TH10&amp;"');"</f>
        <v>xlswrite('G:\Mi unidad\1. PROYECTOS TELLO 2022\SCM SPILL OVERS\outputs\PEAO\informalidad\1%\simulacion_4\output_tests.xlsx',alpha1_hat_vec_7','alpha1_hat_vec_7');</v>
      </c>
      <c r="TU10">
        <v>7</v>
      </c>
      <c r="TV10" t="str">
        <f>"xlswrite('G:\Mi unidad\1. PROYECTOS TELLO 2022\SCM SPILL OVERS\outputs\PEAO\alimentos\1%\simulacion_4\output_tests.xlsx',alpha1_hat_vec_"&amp;TU10&amp;"','alpha1_hat_vec_"&amp;TU10&amp;"');"</f>
        <v>xlswrite('G:\Mi unidad\1. PROYECTOS TELLO 2022\SCM SPILL OVERS\outputs\PEAO\alimentos\1%\simulacion_4\output_tests.xlsx',alpha1_hat_vec_7','alpha1_hat_vec_7');</v>
      </c>
      <c r="UB10">
        <v>7</v>
      </c>
      <c r="UC10" t="str">
        <f>"xlswrite('G:\Mi unidad\1. PROYECTOS TELLO 2022\SCM SPILL OVERS\outputs\PEAO\jefe_hogar\1%\simulacion_4\output_tests.xlsx',alpha1_hat_vec_"&amp;UB10&amp;"','alpha1_hat_vec_"&amp;UB10&amp;"');"</f>
        <v>xlswrite('G:\Mi unidad\1. PROYECTOS TELLO 2022\SCM SPILL OVERS\outputs\PEAO\jefe_hogar\1%\simulacion_4\output_tests.xlsx',alpha1_hat_vec_7','alpha1_hat_vec_7');</v>
      </c>
      <c r="UI10">
        <v>7</v>
      </c>
      <c r="UJ10" t="str">
        <f>"xlswrite('G:\Mi unidad\1. PROYECTOS TELLO 2022\SCM SPILL OVERS\outputs\PEAO\mujeres\1%\simulacion_4\output_tests.xlsx',alpha1_hat_vec_"&amp;UI10&amp;"','alpha1_hat_vec_"&amp;UI10&amp;"');"</f>
        <v>xlswrite('G:\Mi unidad\1. PROYECTOS TELLO 2022\SCM SPILL OVERS\outputs\PEAO\mujeres\1%\simulacion_4\output_tests.xlsx',alpha1_hat_vec_7','alpha1_hat_vec_7');</v>
      </c>
      <c r="UU10">
        <v>7</v>
      </c>
      <c r="UV10" t="str">
        <f>"xlswrite('G:\Mi unidad\1. PROYECTOS TELLO 2022\SCM SPILL OVERS\outputs\PEAO\criminalidad\1%\simulacion_4\output_tests.xlsx',alpha1_hat_vec_"&amp;UU10&amp;"','alpha1_hat_vec_"&amp;UU10&amp;"');"</f>
        <v>xlswrite('G:\Mi unidad\1. PROYECTOS TELLO 2022\SCM SPILL OVERS\outputs\PEAO\criminalidad\1%\simulacion_4\output_tests.xlsx',alpha1_hat_vec_7','alpha1_hat_vec_7');</v>
      </c>
    </row>
    <row r="11" spans="1:568" x14ac:dyDescent="0.3">
      <c r="A11">
        <v>38</v>
      </c>
      <c r="B11" s="2" t="str">
        <f t="shared" si="0"/>
        <v>[data_38,provincias_38,~] = xlsread('BD_PEAO_est_1_provincia_38.xlsx');</v>
      </c>
      <c r="E11" s="2" t="str">
        <f t="shared" si="37"/>
        <v>provincia_38 = unique(provincias_38(2:end,1));</v>
      </c>
      <c r="O11" s="2" t="str">
        <f t="shared" si="1"/>
        <v>PEAO_38 = reshape(data_38(:,2),T+S,N);</v>
      </c>
      <c r="T11" s="2" t="str">
        <f t="shared" si="2"/>
        <v xml:space="preserve">PEAO_38 = PEAO_38'; </v>
      </c>
      <c r="X11" s="2" t="str">
        <f t="shared" si="3"/>
        <v>tratado_38 = PEAO_38(1,:);</v>
      </c>
      <c r="AC11" s="2" t="str">
        <f t="shared" si="4"/>
        <v>PEAO_38(1,:) = [];</v>
      </c>
      <c r="AI11" s="2" t="str">
        <f t="shared" si="5"/>
        <v>PEAO_38 = [tratado_38;PEAO_38];</v>
      </c>
      <c r="AN11" s="2" t="str">
        <f t="shared" si="6"/>
        <v>Y_38 = PEAO_38; % outcome matrix</v>
      </c>
      <c r="AS11" s="2" t="str">
        <f t="shared" si="44"/>
        <v>Y_pre_38 = Y_38(:,1:T);</v>
      </c>
      <c r="AW11" s="2" t="str">
        <f t="shared" si="45"/>
        <v>Y_post_38 = Y_38(:,T+1:end);</v>
      </c>
      <c r="BA11" s="2" t="str">
        <f t="shared" si="46"/>
        <v>[a_hat_38,B_hat_38] = scm_batch(Y_pre_38);</v>
      </c>
      <c r="BF11" s="2" t="str">
        <f t="shared" si="38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39"/>
        <v>M_hat_38 = (eye(N)-B_hat_38)'*(eye(N)-B_hat_38);</v>
      </c>
      <c r="DQ11" s="2" t="str">
        <f t="shared" si="40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1"/>
        <v>synthetic_control_38=synthetic_control_38'</v>
      </c>
      <c r="EQ11" s="2" t="str">
        <f t="shared" si="42"/>
        <v>synthetic_control_sp_38=synthetic_control_sp_38'</v>
      </c>
      <c r="EV11" s="2" t="str">
        <f t="shared" si="43"/>
        <v>tratado_38=tratado_38'</v>
      </c>
      <c r="EZ11" s="2" t="str">
        <f t="shared" si="7"/>
        <v>xlswrite('G:\Mi unidad\1. PROYECTOS TELLO 2022\SCM SPILL OVERS\outputs\PEAO\distancia_centro_salud\1%\simulacion_4\synthetic_control_outputs.xlsx',synthetic_control_38,38)</v>
      </c>
      <c r="FN11" s="2" t="str">
        <f t="shared" si="8"/>
        <v>xlswrite('G:\Mi unidad\1. PROYECTOS TELLO 2022\SCM SPILL OVERS\outputs\PEAO\distancia_centro_salud\1%\simulacion_4\synthetic_control_spillover_outputs.xlsx',synthetic_control_sp_38,38)</v>
      </c>
      <c r="GD11" s="2" t="str">
        <f t="shared" si="9"/>
        <v>xlswrite('G:\Mi unidad\1. PROYECTOS TELLO 2022\SCM SPILL OVERS\outputs\PEAO\distancia_centro_salud\1%\simulacion_4\observado_outputs.xlsx',tratado_38,38)</v>
      </c>
      <c r="GR11" s="2" t="str">
        <f t="shared" si="10"/>
        <v>xlswrite('G:\Mi unidad\1. PROYECTOS TELLO 2022\SCM SPILL OVERS\outputs\PEAO\informalidad\1%\simulacion_4\synthetic_control_outputs.xlsx',synthetic_control_38,38)</v>
      </c>
      <c r="HF11" s="2" t="str">
        <f t="shared" si="11"/>
        <v>xlswrite('G:\Mi unidad\1. PROYECTOS TELLO 2022\SCM SPILL OVERS\outputs\PEAO\informalidad\1%\simulacion_4\synthetic_control_spillover_outputs.xlsx',synthetic_control_sp_38,38)</v>
      </c>
      <c r="HV11" s="2" t="str">
        <f t="shared" si="12"/>
        <v>xlswrite('G:\Mi unidad\1. PROYECTOS TELLO 2022\SCM SPILL OVERS\outputs\PEAO\informalidad\1%\simulacion_4\observado_outputs.xlsx',tratado_38,38)</v>
      </c>
      <c r="IJ11" s="2" t="str">
        <f t="shared" si="13"/>
        <v>xlswrite('G:\Mi unidad\1. PROYECTOS TELLO 2022\SCM SPILL OVERS\outputs\PEAO\densidad\1%\simulacion_4\synthetic_control_outputs.xlsx',synthetic_control_38,38)</v>
      </c>
      <c r="IX11" s="2" t="str">
        <f t="shared" si="14"/>
        <v>xlswrite('G:\Mi unidad\1. PROYECTOS TELLO 2022\SCM SPILL OVERS\outputs\PEAO\densidad\1%\simulacion_4\synthetic_control_spillover_outputs.xlsx',synthetic_control_sp_38,38)</v>
      </c>
      <c r="JN11" s="2" t="str">
        <f t="shared" si="15"/>
        <v>xlswrite('G:\Mi unidad\1. PROYECTOS TELLO 2022\SCM SPILL OVERS\outputs\PEAO\densidad\1%\simulacion_4\observado_outputs.xlsx',tratado_38,38)</v>
      </c>
      <c r="KA11" s="2" t="str">
        <f t="shared" si="16"/>
        <v>xlswrite('G:\Mi unidad\1. PROYECTOS TELLO 2022\SCM SPILL OVERS\outputs\PEAO\bajo_niv_educ\1%\simulacion_4\synthetic_control_outputs.xlsx',synthetic_control_38,38)</v>
      </c>
      <c r="KO11" s="2" t="str">
        <f t="shared" si="17"/>
        <v>xlswrite('G:\Mi unidad\1. PROYECTOS TELLO 2022\SCM SPILL OVERS\outputs\PEAO\bajo_niv_educ\1%\simulacion_4\synthetic_control_spillover_outputs.xlsx',synthetic_control_sp_38,38)</v>
      </c>
      <c r="LE11" s="2" t="str">
        <f t="shared" si="18"/>
        <v>xlswrite('G:\Mi unidad\1. PROYECTOS TELLO 2022\SCM SPILL OVERS\outputs\PEAO\bajo_niv_educ\1%\simulacion_4\observado_outputs.xlsx',tratado_38,38)</v>
      </c>
      <c r="LS11" s="2" t="str">
        <f t="shared" si="19"/>
        <v>xlswrite('G:\Mi unidad\1. PROYECTOS TELLO 2022\SCM SPILL OVERS\outputs\PEAO\bajo_ingreso\1%\simulacion_4\synthetic_control_outputs.xlsx',synthetic_control_38,38)</v>
      </c>
      <c r="MH11" s="2" t="str">
        <f t="shared" si="20"/>
        <v>xlswrite('G:\Mi unidad\1. PROYECTOS TELLO 2022\SCM SPILL OVERS\outputs\PEAO\bajo_ingreso\1%\simulacion_4\synthetic_control_spillover_outputs.xlsx',synthetic_control_sp_38,38)</v>
      </c>
      <c r="MX11" s="2" t="str">
        <f t="shared" si="21"/>
        <v>xlswrite('G:\Mi unidad\1. PROYECTOS TELLO 2022\SCM SPILL OVERS\outputs\PEAO\bajo_ingreso\1%\simulacion_4\observado_outputs.xlsx',tratado_38,38)</v>
      </c>
      <c r="NR11" s="2" t="str">
        <f t="shared" si="22"/>
        <v>xlswrite('G:\Mi unidad\1. PROYECTOS TELLO 2022\SCM SPILL OVERS\outputs\PEAO\densidad_g\1%\simulacion_4\synthetic_control_outputs.xlsx',synthetic_control_38,38)</v>
      </c>
      <c r="OF11" s="2" t="str">
        <f t="shared" si="23"/>
        <v>xlswrite('G:\Mi unidad\1. PROYECTOS TELLO 2022\SCM SPILL OVERS\outputs\PEAO\densidad_g\1%\simulacion_4\synthetic_control_spillover_outputs.xlsx',synthetic_control_sp_38,38)</v>
      </c>
      <c r="OV11" s="2" t="str">
        <f t="shared" si="24"/>
        <v>xlswrite('G:\Mi unidad\1. PROYECTOS TELLO 2022\SCM SPILL OVERS\outputs\PEAO\densidad_g\1%\simulacion_4\observado_outputs.xlsx',tratado_38,38)</v>
      </c>
      <c r="PI11" s="2" t="str">
        <f t="shared" si="25"/>
        <v>xlswrite('G:\Mi unidad\1. PROYECTOS TELLO 2022\SCM SPILL OVERS\outputs\PEAO\alimentos\1%\simulacion_4\synthetic_control_outputs.xlsx',synthetic_control_38,38);</v>
      </c>
      <c r="PJ11" s="2" t="str">
        <f t="shared" si="26"/>
        <v>xlswrite('G:\Mi unidad\1. PROYECTOS TELLO 2022\SCM SPILL OVERS\outputs\PEAO\alimentos\1%\simulacion_4\synthetic_control_spillover_outputs.xlsx',synthetic_control_sp_38,38);</v>
      </c>
      <c r="PK11" s="2" t="str">
        <f t="shared" si="27"/>
        <v>xlswrite('G:\Mi unidad\1. PROYECTOS TELLO 2022\SCM SPILL OVERS\outputs\PEAO\alimentos\1%\simulacion_4\observado_outputs.xlsx',tratado_38,38);</v>
      </c>
      <c r="PP11" s="2" t="str">
        <f t="shared" si="28"/>
        <v>xlswrite('G:\Mi unidad\1. PROYECTOS TELLO 2022\SCM SPILL OVERS\outputs\PEAO\jefe_hogar\1%\simulacion_4\synthetic_control_outputs.xlsx',synthetic_control_38,38);</v>
      </c>
      <c r="PQ11" s="2" t="str">
        <f t="shared" si="29"/>
        <v>xlswrite('G:\Mi unidad\1. PROYECTOS TELLO 2022\SCM SPILL OVERS\outputs\PEAO\jefe_hogar\1%\simulacion_4\synthetic_control_spillover_outputs.xlsx',synthetic_control_sp_38,38);</v>
      </c>
      <c r="PR11" s="2" t="str">
        <f t="shared" si="30"/>
        <v>xlswrite('G:\Mi unidad\1. PROYECTOS TELLO 2022\SCM SPILL OVERS\outputs\PEAO\jefe_hogar\1%\simulacion_4\observado_outputs.xlsx',tratado_38,38);</v>
      </c>
      <c r="PV11" s="2" t="str">
        <f t="shared" si="31"/>
        <v>xlswrite('G:\Mi unidad\1. PROYECTOS TELLO 2022\SCM SPILL OVERS\outputs\PEAO\mujeres\1%\simulacion_4\synthetic_control_outputs.xlsx',synthetic_control_38,38);</v>
      </c>
      <c r="PW11" s="2" t="str">
        <f t="shared" si="32"/>
        <v>xlswrite('G:\Mi unidad\1. PROYECTOS TELLO 2022\SCM SPILL OVERS\outputs\PEAO\mujeres\1%\simulacion_4\synthetic_control_spillover_outputs.xlsx',synthetic_control_sp_38,38);</v>
      </c>
      <c r="PX11" s="2" t="str">
        <f t="shared" si="33"/>
        <v>xlswrite('G:\Mi unidad\1. PROYECTOS TELLO 2022\SCM SPILL OVERS\outputs\PEAO\mujeres\1%\simulacion_4\observado_outputs.xlsx',tratado_38,38);</v>
      </c>
      <c r="QB11" s="2" t="str">
        <f t="shared" si="34"/>
        <v>xlswrite('G:\Mi unidad\1. PROYECTOS TELLO 2022\SCM SPILL OVERS\outputs\PEAO\criminalidad\1%\simulacion_4\synthetic_control_outputs.xlsx',synthetic_control_38,38);</v>
      </c>
      <c r="QC11" s="2" t="str">
        <f t="shared" si="35"/>
        <v>xlswrite('G:\Mi unidad\1. PROYECTOS TELLO 2022\SCM SPILL OVERS\outputs\PEAO\criminalidad\1%\simulacion_4\synthetic_control_spillover_outputs.xlsx',synthetic_control_sp_38,38);</v>
      </c>
      <c r="QD11" s="2" t="str">
        <f t="shared" si="36"/>
        <v>xlswrite('G:\Mi unidad\1. PROYECTOS TELLO 2022\SCM SPILL OVERS\outputs\PEAO\criminalidad\1%\simulacion_4\observado_outputs.xlsx',tratado_38,38);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OVERS\outputs\PEAO\bajo_niv_educ\1%\simulacion_4\output_tests.xlsx',spillover_test_"&amp;QW11&amp;"','sp_test_"&amp;QW11&amp;"');"</f>
        <v>xlswrite('G:\Mi unidad\1. PROYECTOS TELLO 2022\SCM SPILL OVERS\outputs\PEAO\bajo_niv_educ\1%\simulacion_4\output_tests.xlsx',spillover_test_7','sp_test_7');</v>
      </c>
      <c r="RK11">
        <v>7</v>
      </c>
      <c r="RL11" t="str">
        <f>"xlswrite('G:\Mi unidad\1. PROYECTOS TELLO 2022\SCM SPILL OVERS\outputs\PEAO\bajo_ingreso\1%\simulacion_4\output_tests.xlsx',spillover_test_"&amp;RK11&amp;"','sp_test_"&amp;RK11&amp;"');"</f>
        <v>xlswrite('G:\Mi unidad\1. PROYECTOS TELLO 2022\SCM SPILL OVERS\outputs\PEAO\bajo_ingreso\1%\simulacion_4\output_tests.xlsx',spillover_test_7','sp_test_7');</v>
      </c>
      <c r="RW11">
        <v>7</v>
      </c>
      <c r="RX11" t="str">
        <f>"xlswrite('G:\Mi unidad\1. PROYECTOS TELLO 2022\SCM SPILL OVERS\outputs\PEAO\densidad\1%\simulacion_4\output_tests.xlsx',spillover_test_"&amp;RW11&amp;"','sp_test_"&amp;RW11&amp;"');"</f>
        <v>xlswrite('G:\Mi unidad\1. PROYECTOS TELLO 2022\SCM SPILL OVERS\outputs\PEAO\densidad\1%\simulacion_4\output_tests.xlsx',spillover_test_7','sp_test_7');</v>
      </c>
      <c r="SI11">
        <v>7</v>
      </c>
      <c r="SJ11" t="str">
        <f>"xlswrite('G:\Mi unidad\1. PROYECTOS TELLO 2022\SCM SPILL OVERS\outputs\PEAO\densidad_g\1%\simulacion_4\output_tests.xlsx',spillover_test_"&amp;SI11&amp;"','sp_test_"&amp;SI11&amp;"');"</f>
        <v>xlswrite('G:\Mi unidad\1. PROYECTOS TELLO 2022\SCM SPILL OVERS\outputs\PEAO\densidad_g\1%\simulacion_4\output_tests.xlsx',spillover_test_7','sp_test_7');</v>
      </c>
      <c r="SU11">
        <v>7</v>
      </c>
      <c r="SV11" t="str">
        <f>"xlswrite('G:\Mi unidad\1. PROYECTOS TELLO 2022\SCM SPILL OVERS\outputs\PEAO\distancia_centro_salud\1%\simulacion_4\output_tests.xlsx',spillover_test_"&amp;SU11&amp;"','sp_test_"&amp;SU11&amp;"');"</f>
        <v>xlswrite('G:\Mi unidad\1. PROYECTOS TELLO 2022\SCM SPILL OVERS\outputs\PEAO\distancia_centro_salud\1%\simulacion_4\output_tests.xlsx',spillover_test_7','sp_test_7');</v>
      </c>
      <c r="TH11">
        <v>7</v>
      </c>
      <c r="TI11" t="str">
        <f>"xlswrite('G:\Mi unidad\1. PROYECTOS TELLO 2022\SCM SPILL OVERS\outputs\PEAO\informalidad\1%\simulacion_4\output_tests.xlsx',spillover_test_"&amp;TH11&amp;"','sp_test_"&amp;TH11&amp;"');"</f>
        <v>xlswrite('G:\Mi unidad\1. PROYECTOS TELLO 2022\SCM SPILL OVERS\outputs\PEAO\informalidad\1%\simulacion_4\output_tests.xlsx',spillover_test_7','sp_test_7');</v>
      </c>
      <c r="TU11">
        <v>7</v>
      </c>
      <c r="TV11" t="str">
        <f>"xlswrite('G:\Mi unidad\1. PROYECTOS TELLO 2022\SCM SPILL OVERS\outputs\PEAO\alimentos\1%\simulacion_4\output_tests.xlsx',spillover_test_"&amp;TU11&amp;"','sp_test_"&amp;TU11&amp;"');"</f>
        <v>xlswrite('G:\Mi unidad\1. PROYECTOS TELLO 2022\SCM SPILL OVERS\outputs\PEAO\alimentos\1%\simulacion_4\output_tests.xlsx',spillover_test_7','sp_test_7');</v>
      </c>
      <c r="UB11">
        <v>7</v>
      </c>
      <c r="UC11" t="str">
        <f>"xlswrite('G:\Mi unidad\1. PROYECTOS TELLO 2022\SCM SPILL OVERS\outputs\PEAO\jefe_hogar\1%\simulacion_4\output_tests.xlsx',spillover_test_"&amp;UB11&amp;"','sp_test_"&amp;UB11&amp;"');"</f>
        <v>xlswrite('G:\Mi unidad\1. PROYECTOS TELLO 2022\SCM SPILL OVERS\outputs\PEAO\jefe_hogar\1%\simulacion_4\output_tests.xlsx',spillover_test_7','sp_test_7');</v>
      </c>
      <c r="UI11">
        <v>7</v>
      </c>
      <c r="UJ11" t="str">
        <f>"xlswrite('G:\Mi unidad\1. PROYECTOS TELLO 2022\SCM SPILL OVERS\outputs\PEAO\mujeres\1%\simulacion_4\output_tests.xlsx',spillover_test_"&amp;UI11&amp;"','sp_test_"&amp;UI11&amp;"');"</f>
        <v>xlswrite('G:\Mi unidad\1. PROYECTOS TELLO 2022\SCM SPILL OVERS\outputs\PEAO\mujeres\1%\simulacion_4\output_tests.xlsx',spillover_test_7','sp_test_7');</v>
      </c>
      <c r="UU11">
        <v>7</v>
      </c>
      <c r="UV11" t="str">
        <f>"xlswrite('G:\Mi unidad\1. PROYECTOS TELLO 2022\SCM SPILL OVERS\outputs\PEAO\criminalidad\1%\simulacion_4\output_tests.xlsx',spillover_test_"&amp;UU11&amp;"','sp_test_"&amp;UU11&amp;"');"</f>
        <v>xlswrite('G:\Mi unidad\1. PROYECTOS TELLO 2022\SCM SPILL OVERS\outputs\PEAO\criminalidad\1%\simulacion_4\output_tests.xlsx',spillover_test_7','sp_test_7');</v>
      </c>
    </row>
    <row r="12" spans="1:568" x14ac:dyDescent="0.3">
      <c r="A12">
        <v>39</v>
      </c>
      <c r="B12" s="2" t="str">
        <f t="shared" si="0"/>
        <v>[data_39,provincias_39,~] = xlsread('BD_PEAO_est_1_provincia_39.xlsx');</v>
      </c>
      <c r="E12" s="2" t="str">
        <f t="shared" si="37"/>
        <v>provincia_39 = unique(provincias_39(2:end,1));</v>
      </c>
      <c r="O12" s="2" t="str">
        <f t="shared" si="1"/>
        <v>PEAO_39 = reshape(data_39(:,2),T+S,N);</v>
      </c>
      <c r="T12" s="2" t="str">
        <f t="shared" si="2"/>
        <v xml:space="preserve">PEAO_39 = PEAO_39'; </v>
      </c>
      <c r="X12" s="2" t="str">
        <f t="shared" si="3"/>
        <v>tratado_39 = PEAO_39(1,:);</v>
      </c>
      <c r="AC12" s="2" t="str">
        <f t="shared" si="4"/>
        <v>PEAO_39(1,:) = [];</v>
      </c>
      <c r="AI12" s="2" t="str">
        <f t="shared" si="5"/>
        <v>PEAO_39 = [tratado_39;PEAO_39];</v>
      </c>
      <c r="AN12" s="2" t="str">
        <f t="shared" si="6"/>
        <v>Y_39 = PEAO_39; % outcome matrix</v>
      </c>
      <c r="AS12" s="2" t="str">
        <f t="shared" si="44"/>
        <v>Y_pre_39 = Y_39(:,1:T);</v>
      </c>
      <c r="AW12" s="2" t="str">
        <f t="shared" si="45"/>
        <v>Y_post_39 = Y_39(:,T+1:end);</v>
      </c>
      <c r="BA12" s="2" t="str">
        <f t="shared" si="46"/>
        <v>[a_hat_39,B_hat_39] = scm_batch(Y_pre_39);</v>
      </c>
      <c r="BF12" s="2" t="str">
        <f t="shared" si="38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39"/>
        <v>M_hat_39 = (eye(N)-B_hat_39)'*(eye(N)-B_hat_39);</v>
      </c>
      <c r="DQ12" s="2" t="str">
        <f t="shared" si="40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1"/>
        <v>synthetic_control_39=synthetic_control_39'</v>
      </c>
      <c r="EQ12" s="2" t="str">
        <f t="shared" si="42"/>
        <v>synthetic_control_sp_39=synthetic_control_sp_39'</v>
      </c>
      <c r="EV12" s="2" t="str">
        <f t="shared" si="43"/>
        <v>tratado_39=tratado_39'</v>
      </c>
      <c r="EZ12" s="2" t="str">
        <f t="shared" si="7"/>
        <v>xlswrite('G:\Mi unidad\1. PROYECTOS TELLO 2022\SCM SPILL OVERS\outputs\PEAO\distancia_centro_salud\1%\simulacion_4\synthetic_control_outputs.xlsx',synthetic_control_39,39)</v>
      </c>
      <c r="FN12" s="2" t="str">
        <f t="shared" si="8"/>
        <v>xlswrite('G:\Mi unidad\1. PROYECTOS TELLO 2022\SCM SPILL OVERS\outputs\PEAO\distancia_centro_salud\1%\simulacion_4\synthetic_control_spillover_outputs.xlsx',synthetic_control_sp_39,39)</v>
      </c>
      <c r="GD12" s="2" t="str">
        <f t="shared" si="9"/>
        <v>xlswrite('G:\Mi unidad\1. PROYECTOS TELLO 2022\SCM SPILL OVERS\outputs\PEAO\distancia_centro_salud\1%\simulacion_4\observado_outputs.xlsx',tratado_39,39)</v>
      </c>
      <c r="GR12" s="2" t="str">
        <f t="shared" si="10"/>
        <v>xlswrite('G:\Mi unidad\1. PROYECTOS TELLO 2022\SCM SPILL OVERS\outputs\PEAO\informalidad\1%\simulacion_4\synthetic_control_outputs.xlsx',synthetic_control_39,39)</v>
      </c>
      <c r="HF12" s="2" t="str">
        <f t="shared" si="11"/>
        <v>xlswrite('G:\Mi unidad\1. PROYECTOS TELLO 2022\SCM SPILL OVERS\outputs\PEAO\informalidad\1%\simulacion_4\synthetic_control_spillover_outputs.xlsx',synthetic_control_sp_39,39)</v>
      </c>
      <c r="HV12" s="2" t="str">
        <f t="shared" si="12"/>
        <v>xlswrite('G:\Mi unidad\1. PROYECTOS TELLO 2022\SCM SPILL OVERS\outputs\PEAO\informalidad\1%\simulacion_4\observado_outputs.xlsx',tratado_39,39)</v>
      </c>
      <c r="IJ12" s="2" t="str">
        <f t="shared" si="13"/>
        <v>xlswrite('G:\Mi unidad\1. PROYECTOS TELLO 2022\SCM SPILL OVERS\outputs\PEAO\densidad\1%\simulacion_4\synthetic_control_outputs.xlsx',synthetic_control_39,39)</v>
      </c>
      <c r="IX12" s="2" t="str">
        <f t="shared" si="14"/>
        <v>xlswrite('G:\Mi unidad\1. PROYECTOS TELLO 2022\SCM SPILL OVERS\outputs\PEAO\densidad\1%\simulacion_4\synthetic_control_spillover_outputs.xlsx',synthetic_control_sp_39,39)</v>
      </c>
      <c r="JN12" s="2" t="str">
        <f t="shared" si="15"/>
        <v>xlswrite('G:\Mi unidad\1. PROYECTOS TELLO 2022\SCM SPILL OVERS\outputs\PEAO\densidad\1%\simulacion_4\observado_outputs.xlsx',tratado_39,39)</v>
      </c>
      <c r="KA12" s="2" t="str">
        <f t="shared" si="16"/>
        <v>xlswrite('G:\Mi unidad\1. PROYECTOS TELLO 2022\SCM SPILL OVERS\outputs\PEAO\bajo_niv_educ\1%\simulacion_4\synthetic_control_outputs.xlsx',synthetic_control_39,39)</v>
      </c>
      <c r="KO12" s="2" t="str">
        <f t="shared" si="17"/>
        <v>xlswrite('G:\Mi unidad\1. PROYECTOS TELLO 2022\SCM SPILL OVERS\outputs\PEAO\bajo_niv_educ\1%\simulacion_4\synthetic_control_spillover_outputs.xlsx',synthetic_control_sp_39,39)</v>
      </c>
      <c r="LE12" s="2" t="str">
        <f t="shared" si="18"/>
        <v>xlswrite('G:\Mi unidad\1. PROYECTOS TELLO 2022\SCM SPILL OVERS\outputs\PEAO\bajo_niv_educ\1%\simulacion_4\observado_outputs.xlsx',tratado_39,39)</v>
      </c>
      <c r="LS12" s="2" t="str">
        <f t="shared" si="19"/>
        <v>xlswrite('G:\Mi unidad\1. PROYECTOS TELLO 2022\SCM SPILL OVERS\outputs\PEAO\bajo_ingreso\1%\simulacion_4\synthetic_control_outputs.xlsx',synthetic_control_39,39)</v>
      </c>
      <c r="MH12" s="2" t="str">
        <f t="shared" si="20"/>
        <v>xlswrite('G:\Mi unidad\1. PROYECTOS TELLO 2022\SCM SPILL OVERS\outputs\PEAO\bajo_ingreso\1%\simulacion_4\synthetic_control_spillover_outputs.xlsx',synthetic_control_sp_39,39)</v>
      </c>
      <c r="MX12" s="2" t="str">
        <f t="shared" si="21"/>
        <v>xlswrite('G:\Mi unidad\1. PROYECTOS TELLO 2022\SCM SPILL OVERS\outputs\PEAO\bajo_ingreso\1%\simulacion_4\observado_outputs.xlsx',tratado_39,39)</v>
      </c>
      <c r="NR12" s="2" t="str">
        <f t="shared" si="22"/>
        <v>xlswrite('G:\Mi unidad\1. PROYECTOS TELLO 2022\SCM SPILL OVERS\outputs\PEAO\densidad_g\1%\simulacion_4\synthetic_control_outputs.xlsx',synthetic_control_39,39)</v>
      </c>
      <c r="OF12" s="2" t="str">
        <f t="shared" si="23"/>
        <v>xlswrite('G:\Mi unidad\1. PROYECTOS TELLO 2022\SCM SPILL OVERS\outputs\PEAO\densidad_g\1%\simulacion_4\synthetic_control_spillover_outputs.xlsx',synthetic_control_sp_39,39)</v>
      </c>
      <c r="OV12" s="2" t="str">
        <f t="shared" si="24"/>
        <v>xlswrite('G:\Mi unidad\1. PROYECTOS TELLO 2022\SCM SPILL OVERS\outputs\PEAO\densidad_g\1%\simulacion_4\observado_outputs.xlsx',tratado_39,39)</v>
      </c>
      <c r="PI12" s="2" t="str">
        <f t="shared" si="25"/>
        <v>xlswrite('G:\Mi unidad\1. PROYECTOS TELLO 2022\SCM SPILL OVERS\outputs\PEAO\alimentos\1%\simulacion_4\synthetic_control_outputs.xlsx',synthetic_control_39,39);</v>
      </c>
      <c r="PJ12" s="2" t="str">
        <f t="shared" si="26"/>
        <v>xlswrite('G:\Mi unidad\1. PROYECTOS TELLO 2022\SCM SPILL OVERS\outputs\PEAO\alimentos\1%\simulacion_4\synthetic_control_spillover_outputs.xlsx',synthetic_control_sp_39,39);</v>
      </c>
      <c r="PK12" s="2" t="str">
        <f t="shared" si="27"/>
        <v>xlswrite('G:\Mi unidad\1. PROYECTOS TELLO 2022\SCM SPILL OVERS\outputs\PEAO\alimentos\1%\simulacion_4\observado_outputs.xlsx',tratado_39,39);</v>
      </c>
      <c r="PP12" s="2" t="str">
        <f t="shared" si="28"/>
        <v>xlswrite('G:\Mi unidad\1. PROYECTOS TELLO 2022\SCM SPILL OVERS\outputs\PEAO\jefe_hogar\1%\simulacion_4\synthetic_control_outputs.xlsx',synthetic_control_39,39);</v>
      </c>
      <c r="PQ12" s="2" t="str">
        <f t="shared" si="29"/>
        <v>xlswrite('G:\Mi unidad\1. PROYECTOS TELLO 2022\SCM SPILL OVERS\outputs\PEAO\jefe_hogar\1%\simulacion_4\synthetic_control_spillover_outputs.xlsx',synthetic_control_sp_39,39);</v>
      </c>
      <c r="PR12" s="2" t="str">
        <f t="shared" si="30"/>
        <v>xlswrite('G:\Mi unidad\1. PROYECTOS TELLO 2022\SCM SPILL OVERS\outputs\PEAO\jefe_hogar\1%\simulacion_4\observado_outputs.xlsx',tratado_39,39);</v>
      </c>
      <c r="PV12" s="2" t="str">
        <f t="shared" si="31"/>
        <v>xlswrite('G:\Mi unidad\1. PROYECTOS TELLO 2022\SCM SPILL OVERS\outputs\PEAO\mujeres\1%\simulacion_4\synthetic_control_outputs.xlsx',synthetic_control_39,39);</v>
      </c>
      <c r="PW12" s="2" t="str">
        <f t="shared" si="32"/>
        <v>xlswrite('G:\Mi unidad\1. PROYECTOS TELLO 2022\SCM SPILL OVERS\outputs\PEAO\mujeres\1%\simulacion_4\synthetic_control_spillover_outputs.xlsx',synthetic_control_sp_39,39);</v>
      </c>
      <c r="PX12" s="2" t="str">
        <f t="shared" si="33"/>
        <v>xlswrite('G:\Mi unidad\1. PROYECTOS TELLO 2022\SCM SPILL OVERS\outputs\PEAO\mujeres\1%\simulacion_4\observado_outputs.xlsx',tratado_39,39);</v>
      </c>
      <c r="QB12" s="2" t="str">
        <f t="shared" si="34"/>
        <v>xlswrite('G:\Mi unidad\1. PROYECTOS TELLO 2022\SCM SPILL OVERS\outputs\PEAO\criminalidad\1%\simulacion_4\synthetic_control_outputs.xlsx',synthetic_control_39,39);</v>
      </c>
      <c r="QC12" s="2" t="str">
        <f t="shared" si="35"/>
        <v>xlswrite('G:\Mi unidad\1. PROYECTOS TELLO 2022\SCM SPILL OVERS\outputs\PEAO\criminalidad\1%\simulacion_4\synthetic_control_spillover_outputs.xlsx',synthetic_control_sp_39,39);</v>
      </c>
      <c r="QD12" s="2" t="str">
        <f t="shared" si="36"/>
        <v>xlswrite('G:\Mi unidad\1. PROYECTOS TELLO 2022\SCM SPILL OVERS\outputs\PEAO\criminalidad\1%\simulacion_4\observado_outputs.xlsx',tratado_39,39);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OVERS\outputs\PEAO\bajo_niv_educ\1%\simulacion_4\output_tests.xlsx',lb_vec_"&amp;QW12&amp;"','lb_vec_"&amp;QW12&amp;"');"</f>
        <v>xlswrite('G:\Mi unidad\1. PROYECTOS TELLO 2022\SCM SPILL OVERS\outputs\PEAO\bajo_niv_educ\1%\simulacion_4\output_tests.xlsx',lb_vec_10','lb_vec_10');</v>
      </c>
      <c r="RK12">
        <v>10</v>
      </c>
      <c r="RL12" t="str">
        <f>"xlswrite('G:\Mi unidad\1. PROYECTOS TELLO 2022\SCM SPILL OVERS\outputs\PEAO\bajo_ingreso\1%\simulacion_4\output_tests.xlsx',lb_vec_"&amp;RK12&amp;"','lb_vec_"&amp;RK12&amp;"');"</f>
        <v>xlswrite('G:\Mi unidad\1. PROYECTOS TELLO 2022\SCM SPILL OVERS\outputs\PEAO\bajo_ingreso\1%\simulacion_4\output_tests.xlsx',lb_vec_10','lb_vec_10');</v>
      </c>
      <c r="RW12">
        <v>10</v>
      </c>
      <c r="RX12" t="str">
        <f>"xlswrite('G:\Mi unidad\1. PROYECTOS TELLO 2022\SCM SPILL OVERS\outputs\PEAO\densidad\1%\simulacion_4\output_tests.xlsx',lb_vec_"&amp;RW12&amp;"','lb_vec_"&amp;RW12&amp;"');"</f>
        <v>xlswrite('G:\Mi unidad\1. PROYECTOS TELLO 2022\SCM SPILL OVERS\outputs\PEAO\densidad\1%\simulacion_4\output_tests.xlsx',lb_vec_10','lb_vec_10');</v>
      </c>
      <c r="SI12">
        <v>10</v>
      </c>
      <c r="SJ12" t="str">
        <f>"xlswrite('G:\Mi unidad\1. PROYECTOS TELLO 2022\SCM SPILL OVERS\outputs\PEAO\densidad_g\1%\simulacion_4\output_tests.xlsx',lb_vec_"&amp;SI12&amp;"','lb_vec_"&amp;SI12&amp;"');"</f>
        <v>xlswrite('G:\Mi unidad\1. PROYECTOS TELLO 2022\SCM SPILL OVERS\outputs\PEAO\densidad_g\1%\simulacion_4\output_tests.xlsx',lb_vec_10','lb_vec_10');</v>
      </c>
      <c r="SU12">
        <v>10</v>
      </c>
      <c r="SV12" t="str">
        <f>"xlswrite('G:\Mi unidad\1. PROYECTOS TELLO 2022\SCM SPILL OVERS\outputs\PEAO\distancia_centro_salud\1%\simulacion_4\output_tests.xlsx',lb_vec_"&amp;SU12&amp;"','lb_vec_"&amp;SU12&amp;"');"</f>
        <v>xlswrite('G:\Mi unidad\1. PROYECTOS TELLO 2022\SCM SPILL OVERS\outputs\PEAO\distancia_centro_salud\1%\simulacion_4\output_tests.xlsx',lb_vec_10','lb_vec_10');</v>
      </c>
      <c r="TH12">
        <v>10</v>
      </c>
      <c r="TI12" t="str">
        <f>"xlswrite('G:\Mi unidad\1. PROYECTOS TELLO 2022\SCM SPILL OVERS\outputs\PEAO\informalidad\1%\simulacion_4\output_tests.xlsx',lb_vec_"&amp;TH12&amp;"','lb_vec_"&amp;TH12&amp;"');"</f>
        <v>xlswrite('G:\Mi unidad\1. PROYECTOS TELLO 2022\SCM SPILL OVERS\outputs\PEAO\informalidad\1%\simulacion_4\output_tests.xlsx',lb_vec_10','lb_vec_10');</v>
      </c>
      <c r="TU12">
        <v>10</v>
      </c>
      <c r="TV12" t="str">
        <f>"xlswrite('G:\Mi unidad\1. PROYECTOS TELLO 2022\SCM SPILL OVERS\outputs\PEAO\alimentos\1%\simulacion_4\output_tests.xlsx',lb_vec_"&amp;TU12&amp;"','lb_vec_"&amp;TU12&amp;"');"</f>
        <v>xlswrite('G:\Mi unidad\1. PROYECTOS TELLO 2022\SCM SPILL OVERS\outputs\PEAO\alimentos\1%\simulacion_4\output_tests.xlsx',lb_vec_10','lb_vec_10');</v>
      </c>
      <c r="UB12">
        <v>10</v>
      </c>
      <c r="UC12" t="str">
        <f>"xlswrite('G:\Mi unidad\1. PROYECTOS TELLO 2022\SCM SPILL OVERS\outputs\PEAO\jefe_hogar\1%\simulacion_4\output_tests.xlsx',lb_vec_"&amp;UB12&amp;"','lb_vec_"&amp;UB12&amp;"');"</f>
        <v>xlswrite('G:\Mi unidad\1. PROYECTOS TELLO 2022\SCM SPILL OVERS\outputs\PEAO\jefe_hogar\1%\simulacion_4\output_tests.xlsx',lb_vec_10','lb_vec_10');</v>
      </c>
      <c r="UI12">
        <v>10</v>
      </c>
      <c r="UJ12" t="str">
        <f>"xlswrite('G:\Mi unidad\1. PROYECTOS TELLO 2022\SCM SPILL OVERS\outputs\PEAO\mujeres\1%\simulacion_4\output_tests.xlsx',lb_vec_"&amp;UI12&amp;"','lb_vec_"&amp;UI12&amp;"');"</f>
        <v>xlswrite('G:\Mi unidad\1. PROYECTOS TELLO 2022\SCM SPILL OVERS\outputs\PEAO\mujeres\1%\simulacion_4\output_tests.xlsx',lb_vec_10','lb_vec_10');</v>
      </c>
      <c r="UU12">
        <v>10</v>
      </c>
      <c r="UV12" t="str">
        <f>"xlswrite('G:\Mi unidad\1. PROYECTOS TELLO 2022\SCM SPILL OVERS\outputs\PEAO\criminalidad\1%\simulacion_4\output_tests.xlsx',lb_vec_"&amp;UU12&amp;"','lb_vec_"&amp;UU12&amp;"');"</f>
        <v>xlswrite('G:\Mi unidad\1. PROYECTOS TELLO 2022\SCM SPILL OVERS\outputs\PEAO\criminalidad\1%\simulacion_4\output_tests.xlsx',lb_vec_10','lb_vec_10');</v>
      </c>
    </row>
    <row r="13" spans="1:568" x14ac:dyDescent="0.3">
      <c r="A13">
        <v>41</v>
      </c>
      <c r="B13" s="2" t="str">
        <f t="shared" si="0"/>
        <v>[data_41,provincias_41,~] = xlsread('BD_PEAO_est_1_provincia_41.xlsx');</v>
      </c>
      <c r="E13" s="2" t="str">
        <f t="shared" si="37"/>
        <v>provincia_41 = unique(provincias_41(2:end,1));</v>
      </c>
      <c r="O13" s="2" t="str">
        <f t="shared" si="1"/>
        <v>PEAO_41 = reshape(data_41(:,2),T+S,N);</v>
      </c>
      <c r="T13" s="2" t="str">
        <f t="shared" si="2"/>
        <v xml:space="preserve">PEAO_41 = PEAO_41'; </v>
      </c>
      <c r="X13" s="2" t="str">
        <f t="shared" si="3"/>
        <v>tratado_41 = PEAO_41(1,:);</v>
      </c>
      <c r="AC13" s="2" t="str">
        <f t="shared" si="4"/>
        <v>PEAO_41(1,:) = [];</v>
      </c>
      <c r="AI13" s="2" t="str">
        <f t="shared" si="5"/>
        <v>PEAO_41 = [tratado_41;PEAO_41];</v>
      </c>
      <c r="AN13" s="2" t="str">
        <f t="shared" si="6"/>
        <v>Y_41 = PEAO_41; % outcome matrix</v>
      </c>
      <c r="AS13" s="2" t="str">
        <f t="shared" si="44"/>
        <v>Y_pre_41 = Y_41(:,1:T);</v>
      </c>
      <c r="AW13" s="2" t="str">
        <f t="shared" si="45"/>
        <v>Y_post_41 = Y_41(:,T+1:end);</v>
      </c>
      <c r="BA13" s="2" t="str">
        <f t="shared" si="46"/>
        <v>[a_hat_41,B_hat_41] = scm_batch(Y_pre_41);</v>
      </c>
      <c r="BF13" s="2" t="str">
        <f t="shared" si="38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39"/>
        <v>M_hat_41 = (eye(N)-B_hat_41)'*(eye(N)-B_hat_41);</v>
      </c>
      <c r="DQ13" s="2" t="str">
        <f t="shared" si="40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1"/>
        <v>synthetic_control_41=synthetic_control_41'</v>
      </c>
      <c r="EQ13" s="2" t="str">
        <f t="shared" si="42"/>
        <v>synthetic_control_sp_41=synthetic_control_sp_41'</v>
      </c>
      <c r="EV13" s="2" t="str">
        <f t="shared" si="43"/>
        <v>tratado_41=tratado_41'</v>
      </c>
      <c r="EZ13" s="2" t="str">
        <f t="shared" si="7"/>
        <v>xlswrite('G:\Mi unidad\1. PROYECTOS TELLO 2022\SCM SPILL OVERS\outputs\PEAO\distancia_centro_salud\1%\simulacion_4\synthetic_control_outputs.xlsx',synthetic_control_41,41)</v>
      </c>
      <c r="FN13" s="2" t="str">
        <f t="shared" si="8"/>
        <v>xlswrite('G:\Mi unidad\1. PROYECTOS TELLO 2022\SCM SPILL OVERS\outputs\PEAO\distancia_centro_salud\1%\simulacion_4\synthetic_control_spillover_outputs.xlsx',synthetic_control_sp_41,41)</v>
      </c>
      <c r="GD13" s="2" t="str">
        <f t="shared" si="9"/>
        <v>xlswrite('G:\Mi unidad\1. PROYECTOS TELLO 2022\SCM SPILL OVERS\outputs\PEAO\distancia_centro_salud\1%\simulacion_4\observado_outputs.xlsx',tratado_41,41)</v>
      </c>
      <c r="GR13" s="2" t="str">
        <f t="shared" si="10"/>
        <v>xlswrite('G:\Mi unidad\1. PROYECTOS TELLO 2022\SCM SPILL OVERS\outputs\PEAO\informalidad\1%\simulacion_4\synthetic_control_outputs.xlsx',synthetic_control_41,41)</v>
      </c>
      <c r="HF13" s="2" t="str">
        <f t="shared" si="11"/>
        <v>xlswrite('G:\Mi unidad\1. PROYECTOS TELLO 2022\SCM SPILL OVERS\outputs\PEAO\informalidad\1%\simulacion_4\synthetic_control_spillover_outputs.xlsx',synthetic_control_sp_41,41)</v>
      </c>
      <c r="HV13" s="2" t="str">
        <f t="shared" si="12"/>
        <v>xlswrite('G:\Mi unidad\1. PROYECTOS TELLO 2022\SCM SPILL OVERS\outputs\PEAO\informalidad\1%\simulacion_4\observado_outputs.xlsx',tratado_41,41)</v>
      </c>
      <c r="IJ13" s="2" t="str">
        <f t="shared" si="13"/>
        <v>xlswrite('G:\Mi unidad\1. PROYECTOS TELLO 2022\SCM SPILL OVERS\outputs\PEAO\densidad\1%\simulacion_4\synthetic_control_outputs.xlsx',synthetic_control_41,41)</v>
      </c>
      <c r="IX13" s="2" t="str">
        <f t="shared" si="14"/>
        <v>xlswrite('G:\Mi unidad\1. PROYECTOS TELLO 2022\SCM SPILL OVERS\outputs\PEAO\densidad\1%\simulacion_4\synthetic_control_spillover_outputs.xlsx',synthetic_control_sp_41,41)</v>
      </c>
      <c r="JN13" s="2" t="str">
        <f t="shared" si="15"/>
        <v>xlswrite('G:\Mi unidad\1. PROYECTOS TELLO 2022\SCM SPILL OVERS\outputs\PEAO\densidad\1%\simulacion_4\observado_outputs.xlsx',tratado_41,41)</v>
      </c>
      <c r="KA13" s="2" t="str">
        <f t="shared" si="16"/>
        <v>xlswrite('G:\Mi unidad\1. PROYECTOS TELLO 2022\SCM SPILL OVERS\outputs\PEAO\bajo_niv_educ\1%\simulacion_4\synthetic_control_outputs.xlsx',synthetic_control_41,41)</v>
      </c>
      <c r="KO13" s="2" t="str">
        <f t="shared" si="17"/>
        <v>xlswrite('G:\Mi unidad\1. PROYECTOS TELLO 2022\SCM SPILL OVERS\outputs\PEAO\bajo_niv_educ\1%\simulacion_4\synthetic_control_spillover_outputs.xlsx',synthetic_control_sp_41,41)</v>
      </c>
      <c r="LE13" s="2" t="str">
        <f t="shared" si="18"/>
        <v>xlswrite('G:\Mi unidad\1. PROYECTOS TELLO 2022\SCM SPILL OVERS\outputs\PEAO\bajo_niv_educ\1%\simulacion_4\observado_outputs.xlsx',tratado_41,41)</v>
      </c>
      <c r="LS13" s="2" t="str">
        <f t="shared" si="19"/>
        <v>xlswrite('G:\Mi unidad\1. PROYECTOS TELLO 2022\SCM SPILL OVERS\outputs\PEAO\bajo_ingreso\1%\simulacion_4\synthetic_control_outputs.xlsx',synthetic_control_41,41)</v>
      </c>
      <c r="MH13" s="2" t="str">
        <f t="shared" si="20"/>
        <v>xlswrite('G:\Mi unidad\1. PROYECTOS TELLO 2022\SCM SPILL OVERS\outputs\PEAO\bajo_ingreso\1%\simulacion_4\synthetic_control_spillover_outputs.xlsx',synthetic_control_sp_41,41)</v>
      </c>
      <c r="MX13" s="2" t="str">
        <f t="shared" si="21"/>
        <v>xlswrite('G:\Mi unidad\1. PROYECTOS TELLO 2022\SCM SPILL OVERS\outputs\PEAO\bajo_ingreso\1%\simulacion_4\observado_outputs.xlsx',tratado_41,41)</v>
      </c>
      <c r="NR13" s="2" t="str">
        <f t="shared" si="22"/>
        <v>xlswrite('G:\Mi unidad\1. PROYECTOS TELLO 2022\SCM SPILL OVERS\outputs\PEAO\densidad_g\1%\simulacion_4\synthetic_control_outputs.xlsx',synthetic_control_41,41)</v>
      </c>
      <c r="OF13" s="2" t="str">
        <f t="shared" si="23"/>
        <v>xlswrite('G:\Mi unidad\1. PROYECTOS TELLO 2022\SCM SPILL OVERS\outputs\PEAO\densidad_g\1%\simulacion_4\synthetic_control_spillover_outputs.xlsx',synthetic_control_sp_41,41)</v>
      </c>
      <c r="OV13" s="2" t="str">
        <f t="shared" si="24"/>
        <v>xlswrite('G:\Mi unidad\1. PROYECTOS TELLO 2022\SCM SPILL OVERS\outputs\PEAO\densidad_g\1%\simulacion_4\observado_outputs.xlsx',tratado_41,41)</v>
      </c>
      <c r="PI13" s="2" t="str">
        <f t="shared" si="25"/>
        <v>xlswrite('G:\Mi unidad\1. PROYECTOS TELLO 2022\SCM SPILL OVERS\outputs\PEAO\alimentos\1%\simulacion_4\synthetic_control_outputs.xlsx',synthetic_control_41,41);</v>
      </c>
      <c r="PJ13" s="2" t="str">
        <f t="shared" si="26"/>
        <v>xlswrite('G:\Mi unidad\1. PROYECTOS TELLO 2022\SCM SPILL OVERS\outputs\PEAO\alimentos\1%\simulacion_4\synthetic_control_spillover_outputs.xlsx',synthetic_control_sp_41,41);</v>
      </c>
      <c r="PK13" s="2" t="str">
        <f t="shared" si="27"/>
        <v>xlswrite('G:\Mi unidad\1. PROYECTOS TELLO 2022\SCM SPILL OVERS\outputs\PEAO\alimentos\1%\simulacion_4\observado_outputs.xlsx',tratado_41,41);</v>
      </c>
      <c r="PP13" s="2" t="str">
        <f t="shared" si="28"/>
        <v>xlswrite('G:\Mi unidad\1. PROYECTOS TELLO 2022\SCM SPILL OVERS\outputs\PEAO\jefe_hogar\1%\simulacion_4\synthetic_control_outputs.xlsx',synthetic_control_41,41);</v>
      </c>
      <c r="PQ13" s="2" t="str">
        <f t="shared" si="29"/>
        <v>xlswrite('G:\Mi unidad\1. PROYECTOS TELLO 2022\SCM SPILL OVERS\outputs\PEAO\jefe_hogar\1%\simulacion_4\synthetic_control_spillover_outputs.xlsx',synthetic_control_sp_41,41);</v>
      </c>
      <c r="PR13" s="2" t="str">
        <f t="shared" si="30"/>
        <v>xlswrite('G:\Mi unidad\1. PROYECTOS TELLO 2022\SCM SPILL OVERS\outputs\PEAO\jefe_hogar\1%\simulacion_4\observado_outputs.xlsx',tratado_41,41);</v>
      </c>
      <c r="PV13" s="2" t="str">
        <f t="shared" si="31"/>
        <v>xlswrite('G:\Mi unidad\1. PROYECTOS TELLO 2022\SCM SPILL OVERS\outputs\PEAO\mujeres\1%\simulacion_4\synthetic_control_outputs.xlsx',synthetic_control_41,41);</v>
      </c>
      <c r="PW13" s="2" t="str">
        <f t="shared" si="32"/>
        <v>xlswrite('G:\Mi unidad\1. PROYECTOS TELLO 2022\SCM SPILL OVERS\outputs\PEAO\mujeres\1%\simulacion_4\synthetic_control_spillover_outputs.xlsx',synthetic_control_sp_41,41);</v>
      </c>
      <c r="PX13" s="2" t="str">
        <f t="shared" si="33"/>
        <v>xlswrite('G:\Mi unidad\1. PROYECTOS TELLO 2022\SCM SPILL OVERS\outputs\PEAO\mujeres\1%\simulacion_4\observado_outputs.xlsx',tratado_41,41);</v>
      </c>
      <c r="QB13" s="2" t="str">
        <f t="shared" si="34"/>
        <v>xlswrite('G:\Mi unidad\1. PROYECTOS TELLO 2022\SCM SPILL OVERS\outputs\PEAO\criminalidad\1%\simulacion_4\synthetic_control_outputs.xlsx',synthetic_control_41,41);</v>
      </c>
      <c r="QC13" s="2" t="str">
        <f t="shared" si="35"/>
        <v>xlswrite('G:\Mi unidad\1. PROYECTOS TELLO 2022\SCM SPILL OVERS\outputs\PEAO\criminalidad\1%\simulacion_4\synthetic_control_spillover_outputs.xlsx',synthetic_control_sp_41,41);</v>
      </c>
      <c r="QD13" s="2" t="str">
        <f t="shared" si="36"/>
        <v>xlswrite('G:\Mi unidad\1. PROYECTOS TELLO 2022\SCM SPILL OVERS\outputs\PEAO\criminalidad\1%\simulacion_4\observado_outputs.xlsx',tratado_41,41);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sp_andrews(Y_pre_"&amp;QP13&amp;",PEAO_"&amp;QP13&amp;"(:,T+s),A_"&amp;QP13&amp;",C,d,alpha_sig);"</f>
        <v xml:space="preserve">    spillover_test_7(s) = sp_andrews(Y_pre_7,PEAO_7(:,T+s),A_7,C,d,alpha_sig);</v>
      </c>
      <c r="QW13">
        <v>10</v>
      </c>
      <c r="QX13" t="str">
        <f>"xlswrite('G:\Mi unidad\1. PROYECTOS TELLO 2022\SCM SPILL OVERS\outputs\PEAO\bajo_niv_educ\1%\simulacion_4\output_tests.xlsx',ub_vec_"&amp;QW13&amp;"','ub_vec_"&amp;QW13&amp;"');"</f>
        <v>xlswrite('G:\Mi unidad\1. PROYECTOS TELLO 2022\SCM SPILL OVERS\outputs\PEAO\bajo_niv_educ\1%\simulacion_4\output_tests.xlsx',ub_vec_10','ub_vec_10');</v>
      </c>
      <c r="RK13">
        <v>10</v>
      </c>
      <c r="RL13" t="str">
        <f>"xlswrite('G:\Mi unidad\1. PROYECTOS TELLO 2022\SCM SPILL OVERS\outputs\PEAO\bajo_ingreso\1%\simulacion_4\output_tests.xlsx',ub_vec_"&amp;RK13&amp;"','ub_vec_"&amp;RK13&amp;"');"</f>
        <v>xlswrite('G:\Mi unidad\1. PROYECTOS TELLO 2022\SCM SPILL OVERS\outputs\PEAO\bajo_ingreso\1%\simulacion_4\output_tests.xlsx',ub_vec_10','ub_vec_10');</v>
      </c>
      <c r="RW13">
        <v>10</v>
      </c>
      <c r="RX13" t="str">
        <f>"xlswrite('G:\Mi unidad\1. PROYECTOS TELLO 2022\SCM SPILL OVERS\outputs\PEAO\densidad\1%\simulacion_4\output_tests.xlsx',ub_vec_"&amp;RW13&amp;"','ub_vec_"&amp;RW13&amp;"');"</f>
        <v>xlswrite('G:\Mi unidad\1. PROYECTOS TELLO 2022\SCM SPILL OVERS\outputs\PEAO\densidad\1%\simulacion_4\output_tests.xlsx',ub_vec_10','ub_vec_10');</v>
      </c>
      <c r="SI13">
        <v>10</v>
      </c>
      <c r="SJ13" t="str">
        <f>"xlswrite('G:\Mi unidad\1. PROYECTOS TELLO 2022\SCM SPILL OVERS\outputs\PEAO\densidad_g\1%\simulacion_4\output_tests.xlsx',ub_vec_"&amp;SI13&amp;"','ub_vec_"&amp;SI13&amp;"');"</f>
        <v>xlswrite('G:\Mi unidad\1. PROYECTOS TELLO 2022\SCM SPILL OVERS\outputs\PEAO\densidad_g\1%\simulacion_4\output_tests.xlsx',ub_vec_10','ub_vec_10');</v>
      </c>
      <c r="SU13">
        <v>10</v>
      </c>
      <c r="SV13" t="str">
        <f>"xlswrite('G:\Mi unidad\1. PROYECTOS TELLO 2022\SCM SPILL OVERS\outputs\PEAO\distancia_centro_salud\1%\simulacion_4\output_tests.xlsx',ub_vec_"&amp;SU13&amp;"','ub_vec_"&amp;SU13&amp;"');"</f>
        <v>xlswrite('G:\Mi unidad\1. PROYECTOS TELLO 2022\SCM SPILL OVERS\outputs\PEAO\distancia_centro_salud\1%\simulacion_4\output_tests.xlsx',ub_vec_10','ub_vec_10');</v>
      </c>
      <c r="TH13">
        <v>10</v>
      </c>
      <c r="TI13" t="str">
        <f>"xlswrite('G:\Mi unidad\1. PROYECTOS TELLO 2022\SCM SPILL OVERS\outputs\PEAO\informalidad\1%\simulacion_4\output_tests.xlsx',ub_vec_"&amp;TH13&amp;"','ub_vec_"&amp;TH13&amp;"');"</f>
        <v>xlswrite('G:\Mi unidad\1. PROYECTOS TELLO 2022\SCM SPILL OVERS\outputs\PEAO\informalidad\1%\simulacion_4\output_tests.xlsx',ub_vec_10','ub_vec_10');</v>
      </c>
      <c r="TU13">
        <v>10</v>
      </c>
      <c r="TV13" t="str">
        <f>"xlswrite('G:\Mi unidad\1. PROYECTOS TELLO 2022\SCM SPILL OVERS\outputs\PEAO\alimentos\1%\simulacion_4\output_tests.xlsx',ub_vec_"&amp;TU13&amp;"','ub_vec_"&amp;TU13&amp;"');"</f>
        <v>xlswrite('G:\Mi unidad\1. PROYECTOS TELLO 2022\SCM SPILL OVERS\outputs\PEAO\alimentos\1%\simulacion_4\output_tests.xlsx',ub_vec_10','ub_vec_10');</v>
      </c>
      <c r="UB13">
        <v>10</v>
      </c>
      <c r="UC13" t="str">
        <f>"xlswrite('G:\Mi unidad\1. PROYECTOS TELLO 2022\SCM SPILL OVERS\outputs\PEAO\jefe_hogar\1%\simulacion_4\output_tests.xlsx',ub_vec_"&amp;UB13&amp;"','ub_vec_"&amp;UB13&amp;"');"</f>
        <v>xlswrite('G:\Mi unidad\1. PROYECTOS TELLO 2022\SCM SPILL OVERS\outputs\PEAO\jefe_hogar\1%\simulacion_4\output_tests.xlsx',ub_vec_10','ub_vec_10');</v>
      </c>
      <c r="UI13">
        <v>10</v>
      </c>
      <c r="UJ13" t="str">
        <f>"xlswrite('G:\Mi unidad\1. PROYECTOS TELLO 2022\SCM SPILL OVERS\outputs\PEAO\mujeres\1%\simulacion_4\output_tests.xlsx',ub_vec_"&amp;UI13&amp;"','ub_vec_"&amp;UI13&amp;"');"</f>
        <v>xlswrite('G:\Mi unidad\1. PROYECTOS TELLO 2022\SCM SPILL OVERS\outputs\PEAO\mujeres\1%\simulacion_4\output_tests.xlsx',ub_vec_10','ub_vec_10');</v>
      </c>
      <c r="UU13">
        <v>10</v>
      </c>
      <c r="UV13" t="str">
        <f>"xlswrite('G:\Mi unidad\1. PROYECTOS TELLO 2022\SCM SPILL OVERS\outputs\PEAO\criminalidad\1%\simulacion_4\output_tests.xlsx',ub_vec_"&amp;UU13&amp;"','ub_vec_"&amp;UU13&amp;"');"</f>
        <v>xlswrite('G:\Mi unidad\1. PROYECTOS TELLO 2022\SCM SPILL OVERS\outputs\PEAO\criminalidad\1%\simulacion_4\output_tests.xlsx',ub_vec_10','ub_vec_10');</v>
      </c>
    </row>
    <row r="14" spans="1:568" x14ac:dyDescent="0.3">
      <c r="A14">
        <v>42</v>
      </c>
      <c r="B14" s="2" t="str">
        <f t="shared" si="0"/>
        <v>[data_42,provincias_42,~] = xlsread('BD_PEAO_est_1_provincia_42.xlsx');</v>
      </c>
      <c r="E14" s="2" t="str">
        <f t="shared" si="37"/>
        <v>provincia_42 = unique(provincias_42(2:end,1));</v>
      </c>
      <c r="O14" s="2" t="str">
        <f t="shared" si="1"/>
        <v>PEAO_42 = reshape(data_42(:,2),T+S,N);</v>
      </c>
      <c r="T14" s="2" t="str">
        <f t="shared" si="2"/>
        <v xml:space="preserve">PEAO_42 = PEAO_42'; </v>
      </c>
      <c r="X14" s="2" t="str">
        <f t="shared" si="3"/>
        <v>tratado_42 = PEAO_42(1,:);</v>
      </c>
      <c r="AC14" s="2" t="str">
        <f t="shared" si="4"/>
        <v>PEAO_42(1,:) = [];</v>
      </c>
      <c r="AI14" s="2" t="str">
        <f t="shared" si="5"/>
        <v>PEAO_42 = [tratado_42;PEAO_42];</v>
      </c>
      <c r="AN14" s="2" t="str">
        <f t="shared" si="6"/>
        <v>Y_42 = PEAO_42; % outcome matrix</v>
      </c>
      <c r="AS14" s="2" t="str">
        <f t="shared" si="44"/>
        <v>Y_pre_42 = Y_42(:,1:T);</v>
      </c>
      <c r="AW14" s="2" t="str">
        <f t="shared" si="45"/>
        <v>Y_post_42 = Y_42(:,T+1:end);</v>
      </c>
      <c r="BA14" s="2" t="str">
        <f t="shared" si="46"/>
        <v>[a_hat_42,B_hat_42] = scm_batch(Y_pre_42);</v>
      </c>
      <c r="BF14" s="2" t="str">
        <f t="shared" si="38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39"/>
        <v>M_hat_42 = (eye(N)-B_hat_42)'*(eye(N)-B_hat_42);</v>
      </c>
      <c r="DQ14" s="2" t="str">
        <f t="shared" si="40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1"/>
        <v>synthetic_control_42=synthetic_control_42'</v>
      </c>
      <c r="EQ14" s="2" t="str">
        <f t="shared" si="42"/>
        <v>synthetic_control_sp_42=synthetic_control_sp_42'</v>
      </c>
      <c r="EV14" s="2" t="str">
        <f t="shared" si="43"/>
        <v>tratado_42=tratado_42'</v>
      </c>
      <c r="EZ14" s="2" t="str">
        <f t="shared" si="7"/>
        <v>xlswrite('G:\Mi unidad\1. PROYECTOS TELLO 2022\SCM SPILL OVERS\outputs\PEAO\distancia_centro_salud\1%\simulacion_4\synthetic_control_outputs.xlsx',synthetic_control_42,42)</v>
      </c>
      <c r="FN14" s="2" t="str">
        <f t="shared" si="8"/>
        <v>xlswrite('G:\Mi unidad\1. PROYECTOS TELLO 2022\SCM SPILL OVERS\outputs\PEAO\distancia_centro_salud\1%\simulacion_4\synthetic_control_spillover_outputs.xlsx',synthetic_control_sp_42,42)</v>
      </c>
      <c r="GD14" s="2" t="str">
        <f t="shared" si="9"/>
        <v>xlswrite('G:\Mi unidad\1. PROYECTOS TELLO 2022\SCM SPILL OVERS\outputs\PEAO\distancia_centro_salud\1%\simulacion_4\observado_outputs.xlsx',tratado_42,42)</v>
      </c>
      <c r="GR14" s="2" t="str">
        <f t="shared" si="10"/>
        <v>xlswrite('G:\Mi unidad\1. PROYECTOS TELLO 2022\SCM SPILL OVERS\outputs\PEAO\informalidad\1%\simulacion_4\synthetic_control_outputs.xlsx',synthetic_control_42,42)</v>
      </c>
      <c r="HF14" s="2" t="str">
        <f t="shared" si="11"/>
        <v>xlswrite('G:\Mi unidad\1. PROYECTOS TELLO 2022\SCM SPILL OVERS\outputs\PEAO\informalidad\1%\simulacion_4\synthetic_control_spillover_outputs.xlsx',synthetic_control_sp_42,42)</v>
      </c>
      <c r="HV14" s="2" t="str">
        <f t="shared" si="12"/>
        <v>xlswrite('G:\Mi unidad\1. PROYECTOS TELLO 2022\SCM SPILL OVERS\outputs\PEAO\informalidad\1%\simulacion_4\observado_outputs.xlsx',tratado_42,42)</v>
      </c>
      <c r="IJ14" s="2" t="str">
        <f t="shared" si="13"/>
        <v>xlswrite('G:\Mi unidad\1. PROYECTOS TELLO 2022\SCM SPILL OVERS\outputs\PEAO\densidad\1%\simulacion_4\synthetic_control_outputs.xlsx',synthetic_control_42,42)</v>
      </c>
      <c r="IX14" s="2" t="str">
        <f t="shared" si="14"/>
        <v>xlswrite('G:\Mi unidad\1. PROYECTOS TELLO 2022\SCM SPILL OVERS\outputs\PEAO\densidad\1%\simulacion_4\synthetic_control_spillover_outputs.xlsx',synthetic_control_sp_42,42)</v>
      </c>
      <c r="JN14" s="2" t="str">
        <f t="shared" si="15"/>
        <v>xlswrite('G:\Mi unidad\1. PROYECTOS TELLO 2022\SCM SPILL OVERS\outputs\PEAO\densidad\1%\simulacion_4\observado_outputs.xlsx',tratado_42,42)</v>
      </c>
      <c r="KA14" s="2" t="str">
        <f t="shared" si="16"/>
        <v>xlswrite('G:\Mi unidad\1. PROYECTOS TELLO 2022\SCM SPILL OVERS\outputs\PEAO\bajo_niv_educ\1%\simulacion_4\synthetic_control_outputs.xlsx',synthetic_control_42,42)</v>
      </c>
      <c r="KO14" s="2" t="str">
        <f t="shared" si="17"/>
        <v>xlswrite('G:\Mi unidad\1. PROYECTOS TELLO 2022\SCM SPILL OVERS\outputs\PEAO\bajo_niv_educ\1%\simulacion_4\synthetic_control_spillover_outputs.xlsx',synthetic_control_sp_42,42)</v>
      </c>
      <c r="LE14" s="2" t="str">
        <f t="shared" si="18"/>
        <v>xlswrite('G:\Mi unidad\1. PROYECTOS TELLO 2022\SCM SPILL OVERS\outputs\PEAO\bajo_niv_educ\1%\simulacion_4\observado_outputs.xlsx',tratado_42,42)</v>
      </c>
      <c r="LS14" s="2" t="str">
        <f t="shared" si="19"/>
        <v>xlswrite('G:\Mi unidad\1. PROYECTOS TELLO 2022\SCM SPILL OVERS\outputs\PEAO\bajo_ingreso\1%\simulacion_4\synthetic_control_outputs.xlsx',synthetic_control_42,42)</v>
      </c>
      <c r="MH14" s="2" t="str">
        <f t="shared" si="20"/>
        <v>xlswrite('G:\Mi unidad\1. PROYECTOS TELLO 2022\SCM SPILL OVERS\outputs\PEAO\bajo_ingreso\1%\simulacion_4\synthetic_control_spillover_outputs.xlsx',synthetic_control_sp_42,42)</v>
      </c>
      <c r="MX14" s="2" t="str">
        <f t="shared" si="21"/>
        <v>xlswrite('G:\Mi unidad\1. PROYECTOS TELLO 2022\SCM SPILL OVERS\outputs\PEAO\bajo_ingreso\1%\simulacion_4\observado_outputs.xlsx',tratado_42,42)</v>
      </c>
      <c r="NR14" s="2" t="str">
        <f t="shared" si="22"/>
        <v>xlswrite('G:\Mi unidad\1. PROYECTOS TELLO 2022\SCM SPILL OVERS\outputs\PEAO\densidad_g\1%\simulacion_4\synthetic_control_outputs.xlsx',synthetic_control_42,42)</v>
      </c>
      <c r="OF14" s="2" t="str">
        <f t="shared" si="23"/>
        <v>xlswrite('G:\Mi unidad\1. PROYECTOS TELLO 2022\SCM SPILL OVERS\outputs\PEAO\densidad_g\1%\simulacion_4\synthetic_control_spillover_outputs.xlsx',synthetic_control_sp_42,42)</v>
      </c>
      <c r="OV14" s="2" t="str">
        <f t="shared" si="24"/>
        <v>xlswrite('G:\Mi unidad\1. PROYECTOS TELLO 2022\SCM SPILL OVERS\outputs\PEAO\densidad_g\1%\simulacion_4\observado_outputs.xlsx',tratado_42,42)</v>
      </c>
      <c r="PI14" s="2" t="str">
        <f t="shared" si="25"/>
        <v>xlswrite('G:\Mi unidad\1. PROYECTOS TELLO 2022\SCM SPILL OVERS\outputs\PEAO\alimentos\1%\simulacion_4\synthetic_control_outputs.xlsx',synthetic_control_42,42);</v>
      </c>
      <c r="PJ14" s="2" t="str">
        <f t="shared" si="26"/>
        <v>xlswrite('G:\Mi unidad\1. PROYECTOS TELLO 2022\SCM SPILL OVERS\outputs\PEAO\alimentos\1%\simulacion_4\synthetic_control_spillover_outputs.xlsx',synthetic_control_sp_42,42);</v>
      </c>
      <c r="PK14" s="2" t="str">
        <f t="shared" si="27"/>
        <v>xlswrite('G:\Mi unidad\1. PROYECTOS TELLO 2022\SCM SPILL OVERS\outputs\PEAO\alimentos\1%\simulacion_4\observado_outputs.xlsx',tratado_42,42);</v>
      </c>
      <c r="PP14" s="2" t="str">
        <f t="shared" si="28"/>
        <v>xlswrite('G:\Mi unidad\1. PROYECTOS TELLO 2022\SCM SPILL OVERS\outputs\PEAO\jefe_hogar\1%\simulacion_4\synthetic_control_outputs.xlsx',synthetic_control_42,42);</v>
      </c>
      <c r="PQ14" s="2" t="str">
        <f t="shared" si="29"/>
        <v>xlswrite('G:\Mi unidad\1. PROYECTOS TELLO 2022\SCM SPILL OVERS\outputs\PEAO\jefe_hogar\1%\simulacion_4\synthetic_control_spillover_outputs.xlsx',synthetic_control_sp_42,42);</v>
      </c>
      <c r="PR14" s="2" t="str">
        <f t="shared" si="30"/>
        <v>xlswrite('G:\Mi unidad\1. PROYECTOS TELLO 2022\SCM SPILL OVERS\outputs\PEAO\jefe_hogar\1%\simulacion_4\observado_outputs.xlsx',tratado_42,42);</v>
      </c>
      <c r="PV14" s="2" t="str">
        <f t="shared" si="31"/>
        <v>xlswrite('G:\Mi unidad\1. PROYECTOS TELLO 2022\SCM SPILL OVERS\outputs\PEAO\mujeres\1%\simulacion_4\synthetic_control_outputs.xlsx',synthetic_control_42,42);</v>
      </c>
      <c r="PW14" s="2" t="str">
        <f t="shared" si="32"/>
        <v>xlswrite('G:\Mi unidad\1. PROYECTOS TELLO 2022\SCM SPILL OVERS\outputs\PEAO\mujeres\1%\simulacion_4\synthetic_control_spillover_outputs.xlsx',synthetic_control_sp_42,42);</v>
      </c>
      <c r="PX14" s="2" t="str">
        <f t="shared" si="33"/>
        <v>xlswrite('G:\Mi unidad\1. PROYECTOS TELLO 2022\SCM SPILL OVERS\outputs\PEAO\mujeres\1%\simulacion_4\observado_outputs.xlsx',tratado_42,42);</v>
      </c>
      <c r="QB14" s="2" t="str">
        <f t="shared" si="34"/>
        <v>xlswrite('G:\Mi unidad\1. PROYECTOS TELLO 2022\SCM SPILL OVERS\outputs\PEAO\criminalidad\1%\simulacion_4\synthetic_control_outputs.xlsx',synthetic_control_42,42);</v>
      </c>
      <c r="QC14" s="2" t="str">
        <f t="shared" si="35"/>
        <v>xlswrite('G:\Mi unidad\1. PROYECTOS TELLO 2022\SCM SPILL OVERS\outputs\PEAO\criminalidad\1%\simulacion_4\synthetic_control_spillover_outputs.xlsx',synthetic_control_sp_42,42);</v>
      </c>
      <c r="QD14" s="2" t="str">
        <f t="shared" si="36"/>
        <v>xlswrite('G:\Mi unidad\1. PROYECTOS TELLO 2022\SCM SPILL OVERS\outputs\PEAO\criminalidad\1%\simulacion_4\observado_outputs.xlsx',tratado_42,42);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OVERS\outputs\PEAO\bajo_niv_educ\1%\simulacion_4\output_tests.xlsx',p_value_vec_"&amp;QW14&amp;"','p_value_vec_"&amp;QW14&amp;"');"</f>
        <v>xlswrite('G:\Mi unidad\1. PROYECTOS TELLO 2022\SCM SPILL OVERS\outputs\PEAO\bajo_niv_educ\1%\simulacion_4\output_tests.xlsx',p_value_vec_10','p_value_vec_10');</v>
      </c>
      <c r="RK14">
        <v>10</v>
      </c>
      <c r="RL14" t="str">
        <f>"xlswrite('G:\Mi unidad\1. PROYECTOS TELLO 2022\SCM SPILL OVERS\outputs\PEAO\bajo_ingreso\1%\simulacion_4\output_tests.xlsx',p_value_vec_"&amp;RK14&amp;"','p_value_vec_"&amp;RK14&amp;"');"</f>
        <v>xlswrite('G:\Mi unidad\1. PROYECTOS TELLO 2022\SCM SPILL OVERS\outputs\PEAO\bajo_ingreso\1%\simulacion_4\output_tests.xlsx',p_value_vec_10','p_value_vec_10');</v>
      </c>
      <c r="RW14">
        <v>10</v>
      </c>
      <c r="RX14" t="str">
        <f>"xlswrite('G:\Mi unidad\1. PROYECTOS TELLO 2022\SCM SPILL OVERS\outputs\PEAO\densidad\1%\simulacion_4\output_tests.xlsx',p_value_vec_"&amp;RW14&amp;"','p_value_vec_"&amp;RW14&amp;"');"</f>
        <v>xlswrite('G:\Mi unidad\1. PROYECTOS TELLO 2022\SCM SPILL OVERS\outputs\PEAO\densidad\1%\simulacion_4\output_tests.xlsx',p_value_vec_10','p_value_vec_10');</v>
      </c>
      <c r="SI14">
        <v>10</v>
      </c>
      <c r="SJ14" t="str">
        <f>"xlswrite('G:\Mi unidad\1. PROYECTOS TELLO 2022\SCM SPILL OVERS\outputs\PEAO\densidad_g\1%\simulacion_4\output_tests.xlsx',p_value_vec_"&amp;SI14&amp;"','p_value_vec_"&amp;SI14&amp;"');"</f>
        <v>xlswrite('G:\Mi unidad\1. PROYECTOS TELLO 2022\SCM SPILL OVERS\outputs\PEAO\densidad_g\1%\simulacion_4\output_tests.xlsx',p_value_vec_10','p_value_vec_10');</v>
      </c>
      <c r="SU14">
        <v>10</v>
      </c>
      <c r="SV14" t="str">
        <f>"xlswrite('G:\Mi unidad\1. PROYECTOS TELLO 2022\SCM SPILL OVERS\outputs\PEAO\distancia_centro_salud\1%\simulacion_4\output_tests.xlsx',p_value_vec_"&amp;SU14&amp;"','p_value_vec_"&amp;SU14&amp;"');"</f>
        <v>xlswrite('G:\Mi unidad\1. PROYECTOS TELLO 2022\SCM SPILL OVERS\outputs\PEAO\distancia_centro_salud\1%\simulacion_4\output_tests.xlsx',p_value_vec_10','p_value_vec_10');</v>
      </c>
      <c r="TH14">
        <v>10</v>
      </c>
      <c r="TI14" t="str">
        <f>"xlswrite('G:\Mi unidad\1. PROYECTOS TELLO 2022\SCM SPILL OVERS\outputs\PEAO\informalidad\1%\simulacion_4\output_tests.xlsx',p_value_vec_"&amp;TH14&amp;"','p_value_vec_"&amp;TH14&amp;"');"</f>
        <v>xlswrite('G:\Mi unidad\1. PROYECTOS TELLO 2022\SCM SPILL OVERS\outputs\PEAO\informalidad\1%\simulacion_4\output_tests.xlsx',p_value_vec_10','p_value_vec_10');</v>
      </c>
      <c r="TU14">
        <v>10</v>
      </c>
      <c r="TV14" t="str">
        <f>"xlswrite('G:\Mi unidad\1. PROYECTOS TELLO 2022\SCM SPILL OVERS\outputs\PEAO\alimentos\1%\simulacion_4\output_tests.xlsx',p_value_vec_"&amp;TU14&amp;"','p_value_vec_"&amp;TU14&amp;"');"</f>
        <v>xlswrite('G:\Mi unidad\1. PROYECTOS TELLO 2022\SCM SPILL OVERS\outputs\PEAO\alimentos\1%\simulacion_4\output_tests.xlsx',p_value_vec_10','p_value_vec_10');</v>
      </c>
      <c r="UB14">
        <v>10</v>
      </c>
      <c r="UC14" t="str">
        <f>"xlswrite('G:\Mi unidad\1. PROYECTOS TELLO 2022\SCM SPILL OVERS\outputs\PEAO\jefe_hogar\1%\simulacion_4\output_tests.xlsx',p_value_vec_"&amp;UB14&amp;"','p_value_vec_"&amp;UB14&amp;"');"</f>
        <v>xlswrite('G:\Mi unidad\1. PROYECTOS TELLO 2022\SCM SPILL OVERS\outputs\PEAO\jefe_hogar\1%\simulacion_4\output_tests.xlsx',p_value_vec_10','p_value_vec_10');</v>
      </c>
      <c r="UI14">
        <v>10</v>
      </c>
      <c r="UJ14" t="str">
        <f>"xlswrite('G:\Mi unidad\1. PROYECTOS TELLO 2022\SCM SPILL OVERS\outputs\PEAO\mujeres\1%\simulacion_4\output_tests.xlsx',p_value_vec_"&amp;UI14&amp;"','p_value_vec_"&amp;UI14&amp;"');"</f>
        <v>xlswrite('G:\Mi unidad\1. PROYECTOS TELLO 2022\SCM SPILL OVERS\outputs\PEAO\mujeres\1%\simulacion_4\output_tests.xlsx',p_value_vec_10','p_value_vec_10');</v>
      </c>
      <c r="UU14">
        <v>10</v>
      </c>
      <c r="UV14" t="str">
        <f>"xlswrite('G:\Mi unidad\1. PROYECTOS TELLO 2022\SCM SPILL OVERS\outputs\PEAO\criminalidad\1%\simulacion_4\output_tests.xlsx',p_value_vec_"&amp;UU14&amp;"','p_value_vec_"&amp;UU14&amp;"');"</f>
        <v>xlswrite('G:\Mi unidad\1. PROYECTOS TELLO 2022\SCM SPILL OVERS\outputs\PEAO\criminalidad\1%\simulacion_4\output_tests.xlsx',p_value_vec_10','p_value_vec_10');</v>
      </c>
    </row>
    <row r="15" spans="1:568" x14ac:dyDescent="0.3">
      <c r="A15">
        <v>44</v>
      </c>
      <c r="B15" s="2" t="str">
        <f t="shared" si="0"/>
        <v>[data_44,provincias_44,~] = xlsread('BD_PEAO_est_1_provincia_44.xlsx');</v>
      </c>
      <c r="E15" s="2" t="str">
        <f t="shared" si="37"/>
        <v>provincia_44 = unique(provincias_44(2:end,1));</v>
      </c>
      <c r="O15" s="2" t="str">
        <f t="shared" si="1"/>
        <v>PEAO_44 = reshape(data_44(:,2),T+S,N);</v>
      </c>
      <c r="T15" s="2" t="str">
        <f t="shared" si="2"/>
        <v xml:space="preserve">PEAO_44 = PEAO_44'; </v>
      </c>
      <c r="X15" s="2" t="str">
        <f t="shared" si="3"/>
        <v>tratado_44 = PEAO_44(1,:);</v>
      </c>
      <c r="AC15" s="2" t="str">
        <f t="shared" si="4"/>
        <v>PEAO_44(1,:) = [];</v>
      </c>
      <c r="AI15" s="2" t="str">
        <f t="shared" si="5"/>
        <v>PEAO_44 = [tratado_44;PEAO_44];</v>
      </c>
      <c r="AN15" s="2" t="str">
        <f t="shared" si="6"/>
        <v>Y_44 = PEAO_44; % outcome matrix</v>
      </c>
      <c r="AS15" s="2" t="str">
        <f t="shared" si="44"/>
        <v>Y_pre_44 = Y_44(:,1:T);</v>
      </c>
      <c r="AW15" s="2" t="str">
        <f t="shared" si="45"/>
        <v>Y_post_44 = Y_44(:,T+1:end);</v>
      </c>
      <c r="BA15" s="2" t="str">
        <f t="shared" si="46"/>
        <v>[a_hat_44,B_hat_44] = scm_batch(Y_pre_44);</v>
      </c>
      <c r="BF15" s="2" t="str">
        <f t="shared" si="38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39"/>
        <v>M_hat_44 = (eye(N)-B_hat_44)'*(eye(N)-B_hat_44);</v>
      </c>
      <c r="DQ15" s="2" t="str">
        <f t="shared" si="40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1"/>
        <v>synthetic_control_44=synthetic_control_44'</v>
      </c>
      <c r="EQ15" s="2" t="str">
        <f t="shared" si="42"/>
        <v>synthetic_control_sp_44=synthetic_control_sp_44'</v>
      </c>
      <c r="EV15" s="2" t="str">
        <f t="shared" si="43"/>
        <v>tratado_44=tratado_44'</v>
      </c>
      <c r="EZ15" s="2" t="str">
        <f t="shared" si="7"/>
        <v>xlswrite('G:\Mi unidad\1. PROYECTOS TELLO 2022\SCM SPILL OVERS\outputs\PEAO\distancia_centro_salud\1%\simulacion_4\synthetic_control_outputs.xlsx',synthetic_control_44,44)</v>
      </c>
      <c r="FN15" s="2" t="str">
        <f t="shared" si="8"/>
        <v>xlswrite('G:\Mi unidad\1. PROYECTOS TELLO 2022\SCM SPILL OVERS\outputs\PEAO\distancia_centro_salud\1%\simulacion_4\synthetic_control_spillover_outputs.xlsx',synthetic_control_sp_44,44)</v>
      </c>
      <c r="GD15" s="2" t="str">
        <f t="shared" si="9"/>
        <v>xlswrite('G:\Mi unidad\1. PROYECTOS TELLO 2022\SCM SPILL OVERS\outputs\PEAO\distancia_centro_salud\1%\simulacion_4\observado_outputs.xlsx',tratado_44,44)</v>
      </c>
      <c r="GR15" s="2" t="str">
        <f t="shared" si="10"/>
        <v>xlswrite('G:\Mi unidad\1. PROYECTOS TELLO 2022\SCM SPILL OVERS\outputs\PEAO\informalidad\1%\simulacion_4\synthetic_control_outputs.xlsx',synthetic_control_44,44)</v>
      </c>
      <c r="HF15" s="2" t="str">
        <f t="shared" si="11"/>
        <v>xlswrite('G:\Mi unidad\1. PROYECTOS TELLO 2022\SCM SPILL OVERS\outputs\PEAO\informalidad\1%\simulacion_4\synthetic_control_spillover_outputs.xlsx',synthetic_control_sp_44,44)</v>
      </c>
      <c r="HV15" s="2" t="str">
        <f t="shared" si="12"/>
        <v>xlswrite('G:\Mi unidad\1. PROYECTOS TELLO 2022\SCM SPILL OVERS\outputs\PEAO\informalidad\1%\simulacion_4\observado_outputs.xlsx',tratado_44,44)</v>
      </c>
      <c r="IJ15" s="2" t="str">
        <f t="shared" si="13"/>
        <v>xlswrite('G:\Mi unidad\1. PROYECTOS TELLO 2022\SCM SPILL OVERS\outputs\PEAO\densidad\1%\simulacion_4\synthetic_control_outputs.xlsx',synthetic_control_44,44)</v>
      </c>
      <c r="IX15" s="2" t="str">
        <f t="shared" si="14"/>
        <v>xlswrite('G:\Mi unidad\1. PROYECTOS TELLO 2022\SCM SPILL OVERS\outputs\PEAO\densidad\1%\simulacion_4\synthetic_control_spillover_outputs.xlsx',synthetic_control_sp_44,44)</v>
      </c>
      <c r="JN15" s="2" t="str">
        <f t="shared" si="15"/>
        <v>xlswrite('G:\Mi unidad\1. PROYECTOS TELLO 2022\SCM SPILL OVERS\outputs\PEAO\densidad\1%\simulacion_4\observado_outputs.xlsx',tratado_44,44)</v>
      </c>
      <c r="KA15" s="2" t="str">
        <f t="shared" si="16"/>
        <v>xlswrite('G:\Mi unidad\1. PROYECTOS TELLO 2022\SCM SPILL OVERS\outputs\PEAO\bajo_niv_educ\1%\simulacion_4\synthetic_control_outputs.xlsx',synthetic_control_44,44)</v>
      </c>
      <c r="KO15" s="2" t="str">
        <f t="shared" si="17"/>
        <v>xlswrite('G:\Mi unidad\1. PROYECTOS TELLO 2022\SCM SPILL OVERS\outputs\PEAO\bajo_niv_educ\1%\simulacion_4\synthetic_control_spillover_outputs.xlsx',synthetic_control_sp_44,44)</v>
      </c>
      <c r="LE15" s="2" t="str">
        <f t="shared" si="18"/>
        <v>xlswrite('G:\Mi unidad\1. PROYECTOS TELLO 2022\SCM SPILL OVERS\outputs\PEAO\bajo_niv_educ\1%\simulacion_4\observado_outputs.xlsx',tratado_44,44)</v>
      </c>
      <c r="LS15" s="2" t="str">
        <f t="shared" si="19"/>
        <v>xlswrite('G:\Mi unidad\1. PROYECTOS TELLO 2022\SCM SPILL OVERS\outputs\PEAO\bajo_ingreso\1%\simulacion_4\synthetic_control_outputs.xlsx',synthetic_control_44,44)</v>
      </c>
      <c r="MH15" s="2" t="str">
        <f t="shared" si="20"/>
        <v>xlswrite('G:\Mi unidad\1. PROYECTOS TELLO 2022\SCM SPILL OVERS\outputs\PEAO\bajo_ingreso\1%\simulacion_4\synthetic_control_spillover_outputs.xlsx',synthetic_control_sp_44,44)</v>
      </c>
      <c r="MX15" s="2" t="str">
        <f t="shared" si="21"/>
        <v>xlswrite('G:\Mi unidad\1. PROYECTOS TELLO 2022\SCM SPILL OVERS\outputs\PEAO\bajo_ingreso\1%\simulacion_4\observado_outputs.xlsx',tratado_44,44)</v>
      </c>
      <c r="NR15" s="2" t="str">
        <f t="shared" si="22"/>
        <v>xlswrite('G:\Mi unidad\1. PROYECTOS TELLO 2022\SCM SPILL OVERS\outputs\PEAO\densidad_g\1%\simulacion_4\synthetic_control_outputs.xlsx',synthetic_control_44,44)</v>
      </c>
      <c r="OF15" s="2" t="str">
        <f t="shared" si="23"/>
        <v>xlswrite('G:\Mi unidad\1. PROYECTOS TELLO 2022\SCM SPILL OVERS\outputs\PEAO\densidad_g\1%\simulacion_4\synthetic_control_spillover_outputs.xlsx',synthetic_control_sp_44,44)</v>
      </c>
      <c r="OV15" s="2" t="str">
        <f t="shared" si="24"/>
        <v>xlswrite('G:\Mi unidad\1. PROYECTOS TELLO 2022\SCM SPILL OVERS\outputs\PEAO\densidad_g\1%\simulacion_4\observado_outputs.xlsx',tratado_44,44)</v>
      </c>
      <c r="PI15" s="2" t="str">
        <f t="shared" si="25"/>
        <v>xlswrite('G:\Mi unidad\1. PROYECTOS TELLO 2022\SCM SPILL OVERS\outputs\PEAO\alimentos\1%\simulacion_4\synthetic_control_outputs.xlsx',synthetic_control_44,44);</v>
      </c>
      <c r="PJ15" s="2" t="str">
        <f t="shared" si="26"/>
        <v>xlswrite('G:\Mi unidad\1. PROYECTOS TELLO 2022\SCM SPILL OVERS\outputs\PEAO\alimentos\1%\simulacion_4\synthetic_control_spillover_outputs.xlsx',synthetic_control_sp_44,44);</v>
      </c>
      <c r="PK15" s="2" t="str">
        <f t="shared" si="27"/>
        <v>xlswrite('G:\Mi unidad\1. PROYECTOS TELLO 2022\SCM SPILL OVERS\outputs\PEAO\alimentos\1%\simulacion_4\observado_outputs.xlsx',tratado_44,44);</v>
      </c>
      <c r="PP15" s="2" t="str">
        <f t="shared" si="28"/>
        <v>xlswrite('G:\Mi unidad\1. PROYECTOS TELLO 2022\SCM SPILL OVERS\outputs\PEAO\jefe_hogar\1%\simulacion_4\synthetic_control_outputs.xlsx',synthetic_control_44,44);</v>
      </c>
      <c r="PQ15" s="2" t="str">
        <f t="shared" si="29"/>
        <v>xlswrite('G:\Mi unidad\1. PROYECTOS TELLO 2022\SCM SPILL OVERS\outputs\PEAO\jefe_hogar\1%\simulacion_4\synthetic_control_spillover_outputs.xlsx',synthetic_control_sp_44,44);</v>
      </c>
      <c r="PR15" s="2" t="str">
        <f t="shared" si="30"/>
        <v>xlswrite('G:\Mi unidad\1. PROYECTOS TELLO 2022\SCM SPILL OVERS\outputs\PEAO\jefe_hogar\1%\simulacion_4\observado_outputs.xlsx',tratado_44,44);</v>
      </c>
      <c r="PV15" s="2" t="str">
        <f t="shared" si="31"/>
        <v>xlswrite('G:\Mi unidad\1. PROYECTOS TELLO 2022\SCM SPILL OVERS\outputs\PEAO\mujeres\1%\simulacion_4\synthetic_control_outputs.xlsx',synthetic_control_44,44);</v>
      </c>
      <c r="PW15" s="2" t="str">
        <f t="shared" si="32"/>
        <v>xlswrite('G:\Mi unidad\1. PROYECTOS TELLO 2022\SCM SPILL OVERS\outputs\PEAO\mujeres\1%\simulacion_4\synthetic_control_spillover_outputs.xlsx',synthetic_control_sp_44,44);</v>
      </c>
      <c r="PX15" s="2" t="str">
        <f t="shared" si="33"/>
        <v>xlswrite('G:\Mi unidad\1. PROYECTOS TELLO 2022\SCM SPILL OVERS\outputs\PEAO\mujeres\1%\simulacion_4\observado_outputs.xlsx',tratado_44,44);</v>
      </c>
      <c r="QB15" s="2" t="str">
        <f t="shared" si="34"/>
        <v>xlswrite('G:\Mi unidad\1. PROYECTOS TELLO 2022\SCM SPILL OVERS\outputs\PEAO\criminalidad\1%\simulacion_4\synthetic_control_outputs.xlsx',synthetic_control_44,44);</v>
      </c>
      <c r="QC15" s="2" t="str">
        <f t="shared" si="35"/>
        <v>xlswrite('G:\Mi unidad\1. PROYECTOS TELLO 2022\SCM SPILL OVERS\outputs\PEAO\criminalidad\1%\simulacion_4\synthetic_control_spillover_outputs.xlsx',synthetic_control_sp_44,44);</v>
      </c>
      <c r="QD15" s="2" t="str">
        <f t="shared" si="36"/>
        <v>xlswrite('G:\Mi unidad\1. PROYECTOS TELLO 2022\SCM SPILL OVERS\outputs\PEAO\criminalidad\1%\simulacion_4\observado_outputs.xlsx',tratado_44,44);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OVERS\outputs\PEAO\bajo_niv_educ\1%\simulacion_4\output_tests.xlsx',alpha1_hat_vec_"&amp;QW15&amp;"','alpha1_hat_vec_"&amp;QW15&amp;"');"</f>
        <v>xlswrite('G:\Mi unidad\1. PROYECTOS TELLO 2022\SCM SPILL OVERS\outputs\PEAO\bajo_niv_educ\1%\simulacion_4\output_tests.xlsx',alpha1_hat_vec_10','alpha1_hat_vec_10');</v>
      </c>
      <c r="RK15">
        <v>10</v>
      </c>
      <c r="RL15" t="str">
        <f>"xlswrite('G:\Mi unidad\1. PROYECTOS TELLO 2022\SCM SPILL OVERS\outputs\PEAO\bajo_ingreso\1%\simulacion_4\output_tests.xlsx',alpha1_hat_vec_"&amp;RK15&amp;"','alpha1_hat_vec_"&amp;RK15&amp;"');"</f>
        <v>xlswrite('G:\Mi unidad\1. PROYECTOS TELLO 2022\SCM SPILL OVERS\outputs\PEAO\bajo_ingreso\1%\simulacion_4\output_tests.xlsx',alpha1_hat_vec_10','alpha1_hat_vec_10');</v>
      </c>
      <c r="RW15">
        <v>10</v>
      </c>
      <c r="RX15" t="str">
        <f>"xlswrite('G:\Mi unidad\1. PROYECTOS TELLO 2022\SCM SPILL OVERS\outputs\PEAO\densidad\1%\simulacion_4\output_tests.xlsx',alpha1_hat_vec_"&amp;RW15&amp;"','alpha1_hat_vec_"&amp;RW15&amp;"');"</f>
        <v>xlswrite('G:\Mi unidad\1. PROYECTOS TELLO 2022\SCM SPILL OVERS\outputs\PEAO\densidad\1%\simulacion_4\output_tests.xlsx',alpha1_hat_vec_10','alpha1_hat_vec_10');</v>
      </c>
      <c r="SI15">
        <v>10</v>
      </c>
      <c r="SJ15" t="str">
        <f>"xlswrite('G:\Mi unidad\1. PROYECTOS TELLO 2022\SCM SPILL OVERS\outputs\PEAO\densidad_g\1%\simulacion_4\output_tests.xlsx',alpha1_hat_vec_"&amp;SI15&amp;"','alpha1_hat_vec_"&amp;SI15&amp;"');"</f>
        <v>xlswrite('G:\Mi unidad\1. PROYECTOS TELLO 2022\SCM SPILL OVERS\outputs\PEAO\densidad_g\1%\simulacion_4\output_tests.xlsx',alpha1_hat_vec_10','alpha1_hat_vec_10');</v>
      </c>
      <c r="SU15">
        <v>10</v>
      </c>
      <c r="SV15" t="str">
        <f>"xlswrite('G:\Mi unidad\1. PROYECTOS TELLO 2022\SCM SPILL OVERS\outputs\PEAO\distancia_centro_salud\1%\simulacion_4\output_tests.xlsx',alpha1_hat_vec_"&amp;SU15&amp;"','alpha1_hat_vec_"&amp;SU15&amp;"');"</f>
        <v>xlswrite('G:\Mi unidad\1. PROYECTOS TELLO 2022\SCM SPILL OVERS\outputs\PEAO\distancia_centro_salud\1%\simulacion_4\output_tests.xlsx',alpha1_hat_vec_10','alpha1_hat_vec_10');</v>
      </c>
      <c r="TH15">
        <v>10</v>
      </c>
      <c r="TI15" t="str">
        <f>"xlswrite('G:\Mi unidad\1. PROYECTOS TELLO 2022\SCM SPILL OVERS\outputs\PEAO\informalidad\1%\simulacion_4\output_tests.xlsx',alpha1_hat_vec_"&amp;TH15&amp;"','alpha1_hat_vec_"&amp;TH15&amp;"');"</f>
        <v>xlswrite('G:\Mi unidad\1. PROYECTOS TELLO 2022\SCM SPILL OVERS\outputs\PEAO\informalidad\1%\simulacion_4\output_tests.xlsx',alpha1_hat_vec_10','alpha1_hat_vec_10');</v>
      </c>
      <c r="TU15">
        <v>10</v>
      </c>
      <c r="TV15" t="str">
        <f>"xlswrite('G:\Mi unidad\1. PROYECTOS TELLO 2022\SCM SPILL OVERS\outputs\PEAO\alimentos\1%\simulacion_4\output_tests.xlsx',alpha1_hat_vec_"&amp;TU15&amp;"','alpha1_hat_vec_"&amp;TU15&amp;"');"</f>
        <v>xlswrite('G:\Mi unidad\1. PROYECTOS TELLO 2022\SCM SPILL OVERS\outputs\PEAO\alimentos\1%\simulacion_4\output_tests.xlsx',alpha1_hat_vec_10','alpha1_hat_vec_10');</v>
      </c>
      <c r="UB15">
        <v>10</v>
      </c>
      <c r="UC15" t="str">
        <f>"xlswrite('G:\Mi unidad\1. PROYECTOS TELLO 2022\SCM SPILL OVERS\outputs\PEAO\jefe_hogar\1%\simulacion_4\output_tests.xlsx',alpha1_hat_vec_"&amp;UB15&amp;"','alpha1_hat_vec_"&amp;UB15&amp;"');"</f>
        <v>xlswrite('G:\Mi unidad\1. PROYECTOS TELLO 2022\SCM SPILL OVERS\outputs\PEAO\jefe_hogar\1%\simulacion_4\output_tests.xlsx',alpha1_hat_vec_10','alpha1_hat_vec_10');</v>
      </c>
      <c r="UI15">
        <v>10</v>
      </c>
      <c r="UJ15" t="str">
        <f>"xlswrite('G:\Mi unidad\1. PROYECTOS TELLO 2022\SCM SPILL OVERS\outputs\PEAO\mujeres\1%\simulacion_4\output_tests.xlsx',alpha1_hat_vec_"&amp;UI15&amp;"','alpha1_hat_vec_"&amp;UI15&amp;"');"</f>
        <v>xlswrite('G:\Mi unidad\1. PROYECTOS TELLO 2022\SCM SPILL OVERS\outputs\PEAO\mujeres\1%\simulacion_4\output_tests.xlsx',alpha1_hat_vec_10','alpha1_hat_vec_10');</v>
      </c>
      <c r="UU15">
        <v>10</v>
      </c>
      <c r="UV15" t="str">
        <f>"xlswrite('G:\Mi unidad\1. PROYECTOS TELLO 2022\SCM SPILL OVERS\outputs\PEAO\criminalidad\1%\simulacion_4\output_tests.xlsx',alpha1_hat_vec_"&amp;UU15&amp;"','alpha1_hat_vec_"&amp;UU15&amp;"');"</f>
        <v>xlswrite('G:\Mi unidad\1. PROYECTOS TELLO 2022\SCM SPILL OVERS\outputs\PEAO\criminalidad\1%\simulacion_4\output_tests.xlsx',alpha1_hat_vec_10','alpha1_hat_vec_10');</v>
      </c>
    </row>
    <row r="16" spans="1:568" x14ac:dyDescent="0.3">
      <c r="A16">
        <v>45</v>
      </c>
      <c r="B16" s="2" t="str">
        <f t="shared" si="0"/>
        <v>[data_45,provincias_45,~] = xlsread('BD_PEAO_est_1_provincia_45.xlsx');</v>
      </c>
      <c r="E16" s="2" t="str">
        <f t="shared" si="37"/>
        <v>provincia_45 = unique(provincias_45(2:end,1));</v>
      </c>
      <c r="O16" s="2" t="str">
        <f t="shared" si="1"/>
        <v>PEAO_45 = reshape(data_45(:,2),T+S,N);</v>
      </c>
      <c r="T16" s="2" t="str">
        <f t="shared" si="2"/>
        <v xml:space="preserve">PEAO_45 = PEAO_45'; </v>
      </c>
      <c r="X16" s="2" t="str">
        <f t="shared" si="3"/>
        <v>tratado_45 = PEAO_45(1,:);</v>
      </c>
      <c r="AC16" s="2" t="str">
        <f t="shared" si="4"/>
        <v>PEAO_45(1,:) = [];</v>
      </c>
      <c r="AI16" s="2" t="str">
        <f t="shared" si="5"/>
        <v>PEAO_45 = [tratado_45;PEAO_45];</v>
      </c>
      <c r="AN16" s="2" t="str">
        <f t="shared" si="6"/>
        <v>Y_45 = PEAO_45; % outcome matrix</v>
      </c>
      <c r="AS16" s="2" t="str">
        <f t="shared" si="44"/>
        <v>Y_pre_45 = Y_45(:,1:T);</v>
      </c>
      <c r="AW16" s="2" t="str">
        <f t="shared" si="45"/>
        <v>Y_post_45 = Y_45(:,T+1:end);</v>
      </c>
      <c r="BA16" s="2" t="str">
        <f t="shared" si="46"/>
        <v>[a_hat_45,B_hat_45] = scm_batch(Y_pre_45);</v>
      </c>
      <c r="BF16" s="2" t="str">
        <f t="shared" si="38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39"/>
        <v>M_hat_45 = (eye(N)-B_hat_45)'*(eye(N)-B_hat_45);</v>
      </c>
      <c r="DQ16" s="2" t="str">
        <f t="shared" si="40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1"/>
        <v>synthetic_control_45=synthetic_control_45'</v>
      </c>
      <c r="EQ16" s="2" t="str">
        <f t="shared" si="42"/>
        <v>synthetic_control_sp_45=synthetic_control_sp_45'</v>
      </c>
      <c r="EV16" s="2" t="str">
        <f t="shared" si="43"/>
        <v>tratado_45=tratado_45'</v>
      </c>
      <c r="EZ16" s="2" t="str">
        <f t="shared" si="7"/>
        <v>xlswrite('G:\Mi unidad\1. PROYECTOS TELLO 2022\SCM SPILL OVERS\outputs\PEAO\distancia_centro_salud\1%\simulacion_4\synthetic_control_outputs.xlsx',synthetic_control_45,45)</v>
      </c>
      <c r="FN16" s="2" t="str">
        <f t="shared" si="8"/>
        <v>xlswrite('G:\Mi unidad\1. PROYECTOS TELLO 2022\SCM SPILL OVERS\outputs\PEAO\distancia_centro_salud\1%\simulacion_4\synthetic_control_spillover_outputs.xlsx',synthetic_control_sp_45,45)</v>
      </c>
      <c r="GD16" s="2" t="str">
        <f t="shared" si="9"/>
        <v>xlswrite('G:\Mi unidad\1. PROYECTOS TELLO 2022\SCM SPILL OVERS\outputs\PEAO\distancia_centro_salud\1%\simulacion_4\observado_outputs.xlsx',tratado_45,45)</v>
      </c>
      <c r="GR16" s="2" t="str">
        <f t="shared" si="10"/>
        <v>xlswrite('G:\Mi unidad\1. PROYECTOS TELLO 2022\SCM SPILL OVERS\outputs\PEAO\informalidad\1%\simulacion_4\synthetic_control_outputs.xlsx',synthetic_control_45,45)</v>
      </c>
      <c r="HF16" s="2" t="str">
        <f t="shared" si="11"/>
        <v>xlswrite('G:\Mi unidad\1. PROYECTOS TELLO 2022\SCM SPILL OVERS\outputs\PEAO\informalidad\1%\simulacion_4\synthetic_control_spillover_outputs.xlsx',synthetic_control_sp_45,45)</v>
      </c>
      <c r="HV16" s="2" t="str">
        <f t="shared" si="12"/>
        <v>xlswrite('G:\Mi unidad\1. PROYECTOS TELLO 2022\SCM SPILL OVERS\outputs\PEAO\informalidad\1%\simulacion_4\observado_outputs.xlsx',tratado_45,45)</v>
      </c>
      <c r="IJ16" s="2" t="str">
        <f t="shared" si="13"/>
        <v>xlswrite('G:\Mi unidad\1. PROYECTOS TELLO 2022\SCM SPILL OVERS\outputs\PEAO\densidad\1%\simulacion_4\synthetic_control_outputs.xlsx',synthetic_control_45,45)</v>
      </c>
      <c r="IX16" s="2" t="str">
        <f t="shared" si="14"/>
        <v>xlswrite('G:\Mi unidad\1. PROYECTOS TELLO 2022\SCM SPILL OVERS\outputs\PEAO\densidad\1%\simulacion_4\synthetic_control_spillover_outputs.xlsx',synthetic_control_sp_45,45)</v>
      </c>
      <c r="JN16" s="2" t="str">
        <f t="shared" si="15"/>
        <v>xlswrite('G:\Mi unidad\1. PROYECTOS TELLO 2022\SCM SPILL OVERS\outputs\PEAO\densidad\1%\simulacion_4\observado_outputs.xlsx',tratado_45,45)</v>
      </c>
      <c r="KA16" s="2" t="str">
        <f t="shared" si="16"/>
        <v>xlswrite('G:\Mi unidad\1. PROYECTOS TELLO 2022\SCM SPILL OVERS\outputs\PEAO\bajo_niv_educ\1%\simulacion_4\synthetic_control_outputs.xlsx',synthetic_control_45,45)</v>
      </c>
      <c r="KO16" s="2" t="str">
        <f t="shared" si="17"/>
        <v>xlswrite('G:\Mi unidad\1. PROYECTOS TELLO 2022\SCM SPILL OVERS\outputs\PEAO\bajo_niv_educ\1%\simulacion_4\synthetic_control_spillover_outputs.xlsx',synthetic_control_sp_45,45)</v>
      </c>
      <c r="LE16" s="2" t="str">
        <f t="shared" si="18"/>
        <v>xlswrite('G:\Mi unidad\1. PROYECTOS TELLO 2022\SCM SPILL OVERS\outputs\PEAO\bajo_niv_educ\1%\simulacion_4\observado_outputs.xlsx',tratado_45,45)</v>
      </c>
      <c r="LS16" s="2" t="str">
        <f t="shared" si="19"/>
        <v>xlswrite('G:\Mi unidad\1. PROYECTOS TELLO 2022\SCM SPILL OVERS\outputs\PEAO\bajo_ingreso\1%\simulacion_4\synthetic_control_outputs.xlsx',synthetic_control_45,45)</v>
      </c>
      <c r="MH16" s="2" t="str">
        <f t="shared" si="20"/>
        <v>xlswrite('G:\Mi unidad\1. PROYECTOS TELLO 2022\SCM SPILL OVERS\outputs\PEAO\bajo_ingreso\1%\simulacion_4\synthetic_control_spillover_outputs.xlsx',synthetic_control_sp_45,45)</v>
      </c>
      <c r="MX16" s="2" t="str">
        <f t="shared" si="21"/>
        <v>xlswrite('G:\Mi unidad\1. PROYECTOS TELLO 2022\SCM SPILL OVERS\outputs\PEAO\bajo_ingreso\1%\simulacion_4\observado_outputs.xlsx',tratado_45,45)</v>
      </c>
      <c r="NR16" s="2" t="str">
        <f t="shared" si="22"/>
        <v>xlswrite('G:\Mi unidad\1. PROYECTOS TELLO 2022\SCM SPILL OVERS\outputs\PEAO\densidad_g\1%\simulacion_4\synthetic_control_outputs.xlsx',synthetic_control_45,45)</v>
      </c>
      <c r="OF16" s="2" t="str">
        <f t="shared" si="23"/>
        <v>xlswrite('G:\Mi unidad\1. PROYECTOS TELLO 2022\SCM SPILL OVERS\outputs\PEAO\densidad_g\1%\simulacion_4\synthetic_control_spillover_outputs.xlsx',synthetic_control_sp_45,45)</v>
      </c>
      <c r="OV16" s="2" t="str">
        <f t="shared" si="24"/>
        <v>xlswrite('G:\Mi unidad\1. PROYECTOS TELLO 2022\SCM SPILL OVERS\outputs\PEAO\densidad_g\1%\simulacion_4\observado_outputs.xlsx',tratado_45,45)</v>
      </c>
      <c r="PI16" s="2" t="str">
        <f t="shared" si="25"/>
        <v>xlswrite('G:\Mi unidad\1. PROYECTOS TELLO 2022\SCM SPILL OVERS\outputs\PEAO\alimentos\1%\simulacion_4\synthetic_control_outputs.xlsx',synthetic_control_45,45);</v>
      </c>
      <c r="PJ16" s="2" t="str">
        <f t="shared" si="26"/>
        <v>xlswrite('G:\Mi unidad\1. PROYECTOS TELLO 2022\SCM SPILL OVERS\outputs\PEAO\alimentos\1%\simulacion_4\synthetic_control_spillover_outputs.xlsx',synthetic_control_sp_45,45);</v>
      </c>
      <c r="PK16" s="2" t="str">
        <f t="shared" si="27"/>
        <v>xlswrite('G:\Mi unidad\1. PROYECTOS TELLO 2022\SCM SPILL OVERS\outputs\PEAO\alimentos\1%\simulacion_4\observado_outputs.xlsx',tratado_45,45);</v>
      </c>
      <c r="PP16" s="2" t="str">
        <f t="shared" si="28"/>
        <v>xlswrite('G:\Mi unidad\1. PROYECTOS TELLO 2022\SCM SPILL OVERS\outputs\PEAO\jefe_hogar\1%\simulacion_4\synthetic_control_outputs.xlsx',synthetic_control_45,45);</v>
      </c>
      <c r="PQ16" s="2" t="str">
        <f t="shared" si="29"/>
        <v>xlswrite('G:\Mi unidad\1. PROYECTOS TELLO 2022\SCM SPILL OVERS\outputs\PEAO\jefe_hogar\1%\simulacion_4\synthetic_control_spillover_outputs.xlsx',synthetic_control_sp_45,45);</v>
      </c>
      <c r="PR16" s="2" t="str">
        <f t="shared" si="30"/>
        <v>xlswrite('G:\Mi unidad\1. PROYECTOS TELLO 2022\SCM SPILL OVERS\outputs\PEAO\jefe_hogar\1%\simulacion_4\observado_outputs.xlsx',tratado_45,45);</v>
      </c>
      <c r="PV16" s="2" t="str">
        <f t="shared" si="31"/>
        <v>xlswrite('G:\Mi unidad\1. PROYECTOS TELLO 2022\SCM SPILL OVERS\outputs\PEAO\mujeres\1%\simulacion_4\synthetic_control_outputs.xlsx',synthetic_control_45,45);</v>
      </c>
      <c r="PW16" s="2" t="str">
        <f t="shared" si="32"/>
        <v>xlswrite('G:\Mi unidad\1. PROYECTOS TELLO 2022\SCM SPILL OVERS\outputs\PEAO\mujeres\1%\simulacion_4\synthetic_control_spillover_outputs.xlsx',synthetic_control_sp_45,45);</v>
      </c>
      <c r="PX16" s="2" t="str">
        <f t="shared" si="33"/>
        <v>xlswrite('G:\Mi unidad\1. PROYECTOS TELLO 2022\SCM SPILL OVERS\outputs\PEAO\mujeres\1%\simulacion_4\observado_outputs.xlsx',tratado_45,45);</v>
      </c>
      <c r="QB16" s="2" t="str">
        <f t="shared" si="34"/>
        <v>xlswrite('G:\Mi unidad\1. PROYECTOS TELLO 2022\SCM SPILL OVERS\outputs\PEAO\criminalidad\1%\simulacion_4\synthetic_control_outputs.xlsx',synthetic_control_45,45);</v>
      </c>
      <c r="QC16" s="2" t="str">
        <f t="shared" si="35"/>
        <v>xlswrite('G:\Mi unidad\1. PROYECTOS TELLO 2022\SCM SPILL OVERS\outputs\PEAO\criminalidad\1%\simulacion_4\synthetic_control_spillover_outputs.xlsx',synthetic_control_sp_45,45);</v>
      </c>
      <c r="QD16" s="2" t="str">
        <f t="shared" si="36"/>
        <v>xlswrite('G:\Mi unidad\1. PROYECTOS TELLO 2022\SCM SPILL OVERS\outputs\PEAO\criminalidad\1%\simulacion_4\observado_outputs.xlsx',tratado_45,45);</v>
      </c>
      <c r="QI16">
        <v>7</v>
      </c>
      <c r="QJ16" t="str">
        <f>"    [p_value_"&amp;QI16&amp; ",lb_"&amp;QI16&amp;",ub_"&amp;QI16&amp;"] = sp_andrews_te(Y_pre_"&amp;QI16&amp;",PEAO_"&amp;QI16&amp;"(:,T+s),A_"&amp;QI16&amp;",C,.05);"</f>
        <v xml:space="preserve">    [p_value_7,lb_7,ub_7] = sp_andrews_te(Y_pre_7,PEAO_7(:,T+s),A_7,C,.05);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OVERS\outputs\PEAO\bajo_niv_educ\1%\simulacion_4\output_tests.xlsx',spillover_test_"&amp;QW16&amp;"','sp_test_"&amp;QW16&amp;"');"</f>
        <v>xlswrite('G:\Mi unidad\1. PROYECTOS TELLO 2022\SCM SPILL OVERS\outputs\PEAO\bajo_niv_educ\1%\simulacion_4\output_tests.xlsx',spillover_test_10','sp_test_10');</v>
      </c>
      <c r="RK16">
        <v>10</v>
      </c>
      <c r="RL16" t="str">
        <f>"xlswrite('G:\Mi unidad\1. PROYECTOS TELLO 2022\SCM SPILL OVERS\outputs\PEAO\bajo_ingreso\1%\simulacion_4\output_tests.xlsx',spillover_test_"&amp;RK16&amp;"','sp_test_"&amp;RK16&amp;"');"</f>
        <v>xlswrite('G:\Mi unidad\1. PROYECTOS TELLO 2022\SCM SPILL OVERS\outputs\PEAO\bajo_ingreso\1%\simulacion_4\output_tests.xlsx',spillover_test_10','sp_test_10');</v>
      </c>
      <c r="RW16">
        <v>10</v>
      </c>
      <c r="RX16" t="str">
        <f>"xlswrite('G:\Mi unidad\1. PROYECTOS TELLO 2022\SCM SPILL OVERS\outputs\PEAO\densidad\1%\simulacion_4\output_tests.xlsx',spillover_test_"&amp;RW16&amp;"','sp_test_"&amp;RW16&amp;"');"</f>
        <v>xlswrite('G:\Mi unidad\1. PROYECTOS TELLO 2022\SCM SPILL OVERS\outputs\PEAO\densidad\1%\simulacion_4\output_tests.xlsx',spillover_test_10','sp_test_10');</v>
      </c>
      <c r="SI16">
        <v>10</v>
      </c>
      <c r="SJ16" t="str">
        <f>"xlswrite('G:\Mi unidad\1. PROYECTOS TELLO 2022\SCM SPILL OVERS\outputs\PEAO\densidad_g\1%\simulacion_4\output_tests.xlsx',spillover_test_"&amp;SI16&amp;"','sp_test_"&amp;SI16&amp;"');"</f>
        <v>xlswrite('G:\Mi unidad\1. PROYECTOS TELLO 2022\SCM SPILL OVERS\outputs\PEAO\densidad_g\1%\simulacion_4\output_tests.xlsx',spillover_test_10','sp_test_10');</v>
      </c>
      <c r="SU16">
        <v>10</v>
      </c>
      <c r="SV16" t="str">
        <f>"xlswrite('G:\Mi unidad\1. PROYECTOS TELLO 2022\SCM SPILL OVERS\outputs\PEAO\distancia_centro_salud\1%\simulacion_4\output_tests.xlsx',spillover_test_"&amp;SU16&amp;"','sp_test_"&amp;SU16&amp;"');"</f>
        <v>xlswrite('G:\Mi unidad\1. PROYECTOS TELLO 2022\SCM SPILL OVERS\outputs\PEAO\distancia_centro_salud\1%\simulacion_4\output_tests.xlsx',spillover_test_10','sp_test_10');</v>
      </c>
      <c r="TH16">
        <v>10</v>
      </c>
      <c r="TI16" t="str">
        <f>"xlswrite('G:\Mi unidad\1. PROYECTOS TELLO 2022\SCM SPILL OVERS\outputs\PEAO\informalidad\1%\simulacion_4\output_tests.xlsx',spillover_test_"&amp;TH16&amp;"','sp_test_"&amp;TH16&amp;"');"</f>
        <v>xlswrite('G:\Mi unidad\1. PROYECTOS TELLO 2022\SCM SPILL OVERS\outputs\PEAO\informalidad\1%\simulacion_4\output_tests.xlsx',spillover_test_10','sp_test_10');</v>
      </c>
      <c r="TU16">
        <v>10</v>
      </c>
      <c r="TV16" t="str">
        <f>"xlswrite('G:\Mi unidad\1. PROYECTOS TELLO 2022\SCM SPILL OVERS\outputs\PEAO\alimentos\1%\simulacion_4\output_tests.xlsx',spillover_test_"&amp;TU16&amp;"','sp_test_"&amp;TU16&amp;"');"</f>
        <v>xlswrite('G:\Mi unidad\1. PROYECTOS TELLO 2022\SCM SPILL OVERS\outputs\PEAO\alimentos\1%\simulacion_4\output_tests.xlsx',spillover_test_10','sp_test_10');</v>
      </c>
      <c r="UB16">
        <v>10</v>
      </c>
      <c r="UC16" t="str">
        <f>"xlswrite('G:\Mi unidad\1. PROYECTOS TELLO 2022\SCM SPILL OVERS\outputs\PEAO\jefe_hogar\1%\simulacion_4\output_tests.xlsx',spillover_test_"&amp;UB16&amp;"','sp_test_"&amp;UB16&amp;"');"</f>
        <v>xlswrite('G:\Mi unidad\1. PROYECTOS TELLO 2022\SCM SPILL OVERS\outputs\PEAO\jefe_hogar\1%\simulacion_4\output_tests.xlsx',spillover_test_10','sp_test_10');</v>
      </c>
      <c r="UI16">
        <v>10</v>
      </c>
      <c r="UJ16" t="str">
        <f>"xlswrite('G:\Mi unidad\1. PROYECTOS TELLO 2022\SCM SPILL OVERS\outputs\PEAO\mujeres\1%\simulacion_4\output_tests.xlsx',spillover_test_"&amp;UI16&amp;"','sp_test_"&amp;UI16&amp;"');"</f>
        <v>xlswrite('G:\Mi unidad\1. PROYECTOS TELLO 2022\SCM SPILL OVERS\outputs\PEAO\mujeres\1%\simulacion_4\output_tests.xlsx',spillover_test_10','sp_test_10');</v>
      </c>
      <c r="UU16">
        <v>10</v>
      </c>
      <c r="UV16" t="str">
        <f>"xlswrite('G:\Mi unidad\1. PROYECTOS TELLO 2022\SCM SPILL OVERS\outputs\PEAO\criminalidad\1%\simulacion_4\output_tests.xlsx',spillover_test_"&amp;UU16&amp;"','sp_test_"&amp;UU16&amp;"');"</f>
        <v>xlswrite('G:\Mi unidad\1. PROYECTOS TELLO 2022\SCM SPILL OVERS\outputs\PEAO\criminalidad\1%\simulacion_4\output_tests.xlsx',spillover_test_10','sp_test_10');</v>
      </c>
    </row>
    <row r="17" spans="1:568" x14ac:dyDescent="0.3">
      <c r="A17">
        <v>55</v>
      </c>
      <c r="B17" s="2" t="str">
        <f t="shared" si="0"/>
        <v>[data_55,provincias_55,~] = xlsread('BD_PEAO_est_1_provincia_55.xlsx');</v>
      </c>
      <c r="E17" s="2" t="str">
        <f t="shared" si="37"/>
        <v>provincia_55 = unique(provincias_55(2:end,1));</v>
      </c>
      <c r="O17" s="2" t="str">
        <f t="shared" si="1"/>
        <v>PEAO_55 = reshape(data_55(:,2),T+S,N);</v>
      </c>
      <c r="T17" s="2" t="str">
        <f t="shared" si="2"/>
        <v xml:space="preserve">PEAO_55 = PEAO_55'; </v>
      </c>
      <c r="X17" s="2" t="str">
        <f t="shared" si="3"/>
        <v>tratado_55 = PEAO_55(1,:);</v>
      </c>
      <c r="AC17" s="2" t="str">
        <f t="shared" si="4"/>
        <v>PEAO_55(1,:) = [];</v>
      </c>
      <c r="AI17" s="2" t="str">
        <f t="shared" si="5"/>
        <v>PEAO_55 = [tratado_55;PEAO_55];</v>
      </c>
      <c r="AN17" s="2" t="str">
        <f t="shared" si="6"/>
        <v>Y_55 = PEAO_55; % outcome matrix</v>
      </c>
      <c r="AS17" s="2" t="str">
        <f t="shared" si="44"/>
        <v>Y_pre_55 = Y_55(:,1:T);</v>
      </c>
      <c r="AW17" s="2" t="str">
        <f t="shared" si="45"/>
        <v>Y_post_55 = Y_55(:,T+1:end);</v>
      </c>
      <c r="BA17" s="2" t="str">
        <f t="shared" si="46"/>
        <v>[a_hat_55,B_hat_55] = scm_batch(Y_pre_55);</v>
      </c>
      <c r="BF17" s="2" t="str">
        <f t="shared" si="38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39"/>
        <v>M_hat_55 = (eye(N)-B_hat_55)'*(eye(N)-B_hat_55);</v>
      </c>
      <c r="DQ17" s="2" t="str">
        <f t="shared" si="40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1"/>
        <v>synthetic_control_55=synthetic_control_55'</v>
      </c>
      <c r="EQ17" s="2" t="str">
        <f t="shared" si="42"/>
        <v>synthetic_control_sp_55=synthetic_control_sp_55'</v>
      </c>
      <c r="EV17" s="2" t="str">
        <f t="shared" si="43"/>
        <v>tratado_55=tratado_55'</v>
      </c>
      <c r="EZ17" s="2" t="str">
        <f t="shared" si="7"/>
        <v>xlswrite('G:\Mi unidad\1. PROYECTOS TELLO 2022\SCM SPILL OVERS\outputs\PEAO\distancia_centro_salud\1%\simulacion_4\synthetic_control_outputs.xlsx',synthetic_control_55,55)</v>
      </c>
      <c r="FN17" s="2" t="str">
        <f t="shared" si="8"/>
        <v>xlswrite('G:\Mi unidad\1. PROYECTOS TELLO 2022\SCM SPILL OVERS\outputs\PEAO\distancia_centro_salud\1%\simulacion_4\synthetic_control_spillover_outputs.xlsx',synthetic_control_sp_55,55)</v>
      </c>
      <c r="GD17" s="2" t="str">
        <f t="shared" si="9"/>
        <v>xlswrite('G:\Mi unidad\1. PROYECTOS TELLO 2022\SCM SPILL OVERS\outputs\PEAO\distancia_centro_salud\1%\simulacion_4\observado_outputs.xlsx',tratado_55,55)</v>
      </c>
      <c r="GR17" s="2" t="str">
        <f t="shared" si="10"/>
        <v>xlswrite('G:\Mi unidad\1. PROYECTOS TELLO 2022\SCM SPILL OVERS\outputs\PEAO\informalidad\1%\simulacion_4\synthetic_control_outputs.xlsx',synthetic_control_55,55)</v>
      </c>
      <c r="HF17" s="2" t="str">
        <f t="shared" si="11"/>
        <v>xlswrite('G:\Mi unidad\1. PROYECTOS TELLO 2022\SCM SPILL OVERS\outputs\PEAO\informalidad\1%\simulacion_4\synthetic_control_spillover_outputs.xlsx',synthetic_control_sp_55,55)</v>
      </c>
      <c r="HV17" s="2" t="str">
        <f t="shared" si="12"/>
        <v>xlswrite('G:\Mi unidad\1. PROYECTOS TELLO 2022\SCM SPILL OVERS\outputs\PEAO\informalidad\1%\simulacion_4\observado_outputs.xlsx',tratado_55,55)</v>
      </c>
      <c r="IJ17" s="2" t="str">
        <f t="shared" si="13"/>
        <v>xlswrite('G:\Mi unidad\1. PROYECTOS TELLO 2022\SCM SPILL OVERS\outputs\PEAO\densidad\1%\simulacion_4\synthetic_control_outputs.xlsx',synthetic_control_55,55)</v>
      </c>
      <c r="IX17" s="2" t="str">
        <f t="shared" si="14"/>
        <v>xlswrite('G:\Mi unidad\1. PROYECTOS TELLO 2022\SCM SPILL OVERS\outputs\PEAO\densidad\1%\simulacion_4\synthetic_control_spillover_outputs.xlsx',synthetic_control_sp_55,55)</v>
      </c>
      <c r="JN17" s="2" t="str">
        <f t="shared" si="15"/>
        <v>xlswrite('G:\Mi unidad\1. PROYECTOS TELLO 2022\SCM SPILL OVERS\outputs\PEAO\densidad\1%\simulacion_4\observado_outputs.xlsx',tratado_55,55)</v>
      </c>
      <c r="KA17" s="2" t="str">
        <f t="shared" si="16"/>
        <v>xlswrite('G:\Mi unidad\1. PROYECTOS TELLO 2022\SCM SPILL OVERS\outputs\PEAO\bajo_niv_educ\1%\simulacion_4\synthetic_control_outputs.xlsx',synthetic_control_55,55)</v>
      </c>
      <c r="KO17" s="2" t="str">
        <f t="shared" si="17"/>
        <v>xlswrite('G:\Mi unidad\1. PROYECTOS TELLO 2022\SCM SPILL OVERS\outputs\PEAO\bajo_niv_educ\1%\simulacion_4\synthetic_control_spillover_outputs.xlsx',synthetic_control_sp_55,55)</v>
      </c>
      <c r="LE17" s="2" t="str">
        <f t="shared" si="18"/>
        <v>xlswrite('G:\Mi unidad\1. PROYECTOS TELLO 2022\SCM SPILL OVERS\outputs\PEAO\bajo_niv_educ\1%\simulacion_4\observado_outputs.xlsx',tratado_55,55)</v>
      </c>
      <c r="LS17" s="2" t="str">
        <f t="shared" si="19"/>
        <v>xlswrite('G:\Mi unidad\1. PROYECTOS TELLO 2022\SCM SPILL OVERS\outputs\PEAO\bajo_ingreso\1%\simulacion_4\synthetic_control_outputs.xlsx',synthetic_control_55,55)</v>
      </c>
      <c r="MH17" s="2" t="str">
        <f t="shared" si="20"/>
        <v>xlswrite('G:\Mi unidad\1. PROYECTOS TELLO 2022\SCM SPILL OVERS\outputs\PEAO\bajo_ingreso\1%\simulacion_4\synthetic_control_spillover_outputs.xlsx',synthetic_control_sp_55,55)</v>
      </c>
      <c r="MX17" s="2" t="str">
        <f t="shared" si="21"/>
        <v>xlswrite('G:\Mi unidad\1. PROYECTOS TELLO 2022\SCM SPILL OVERS\outputs\PEAO\bajo_ingreso\1%\simulacion_4\observado_outputs.xlsx',tratado_55,55)</v>
      </c>
      <c r="NR17" s="2" t="str">
        <f t="shared" si="22"/>
        <v>xlswrite('G:\Mi unidad\1. PROYECTOS TELLO 2022\SCM SPILL OVERS\outputs\PEAO\densidad_g\1%\simulacion_4\synthetic_control_outputs.xlsx',synthetic_control_55,55)</v>
      </c>
      <c r="OF17" s="2" t="str">
        <f t="shared" si="23"/>
        <v>xlswrite('G:\Mi unidad\1. PROYECTOS TELLO 2022\SCM SPILL OVERS\outputs\PEAO\densidad_g\1%\simulacion_4\synthetic_control_spillover_outputs.xlsx',synthetic_control_sp_55,55)</v>
      </c>
      <c r="OV17" s="2" t="str">
        <f t="shared" si="24"/>
        <v>xlswrite('G:\Mi unidad\1. PROYECTOS TELLO 2022\SCM SPILL OVERS\outputs\PEAO\densidad_g\1%\simulacion_4\observado_outputs.xlsx',tratado_55,55)</v>
      </c>
      <c r="PI17" s="2" t="str">
        <f t="shared" si="25"/>
        <v>xlswrite('G:\Mi unidad\1. PROYECTOS TELLO 2022\SCM SPILL OVERS\outputs\PEAO\alimentos\1%\simulacion_4\synthetic_control_outputs.xlsx',synthetic_control_55,55);</v>
      </c>
      <c r="PJ17" s="2" t="str">
        <f t="shared" si="26"/>
        <v>xlswrite('G:\Mi unidad\1. PROYECTOS TELLO 2022\SCM SPILL OVERS\outputs\PEAO\alimentos\1%\simulacion_4\synthetic_control_spillover_outputs.xlsx',synthetic_control_sp_55,55);</v>
      </c>
      <c r="PK17" s="2" t="str">
        <f t="shared" si="27"/>
        <v>xlswrite('G:\Mi unidad\1. PROYECTOS TELLO 2022\SCM SPILL OVERS\outputs\PEAO\alimentos\1%\simulacion_4\observado_outputs.xlsx',tratado_55,55);</v>
      </c>
      <c r="PP17" s="2" t="str">
        <f t="shared" si="28"/>
        <v>xlswrite('G:\Mi unidad\1. PROYECTOS TELLO 2022\SCM SPILL OVERS\outputs\PEAO\jefe_hogar\1%\simulacion_4\synthetic_control_outputs.xlsx',synthetic_control_55,55);</v>
      </c>
      <c r="PQ17" s="2" t="str">
        <f t="shared" si="29"/>
        <v>xlswrite('G:\Mi unidad\1. PROYECTOS TELLO 2022\SCM SPILL OVERS\outputs\PEAO\jefe_hogar\1%\simulacion_4\synthetic_control_spillover_outputs.xlsx',synthetic_control_sp_55,55);</v>
      </c>
      <c r="PR17" s="2" t="str">
        <f t="shared" si="30"/>
        <v>xlswrite('G:\Mi unidad\1. PROYECTOS TELLO 2022\SCM SPILL OVERS\outputs\PEAO\jefe_hogar\1%\simulacion_4\observado_outputs.xlsx',tratado_55,55);</v>
      </c>
      <c r="PV17" s="2" t="str">
        <f t="shared" si="31"/>
        <v>xlswrite('G:\Mi unidad\1. PROYECTOS TELLO 2022\SCM SPILL OVERS\outputs\PEAO\mujeres\1%\simulacion_4\synthetic_control_outputs.xlsx',synthetic_control_55,55);</v>
      </c>
      <c r="PW17" s="2" t="str">
        <f t="shared" si="32"/>
        <v>xlswrite('G:\Mi unidad\1. PROYECTOS TELLO 2022\SCM SPILL OVERS\outputs\PEAO\mujeres\1%\simulacion_4\synthetic_control_spillover_outputs.xlsx',synthetic_control_sp_55,55);</v>
      </c>
      <c r="PX17" s="2" t="str">
        <f t="shared" si="33"/>
        <v>xlswrite('G:\Mi unidad\1. PROYECTOS TELLO 2022\SCM SPILL OVERS\outputs\PEAO\mujeres\1%\simulacion_4\observado_outputs.xlsx',tratado_55,55);</v>
      </c>
      <c r="QB17" s="2" t="str">
        <f t="shared" si="34"/>
        <v>xlswrite('G:\Mi unidad\1. PROYECTOS TELLO 2022\SCM SPILL OVERS\outputs\PEAO\criminalidad\1%\simulacion_4\synthetic_control_outputs.xlsx',synthetic_control_55,55);</v>
      </c>
      <c r="QC17" s="2" t="str">
        <f t="shared" si="35"/>
        <v>xlswrite('G:\Mi unidad\1. PROYECTOS TELLO 2022\SCM SPILL OVERS\outputs\PEAO\criminalidad\1%\simulacion_4\synthetic_control_spillover_outputs.xlsx',synthetic_control_sp_55,55);</v>
      </c>
      <c r="QD17" s="2" t="str">
        <f t="shared" si="36"/>
        <v>xlswrite('G:\Mi unidad\1. PROYECTOS TELLO 2022\SCM SPILL OVERS\outputs\PEAO\criminalidad\1%\simulacion_4\observado_outputs.xlsx',tratado_55,55);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OVERS\outputs\PEAO\bajo_niv_educ\1%\simulacion_4\output_tests.xlsx',lb_vec_"&amp;QW17&amp;"','lb_vec_"&amp;QW17&amp;"');"</f>
        <v>xlswrite('G:\Mi unidad\1. PROYECTOS TELLO 2022\SCM SPILL OVERS\outputs\PEAO\bajo_niv_educ\1%\simulacion_4\output_tests.xlsx',lb_vec_16','lb_vec_16');</v>
      </c>
      <c r="RK17">
        <v>16</v>
      </c>
      <c r="RL17" t="str">
        <f>"xlswrite('G:\Mi unidad\1. PROYECTOS TELLO 2022\SCM SPILL OVERS\outputs\PEAO\bajo_ingreso\1%\simulacion_4\output_tests.xlsx',lb_vec_"&amp;RK17&amp;"','lb_vec_"&amp;RK17&amp;"');"</f>
        <v>xlswrite('G:\Mi unidad\1. PROYECTOS TELLO 2022\SCM SPILL OVERS\outputs\PEAO\bajo_ingreso\1%\simulacion_4\output_tests.xlsx',lb_vec_16','lb_vec_16');</v>
      </c>
      <c r="RW17">
        <v>16</v>
      </c>
      <c r="RX17" t="str">
        <f>"xlswrite('G:\Mi unidad\1. PROYECTOS TELLO 2022\SCM SPILL OVERS\outputs\PEAO\densidad\1%\simulacion_4\output_tests.xlsx',lb_vec_"&amp;RW17&amp;"','lb_vec_"&amp;RW17&amp;"');"</f>
        <v>xlswrite('G:\Mi unidad\1. PROYECTOS TELLO 2022\SCM SPILL OVERS\outputs\PEAO\densidad\1%\simulacion_4\output_tests.xlsx',lb_vec_16','lb_vec_16');</v>
      </c>
      <c r="SI17">
        <v>16</v>
      </c>
      <c r="SJ17" t="str">
        <f>"xlswrite('G:\Mi unidad\1. PROYECTOS TELLO 2022\SCM SPILL OVERS\outputs\PEAO\densidad_g\1%\simulacion_4\output_tests.xlsx',lb_vec_"&amp;SI17&amp;"','lb_vec_"&amp;SI17&amp;"');"</f>
        <v>xlswrite('G:\Mi unidad\1. PROYECTOS TELLO 2022\SCM SPILL OVERS\outputs\PEAO\densidad_g\1%\simulacion_4\output_tests.xlsx',lb_vec_16','lb_vec_16');</v>
      </c>
      <c r="SU17">
        <v>16</v>
      </c>
      <c r="SV17" t="str">
        <f>"xlswrite('G:\Mi unidad\1. PROYECTOS TELLO 2022\SCM SPILL OVERS\outputs\PEAO\distancia_centro_salud\1%\simulacion_4\output_tests.xlsx',lb_vec_"&amp;SU17&amp;"','lb_vec_"&amp;SU17&amp;"');"</f>
        <v>xlswrite('G:\Mi unidad\1. PROYECTOS TELLO 2022\SCM SPILL OVERS\outputs\PEAO\distancia_centro_salud\1%\simulacion_4\output_tests.xlsx',lb_vec_16','lb_vec_16');</v>
      </c>
      <c r="TH17">
        <v>16</v>
      </c>
      <c r="TI17" t="str">
        <f>"xlswrite('G:\Mi unidad\1. PROYECTOS TELLO 2022\SCM SPILL OVERS\outputs\PEAO\informalidad\1%\simulacion_4\output_tests.xlsx',lb_vec_"&amp;TH17&amp;"','lb_vec_"&amp;TH17&amp;"');"</f>
        <v>xlswrite('G:\Mi unidad\1. PROYECTOS TELLO 2022\SCM SPILL OVERS\outputs\PEAO\informalidad\1%\simulacion_4\output_tests.xlsx',lb_vec_16','lb_vec_16');</v>
      </c>
      <c r="TU17">
        <v>16</v>
      </c>
      <c r="TV17" t="str">
        <f>"xlswrite('G:\Mi unidad\1. PROYECTOS TELLO 2022\SCM SPILL OVERS\outputs\PEAO\alimentos\1%\simulacion_4\output_tests.xlsx',lb_vec_"&amp;TU17&amp;"','lb_vec_"&amp;TU17&amp;"');"</f>
        <v>xlswrite('G:\Mi unidad\1. PROYECTOS TELLO 2022\SCM SPILL OVERS\outputs\PEAO\alimentos\1%\simulacion_4\output_tests.xlsx',lb_vec_16','lb_vec_16');</v>
      </c>
      <c r="UB17">
        <v>16</v>
      </c>
      <c r="UC17" t="str">
        <f>"xlswrite('G:\Mi unidad\1. PROYECTOS TELLO 2022\SCM SPILL OVERS\outputs\PEAO\jefe_hogar\1%\simulacion_4\output_tests.xlsx',lb_vec_"&amp;UB17&amp;"','lb_vec_"&amp;UB17&amp;"');"</f>
        <v>xlswrite('G:\Mi unidad\1. PROYECTOS TELLO 2022\SCM SPILL OVERS\outputs\PEAO\jefe_hogar\1%\simulacion_4\output_tests.xlsx',lb_vec_16','lb_vec_16');</v>
      </c>
      <c r="UI17">
        <v>16</v>
      </c>
      <c r="UJ17" t="str">
        <f>"xlswrite('G:\Mi unidad\1. PROYECTOS TELLO 2022\SCM SPILL OVERS\outputs\PEAO\mujeres\1%\simulacion_4\output_tests.xlsx',lb_vec_"&amp;UI17&amp;"','lb_vec_"&amp;UI17&amp;"');"</f>
        <v>xlswrite('G:\Mi unidad\1. PROYECTOS TELLO 2022\SCM SPILL OVERS\outputs\PEAO\mujeres\1%\simulacion_4\output_tests.xlsx',lb_vec_16','lb_vec_16');</v>
      </c>
      <c r="UU17">
        <v>16</v>
      </c>
      <c r="UV17" t="str">
        <f>"xlswrite('G:\Mi unidad\1. PROYECTOS TELLO 2022\SCM SPILL OVERS\outputs\PEAO\criminalidad\1%\simulacion_4\output_tests.xlsx',lb_vec_"&amp;UU17&amp;"','lb_vec_"&amp;UU17&amp;"');"</f>
        <v>xlswrite('G:\Mi unidad\1. PROYECTOS TELLO 2022\SCM SPILL OVERS\outputs\PEAO\criminalidad\1%\simulacion_4\output_tests.xlsx',lb_vec_16','lb_vec_16');</v>
      </c>
    </row>
    <row r="18" spans="1:568" x14ac:dyDescent="0.3">
      <c r="A18">
        <v>57</v>
      </c>
      <c r="B18" s="2" t="str">
        <f t="shared" si="0"/>
        <v>[data_57,provincias_57,~] = xlsread('BD_PEAO_est_1_provincia_57.xlsx');</v>
      </c>
      <c r="E18" s="2" t="str">
        <f t="shared" si="37"/>
        <v>provincia_57 = unique(provincias_57(2:end,1));</v>
      </c>
      <c r="O18" s="2" t="str">
        <f t="shared" si="1"/>
        <v>PEAO_57 = reshape(data_57(:,2),T+S,N);</v>
      </c>
      <c r="T18" s="2" t="str">
        <f t="shared" si="2"/>
        <v xml:space="preserve">PEAO_57 = PEAO_57'; </v>
      </c>
      <c r="X18" s="2" t="str">
        <f t="shared" si="3"/>
        <v>tratado_57 = PEAO_57(1,:);</v>
      </c>
      <c r="AC18" s="2" t="str">
        <f t="shared" si="4"/>
        <v>PEAO_57(1,:) = [];</v>
      </c>
      <c r="AI18" s="2" t="str">
        <f t="shared" si="5"/>
        <v>PEAO_57 = [tratado_57;PEAO_57];</v>
      </c>
      <c r="AN18" s="2" t="str">
        <f t="shared" si="6"/>
        <v>Y_57 = PEAO_57; % outcome matrix</v>
      </c>
      <c r="AS18" s="2" t="str">
        <f t="shared" si="44"/>
        <v>Y_pre_57 = Y_57(:,1:T);</v>
      </c>
      <c r="AW18" s="2" t="str">
        <f t="shared" si="45"/>
        <v>Y_post_57 = Y_57(:,T+1:end);</v>
      </c>
      <c r="BA18" s="2" t="str">
        <f t="shared" si="46"/>
        <v>[a_hat_57,B_hat_57] = scm_batch(Y_pre_57);</v>
      </c>
      <c r="BF18" s="2" t="str">
        <f t="shared" si="38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39"/>
        <v>M_hat_57 = (eye(N)-B_hat_57)'*(eye(N)-B_hat_57);</v>
      </c>
      <c r="DQ18" s="2" t="str">
        <f t="shared" si="40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1"/>
        <v>synthetic_control_57=synthetic_control_57'</v>
      </c>
      <c r="EQ18" s="2" t="str">
        <f t="shared" si="42"/>
        <v>synthetic_control_sp_57=synthetic_control_sp_57'</v>
      </c>
      <c r="EV18" s="2" t="str">
        <f t="shared" si="43"/>
        <v>tratado_57=tratado_57'</v>
      </c>
      <c r="EZ18" s="2" t="str">
        <f t="shared" si="7"/>
        <v>xlswrite('G:\Mi unidad\1. PROYECTOS TELLO 2022\SCM SPILL OVERS\outputs\PEAO\distancia_centro_salud\1%\simulacion_4\synthetic_control_outputs.xlsx',synthetic_control_57,57)</v>
      </c>
      <c r="FN18" s="2" t="str">
        <f t="shared" si="8"/>
        <v>xlswrite('G:\Mi unidad\1. PROYECTOS TELLO 2022\SCM SPILL OVERS\outputs\PEAO\distancia_centro_salud\1%\simulacion_4\synthetic_control_spillover_outputs.xlsx',synthetic_control_sp_57,57)</v>
      </c>
      <c r="GD18" s="2" t="str">
        <f t="shared" si="9"/>
        <v>xlswrite('G:\Mi unidad\1. PROYECTOS TELLO 2022\SCM SPILL OVERS\outputs\PEAO\distancia_centro_salud\1%\simulacion_4\observado_outputs.xlsx',tratado_57,57)</v>
      </c>
      <c r="GR18" s="2" t="str">
        <f t="shared" si="10"/>
        <v>xlswrite('G:\Mi unidad\1. PROYECTOS TELLO 2022\SCM SPILL OVERS\outputs\PEAO\informalidad\1%\simulacion_4\synthetic_control_outputs.xlsx',synthetic_control_57,57)</v>
      </c>
      <c r="HF18" s="2" t="str">
        <f t="shared" si="11"/>
        <v>xlswrite('G:\Mi unidad\1. PROYECTOS TELLO 2022\SCM SPILL OVERS\outputs\PEAO\informalidad\1%\simulacion_4\synthetic_control_spillover_outputs.xlsx',synthetic_control_sp_57,57)</v>
      </c>
      <c r="HV18" s="2" t="str">
        <f t="shared" si="12"/>
        <v>xlswrite('G:\Mi unidad\1. PROYECTOS TELLO 2022\SCM SPILL OVERS\outputs\PEAO\informalidad\1%\simulacion_4\observado_outputs.xlsx',tratado_57,57)</v>
      </c>
      <c r="IJ18" s="2" t="str">
        <f t="shared" si="13"/>
        <v>xlswrite('G:\Mi unidad\1. PROYECTOS TELLO 2022\SCM SPILL OVERS\outputs\PEAO\densidad\1%\simulacion_4\synthetic_control_outputs.xlsx',synthetic_control_57,57)</v>
      </c>
      <c r="IX18" s="2" t="str">
        <f t="shared" si="14"/>
        <v>xlswrite('G:\Mi unidad\1. PROYECTOS TELLO 2022\SCM SPILL OVERS\outputs\PEAO\densidad\1%\simulacion_4\synthetic_control_spillover_outputs.xlsx',synthetic_control_sp_57,57)</v>
      </c>
      <c r="JN18" s="2" t="str">
        <f t="shared" si="15"/>
        <v>xlswrite('G:\Mi unidad\1. PROYECTOS TELLO 2022\SCM SPILL OVERS\outputs\PEAO\densidad\1%\simulacion_4\observado_outputs.xlsx',tratado_57,57)</v>
      </c>
      <c r="KA18" s="2" t="str">
        <f t="shared" si="16"/>
        <v>xlswrite('G:\Mi unidad\1. PROYECTOS TELLO 2022\SCM SPILL OVERS\outputs\PEAO\bajo_niv_educ\1%\simulacion_4\synthetic_control_outputs.xlsx',synthetic_control_57,57)</v>
      </c>
      <c r="KO18" s="2" t="str">
        <f t="shared" si="17"/>
        <v>xlswrite('G:\Mi unidad\1. PROYECTOS TELLO 2022\SCM SPILL OVERS\outputs\PEAO\bajo_niv_educ\1%\simulacion_4\synthetic_control_spillover_outputs.xlsx',synthetic_control_sp_57,57)</v>
      </c>
      <c r="LE18" s="2" t="str">
        <f t="shared" si="18"/>
        <v>xlswrite('G:\Mi unidad\1. PROYECTOS TELLO 2022\SCM SPILL OVERS\outputs\PEAO\bajo_niv_educ\1%\simulacion_4\observado_outputs.xlsx',tratado_57,57)</v>
      </c>
      <c r="LS18" s="2" t="str">
        <f t="shared" si="19"/>
        <v>xlswrite('G:\Mi unidad\1. PROYECTOS TELLO 2022\SCM SPILL OVERS\outputs\PEAO\bajo_ingreso\1%\simulacion_4\synthetic_control_outputs.xlsx',synthetic_control_57,57)</v>
      </c>
      <c r="MH18" s="2" t="str">
        <f t="shared" si="20"/>
        <v>xlswrite('G:\Mi unidad\1. PROYECTOS TELLO 2022\SCM SPILL OVERS\outputs\PEAO\bajo_ingreso\1%\simulacion_4\synthetic_control_spillover_outputs.xlsx',synthetic_control_sp_57,57)</v>
      </c>
      <c r="MX18" s="2" t="str">
        <f t="shared" si="21"/>
        <v>xlswrite('G:\Mi unidad\1. PROYECTOS TELLO 2022\SCM SPILL OVERS\outputs\PEAO\bajo_ingreso\1%\simulacion_4\observado_outputs.xlsx',tratado_57,57)</v>
      </c>
      <c r="NR18" s="2" t="str">
        <f t="shared" si="22"/>
        <v>xlswrite('G:\Mi unidad\1. PROYECTOS TELLO 2022\SCM SPILL OVERS\outputs\PEAO\densidad_g\1%\simulacion_4\synthetic_control_outputs.xlsx',synthetic_control_57,57)</v>
      </c>
      <c r="OF18" s="2" t="str">
        <f t="shared" si="23"/>
        <v>xlswrite('G:\Mi unidad\1. PROYECTOS TELLO 2022\SCM SPILL OVERS\outputs\PEAO\densidad_g\1%\simulacion_4\synthetic_control_spillover_outputs.xlsx',synthetic_control_sp_57,57)</v>
      </c>
      <c r="OV18" s="2" t="str">
        <f t="shared" si="24"/>
        <v>xlswrite('G:\Mi unidad\1. PROYECTOS TELLO 2022\SCM SPILL OVERS\outputs\PEAO\densidad_g\1%\simulacion_4\observado_outputs.xlsx',tratado_57,57)</v>
      </c>
      <c r="PI18" s="2" t="str">
        <f t="shared" si="25"/>
        <v>xlswrite('G:\Mi unidad\1. PROYECTOS TELLO 2022\SCM SPILL OVERS\outputs\PEAO\alimentos\1%\simulacion_4\synthetic_control_outputs.xlsx',synthetic_control_57,57);</v>
      </c>
      <c r="PJ18" s="2" t="str">
        <f t="shared" si="26"/>
        <v>xlswrite('G:\Mi unidad\1. PROYECTOS TELLO 2022\SCM SPILL OVERS\outputs\PEAO\alimentos\1%\simulacion_4\synthetic_control_spillover_outputs.xlsx',synthetic_control_sp_57,57);</v>
      </c>
      <c r="PK18" s="2" t="str">
        <f t="shared" si="27"/>
        <v>xlswrite('G:\Mi unidad\1. PROYECTOS TELLO 2022\SCM SPILL OVERS\outputs\PEAO\alimentos\1%\simulacion_4\observado_outputs.xlsx',tratado_57,57);</v>
      </c>
      <c r="PP18" s="2" t="str">
        <f t="shared" si="28"/>
        <v>xlswrite('G:\Mi unidad\1. PROYECTOS TELLO 2022\SCM SPILL OVERS\outputs\PEAO\jefe_hogar\1%\simulacion_4\synthetic_control_outputs.xlsx',synthetic_control_57,57);</v>
      </c>
      <c r="PQ18" s="2" t="str">
        <f t="shared" si="29"/>
        <v>xlswrite('G:\Mi unidad\1. PROYECTOS TELLO 2022\SCM SPILL OVERS\outputs\PEAO\jefe_hogar\1%\simulacion_4\synthetic_control_spillover_outputs.xlsx',synthetic_control_sp_57,57);</v>
      </c>
      <c r="PR18" s="2" t="str">
        <f t="shared" si="30"/>
        <v>xlswrite('G:\Mi unidad\1. PROYECTOS TELLO 2022\SCM SPILL OVERS\outputs\PEAO\jefe_hogar\1%\simulacion_4\observado_outputs.xlsx',tratado_57,57);</v>
      </c>
      <c r="PV18" s="2" t="str">
        <f t="shared" si="31"/>
        <v>xlswrite('G:\Mi unidad\1. PROYECTOS TELLO 2022\SCM SPILL OVERS\outputs\PEAO\mujeres\1%\simulacion_4\synthetic_control_outputs.xlsx',synthetic_control_57,57);</v>
      </c>
      <c r="PW18" s="2" t="str">
        <f t="shared" si="32"/>
        <v>xlswrite('G:\Mi unidad\1. PROYECTOS TELLO 2022\SCM SPILL OVERS\outputs\PEAO\mujeres\1%\simulacion_4\synthetic_control_spillover_outputs.xlsx',synthetic_control_sp_57,57);</v>
      </c>
      <c r="PX18" s="2" t="str">
        <f t="shared" si="33"/>
        <v>xlswrite('G:\Mi unidad\1. PROYECTOS TELLO 2022\SCM SPILL OVERS\outputs\PEAO\mujeres\1%\simulacion_4\observado_outputs.xlsx',tratado_57,57);</v>
      </c>
      <c r="QB18" s="2" t="str">
        <f t="shared" si="34"/>
        <v>xlswrite('G:\Mi unidad\1. PROYECTOS TELLO 2022\SCM SPILL OVERS\outputs\PEAO\criminalidad\1%\simulacion_4\synthetic_control_outputs.xlsx',synthetic_control_57,57);</v>
      </c>
      <c r="QC18" s="2" t="str">
        <f t="shared" si="35"/>
        <v>xlswrite('G:\Mi unidad\1. PROYECTOS TELLO 2022\SCM SPILL OVERS\outputs\PEAO\criminalidad\1%\simulacion_4\synthetic_control_spillover_outputs.xlsx',synthetic_control_sp_57,57);</v>
      </c>
      <c r="QD18" s="2" t="str">
        <f t="shared" si="36"/>
        <v>xlswrite('G:\Mi unidad\1. PROYECTOS TELLO 2022\SCM SPILL OVERS\outputs\PEAO\criminalidad\1%\simulacion_4\observado_outputs.xlsx',tratado_57,57);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OVERS\outputs\PEAO\bajo_niv_educ\1%\simulacion_4\output_tests.xlsx',ub_vec_"&amp;QW18&amp;"','ub_vec_"&amp;QW18&amp;"');"</f>
        <v>xlswrite('G:\Mi unidad\1. PROYECTOS TELLO 2022\SCM SPILL OVERS\outputs\PEAO\bajo_niv_educ\1%\simulacion_4\output_tests.xlsx',ub_vec_16','ub_vec_16');</v>
      </c>
      <c r="RK18">
        <v>16</v>
      </c>
      <c r="RL18" t="str">
        <f>"xlswrite('G:\Mi unidad\1. PROYECTOS TELLO 2022\SCM SPILL OVERS\outputs\PEAO\bajo_ingreso\1%\simulacion_4\output_tests.xlsx',ub_vec_"&amp;RK18&amp;"','ub_vec_"&amp;RK18&amp;"');"</f>
        <v>xlswrite('G:\Mi unidad\1. PROYECTOS TELLO 2022\SCM SPILL OVERS\outputs\PEAO\bajo_ingreso\1%\simulacion_4\output_tests.xlsx',ub_vec_16','ub_vec_16');</v>
      </c>
      <c r="RW18">
        <v>16</v>
      </c>
      <c r="RX18" t="str">
        <f>"xlswrite('G:\Mi unidad\1. PROYECTOS TELLO 2022\SCM SPILL OVERS\outputs\PEAO\densidad\1%\simulacion_4\output_tests.xlsx',ub_vec_"&amp;RW18&amp;"','ub_vec_"&amp;RW18&amp;"');"</f>
        <v>xlswrite('G:\Mi unidad\1. PROYECTOS TELLO 2022\SCM SPILL OVERS\outputs\PEAO\densidad\1%\simulacion_4\output_tests.xlsx',ub_vec_16','ub_vec_16');</v>
      </c>
      <c r="SI18">
        <v>16</v>
      </c>
      <c r="SJ18" t="str">
        <f>"xlswrite('G:\Mi unidad\1. PROYECTOS TELLO 2022\SCM SPILL OVERS\outputs\PEAO\densidad_g\1%\simulacion_4\output_tests.xlsx',ub_vec_"&amp;SI18&amp;"','ub_vec_"&amp;SI18&amp;"');"</f>
        <v>xlswrite('G:\Mi unidad\1. PROYECTOS TELLO 2022\SCM SPILL OVERS\outputs\PEAO\densidad_g\1%\simulacion_4\output_tests.xlsx',ub_vec_16','ub_vec_16');</v>
      </c>
      <c r="SU18">
        <v>16</v>
      </c>
      <c r="SV18" t="str">
        <f>"xlswrite('G:\Mi unidad\1. PROYECTOS TELLO 2022\SCM SPILL OVERS\outputs\PEAO\distancia_centro_salud\1%\simulacion_4\output_tests.xlsx',ub_vec_"&amp;SU18&amp;"','ub_vec_"&amp;SU18&amp;"');"</f>
        <v>xlswrite('G:\Mi unidad\1. PROYECTOS TELLO 2022\SCM SPILL OVERS\outputs\PEAO\distancia_centro_salud\1%\simulacion_4\output_tests.xlsx',ub_vec_16','ub_vec_16');</v>
      </c>
      <c r="TH18">
        <v>16</v>
      </c>
      <c r="TI18" t="str">
        <f>"xlswrite('G:\Mi unidad\1. PROYECTOS TELLO 2022\SCM SPILL OVERS\outputs\PEAO\informalidad\1%\simulacion_4\output_tests.xlsx',ub_vec_"&amp;TH18&amp;"','ub_vec_"&amp;TH18&amp;"');"</f>
        <v>xlswrite('G:\Mi unidad\1. PROYECTOS TELLO 2022\SCM SPILL OVERS\outputs\PEAO\informalidad\1%\simulacion_4\output_tests.xlsx',ub_vec_16','ub_vec_16');</v>
      </c>
      <c r="TU18">
        <v>16</v>
      </c>
      <c r="TV18" t="str">
        <f>"xlswrite('G:\Mi unidad\1. PROYECTOS TELLO 2022\SCM SPILL OVERS\outputs\PEAO\alimentos\1%\simulacion_4\output_tests.xlsx',ub_vec_"&amp;TU18&amp;"','ub_vec_"&amp;TU18&amp;"');"</f>
        <v>xlswrite('G:\Mi unidad\1. PROYECTOS TELLO 2022\SCM SPILL OVERS\outputs\PEAO\alimentos\1%\simulacion_4\output_tests.xlsx',ub_vec_16','ub_vec_16');</v>
      </c>
      <c r="UB18">
        <v>16</v>
      </c>
      <c r="UC18" t="str">
        <f>"xlswrite('G:\Mi unidad\1. PROYECTOS TELLO 2022\SCM SPILL OVERS\outputs\PEAO\jefe_hogar\1%\simulacion_4\output_tests.xlsx',ub_vec_"&amp;UB18&amp;"','ub_vec_"&amp;UB18&amp;"');"</f>
        <v>xlswrite('G:\Mi unidad\1. PROYECTOS TELLO 2022\SCM SPILL OVERS\outputs\PEAO\jefe_hogar\1%\simulacion_4\output_tests.xlsx',ub_vec_16','ub_vec_16');</v>
      </c>
      <c r="UI18">
        <v>16</v>
      </c>
      <c r="UJ18" t="str">
        <f>"xlswrite('G:\Mi unidad\1. PROYECTOS TELLO 2022\SCM SPILL OVERS\outputs\PEAO\mujeres\1%\simulacion_4\output_tests.xlsx',ub_vec_"&amp;UI18&amp;"','ub_vec_"&amp;UI18&amp;"');"</f>
        <v>xlswrite('G:\Mi unidad\1. PROYECTOS TELLO 2022\SCM SPILL OVERS\outputs\PEAO\mujeres\1%\simulacion_4\output_tests.xlsx',ub_vec_16','ub_vec_16');</v>
      </c>
      <c r="UU18">
        <v>16</v>
      </c>
      <c r="UV18" t="str">
        <f>"xlswrite('G:\Mi unidad\1. PROYECTOS TELLO 2022\SCM SPILL OVERS\outputs\PEAO\criminalidad\1%\simulacion_4\output_tests.xlsx',ub_vec_"&amp;UU18&amp;"','ub_vec_"&amp;UU18&amp;"');"</f>
        <v>xlswrite('G:\Mi unidad\1. PROYECTOS TELLO 2022\SCM SPILL OVERS\outputs\PEAO\criminalidad\1%\simulacion_4\output_tests.xlsx',ub_vec_16','ub_vec_16');</v>
      </c>
    </row>
    <row r="19" spans="1:568" x14ac:dyDescent="0.3">
      <c r="A19">
        <v>65</v>
      </c>
      <c r="B19" s="2" t="str">
        <f t="shared" si="0"/>
        <v>[data_65,provincias_65,~] = xlsread('BD_PEAO_est_1_provincia_65.xlsx');</v>
      </c>
      <c r="E19" s="2" t="str">
        <f t="shared" si="37"/>
        <v>provincia_65 = unique(provincias_65(2:end,1));</v>
      </c>
      <c r="O19" s="2" t="str">
        <f t="shared" si="1"/>
        <v>PEAO_65 = reshape(data_65(:,2),T+S,N);</v>
      </c>
      <c r="T19" s="2" t="str">
        <f t="shared" si="2"/>
        <v xml:space="preserve">PEAO_65 = PEAO_65'; </v>
      </c>
      <c r="X19" s="2" t="str">
        <f t="shared" si="3"/>
        <v>tratado_65 = PEAO_65(1,:);</v>
      </c>
      <c r="AC19" s="2" t="str">
        <f t="shared" si="4"/>
        <v>PEAO_65(1,:) = [];</v>
      </c>
      <c r="AI19" s="2" t="str">
        <f t="shared" si="5"/>
        <v>PEAO_65 = [tratado_65;PEAO_65];</v>
      </c>
      <c r="AN19" s="2" t="str">
        <f t="shared" si="6"/>
        <v>Y_65 = PEAO_65; % outcome matrix</v>
      </c>
      <c r="AS19" s="2" t="str">
        <f t="shared" si="44"/>
        <v>Y_pre_65 = Y_65(:,1:T);</v>
      </c>
      <c r="AW19" s="2" t="str">
        <f t="shared" si="45"/>
        <v>Y_post_65 = Y_65(:,T+1:end);</v>
      </c>
      <c r="BA19" s="2" t="str">
        <f t="shared" si="46"/>
        <v>[a_hat_65,B_hat_65] = scm_batch(Y_pre_65);</v>
      </c>
      <c r="BF19" s="2" t="str">
        <f t="shared" si="38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39"/>
        <v>M_hat_65 = (eye(N)-B_hat_65)'*(eye(N)-B_hat_65);</v>
      </c>
      <c r="DQ19" s="2" t="str">
        <f t="shared" si="40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1"/>
        <v>synthetic_control_65=synthetic_control_65'</v>
      </c>
      <c r="EQ19" s="2" t="str">
        <f t="shared" si="42"/>
        <v>synthetic_control_sp_65=synthetic_control_sp_65'</v>
      </c>
      <c r="EV19" s="2" t="str">
        <f t="shared" si="43"/>
        <v>tratado_65=tratado_65'</v>
      </c>
      <c r="EZ19" s="2" t="str">
        <f t="shared" si="7"/>
        <v>xlswrite('G:\Mi unidad\1. PROYECTOS TELLO 2022\SCM SPILL OVERS\outputs\PEAO\distancia_centro_salud\1%\simulacion_4\synthetic_control_outputs.xlsx',synthetic_control_65,65)</v>
      </c>
      <c r="FN19" s="2" t="str">
        <f t="shared" si="8"/>
        <v>xlswrite('G:\Mi unidad\1. PROYECTOS TELLO 2022\SCM SPILL OVERS\outputs\PEAO\distancia_centro_salud\1%\simulacion_4\synthetic_control_spillover_outputs.xlsx',synthetic_control_sp_65,65)</v>
      </c>
      <c r="GD19" s="2" t="str">
        <f t="shared" si="9"/>
        <v>xlswrite('G:\Mi unidad\1. PROYECTOS TELLO 2022\SCM SPILL OVERS\outputs\PEAO\distancia_centro_salud\1%\simulacion_4\observado_outputs.xlsx',tratado_65,65)</v>
      </c>
      <c r="GR19" s="2" t="str">
        <f t="shared" si="10"/>
        <v>xlswrite('G:\Mi unidad\1. PROYECTOS TELLO 2022\SCM SPILL OVERS\outputs\PEAO\informalidad\1%\simulacion_4\synthetic_control_outputs.xlsx',synthetic_control_65,65)</v>
      </c>
      <c r="HF19" s="2" t="str">
        <f t="shared" si="11"/>
        <v>xlswrite('G:\Mi unidad\1. PROYECTOS TELLO 2022\SCM SPILL OVERS\outputs\PEAO\informalidad\1%\simulacion_4\synthetic_control_spillover_outputs.xlsx',synthetic_control_sp_65,65)</v>
      </c>
      <c r="HV19" s="2" t="str">
        <f t="shared" si="12"/>
        <v>xlswrite('G:\Mi unidad\1. PROYECTOS TELLO 2022\SCM SPILL OVERS\outputs\PEAO\informalidad\1%\simulacion_4\observado_outputs.xlsx',tratado_65,65)</v>
      </c>
      <c r="IJ19" s="2" t="str">
        <f t="shared" si="13"/>
        <v>xlswrite('G:\Mi unidad\1. PROYECTOS TELLO 2022\SCM SPILL OVERS\outputs\PEAO\densidad\1%\simulacion_4\synthetic_control_outputs.xlsx',synthetic_control_65,65)</v>
      </c>
      <c r="IX19" s="2" t="str">
        <f t="shared" si="14"/>
        <v>xlswrite('G:\Mi unidad\1. PROYECTOS TELLO 2022\SCM SPILL OVERS\outputs\PEAO\densidad\1%\simulacion_4\synthetic_control_spillover_outputs.xlsx',synthetic_control_sp_65,65)</v>
      </c>
      <c r="JN19" s="2" t="str">
        <f t="shared" si="15"/>
        <v>xlswrite('G:\Mi unidad\1. PROYECTOS TELLO 2022\SCM SPILL OVERS\outputs\PEAO\densidad\1%\simulacion_4\observado_outputs.xlsx',tratado_65,65)</v>
      </c>
      <c r="KA19" s="2" t="str">
        <f t="shared" si="16"/>
        <v>xlswrite('G:\Mi unidad\1. PROYECTOS TELLO 2022\SCM SPILL OVERS\outputs\PEAO\bajo_niv_educ\1%\simulacion_4\synthetic_control_outputs.xlsx',synthetic_control_65,65)</v>
      </c>
      <c r="KO19" s="2" t="str">
        <f t="shared" si="17"/>
        <v>xlswrite('G:\Mi unidad\1. PROYECTOS TELLO 2022\SCM SPILL OVERS\outputs\PEAO\bajo_niv_educ\1%\simulacion_4\synthetic_control_spillover_outputs.xlsx',synthetic_control_sp_65,65)</v>
      </c>
      <c r="LE19" s="2" t="str">
        <f t="shared" si="18"/>
        <v>xlswrite('G:\Mi unidad\1. PROYECTOS TELLO 2022\SCM SPILL OVERS\outputs\PEAO\bajo_niv_educ\1%\simulacion_4\observado_outputs.xlsx',tratado_65,65)</v>
      </c>
      <c r="LS19" s="2" t="str">
        <f t="shared" si="19"/>
        <v>xlswrite('G:\Mi unidad\1. PROYECTOS TELLO 2022\SCM SPILL OVERS\outputs\PEAO\bajo_ingreso\1%\simulacion_4\synthetic_control_outputs.xlsx',synthetic_control_65,65)</v>
      </c>
      <c r="MH19" s="2" t="str">
        <f t="shared" si="20"/>
        <v>xlswrite('G:\Mi unidad\1. PROYECTOS TELLO 2022\SCM SPILL OVERS\outputs\PEAO\bajo_ingreso\1%\simulacion_4\synthetic_control_spillover_outputs.xlsx',synthetic_control_sp_65,65)</v>
      </c>
      <c r="MX19" s="2" t="str">
        <f t="shared" si="21"/>
        <v>xlswrite('G:\Mi unidad\1. PROYECTOS TELLO 2022\SCM SPILL OVERS\outputs\PEAO\bajo_ingreso\1%\simulacion_4\observado_outputs.xlsx',tratado_65,65)</v>
      </c>
      <c r="NR19" s="2" t="str">
        <f t="shared" si="22"/>
        <v>xlswrite('G:\Mi unidad\1. PROYECTOS TELLO 2022\SCM SPILL OVERS\outputs\PEAO\densidad_g\1%\simulacion_4\synthetic_control_outputs.xlsx',synthetic_control_65,65)</v>
      </c>
      <c r="OF19" s="2" t="str">
        <f t="shared" si="23"/>
        <v>xlswrite('G:\Mi unidad\1. PROYECTOS TELLO 2022\SCM SPILL OVERS\outputs\PEAO\densidad_g\1%\simulacion_4\synthetic_control_spillover_outputs.xlsx',synthetic_control_sp_65,65)</v>
      </c>
      <c r="OV19" s="2" t="str">
        <f t="shared" si="24"/>
        <v>xlswrite('G:\Mi unidad\1. PROYECTOS TELLO 2022\SCM SPILL OVERS\outputs\PEAO\densidad_g\1%\simulacion_4\observado_outputs.xlsx',tratado_65,65)</v>
      </c>
      <c r="PI19" s="2" t="str">
        <f t="shared" si="25"/>
        <v>xlswrite('G:\Mi unidad\1. PROYECTOS TELLO 2022\SCM SPILL OVERS\outputs\PEAO\alimentos\1%\simulacion_4\synthetic_control_outputs.xlsx',synthetic_control_65,65);</v>
      </c>
      <c r="PJ19" s="2" t="str">
        <f t="shared" si="26"/>
        <v>xlswrite('G:\Mi unidad\1. PROYECTOS TELLO 2022\SCM SPILL OVERS\outputs\PEAO\alimentos\1%\simulacion_4\synthetic_control_spillover_outputs.xlsx',synthetic_control_sp_65,65);</v>
      </c>
      <c r="PK19" s="2" t="str">
        <f t="shared" si="27"/>
        <v>xlswrite('G:\Mi unidad\1. PROYECTOS TELLO 2022\SCM SPILL OVERS\outputs\PEAO\alimentos\1%\simulacion_4\observado_outputs.xlsx',tratado_65,65);</v>
      </c>
      <c r="PP19" s="2" t="str">
        <f t="shared" si="28"/>
        <v>xlswrite('G:\Mi unidad\1. PROYECTOS TELLO 2022\SCM SPILL OVERS\outputs\PEAO\jefe_hogar\1%\simulacion_4\synthetic_control_outputs.xlsx',synthetic_control_65,65);</v>
      </c>
      <c r="PQ19" s="2" t="str">
        <f t="shared" si="29"/>
        <v>xlswrite('G:\Mi unidad\1. PROYECTOS TELLO 2022\SCM SPILL OVERS\outputs\PEAO\jefe_hogar\1%\simulacion_4\synthetic_control_spillover_outputs.xlsx',synthetic_control_sp_65,65);</v>
      </c>
      <c r="PR19" s="2" t="str">
        <f t="shared" si="30"/>
        <v>xlswrite('G:\Mi unidad\1. PROYECTOS TELLO 2022\SCM SPILL OVERS\outputs\PEAO\jefe_hogar\1%\simulacion_4\observado_outputs.xlsx',tratado_65,65);</v>
      </c>
      <c r="PV19" s="2" t="str">
        <f t="shared" si="31"/>
        <v>xlswrite('G:\Mi unidad\1. PROYECTOS TELLO 2022\SCM SPILL OVERS\outputs\PEAO\mujeres\1%\simulacion_4\synthetic_control_outputs.xlsx',synthetic_control_65,65);</v>
      </c>
      <c r="PW19" s="2" t="str">
        <f t="shared" si="32"/>
        <v>xlswrite('G:\Mi unidad\1. PROYECTOS TELLO 2022\SCM SPILL OVERS\outputs\PEAO\mujeres\1%\simulacion_4\synthetic_control_spillover_outputs.xlsx',synthetic_control_sp_65,65);</v>
      </c>
      <c r="PX19" s="2" t="str">
        <f t="shared" si="33"/>
        <v>xlswrite('G:\Mi unidad\1. PROYECTOS TELLO 2022\SCM SPILL OVERS\outputs\PEAO\mujeres\1%\simulacion_4\observado_outputs.xlsx',tratado_65,65);</v>
      </c>
      <c r="QB19" s="2" t="str">
        <f t="shared" si="34"/>
        <v>xlswrite('G:\Mi unidad\1. PROYECTOS TELLO 2022\SCM SPILL OVERS\outputs\PEAO\criminalidad\1%\simulacion_4\synthetic_control_outputs.xlsx',synthetic_control_65,65);</v>
      </c>
      <c r="QC19" s="2" t="str">
        <f t="shared" si="35"/>
        <v>xlswrite('G:\Mi unidad\1. PROYECTOS TELLO 2022\SCM SPILL OVERS\outputs\PEAO\criminalidad\1%\simulacion_4\synthetic_control_spillover_outputs.xlsx',synthetic_control_sp_65,65);</v>
      </c>
      <c r="QD19" s="2" t="str">
        <f t="shared" si="36"/>
        <v>xlswrite('G:\Mi unidad\1. PROYECTOS TELLO 2022\SCM SPILL OVERS\outputs\PEAO\criminalidad\1%\simulacion_4\observado_outputs.xlsx',tratado_65,65);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sp_andrews(Y_pre_"&amp;QP19&amp;",PEAO_"&amp;QP19&amp;"(:,T+s),A_"&amp;QP19&amp;",C,d,alpha_sig);"</f>
        <v xml:space="preserve">    spillover_test_10(s) = sp_andrews(Y_pre_10,PEAO_10(:,T+s),A_10,C,d,alpha_sig);</v>
      </c>
      <c r="QW19">
        <v>16</v>
      </c>
      <c r="QX19" t="str">
        <f>"xlswrite('G:\Mi unidad\1. PROYECTOS TELLO 2022\SCM SPILL OVERS\outputs\PEAO\bajo_niv_educ\1%\simulacion_4\output_tests.xlsx',p_value_vec_"&amp;QW19&amp;"','p_value_vec_"&amp;QW19&amp;"');"</f>
        <v>xlswrite('G:\Mi unidad\1. PROYECTOS TELLO 2022\SCM SPILL OVERS\outputs\PEAO\bajo_niv_educ\1%\simulacion_4\output_tests.xlsx',p_value_vec_16','p_value_vec_16');</v>
      </c>
      <c r="RK19">
        <v>16</v>
      </c>
      <c r="RL19" t="str">
        <f>"xlswrite('G:\Mi unidad\1. PROYECTOS TELLO 2022\SCM SPILL OVERS\outputs\PEAO\bajo_ingreso\1%\simulacion_4\output_tests.xlsx',p_value_vec_"&amp;RK19&amp;"','p_value_vec_"&amp;RK19&amp;"');"</f>
        <v>xlswrite('G:\Mi unidad\1. PROYECTOS TELLO 2022\SCM SPILL OVERS\outputs\PEAO\bajo_ingreso\1%\simulacion_4\output_tests.xlsx',p_value_vec_16','p_value_vec_16');</v>
      </c>
      <c r="RW19">
        <v>16</v>
      </c>
      <c r="RX19" t="str">
        <f>"xlswrite('G:\Mi unidad\1. PROYECTOS TELLO 2022\SCM SPILL OVERS\outputs\PEAO\densidad\1%\simulacion_4\output_tests.xlsx',p_value_vec_"&amp;RW19&amp;"','p_value_vec_"&amp;RW19&amp;"');"</f>
        <v>xlswrite('G:\Mi unidad\1. PROYECTOS TELLO 2022\SCM SPILL OVERS\outputs\PEAO\densidad\1%\simulacion_4\output_tests.xlsx',p_value_vec_16','p_value_vec_16');</v>
      </c>
      <c r="SI19">
        <v>16</v>
      </c>
      <c r="SJ19" t="str">
        <f>"xlswrite('G:\Mi unidad\1. PROYECTOS TELLO 2022\SCM SPILL OVERS\outputs\PEAO\densidad_g\1%\simulacion_4\output_tests.xlsx',p_value_vec_"&amp;SI19&amp;"','p_value_vec_"&amp;SI19&amp;"');"</f>
        <v>xlswrite('G:\Mi unidad\1. PROYECTOS TELLO 2022\SCM SPILL OVERS\outputs\PEAO\densidad_g\1%\simulacion_4\output_tests.xlsx',p_value_vec_16','p_value_vec_16');</v>
      </c>
      <c r="SU19">
        <v>16</v>
      </c>
      <c r="SV19" t="str">
        <f>"xlswrite('G:\Mi unidad\1. PROYECTOS TELLO 2022\SCM SPILL OVERS\outputs\PEAO\distancia_centro_salud\1%\simulacion_4\output_tests.xlsx',p_value_vec_"&amp;SU19&amp;"','p_value_vec_"&amp;SU19&amp;"');"</f>
        <v>xlswrite('G:\Mi unidad\1. PROYECTOS TELLO 2022\SCM SPILL OVERS\outputs\PEAO\distancia_centro_salud\1%\simulacion_4\output_tests.xlsx',p_value_vec_16','p_value_vec_16');</v>
      </c>
      <c r="TH19">
        <v>16</v>
      </c>
      <c r="TI19" t="str">
        <f>"xlswrite('G:\Mi unidad\1. PROYECTOS TELLO 2022\SCM SPILL OVERS\outputs\PEAO\informalidad\1%\simulacion_4\output_tests.xlsx',p_value_vec_"&amp;TH19&amp;"','p_value_vec_"&amp;TH19&amp;"');"</f>
        <v>xlswrite('G:\Mi unidad\1. PROYECTOS TELLO 2022\SCM SPILL OVERS\outputs\PEAO\informalidad\1%\simulacion_4\output_tests.xlsx',p_value_vec_16','p_value_vec_16');</v>
      </c>
      <c r="TU19">
        <v>16</v>
      </c>
      <c r="TV19" t="str">
        <f>"xlswrite('G:\Mi unidad\1. PROYECTOS TELLO 2022\SCM SPILL OVERS\outputs\PEAO\alimentos\1%\simulacion_4\output_tests.xlsx',p_value_vec_"&amp;TU19&amp;"','p_value_vec_"&amp;TU19&amp;"');"</f>
        <v>xlswrite('G:\Mi unidad\1. PROYECTOS TELLO 2022\SCM SPILL OVERS\outputs\PEAO\alimentos\1%\simulacion_4\output_tests.xlsx',p_value_vec_16','p_value_vec_16');</v>
      </c>
      <c r="UB19">
        <v>16</v>
      </c>
      <c r="UC19" t="str">
        <f>"xlswrite('G:\Mi unidad\1. PROYECTOS TELLO 2022\SCM SPILL OVERS\outputs\PEAO\jefe_hogar\1%\simulacion_4\output_tests.xlsx',p_value_vec_"&amp;UB19&amp;"','p_value_vec_"&amp;UB19&amp;"');"</f>
        <v>xlswrite('G:\Mi unidad\1. PROYECTOS TELLO 2022\SCM SPILL OVERS\outputs\PEAO\jefe_hogar\1%\simulacion_4\output_tests.xlsx',p_value_vec_16','p_value_vec_16');</v>
      </c>
      <c r="UI19">
        <v>16</v>
      </c>
      <c r="UJ19" t="str">
        <f>"xlswrite('G:\Mi unidad\1. PROYECTOS TELLO 2022\SCM SPILL OVERS\outputs\PEAO\mujeres\1%\simulacion_4\output_tests.xlsx',p_value_vec_"&amp;UI19&amp;"','p_value_vec_"&amp;UI19&amp;"');"</f>
        <v>xlswrite('G:\Mi unidad\1. PROYECTOS TELLO 2022\SCM SPILL OVERS\outputs\PEAO\mujeres\1%\simulacion_4\output_tests.xlsx',p_value_vec_16','p_value_vec_16');</v>
      </c>
      <c r="UU19">
        <v>16</v>
      </c>
      <c r="UV19" t="str">
        <f>"xlswrite('G:\Mi unidad\1. PROYECTOS TELLO 2022\SCM SPILL OVERS\outputs\PEAO\criminalidad\1%\simulacion_4\output_tests.xlsx',p_value_vec_"&amp;UU19&amp;"','p_value_vec_"&amp;UU19&amp;"');"</f>
        <v>xlswrite('G:\Mi unidad\1. PROYECTOS TELLO 2022\SCM SPILL OVERS\outputs\PEAO\criminalidad\1%\simulacion_4\output_tests.xlsx',p_value_vec_16','p_value_vec_16');</v>
      </c>
    </row>
    <row r="20" spans="1:568" x14ac:dyDescent="0.3">
      <c r="A20">
        <v>66</v>
      </c>
      <c r="B20" s="2" t="str">
        <f t="shared" si="0"/>
        <v>[data_66,provincias_66,~] = xlsread('BD_PEAO_est_1_provincia_66.xlsx');</v>
      </c>
      <c r="E20" s="2" t="str">
        <f t="shared" si="37"/>
        <v>provincia_66 = unique(provincias_66(2:end,1));</v>
      </c>
      <c r="O20" s="2" t="str">
        <f t="shared" si="1"/>
        <v>PEAO_66 = reshape(data_66(:,2),T+S,N);</v>
      </c>
      <c r="T20" s="2" t="str">
        <f t="shared" si="2"/>
        <v xml:space="preserve">PEAO_66 = PEAO_66'; </v>
      </c>
      <c r="X20" s="2" t="str">
        <f t="shared" si="3"/>
        <v>tratado_66 = PEAO_66(1,:);</v>
      </c>
      <c r="AC20" s="2" t="str">
        <f t="shared" si="4"/>
        <v>PEAO_66(1,:) = [];</v>
      </c>
      <c r="AI20" s="2" t="str">
        <f t="shared" si="5"/>
        <v>PEAO_66 = [tratado_66;PEAO_66];</v>
      </c>
      <c r="AN20" s="2" t="str">
        <f t="shared" si="6"/>
        <v>Y_66 = PEAO_66; % outcome matrix</v>
      </c>
      <c r="AS20" s="2" t="str">
        <f t="shared" si="44"/>
        <v>Y_pre_66 = Y_66(:,1:T);</v>
      </c>
      <c r="AW20" s="2" t="str">
        <f t="shared" si="45"/>
        <v>Y_post_66 = Y_66(:,T+1:end);</v>
      </c>
      <c r="BA20" s="2" t="str">
        <f t="shared" si="46"/>
        <v>[a_hat_66,B_hat_66] = scm_batch(Y_pre_66);</v>
      </c>
      <c r="BF20" s="2" t="str">
        <f t="shared" si="38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39"/>
        <v>M_hat_66 = (eye(N)-B_hat_66)'*(eye(N)-B_hat_66);</v>
      </c>
      <c r="DQ20" s="2" t="str">
        <f t="shared" si="40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1"/>
        <v>synthetic_control_66=synthetic_control_66'</v>
      </c>
      <c r="EQ20" s="2" t="str">
        <f t="shared" si="42"/>
        <v>synthetic_control_sp_66=synthetic_control_sp_66'</v>
      </c>
      <c r="EV20" s="2" t="str">
        <f t="shared" si="43"/>
        <v>tratado_66=tratado_66'</v>
      </c>
      <c r="EZ20" s="2" t="str">
        <f t="shared" si="7"/>
        <v>xlswrite('G:\Mi unidad\1. PROYECTOS TELLO 2022\SCM SPILL OVERS\outputs\PEAO\distancia_centro_salud\1%\simulacion_4\synthetic_control_outputs.xlsx',synthetic_control_66,66)</v>
      </c>
      <c r="FN20" s="2" t="str">
        <f t="shared" si="8"/>
        <v>xlswrite('G:\Mi unidad\1. PROYECTOS TELLO 2022\SCM SPILL OVERS\outputs\PEAO\distancia_centro_salud\1%\simulacion_4\synthetic_control_spillover_outputs.xlsx',synthetic_control_sp_66,66)</v>
      </c>
      <c r="GD20" s="2" t="str">
        <f t="shared" si="9"/>
        <v>xlswrite('G:\Mi unidad\1. PROYECTOS TELLO 2022\SCM SPILL OVERS\outputs\PEAO\distancia_centro_salud\1%\simulacion_4\observado_outputs.xlsx',tratado_66,66)</v>
      </c>
      <c r="GR20" s="2" t="str">
        <f t="shared" si="10"/>
        <v>xlswrite('G:\Mi unidad\1. PROYECTOS TELLO 2022\SCM SPILL OVERS\outputs\PEAO\informalidad\1%\simulacion_4\synthetic_control_outputs.xlsx',synthetic_control_66,66)</v>
      </c>
      <c r="HF20" s="2" t="str">
        <f t="shared" si="11"/>
        <v>xlswrite('G:\Mi unidad\1. PROYECTOS TELLO 2022\SCM SPILL OVERS\outputs\PEAO\informalidad\1%\simulacion_4\synthetic_control_spillover_outputs.xlsx',synthetic_control_sp_66,66)</v>
      </c>
      <c r="HV20" s="2" t="str">
        <f t="shared" si="12"/>
        <v>xlswrite('G:\Mi unidad\1. PROYECTOS TELLO 2022\SCM SPILL OVERS\outputs\PEAO\informalidad\1%\simulacion_4\observado_outputs.xlsx',tratado_66,66)</v>
      </c>
      <c r="IJ20" s="2" t="str">
        <f t="shared" si="13"/>
        <v>xlswrite('G:\Mi unidad\1. PROYECTOS TELLO 2022\SCM SPILL OVERS\outputs\PEAO\densidad\1%\simulacion_4\synthetic_control_outputs.xlsx',synthetic_control_66,66)</v>
      </c>
      <c r="IX20" s="2" t="str">
        <f t="shared" si="14"/>
        <v>xlswrite('G:\Mi unidad\1. PROYECTOS TELLO 2022\SCM SPILL OVERS\outputs\PEAO\densidad\1%\simulacion_4\synthetic_control_spillover_outputs.xlsx',synthetic_control_sp_66,66)</v>
      </c>
      <c r="JN20" s="2" t="str">
        <f t="shared" si="15"/>
        <v>xlswrite('G:\Mi unidad\1. PROYECTOS TELLO 2022\SCM SPILL OVERS\outputs\PEAO\densidad\1%\simulacion_4\observado_outputs.xlsx',tratado_66,66)</v>
      </c>
      <c r="KA20" s="2" t="str">
        <f t="shared" si="16"/>
        <v>xlswrite('G:\Mi unidad\1. PROYECTOS TELLO 2022\SCM SPILL OVERS\outputs\PEAO\bajo_niv_educ\1%\simulacion_4\synthetic_control_outputs.xlsx',synthetic_control_66,66)</v>
      </c>
      <c r="KO20" s="2" t="str">
        <f t="shared" si="17"/>
        <v>xlswrite('G:\Mi unidad\1. PROYECTOS TELLO 2022\SCM SPILL OVERS\outputs\PEAO\bajo_niv_educ\1%\simulacion_4\synthetic_control_spillover_outputs.xlsx',synthetic_control_sp_66,66)</v>
      </c>
      <c r="LE20" s="2" t="str">
        <f t="shared" si="18"/>
        <v>xlswrite('G:\Mi unidad\1. PROYECTOS TELLO 2022\SCM SPILL OVERS\outputs\PEAO\bajo_niv_educ\1%\simulacion_4\observado_outputs.xlsx',tratado_66,66)</v>
      </c>
      <c r="LS20" s="2" t="str">
        <f t="shared" si="19"/>
        <v>xlswrite('G:\Mi unidad\1. PROYECTOS TELLO 2022\SCM SPILL OVERS\outputs\PEAO\bajo_ingreso\1%\simulacion_4\synthetic_control_outputs.xlsx',synthetic_control_66,66)</v>
      </c>
      <c r="MH20" s="2" t="str">
        <f t="shared" si="20"/>
        <v>xlswrite('G:\Mi unidad\1. PROYECTOS TELLO 2022\SCM SPILL OVERS\outputs\PEAO\bajo_ingreso\1%\simulacion_4\synthetic_control_spillover_outputs.xlsx',synthetic_control_sp_66,66)</v>
      </c>
      <c r="MX20" s="2" t="str">
        <f t="shared" si="21"/>
        <v>xlswrite('G:\Mi unidad\1. PROYECTOS TELLO 2022\SCM SPILL OVERS\outputs\PEAO\bajo_ingreso\1%\simulacion_4\observado_outputs.xlsx',tratado_66,66)</v>
      </c>
      <c r="NR20" s="2" t="str">
        <f t="shared" si="22"/>
        <v>xlswrite('G:\Mi unidad\1. PROYECTOS TELLO 2022\SCM SPILL OVERS\outputs\PEAO\densidad_g\1%\simulacion_4\synthetic_control_outputs.xlsx',synthetic_control_66,66)</v>
      </c>
      <c r="OF20" s="2" t="str">
        <f t="shared" si="23"/>
        <v>xlswrite('G:\Mi unidad\1. PROYECTOS TELLO 2022\SCM SPILL OVERS\outputs\PEAO\densidad_g\1%\simulacion_4\synthetic_control_spillover_outputs.xlsx',synthetic_control_sp_66,66)</v>
      </c>
      <c r="OV20" s="2" t="str">
        <f t="shared" si="24"/>
        <v>xlswrite('G:\Mi unidad\1. PROYECTOS TELLO 2022\SCM SPILL OVERS\outputs\PEAO\densidad_g\1%\simulacion_4\observado_outputs.xlsx',tratado_66,66)</v>
      </c>
      <c r="PI20" s="2" t="str">
        <f t="shared" si="25"/>
        <v>xlswrite('G:\Mi unidad\1. PROYECTOS TELLO 2022\SCM SPILL OVERS\outputs\PEAO\alimentos\1%\simulacion_4\synthetic_control_outputs.xlsx',synthetic_control_66,66);</v>
      </c>
      <c r="PJ20" s="2" t="str">
        <f t="shared" si="26"/>
        <v>xlswrite('G:\Mi unidad\1. PROYECTOS TELLO 2022\SCM SPILL OVERS\outputs\PEAO\alimentos\1%\simulacion_4\synthetic_control_spillover_outputs.xlsx',synthetic_control_sp_66,66);</v>
      </c>
      <c r="PK20" s="2" t="str">
        <f t="shared" si="27"/>
        <v>xlswrite('G:\Mi unidad\1. PROYECTOS TELLO 2022\SCM SPILL OVERS\outputs\PEAO\alimentos\1%\simulacion_4\observado_outputs.xlsx',tratado_66,66);</v>
      </c>
      <c r="PP20" s="2" t="str">
        <f t="shared" si="28"/>
        <v>xlswrite('G:\Mi unidad\1. PROYECTOS TELLO 2022\SCM SPILL OVERS\outputs\PEAO\jefe_hogar\1%\simulacion_4\synthetic_control_outputs.xlsx',synthetic_control_66,66);</v>
      </c>
      <c r="PQ20" s="2" t="str">
        <f t="shared" si="29"/>
        <v>xlswrite('G:\Mi unidad\1. PROYECTOS TELLO 2022\SCM SPILL OVERS\outputs\PEAO\jefe_hogar\1%\simulacion_4\synthetic_control_spillover_outputs.xlsx',synthetic_control_sp_66,66);</v>
      </c>
      <c r="PR20" s="2" t="str">
        <f t="shared" si="30"/>
        <v>xlswrite('G:\Mi unidad\1. PROYECTOS TELLO 2022\SCM SPILL OVERS\outputs\PEAO\jefe_hogar\1%\simulacion_4\observado_outputs.xlsx',tratado_66,66);</v>
      </c>
      <c r="PV20" s="2" t="str">
        <f t="shared" si="31"/>
        <v>xlswrite('G:\Mi unidad\1. PROYECTOS TELLO 2022\SCM SPILL OVERS\outputs\PEAO\mujeres\1%\simulacion_4\synthetic_control_outputs.xlsx',synthetic_control_66,66);</v>
      </c>
      <c r="PW20" s="2" t="str">
        <f t="shared" si="32"/>
        <v>xlswrite('G:\Mi unidad\1. PROYECTOS TELLO 2022\SCM SPILL OVERS\outputs\PEAO\mujeres\1%\simulacion_4\synthetic_control_spillover_outputs.xlsx',synthetic_control_sp_66,66);</v>
      </c>
      <c r="PX20" s="2" t="str">
        <f t="shared" si="33"/>
        <v>xlswrite('G:\Mi unidad\1. PROYECTOS TELLO 2022\SCM SPILL OVERS\outputs\PEAO\mujeres\1%\simulacion_4\observado_outputs.xlsx',tratado_66,66);</v>
      </c>
      <c r="QB20" s="2" t="str">
        <f t="shared" si="34"/>
        <v>xlswrite('G:\Mi unidad\1. PROYECTOS TELLO 2022\SCM SPILL OVERS\outputs\PEAO\criminalidad\1%\simulacion_4\synthetic_control_outputs.xlsx',synthetic_control_66,66);</v>
      </c>
      <c r="QC20" s="2" t="str">
        <f t="shared" si="35"/>
        <v>xlswrite('G:\Mi unidad\1. PROYECTOS TELLO 2022\SCM SPILL OVERS\outputs\PEAO\criminalidad\1%\simulacion_4\synthetic_control_spillover_outputs.xlsx',synthetic_control_sp_66,66);</v>
      </c>
      <c r="QD20" s="2" t="str">
        <f t="shared" si="36"/>
        <v>xlswrite('G:\Mi unidad\1. PROYECTOS TELLO 2022\SCM SPILL OVERS\outputs\PEAO\criminalidad\1%\simulacion_4\observado_outputs.xlsx',tratado_66,66);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OVERS\outputs\PEAO\bajo_niv_educ\1%\simulacion_4\output_tests.xlsx',alpha1_hat_vec_"&amp;QW20&amp;"','alpha1_hat_vec_"&amp;QW20&amp;"');"</f>
        <v>xlswrite('G:\Mi unidad\1. PROYECTOS TELLO 2022\SCM SPILL OVERS\outputs\PEAO\bajo_niv_educ\1%\simulacion_4\output_tests.xlsx',alpha1_hat_vec_16','alpha1_hat_vec_16');</v>
      </c>
      <c r="RK20">
        <v>16</v>
      </c>
      <c r="RL20" t="str">
        <f>"xlswrite('G:\Mi unidad\1. PROYECTOS TELLO 2022\SCM SPILL OVERS\outputs\PEAO\bajo_ingreso\1%\simulacion_4\output_tests.xlsx',alpha1_hat_vec_"&amp;RK20&amp;"','alpha1_hat_vec_"&amp;RK20&amp;"');"</f>
        <v>xlswrite('G:\Mi unidad\1. PROYECTOS TELLO 2022\SCM SPILL OVERS\outputs\PEAO\bajo_ingreso\1%\simulacion_4\output_tests.xlsx',alpha1_hat_vec_16','alpha1_hat_vec_16');</v>
      </c>
      <c r="RW20">
        <v>16</v>
      </c>
      <c r="RX20" t="str">
        <f>"xlswrite('G:\Mi unidad\1. PROYECTOS TELLO 2022\SCM SPILL OVERS\outputs\PEAO\densidad\1%\simulacion_4\output_tests.xlsx',alpha1_hat_vec_"&amp;RW20&amp;"','alpha1_hat_vec_"&amp;RW20&amp;"');"</f>
        <v>xlswrite('G:\Mi unidad\1. PROYECTOS TELLO 2022\SCM SPILL OVERS\outputs\PEAO\densidad\1%\simulacion_4\output_tests.xlsx',alpha1_hat_vec_16','alpha1_hat_vec_16');</v>
      </c>
      <c r="SI20">
        <v>16</v>
      </c>
      <c r="SJ20" t="str">
        <f>"xlswrite('G:\Mi unidad\1. PROYECTOS TELLO 2022\SCM SPILL OVERS\outputs\PEAO\densidad_g\1%\simulacion_4\output_tests.xlsx',alpha1_hat_vec_"&amp;SI20&amp;"','alpha1_hat_vec_"&amp;SI20&amp;"');"</f>
        <v>xlswrite('G:\Mi unidad\1. PROYECTOS TELLO 2022\SCM SPILL OVERS\outputs\PEAO\densidad_g\1%\simulacion_4\output_tests.xlsx',alpha1_hat_vec_16','alpha1_hat_vec_16');</v>
      </c>
      <c r="SU20">
        <v>16</v>
      </c>
      <c r="SV20" t="str">
        <f>"xlswrite('G:\Mi unidad\1. PROYECTOS TELLO 2022\SCM SPILL OVERS\outputs\PEAO\distancia_centro_salud\1%\simulacion_4\output_tests.xlsx',alpha1_hat_vec_"&amp;SU20&amp;"','alpha1_hat_vec_"&amp;SU20&amp;"');"</f>
        <v>xlswrite('G:\Mi unidad\1. PROYECTOS TELLO 2022\SCM SPILL OVERS\outputs\PEAO\distancia_centro_salud\1%\simulacion_4\output_tests.xlsx',alpha1_hat_vec_16','alpha1_hat_vec_16');</v>
      </c>
      <c r="TH20">
        <v>16</v>
      </c>
      <c r="TI20" t="str">
        <f>"xlswrite('G:\Mi unidad\1. PROYECTOS TELLO 2022\SCM SPILL OVERS\outputs\PEAO\informalidad\1%\simulacion_4\output_tests.xlsx',alpha1_hat_vec_"&amp;TH20&amp;"','alpha1_hat_vec_"&amp;TH20&amp;"');"</f>
        <v>xlswrite('G:\Mi unidad\1. PROYECTOS TELLO 2022\SCM SPILL OVERS\outputs\PEAO\informalidad\1%\simulacion_4\output_tests.xlsx',alpha1_hat_vec_16','alpha1_hat_vec_16');</v>
      </c>
      <c r="TU20">
        <v>16</v>
      </c>
      <c r="TV20" t="str">
        <f>"xlswrite('G:\Mi unidad\1. PROYECTOS TELLO 2022\SCM SPILL OVERS\outputs\PEAO\alimentos\1%\simulacion_4\output_tests.xlsx',alpha1_hat_vec_"&amp;TU20&amp;"','alpha1_hat_vec_"&amp;TU20&amp;"');"</f>
        <v>xlswrite('G:\Mi unidad\1. PROYECTOS TELLO 2022\SCM SPILL OVERS\outputs\PEAO\alimentos\1%\simulacion_4\output_tests.xlsx',alpha1_hat_vec_16','alpha1_hat_vec_16');</v>
      </c>
      <c r="UB20">
        <v>16</v>
      </c>
      <c r="UC20" t="str">
        <f>"xlswrite('G:\Mi unidad\1. PROYECTOS TELLO 2022\SCM SPILL OVERS\outputs\PEAO\jefe_hogar\1%\simulacion_4\output_tests.xlsx',alpha1_hat_vec_"&amp;UB20&amp;"','alpha1_hat_vec_"&amp;UB20&amp;"');"</f>
        <v>xlswrite('G:\Mi unidad\1. PROYECTOS TELLO 2022\SCM SPILL OVERS\outputs\PEAO\jefe_hogar\1%\simulacion_4\output_tests.xlsx',alpha1_hat_vec_16','alpha1_hat_vec_16');</v>
      </c>
      <c r="UI20">
        <v>16</v>
      </c>
      <c r="UJ20" t="str">
        <f>"xlswrite('G:\Mi unidad\1. PROYECTOS TELLO 2022\SCM SPILL OVERS\outputs\PEAO\mujeres\1%\simulacion_4\output_tests.xlsx',alpha1_hat_vec_"&amp;UI20&amp;"','alpha1_hat_vec_"&amp;UI20&amp;"');"</f>
        <v>xlswrite('G:\Mi unidad\1. PROYECTOS TELLO 2022\SCM SPILL OVERS\outputs\PEAO\mujeres\1%\simulacion_4\output_tests.xlsx',alpha1_hat_vec_16','alpha1_hat_vec_16');</v>
      </c>
      <c r="UU20">
        <v>16</v>
      </c>
      <c r="UV20" t="str">
        <f>"xlswrite('G:\Mi unidad\1. PROYECTOS TELLO 2022\SCM SPILL OVERS\outputs\PEAO\criminalidad\1%\simulacion_4\output_tests.xlsx',alpha1_hat_vec_"&amp;UU20&amp;"','alpha1_hat_vec_"&amp;UU20&amp;"');"</f>
        <v>xlswrite('G:\Mi unidad\1. PROYECTOS TELLO 2022\SCM SPILL OVERS\outputs\PEAO\criminalidad\1%\simulacion_4\output_tests.xlsx',alpha1_hat_vec_16','alpha1_hat_vec_16');</v>
      </c>
    </row>
    <row r="21" spans="1:568" x14ac:dyDescent="0.3">
      <c r="A21">
        <v>71</v>
      </c>
      <c r="B21" s="2" t="str">
        <f t="shared" si="0"/>
        <v>[data_71,provincias_71,~] = xlsread('BD_PEAO_est_1_provincia_71.xlsx');</v>
      </c>
      <c r="E21" s="2" t="str">
        <f t="shared" si="37"/>
        <v>provincia_71 = unique(provincias_71(2:end,1));</v>
      </c>
      <c r="O21" s="2" t="str">
        <f t="shared" si="1"/>
        <v>PEAO_71 = reshape(data_71(:,2),T+S,N);</v>
      </c>
      <c r="T21" s="2" t="str">
        <f t="shared" si="2"/>
        <v xml:space="preserve">PEAO_71 = PEAO_71'; </v>
      </c>
      <c r="X21" s="2" t="str">
        <f t="shared" si="3"/>
        <v>tratado_71 = PEAO_71(1,:);</v>
      </c>
      <c r="AC21" s="2" t="str">
        <f t="shared" si="4"/>
        <v>PEAO_71(1,:) = [];</v>
      </c>
      <c r="AI21" s="2" t="str">
        <f t="shared" si="5"/>
        <v>PEAO_71 = [tratado_71;PEAO_71];</v>
      </c>
      <c r="AN21" s="2" t="str">
        <f t="shared" si="6"/>
        <v>Y_71 = PEAO_71; % outcome matrix</v>
      </c>
      <c r="AS21" s="2" t="str">
        <f t="shared" si="44"/>
        <v>Y_pre_71 = Y_71(:,1:T);</v>
      </c>
      <c r="AW21" s="2" t="str">
        <f t="shared" si="45"/>
        <v>Y_post_71 = Y_71(:,T+1:end);</v>
      </c>
      <c r="BA21" s="2" t="str">
        <f t="shared" si="46"/>
        <v>[a_hat_71,B_hat_71] = scm_batch(Y_pre_71);</v>
      </c>
      <c r="BF21" s="2" t="str">
        <f t="shared" si="38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39"/>
        <v>M_hat_71 = (eye(N)-B_hat_71)'*(eye(N)-B_hat_71);</v>
      </c>
      <c r="DQ21" s="2" t="str">
        <f t="shared" si="40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1"/>
        <v>synthetic_control_71=synthetic_control_71'</v>
      </c>
      <c r="EQ21" s="2" t="str">
        <f t="shared" si="42"/>
        <v>synthetic_control_sp_71=synthetic_control_sp_71'</v>
      </c>
      <c r="EV21" s="2" t="str">
        <f t="shared" si="43"/>
        <v>tratado_71=tratado_71'</v>
      </c>
      <c r="EZ21" s="2" t="str">
        <f t="shared" si="7"/>
        <v>xlswrite('G:\Mi unidad\1. PROYECTOS TELLO 2022\SCM SPILL OVERS\outputs\PEAO\distancia_centro_salud\1%\simulacion_4\synthetic_control_outputs.xlsx',synthetic_control_71,71)</v>
      </c>
      <c r="FN21" s="2" t="str">
        <f t="shared" si="8"/>
        <v>xlswrite('G:\Mi unidad\1. PROYECTOS TELLO 2022\SCM SPILL OVERS\outputs\PEAO\distancia_centro_salud\1%\simulacion_4\synthetic_control_spillover_outputs.xlsx',synthetic_control_sp_71,71)</v>
      </c>
      <c r="GD21" s="2" t="str">
        <f t="shared" si="9"/>
        <v>xlswrite('G:\Mi unidad\1. PROYECTOS TELLO 2022\SCM SPILL OVERS\outputs\PEAO\distancia_centro_salud\1%\simulacion_4\observado_outputs.xlsx',tratado_71,71)</v>
      </c>
      <c r="GR21" s="2" t="str">
        <f t="shared" si="10"/>
        <v>xlswrite('G:\Mi unidad\1. PROYECTOS TELLO 2022\SCM SPILL OVERS\outputs\PEAO\informalidad\1%\simulacion_4\synthetic_control_outputs.xlsx',synthetic_control_71,71)</v>
      </c>
      <c r="HF21" s="2" t="str">
        <f t="shared" si="11"/>
        <v>xlswrite('G:\Mi unidad\1. PROYECTOS TELLO 2022\SCM SPILL OVERS\outputs\PEAO\informalidad\1%\simulacion_4\synthetic_control_spillover_outputs.xlsx',synthetic_control_sp_71,71)</v>
      </c>
      <c r="HV21" s="2" t="str">
        <f t="shared" si="12"/>
        <v>xlswrite('G:\Mi unidad\1. PROYECTOS TELLO 2022\SCM SPILL OVERS\outputs\PEAO\informalidad\1%\simulacion_4\observado_outputs.xlsx',tratado_71,71)</v>
      </c>
      <c r="IJ21" s="2" t="str">
        <f t="shared" si="13"/>
        <v>xlswrite('G:\Mi unidad\1. PROYECTOS TELLO 2022\SCM SPILL OVERS\outputs\PEAO\densidad\1%\simulacion_4\synthetic_control_outputs.xlsx',synthetic_control_71,71)</v>
      </c>
      <c r="IX21" s="2" t="str">
        <f t="shared" si="14"/>
        <v>xlswrite('G:\Mi unidad\1. PROYECTOS TELLO 2022\SCM SPILL OVERS\outputs\PEAO\densidad\1%\simulacion_4\synthetic_control_spillover_outputs.xlsx',synthetic_control_sp_71,71)</v>
      </c>
      <c r="JN21" s="2" t="str">
        <f t="shared" si="15"/>
        <v>xlswrite('G:\Mi unidad\1. PROYECTOS TELLO 2022\SCM SPILL OVERS\outputs\PEAO\densidad\1%\simulacion_4\observado_outputs.xlsx',tratado_71,71)</v>
      </c>
      <c r="KA21" s="2" t="str">
        <f t="shared" si="16"/>
        <v>xlswrite('G:\Mi unidad\1. PROYECTOS TELLO 2022\SCM SPILL OVERS\outputs\PEAO\bajo_niv_educ\1%\simulacion_4\synthetic_control_outputs.xlsx',synthetic_control_71,71)</v>
      </c>
      <c r="KO21" s="2" t="str">
        <f t="shared" si="17"/>
        <v>xlswrite('G:\Mi unidad\1. PROYECTOS TELLO 2022\SCM SPILL OVERS\outputs\PEAO\bajo_niv_educ\1%\simulacion_4\synthetic_control_spillover_outputs.xlsx',synthetic_control_sp_71,71)</v>
      </c>
      <c r="LE21" s="2" t="str">
        <f t="shared" si="18"/>
        <v>xlswrite('G:\Mi unidad\1. PROYECTOS TELLO 2022\SCM SPILL OVERS\outputs\PEAO\bajo_niv_educ\1%\simulacion_4\observado_outputs.xlsx',tratado_71,71)</v>
      </c>
      <c r="LS21" s="2" t="str">
        <f t="shared" si="19"/>
        <v>xlswrite('G:\Mi unidad\1. PROYECTOS TELLO 2022\SCM SPILL OVERS\outputs\PEAO\bajo_ingreso\1%\simulacion_4\synthetic_control_outputs.xlsx',synthetic_control_71,71)</v>
      </c>
      <c r="MH21" s="2" t="str">
        <f t="shared" si="20"/>
        <v>xlswrite('G:\Mi unidad\1. PROYECTOS TELLO 2022\SCM SPILL OVERS\outputs\PEAO\bajo_ingreso\1%\simulacion_4\synthetic_control_spillover_outputs.xlsx',synthetic_control_sp_71,71)</v>
      </c>
      <c r="MX21" s="2" t="str">
        <f t="shared" si="21"/>
        <v>xlswrite('G:\Mi unidad\1. PROYECTOS TELLO 2022\SCM SPILL OVERS\outputs\PEAO\bajo_ingreso\1%\simulacion_4\observado_outputs.xlsx',tratado_71,71)</v>
      </c>
      <c r="NR21" s="2" t="str">
        <f t="shared" si="22"/>
        <v>xlswrite('G:\Mi unidad\1. PROYECTOS TELLO 2022\SCM SPILL OVERS\outputs\PEAO\densidad_g\1%\simulacion_4\synthetic_control_outputs.xlsx',synthetic_control_71,71)</v>
      </c>
      <c r="OF21" s="2" t="str">
        <f t="shared" si="23"/>
        <v>xlswrite('G:\Mi unidad\1. PROYECTOS TELLO 2022\SCM SPILL OVERS\outputs\PEAO\densidad_g\1%\simulacion_4\synthetic_control_spillover_outputs.xlsx',synthetic_control_sp_71,71)</v>
      </c>
      <c r="OV21" s="2" t="str">
        <f t="shared" si="24"/>
        <v>xlswrite('G:\Mi unidad\1. PROYECTOS TELLO 2022\SCM SPILL OVERS\outputs\PEAO\densidad_g\1%\simulacion_4\observado_outputs.xlsx',tratado_71,71)</v>
      </c>
      <c r="PI21" s="2" t="str">
        <f t="shared" si="25"/>
        <v>xlswrite('G:\Mi unidad\1. PROYECTOS TELLO 2022\SCM SPILL OVERS\outputs\PEAO\alimentos\1%\simulacion_4\synthetic_control_outputs.xlsx',synthetic_control_71,71);</v>
      </c>
      <c r="PJ21" s="2" t="str">
        <f t="shared" si="26"/>
        <v>xlswrite('G:\Mi unidad\1. PROYECTOS TELLO 2022\SCM SPILL OVERS\outputs\PEAO\alimentos\1%\simulacion_4\synthetic_control_spillover_outputs.xlsx',synthetic_control_sp_71,71);</v>
      </c>
      <c r="PK21" s="2" t="str">
        <f t="shared" si="27"/>
        <v>xlswrite('G:\Mi unidad\1. PROYECTOS TELLO 2022\SCM SPILL OVERS\outputs\PEAO\alimentos\1%\simulacion_4\observado_outputs.xlsx',tratado_71,71);</v>
      </c>
      <c r="PP21" s="2" t="str">
        <f t="shared" si="28"/>
        <v>xlswrite('G:\Mi unidad\1. PROYECTOS TELLO 2022\SCM SPILL OVERS\outputs\PEAO\jefe_hogar\1%\simulacion_4\synthetic_control_outputs.xlsx',synthetic_control_71,71);</v>
      </c>
      <c r="PQ21" s="2" t="str">
        <f t="shared" si="29"/>
        <v>xlswrite('G:\Mi unidad\1. PROYECTOS TELLO 2022\SCM SPILL OVERS\outputs\PEAO\jefe_hogar\1%\simulacion_4\synthetic_control_spillover_outputs.xlsx',synthetic_control_sp_71,71);</v>
      </c>
      <c r="PR21" s="2" t="str">
        <f t="shared" si="30"/>
        <v>xlswrite('G:\Mi unidad\1. PROYECTOS TELLO 2022\SCM SPILL OVERS\outputs\PEAO\jefe_hogar\1%\simulacion_4\observado_outputs.xlsx',tratado_71,71);</v>
      </c>
      <c r="PV21" s="2" t="str">
        <f t="shared" si="31"/>
        <v>xlswrite('G:\Mi unidad\1. PROYECTOS TELLO 2022\SCM SPILL OVERS\outputs\PEAO\mujeres\1%\simulacion_4\synthetic_control_outputs.xlsx',synthetic_control_71,71);</v>
      </c>
      <c r="PW21" s="2" t="str">
        <f t="shared" si="32"/>
        <v>xlswrite('G:\Mi unidad\1. PROYECTOS TELLO 2022\SCM SPILL OVERS\outputs\PEAO\mujeres\1%\simulacion_4\synthetic_control_spillover_outputs.xlsx',synthetic_control_sp_71,71);</v>
      </c>
      <c r="PX21" s="2" t="str">
        <f t="shared" si="33"/>
        <v>xlswrite('G:\Mi unidad\1. PROYECTOS TELLO 2022\SCM SPILL OVERS\outputs\PEAO\mujeres\1%\simulacion_4\observado_outputs.xlsx',tratado_71,71);</v>
      </c>
      <c r="QB21" s="2" t="str">
        <f t="shared" si="34"/>
        <v>xlswrite('G:\Mi unidad\1. PROYECTOS TELLO 2022\SCM SPILL OVERS\outputs\PEAO\criminalidad\1%\simulacion_4\synthetic_control_outputs.xlsx',synthetic_control_71,71);</v>
      </c>
      <c r="QC21" s="2" t="str">
        <f t="shared" si="35"/>
        <v>xlswrite('G:\Mi unidad\1. PROYECTOS TELLO 2022\SCM SPILL OVERS\outputs\PEAO\criminalidad\1%\simulacion_4\synthetic_control_spillover_outputs.xlsx',synthetic_control_sp_71,71);</v>
      </c>
      <c r="QD21" s="2" t="str">
        <f t="shared" si="36"/>
        <v>xlswrite('G:\Mi unidad\1. PROYECTOS TELLO 2022\SCM SPILL OVERS\outputs\PEAO\criminalidad\1%\simulacion_4\observado_outputs.xlsx',tratado_71,71);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OVERS\outputs\PEAO\bajo_niv_educ\1%\simulacion_4\output_tests.xlsx',spillover_test_"&amp;QW21&amp;"','sp_test_"&amp;QW21&amp;"');"</f>
        <v>xlswrite('G:\Mi unidad\1. PROYECTOS TELLO 2022\SCM SPILL OVERS\outputs\PEAO\bajo_niv_educ\1%\simulacion_4\output_tests.xlsx',spillover_test_16','sp_test_16');</v>
      </c>
      <c r="RK21">
        <v>16</v>
      </c>
      <c r="RL21" t="str">
        <f>"xlswrite('G:\Mi unidad\1. PROYECTOS TELLO 2022\SCM SPILL OVERS\outputs\PEAO\bajo_ingreso\1%\simulacion_4\output_tests.xlsx',spillover_test_"&amp;RK21&amp;"','sp_test_"&amp;RK21&amp;"');"</f>
        <v>xlswrite('G:\Mi unidad\1. PROYECTOS TELLO 2022\SCM SPILL OVERS\outputs\PEAO\bajo_ingreso\1%\simulacion_4\output_tests.xlsx',spillover_test_16','sp_test_16');</v>
      </c>
      <c r="RW21">
        <v>16</v>
      </c>
      <c r="RX21" t="str">
        <f>"xlswrite('G:\Mi unidad\1. PROYECTOS TELLO 2022\SCM SPILL OVERS\outputs\PEAO\densidad\1%\simulacion_4\output_tests.xlsx',spillover_test_"&amp;RW21&amp;"','sp_test_"&amp;RW21&amp;"');"</f>
        <v>xlswrite('G:\Mi unidad\1. PROYECTOS TELLO 2022\SCM SPILL OVERS\outputs\PEAO\densidad\1%\simulacion_4\output_tests.xlsx',spillover_test_16','sp_test_16');</v>
      </c>
      <c r="SI21">
        <v>16</v>
      </c>
      <c r="SJ21" t="str">
        <f>"xlswrite('G:\Mi unidad\1. PROYECTOS TELLO 2022\SCM SPILL OVERS\outputs\PEAO\densidad_g\1%\simulacion_4\output_tests.xlsx',spillover_test_"&amp;SI21&amp;"','sp_test_"&amp;SI21&amp;"');"</f>
        <v>xlswrite('G:\Mi unidad\1. PROYECTOS TELLO 2022\SCM SPILL OVERS\outputs\PEAO\densidad_g\1%\simulacion_4\output_tests.xlsx',spillover_test_16','sp_test_16');</v>
      </c>
      <c r="SU21">
        <v>16</v>
      </c>
      <c r="SV21" t="str">
        <f>"xlswrite('G:\Mi unidad\1. PROYECTOS TELLO 2022\SCM SPILL OVERS\outputs\PEAO\distancia_centro_salud\1%\simulacion_4\output_tests.xlsx',spillover_test_"&amp;SU21&amp;"','sp_test_"&amp;SU21&amp;"');"</f>
        <v>xlswrite('G:\Mi unidad\1. PROYECTOS TELLO 2022\SCM SPILL OVERS\outputs\PEAO\distancia_centro_salud\1%\simulacion_4\output_tests.xlsx',spillover_test_16','sp_test_16');</v>
      </c>
      <c r="TH21">
        <v>16</v>
      </c>
      <c r="TI21" t="str">
        <f>"xlswrite('G:\Mi unidad\1. PROYECTOS TELLO 2022\SCM SPILL OVERS\outputs\PEAO\informalidad\1%\simulacion_4\output_tests.xlsx',spillover_test_"&amp;TH21&amp;"','sp_test_"&amp;TH21&amp;"');"</f>
        <v>xlswrite('G:\Mi unidad\1. PROYECTOS TELLO 2022\SCM SPILL OVERS\outputs\PEAO\informalidad\1%\simulacion_4\output_tests.xlsx',spillover_test_16','sp_test_16');</v>
      </c>
      <c r="TU21">
        <v>16</v>
      </c>
      <c r="TV21" t="str">
        <f>"xlswrite('G:\Mi unidad\1. PROYECTOS TELLO 2022\SCM SPILL OVERS\outputs\PEAO\alimentos\1%\simulacion_4\output_tests.xlsx',spillover_test_"&amp;TU21&amp;"','sp_test_"&amp;TU21&amp;"');"</f>
        <v>xlswrite('G:\Mi unidad\1. PROYECTOS TELLO 2022\SCM SPILL OVERS\outputs\PEAO\alimentos\1%\simulacion_4\output_tests.xlsx',spillover_test_16','sp_test_16');</v>
      </c>
      <c r="UB21">
        <v>16</v>
      </c>
      <c r="UC21" t="str">
        <f>"xlswrite('G:\Mi unidad\1. PROYECTOS TELLO 2022\SCM SPILL OVERS\outputs\PEAO\jefe_hogar\1%\simulacion_4\output_tests.xlsx',spillover_test_"&amp;UB21&amp;"','sp_test_"&amp;UB21&amp;"');"</f>
        <v>xlswrite('G:\Mi unidad\1. PROYECTOS TELLO 2022\SCM SPILL OVERS\outputs\PEAO\jefe_hogar\1%\simulacion_4\output_tests.xlsx',spillover_test_16','sp_test_16');</v>
      </c>
      <c r="UI21">
        <v>16</v>
      </c>
      <c r="UJ21" t="str">
        <f>"xlswrite('G:\Mi unidad\1. PROYECTOS TELLO 2022\SCM SPILL OVERS\outputs\PEAO\mujeres\1%\simulacion_4\output_tests.xlsx',spillover_test_"&amp;UI21&amp;"','sp_test_"&amp;UI21&amp;"');"</f>
        <v>xlswrite('G:\Mi unidad\1. PROYECTOS TELLO 2022\SCM SPILL OVERS\outputs\PEAO\mujeres\1%\simulacion_4\output_tests.xlsx',spillover_test_16','sp_test_16');</v>
      </c>
      <c r="UU21">
        <v>16</v>
      </c>
      <c r="UV21" t="str">
        <f>"xlswrite('G:\Mi unidad\1. PROYECTOS TELLO 2022\SCM SPILL OVERS\outputs\PEAO\criminalidad\1%\simulacion_4\output_tests.xlsx',spillover_test_"&amp;UU21&amp;"','sp_test_"&amp;UU21&amp;"');"</f>
        <v>xlswrite('G:\Mi unidad\1. PROYECTOS TELLO 2022\SCM SPILL OVERS\outputs\PEAO\criminalidad\1%\simulacion_4\output_tests.xlsx',spillover_test_16','sp_test_16');</v>
      </c>
    </row>
    <row r="22" spans="1:568" x14ac:dyDescent="0.3">
      <c r="A22">
        <v>75</v>
      </c>
      <c r="B22" s="2" t="str">
        <f t="shared" si="0"/>
        <v>[data_75,provincias_75,~] = xlsread('BD_PEAO_est_1_provincia_75.xlsx');</v>
      </c>
      <c r="E22" s="2" t="str">
        <f t="shared" si="37"/>
        <v>provincia_75 = unique(provincias_75(2:end,1));</v>
      </c>
      <c r="O22" s="2" t="str">
        <f t="shared" si="1"/>
        <v>PEAO_75 = reshape(data_75(:,2),T+S,N);</v>
      </c>
      <c r="T22" s="2" t="str">
        <f t="shared" si="2"/>
        <v xml:space="preserve">PEAO_75 = PEAO_75'; </v>
      </c>
      <c r="X22" s="2" t="str">
        <f t="shared" si="3"/>
        <v>tratado_75 = PEAO_75(1,:);</v>
      </c>
      <c r="AC22" s="2" t="str">
        <f t="shared" si="4"/>
        <v>PEAO_75(1,:) = [];</v>
      </c>
      <c r="AI22" s="2" t="str">
        <f t="shared" si="5"/>
        <v>PEAO_75 = [tratado_75;PEAO_75];</v>
      </c>
      <c r="AN22" s="2" t="str">
        <f t="shared" si="6"/>
        <v>Y_75 = PEAO_75; % outcome matrix</v>
      </c>
      <c r="AS22" s="2" t="str">
        <f t="shared" si="44"/>
        <v>Y_pre_75 = Y_75(:,1:T);</v>
      </c>
      <c r="AW22" s="2" t="str">
        <f t="shared" si="45"/>
        <v>Y_post_75 = Y_75(:,T+1:end);</v>
      </c>
      <c r="BA22" s="2" t="str">
        <f t="shared" si="46"/>
        <v>[a_hat_75,B_hat_75] = scm_batch(Y_pre_75);</v>
      </c>
      <c r="BF22" s="2" t="str">
        <f t="shared" si="38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39"/>
        <v>M_hat_75 = (eye(N)-B_hat_75)'*(eye(N)-B_hat_75);</v>
      </c>
      <c r="DQ22" s="2" t="str">
        <f t="shared" si="40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1"/>
        <v>synthetic_control_75=synthetic_control_75'</v>
      </c>
      <c r="EQ22" s="2" t="str">
        <f t="shared" si="42"/>
        <v>synthetic_control_sp_75=synthetic_control_sp_75'</v>
      </c>
      <c r="EV22" s="2" t="str">
        <f t="shared" si="43"/>
        <v>tratado_75=tratado_75'</v>
      </c>
      <c r="EZ22" s="2" t="str">
        <f t="shared" si="7"/>
        <v>xlswrite('G:\Mi unidad\1. PROYECTOS TELLO 2022\SCM SPILL OVERS\outputs\PEAO\distancia_centro_salud\1%\simulacion_4\synthetic_control_outputs.xlsx',synthetic_control_75,75)</v>
      </c>
      <c r="FN22" s="2" t="str">
        <f t="shared" si="8"/>
        <v>xlswrite('G:\Mi unidad\1. PROYECTOS TELLO 2022\SCM SPILL OVERS\outputs\PEAO\distancia_centro_salud\1%\simulacion_4\synthetic_control_spillover_outputs.xlsx',synthetic_control_sp_75,75)</v>
      </c>
      <c r="GD22" s="2" t="str">
        <f t="shared" si="9"/>
        <v>xlswrite('G:\Mi unidad\1. PROYECTOS TELLO 2022\SCM SPILL OVERS\outputs\PEAO\distancia_centro_salud\1%\simulacion_4\observado_outputs.xlsx',tratado_75,75)</v>
      </c>
      <c r="GR22" s="2" t="str">
        <f t="shared" si="10"/>
        <v>xlswrite('G:\Mi unidad\1. PROYECTOS TELLO 2022\SCM SPILL OVERS\outputs\PEAO\informalidad\1%\simulacion_4\synthetic_control_outputs.xlsx',synthetic_control_75,75)</v>
      </c>
      <c r="HF22" s="2" t="str">
        <f t="shared" si="11"/>
        <v>xlswrite('G:\Mi unidad\1. PROYECTOS TELLO 2022\SCM SPILL OVERS\outputs\PEAO\informalidad\1%\simulacion_4\synthetic_control_spillover_outputs.xlsx',synthetic_control_sp_75,75)</v>
      </c>
      <c r="HV22" s="2" t="str">
        <f t="shared" si="12"/>
        <v>xlswrite('G:\Mi unidad\1. PROYECTOS TELLO 2022\SCM SPILL OVERS\outputs\PEAO\informalidad\1%\simulacion_4\observado_outputs.xlsx',tratado_75,75)</v>
      </c>
      <c r="IJ22" s="2" t="str">
        <f t="shared" si="13"/>
        <v>xlswrite('G:\Mi unidad\1. PROYECTOS TELLO 2022\SCM SPILL OVERS\outputs\PEAO\densidad\1%\simulacion_4\synthetic_control_outputs.xlsx',synthetic_control_75,75)</v>
      </c>
      <c r="IX22" s="2" t="str">
        <f t="shared" si="14"/>
        <v>xlswrite('G:\Mi unidad\1. PROYECTOS TELLO 2022\SCM SPILL OVERS\outputs\PEAO\densidad\1%\simulacion_4\synthetic_control_spillover_outputs.xlsx',synthetic_control_sp_75,75)</v>
      </c>
      <c r="JN22" s="2" t="str">
        <f t="shared" si="15"/>
        <v>xlswrite('G:\Mi unidad\1. PROYECTOS TELLO 2022\SCM SPILL OVERS\outputs\PEAO\densidad\1%\simulacion_4\observado_outputs.xlsx',tratado_75,75)</v>
      </c>
      <c r="KA22" s="2" t="str">
        <f t="shared" si="16"/>
        <v>xlswrite('G:\Mi unidad\1. PROYECTOS TELLO 2022\SCM SPILL OVERS\outputs\PEAO\bajo_niv_educ\1%\simulacion_4\synthetic_control_outputs.xlsx',synthetic_control_75,75)</v>
      </c>
      <c r="KO22" s="2" t="str">
        <f t="shared" si="17"/>
        <v>xlswrite('G:\Mi unidad\1. PROYECTOS TELLO 2022\SCM SPILL OVERS\outputs\PEAO\bajo_niv_educ\1%\simulacion_4\synthetic_control_spillover_outputs.xlsx',synthetic_control_sp_75,75)</v>
      </c>
      <c r="LE22" s="2" t="str">
        <f t="shared" si="18"/>
        <v>xlswrite('G:\Mi unidad\1. PROYECTOS TELLO 2022\SCM SPILL OVERS\outputs\PEAO\bajo_niv_educ\1%\simulacion_4\observado_outputs.xlsx',tratado_75,75)</v>
      </c>
      <c r="LS22" s="2" t="str">
        <f t="shared" si="19"/>
        <v>xlswrite('G:\Mi unidad\1. PROYECTOS TELLO 2022\SCM SPILL OVERS\outputs\PEAO\bajo_ingreso\1%\simulacion_4\synthetic_control_outputs.xlsx',synthetic_control_75,75)</v>
      </c>
      <c r="MH22" s="2" t="str">
        <f t="shared" si="20"/>
        <v>xlswrite('G:\Mi unidad\1. PROYECTOS TELLO 2022\SCM SPILL OVERS\outputs\PEAO\bajo_ingreso\1%\simulacion_4\synthetic_control_spillover_outputs.xlsx',synthetic_control_sp_75,75)</v>
      </c>
      <c r="MX22" s="2" t="str">
        <f t="shared" si="21"/>
        <v>xlswrite('G:\Mi unidad\1. PROYECTOS TELLO 2022\SCM SPILL OVERS\outputs\PEAO\bajo_ingreso\1%\simulacion_4\observado_outputs.xlsx',tratado_75,75)</v>
      </c>
      <c r="NR22" s="2" t="str">
        <f t="shared" si="22"/>
        <v>xlswrite('G:\Mi unidad\1. PROYECTOS TELLO 2022\SCM SPILL OVERS\outputs\PEAO\densidad_g\1%\simulacion_4\synthetic_control_outputs.xlsx',synthetic_control_75,75)</v>
      </c>
      <c r="OF22" s="2" t="str">
        <f t="shared" si="23"/>
        <v>xlswrite('G:\Mi unidad\1. PROYECTOS TELLO 2022\SCM SPILL OVERS\outputs\PEAO\densidad_g\1%\simulacion_4\synthetic_control_spillover_outputs.xlsx',synthetic_control_sp_75,75)</v>
      </c>
      <c r="OV22" s="2" t="str">
        <f t="shared" si="24"/>
        <v>xlswrite('G:\Mi unidad\1. PROYECTOS TELLO 2022\SCM SPILL OVERS\outputs\PEAO\densidad_g\1%\simulacion_4\observado_outputs.xlsx',tratado_75,75)</v>
      </c>
      <c r="PI22" s="2" t="str">
        <f t="shared" si="25"/>
        <v>xlswrite('G:\Mi unidad\1. PROYECTOS TELLO 2022\SCM SPILL OVERS\outputs\PEAO\alimentos\1%\simulacion_4\synthetic_control_outputs.xlsx',synthetic_control_75,75);</v>
      </c>
      <c r="PJ22" s="2" t="str">
        <f t="shared" si="26"/>
        <v>xlswrite('G:\Mi unidad\1. PROYECTOS TELLO 2022\SCM SPILL OVERS\outputs\PEAO\alimentos\1%\simulacion_4\synthetic_control_spillover_outputs.xlsx',synthetic_control_sp_75,75);</v>
      </c>
      <c r="PK22" s="2" t="str">
        <f t="shared" si="27"/>
        <v>xlswrite('G:\Mi unidad\1. PROYECTOS TELLO 2022\SCM SPILL OVERS\outputs\PEAO\alimentos\1%\simulacion_4\observado_outputs.xlsx',tratado_75,75);</v>
      </c>
      <c r="PP22" s="2" t="str">
        <f t="shared" si="28"/>
        <v>xlswrite('G:\Mi unidad\1. PROYECTOS TELLO 2022\SCM SPILL OVERS\outputs\PEAO\jefe_hogar\1%\simulacion_4\synthetic_control_outputs.xlsx',synthetic_control_75,75);</v>
      </c>
      <c r="PQ22" s="2" t="str">
        <f t="shared" si="29"/>
        <v>xlswrite('G:\Mi unidad\1. PROYECTOS TELLO 2022\SCM SPILL OVERS\outputs\PEAO\jefe_hogar\1%\simulacion_4\synthetic_control_spillover_outputs.xlsx',synthetic_control_sp_75,75);</v>
      </c>
      <c r="PR22" s="2" t="str">
        <f t="shared" si="30"/>
        <v>xlswrite('G:\Mi unidad\1. PROYECTOS TELLO 2022\SCM SPILL OVERS\outputs\PEAO\jefe_hogar\1%\simulacion_4\observado_outputs.xlsx',tratado_75,75);</v>
      </c>
      <c r="PV22" s="2" t="str">
        <f t="shared" si="31"/>
        <v>xlswrite('G:\Mi unidad\1. PROYECTOS TELLO 2022\SCM SPILL OVERS\outputs\PEAO\mujeres\1%\simulacion_4\synthetic_control_outputs.xlsx',synthetic_control_75,75);</v>
      </c>
      <c r="PW22" s="2" t="str">
        <f t="shared" si="32"/>
        <v>xlswrite('G:\Mi unidad\1. PROYECTOS TELLO 2022\SCM SPILL OVERS\outputs\PEAO\mujeres\1%\simulacion_4\synthetic_control_spillover_outputs.xlsx',synthetic_control_sp_75,75);</v>
      </c>
      <c r="PX22" s="2" t="str">
        <f t="shared" si="33"/>
        <v>xlswrite('G:\Mi unidad\1. PROYECTOS TELLO 2022\SCM SPILL OVERS\outputs\PEAO\mujeres\1%\simulacion_4\observado_outputs.xlsx',tratado_75,75);</v>
      </c>
      <c r="QB22" s="2" t="str">
        <f t="shared" si="34"/>
        <v>xlswrite('G:\Mi unidad\1. PROYECTOS TELLO 2022\SCM SPILL OVERS\outputs\PEAO\criminalidad\1%\simulacion_4\synthetic_control_outputs.xlsx',synthetic_control_75,75);</v>
      </c>
      <c r="QC22" s="2" t="str">
        <f t="shared" si="35"/>
        <v>xlswrite('G:\Mi unidad\1. PROYECTOS TELLO 2022\SCM SPILL OVERS\outputs\PEAO\criminalidad\1%\simulacion_4\synthetic_control_spillover_outputs.xlsx',synthetic_control_sp_75,75);</v>
      </c>
      <c r="QD22" s="2" t="str">
        <f t="shared" si="36"/>
        <v>xlswrite('G:\Mi unidad\1. PROYECTOS TELLO 2022\SCM SPILL OVERS\outputs\PEAO\criminalidad\1%\simulacion_4\observado_outputs.xlsx',tratado_75,75);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OVERS\outputs\PEAO\bajo_niv_educ\1%\simulacion_4\output_tests.xlsx',lb_vec_"&amp;QW22&amp;"','lb_vec_"&amp;QW22&amp;"');"</f>
        <v>xlswrite('G:\Mi unidad\1. PROYECTOS TELLO 2022\SCM SPILL OVERS\outputs\PEAO\bajo_niv_educ\1%\simulacion_4\output_tests.xlsx',lb_vec_17','lb_vec_17');</v>
      </c>
      <c r="RK22">
        <v>17</v>
      </c>
      <c r="RL22" t="str">
        <f>"xlswrite('G:\Mi unidad\1. PROYECTOS TELLO 2022\SCM SPILL OVERS\outputs\PEAO\bajo_ingreso\1%\simulacion_4\output_tests.xlsx',lb_vec_"&amp;RK22&amp;"','lb_vec_"&amp;RK22&amp;"');"</f>
        <v>xlswrite('G:\Mi unidad\1. PROYECTOS TELLO 2022\SCM SPILL OVERS\outputs\PEAO\bajo_ingreso\1%\simulacion_4\output_tests.xlsx',lb_vec_17','lb_vec_17');</v>
      </c>
      <c r="RW22">
        <v>17</v>
      </c>
      <c r="RX22" t="str">
        <f>"xlswrite('G:\Mi unidad\1. PROYECTOS TELLO 2022\SCM SPILL OVERS\outputs\PEAO\densidad\1%\simulacion_4\output_tests.xlsx',lb_vec_"&amp;RW22&amp;"','lb_vec_"&amp;RW22&amp;"');"</f>
        <v>xlswrite('G:\Mi unidad\1. PROYECTOS TELLO 2022\SCM SPILL OVERS\outputs\PEAO\densidad\1%\simulacion_4\output_tests.xlsx',lb_vec_17','lb_vec_17');</v>
      </c>
      <c r="SI22">
        <v>17</v>
      </c>
      <c r="SJ22" t="str">
        <f>"xlswrite('G:\Mi unidad\1. PROYECTOS TELLO 2022\SCM SPILL OVERS\outputs\PEAO\densidad_g\1%\simulacion_4\output_tests.xlsx',lb_vec_"&amp;SI22&amp;"','lb_vec_"&amp;SI22&amp;"');"</f>
        <v>xlswrite('G:\Mi unidad\1. PROYECTOS TELLO 2022\SCM SPILL OVERS\outputs\PEAO\densidad_g\1%\simulacion_4\output_tests.xlsx',lb_vec_17','lb_vec_17');</v>
      </c>
      <c r="SU22">
        <v>17</v>
      </c>
      <c r="SV22" t="str">
        <f>"xlswrite('G:\Mi unidad\1. PROYECTOS TELLO 2022\SCM SPILL OVERS\outputs\PEAO\distancia_centro_salud\1%\simulacion_4\output_tests.xlsx',lb_vec_"&amp;SU22&amp;"','lb_vec_"&amp;SU22&amp;"');"</f>
        <v>xlswrite('G:\Mi unidad\1. PROYECTOS TELLO 2022\SCM SPILL OVERS\outputs\PEAO\distancia_centro_salud\1%\simulacion_4\output_tests.xlsx',lb_vec_17','lb_vec_17');</v>
      </c>
      <c r="TH22">
        <v>17</v>
      </c>
      <c r="TI22" t="str">
        <f>"xlswrite('G:\Mi unidad\1. PROYECTOS TELLO 2022\SCM SPILL OVERS\outputs\PEAO\informalidad\1%\simulacion_4\output_tests.xlsx',lb_vec_"&amp;TH22&amp;"','lb_vec_"&amp;TH22&amp;"');"</f>
        <v>xlswrite('G:\Mi unidad\1. PROYECTOS TELLO 2022\SCM SPILL OVERS\outputs\PEAO\informalidad\1%\simulacion_4\output_tests.xlsx',lb_vec_17','lb_vec_17');</v>
      </c>
      <c r="TU22">
        <v>17</v>
      </c>
      <c r="TV22" t="str">
        <f>"xlswrite('G:\Mi unidad\1. PROYECTOS TELLO 2022\SCM SPILL OVERS\outputs\PEAO\alimentos\1%\simulacion_4\output_tests.xlsx',lb_vec_"&amp;TU22&amp;"','lb_vec_"&amp;TU22&amp;"');"</f>
        <v>xlswrite('G:\Mi unidad\1. PROYECTOS TELLO 2022\SCM SPILL OVERS\outputs\PEAO\alimentos\1%\simulacion_4\output_tests.xlsx',lb_vec_17','lb_vec_17');</v>
      </c>
      <c r="UB22">
        <v>17</v>
      </c>
      <c r="UC22" t="str">
        <f>"xlswrite('G:\Mi unidad\1. PROYECTOS TELLO 2022\SCM SPILL OVERS\outputs\PEAO\jefe_hogar\1%\simulacion_4\output_tests.xlsx',lb_vec_"&amp;UB22&amp;"','lb_vec_"&amp;UB22&amp;"');"</f>
        <v>xlswrite('G:\Mi unidad\1. PROYECTOS TELLO 2022\SCM SPILL OVERS\outputs\PEAO\jefe_hogar\1%\simulacion_4\output_tests.xlsx',lb_vec_17','lb_vec_17');</v>
      </c>
      <c r="UI22">
        <v>17</v>
      </c>
      <c r="UJ22" t="str">
        <f>"xlswrite('G:\Mi unidad\1. PROYECTOS TELLO 2022\SCM SPILL OVERS\outputs\PEAO\mujeres\1%\simulacion_4\output_tests.xlsx',lb_vec_"&amp;UI22&amp;"','lb_vec_"&amp;UI22&amp;"');"</f>
        <v>xlswrite('G:\Mi unidad\1. PROYECTOS TELLO 2022\SCM SPILL OVERS\outputs\PEAO\mujeres\1%\simulacion_4\output_tests.xlsx',lb_vec_17','lb_vec_17');</v>
      </c>
      <c r="UU22">
        <v>17</v>
      </c>
      <c r="UV22" t="str">
        <f>"xlswrite('G:\Mi unidad\1. PROYECTOS TELLO 2022\SCM SPILL OVERS\outputs\PEAO\criminalidad\1%\simulacion_4\output_tests.xlsx',lb_vec_"&amp;UU22&amp;"','lb_vec_"&amp;UU22&amp;"');"</f>
        <v>xlswrite('G:\Mi unidad\1. PROYECTOS TELLO 2022\SCM SPILL OVERS\outputs\PEAO\criminalidad\1%\simulacion_4\output_tests.xlsx',lb_vec_17','lb_vec_17');</v>
      </c>
    </row>
    <row r="23" spans="1:568" x14ac:dyDescent="0.3">
      <c r="A23">
        <v>76</v>
      </c>
      <c r="B23" s="2" t="str">
        <f t="shared" si="0"/>
        <v>[data_76,provincias_76,~] = xlsread('BD_PEAO_est_1_provincia_76.xlsx');</v>
      </c>
      <c r="E23" s="2" t="str">
        <f t="shared" si="37"/>
        <v>provincia_76 = unique(provincias_76(2:end,1));</v>
      </c>
      <c r="O23" s="2" t="str">
        <f t="shared" si="1"/>
        <v>PEAO_76 = reshape(data_76(:,2),T+S,N);</v>
      </c>
      <c r="T23" s="2" t="str">
        <f t="shared" si="2"/>
        <v xml:space="preserve">PEAO_76 = PEAO_76'; </v>
      </c>
      <c r="X23" s="2" t="str">
        <f t="shared" si="3"/>
        <v>tratado_76 = PEAO_76(1,:);</v>
      </c>
      <c r="AC23" s="2" t="str">
        <f t="shared" si="4"/>
        <v>PEAO_76(1,:) = [];</v>
      </c>
      <c r="AI23" s="2" t="str">
        <f t="shared" si="5"/>
        <v>PEAO_76 = [tratado_76;PEAO_76];</v>
      </c>
      <c r="AN23" s="2" t="str">
        <f t="shared" si="6"/>
        <v>Y_76 = PEAO_76; % outcome matrix</v>
      </c>
      <c r="AS23" s="2" t="str">
        <f t="shared" si="44"/>
        <v>Y_pre_76 = Y_76(:,1:T);</v>
      </c>
      <c r="AW23" s="2" t="str">
        <f t="shared" si="45"/>
        <v>Y_post_76 = Y_76(:,T+1:end);</v>
      </c>
      <c r="BA23" s="2" t="str">
        <f t="shared" si="46"/>
        <v>[a_hat_76,B_hat_76] = scm_batch(Y_pre_76);</v>
      </c>
      <c r="BF23" s="2" t="str">
        <f t="shared" si="38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39"/>
        <v>M_hat_76 = (eye(N)-B_hat_76)'*(eye(N)-B_hat_76);</v>
      </c>
      <c r="DQ23" s="2" t="str">
        <f t="shared" si="40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1"/>
        <v>synthetic_control_76=synthetic_control_76'</v>
      </c>
      <c r="EQ23" s="2" t="str">
        <f t="shared" si="42"/>
        <v>synthetic_control_sp_76=synthetic_control_sp_76'</v>
      </c>
      <c r="EV23" s="2" t="str">
        <f t="shared" si="43"/>
        <v>tratado_76=tratado_76'</v>
      </c>
      <c r="EZ23" s="2" t="str">
        <f t="shared" si="7"/>
        <v>xlswrite('G:\Mi unidad\1. PROYECTOS TELLO 2022\SCM SPILL OVERS\outputs\PEAO\distancia_centro_salud\1%\simulacion_4\synthetic_control_outputs.xlsx',synthetic_control_76,76)</v>
      </c>
      <c r="FN23" s="2" t="str">
        <f t="shared" si="8"/>
        <v>xlswrite('G:\Mi unidad\1. PROYECTOS TELLO 2022\SCM SPILL OVERS\outputs\PEAO\distancia_centro_salud\1%\simulacion_4\synthetic_control_spillover_outputs.xlsx',synthetic_control_sp_76,76)</v>
      </c>
      <c r="GD23" s="2" t="str">
        <f t="shared" si="9"/>
        <v>xlswrite('G:\Mi unidad\1. PROYECTOS TELLO 2022\SCM SPILL OVERS\outputs\PEAO\distancia_centro_salud\1%\simulacion_4\observado_outputs.xlsx',tratado_76,76)</v>
      </c>
      <c r="GR23" s="2" t="str">
        <f t="shared" si="10"/>
        <v>xlswrite('G:\Mi unidad\1. PROYECTOS TELLO 2022\SCM SPILL OVERS\outputs\PEAO\informalidad\1%\simulacion_4\synthetic_control_outputs.xlsx',synthetic_control_76,76)</v>
      </c>
      <c r="HF23" s="2" t="str">
        <f t="shared" si="11"/>
        <v>xlswrite('G:\Mi unidad\1. PROYECTOS TELLO 2022\SCM SPILL OVERS\outputs\PEAO\informalidad\1%\simulacion_4\synthetic_control_spillover_outputs.xlsx',synthetic_control_sp_76,76)</v>
      </c>
      <c r="HV23" s="2" t="str">
        <f t="shared" si="12"/>
        <v>xlswrite('G:\Mi unidad\1. PROYECTOS TELLO 2022\SCM SPILL OVERS\outputs\PEAO\informalidad\1%\simulacion_4\observado_outputs.xlsx',tratado_76,76)</v>
      </c>
      <c r="IJ23" s="2" t="str">
        <f t="shared" si="13"/>
        <v>xlswrite('G:\Mi unidad\1. PROYECTOS TELLO 2022\SCM SPILL OVERS\outputs\PEAO\densidad\1%\simulacion_4\synthetic_control_outputs.xlsx',synthetic_control_76,76)</v>
      </c>
      <c r="IX23" s="2" t="str">
        <f t="shared" si="14"/>
        <v>xlswrite('G:\Mi unidad\1. PROYECTOS TELLO 2022\SCM SPILL OVERS\outputs\PEAO\densidad\1%\simulacion_4\synthetic_control_spillover_outputs.xlsx',synthetic_control_sp_76,76)</v>
      </c>
      <c r="JN23" s="2" t="str">
        <f t="shared" si="15"/>
        <v>xlswrite('G:\Mi unidad\1. PROYECTOS TELLO 2022\SCM SPILL OVERS\outputs\PEAO\densidad\1%\simulacion_4\observado_outputs.xlsx',tratado_76,76)</v>
      </c>
      <c r="KA23" s="2" t="str">
        <f t="shared" si="16"/>
        <v>xlswrite('G:\Mi unidad\1. PROYECTOS TELLO 2022\SCM SPILL OVERS\outputs\PEAO\bajo_niv_educ\1%\simulacion_4\synthetic_control_outputs.xlsx',synthetic_control_76,76)</v>
      </c>
      <c r="KO23" s="2" t="str">
        <f t="shared" si="17"/>
        <v>xlswrite('G:\Mi unidad\1. PROYECTOS TELLO 2022\SCM SPILL OVERS\outputs\PEAO\bajo_niv_educ\1%\simulacion_4\synthetic_control_spillover_outputs.xlsx',synthetic_control_sp_76,76)</v>
      </c>
      <c r="LE23" s="2" t="str">
        <f t="shared" si="18"/>
        <v>xlswrite('G:\Mi unidad\1. PROYECTOS TELLO 2022\SCM SPILL OVERS\outputs\PEAO\bajo_niv_educ\1%\simulacion_4\observado_outputs.xlsx',tratado_76,76)</v>
      </c>
      <c r="LS23" s="2" t="str">
        <f t="shared" si="19"/>
        <v>xlswrite('G:\Mi unidad\1. PROYECTOS TELLO 2022\SCM SPILL OVERS\outputs\PEAO\bajo_ingreso\1%\simulacion_4\synthetic_control_outputs.xlsx',synthetic_control_76,76)</v>
      </c>
      <c r="MH23" s="2" t="str">
        <f t="shared" si="20"/>
        <v>xlswrite('G:\Mi unidad\1. PROYECTOS TELLO 2022\SCM SPILL OVERS\outputs\PEAO\bajo_ingreso\1%\simulacion_4\synthetic_control_spillover_outputs.xlsx',synthetic_control_sp_76,76)</v>
      </c>
      <c r="MX23" s="2" t="str">
        <f t="shared" si="21"/>
        <v>xlswrite('G:\Mi unidad\1. PROYECTOS TELLO 2022\SCM SPILL OVERS\outputs\PEAO\bajo_ingreso\1%\simulacion_4\observado_outputs.xlsx',tratado_76,76)</v>
      </c>
      <c r="NR23" s="2" t="str">
        <f t="shared" si="22"/>
        <v>xlswrite('G:\Mi unidad\1. PROYECTOS TELLO 2022\SCM SPILL OVERS\outputs\PEAO\densidad_g\1%\simulacion_4\synthetic_control_outputs.xlsx',synthetic_control_76,76)</v>
      </c>
      <c r="OF23" s="2" t="str">
        <f t="shared" si="23"/>
        <v>xlswrite('G:\Mi unidad\1. PROYECTOS TELLO 2022\SCM SPILL OVERS\outputs\PEAO\densidad_g\1%\simulacion_4\synthetic_control_spillover_outputs.xlsx',synthetic_control_sp_76,76)</v>
      </c>
      <c r="OV23" s="2" t="str">
        <f t="shared" si="24"/>
        <v>xlswrite('G:\Mi unidad\1. PROYECTOS TELLO 2022\SCM SPILL OVERS\outputs\PEAO\densidad_g\1%\simulacion_4\observado_outputs.xlsx',tratado_76,76)</v>
      </c>
      <c r="PI23" s="2" t="str">
        <f t="shared" si="25"/>
        <v>xlswrite('G:\Mi unidad\1. PROYECTOS TELLO 2022\SCM SPILL OVERS\outputs\PEAO\alimentos\1%\simulacion_4\synthetic_control_outputs.xlsx',synthetic_control_76,76);</v>
      </c>
      <c r="PJ23" s="2" t="str">
        <f t="shared" si="26"/>
        <v>xlswrite('G:\Mi unidad\1. PROYECTOS TELLO 2022\SCM SPILL OVERS\outputs\PEAO\alimentos\1%\simulacion_4\synthetic_control_spillover_outputs.xlsx',synthetic_control_sp_76,76);</v>
      </c>
      <c r="PK23" s="2" t="str">
        <f t="shared" si="27"/>
        <v>xlswrite('G:\Mi unidad\1. PROYECTOS TELLO 2022\SCM SPILL OVERS\outputs\PEAO\alimentos\1%\simulacion_4\observado_outputs.xlsx',tratado_76,76);</v>
      </c>
      <c r="PP23" s="2" t="str">
        <f t="shared" si="28"/>
        <v>xlswrite('G:\Mi unidad\1. PROYECTOS TELLO 2022\SCM SPILL OVERS\outputs\PEAO\jefe_hogar\1%\simulacion_4\synthetic_control_outputs.xlsx',synthetic_control_76,76);</v>
      </c>
      <c r="PQ23" s="2" t="str">
        <f t="shared" si="29"/>
        <v>xlswrite('G:\Mi unidad\1. PROYECTOS TELLO 2022\SCM SPILL OVERS\outputs\PEAO\jefe_hogar\1%\simulacion_4\synthetic_control_spillover_outputs.xlsx',synthetic_control_sp_76,76);</v>
      </c>
      <c r="PR23" s="2" t="str">
        <f t="shared" si="30"/>
        <v>xlswrite('G:\Mi unidad\1. PROYECTOS TELLO 2022\SCM SPILL OVERS\outputs\PEAO\jefe_hogar\1%\simulacion_4\observado_outputs.xlsx',tratado_76,76);</v>
      </c>
      <c r="PV23" s="2" t="str">
        <f t="shared" si="31"/>
        <v>xlswrite('G:\Mi unidad\1. PROYECTOS TELLO 2022\SCM SPILL OVERS\outputs\PEAO\mujeres\1%\simulacion_4\synthetic_control_outputs.xlsx',synthetic_control_76,76);</v>
      </c>
      <c r="PW23" s="2" t="str">
        <f t="shared" si="32"/>
        <v>xlswrite('G:\Mi unidad\1. PROYECTOS TELLO 2022\SCM SPILL OVERS\outputs\PEAO\mujeres\1%\simulacion_4\synthetic_control_spillover_outputs.xlsx',synthetic_control_sp_76,76);</v>
      </c>
      <c r="PX23" s="2" t="str">
        <f t="shared" si="33"/>
        <v>xlswrite('G:\Mi unidad\1. PROYECTOS TELLO 2022\SCM SPILL OVERS\outputs\PEAO\mujeres\1%\simulacion_4\observado_outputs.xlsx',tratado_76,76);</v>
      </c>
      <c r="QB23" s="2" t="str">
        <f t="shared" si="34"/>
        <v>xlswrite('G:\Mi unidad\1. PROYECTOS TELLO 2022\SCM SPILL OVERS\outputs\PEAO\criminalidad\1%\simulacion_4\synthetic_control_outputs.xlsx',synthetic_control_76,76);</v>
      </c>
      <c r="QC23" s="2" t="str">
        <f t="shared" si="35"/>
        <v>xlswrite('G:\Mi unidad\1. PROYECTOS TELLO 2022\SCM SPILL OVERS\outputs\PEAO\criminalidad\1%\simulacion_4\synthetic_control_spillover_outputs.xlsx',synthetic_control_sp_76,76);</v>
      </c>
      <c r="QD23" s="2" t="str">
        <f t="shared" si="36"/>
        <v>xlswrite('G:\Mi unidad\1. PROYECTOS TELLO 2022\SCM SPILL OVERS\outputs\PEAO\criminalidad\1%\simulacion_4\observado_outputs.xlsx',tratado_76,76);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OVERS\outputs\PEAO\bajo_niv_educ\1%\simulacion_4\output_tests.xlsx',ub_vec_"&amp;QW23&amp;"','ub_vec_"&amp;QW23&amp;"');"</f>
        <v>xlswrite('G:\Mi unidad\1. PROYECTOS TELLO 2022\SCM SPILL OVERS\outputs\PEAO\bajo_niv_educ\1%\simulacion_4\output_tests.xlsx',ub_vec_17','ub_vec_17');</v>
      </c>
      <c r="RK23">
        <v>17</v>
      </c>
      <c r="RL23" t="str">
        <f>"xlswrite('G:\Mi unidad\1. PROYECTOS TELLO 2022\SCM SPILL OVERS\outputs\PEAO\bajo_ingreso\1%\simulacion_4\output_tests.xlsx',ub_vec_"&amp;RK23&amp;"','ub_vec_"&amp;RK23&amp;"');"</f>
        <v>xlswrite('G:\Mi unidad\1. PROYECTOS TELLO 2022\SCM SPILL OVERS\outputs\PEAO\bajo_ingreso\1%\simulacion_4\output_tests.xlsx',ub_vec_17','ub_vec_17');</v>
      </c>
      <c r="RW23">
        <v>17</v>
      </c>
      <c r="RX23" t="str">
        <f>"xlswrite('G:\Mi unidad\1. PROYECTOS TELLO 2022\SCM SPILL OVERS\outputs\PEAO\densidad\1%\simulacion_4\output_tests.xlsx',ub_vec_"&amp;RW23&amp;"','ub_vec_"&amp;RW23&amp;"');"</f>
        <v>xlswrite('G:\Mi unidad\1. PROYECTOS TELLO 2022\SCM SPILL OVERS\outputs\PEAO\densidad\1%\simulacion_4\output_tests.xlsx',ub_vec_17','ub_vec_17');</v>
      </c>
      <c r="SI23">
        <v>17</v>
      </c>
      <c r="SJ23" t="str">
        <f>"xlswrite('G:\Mi unidad\1. PROYECTOS TELLO 2022\SCM SPILL OVERS\outputs\PEAO\densidad_g\1%\simulacion_4\output_tests.xlsx',ub_vec_"&amp;SI23&amp;"','ub_vec_"&amp;SI23&amp;"');"</f>
        <v>xlswrite('G:\Mi unidad\1. PROYECTOS TELLO 2022\SCM SPILL OVERS\outputs\PEAO\densidad_g\1%\simulacion_4\output_tests.xlsx',ub_vec_17','ub_vec_17');</v>
      </c>
      <c r="SU23">
        <v>17</v>
      </c>
      <c r="SV23" t="str">
        <f>"xlswrite('G:\Mi unidad\1. PROYECTOS TELLO 2022\SCM SPILL OVERS\outputs\PEAO\distancia_centro_salud\1%\simulacion_4\output_tests.xlsx',ub_vec_"&amp;SU23&amp;"','ub_vec_"&amp;SU23&amp;"');"</f>
        <v>xlswrite('G:\Mi unidad\1. PROYECTOS TELLO 2022\SCM SPILL OVERS\outputs\PEAO\distancia_centro_salud\1%\simulacion_4\output_tests.xlsx',ub_vec_17','ub_vec_17');</v>
      </c>
      <c r="TH23">
        <v>17</v>
      </c>
      <c r="TI23" t="str">
        <f>"xlswrite('G:\Mi unidad\1. PROYECTOS TELLO 2022\SCM SPILL OVERS\outputs\PEAO\informalidad\1%\simulacion_4\output_tests.xlsx',ub_vec_"&amp;TH23&amp;"','ub_vec_"&amp;TH23&amp;"');"</f>
        <v>xlswrite('G:\Mi unidad\1. PROYECTOS TELLO 2022\SCM SPILL OVERS\outputs\PEAO\informalidad\1%\simulacion_4\output_tests.xlsx',ub_vec_17','ub_vec_17');</v>
      </c>
      <c r="TU23">
        <v>17</v>
      </c>
      <c r="TV23" t="str">
        <f>"xlswrite('G:\Mi unidad\1. PROYECTOS TELLO 2022\SCM SPILL OVERS\outputs\PEAO\alimentos\1%\simulacion_4\output_tests.xlsx',ub_vec_"&amp;TU23&amp;"','ub_vec_"&amp;TU23&amp;"');"</f>
        <v>xlswrite('G:\Mi unidad\1. PROYECTOS TELLO 2022\SCM SPILL OVERS\outputs\PEAO\alimentos\1%\simulacion_4\output_tests.xlsx',ub_vec_17','ub_vec_17');</v>
      </c>
      <c r="UB23">
        <v>17</v>
      </c>
      <c r="UC23" t="str">
        <f>"xlswrite('G:\Mi unidad\1. PROYECTOS TELLO 2022\SCM SPILL OVERS\outputs\PEAO\jefe_hogar\1%\simulacion_4\output_tests.xlsx',ub_vec_"&amp;UB23&amp;"','ub_vec_"&amp;UB23&amp;"');"</f>
        <v>xlswrite('G:\Mi unidad\1. PROYECTOS TELLO 2022\SCM SPILL OVERS\outputs\PEAO\jefe_hogar\1%\simulacion_4\output_tests.xlsx',ub_vec_17','ub_vec_17');</v>
      </c>
      <c r="UI23">
        <v>17</v>
      </c>
      <c r="UJ23" t="str">
        <f>"xlswrite('G:\Mi unidad\1. PROYECTOS TELLO 2022\SCM SPILL OVERS\outputs\PEAO\mujeres\1%\simulacion_4\output_tests.xlsx',ub_vec_"&amp;UI23&amp;"','ub_vec_"&amp;UI23&amp;"');"</f>
        <v>xlswrite('G:\Mi unidad\1. PROYECTOS TELLO 2022\SCM SPILL OVERS\outputs\PEAO\mujeres\1%\simulacion_4\output_tests.xlsx',ub_vec_17','ub_vec_17');</v>
      </c>
      <c r="UU23">
        <v>17</v>
      </c>
      <c r="UV23" t="str">
        <f>"xlswrite('G:\Mi unidad\1. PROYECTOS TELLO 2022\SCM SPILL OVERS\outputs\PEAO\criminalidad\1%\simulacion_4\output_tests.xlsx',ub_vec_"&amp;UU23&amp;"','ub_vec_"&amp;UU23&amp;"');"</f>
        <v>xlswrite('G:\Mi unidad\1. PROYECTOS TELLO 2022\SCM SPILL OVERS\outputs\PEAO\criminalidad\1%\simulacion_4\output_tests.xlsx',ub_vec_17','ub_vec_17');</v>
      </c>
    </row>
    <row r="24" spans="1:568" x14ac:dyDescent="0.3">
      <c r="A24">
        <v>77</v>
      </c>
      <c r="B24" s="2" t="str">
        <f t="shared" si="0"/>
        <v>[data_77,provincias_77,~] = xlsread('BD_PEAO_est_1_provincia_77.xlsx');</v>
      </c>
      <c r="E24" s="2" t="str">
        <f t="shared" si="37"/>
        <v>provincia_77 = unique(provincias_77(2:end,1));</v>
      </c>
      <c r="O24" s="2" t="str">
        <f t="shared" si="1"/>
        <v>PEAO_77 = reshape(data_77(:,2),T+S,N);</v>
      </c>
      <c r="T24" s="2" t="str">
        <f t="shared" si="2"/>
        <v xml:space="preserve">PEAO_77 = PEAO_77'; </v>
      </c>
      <c r="X24" s="2" t="str">
        <f t="shared" si="3"/>
        <v>tratado_77 = PEAO_77(1,:);</v>
      </c>
      <c r="AC24" s="2" t="str">
        <f t="shared" si="4"/>
        <v>PEAO_77(1,:) = [];</v>
      </c>
      <c r="AI24" s="2" t="str">
        <f t="shared" si="5"/>
        <v>PEAO_77 = [tratado_77;PEAO_77];</v>
      </c>
      <c r="AN24" s="2" t="str">
        <f t="shared" si="6"/>
        <v>Y_77 = PEAO_77; % outcome matrix</v>
      </c>
      <c r="AS24" s="2" t="str">
        <f t="shared" si="44"/>
        <v>Y_pre_77 = Y_77(:,1:T);</v>
      </c>
      <c r="AW24" s="2" t="str">
        <f t="shared" si="45"/>
        <v>Y_post_77 = Y_77(:,T+1:end);</v>
      </c>
      <c r="BA24" s="2" t="str">
        <f t="shared" si="46"/>
        <v>[a_hat_77,B_hat_77] = scm_batch(Y_pre_77);</v>
      </c>
      <c r="BF24" s="2" t="str">
        <f t="shared" si="38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39"/>
        <v>M_hat_77 = (eye(N)-B_hat_77)'*(eye(N)-B_hat_77);</v>
      </c>
      <c r="DQ24" s="2" t="str">
        <f t="shared" si="40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1"/>
        <v>synthetic_control_77=synthetic_control_77'</v>
      </c>
      <c r="EQ24" s="2" t="str">
        <f t="shared" si="42"/>
        <v>synthetic_control_sp_77=synthetic_control_sp_77'</v>
      </c>
      <c r="EV24" s="2" t="str">
        <f t="shared" si="43"/>
        <v>tratado_77=tratado_77'</v>
      </c>
      <c r="EZ24" s="2" t="str">
        <f t="shared" si="7"/>
        <v>xlswrite('G:\Mi unidad\1. PROYECTOS TELLO 2022\SCM SPILL OVERS\outputs\PEAO\distancia_centro_salud\1%\simulacion_4\synthetic_control_outputs.xlsx',synthetic_control_77,77)</v>
      </c>
      <c r="FN24" s="2" t="str">
        <f t="shared" si="8"/>
        <v>xlswrite('G:\Mi unidad\1. PROYECTOS TELLO 2022\SCM SPILL OVERS\outputs\PEAO\distancia_centro_salud\1%\simulacion_4\synthetic_control_spillover_outputs.xlsx',synthetic_control_sp_77,77)</v>
      </c>
      <c r="GD24" s="2" t="str">
        <f t="shared" si="9"/>
        <v>xlswrite('G:\Mi unidad\1. PROYECTOS TELLO 2022\SCM SPILL OVERS\outputs\PEAO\distancia_centro_salud\1%\simulacion_4\observado_outputs.xlsx',tratado_77,77)</v>
      </c>
      <c r="GR24" s="2" t="str">
        <f t="shared" si="10"/>
        <v>xlswrite('G:\Mi unidad\1. PROYECTOS TELLO 2022\SCM SPILL OVERS\outputs\PEAO\informalidad\1%\simulacion_4\synthetic_control_outputs.xlsx',synthetic_control_77,77)</v>
      </c>
      <c r="HF24" s="2" t="str">
        <f t="shared" si="11"/>
        <v>xlswrite('G:\Mi unidad\1. PROYECTOS TELLO 2022\SCM SPILL OVERS\outputs\PEAO\informalidad\1%\simulacion_4\synthetic_control_spillover_outputs.xlsx',synthetic_control_sp_77,77)</v>
      </c>
      <c r="HV24" s="2" t="str">
        <f t="shared" si="12"/>
        <v>xlswrite('G:\Mi unidad\1. PROYECTOS TELLO 2022\SCM SPILL OVERS\outputs\PEAO\informalidad\1%\simulacion_4\observado_outputs.xlsx',tratado_77,77)</v>
      </c>
      <c r="IJ24" s="2" t="str">
        <f t="shared" si="13"/>
        <v>xlswrite('G:\Mi unidad\1. PROYECTOS TELLO 2022\SCM SPILL OVERS\outputs\PEAO\densidad\1%\simulacion_4\synthetic_control_outputs.xlsx',synthetic_control_77,77)</v>
      </c>
      <c r="IX24" s="2" t="str">
        <f t="shared" si="14"/>
        <v>xlswrite('G:\Mi unidad\1. PROYECTOS TELLO 2022\SCM SPILL OVERS\outputs\PEAO\densidad\1%\simulacion_4\synthetic_control_spillover_outputs.xlsx',synthetic_control_sp_77,77)</v>
      </c>
      <c r="JN24" s="2" t="str">
        <f t="shared" si="15"/>
        <v>xlswrite('G:\Mi unidad\1. PROYECTOS TELLO 2022\SCM SPILL OVERS\outputs\PEAO\densidad\1%\simulacion_4\observado_outputs.xlsx',tratado_77,77)</v>
      </c>
      <c r="KA24" s="2" t="str">
        <f t="shared" si="16"/>
        <v>xlswrite('G:\Mi unidad\1. PROYECTOS TELLO 2022\SCM SPILL OVERS\outputs\PEAO\bajo_niv_educ\1%\simulacion_4\synthetic_control_outputs.xlsx',synthetic_control_77,77)</v>
      </c>
      <c r="KO24" s="2" t="str">
        <f t="shared" si="17"/>
        <v>xlswrite('G:\Mi unidad\1. PROYECTOS TELLO 2022\SCM SPILL OVERS\outputs\PEAO\bajo_niv_educ\1%\simulacion_4\synthetic_control_spillover_outputs.xlsx',synthetic_control_sp_77,77)</v>
      </c>
      <c r="LE24" s="2" t="str">
        <f t="shared" si="18"/>
        <v>xlswrite('G:\Mi unidad\1. PROYECTOS TELLO 2022\SCM SPILL OVERS\outputs\PEAO\bajo_niv_educ\1%\simulacion_4\observado_outputs.xlsx',tratado_77,77)</v>
      </c>
      <c r="LS24" s="2" t="str">
        <f t="shared" si="19"/>
        <v>xlswrite('G:\Mi unidad\1. PROYECTOS TELLO 2022\SCM SPILL OVERS\outputs\PEAO\bajo_ingreso\1%\simulacion_4\synthetic_control_outputs.xlsx',synthetic_control_77,77)</v>
      </c>
      <c r="MH24" s="2" t="str">
        <f t="shared" si="20"/>
        <v>xlswrite('G:\Mi unidad\1. PROYECTOS TELLO 2022\SCM SPILL OVERS\outputs\PEAO\bajo_ingreso\1%\simulacion_4\synthetic_control_spillover_outputs.xlsx',synthetic_control_sp_77,77)</v>
      </c>
      <c r="MX24" s="2" t="str">
        <f t="shared" si="21"/>
        <v>xlswrite('G:\Mi unidad\1. PROYECTOS TELLO 2022\SCM SPILL OVERS\outputs\PEAO\bajo_ingreso\1%\simulacion_4\observado_outputs.xlsx',tratado_77,77)</v>
      </c>
      <c r="NR24" s="2" t="str">
        <f t="shared" si="22"/>
        <v>xlswrite('G:\Mi unidad\1. PROYECTOS TELLO 2022\SCM SPILL OVERS\outputs\PEAO\densidad_g\1%\simulacion_4\synthetic_control_outputs.xlsx',synthetic_control_77,77)</v>
      </c>
      <c r="OF24" s="2" t="str">
        <f t="shared" si="23"/>
        <v>xlswrite('G:\Mi unidad\1. PROYECTOS TELLO 2022\SCM SPILL OVERS\outputs\PEAO\densidad_g\1%\simulacion_4\synthetic_control_spillover_outputs.xlsx',synthetic_control_sp_77,77)</v>
      </c>
      <c r="OV24" s="2" t="str">
        <f t="shared" si="24"/>
        <v>xlswrite('G:\Mi unidad\1. PROYECTOS TELLO 2022\SCM SPILL OVERS\outputs\PEAO\densidad_g\1%\simulacion_4\observado_outputs.xlsx',tratado_77,77)</v>
      </c>
      <c r="PI24" s="2" t="str">
        <f t="shared" si="25"/>
        <v>xlswrite('G:\Mi unidad\1. PROYECTOS TELLO 2022\SCM SPILL OVERS\outputs\PEAO\alimentos\1%\simulacion_4\synthetic_control_outputs.xlsx',synthetic_control_77,77);</v>
      </c>
      <c r="PJ24" s="2" t="str">
        <f t="shared" si="26"/>
        <v>xlswrite('G:\Mi unidad\1. PROYECTOS TELLO 2022\SCM SPILL OVERS\outputs\PEAO\alimentos\1%\simulacion_4\synthetic_control_spillover_outputs.xlsx',synthetic_control_sp_77,77);</v>
      </c>
      <c r="PK24" s="2" t="str">
        <f t="shared" si="27"/>
        <v>xlswrite('G:\Mi unidad\1. PROYECTOS TELLO 2022\SCM SPILL OVERS\outputs\PEAO\alimentos\1%\simulacion_4\observado_outputs.xlsx',tratado_77,77);</v>
      </c>
      <c r="PP24" s="2" t="str">
        <f t="shared" si="28"/>
        <v>xlswrite('G:\Mi unidad\1. PROYECTOS TELLO 2022\SCM SPILL OVERS\outputs\PEAO\jefe_hogar\1%\simulacion_4\synthetic_control_outputs.xlsx',synthetic_control_77,77);</v>
      </c>
      <c r="PQ24" s="2" t="str">
        <f t="shared" si="29"/>
        <v>xlswrite('G:\Mi unidad\1. PROYECTOS TELLO 2022\SCM SPILL OVERS\outputs\PEAO\jefe_hogar\1%\simulacion_4\synthetic_control_spillover_outputs.xlsx',synthetic_control_sp_77,77);</v>
      </c>
      <c r="PR24" s="2" t="str">
        <f t="shared" si="30"/>
        <v>xlswrite('G:\Mi unidad\1. PROYECTOS TELLO 2022\SCM SPILL OVERS\outputs\PEAO\jefe_hogar\1%\simulacion_4\observado_outputs.xlsx',tratado_77,77);</v>
      </c>
      <c r="PV24" s="2" t="str">
        <f t="shared" si="31"/>
        <v>xlswrite('G:\Mi unidad\1. PROYECTOS TELLO 2022\SCM SPILL OVERS\outputs\PEAO\mujeres\1%\simulacion_4\synthetic_control_outputs.xlsx',synthetic_control_77,77);</v>
      </c>
      <c r="PW24" s="2" t="str">
        <f t="shared" si="32"/>
        <v>xlswrite('G:\Mi unidad\1. PROYECTOS TELLO 2022\SCM SPILL OVERS\outputs\PEAO\mujeres\1%\simulacion_4\synthetic_control_spillover_outputs.xlsx',synthetic_control_sp_77,77);</v>
      </c>
      <c r="PX24" s="2" t="str">
        <f t="shared" si="33"/>
        <v>xlswrite('G:\Mi unidad\1. PROYECTOS TELLO 2022\SCM SPILL OVERS\outputs\PEAO\mujeres\1%\simulacion_4\observado_outputs.xlsx',tratado_77,77);</v>
      </c>
      <c r="QB24" s="2" t="str">
        <f t="shared" si="34"/>
        <v>xlswrite('G:\Mi unidad\1. PROYECTOS TELLO 2022\SCM SPILL OVERS\outputs\PEAO\criminalidad\1%\simulacion_4\synthetic_control_outputs.xlsx',synthetic_control_77,77);</v>
      </c>
      <c r="QC24" s="2" t="str">
        <f t="shared" si="35"/>
        <v>xlswrite('G:\Mi unidad\1. PROYECTOS TELLO 2022\SCM SPILL OVERS\outputs\PEAO\criminalidad\1%\simulacion_4\synthetic_control_spillover_outputs.xlsx',synthetic_control_sp_77,77);</v>
      </c>
      <c r="QD24" s="2" t="str">
        <f t="shared" si="36"/>
        <v>xlswrite('G:\Mi unidad\1. PROYECTOS TELLO 2022\SCM SPILL OVERS\outputs\PEAO\criminalidad\1%\simulacion_4\observado_outputs.xlsx',tratado_77,77);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OVERS\outputs\PEAO\bajo_niv_educ\1%\simulacion_4\output_tests.xlsx',p_value_vec_"&amp;QW24&amp;"','p_value_vec_"&amp;QW24&amp;"');"</f>
        <v>xlswrite('G:\Mi unidad\1. PROYECTOS TELLO 2022\SCM SPILL OVERS\outputs\PEAO\bajo_niv_educ\1%\simulacion_4\output_tests.xlsx',p_value_vec_17','p_value_vec_17');</v>
      </c>
      <c r="RK24">
        <v>17</v>
      </c>
      <c r="RL24" t="str">
        <f>"xlswrite('G:\Mi unidad\1. PROYECTOS TELLO 2022\SCM SPILL OVERS\outputs\PEAO\bajo_ingreso\1%\simulacion_4\output_tests.xlsx',p_value_vec_"&amp;RK24&amp;"','p_value_vec_"&amp;RK24&amp;"');"</f>
        <v>xlswrite('G:\Mi unidad\1. PROYECTOS TELLO 2022\SCM SPILL OVERS\outputs\PEAO\bajo_ingreso\1%\simulacion_4\output_tests.xlsx',p_value_vec_17','p_value_vec_17');</v>
      </c>
      <c r="RW24">
        <v>17</v>
      </c>
      <c r="RX24" t="str">
        <f>"xlswrite('G:\Mi unidad\1. PROYECTOS TELLO 2022\SCM SPILL OVERS\outputs\PEAO\densidad\1%\simulacion_4\output_tests.xlsx',p_value_vec_"&amp;RW24&amp;"','p_value_vec_"&amp;RW24&amp;"');"</f>
        <v>xlswrite('G:\Mi unidad\1. PROYECTOS TELLO 2022\SCM SPILL OVERS\outputs\PEAO\densidad\1%\simulacion_4\output_tests.xlsx',p_value_vec_17','p_value_vec_17');</v>
      </c>
      <c r="SI24">
        <v>17</v>
      </c>
      <c r="SJ24" t="str">
        <f>"xlswrite('G:\Mi unidad\1. PROYECTOS TELLO 2022\SCM SPILL OVERS\outputs\PEAO\densidad_g\1%\simulacion_4\output_tests.xlsx',p_value_vec_"&amp;SI24&amp;"','p_value_vec_"&amp;SI24&amp;"');"</f>
        <v>xlswrite('G:\Mi unidad\1. PROYECTOS TELLO 2022\SCM SPILL OVERS\outputs\PEAO\densidad_g\1%\simulacion_4\output_tests.xlsx',p_value_vec_17','p_value_vec_17');</v>
      </c>
      <c r="SU24">
        <v>17</v>
      </c>
      <c r="SV24" t="str">
        <f>"xlswrite('G:\Mi unidad\1. PROYECTOS TELLO 2022\SCM SPILL OVERS\outputs\PEAO\distancia_centro_salud\1%\simulacion_4\output_tests.xlsx',p_value_vec_"&amp;SU24&amp;"','p_value_vec_"&amp;SU24&amp;"');"</f>
        <v>xlswrite('G:\Mi unidad\1. PROYECTOS TELLO 2022\SCM SPILL OVERS\outputs\PEAO\distancia_centro_salud\1%\simulacion_4\output_tests.xlsx',p_value_vec_17','p_value_vec_17');</v>
      </c>
      <c r="TH24">
        <v>17</v>
      </c>
      <c r="TI24" t="str">
        <f>"xlswrite('G:\Mi unidad\1. PROYECTOS TELLO 2022\SCM SPILL OVERS\outputs\PEAO\informalidad\1%\simulacion_4\output_tests.xlsx',p_value_vec_"&amp;TH24&amp;"','p_value_vec_"&amp;TH24&amp;"');"</f>
        <v>xlswrite('G:\Mi unidad\1. PROYECTOS TELLO 2022\SCM SPILL OVERS\outputs\PEAO\informalidad\1%\simulacion_4\output_tests.xlsx',p_value_vec_17','p_value_vec_17');</v>
      </c>
      <c r="TU24">
        <v>17</v>
      </c>
      <c r="TV24" t="str">
        <f>"xlswrite('G:\Mi unidad\1. PROYECTOS TELLO 2022\SCM SPILL OVERS\outputs\PEAO\alimentos\1%\simulacion_4\output_tests.xlsx',p_value_vec_"&amp;TU24&amp;"','p_value_vec_"&amp;TU24&amp;"');"</f>
        <v>xlswrite('G:\Mi unidad\1. PROYECTOS TELLO 2022\SCM SPILL OVERS\outputs\PEAO\alimentos\1%\simulacion_4\output_tests.xlsx',p_value_vec_17','p_value_vec_17');</v>
      </c>
      <c r="UB24">
        <v>17</v>
      </c>
      <c r="UC24" t="str">
        <f>"xlswrite('G:\Mi unidad\1. PROYECTOS TELLO 2022\SCM SPILL OVERS\outputs\PEAO\jefe_hogar\1%\simulacion_4\output_tests.xlsx',p_value_vec_"&amp;UB24&amp;"','p_value_vec_"&amp;UB24&amp;"');"</f>
        <v>xlswrite('G:\Mi unidad\1. PROYECTOS TELLO 2022\SCM SPILL OVERS\outputs\PEAO\jefe_hogar\1%\simulacion_4\output_tests.xlsx',p_value_vec_17','p_value_vec_17');</v>
      </c>
      <c r="UI24">
        <v>17</v>
      </c>
      <c r="UJ24" t="str">
        <f>"xlswrite('G:\Mi unidad\1. PROYECTOS TELLO 2022\SCM SPILL OVERS\outputs\PEAO\mujeres\1%\simulacion_4\output_tests.xlsx',p_value_vec_"&amp;UI24&amp;"','p_value_vec_"&amp;UI24&amp;"');"</f>
        <v>xlswrite('G:\Mi unidad\1. PROYECTOS TELLO 2022\SCM SPILL OVERS\outputs\PEAO\mujeres\1%\simulacion_4\output_tests.xlsx',p_value_vec_17','p_value_vec_17');</v>
      </c>
      <c r="UU24">
        <v>17</v>
      </c>
      <c r="UV24" t="str">
        <f>"xlswrite('G:\Mi unidad\1. PROYECTOS TELLO 2022\SCM SPILL OVERS\outputs\PEAO\criminalidad\1%\simulacion_4\output_tests.xlsx',p_value_vec_"&amp;UU24&amp;"','p_value_vec_"&amp;UU24&amp;"');"</f>
        <v>xlswrite('G:\Mi unidad\1. PROYECTOS TELLO 2022\SCM SPILL OVERS\outputs\PEAO\criminalidad\1%\simulacion_4\output_tests.xlsx',p_value_vec_17','p_value_vec_17');</v>
      </c>
    </row>
    <row r="25" spans="1:568" x14ac:dyDescent="0.3">
      <c r="A25">
        <v>78</v>
      </c>
      <c r="B25" s="2" t="str">
        <f t="shared" si="0"/>
        <v>[data_78,provincias_78,~] = xlsread('BD_PEAO_est_1_provincia_78.xlsx');</v>
      </c>
      <c r="E25" s="2" t="str">
        <f t="shared" si="37"/>
        <v>provincia_78 = unique(provincias_78(2:end,1));</v>
      </c>
      <c r="O25" s="2" t="str">
        <f t="shared" si="1"/>
        <v>PEAO_78 = reshape(data_78(:,2),T+S,N);</v>
      </c>
      <c r="T25" s="2" t="str">
        <f t="shared" si="2"/>
        <v xml:space="preserve">PEAO_78 = PEAO_78'; </v>
      </c>
      <c r="X25" s="2" t="str">
        <f t="shared" si="3"/>
        <v>tratado_78 = PEAO_78(1,:);</v>
      </c>
      <c r="AC25" s="2" t="str">
        <f t="shared" si="4"/>
        <v>PEAO_78(1,:) = [];</v>
      </c>
      <c r="AI25" s="2" t="str">
        <f t="shared" si="5"/>
        <v>PEAO_78 = [tratado_78;PEAO_78];</v>
      </c>
      <c r="AN25" s="2" t="str">
        <f t="shared" si="6"/>
        <v>Y_78 = PEAO_78; % outcome matrix</v>
      </c>
      <c r="AS25" s="2" t="str">
        <f t="shared" si="44"/>
        <v>Y_pre_78 = Y_78(:,1:T);</v>
      </c>
      <c r="AW25" s="2" t="str">
        <f t="shared" si="45"/>
        <v>Y_post_78 = Y_78(:,T+1:end);</v>
      </c>
      <c r="BA25" s="2" t="str">
        <f t="shared" si="46"/>
        <v>[a_hat_78,B_hat_78] = scm_batch(Y_pre_78);</v>
      </c>
      <c r="BF25" s="2" t="str">
        <f t="shared" si="38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39"/>
        <v>M_hat_78 = (eye(N)-B_hat_78)'*(eye(N)-B_hat_78);</v>
      </c>
      <c r="DQ25" s="2" t="str">
        <f t="shared" si="40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1"/>
        <v>synthetic_control_78=synthetic_control_78'</v>
      </c>
      <c r="EQ25" s="2" t="str">
        <f t="shared" si="42"/>
        <v>synthetic_control_sp_78=synthetic_control_sp_78'</v>
      </c>
      <c r="EV25" s="2" t="str">
        <f t="shared" si="43"/>
        <v>tratado_78=tratado_78'</v>
      </c>
      <c r="EZ25" s="2" t="str">
        <f t="shared" si="7"/>
        <v>xlswrite('G:\Mi unidad\1. PROYECTOS TELLO 2022\SCM SPILL OVERS\outputs\PEAO\distancia_centro_salud\1%\simulacion_4\synthetic_control_outputs.xlsx',synthetic_control_78,78)</v>
      </c>
      <c r="FN25" s="2" t="str">
        <f t="shared" si="8"/>
        <v>xlswrite('G:\Mi unidad\1. PROYECTOS TELLO 2022\SCM SPILL OVERS\outputs\PEAO\distancia_centro_salud\1%\simulacion_4\synthetic_control_spillover_outputs.xlsx',synthetic_control_sp_78,78)</v>
      </c>
      <c r="GD25" s="2" t="str">
        <f t="shared" si="9"/>
        <v>xlswrite('G:\Mi unidad\1. PROYECTOS TELLO 2022\SCM SPILL OVERS\outputs\PEAO\distancia_centro_salud\1%\simulacion_4\observado_outputs.xlsx',tratado_78,78)</v>
      </c>
      <c r="GR25" s="2" t="str">
        <f t="shared" si="10"/>
        <v>xlswrite('G:\Mi unidad\1. PROYECTOS TELLO 2022\SCM SPILL OVERS\outputs\PEAO\informalidad\1%\simulacion_4\synthetic_control_outputs.xlsx',synthetic_control_78,78)</v>
      </c>
      <c r="HF25" s="2" t="str">
        <f t="shared" si="11"/>
        <v>xlswrite('G:\Mi unidad\1. PROYECTOS TELLO 2022\SCM SPILL OVERS\outputs\PEAO\informalidad\1%\simulacion_4\synthetic_control_spillover_outputs.xlsx',synthetic_control_sp_78,78)</v>
      </c>
      <c r="HV25" s="2" t="str">
        <f t="shared" si="12"/>
        <v>xlswrite('G:\Mi unidad\1. PROYECTOS TELLO 2022\SCM SPILL OVERS\outputs\PEAO\informalidad\1%\simulacion_4\observado_outputs.xlsx',tratado_78,78)</v>
      </c>
      <c r="IJ25" s="2" t="str">
        <f t="shared" si="13"/>
        <v>xlswrite('G:\Mi unidad\1. PROYECTOS TELLO 2022\SCM SPILL OVERS\outputs\PEAO\densidad\1%\simulacion_4\synthetic_control_outputs.xlsx',synthetic_control_78,78)</v>
      </c>
      <c r="IX25" s="2" t="str">
        <f t="shared" si="14"/>
        <v>xlswrite('G:\Mi unidad\1. PROYECTOS TELLO 2022\SCM SPILL OVERS\outputs\PEAO\densidad\1%\simulacion_4\synthetic_control_spillover_outputs.xlsx',synthetic_control_sp_78,78)</v>
      </c>
      <c r="JN25" s="2" t="str">
        <f t="shared" si="15"/>
        <v>xlswrite('G:\Mi unidad\1. PROYECTOS TELLO 2022\SCM SPILL OVERS\outputs\PEAO\densidad\1%\simulacion_4\observado_outputs.xlsx',tratado_78,78)</v>
      </c>
      <c r="KA25" s="2" t="str">
        <f t="shared" si="16"/>
        <v>xlswrite('G:\Mi unidad\1. PROYECTOS TELLO 2022\SCM SPILL OVERS\outputs\PEAO\bajo_niv_educ\1%\simulacion_4\synthetic_control_outputs.xlsx',synthetic_control_78,78)</v>
      </c>
      <c r="KO25" s="2" t="str">
        <f t="shared" si="17"/>
        <v>xlswrite('G:\Mi unidad\1. PROYECTOS TELLO 2022\SCM SPILL OVERS\outputs\PEAO\bajo_niv_educ\1%\simulacion_4\synthetic_control_spillover_outputs.xlsx',synthetic_control_sp_78,78)</v>
      </c>
      <c r="LE25" s="2" t="str">
        <f t="shared" si="18"/>
        <v>xlswrite('G:\Mi unidad\1. PROYECTOS TELLO 2022\SCM SPILL OVERS\outputs\PEAO\bajo_niv_educ\1%\simulacion_4\observado_outputs.xlsx',tratado_78,78)</v>
      </c>
      <c r="LS25" s="2" t="str">
        <f t="shared" si="19"/>
        <v>xlswrite('G:\Mi unidad\1. PROYECTOS TELLO 2022\SCM SPILL OVERS\outputs\PEAO\bajo_ingreso\1%\simulacion_4\synthetic_control_outputs.xlsx',synthetic_control_78,78)</v>
      </c>
      <c r="MH25" s="2" t="str">
        <f t="shared" si="20"/>
        <v>xlswrite('G:\Mi unidad\1. PROYECTOS TELLO 2022\SCM SPILL OVERS\outputs\PEAO\bajo_ingreso\1%\simulacion_4\synthetic_control_spillover_outputs.xlsx',synthetic_control_sp_78,78)</v>
      </c>
      <c r="MX25" s="2" t="str">
        <f t="shared" si="21"/>
        <v>xlswrite('G:\Mi unidad\1. PROYECTOS TELLO 2022\SCM SPILL OVERS\outputs\PEAO\bajo_ingreso\1%\simulacion_4\observado_outputs.xlsx',tratado_78,78)</v>
      </c>
      <c r="NR25" s="2" t="str">
        <f t="shared" si="22"/>
        <v>xlswrite('G:\Mi unidad\1. PROYECTOS TELLO 2022\SCM SPILL OVERS\outputs\PEAO\densidad_g\1%\simulacion_4\synthetic_control_outputs.xlsx',synthetic_control_78,78)</v>
      </c>
      <c r="OF25" s="2" t="str">
        <f t="shared" si="23"/>
        <v>xlswrite('G:\Mi unidad\1. PROYECTOS TELLO 2022\SCM SPILL OVERS\outputs\PEAO\densidad_g\1%\simulacion_4\synthetic_control_spillover_outputs.xlsx',synthetic_control_sp_78,78)</v>
      </c>
      <c r="OV25" s="2" t="str">
        <f t="shared" si="24"/>
        <v>xlswrite('G:\Mi unidad\1. PROYECTOS TELLO 2022\SCM SPILL OVERS\outputs\PEAO\densidad_g\1%\simulacion_4\observado_outputs.xlsx',tratado_78,78)</v>
      </c>
      <c r="PI25" s="2" t="str">
        <f t="shared" si="25"/>
        <v>xlswrite('G:\Mi unidad\1. PROYECTOS TELLO 2022\SCM SPILL OVERS\outputs\PEAO\alimentos\1%\simulacion_4\synthetic_control_outputs.xlsx',synthetic_control_78,78);</v>
      </c>
      <c r="PJ25" s="2" t="str">
        <f t="shared" si="26"/>
        <v>xlswrite('G:\Mi unidad\1. PROYECTOS TELLO 2022\SCM SPILL OVERS\outputs\PEAO\alimentos\1%\simulacion_4\synthetic_control_spillover_outputs.xlsx',synthetic_control_sp_78,78);</v>
      </c>
      <c r="PK25" s="2" t="str">
        <f t="shared" si="27"/>
        <v>xlswrite('G:\Mi unidad\1. PROYECTOS TELLO 2022\SCM SPILL OVERS\outputs\PEAO\alimentos\1%\simulacion_4\observado_outputs.xlsx',tratado_78,78);</v>
      </c>
      <c r="PP25" s="2" t="str">
        <f t="shared" si="28"/>
        <v>xlswrite('G:\Mi unidad\1. PROYECTOS TELLO 2022\SCM SPILL OVERS\outputs\PEAO\jefe_hogar\1%\simulacion_4\synthetic_control_outputs.xlsx',synthetic_control_78,78);</v>
      </c>
      <c r="PQ25" s="2" t="str">
        <f t="shared" si="29"/>
        <v>xlswrite('G:\Mi unidad\1. PROYECTOS TELLO 2022\SCM SPILL OVERS\outputs\PEAO\jefe_hogar\1%\simulacion_4\synthetic_control_spillover_outputs.xlsx',synthetic_control_sp_78,78);</v>
      </c>
      <c r="PR25" s="2" t="str">
        <f t="shared" si="30"/>
        <v>xlswrite('G:\Mi unidad\1. PROYECTOS TELLO 2022\SCM SPILL OVERS\outputs\PEAO\jefe_hogar\1%\simulacion_4\observado_outputs.xlsx',tratado_78,78);</v>
      </c>
      <c r="PV25" s="2" t="str">
        <f t="shared" si="31"/>
        <v>xlswrite('G:\Mi unidad\1. PROYECTOS TELLO 2022\SCM SPILL OVERS\outputs\PEAO\mujeres\1%\simulacion_4\synthetic_control_outputs.xlsx',synthetic_control_78,78);</v>
      </c>
      <c r="PW25" s="2" t="str">
        <f t="shared" si="32"/>
        <v>xlswrite('G:\Mi unidad\1. PROYECTOS TELLO 2022\SCM SPILL OVERS\outputs\PEAO\mujeres\1%\simulacion_4\synthetic_control_spillover_outputs.xlsx',synthetic_control_sp_78,78);</v>
      </c>
      <c r="PX25" s="2" t="str">
        <f t="shared" si="33"/>
        <v>xlswrite('G:\Mi unidad\1. PROYECTOS TELLO 2022\SCM SPILL OVERS\outputs\PEAO\mujeres\1%\simulacion_4\observado_outputs.xlsx',tratado_78,78);</v>
      </c>
      <c r="QB25" s="2" t="str">
        <f t="shared" si="34"/>
        <v>xlswrite('G:\Mi unidad\1. PROYECTOS TELLO 2022\SCM SPILL OVERS\outputs\PEAO\criminalidad\1%\simulacion_4\synthetic_control_outputs.xlsx',synthetic_control_78,78);</v>
      </c>
      <c r="QC25" s="2" t="str">
        <f t="shared" si="35"/>
        <v>xlswrite('G:\Mi unidad\1. PROYECTOS TELLO 2022\SCM SPILL OVERS\outputs\PEAO\criminalidad\1%\simulacion_4\synthetic_control_spillover_outputs.xlsx',synthetic_control_sp_78,78);</v>
      </c>
      <c r="QD25" s="2" t="str">
        <f t="shared" si="36"/>
        <v>xlswrite('G:\Mi unidad\1. PROYECTOS TELLO 2022\SCM SPILL OVERS\outputs\PEAO\criminalidad\1%\simulacion_4\observado_outputs.xlsx',tratado_78,78);</v>
      </c>
      <c r="QI25">
        <v>10</v>
      </c>
      <c r="QJ25" t="str">
        <f>"    [p_value_"&amp;QI25&amp; ",lb_"&amp;QI25&amp;",ub_"&amp;QI25&amp;"] = sp_andrews_te(Y_pre_"&amp;QI25&amp;",PEAO_"&amp;QI25&amp;"(:,T+s),A_"&amp;QI25&amp;",C,.05);"</f>
        <v xml:space="preserve">    [p_value_10,lb_10,ub_10] = sp_andrews_te(Y_pre_10,PEAO_10(:,T+s),A_10,C,.05);</v>
      </c>
      <c r="QP25">
        <v>16</v>
      </c>
      <c r="QQ25" t="str">
        <f>"    spillover_test_"&amp;QP25&amp;"(s) = sp_andrews(Y_pre_"&amp;QP25&amp;",PEAO_"&amp;QP25&amp;"(:,T+s),A_"&amp;QP25&amp;",C,d,alpha_sig);"</f>
        <v xml:space="preserve">    spillover_test_16(s) = sp_andrews(Y_pre_16,PEAO_16(:,T+s),A_16,C,d,alpha_sig);</v>
      </c>
      <c r="QW25">
        <v>17</v>
      </c>
      <c r="QX25" t="str">
        <f>"xlswrite('G:\Mi unidad\1. PROYECTOS TELLO 2022\SCM SPILL OVERS\outputs\PEAO\bajo_niv_educ\1%\simulacion_4\output_tests.xlsx',alpha1_hat_vec_"&amp;QW25&amp;"','alpha1_hat_vec_"&amp;QW25&amp;"');"</f>
        <v>xlswrite('G:\Mi unidad\1. PROYECTOS TELLO 2022\SCM SPILL OVERS\outputs\PEAO\bajo_niv_educ\1%\simulacion_4\output_tests.xlsx',alpha1_hat_vec_17','alpha1_hat_vec_17');</v>
      </c>
      <c r="RK25">
        <v>17</v>
      </c>
      <c r="RL25" t="str">
        <f>"xlswrite('G:\Mi unidad\1. PROYECTOS TELLO 2022\SCM SPILL OVERS\outputs\PEAO\bajo_ingreso\1%\simulacion_4\output_tests.xlsx',alpha1_hat_vec_"&amp;RK25&amp;"','alpha1_hat_vec_"&amp;RK25&amp;"');"</f>
        <v>xlswrite('G:\Mi unidad\1. PROYECTOS TELLO 2022\SCM SPILL OVERS\outputs\PEAO\bajo_ingreso\1%\simulacion_4\output_tests.xlsx',alpha1_hat_vec_17','alpha1_hat_vec_17');</v>
      </c>
      <c r="RW25">
        <v>17</v>
      </c>
      <c r="RX25" t="str">
        <f>"xlswrite('G:\Mi unidad\1. PROYECTOS TELLO 2022\SCM SPILL OVERS\outputs\PEAO\densidad\1%\simulacion_4\output_tests.xlsx',alpha1_hat_vec_"&amp;RW25&amp;"','alpha1_hat_vec_"&amp;RW25&amp;"');"</f>
        <v>xlswrite('G:\Mi unidad\1. PROYECTOS TELLO 2022\SCM SPILL OVERS\outputs\PEAO\densidad\1%\simulacion_4\output_tests.xlsx',alpha1_hat_vec_17','alpha1_hat_vec_17');</v>
      </c>
      <c r="SI25">
        <v>17</v>
      </c>
      <c r="SJ25" t="str">
        <f>"xlswrite('G:\Mi unidad\1. PROYECTOS TELLO 2022\SCM SPILL OVERS\outputs\PEAO\densidad_g\1%\simulacion_4\output_tests.xlsx',alpha1_hat_vec_"&amp;SI25&amp;"','alpha1_hat_vec_"&amp;SI25&amp;"');"</f>
        <v>xlswrite('G:\Mi unidad\1. PROYECTOS TELLO 2022\SCM SPILL OVERS\outputs\PEAO\densidad_g\1%\simulacion_4\output_tests.xlsx',alpha1_hat_vec_17','alpha1_hat_vec_17');</v>
      </c>
      <c r="SU25">
        <v>17</v>
      </c>
      <c r="SV25" t="str">
        <f>"xlswrite('G:\Mi unidad\1. PROYECTOS TELLO 2022\SCM SPILL OVERS\outputs\PEAO\distancia_centro_salud\1%\simulacion_4\output_tests.xlsx',alpha1_hat_vec_"&amp;SU25&amp;"','alpha1_hat_vec_"&amp;SU25&amp;"');"</f>
        <v>xlswrite('G:\Mi unidad\1. PROYECTOS TELLO 2022\SCM SPILL OVERS\outputs\PEAO\distancia_centro_salud\1%\simulacion_4\output_tests.xlsx',alpha1_hat_vec_17','alpha1_hat_vec_17');</v>
      </c>
      <c r="TH25">
        <v>17</v>
      </c>
      <c r="TI25" t="str">
        <f>"xlswrite('G:\Mi unidad\1. PROYECTOS TELLO 2022\SCM SPILL OVERS\outputs\PEAO\informalidad\1%\simulacion_4\output_tests.xlsx',alpha1_hat_vec_"&amp;TH25&amp;"','alpha1_hat_vec_"&amp;TH25&amp;"');"</f>
        <v>xlswrite('G:\Mi unidad\1. PROYECTOS TELLO 2022\SCM SPILL OVERS\outputs\PEAO\informalidad\1%\simulacion_4\output_tests.xlsx',alpha1_hat_vec_17','alpha1_hat_vec_17');</v>
      </c>
      <c r="TU25">
        <v>17</v>
      </c>
      <c r="TV25" t="str">
        <f>"xlswrite('G:\Mi unidad\1. PROYECTOS TELLO 2022\SCM SPILL OVERS\outputs\PEAO\alimentos\1%\simulacion_4\output_tests.xlsx',alpha1_hat_vec_"&amp;TU25&amp;"','alpha1_hat_vec_"&amp;TU25&amp;"');"</f>
        <v>xlswrite('G:\Mi unidad\1. PROYECTOS TELLO 2022\SCM SPILL OVERS\outputs\PEAO\alimentos\1%\simulacion_4\output_tests.xlsx',alpha1_hat_vec_17','alpha1_hat_vec_17');</v>
      </c>
      <c r="UB25">
        <v>17</v>
      </c>
      <c r="UC25" t="str">
        <f>"xlswrite('G:\Mi unidad\1. PROYECTOS TELLO 2022\SCM SPILL OVERS\outputs\PEAO\jefe_hogar\1%\simulacion_4\output_tests.xlsx',alpha1_hat_vec_"&amp;UB25&amp;"','alpha1_hat_vec_"&amp;UB25&amp;"');"</f>
        <v>xlswrite('G:\Mi unidad\1. PROYECTOS TELLO 2022\SCM SPILL OVERS\outputs\PEAO\jefe_hogar\1%\simulacion_4\output_tests.xlsx',alpha1_hat_vec_17','alpha1_hat_vec_17');</v>
      </c>
      <c r="UI25">
        <v>17</v>
      </c>
      <c r="UJ25" t="str">
        <f>"xlswrite('G:\Mi unidad\1. PROYECTOS TELLO 2022\SCM SPILL OVERS\outputs\PEAO\mujeres\1%\simulacion_4\output_tests.xlsx',alpha1_hat_vec_"&amp;UI25&amp;"','alpha1_hat_vec_"&amp;UI25&amp;"');"</f>
        <v>xlswrite('G:\Mi unidad\1. PROYECTOS TELLO 2022\SCM SPILL OVERS\outputs\PEAO\mujeres\1%\simulacion_4\output_tests.xlsx',alpha1_hat_vec_17','alpha1_hat_vec_17');</v>
      </c>
      <c r="UU25">
        <v>17</v>
      </c>
      <c r="UV25" t="str">
        <f>"xlswrite('G:\Mi unidad\1. PROYECTOS TELLO 2022\SCM SPILL OVERS\outputs\PEAO\criminalidad\1%\simulacion_4\output_tests.xlsx',alpha1_hat_vec_"&amp;UU25&amp;"','alpha1_hat_vec_"&amp;UU25&amp;"');"</f>
        <v>xlswrite('G:\Mi unidad\1. PROYECTOS TELLO 2022\SCM SPILL OVERS\outputs\PEAO\criminalidad\1%\simulacion_4\output_tests.xlsx',alpha1_hat_vec_17','alpha1_hat_vec_17');</v>
      </c>
    </row>
    <row r="26" spans="1:568" x14ac:dyDescent="0.3">
      <c r="A26">
        <v>79</v>
      </c>
      <c r="B26" s="2" t="str">
        <f t="shared" si="0"/>
        <v>[data_79,provincias_79,~] = xlsread('BD_PEAO_est_1_provincia_79.xlsx');</v>
      </c>
      <c r="E26" s="2" t="str">
        <f t="shared" si="37"/>
        <v>provincia_79 = unique(provincias_79(2:end,1));</v>
      </c>
      <c r="O26" s="2" t="str">
        <f t="shared" si="1"/>
        <v>PEAO_79 = reshape(data_79(:,2),T+S,N);</v>
      </c>
      <c r="T26" s="2" t="str">
        <f t="shared" si="2"/>
        <v xml:space="preserve">PEAO_79 = PEAO_79'; </v>
      </c>
      <c r="X26" s="2" t="str">
        <f t="shared" si="3"/>
        <v>tratado_79 = PEAO_79(1,:);</v>
      </c>
      <c r="AC26" s="2" t="str">
        <f t="shared" si="4"/>
        <v>PEAO_79(1,:) = [];</v>
      </c>
      <c r="AI26" s="2" t="str">
        <f t="shared" si="5"/>
        <v>PEAO_79 = [tratado_79;PEAO_79];</v>
      </c>
      <c r="AN26" s="2" t="str">
        <f t="shared" si="6"/>
        <v>Y_79 = PEAO_79; % outcome matrix</v>
      </c>
      <c r="AS26" s="2" t="str">
        <f t="shared" si="44"/>
        <v>Y_pre_79 = Y_79(:,1:T);</v>
      </c>
      <c r="AW26" s="2" t="str">
        <f t="shared" si="45"/>
        <v>Y_post_79 = Y_79(:,T+1:end);</v>
      </c>
      <c r="BA26" s="2" t="str">
        <f t="shared" si="46"/>
        <v>[a_hat_79,B_hat_79] = scm_batch(Y_pre_79);</v>
      </c>
      <c r="BF26" s="2" t="str">
        <f t="shared" si="38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39"/>
        <v>M_hat_79 = (eye(N)-B_hat_79)'*(eye(N)-B_hat_79);</v>
      </c>
      <c r="DQ26" s="2" t="str">
        <f t="shared" si="40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1"/>
        <v>synthetic_control_79=synthetic_control_79'</v>
      </c>
      <c r="EQ26" s="2" t="str">
        <f t="shared" si="42"/>
        <v>synthetic_control_sp_79=synthetic_control_sp_79'</v>
      </c>
      <c r="EV26" s="2" t="str">
        <f t="shared" si="43"/>
        <v>tratado_79=tratado_79'</v>
      </c>
      <c r="EZ26" s="2" t="str">
        <f t="shared" si="7"/>
        <v>xlswrite('G:\Mi unidad\1. PROYECTOS TELLO 2022\SCM SPILL OVERS\outputs\PEAO\distancia_centro_salud\1%\simulacion_4\synthetic_control_outputs.xlsx',synthetic_control_79,79)</v>
      </c>
      <c r="FN26" s="2" t="str">
        <f t="shared" si="8"/>
        <v>xlswrite('G:\Mi unidad\1. PROYECTOS TELLO 2022\SCM SPILL OVERS\outputs\PEAO\distancia_centro_salud\1%\simulacion_4\synthetic_control_spillover_outputs.xlsx',synthetic_control_sp_79,79)</v>
      </c>
      <c r="GD26" s="2" t="str">
        <f t="shared" si="9"/>
        <v>xlswrite('G:\Mi unidad\1. PROYECTOS TELLO 2022\SCM SPILL OVERS\outputs\PEAO\distancia_centro_salud\1%\simulacion_4\observado_outputs.xlsx',tratado_79,79)</v>
      </c>
      <c r="GR26" s="2" t="str">
        <f t="shared" si="10"/>
        <v>xlswrite('G:\Mi unidad\1. PROYECTOS TELLO 2022\SCM SPILL OVERS\outputs\PEAO\informalidad\1%\simulacion_4\synthetic_control_outputs.xlsx',synthetic_control_79,79)</v>
      </c>
      <c r="HF26" s="2" t="str">
        <f t="shared" si="11"/>
        <v>xlswrite('G:\Mi unidad\1. PROYECTOS TELLO 2022\SCM SPILL OVERS\outputs\PEAO\informalidad\1%\simulacion_4\synthetic_control_spillover_outputs.xlsx',synthetic_control_sp_79,79)</v>
      </c>
      <c r="HV26" s="2" t="str">
        <f t="shared" si="12"/>
        <v>xlswrite('G:\Mi unidad\1. PROYECTOS TELLO 2022\SCM SPILL OVERS\outputs\PEAO\informalidad\1%\simulacion_4\observado_outputs.xlsx',tratado_79,79)</v>
      </c>
      <c r="IJ26" s="2" t="str">
        <f t="shared" si="13"/>
        <v>xlswrite('G:\Mi unidad\1. PROYECTOS TELLO 2022\SCM SPILL OVERS\outputs\PEAO\densidad\1%\simulacion_4\synthetic_control_outputs.xlsx',synthetic_control_79,79)</v>
      </c>
      <c r="IX26" s="2" t="str">
        <f t="shared" si="14"/>
        <v>xlswrite('G:\Mi unidad\1. PROYECTOS TELLO 2022\SCM SPILL OVERS\outputs\PEAO\densidad\1%\simulacion_4\synthetic_control_spillover_outputs.xlsx',synthetic_control_sp_79,79)</v>
      </c>
      <c r="JN26" s="2" t="str">
        <f t="shared" si="15"/>
        <v>xlswrite('G:\Mi unidad\1. PROYECTOS TELLO 2022\SCM SPILL OVERS\outputs\PEAO\densidad\1%\simulacion_4\observado_outputs.xlsx',tratado_79,79)</v>
      </c>
      <c r="KA26" s="2" t="str">
        <f t="shared" si="16"/>
        <v>xlswrite('G:\Mi unidad\1. PROYECTOS TELLO 2022\SCM SPILL OVERS\outputs\PEAO\bajo_niv_educ\1%\simulacion_4\synthetic_control_outputs.xlsx',synthetic_control_79,79)</v>
      </c>
      <c r="KO26" s="2" t="str">
        <f t="shared" si="17"/>
        <v>xlswrite('G:\Mi unidad\1. PROYECTOS TELLO 2022\SCM SPILL OVERS\outputs\PEAO\bajo_niv_educ\1%\simulacion_4\synthetic_control_spillover_outputs.xlsx',synthetic_control_sp_79,79)</v>
      </c>
      <c r="LE26" s="2" t="str">
        <f t="shared" si="18"/>
        <v>xlswrite('G:\Mi unidad\1. PROYECTOS TELLO 2022\SCM SPILL OVERS\outputs\PEAO\bajo_niv_educ\1%\simulacion_4\observado_outputs.xlsx',tratado_79,79)</v>
      </c>
      <c r="LS26" s="2" t="str">
        <f t="shared" si="19"/>
        <v>xlswrite('G:\Mi unidad\1. PROYECTOS TELLO 2022\SCM SPILL OVERS\outputs\PEAO\bajo_ingreso\1%\simulacion_4\synthetic_control_outputs.xlsx',synthetic_control_79,79)</v>
      </c>
      <c r="MH26" s="2" t="str">
        <f t="shared" si="20"/>
        <v>xlswrite('G:\Mi unidad\1. PROYECTOS TELLO 2022\SCM SPILL OVERS\outputs\PEAO\bajo_ingreso\1%\simulacion_4\synthetic_control_spillover_outputs.xlsx',synthetic_control_sp_79,79)</v>
      </c>
      <c r="MX26" s="2" t="str">
        <f t="shared" si="21"/>
        <v>xlswrite('G:\Mi unidad\1. PROYECTOS TELLO 2022\SCM SPILL OVERS\outputs\PEAO\bajo_ingreso\1%\simulacion_4\observado_outputs.xlsx',tratado_79,79)</v>
      </c>
      <c r="NR26" s="2" t="str">
        <f t="shared" si="22"/>
        <v>xlswrite('G:\Mi unidad\1. PROYECTOS TELLO 2022\SCM SPILL OVERS\outputs\PEAO\densidad_g\1%\simulacion_4\synthetic_control_outputs.xlsx',synthetic_control_79,79)</v>
      </c>
      <c r="OF26" s="2" t="str">
        <f t="shared" si="23"/>
        <v>xlswrite('G:\Mi unidad\1. PROYECTOS TELLO 2022\SCM SPILL OVERS\outputs\PEAO\densidad_g\1%\simulacion_4\synthetic_control_spillover_outputs.xlsx',synthetic_control_sp_79,79)</v>
      </c>
      <c r="OV26" s="2" t="str">
        <f t="shared" si="24"/>
        <v>xlswrite('G:\Mi unidad\1. PROYECTOS TELLO 2022\SCM SPILL OVERS\outputs\PEAO\densidad_g\1%\simulacion_4\observado_outputs.xlsx',tratado_79,79)</v>
      </c>
      <c r="PI26" s="2" t="str">
        <f t="shared" si="25"/>
        <v>xlswrite('G:\Mi unidad\1. PROYECTOS TELLO 2022\SCM SPILL OVERS\outputs\PEAO\alimentos\1%\simulacion_4\synthetic_control_outputs.xlsx',synthetic_control_79,79);</v>
      </c>
      <c r="PJ26" s="2" t="str">
        <f t="shared" si="26"/>
        <v>xlswrite('G:\Mi unidad\1. PROYECTOS TELLO 2022\SCM SPILL OVERS\outputs\PEAO\alimentos\1%\simulacion_4\synthetic_control_spillover_outputs.xlsx',synthetic_control_sp_79,79);</v>
      </c>
      <c r="PK26" s="2" t="str">
        <f t="shared" si="27"/>
        <v>xlswrite('G:\Mi unidad\1. PROYECTOS TELLO 2022\SCM SPILL OVERS\outputs\PEAO\alimentos\1%\simulacion_4\observado_outputs.xlsx',tratado_79,79);</v>
      </c>
      <c r="PP26" s="2" t="str">
        <f t="shared" si="28"/>
        <v>xlswrite('G:\Mi unidad\1. PROYECTOS TELLO 2022\SCM SPILL OVERS\outputs\PEAO\jefe_hogar\1%\simulacion_4\synthetic_control_outputs.xlsx',synthetic_control_79,79);</v>
      </c>
      <c r="PQ26" s="2" t="str">
        <f t="shared" si="29"/>
        <v>xlswrite('G:\Mi unidad\1. PROYECTOS TELLO 2022\SCM SPILL OVERS\outputs\PEAO\jefe_hogar\1%\simulacion_4\synthetic_control_spillover_outputs.xlsx',synthetic_control_sp_79,79);</v>
      </c>
      <c r="PR26" s="2" t="str">
        <f t="shared" si="30"/>
        <v>xlswrite('G:\Mi unidad\1. PROYECTOS TELLO 2022\SCM SPILL OVERS\outputs\PEAO\jefe_hogar\1%\simulacion_4\observado_outputs.xlsx',tratado_79,79);</v>
      </c>
      <c r="PV26" s="2" t="str">
        <f t="shared" si="31"/>
        <v>xlswrite('G:\Mi unidad\1. PROYECTOS TELLO 2022\SCM SPILL OVERS\outputs\PEAO\mujeres\1%\simulacion_4\synthetic_control_outputs.xlsx',synthetic_control_79,79);</v>
      </c>
      <c r="PW26" s="2" t="str">
        <f t="shared" si="32"/>
        <v>xlswrite('G:\Mi unidad\1. PROYECTOS TELLO 2022\SCM SPILL OVERS\outputs\PEAO\mujeres\1%\simulacion_4\synthetic_control_spillover_outputs.xlsx',synthetic_control_sp_79,79);</v>
      </c>
      <c r="PX26" s="2" t="str">
        <f t="shared" si="33"/>
        <v>xlswrite('G:\Mi unidad\1. PROYECTOS TELLO 2022\SCM SPILL OVERS\outputs\PEAO\mujeres\1%\simulacion_4\observado_outputs.xlsx',tratado_79,79);</v>
      </c>
      <c r="QB26" s="2" t="str">
        <f t="shared" si="34"/>
        <v>xlswrite('G:\Mi unidad\1. PROYECTOS TELLO 2022\SCM SPILL OVERS\outputs\PEAO\criminalidad\1%\simulacion_4\synthetic_control_outputs.xlsx',synthetic_control_79,79);</v>
      </c>
      <c r="QC26" s="2" t="str">
        <f t="shared" si="35"/>
        <v>xlswrite('G:\Mi unidad\1. PROYECTOS TELLO 2022\SCM SPILL OVERS\outputs\PEAO\criminalidad\1%\simulacion_4\synthetic_control_spillover_outputs.xlsx',synthetic_control_sp_79,79);</v>
      </c>
      <c r="QD26" s="2" t="str">
        <f t="shared" si="36"/>
        <v>xlswrite('G:\Mi unidad\1. PROYECTOS TELLO 2022\SCM SPILL OVERS\outputs\PEAO\criminalidad\1%\simulacion_4\observado_outputs.xlsx',tratado_79,79);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OVERS\outputs\PEAO\bajo_niv_educ\1%\simulacion_4\output_tests.xlsx',spillover_test_"&amp;QW26&amp;"','sp_test_"&amp;QW26&amp;"');"</f>
        <v>xlswrite('G:\Mi unidad\1. PROYECTOS TELLO 2022\SCM SPILL OVERS\outputs\PEAO\bajo_niv_educ\1%\simulacion_4\output_tests.xlsx',spillover_test_17','sp_test_17');</v>
      </c>
      <c r="RK26">
        <v>17</v>
      </c>
      <c r="RL26" t="str">
        <f>"xlswrite('G:\Mi unidad\1. PROYECTOS TELLO 2022\SCM SPILL OVERS\outputs\PEAO\bajo_ingreso\1%\simulacion_4\output_tests.xlsx',spillover_test_"&amp;RK26&amp;"','sp_test_"&amp;RK26&amp;"');"</f>
        <v>xlswrite('G:\Mi unidad\1. PROYECTOS TELLO 2022\SCM SPILL OVERS\outputs\PEAO\bajo_ingreso\1%\simulacion_4\output_tests.xlsx',spillover_test_17','sp_test_17');</v>
      </c>
      <c r="RW26">
        <v>17</v>
      </c>
      <c r="RX26" t="str">
        <f>"xlswrite('G:\Mi unidad\1. PROYECTOS TELLO 2022\SCM SPILL OVERS\outputs\PEAO\densidad\1%\simulacion_4\output_tests.xlsx',spillover_test_"&amp;RW26&amp;"','sp_test_"&amp;RW26&amp;"');"</f>
        <v>xlswrite('G:\Mi unidad\1. PROYECTOS TELLO 2022\SCM SPILL OVERS\outputs\PEAO\densidad\1%\simulacion_4\output_tests.xlsx',spillover_test_17','sp_test_17');</v>
      </c>
      <c r="SI26">
        <v>17</v>
      </c>
      <c r="SJ26" t="str">
        <f>"xlswrite('G:\Mi unidad\1. PROYECTOS TELLO 2022\SCM SPILL OVERS\outputs\PEAO\densidad_g\1%\simulacion_4\output_tests.xlsx',spillover_test_"&amp;SI26&amp;"','sp_test_"&amp;SI26&amp;"');"</f>
        <v>xlswrite('G:\Mi unidad\1. PROYECTOS TELLO 2022\SCM SPILL OVERS\outputs\PEAO\densidad_g\1%\simulacion_4\output_tests.xlsx',spillover_test_17','sp_test_17');</v>
      </c>
      <c r="SU26">
        <v>17</v>
      </c>
      <c r="SV26" t="str">
        <f>"xlswrite('G:\Mi unidad\1. PROYECTOS TELLO 2022\SCM SPILL OVERS\outputs\PEAO\distancia_centro_salud\1%\simulacion_4\output_tests.xlsx',spillover_test_"&amp;SU26&amp;"','sp_test_"&amp;SU26&amp;"');"</f>
        <v>xlswrite('G:\Mi unidad\1. PROYECTOS TELLO 2022\SCM SPILL OVERS\outputs\PEAO\distancia_centro_salud\1%\simulacion_4\output_tests.xlsx',spillover_test_17','sp_test_17');</v>
      </c>
      <c r="TH26">
        <v>17</v>
      </c>
      <c r="TI26" t="str">
        <f>"xlswrite('G:\Mi unidad\1. PROYECTOS TELLO 2022\SCM SPILL OVERS\outputs\PEAO\informalidad\1%\simulacion_4\output_tests.xlsx',spillover_test_"&amp;TH26&amp;"','sp_test_"&amp;TH26&amp;"');"</f>
        <v>xlswrite('G:\Mi unidad\1. PROYECTOS TELLO 2022\SCM SPILL OVERS\outputs\PEAO\informalidad\1%\simulacion_4\output_tests.xlsx',spillover_test_17','sp_test_17');</v>
      </c>
      <c r="TU26">
        <v>17</v>
      </c>
      <c r="TV26" t="str">
        <f>"xlswrite('G:\Mi unidad\1. PROYECTOS TELLO 2022\SCM SPILL OVERS\outputs\PEAO\alimentos\1%\simulacion_4\output_tests.xlsx',spillover_test_"&amp;TU26&amp;"','sp_test_"&amp;TU26&amp;"');"</f>
        <v>xlswrite('G:\Mi unidad\1. PROYECTOS TELLO 2022\SCM SPILL OVERS\outputs\PEAO\alimentos\1%\simulacion_4\output_tests.xlsx',spillover_test_17','sp_test_17');</v>
      </c>
      <c r="UB26">
        <v>17</v>
      </c>
      <c r="UC26" t="str">
        <f>"xlswrite('G:\Mi unidad\1. PROYECTOS TELLO 2022\SCM SPILL OVERS\outputs\PEAO\jefe_hogar\1%\simulacion_4\output_tests.xlsx',spillover_test_"&amp;UB26&amp;"','sp_test_"&amp;UB26&amp;"');"</f>
        <v>xlswrite('G:\Mi unidad\1. PROYECTOS TELLO 2022\SCM SPILL OVERS\outputs\PEAO\jefe_hogar\1%\simulacion_4\output_tests.xlsx',spillover_test_17','sp_test_17');</v>
      </c>
      <c r="UI26">
        <v>17</v>
      </c>
      <c r="UJ26" t="str">
        <f>"xlswrite('G:\Mi unidad\1. PROYECTOS TELLO 2022\SCM SPILL OVERS\outputs\PEAO\mujeres\1%\simulacion_4\output_tests.xlsx',spillover_test_"&amp;UI26&amp;"','sp_test_"&amp;UI26&amp;"');"</f>
        <v>xlswrite('G:\Mi unidad\1. PROYECTOS TELLO 2022\SCM SPILL OVERS\outputs\PEAO\mujeres\1%\simulacion_4\output_tests.xlsx',spillover_test_17','sp_test_17');</v>
      </c>
      <c r="UU26">
        <v>17</v>
      </c>
      <c r="UV26" t="str">
        <f>"xlswrite('G:\Mi unidad\1. PROYECTOS TELLO 2022\SCM SPILL OVERS\outputs\PEAO\criminalidad\1%\simulacion_4\output_tests.xlsx',spillover_test_"&amp;UU26&amp;"','sp_test_"&amp;UU26&amp;"');"</f>
        <v>xlswrite('G:\Mi unidad\1. PROYECTOS TELLO 2022\SCM SPILL OVERS\outputs\PEAO\criminalidad\1%\simulacion_4\output_tests.xlsx',spillover_test_17','sp_test_17');</v>
      </c>
    </row>
    <row r="27" spans="1:568" x14ac:dyDescent="0.3">
      <c r="A27">
        <v>80</v>
      </c>
      <c r="B27" s="2" t="str">
        <f t="shared" si="0"/>
        <v>[data_80,provincias_80,~] = xlsread('BD_PEAO_est_1_provincia_80.xlsx');</v>
      </c>
      <c r="E27" s="2" t="str">
        <f t="shared" si="37"/>
        <v>provincia_80 = unique(provincias_80(2:end,1));</v>
      </c>
      <c r="O27" s="2" t="str">
        <f t="shared" si="1"/>
        <v>PEAO_80 = reshape(data_80(:,2),T+S,N);</v>
      </c>
      <c r="T27" s="2" t="str">
        <f t="shared" si="2"/>
        <v xml:space="preserve">PEAO_80 = PEAO_80'; </v>
      </c>
      <c r="X27" s="2" t="str">
        <f t="shared" si="3"/>
        <v>tratado_80 = PEAO_80(1,:);</v>
      </c>
      <c r="AC27" s="2" t="str">
        <f t="shared" si="4"/>
        <v>PEAO_80(1,:) = [];</v>
      </c>
      <c r="AI27" s="2" t="str">
        <f t="shared" si="5"/>
        <v>PEAO_80 = [tratado_80;PEAO_80];</v>
      </c>
      <c r="AN27" s="2" t="str">
        <f t="shared" si="6"/>
        <v>Y_80 = PEAO_80; % outcome matrix</v>
      </c>
      <c r="AS27" s="2" t="str">
        <f t="shared" si="44"/>
        <v>Y_pre_80 = Y_80(:,1:T);</v>
      </c>
      <c r="AW27" s="2" t="str">
        <f t="shared" si="45"/>
        <v>Y_post_80 = Y_80(:,T+1:end);</v>
      </c>
      <c r="BA27" s="2" t="str">
        <f t="shared" si="46"/>
        <v>[a_hat_80,B_hat_80] = scm_batch(Y_pre_80);</v>
      </c>
      <c r="BF27" s="2" t="str">
        <f t="shared" si="38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39"/>
        <v>M_hat_80 = (eye(N)-B_hat_80)'*(eye(N)-B_hat_80);</v>
      </c>
      <c r="DQ27" s="2" t="str">
        <f t="shared" si="40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1"/>
        <v>synthetic_control_80=synthetic_control_80'</v>
      </c>
      <c r="EQ27" s="2" t="str">
        <f t="shared" si="42"/>
        <v>synthetic_control_sp_80=synthetic_control_sp_80'</v>
      </c>
      <c r="EV27" s="2" t="str">
        <f t="shared" si="43"/>
        <v>tratado_80=tratado_80'</v>
      </c>
      <c r="EZ27" s="2" t="str">
        <f t="shared" si="7"/>
        <v>xlswrite('G:\Mi unidad\1. PROYECTOS TELLO 2022\SCM SPILL OVERS\outputs\PEAO\distancia_centro_salud\1%\simulacion_4\synthetic_control_outputs.xlsx',synthetic_control_80,80)</v>
      </c>
      <c r="FN27" s="2" t="str">
        <f t="shared" si="8"/>
        <v>xlswrite('G:\Mi unidad\1. PROYECTOS TELLO 2022\SCM SPILL OVERS\outputs\PEAO\distancia_centro_salud\1%\simulacion_4\synthetic_control_spillover_outputs.xlsx',synthetic_control_sp_80,80)</v>
      </c>
      <c r="GD27" s="2" t="str">
        <f t="shared" si="9"/>
        <v>xlswrite('G:\Mi unidad\1. PROYECTOS TELLO 2022\SCM SPILL OVERS\outputs\PEAO\distancia_centro_salud\1%\simulacion_4\observado_outputs.xlsx',tratado_80,80)</v>
      </c>
      <c r="GR27" s="2" t="str">
        <f t="shared" si="10"/>
        <v>xlswrite('G:\Mi unidad\1. PROYECTOS TELLO 2022\SCM SPILL OVERS\outputs\PEAO\informalidad\1%\simulacion_4\synthetic_control_outputs.xlsx',synthetic_control_80,80)</v>
      </c>
      <c r="HF27" s="2" t="str">
        <f t="shared" si="11"/>
        <v>xlswrite('G:\Mi unidad\1. PROYECTOS TELLO 2022\SCM SPILL OVERS\outputs\PEAO\informalidad\1%\simulacion_4\synthetic_control_spillover_outputs.xlsx',synthetic_control_sp_80,80)</v>
      </c>
      <c r="HV27" s="2" t="str">
        <f t="shared" si="12"/>
        <v>xlswrite('G:\Mi unidad\1. PROYECTOS TELLO 2022\SCM SPILL OVERS\outputs\PEAO\informalidad\1%\simulacion_4\observado_outputs.xlsx',tratado_80,80)</v>
      </c>
      <c r="IJ27" s="2" t="str">
        <f t="shared" si="13"/>
        <v>xlswrite('G:\Mi unidad\1. PROYECTOS TELLO 2022\SCM SPILL OVERS\outputs\PEAO\densidad\1%\simulacion_4\synthetic_control_outputs.xlsx',synthetic_control_80,80)</v>
      </c>
      <c r="IX27" s="2" t="str">
        <f t="shared" si="14"/>
        <v>xlswrite('G:\Mi unidad\1. PROYECTOS TELLO 2022\SCM SPILL OVERS\outputs\PEAO\densidad\1%\simulacion_4\synthetic_control_spillover_outputs.xlsx',synthetic_control_sp_80,80)</v>
      </c>
      <c r="JN27" s="2" t="str">
        <f t="shared" si="15"/>
        <v>xlswrite('G:\Mi unidad\1. PROYECTOS TELLO 2022\SCM SPILL OVERS\outputs\PEAO\densidad\1%\simulacion_4\observado_outputs.xlsx',tratado_80,80)</v>
      </c>
      <c r="KA27" s="2" t="str">
        <f t="shared" si="16"/>
        <v>xlswrite('G:\Mi unidad\1. PROYECTOS TELLO 2022\SCM SPILL OVERS\outputs\PEAO\bajo_niv_educ\1%\simulacion_4\synthetic_control_outputs.xlsx',synthetic_control_80,80)</v>
      </c>
      <c r="KO27" s="2" t="str">
        <f t="shared" si="17"/>
        <v>xlswrite('G:\Mi unidad\1. PROYECTOS TELLO 2022\SCM SPILL OVERS\outputs\PEAO\bajo_niv_educ\1%\simulacion_4\synthetic_control_spillover_outputs.xlsx',synthetic_control_sp_80,80)</v>
      </c>
      <c r="LE27" s="2" t="str">
        <f t="shared" si="18"/>
        <v>xlswrite('G:\Mi unidad\1. PROYECTOS TELLO 2022\SCM SPILL OVERS\outputs\PEAO\bajo_niv_educ\1%\simulacion_4\observado_outputs.xlsx',tratado_80,80)</v>
      </c>
      <c r="LS27" s="2" t="str">
        <f t="shared" si="19"/>
        <v>xlswrite('G:\Mi unidad\1. PROYECTOS TELLO 2022\SCM SPILL OVERS\outputs\PEAO\bajo_ingreso\1%\simulacion_4\synthetic_control_outputs.xlsx',synthetic_control_80,80)</v>
      </c>
      <c r="MH27" s="2" t="str">
        <f t="shared" si="20"/>
        <v>xlswrite('G:\Mi unidad\1. PROYECTOS TELLO 2022\SCM SPILL OVERS\outputs\PEAO\bajo_ingreso\1%\simulacion_4\synthetic_control_spillover_outputs.xlsx',synthetic_control_sp_80,80)</v>
      </c>
      <c r="MX27" s="2" t="str">
        <f t="shared" si="21"/>
        <v>xlswrite('G:\Mi unidad\1. PROYECTOS TELLO 2022\SCM SPILL OVERS\outputs\PEAO\bajo_ingreso\1%\simulacion_4\observado_outputs.xlsx',tratado_80,80)</v>
      </c>
      <c r="NR27" s="2" t="str">
        <f t="shared" si="22"/>
        <v>xlswrite('G:\Mi unidad\1. PROYECTOS TELLO 2022\SCM SPILL OVERS\outputs\PEAO\densidad_g\1%\simulacion_4\synthetic_control_outputs.xlsx',synthetic_control_80,80)</v>
      </c>
      <c r="OF27" s="2" t="str">
        <f t="shared" si="23"/>
        <v>xlswrite('G:\Mi unidad\1. PROYECTOS TELLO 2022\SCM SPILL OVERS\outputs\PEAO\densidad_g\1%\simulacion_4\synthetic_control_spillover_outputs.xlsx',synthetic_control_sp_80,80)</v>
      </c>
      <c r="OV27" s="2" t="str">
        <f t="shared" si="24"/>
        <v>xlswrite('G:\Mi unidad\1. PROYECTOS TELLO 2022\SCM SPILL OVERS\outputs\PEAO\densidad_g\1%\simulacion_4\observado_outputs.xlsx',tratado_80,80)</v>
      </c>
      <c r="PI27" s="2" t="str">
        <f t="shared" si="25"/>
        <v>xlswrite('G:\Mi unidad\1. PROYECTOS TELLO 2022\SCM SPILL OVERS\outputs\PEAO\alimentos\1%\simulacion_4\synthetic_control_outputs.xlsx',synthetic_control_80,80);</v>
      </c>
      <c r="PJ27" s="2" t="str">
        <f t="shared" si="26"/>
        <v>xlswrite('G:\Mi unidad\1. PROYECTOS TELLO 2022\SCM SPILL OVERS\outputs\PEAO\alimentos\1%\simulacion_4\synthetic_control_spillover_outputs.xlsx',synthetic_control_sp_80,80);</v>
      </c>
      <c r="PK27" s="2" t="str">
        <f t="shared" si="27"/>
        <v>xlswrite('G:\Mi unidad\1. PROYECTOS TELLO 2022\SCM SPILL OVERS\outputs\PEAO\alimentos\1%\simulacion_4\observado_outputs.xlsx',tratado_80,80);</v>
      </c>
      <c r="PP27" s="2" t="str">
        <f t="shared" si="28"/>
        <v>xlswrite('G:\Mi unidad\1. PROYECTOS TELLO 2022\SCM SPILL OVERS\outputs\PEAO\jefe_hogar\1%\simulacion_4\synthetic_control_outputs.xlsx',synthetic_control_80,80);</v>
      </c>
      <c r="PQ27" s="2" t="str">
        <f t="shared" si="29"/>
        <v>xlswrite('G:\Mi unidad\1. PROYECTOS TELLO 2022\SCM SPILL OVERS\outputs\PEAO\jefe_hogar\1%\simulacion_4\synthetic_control_spillover_outputs.xlsx',synthetic_control_sp_80,80);</v>
      </c>
      <c r="PR27" s="2" t="str">
        <f t="shared" si="30"/>
        <v>xlswrite('G:\Mi unidad\1. PROYECTOS TELLO 2022\SCM SPILL OVERS\outputs\PEAO\jefe_hogar\1%\simulacion_4\observado_outputs.xlsx',tratado_80,80);</v>
      </c>
      <c r="PV27" s="2" t="str">
        <f t="shared" si="31"/>
        <v>xlswrite('G:\Mi unidad\1. PROYECTOS TELLO 2022\SCM SPILL OVERS\outputs\PEAO\mujeres\1%\simulacion_4\synthetic_control_outputs.xlsx',synthetic_control_80,80);</v>
      </c>
      <c r="PW27" s="2" t="str">
        <f t="shared" si="32"/>
        <v>xlswrite('G:\Mi unidad\1. PROYECTOS TELLO 2022\SCM SPILL OVERS\outputs\PEAO\mujeres\1%\simulacion_4\synthetic_control_spillover_outputs.xlsx',synthetic_control_sp_80,80);</v>
      </c>
      <c r="PX27" s="2" t="str">
        <f t="shared" si="33"/>
        <v>xlswrite('G:\Mi unidad\1. PROYECTOS TELLO 2022\SCM SPILL OVERS\outputs\PEAO\mujeres\1%\simulacion_4\observado_outputs.xlsx',tratado_80,80);</v>
      </c>
      <c r="QB27" s="2" t="str">
        <f t="shared" si="34"/>
        <v>xlswrite('G:\Mi unidad\1. PROYECTOS TELLO 2022\SCM SPILL OVERS\outputs\PEAO\criminalidad\1%\simulacion_4\synthetic_control_outputs.xlsx',synthetic_control_80,80);</v>
      </c>
      <c r="QC27" s="2" t="str">
        <f t="shared" si="35"/>
        <v>xlswrite('G:\Mi unidad\1. PROYECTOS TELLO 2022\SCM SPILL OVERS\outputs\PEAO\criminalidad\1%\simulacion_4\synthetic_control_spillover_outputs.xlsx',synthetic_control_sp_80,80);</v>
      </c>
      <c r="QD27" s="2" t="str">
        <f t="shared" si="36"/>
        <v>xlswrite('G:\Mi unidad\1. PROYECTOS TELLO 2022\SCM SPILL OVERS\outputs\PEAO\criminalidad\1%\simulacion_4\observado_outputs.xlsx',tratado_80,80);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OVERS\outputs\PEAO\bajo_niv_educ\1%\simulacion_4\output_tests.xlsx',lb_vec_"&amp;QW27&amp;"','lb_vec_"&amp;QW27&amp;"');"</f>
        <v>xlswrite('G:\Mi unidad\1. PROYECTOS TELLO 2022\SCM SPILL OVERS\outputs\PEAO\bajo_niv_educ\1%\simulacion_4\output_tests.xlsx',lb_vec_18','lb_vec_18');</v>
      </c>
      <c r="RK27">
        <v>18</v>
      </c>
      <c r="RL27" t="str">
        <f>"xlswrite('G:\Mi unidad\1. PROYECTOS TELLO 2022\SCM SPILL OVERS\outputs\PEAO\bajo_ingreso\1%\simulacion_4\output_tests.xlsx',lb_vec_"&amp;RK27&amp;"','lb_vec_"&amp;RK27&amp;"');"</f>
        <v>xlswrite('G:\Mi unidad\1. PROYECTOS TELLO 2022\SCM SPILL OVERS\outputs\PEAO\bajo_ingreso\1%\simulacion_4\output_tests.xlsx',lb_vec_18','lb_vec_18');</v>
      </c>
      <c r="RW27">
        <v>18</v>
      </c>
      <c r="RX27" t="str">
        <f>"xlswrite('G:\Mi unidad\1. PROYECTOS TELLO 2022\SCM SPILL OVERS\outputs\PEAO\densidad\1%\simulacion_4\output_tests.xlsx',lb_vec_"&amp;RW27&amp;"','lb_vec_"&amp;RW27&amp;"');"</f>
        <v>xlswrite('G:\Mi unidad\1. PROYECTOS TELLO 2022\SCM SPILL OVERS\outputs\PEAO\densidad\1%\simulacion_4\output_tests.xlsx',lb_vec_18','lb_vec_18');</v>
      </c>
      <c r="SI27">
        <v>18</v>
      </c>
      <c r="SJ27" t="str">
        <f>"xlswrite('G:\Mi unidad\1. PROYECTOS TELLO 2022\SCM SPILL OVERS\outputs\PEAO\densidad_g\1%\simulacion_4\output_tests.xlsx',lb_vec_"&amp;SI27&amp;"','lb_vec_"&amp;SI27&amp;"');"</f>
        <v>xlswrite('G:\Mi unidad\1. PROYECTOS TELLO 2022\SCM SPILL OVERS\outputs\PEAO\densidad_g\1%\simulacion_4\output_tests.xlsx',lb_vec_18','lb_vec_18');</v>
      </c>
      <c r="SU27">
        <v>18</v>
      </c>
      <c r="SV27" t="str">
        <f>"xlswrite('G:\Mi unidad\1. PROYECTOS TELLO 2022\SCM SPILL OVERS\outputs\PEAO\distancia_centro_salud\1%\simulacion_4\output_tests.xlsx',lb_vec_"&amp;SU27&amp;"','lb_vec_"&amp;SU27&amp;"');"</f>
        <v>xlswrite('G:\Mi unidad\1. PROYECTOS TELLO 2022\SCM SPILL OVERS\outputs\PEAO\distancia_centro_salud\1%\simulacion_4\output_tests.xlsx',lb_vec_18','lb_vec_18');</v>
      </c>
      <c r="TH27">
        <v>18</v>
      </c>
      <c r="TI27" t="str">
        <f>"xlswrite('G:\Mi unidad\1. PROYECTOS TELLO 2022\SCM SPILL OVERS\outputs\PEAO\informalidad\1%\simulacion_4\output_tests.xlsx',lb_vec_"&amp;TH27&amp;"','lb_vec_"&amp;TH27&amp;"');"</f>
        <v>xlswrite('G:\Mi unidad\1. PROYECTOS TELLO 2022\SCM SPILL OVERS\outputs\PEAO\informalidad\1%\simulacion_4\output_tests.xlsx',lb_vec_18','lb_vec_18');</v>
      </c>
      <c r="TU27">
        <v>18</v>
      </c>
      <c r="TV27" t="str">
        <f>"xlswrite('G:\Mi unidad\1. PROYECTOS TELLO 2022\SCM SPILL OVERS\outputs\PEAO\alimentos\1%\simulacion_4\output_tests.xlsx',lb_vec_"&amp;TU27&amp;"','lb_vec_"&amp;TU27&amp;"');"</f>
        <v>xlswrite('G:\Mi unidad\1. PROYECTOS TELLO 2022\SCM SPILL OVERS\outputs\PEAO\alimentos\1%\simulacion_4\output_tests.xlsx',lb_vec_18','lb_vec_18');</v>
      </c>
      <c r="UB27">
        <v>18</v>
      </c>
      <c r="UC27" t="str">
        <f>"xlswrite('G:\Mi unidad\1. PROYECTOS TELLO 2022\SCM SPILL OVERS\outputs\PEAO\jefe_hogar\1%\simulacion_4\output_tests.xlsx',lb_vec_"&amp;UB27&amp;"','lb_vec_"&amp;UB27&amp;"');"</f>
        <v>xlswrite('G:\Mi unidad\1. PROYECTOS TELLO 2022\SCM SPILL OVERS\outputs\PEAO\jefe_hogar\1%\simulacion_4\output_tests.xlsx',lb_vec_18','lb_vec_18');</v>
      </c>
      <c r="UI27">
        <v>18</v>
      </c>
      <c r="UJ27" t="str">
        <f>"xlswrite('G:\Mi unidad\1. PROYECTOS TELLO 2022\SCM SPILL OVERS\outputs\PEAO\mujeres\1%\simulacion_4\output_tests.xlsx',lb_vec_"&amp;UI27&amp;"','lb_vec_"&amp;UI27&amp;"');"</f>
        <v>xlswrite('G:\Mi unidad\1. PROYECTOS TELLO 2022\SCM SPILL OVERS\outputs\PEAO\mujeres\1%\simulacion_4\output_tests.xlsx',lb_vec_18','lb_vec_18');</v>
      </c>
      <c r="UU27">
        <v>18</v>
      </c>
      <c r="UV27" t="str">
        <f>"xlswrite('G:\Mi unidad\1. PROYECTOS TELLO 2022\SCM SPILL OVERS\outputs\PEAO\criminalidad\1%\simulacion_4\output_tests.xlsx',lb_vec_"&amp;UU27&amp;"','lb_vec_"&amp;UU27&amp;"');"</f>
        <v>xlswrite('G:\Mi unidad\1. PROYECTOS TELLO 2022\SCM SPILL OVERS\outputs\PEAO\criminalidad\1%\simulacion_4\output_tests.xlsx',lb_vec_18','lb_vec_18');</v>
      </c>
    </row>
    <row r="28" spans="1:568" x14ac:dyDescent="0.3">
      <c r="A28">
        <v>84</v>
      </c>
      <c r="B28" s="2" t="str">
        <f t="shared" si="0"/>
        <v>[data_84,provincias_84,~] = xlsread('BD_PEAO_est_1_provincia_84.xlsx');</v>
      </c>
      <c r="E28" s="2" t="str">
        <f t="shared" si="37"/>
        <v>provincia_84 = unique(provincias_84(2:end,1));</v>
      </c>
      <c r="O28" s="2" t="str">
        <f t="shared" si="1"/>
        <v>PEAO_84 = reshape(data_84(:,2),T+S,N);</v>
      </c>
      <c r="T28" s="2" t="str">
        <f t="shared" si="2"/>
        <v xml:space="preserve">PEAO_84 = PEAO_84'; </v>
      </c>
      <c r="X28" s="2" t="str">
        <f t="shared" si="3"/>
        <v>tratado_84 = PEAO_84(1,:);</v>
      </c>
      <c r="AC28" s="2" t="str">
        <f t="shared" si="4"/>
        <v>PEAO_84(1,:) = [];</v>
      </c>
      <c r="AI28" s="2" t="str">
        <f t="shared" si="5"/>
        <v>PEAO_84 = [tratado_84;PEAO_84];</v>
      </c>
      <c r="AN28" s="2" t="str">
        <f t="shared" si="6"/>
        <v>Y_84 = PEAO_84; % outcome matrix</v>
      </c>
      <c r="AS28" s="2" t="str">
        <f t="shared" si="44"/>
        <v>Y_pre_84 = Y_84(:,1:T);</v>
      </c>
      <c r="AW28" s="2" t="str">
        <f t="shared" si="45"/>
        <v>Y_post_84 = Y_84(:,T+1:end);</v>
      </c>
      <c r="BA28" s="2" t="str">
        <f t="shared" si="46"/>
        <v>[a_hat_84,B_hat_84] = scm_batch(Y_pre_84);</v>
      </c>
      <c r="BF28" s="2" t="str">
        <f t="shared" si="38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39"/>
        <v>M_hat_84 = (eye(N)-B_hat_84)'*(eye(N)-B_hat_84);</v>
      </c>
      <c r="DQ28" s="2" t="str">
        <f t="shared" si="40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1"/>
        <v>synthetic_control_84=synthetic_control_84'</v>
      </c>
      <c r="EQ28" s="2" t="str">
        <f t="shared" si="42"/>
        <v>synthetic_control_sp_84=synthetic_control_sp_84'</v>
      </c>
      <c r="EV28" s="2" t="str">
        <f t="shared" si="43"/>
        <v>tratado_84=tratado_84'</v>
      </c>
      <c r="EZ28" s="2" t="str">
        <f t="shared" si="7"/>
        <v>xlswrite('G:\Mi unidad\1. PROYECTOS TELLO 2022\SCM SPILL OVERS\outputs\PEAO\distancia_centro_salud\1%\simulacion_4\synthetic_control_outputs.xlsx',synthetic_control_84,84)</v>
      </c>
      <c r="FN28" s="2" t="str">
        <f t="shared" si="8"/>
        <v>xlswrite('G:\Mi unidad\1. PROYECTOS TELLO 2022\SCM SPILL OVERS\outputs\PEAO\distancia_centro_salud\1%\simulacion_4\synthetic_control_spillover_outputs.xlsx',synthetic_control_sp_84,84)</v>
      </c>
      <c r="GD28" s="2" t="str">
        <f t="shared" si="9"/>
        <v>xlswrite('G:\Mi unidad\1. PROYECTOS TELLO 2022\SCM SPILL OVERS\outputs\PEAO\distancia_centro_salud\1%\simulacion_4\observado_outputs.xlsx',tratado_84,84)</v>
      </c>
      <c r="GR28" s="2" t="str">
        <f t="shared" si="10"/>
        <v>xlswrite('G:\Mi unidad\1. PROYECTOS TELLO 2022\SCM SPILL OVERS\outputs\PEAO\informalidad\1%\simulacion_4\synthetic_control_outputs.xlsx',synthetic_control_84,84)</v>
      </c>
      <c r="HF28" s="2" t="str">
        <f t="shared" si="11"/>
        <v>xlswrite('G:\Mi unidad\1. PROYECTOS TELLO 2022\SCM SPILL OVERS\outputs\PEAO\informalidad\1%\simulacion_4\synthetic_control_spillover_outputs.xlsx',synthetic_control_sp_84,84)</v>
      </c>
      <c r="HV28" s="2" t="str">
        <f t="shared" si="12"/>
        <v>xlswrite('G:\Mi unidad\1. PROYECTOS TELLO 2022\SCM SPILL OVERS\outputs\PEAO\informalidad\1%\simulacion_4\observado_outputs.xlsx',tratado_84,84)</v>
      </c>
      <c r="IJ28" s="2" t="str">
        <f t="shared" si="13"/>
        <v>xlswrite('G:\Mi unidad\1. PROYECTOS TELLO 2022\SCM SPILL OVERS\outputs\PEAO\densidad\1%\simulacion_4\synthetic_control_outputs.xlsx',synthetic_control_84,84)</v>
      </c>
      <c r="IX28" s="2" t="str">
        <f t="shared" si="14"/>
        <v>xlswrite('G:\Mi unidad\1. PROYECTOS TELLO 2022\SCM SPILL OVERS\outputs\PEAO\densidad\1%\simulacion_4\synthetic_control_spillover_outputs.xlsx',synthetic_control_sp_84,84)</v>
      </c>
      <c r="JN28" s="2" t="str">
        <f t="shared" si="15"/>
        <v>xlswrite('G:\Mi unidad\1. PROYECTOS TELLO 2022\SCM SPILL OVERS\outputs\PEAO\densidad\1%\simulacion_4\observado_outputs.xlsx',tratado_84,84)</v>
      </c>
      <c r="KA28" s="2" t="str">
        <f t="shared" si="16"/>
        <v>xlswrite('G:\Mi unidad\1. PROYECTOS TELLO 2022\SCM SPILL OVERS\outputs\PEAO\bajo_niv_educ\1%\simulacion_4\synthetic_control_outputs.xlsx',synthetic_control_84,84)</v>
      </c>
      <c r="KO28" s="2" t="str">
        <f t="shared" si="17"/>
        <v>xlswrite('G:\Mi unidad\1. PROYECTOS TELLO 2022\SCM SPILL OVERS\outputs\PEAO\bajo_niv_educ\1%\simulacion_4\synthetic_control_spillover_outputs.xlsx',synthetic_control_sp_84,84)</v>
      </c>
      <c r="LE28" s="2" t="str">
        <f t="shared" si="18"/>
        <v>xlswrite('G:\Mi unidad\1. PROYECTOS TELLO 2022\SCM SPILL OVERS\outputs\PEAO\bajo_niv_educ\1%\simulacion_4\observado_outputs.xlsx',tratado_84,84)</v>
      </c>
      <c r="LS28" s="2" t="str">
        <f t="shared" si="19"/>
        <v>xlswrite('G:\Mi unidad\1. PROYECTOS TELLO 2022\SCM SPILL OVERS\outputs\PEAO\bajo_ingreso\1%\simulacion_4\synthetic_control_outputs.xlsx',synthetic_control_84,84)</v>
      </c>
      <c r="MH28" s="2" t="str">
        <f t="shared" si="20"/>
        <v>xlswrite('G:\Mi unidad\1. PROYECTOS TELLO 2022\SCM SPILL OVERS\outputs\PEAO\bajo_ingreso\1%\simulacion_4\synthetic_control_spillover_outputs.xlsx',synthetic_control_sp_84,84)</v>
      </c>
      <c r="MX28" s="2" t="str">
        <f t="shared" si="21"/>
        <v>xlswrite('G:\Mi unidad\1. PROYECTOS TELLO 2022\SCM SPILL OVERS\outputs\PEAO\bajo_ingreso\1%\simulacion_4\observado_outputs.xlsx',tratado_84,84)</v>
      </c>
      <c r="NR28" s="2" t="str">
        <f t="shared" si="22"/>
        <v>xlswrite('G:\Mi unidad\1. PROYECTOS TELLO 2022\SCM SPILL OVERS\outputs\PEAO\densidad_g\1%\simulacion_4\synthetic_control_outputs.xlsx',synthetic_control_84,84)</v>
      </c>
      <c r="OF28" s="2" t="str">
        <f t="shared" si="23"/>
        <v>xlswrite('G:\Mi unidad\1. PROYECTOS TELLO 2022\SCM SPILL OVERS\outputs\PEAO\densidad_g\1%\simulacion_4\synthetic_control_spillover_outputs.xlsx',synthetic_control_sp_84,84)</v>
      </c>
      <c r="OV28" s="2" t="str">
        <f t="shared" si="24"/>
        <v>xlswrite('G:\Mi unidad\1. PROYECTOS TELLO 2022\SCM SPILL OVERS\outputs\PEAO\densidad_g\1%\simulacion_4\observado_outputs.xlsx',tratado_84,84)</v>
      </c>
      <c r="PI28" s="2" t="str">
        <f t="shared" si="25"/>
        <v>xlswrite('G:\Mi unidad\1. PROYECTOS TELLO 2022\SCM SPILL OVERS\outputs\PEAO\alimentos\1%\simulacion_4\synthetic_control_outputs.xlsx',synthetic_control_84,84);</v>
      </c>
      <c r="PJ28" s="2" t="str">
        <f t="shared" si="26"/>
        <v>xlswrite('G:\Mi unidad\1. PROYECTOS TELLO 2022\SCM SPILL OVERS\outputs\PEAO\alimentos\1%\simulacion_4\synthetic_control_spillover_outputs.xlsx',synthetic_control_sp_84,84);</v>
      </c>
      <c r="PK28" s="2" t="str">
        <f t="shared" si="27"/>
        <v>xlswrite('G:\Mi unidad\1. PROYECTOS TELLO 2022\SCM SPILL OVERS\outputs\PEAO\alimentos\1%\simulacion_4\observado_outputs.xlsx',tratado_84,84);</v>
      </c>
      <c r="PP28" s="2" t="str">
        <f t="shared" si="28"/>
        <v>xlswrite('G:\Mi unidad\1. PROYECTOS TELLO 2022\SCM SPILL OVERS\outputs\PEAO\jefe_hogar\1%\simulacion_4\synthetic_control_outputs.xlsx',synthetic_control_84,84);</v>
      </c>
      <c r="PQ28" s="2" t="str">
        <f t="shared" si="29"/>
        <v>xlswrite('G:\Mi unidad\1. PROYECTOS TELLO 2022\SCM SPILL OVERS\outputs\PEAO\jefe_hogar\1%\simulacion_4\synthetic_control_spillover_outputs.xlsx',synthetic_control_sp_84,84);</v>
      </c>
      <c r="PR28" s="2" t="str">
        <f t="shared" si="30"/>
        <v>xlswrite('G:\Mi unidad\1. PROYECTOS TELLO 2022\SCM SPILL OVERS\outputs\PEAO\jefe_hogar\1%\simulacion_4\observado_outputs.xlsx',tratado_84,84);</v>
      </c>
      <c r="PV28" s="2" t="str">
        <f t="shared" si="31"/>
        <v>xlswrite('G:\Mi unidad\1. PROYECTOS TELLO 2022\SCM SPILL OVERS\outputs\PEAO\mujeres\1%\simulacion_4\synthetic_control_outputs.xlsx',synthetic_control_84,84);</v>
      </c>
      <c r="PW28" s="2" t="str">
        <f t="shared" si="32"/>
        <v>xlswrite('G:\Mi unidad\1. PROYECTOS TELLO 2022\SCM SPILL OVERS\outputs\PEAO\mujeres\1%\simulacion_4\synthetic_control_spillover_outputs.xlsx',synthetic_control_sp_84,84);</v>
      </c>
      <c r="PX28" s="2" t="str">
        <f t="shared" si="33"/>
        <v>xlswrite('G:\Mi unidad\1. PROYECTOS TELLO 2022\SCM SPILL OVERS\outputs\PEAO\mujeres\1%\simulacion_4\observado_outputs.xlsx',tratado_84,84);</v>
      </c>
      <c r="QB28" s="2" t="str">
        <f t="shared" si="34"/>
        <v>xlswrite('G:\Mi unidad\1. PROYECTOS TELLO 2022\SCM SPILL OVERS\outputs\PEAO\criminalidad\1%\simulacion_4\synthetic_control_outputs.xlsx',synthetic_control_84,84);</v>
      </c>
      <c r="QC28" s="2" t="str">
        <f t="shared" si="35"/>
        <v>xlswrite('G:\Mi unidad\1. PROYECTOS TELLO 2022\SCM SPILL OVERS\outputs\PEAO\criminalidad\1%\simulacion_4\synthetic_control_spillover_outputs.xlsx',synthetic_control_sp_84,84);</v>
      </c>
      <c r="QD28" s="2" t="str">
        <f t="shared" si="36"/>
        <v>xlswrite('G:\Mi unidad\1. PROYECTOS TELLO 2022\SCM SPILL OVERS\outputs\PEAO\criminalidad\1%\simulacion_4\observado_outputs.xlsx',tratado_84,84);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OVERS\outputs\PEAO\bajo_niv_educ\1%\simulacion_4\output_tests.xlsx',ub_vec_"&amp;QW28&amp;"','ub_vec_"&amp;QW28&amp;"');"</f>
        <v>xlswrite('G:\Mi unidad\1. PROYECTOS TELLO 2022\SCM SPILL OVERS\outputs\PEAO\bajo_niv_educ\1%\simulacion_4\output_tests.xlsx',ub_vec_18','ub_vec_18');</v>
      </c>
      <c r="RK28">
        <v>18</v>
      </c>
      <c r="RL28" t="str">
        <f>"xlswrite('G:\Mi unidad\1. PROYECTOS TELLO 2022\SCM SPILL OVERS\outputs\PEAO\bajo_ingreso\1%\simulacion_4\output_tests.xlsx',ub_vec_"&amp;RK28&amp;"','ub_vec_"&amp;RK28&amp;"');"</f>
        <v>xlswrite('G:\Mi unidad\1. PROYECTOS TELLO 2022\SCM SPILL OVERS\outputs\PEAO\bajo_ingreso\1%\simulacion_4\output_tests.xlsx',ub_vec_18','ub_vec_18');</v>
      </c>
      <c r="RW28">
        <v>18</v>
      </c>
      <c r="RX28" t="str">
        <f>"xlswrite('G:\Mi unidad\1. PROYECTOS TELLO 2022\SCM SPILL OVERS\outputs\PEAO\densidad\1%\simulacion_4\output_tests.xlsx',ub_vec_"&amp;RW28&amp;"','ub_vec_"&amp;RW28&amp;"');"</f>
        <v>xlswrite('G:\Mi unidad\1. PROYECTOS TELLO 2022\SCM SPILL OVERS\outputs\PEAO\densidad\1%\simulacion_4\output_tests.xlsx',ub_vec_18','ub_vec_18');</v>
      </c>
      <c r="SI28">
        <v>18</v>
      </c>
      <c r="SJ28" t="str">
        <f>"xlswrite('G:\Mi unidad\1. PROYECTOS TELLO 2022\SCM SPILL OVERS\outputs\PEAO\densidad_g\1%\simulacion_4\output_tests.xlsx',ub_vec_"&amp;SI28&amp;"','ub_vec_"&amp;SI28&amp;"');"</f>
        <v>xlswrite('G:\Mi unidad\1. PROYECTOS TELLO 2022\SCM SPILL OVERS\outputs\PEAO\densidad_g\1%\simulacion_4\output_tests.xlsx',ub_vec_18','ub_vec_18');</v>
      </c>
      <c r="SU28">
        <v>18</v>
      </c>
      <c r="SV28" t="str">
        <f>"xlswrite('G:\Mi unidad\1. PROYECTOS TELLO 2022\SCM SPILL OVERS\outputs\PEAO\distancia_centro_salud\1%\simulacion_4\output_tests.xlsx',ub_vec_"&amp;SU28&amp;"','ub_vec_"&amp;SU28&amp;"');"</f>
        <v>xlswrite('G:\Mi unidad\1. PROYECTOS TELLO 2022\SCM SPILL OVERS\outputs\PEAO\distancia_centro_salud\1%\simulacion_4\output_tests.xlsx',ub_vec_18','ub_vec_18');</v>
      </c>
      <c r="TH28">
        <v>18</v>
      </c>
      <c r="TI28" t="str">
        <f>"xlswrite('G:\Mi unidad\1. PROYECTOS TELLO 2022\SCM SPILL OVERS\outputs\PEAO\informalidad\1%\simulacion_4\output_tests.xlsx',ub_vec_"&amp;TH28&amp;"','ub_vec_"&amp;TH28&amp;"');"</f>
        <v>xlswrite('G:\Mi unidad\1. PROYECTOS TELLO 2022\SCM SPILL OVERS\outputs\PEAO\informalidad\1%\simulacion_4\output_tests.xlsx',ub_vec_18','ub_vec_18');</v>
      </c>
      <c r="TU28">
        <v>18</v>
      </c>
      <c r="TV28" t="str">
        <f>"xlswrite('G:\Mi unidad\1. PROYECTOS TELLO 2022\SCM SPILL OVERS\outputs\PEAO\alimentos\1%\simulacion_4\output_tests.xlsx',ub_vec_"&amp;TU28&amp;"','ub_vec_"&amp;TU28&amp;"');"</f>
        <v>xlswrite('G:\Mi unidad\1. PROYECTOS TELLO 2022\SCM SPILL OVERS\outputs\PEAO\alimentos\1%\simulacion_4\output_tests.xlsx',ub_vec_18','ub_vec_18');</v>
      </c>
      <c r="UB28">
        <v>18</v>
      </c>
      <c r="UC28" t="str">
        <f>"xlswrite('G:\Mi unidad\1. PROYECTOS TELLO 2022\SCM SPILL OVERS\outputs\PEAO\jefe_hogar\1%\simulacion_4\output_tests.xlsx',ub_vec_"&amp;UB28&amp;"','ub_vec_"&amp;UB28&amp;"');"</f>
        <v>xlswrite('G:\Mi unidad\1. PROYECTOS TELLO 2022\SCM SPILL OVERS\outputs\PEAO\jefe_hogar\1%\simulacion_4\output_tests.xlsx',ub_vec_18','ub_vec_18');</v>
      </c>
      <c r="UI28">
        <v>18</v>
      </c>
      <c r="UJ28" t="str">
        <f>"xlswrite('G:\Mi unidad\1. PROYECTOS TELLO 2022\SCM SPILL OVERS\outputs\PEAO\mujeres\1%\simulacion_4\output_tests.xlsx',ub_vec_"&amp;UI28&amp;"','ub_vec_"&amp;UI28&amp;"');"</f>
        <v>xlswrite('G:\Mi unidad\1. PROYECTOS TELLO 2022\SCM SPILL OVERS\outputs\PEAO\mujeres\1%\simulacion_4\output_tests.xlsx',ub_vec_18','ub_vec_18');</v>
      </c>
      <c r="UU28">
        <v>18</v>
      </c>
      <c r="UV28" t="str">
        <f>"xlswrite('G:\Mi unidad\1. PROYECTOS TELLO 2022\SCM SPILL OVERS\outputs\PEAO\criminalidad\1%\simulacion_4\output_tests.xlsx',ub_vec_"&amp;UU28&amp;"','ub_vec_"&amp;UU28&amp;"');"</f>
        <v>xlswrite('G:\Mi unidad\1. PROYECTOS TELLO 2022\SCM SPILL OVERS\outputs\PEAO\criminalidad\1%\simulacion_4\output_tests.xlsx',ub_vec_18','ub_vec_18');</v>
      </c>
    </row>
    <row r="29" spans="1:568" x14ac:dyDescent="0.3">
      <c r="A29">
        <v>86</v>
      </c>
      <c r="B29" s="2" t="str">
        <f t="shared" si="0"/>
        <v>[data_86,provincias_86,~] = xlsread('BD_PEAO_est_1_provincia_86.xlsx');</v>
      </c>
      <c r="E29" s="2" t="str">
        <f t="shared" si="37"/>
        <v>provincia_86 = unique(provincias_86(2:end,1));</v>
      </c>
      <c r="O29" s="2" t="str">
        <f t="shared" si="1"/>
        <v>PEAO_86 = reshape(data_86(:,2),T+S,N);</v>
      </c>
      <c r="T29" s="2" t="str">
        <f t="shared" si="2"/>
        <v xml:space="preserve">PEAO_86 = PEAO_86'; </v>
      </c>
      <c r="X29" s="2" t="str">
        <f t="shared" si="3"/>
        <v>tratado_86 = PEAO_86(1,:);</v>
      </c>
      <c r="AC29" s="2" t="str">
        <f t="shared" si="4"/>
        <v>PEAO_86(1,:) = [];</v>
      </c>
      <c r="AI29" s="2" t="str">
        <f t="shared" si="5"/>
        <v>PEAO_86 = [tratado_86;PEAO_86];</v>
      </c>
      <c r="AN29" s="2" t="str">
        <f t="shared" si="6"/>
        <v>Y_86 = PEAO_86; % outcome matrix</v>
      </c>
      <c r="AS29" s="2" t="str">
        <f t="shared" si="44"/>
        <v>Y_pre_86 = Y_86(:,1:T);</v>
      </c>
      <c r="AW29" s="2" t="str">
        <f t="shared" si="45"/>
        <v>Y_post_86 = Y_86(:,T+1:end);</v>
      </c>
      <c r="BA29" s="2" t="str">
        <f t="shared" si="46"/>
        <v>[a_hat_86,B_hat_86] = scm_batch(Y_pre_86);</v>
      </c>
      <c r="BF29" s="2" t="str">
        <f t="shared" si="38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39"/>
        <v>M_hat_86 = (eye(N)-B_hat_86)'*(eye(N)-B_hat_86);</v>
      </c>
      <c r="DQ29" s="2" t="str">
        <f t="shared" si="40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1"/>
        <v>synthetic_control_86=synthetic_control_86'</v>
      </c>
      <c r="EQ29" s="2" t="str">
        <f t="shared" si="42"/>
        <v>synthetic_control_sp_86=synthetic_control_sp_86'</v>
      </c>
      <c r="EV29" s="2" t="str">
        <f t="shared" si="43"/>
        <v>tratado_86=tratado_86'</v>
      </c>
      <c r="EZ29" s="2" t="str">
        <f t="shared" si="7"/>
        <v>xlswrite('G:\Mi unidad\1. PROYECTOS TELLO 2022\SCM SPILL OVERS\outputs\PEAO\distancia_centro_salud\1%\simulacion_4\synthetic_control_outputs.xlsx',synthetic_control_86,86)</v>
      </c>
      <c r="FN29" s="2" t="str">
        <f t="shared" si="8"/>
        <v>xlswrite('G:\Mi unidad\1. PROYECTOS TELLO 2022\SCM SPILL OVERS\outputs\PEAO\distancia_centro_salud\1%\simulacion_4\synthetic_control_spillover_outputs.xlsx',synthetic_control_sp_86,86)</v>
      </c>
      <c r="GD29" s="2" t="str">
        <f t="shared" si="9"/>
        <v>xlswrite('G:\Mi unidad\1. PROYECTOS TELLO 2022\SCM SPILL OVERS\outputs\PEAO\distancia_centro_salud\1%\simulacion_4\observado_outputs.xlsx',tratado_86,86)</v>
      </c>
      <c r="GR29" s="2" t="str">
        <f t="shared" si="10"/>
        <v>xlswrite('G:\Mi unidad\1. PROYECTOS TELLO 2022\SCM SPILL OVERS\outputs\PEAO\informalidad\1%\simulacion_4\synthetic_control_outputs.xlsx',synthetic_control_86,86)</v>
      </c>
      <c r="HF29" s="2" t="str">
        <f t="shared" si="11"/>
        <v>xlswrite('G:\Mi unidad\1. PROYECTOS TELLO 2022\SCM SPILL OVERS\outputs\PEAO\informalidad\1%\simulacion_4\synthetic_control_spillover_outputs.xlsx',synthetic_control_sp_86,86)</v>
      </c>
      <c r="HV29" s="2" t="str">
        <f t="shared" si="12"/>
        <v>xlswrite('G:\Mi unidad\1. PROYECTOS TELLO 2022\SCM SPILL OVERS\outputs\PEAO\informalidad\1%\simulacion_4\observado_outputs.xlsx',tratado_86,86)</v>
      </c>
      <c r="IJ29" s="2" t="str">
        <f t="shared" si="13"/>
        <v>xlswrite('G:\Mi unidad\1. PROYECTOS TELLO 2022\SCM SPILL OVERS\outputs\PEAO\densidad\1%\simulacion_4\synthetic_control_outputs.xlsx',synthetic_control_86,86)</v>
      </c>
      <c r="IX29" s="2" t="str">
        <f t="shared" si="14"/>
        <v>xlswrite('G:\Mi unidad\1. PROYECTOS TELLO 2022\SCM SPILL OVERS\outputs\PEAO\densidad\1%\simulacion_4\synthetic_control_spillover_outputs.xlsx',synthetic_control_sp_86,86)</v>
      </c>
      <c r="JN29" s="2" t="str">
        <f t="shared" si="15"/>
        <v>xlswrite('G:\Mi unidad\1. PROYECTOS TELLO 2022\SCM SPILL OVERS\outputs\PEAO\densidad\1%\simulacion_4\observado_outputs.xlsx',tratado_86,86)</v>
      </c>
      <c r="KA29" s="2" t="str">
        <f t="shared" si="16"/>
        <v>xlswrite('G:\Mi unidad\1. PROYECTOS TELLO 2022\SCM SPILL OVERS\outputs\PEAO\bajo_niv_educ\1%\simulacion_4\synthetic_control_outputs.xlsx',synthetic_control_86,86)</v>
      </c>
      <c r="KO29" s="2" t="str">
        <f t="shared" si="17"/>
        <v>xlswrite('G:\Mi unidad\1. PROYECTOS TELLO 2022\SCM SPILL OVERS\outputs\PEAO\bajo_niv_educ\1%\simulacion_4\synthetic_control_spillover_outputs.xlsx',synthetic_control_sp_86,86)</v>
      </c>
      <c r="LE29" s="2" t="str">
        <f t="shared" si="18"/>
        <v>xlswrite('G:\Mi unidad\1. PROYECTOS TELLO 2022\SCM SPILL OVERS\outputs\PEAO\bajo_niv_educ\1%\simulacion_4\observado_outputs.xlsx',tratado_86,86)</v>
      </c>
      <c r="LS29" s="2" t="str">
        <f t="shared" si="19"/>
        <v>xlswrite('G:\Mi unidad\1. PROYECTOS TELLO 2022\SCM SPILL OVERS\outputs\PEAO\bajo_ingreso\1%\simulacion_4\synthetic_control_outputs.xlsx',synthetic_control_86,86)</v>
      </c>
      <c r="MH29" s="2" t="str">
        <f t="shared" si="20"/>
        <v>xlswrite('G:\Mi unidad\1. PROYECTOS TELLO 2022\SCM SPILL OVERS\outputs\PEAO\bajo_ingreso\1%\simulacion_4\synthetic_control_spillover_outputs.xlsx',synthetic_control_sp_86,86)</v>
      </c>
      <c r="MX29" s="2" t="str">
        <f t="shared" si="21"/>
        <v>xlswrite('G:\Mi unidad\1. PROYECTOS TELLO 2022\SCM SPILL OVERS\outputs\PEAO\bajo_ingreso\1%\simulacion_4\observado_outputs.xlsx',tratado_86,86)</v>
      </c>
      <c r="NR29" s="2" t="str">
        <f t="shared" si="22"/>
        <v>xlswrite('G:\Mi unidad\1. PROYECTOS TELLO 2022\SCM SPILL OVERS\outputs\PEAO\densidad_g\1%\simulacion_4\synthetic_control_outputs.xlsx',synthetic_control_86,86)</v>
      </c>
      <c r="OF29" s="2" t="str">
        <f t="shared" si="23"/>
        <v>xlswrite('G:\Mi unidad\1. PROYECTOS TELLO 2022\SCM SPILL OVERS\outputs\PEAO\densidad_g\1%\simulacion_4\synthetic_control_spillover_outputs.xlsx',synthetic_control_sp_86,86)</v>
      </c>
      <c r="OV29" s="2" t="str">
        <f t="shared" si="24"/>
        <v>xlswrite('G:\Mi unidad\1. PROYECTOS TELLO 2022\SCM SPILL OVERS\outputs\PEAO\densidad_g\1%\simulacion_4\observado_outputs.xlsx',tratado_86,86)</v>
      </c>
      <c r="PI29" s="2" t="str">
        <f t="shared" si="25"/>
        <v>xlswrite('G:\Mi unidad\1. PROYECTOS TELLO 2022\SCM SPILL OVERS\outputs\PEAO\alimentos\1%\simulacion_4\synthetic_control_outputs.xlsx',synthetic_control_86,86);</v>
      </c>
      <c r="PJ29" s="2" t="str">
        <f t="shared" si="26"/>
        <v>xlswrite('G:\Mi unidad\1. PROYECTOS TELLO 2022\SCM SPILL OVERS\outputs\PEAO\alimentos\1%\simulacion_4\synthetic_control_spillover_outputs.xlsx',synthetic_control_sp_86,86);</v>
      </c>
      <c r="PK29" s="2" t="str">
        <f t="shared" si="27"/>
        <v>xlswrite('G:\Mi unidad\1. PROYECTOS TELLO 2022\SCM SPILL OVERS\outputs\PEAO\alimentos\1%\simulacion_4\observado_outputs.xlsx',tratado_86,86);</v>
      </c>
      <c r="PP29" s="2" t="str">
        <f t="shared" si="28"/>
        <v>xlswrite('G:\Mi unidad\1. PROYECTOS TELLO 2022\SCM SPILL OVERS\outputs\PEAO\jefe_hogar\1%\simulacion_4\synthetic_control_outputs.xlsx',synthetic_control_86,86);</v>
      </c>
      <c r="PQ29" s="2" t="str">
        <f t="shared" si="29"/>
        <v>xlswrite('G:\Mi unidad\1. PROYECTOS TELLO 2022\SCM SPILL OVERS\outputs\PEAO\jefe_hogar\1%\simulacion_4\synthetic_control_spillover_outputs.xlsx',synthetic_control_sp_86,86);</v>
      </c>
      <c r="PR29" s="2" t="str">
        <f t="shared" si="30"/>
        <v>xlswrite('G:\Mi unidad\1. PROYECTOS TELLO 2022\SCM SPILL OVERS\outputs\PEAO\jefe_hogar\1%\simulacion_4\observado_outputs.xlsx',tratado_86,86);</v>
      </c>
      <c r="PV29" s="2" t="str">
        <f t="shared" si="31"/>
        <v>xlswrite('G:\Mi unidad\1. PROYECTOS TELLO 2022\SCM SPILL OVERS\outputs\PEAO\mujeres\1%\simulacion_4\synthetic_control_outputs.xlsx',synthetic_control_86,86);</v>
      </c>
      <c r="PW29" s="2" t="str">
        <f t="shared" si="32"/>
        <v>xlswrite('G:\Mi unidad\1. PROYECTOS TELLO 2022\SCM SPILL OVERS\outputs\PEAO\mujeres\1%\simulacion_4\synthetic_control_spillover_outputs.xlsx',synthetic_control_sp_86,86);</v>
      </c>
      <c r="PX29" s="2" t="str">
        <f t="shared" si="33"/>
        <v>xlswrite('G:\Mi unidad\1. PROYECTOS TELLO 2022\SCM SPILL OVERS\outputs\PEAO\mujeres\1%\simulacion_4\observado_outputs.xlsx',tratado_86,86);</v>
      </c>
      <c r="QB29" s="2" t="str">
        <f t="shared" si="34"/>
        <v>xlswrite('G:\Mi unidad\1. PROYECTOS TELLO 2022\SCM SPILL OVERS\outputs\PEAO\criminalidad\1%\simulacion_4\synthetic_control_outputs.xlsx',synthetic_control_86,86);</v>
      </c>
      <c r="QC29" s="2" t="str">
        <f t="shared" si="35"/>
        <v>xlswrite('G:\Mi unidad\1. PROYECTOS TELLO 2022\SCM SPILL OVERS\outputs\PEAO\criminalidad\1%\simulacion_4\synthetic_control_spillover_outputs.xlsx',synthetic_control_sp_86,86);</v>
      </c>
      <c r="QD29" s="2" t="str">
        <f t="shared" si="36"/>
        <v>xlswrite('G:\Mi unidad\1. PROYECTOS TELLO 2022\SCM SPILL OVERS\outputs\PEAO\criminalidad\1%\simulacion_4\observado_outputs.xlsx',tratado_86,86);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OVERS\outputs\PEAO\bajo_niv_educ\1%\simulacion_4\output_tests.xlsx',p_value_vec_"&amp;QW29&amp;"','p_value_vec_"&amp;QW29&amp;"');"</f>
        <v>xlswrite('G:\Mi unidad\1. PROYECTOS TELLO 2022\SCM SPILL OVERS\outputs\PEAO\bajo_niv_educ\1%\simulacion_4\output_tests.xlsx',p_value_vec_18','p_value_vec_18');</v>
      </c>
      <c r="RK29">
        <v>18</v>
      </c>
      <c r="RL29" t="str">
        <f>"xlswrite('G:\Mi unidad\1. PROYECTOS TELLO 2022\SCM SPILL OVERS\outputs\PEAO\bajo_ingreso\1%\simulacion_4\output_tests.xlsx',p_value_vec_"&amp;RK29&amp;"','p_value_vec_"&amp;RK29&amp;"');"</f>
        <v>xlswrite('G:\Mi unidad\1. PROYECTOS TELLO 2022\SCM SPILL OVERS\outputs\PEAO\bajo_ingreso\1%\simulacion_4\output_tests.xlsx',p_value_vec_18','p_value_vec_18');</v>
      </c>
      <c r="RW29">
        <v>18</v>
      </c>
      <c r="RX29" t="str">
        <f>"xlswrite('G:\Mi unidad\1. PROYECTOS TELLO 2022\SCM SPILL OVERS\outputs\PEAO\densidad\1%\simulacion_4\output_tests.xlsx',p_value_vec_"&amp;RW29&amp;"','p_value_vec_"&amp;RW29&amp;"');"</f>
        <v>xlswrite('G:\Mi unidad\1. PROYECTOS TELLO 2022\SCM SPILL OVERS\outputs\PEAO\densidad\1%\simulacion_4\output_tests.xlsx',p_value_vec_18','p_value_vec_18');</v>
      </c>
      <c r="SI29">
        <v>18</v>
      </c>
      <c r="SJ29" t="str">
        <f>"xlswrite('G:\Mi unidad\1. PROYECTOS TELLO 2022\SCM SPILL OVERS\outputs\PEAO\densidad_g\1%\simulacion_4\output_tests.xlsx',p_value_vec_"&amp;SI29&amp;"','p_value_vec_"&amp;SI29&amp;"');"</f>
        <v>xlswrite('G:\Mi unidad\1. PROYECTOS TELLO 2022\SCM SPILL OVERS\outputs\PEAO\densidad_g\1%\simulacion_4\output_tests.xlsx',p_value_vec_18','p_value_vec_18');</v>
      </c>
      <c r="SU29">
        <v>18</v>
      </c>
      <c r="SV29" t="str">
        <f>"xlswrite('G:\Mi unidad\1. PROYECTOS TELLO 2022\SCM SPILL OVERS\outputs\PEAO\distancia_centro_salud\1%\simulacion_4\output_tests.xlsx',p_value_vec_"&amp;SU29&amp;"','p_value_vec_"&amp;SU29&amp;"');"</f>
        <v>xlswrite('G:\Mi unidad\1. PROYECTOS TELLO 2022\SCM SPILL OVERS\outputs\PEAO\distancia_centro_salud\1%\simulacion_4\output_tests.xlsx',p_value_vec_18','p_value_vec_18');</v>
      </c>
      <c r="TH29">
        <v>18</v>
      </c>
      <c r="TI29" t="str">
        <f>"xlswrite('G:\Mi unidad\1. PROYECTOS TELLO 2022\SCM SPILL OVERS\outputs\PEAO\informalidad\1%\simulacion_4\output_tests.xlsx',p_value_vec_"&amp;TH29&amp;"','p_value_vec_"&amp;TH29&amp;"');"</f>
        <v>xlswrite('G:\Mi unidad\1. PROYECTOS TELLO 2022\SCM SPILL OVERS\outputs\PEAO\informalidad\1%\simulacion_4\output_tests.xlsx',p_value_vec_18','p_value_vec_18');</v>
      </c>
      <c r="TU29">
        <v>18</v>
      </c>
      <c r="TV29" t="str">
        <f>"xlswrite('G:\Mi unidad\1. PROYECTOS TELLO 2022\SCM SPILL OVERS\outputs\PEAO\alimentos\1%\simulacion_4\output_tests.xlsx',p_value_vec_"&amp;TU29&amp;"','p_value_vec_"&amp;TU29&amp;"');"</f>
        <v>xlswrite('G:\Mi unidad\1. PROYECTOS TELLO 2022\SCM SPILL OVERS\outputs\PEAO\alimentos\1%\simulacion_4\output_tests.xlsx',p_value_vec_18','p_value_vec_18');</v>
      </c>
      <c r="UB29">
        <v>18</v>
      </c>
      <c r="UC29" t="str">
        <f>"xlswrite('G:\Mi unidad\1. PROYECTOS TELLO 2022\SCM SPILL OVERS\outputs\PEAO\jefe_hogar\1%\simulacion_4\output_tests.xlsx',p_value_vec_"&amp;UB29&amp;"','p_value_vec_"&amp;UB29&amp;"');"</f>
        <v>xlswrite('G:\Mi unidad\1. PROYECTOS TELLO 2022\SCM SPILL OVERS\outputs\PEAO\jefe_hogar\1%\simulacion_4\output_tests.xlsx',p_value_vec_18','p_value_vec_18');</v>
      </c>
      <c r="UI29">
        <v>18</v>
      </c>
      <c r="UJ29" t="str">
        <f>"xlswrite('G:\Mi unidad\1. PROYECTOS TELLO 2022\SCM SPILL OVERS\outputs\PEAO\mujeres\1%\simulacion_4\output_tests.xlsx',p_value_vec_"&amp;UI29&amp;"','p_value_vec_"&amp;UI29&amp;"');"</f>
        <v>xlswrite('G:\Mi unidad\1. PROYECTOS TELLO 2022\SCM SPILL OVERS\outputs\PEAO\mujeres\1%\simulacion_4\output_tests.xlsx',p_value_vec_18','p_value_vec_18');</v>
      </c>
      <c r="UU29">
        <v>18</v>
      </c>
      <c r="UV29" t="str">
        <f>"xlswrite('G:\Mi unidad\1. PROYECTOS TELLO 2022\SCM SPILL OVERS\outputs\PEAO\criminalidad\1%\simulacion_4\output_tests.xlsx',p_value_vec_"&amp;UU29&amp;"','p_value_vec_"&amp;UU29&amp;"');"</f>
        <v>xlswrite('G:\Mi unidad\1. PROYECTOS TELLO 2022\SCM SPILL OVERS\outputs\PEAO\criminalidad\1%\simulacion_4\output_tests.xlsx',p_value_vec_18','p_value_vec_18');</v>
      </c>
    </row>
    <row r="30" spans="1:568" x14ac:dyDescent="0.3">
      <c r="A30">
        <v>87</v>
      </c>
      <c r="B30" s="2" t="str">
        <f t="shared" si="0"/>
        <v>[data_87,provincias_87,~] = xlsread('BD_PEAO_est_1_provincia_87.xlsx');</v>
      </c>
      <c r="E30" s="2" t="str">
        <f t="shared" si="37"/>
        <v>provincia_87 = unique(provincias_87(2:end,1));</v>
      </c>
      <c r="O30" s="2" t="str">
        <f t="shared" si="1"/>
        <v>PEAO_87 = reshape(data_87(:,2),T+S,N);</v>
      </c>
      <c r="T30" s="2" t="str">
        <f t="shared" si="2"/>
        <v xml:space="preserve">PEAO_87 = PEAO_87'; </v>
      </c>
      <c r="X30" s="2" t="str">
        <f t="shared" si="3"/>
        <v>tratado_87 = PEAO_87(1,:);</v>
      </c>
      <c r="AC30" s="2" t="str">
        <f t="shared" si="4"/>
        <v>PEAO_87(1,:) = [];</v>
      </c>
      <c r="AI30" s="2" t="str">
        <f t="shared" si="5"/>
        <v>PEAO_87 = [tratado_87;PEAO_87];</v>
      </c>
      <c r="AN30" s="2" t="str">
        <f t="shared" si="6"/>
        <v>Y_87 = PEAO_87; % outcome matrix</v>
      </c>
      <c r="AS30" s="2" t="str">
        <f t="shared" si="44"/>
        <v>Y_pre_87 = Y_87(:,1:T);</v>
      </c>
      <c r="AW30" s="2" t="str">
        <f t="shared" si="45"/>
        <v>Y_post_87 = Y_87(:,T+1:end);</v>
      </c>
      <c r="BA30" s="2" t="str">
        <f t="shared" si="46"/>
        <v>[a_hat_87,B_hat_87] = scm_batch(Y_pre_87);</v>
      </c>
      <c r="BF30" s="2" t="str">
        <f t="shared" si="38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39"/>
        <v>M_hat_87 = (eye(N)-B_hat_87)'*(eye(N)-B_hat_87);</v>
      </c>
      <c r="DQ30" s="2" t="str">
        <f t="shared" si="40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1"/>
        <v>synthetic_control_87=synthetic_control_87'</v>
      </c>
      <c r="EQ30" s="2" t="str">
        <f t="shared" si="42"/>
        <v>synthetic_control_sp_87=synthetic_control_sp_87'</v>
      </c>
      <c r="EV30" s="2" t="str">
        <f t="shared" si="43"/>
        <v>tratado_87=tratado_87'</v>
      </c>
      <c r="EZ30" s="2" t="str">
        <f t="shared" si="7"/>
        <v>xlswrite('G:\Mi unidad\1. PROYECTOS TELLO 2022\SCM SPILL OVERS\outputs\PEAO\distancia_centro_salud\1%\simulacion_4\synthetic_control_outputs.xlsx',synthetic_control_87,87)</v>
      </c>
      <c r="FN30" s="2" t="str">
        <f t="shared" si="8"/>
        <v>xlswrite('G:\Mi unidad\1. PROYECTOS TELLO 2022\SCM SPILL OVERS\outputs\PEAO\distancia_centro_salud\1%\simulacion_4\synthetic_control_spillover_outputs.xlsx',synthetic_control_sp_87,87)</v>
      </c>
      <c r="GD30" s="2" t="str">
        <f t="shared" si="9"/>
        <v>xlswrite('G:\Mi unidad\1. PROYECTOS TELLO 2022\SCM SPILL OVERS\outputs\PEAO\distancia_centro_salud\1%\simulacion_4\observado_outputs.xlsx',tratado_87,87)</v>
      </c>
      <c r="GR30" s="2" t="str">
        <f t="shared" si="10"/>
        <v>xlswrite('G:\Mi unidad\1. PROYECTOS TELLO 2022\SCM SPILL OVERS\outputs\PEAO\informalidad\1%\simulacion_4\synthetic_control_outputs.xlsx',synthetic_control_87,87)</v>
      </c>
      <c r="HF30" s="2" t="str">
        <f t="shared" si="11"/>
        <v>xlswrite('G:\Mi unidad\1. PROYECTOS TELLO 2022\SCM SPILL OVERS\outputs\PEAO\informalidad\1%\simulacion_4\synthetic_control_spillover_outputs.xlsx',synthetic_control_sp_87,87)</v>
      </c>
      <c r="HV30" s="2" t="str">
        <f t="shared" si="12"/>
        <v>xlswrite('G:\Mi unidad\1. PROYECTOS TELLO 2022\SCM SPILL OVERS\outputs\PEAO\informalidad\1%\simulacion_4\observado_outputs.xlsx',tratado_87,87)</v>
      </c>
      <c r="IJ30" s="2" t="str">
        <f t="shared" si="13"/>
        <v>xlswrite('G:\Mi unidad\1. PROYECTOS TELLO 2022\SCM SPILL OVERS\outputs\PEAO\densidad\1%\simulacion_4\synthetic_control_outputs.xlsx',synthetic_control_87,87)</v>
      </c>
      <c r="IX30" s="2" t="str">
        <f t="shared" si="14"/>
        <v>xlswrite('G:\Mi unidad\1. PROYECTOS TELLO 2022\SCM SPILL OVERS\outputs\PEAO\densidad\1%\simulacion_4\synthetic_control_spillover_outputs.xlsx',synthetic_control_sp_87,87)</v>
      </c>
      <c r="JN30" s="2" t="str">
        <f t="shared" si="15"/>
        <v>xlswrite('G:\Mi unidad\1. PROYECTOS TELLO 2022\SCM SPILL OVERS\outputs\PEAO\densidad\1%\simulacion_4\observado_outputs.xlsx',tratado_87,87)</v>
      </c>
      <c r="KA30" s="2" t="str">
        <f t="shared" si="16"/>
        <v>xlswrite('G:\Mi unidad\1. PROYECTOS TELLO 2022\SCM SPILL OVERS\outputs\PEAO\bajo_niv_educ\1%\simulacion_4\synthetic_control_outputs.xlsx',synthetic_control_87,87)</v>
      </c>
      <c r="KO30" s="2" t="str">
        <f t="shared" si="17"/>
        <v>xlswrite('G:\Mi unidad\1. PROYECTOS TELLO 2022\SCM SPILL OVERS\outputs\PEAO\bajo_niv_educ\1%\simulacion_4\synthetic_control_spillover_outputs.xlsx',synthetic_control_sp_87,87)</v>
      </c>
      <c r="LE30" s="2" t="str">
        <f t="shared" si="18"/>
        <v>xlswrite('G:\Mi unidad\1. PROYECTOS TELLO 2022\SCM SPILL OVERS\outputs\PEAO\bajo_niv_educ\1%\simulacion_4\observado_outputs.xlsx',tratado_87,87)</v>
      </c>
      <c r="LS30" s="2" t="str">
        <f t="shared" si="19"/>
        <v>xlswrite('G:\Mi unidad\1. PROYECTOS TELLO 2022\SCM SPILL OVERS\outputs\PEAO\bajo_ingreso\1%\simulacion_4\synthetic_control_outputs.xlsx',synthetic_control_87,87)</v>
      </c>
      <c r="MH30" s="2" t="str">
        <f t="shared" si="20"/>
        <v>xlswrite('G:\Mi unidad\1. PROYECTOS TELLO 2022\SCM SPILL OVERS\outputs\PEAO\bajo_ingreso\1%\simulacion_4\synthetic_control_spillover_outputs.xlsx',synthetic_control_sp_87,87)</v>
      </c>
      <c r="MX30" s="2" t="str">
        <f t="shared" si="21"/>
        <v>xlswrite('G:\Mi unidad\1. PROYECTOS TELLO 2022\SCM SPILL OVERS\outputs\PEAO\bajo_ingreso\1%\simulacion_4\observado_outputs.xlsx',tratado_87,87)</v>
      </c>
      <c r="NR30" s="2" t="str">
        <f t="shared" si="22"/>
        <v>xlswrite('G:\Mi unidad\1. PROYECTOS TELLO 2022\SCM SPILL OVERS\outputs\PEAO\densidad_g\1%\simulacion_4\synthetic_control_outputs.xlsx',synthetic_control_87,87)</v>
      </c>
      <c r="OF30" s="2" t="str">
        <f t="shared" si="23"/>
        <v>xlswrite('G:\Mi unidad\1. PROYECTOS TELLO 2022\SCM SPILL OVERS\outputs\PEAO\densidad_g\1%\simulacion_4\synthetic_control_spillover_outputs.xlsx',synthetic_control_sp_87,87)</v>
      </c>
      <c r="OV30" s="2" t="str">
        <f t="shared" si="24"/>
        <v>xlswrite('G:\Mi unidad\1. PROYECTOS TELLO 2022\SCM SPILL OVERS\outputs\PEAO\densidad_g\1%\simulacion_4\observado_outputs.xlsx',tratado_87,87)</v>
      </c>
      <c r="PI30" s="2" t="str">
        <f t="shared" si="25"/>
        <v>xlswrite('G:\Mi unidad\1. PROYECTOS TELLO 2022\SCM SPILL OVERS\outputs\PEAO\alimentos\1%\simulacion_4\synthetic_control_outputs.xlsx',synthetic_control_87,87);</v>
      </c>
      <c r="PJ30" s="2" t="str">
        <f t="shared" si="26"/>
        <v>xlswrite('G:\Mi unidad\1. PROYECTOS TELLO 2022\SCM SPILL OVERS\outputs\PEAO\alimentos\1%\simulacion_4\synthetic_control_spillover_outputs.xlsx',synthetic_control_sp_87,87);</v>
      </c>
      <c r="PK30" s="2" t="str">
        <f t="shared" si="27"/>
        <v>xlswrite('G:\Mi unidad\1. PROYECTOS TELLO 2022\SCM SPILL OVERS\outputs\PEAO\alimentos\1%\simulacion_4\observado_outputs.xlsx',tratado_87,87);</v>
      </c>
      <c r="PP30" s="2" t="str">
        <f t="shared" si="28"/>
        <v>xlswrite('G:\Mi unidad\1. PROYECTOS TELLO 2022\SCM SPILL OVERS\outputs\PEAO\jefe_hogar\1%\simulacion_4\synthetic_control_outputs.xlsx',synthetic_control_87,87);</v>
      </c>
      <c r="PQ30" s="2" t="str">
        <f t="shared" si="29"/>
        <v>xlswrite('G:\Mi unidad\1. PROYECTOS TELLO 2022\SCM SPILL OVERS\outputs\PEAO\jefe_hogar\1%\simulacion_4\synthetic_control_spillover_outputs.xlsx',synthetic_control_sp_87,87);</v>
      </c>
      <c r="PR30" s="2" t="str">
        <f t="shared" si="30"/>
        <v>xlswrite('G:\Mi unidad\1. PROYECTOS TELLO 2022\SCM SPILL OVERS\outputs\PEAO\jefe_hogar\1%\simulacion_4\observado_outputs.xlsx',tratado_87,87);</v>
      </c>
      <c r="PV30" s="2" t="str">
        <f t="shared" si="31"/>
        <v>xlswrite('G:\Mi unidad\1. PROYECTOS TELLO 2022\SCM SPILL OVERS\outputs\PEAO\mujeres\1%\simulacion_4\synthetic_control_outputs.xlsx',synthetic_control_87,87);</v>
      </c>
      <c r="PW30" s="2" t="str">
        <f t="shared" si="32"/>
        <v>xlswrite('G:\Mi unidad\1. PROYECTOS TELLO 2022\SCM SPILL OVERS\outputs\PEAO\mujeres\1%\simulacion_4\synthetic_control_spillover_outputs.xlsx',synthetic_control_sp_87,87);</v>
      </c>
      <c r="PX30" s="2" t="str">
        <f t="shared" si="33"/>
        <v>xlswrite('G:\Mi unidad\1. PROYECTOS TELLO 2022\SCM SPILL OVERS\outputs\PEAO\mujeres\1%\simulacion_4\observado_outputs.xlsx',tratado_87,87);</v>
      </c>
      <c r="QB30" s="2" t="str">
        <f t="shared" si="34"/>
        <v>xlswrite('G:\Mi unidad\1. PROYECTOS TELLO 2022\SCM SPILL OVERS\outputs\PEAO\criminalidad\1%\simulacion_4\synthetic_control_outputs.xlsx',synthetic_control_87,87);</v>
      </c>
      <c r="QC30" s="2" t="str">
        <f t="shared" si="35"/>
        <v>xlswrite('G:\Mi unidad\1. PROYECTOS TELLO 2022\SCM SPILL OVERS\outputs\PEAO\criminalidad\1%\simulacion_4\synthetic_control_spillover_outputs.xlsx',synthetic_control_sp_87,87);</v>
      </c>
      <c r="QD30" s="2" t="str">
        <f t="shared" si="36"/>
        <v>xlswrite('G:\Mi unidad\1. PROYECTOS TELLO 2022\SCM SPILL OVERS\outputs\PEAO\criminalidad\1%\simulacion_4\observado_outputs.xlsx',tratado_87,87);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OVERS\outputs\PEAO\bajo_niv_educ\1%\simulacion_4\output_tests.xlsx',alpha1_hat_vec_"&amp;QW30&amp;"','alpha1_hat_vec_"&amp;QW30&amp;"');"</f>
        <v>xlswrite('G:\Mi unidad\1. PROYECTOS TELLO 2022\SCM SPILL OVERS\outputs\PEAO\bajo_niv_educ\1%\simulacion_4\output_tests.xlsx',alpha1_hat_vec_18','alpha1_hat_vec_18');</v>
      </c>
      <c r="RK30">
        <v>18</v>
      </c>
      <c r="RL30" t="str">
        <f>"xlswrite('G:\Mi unidad\1. PROYECTOS TELLO 2022\SCM SPILL OVERS\outputs\PEAO\bajo_ingreso\1%\simulacion_4\output_tests.xlsx',alpha1_hat_vec_"&amp;RK30&amp;"','alpha1_hat_vec_"&amp;RK30&amp;"');"</f>
        <v>xlswrite('G:\Mi unidad\1. PROYECTOS TELLO 2022\SCM SPILL OVERS\outputs\PEAO\bajo_ingreso\1%\simulacion_4\output_tests.xlsx',alpha1_hat_vec_18','alpha1_hat_vec_18');</v>
      </c>
      <c r="RW30">
        <v>18</v>
      </c>
      <c r="RX30" t="str">
        <f>"xlswrite('G:\Mi unidad\1. PROYECTOS TELLO 2022\SCM SPILL OVERS\outputs\PEAO\densidad\1%\simulacion_4\output_tests.xlsx',alpha1_hat_vec_"&amp;RW30&amp;"','alpha1_hat_vec_"&amp;RW30&amp;"');"</f>
        <v>xlswrite('G:\Mi unidad\1. PROYECTOS TELLO 2022\SCM SPILL OVERS\outputs\PEAO\densidad\1%\simulacion_4\output_tests.xlsx',alpha1_hat_vec_18','alpha1_hat_vec_18');</v>
      </c>
      <c r="SI30">
        <v>18</v>
      </c>
      <c r="SJ30" t="str">
        <f>"xlswrite('G:\Mi unidad\1. PROYECTOS TELLO 2022\SCM SPILL OVERS\outputs\PEAO\densidad_g\1%\simulacion_4\output_tests.xlsx',alpha1_hat_vec_"&amp;SI30&amp;"','alpha1_hat_vec_"&amp;SI30&amp;"');"</f>
        <v>xlswrite('G:\Mi unidad\1. PROYECTOS TELLO 2022\SCM SPILL OVERS\outputs\PEAO\densidad_g\1%\simulacion_4\output_tests.xlsx',alpha1_hat_vec_18','alpha1_hat_vec_18');</v>
      </c>
      <c r="SU30">
        <v>18</v>
      </c>
      <c r="SV30" t="str">
        <f>"xlswrite('G:\Mi unidad\1. PROYECTOS TELLO 2022\SCM SPILL OVERS\outputs\PEAO\distancia_centro_salud\1%\simulacion_4\output_tests.xlsx',alpha1_hat_vec_"&amp;SU30&amp;"','alpha1_hat_vec_"&amp;SU30&amp;"');"</f>
        <v>xlswrite('G:\Mi unidad\1. PROYECTOS TELLO 2022\SCM SPILL OVERS\outputs\PEAO\distancia_centro_salud\1%\simulacion_4\output_tests.xlsx',alpha1_hat_vec_18','alpha1_hat_vec_18');</v>
      </c>
      <c r="TH30">
        <v>18</v>
      </c>
      <c r="TI30" t="str">
        <f>"xlswrite('G:\Mi unidad\1. PROYECTOS TELLO 2022\SCM SPILL OVERS\outputs\PEAO\informalidad\1%\simulacion_4\output_tests.xlsx',alpha1_hat_vec_"&amp;TH30&amp;"','alpha1_hat_vec_"&amp;TH30&amp;"');"</f>
        <v>xlswrite('G:\Mi unidad\1. PROYECTOS TELLO 2022\SCM SPILL OVERS\outputs\PEAO\informalidad\1%\simulacion_4\output_tests.xlsx',alpha1_hat_vec_18','alpha1_hat_vec_18');</v>
      </c>
      <c r="TU30">
        <v>18</v>
      </c>
      <c r="TV30" t="str">
        <f>"xlswrite('G:\Mi unidad\1. PROYECTOS TELLO 2022\SCM SPILL OVERS\outputs\PEAO\alimentos\1%\simulacion_4\output_tests.xlsx',alpha1_hat_vec_"&amp;TU30&amp;"','alpha1_hat_vec_"&amp;TU30&amp;"');"</f>
        <v>xlswrite('G:\Mi unidad\1. PROYECTOS TELLO 2022\SCM SPILL OVERS\outputs\PEAO\alimentos\1%\simulacion_4\output_tests.xlsx',alpha1_hat_vec_18','alpha1_hat_vec_18');</v>
      </c>
      <c r="UB30">
        <v>18</v>
      </c>
      <c r="UC30" t="str">
        <f>"xlswrite('G:\Mi unidad\1. PROYECTOS TELLO 2022\SCM SPILL OVERS\outputs\PEAO\jefe_hogar\1%\simulacion_4\output_tests.xlsx',alpha1_hat_vec_"&amp;UB30&amp;"','alpha1_hat_vec_"&amp;UB30&amp;"');"</f>
        <v>xlswrite('G:\Mi unidad\1. PROYECTOS TELLO 2022\SCM SPILL OVERS\outputs\PEAO\jefe_hogar\1%\simulacion_4\output_tests.xlsx',alpha1_hat_vec_18','alpha1_hat_vec_18');</v>
      </c>
      <c r="UI30">
        <v>18</v>
      </c>
      <c r="UJ30" t="str">
        <f>"xlswrite('G:\Mi unidad\1. PROYECTOS TELLO 2022\SCM SPILL OVERS\outputs\PEAO\mujeres\1%\simulacion_4\output_tests.xlsx',alpha1_hat_vec_"&amp;UI30&amp;"','alpha1_hat_vec_"&amp;UI30&amp;"');"</f>
        <v>xlswrite('G:\Mi unidad\1. PROYECTOS TELLO 2022\SCM SPILL OVERS\outputs\PEAO\mujeres\1%\simulacion_4\output_tests.xlsx',alpha1_hat_vec_18','alpha1_hat_vec_18');</v>
      </c>
      <c r="UU30">
        <v>18</v>
      </c>
      <c r="UV30" t="str">
        <f>"xlswrite('G:\Mi unidad\1. PROYECTOS TELLO 2022\SCM SPILL OVERS\outputs\PEAO\criminalidad\1%\simulacion_4\output_tests.xlsx',alpha1_hat_vec_"&amp;UU30&amp;"','alpha1_hat_vec_"&amp;UU30&amp;"');"</f>
        <v>xlswrite('G:\Mi unidad\1. PROYECTOS TELLO 2022\SCM SPILL OVERS\outputs\PEAO\criminalidad\1%\simulacion_4\output_tests.xlsx',alpha1_hat_vec_18','alpha1_hat_vec_18');</v>
      </c>
    </row>
    <row r="31" spans="1:568" x14ac:dyDescent="0.3">
      <c r="A31">
        <v>88</v>
      </c>
      <c r="B31" s="2" t="str">
        <f t="shared" si="0"/>
        <v>[data_88,provincias_88,~] = xlsread('BD_PEAO_est_1_provincia_88.xlsx');</v>
      </c>
      <c r="E31" s="2" t="str">
        <f t="shared" si="37"/>
        <v>provincia_88 = unique(provincias_88(2:end,1));</v>
      </c>
      <c r="O31" s="2" t="str">
        <f t="shared" si="1"/>
        <v>PEAO_88 = reshape(data_88(:,2),T+S,N);</v>
      </c>
      <c r="T31" s="2" t="str">
        <f t="shared" si="2"/>
        <v xml:space="preserve">PEAO_88 = PEAO_88'; </v>
      </c>
      <c r="X31" s="2" t="str">
        <f t="shared" si="3"/>
        <v>tratado_88 = PEAO_88(1,:);</v>
      </c>
      <c r="AC31" s="2" t="str">
        <f t="shared" si="4"/>
        <v>PEAO_88(1,:) = [];</v>
      </c>
      <c r="AI31" s="2" t="str">
        <f t="shared" si="5"/>
        <v>PEAO_88 = [tratado_88;PEAO_88];</v>
      </c>
      <c r="AN31" s="2" t="str">
        <f t="shared" si="6"/>
        <v>Y_88 = PEAO_88; % outcome matrix</v>
      </c>
      <c r="AS31" s="2" t="str">
        <f t="shared" si="44"/>
        <v>Y_pre_88 = Y_88(:,1:T);</v>
      </c>
      <c r="AW31" s="2" t="str">
        <f t="shared" si="45"/>
        <v>Y_post_88 = Y_88(:,T+1:end);</v>
      </c>
      <c r="BA31" s="2" t="str">
        <f t="shared" si="46"/>
        <v>[a_hat_88,B_hat_88] = scm_batch(Y_pre_88);</v>
      </c>
      <c r="BF31" s="2" t="str">
        <f t="shared" si="38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39"/>
        <v>M_hat_88 = (eye(N)-B_hat_88)'*(eye(N)-B_hat_88);</v>
      </c>
      <c r="DQ31" s="2" t="str">
        <f t="shared" si="40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1"/>
        <v>synthetic_control_88=synthetic_control_88'</v>
      </c>
      <c r="EQ31" s="2" t="str">
        <f t="shared" si="42"/>
        <v>synthetic_control_sp_88=synthetic_control_sp_88'</v>
      </c>
      <c r="EV31" s="2" t="str">
        <f t="shared" si="43"/>
        <v>tratado_88=tratado_88'</v>
      </c>
      <c r="EZ31" s="2" t="str">
        <f t="shared" si="7"/>
        <v>xlswrite('G:\Mi unidad\1. PROYECTOS TELLO 2022\SCM SPILL OVERS\outputs\PEAO\distancia_centro_salud\1%\simulacion_4\synthetic_control_outputs.xlsx',synthetic_control_88,88)</v>
      </c>
      <c r="FN31" s="2" t="str">
        <f t="shared" si="8"/>
        <v>xlswrite('G:\Mi unidad\1. PROYECTOS TELLO 2022\SCM SPILL OVERS\outputs\PEAO\distancia_centro_salud\1%\simulacion_4\synthetic_control_spillover_outputs.xlsx',synthetic_control_sp_88,88)</v>
      </c>
      <c r="GD31" s="2" t="str">
        <f t="shared" si="9"/>
        <v>xlswrite('G:\Mi unidad\1. PROYECTOS TELLO 2022\SCM SPILL OVERS\outputs\PEAO\distancia_centro_salud\1%\simulacion_4\observado_outputs.xlsx',tratado_88,88)</v>
      </c>
      <c r="GR31" s="2" t="str">
        <f t="shared" si="10"/>
        <v>xlswrite('G:\Mi unidad\1. PROYECTOS TELLO 2022\SCM SPILL OVERS\outputs\PEAO\informalidad\1%\simulacion_4\synthetic_control_outputs.xlsx',synthetic_control_88,88)</v>
      </c>
      <c r="HF31" s="2" t="str">
        <f t="shared" si="11"/>
        <v>xlswrite('G:\Mi unidad\1. PROYECTOS TELLO 2022\SCM SPILL OVERS\outputs\PEAO\informalidad\1%\simulacion_4\synthetic_control_spillover_outputs.xlsx',synthetic_control_sp_88,88)</v>
      </c>
      <c r="HV31" s="2" t="str">
        <f t="shared" si="12"/>
        <v>xlswrite('G:\Mi unidad\1. PROYECTOS TELLO 2022\SCM SPILL OVERS\outputs\PEAO\informalidad\1%\simulacion_4\observado_outputs.xlsx',tratado_88,88)</v>
      </c>
      <c r="IJ31" s="2" t="str">
        <f t="shared" si="13"/>
        <v>xlswrite('G:\Mi unidad\1. PROYECTOS TELLO 2022\SCM SPILL OVERS\outputs\PEAO\densidad\1%\simulacion_4\synthetic_control_outputs.xlsx',synthetic_control_88,88)</v>
      </c>
      <c r="IX31" s="2" t="str">
        <f t="shared" si="14"/>
        <v>xlswrite('G:\Mi unidad\1. PROYECTOS TELLO 2022\SCM SPILL OVERS\outputs\PEAO\densidad\1%\simulacion_4\synthetic_control_spillover_outputs.xlsx',synthetic_control_sp_88,88)</v>
      </c>
      <c r="JN31" s="2" t="str">
        <f t="shared" si="15"/>
        <v>xlswrite('G:\Mi unidad\1. PROYECTOS TELLO 2022\SCM SPILL OVERS\outputs\PEAO\densidad\1%\simulacion_4\observado_outputs.xlsx',tratado_88,88)</v>
      </c>
      <c r="KA31" s="2" t="str">
        <f t="shared" si="16"/>
        <v>xlswrite('G:\Mi unidad\1. PROYECTOS TELLO 2022\SCM SPILL OVERS\outputs\PEAO\bajo_niv_educ\1%\simulacion_4\synthetic_control_outputs.xlsx',synthetic_control_88,88)</v>
      </c>
      <c r="KO31" s="2" t="str">
        <f t="shared" si="17"/>
        <v>xlswrite('G:\Mi unidad\1. PROYECTOS TELLO 2022\SCM SPILL OVERS\outputs\PEAO\bajo_niv_educ\1%\simulacion_4\synthetic_control_spillover_outputs.xlsx',synthetic_control_sp_88,88)</v>
      </c>
      <c r="LE31" s="2" t="str">
        <f t="shared" si="18"/>
        <v>xlswrite('G:\Mi unidad\1. PROYECTOS TELLO 2022\SCM SPILL OVERS\outputs\PEAO\bajo_niv_educ\1%\simulacion_4\observado_outputs.xlsx',tratado_88,88)</v>
      </c>
      <c r="LS31" s="2" t="str">
        <f t="shared" si="19"/>
        <v>xlswrite('G:\Mi unidad\1. PROYECTOS TELLO 2022\SCM SPILL OVERS\outputs\PEAO\bajo_ingreso\1%\simulacion_4\synthetic_control_outputs.xlsx',synthetic_control_88,88)</v>
      </c>
      <c r="MH31" s="2" t="str">
        <f t="shared" si="20"/>
        <v>xlswrite('G:\Mi unidad\1. PROYECTOS TELLO 2022\SCM SPILL OVERS\outputs\PEAO\bajo_ingreso\1%\simulacion_4\synthetic_control_spillover_outputs.xlsx',synthetic_control_sp_88,88)</v>
      </c>
      <c r="MX31" s="2" t="str">
        <f t="shared" si="21"/>
        <v>xlswrite('G:\Mi unidad\1. PROYECTOS TELLO 2022\SCM SPILL OVERS\outputs\PEAO\bajo_ingreso\1%\simulacion_4\observado_outputs.xlsx',tratado_88,88)</v>
      </c>
      <c r="NR31" s="2" t="str">
        <f t="shared" si="22"/>
        <v>xlswrite('G:\Mi unidad\1. PROYECTOS TELLO 2022\SCM SPILL OVERS\outputs\PEAO\densidad_g\1%\simulacion_4\synthetic_control_outputs.xlsx',synthetic_control_88,88)</v>
      </c>
      <c r="OF31" s="2" t="str">
        <f t="shared" si="23"/>
        <v>xlswrite('G:\Mi unidad\1. PROYECTOS TELLO 2022\SCM SPILL OVERS\outputs\PEAO\densidad_g\1%\simulacion_4\synthetic_control_spillover_outputs.xlsx',synthetic_control_sp_88,88)</v>
      </c>
      <c r="OV31" s="2" t="str">
        <f t="shared" si="24"/>
        <v>xlswrite('G:\Mi unidad\1. PROYECTOS TELLO 2022\SCM SPILL OVERS\outputs\PEAO\densidad_g\1%\simulacion_4\observado_outputs.xlsx',tratado_88,88)</v>
      </c>
      <c r="PI31" s="2" t="str">
        <f t="shared" si="25"/>
        <v>xlswrite('G:\Mi unidad\1. PROYECTOS TELLO 2022\SCM SPILL OVERS\outputs\PEAO\alimentos\1%\simulacion_4\synthetic_control_outputs.xlsx',synthetic_control_88,88);</v>
      </c>
      <c r="PJ31" s="2" t="str">
        <f t="shared" si="26"/>
        <v>xlswrite('G:\Mi unidad\1. PROYECTOS TELLO 2022\SCM SPILL OVERS\outputs\PEAO\alimentos\1%\simulacion_4\synthetic_control_spillover_outputs.xlsx',synthetic_control_sp_88,88);</v>
      </c>
      <c r="PK31" s="2" t="str">
        <f t="shared" si="27"/>
        <v>xlswrite('G:\Mi unidad\1. PROYECTOS TELLO 2022\SCM SPILL OVERS\outputs\PEAO\alimentos\1%\simulacion_4\observado_outputs.xlsx',tratado_88,88);</v>
      </c>
      <c r="PP31" s="2" t="str">
        <f t="shared" si="28"/>
        <v>xlswrite('G:\Mi unidad\1. PROYECTOS TELLO 2022\SCM SPILL OVERS\outputs\PEAO\jefe_hogar\1%\simulacion_4\synthetic_control_outputs.xlsx',synthetic_control_88,88);</v>
      </c>
      <c r="PQ31" s="2" t="str">
        <f t="shared" si="29"/>
        <v>xlswrite('G:\Mi unidad\1. PROYECTOS TELLO 2022\SCM SPILL OVERS\outputs\PEAO\jefe_hogar\1%\simulacion_4\synthetic_control_spillover_outputs.xlsx',synthetic_control_sp_88,88);</v>
      </c>
      <c r="PR31" s="2" t="str">
        <f t="shared" si="30"/>
        <v>xlswrite('G:\Mi unidad\1. PROYECTOS TELLO 2022\SCM SPILL OVERS\outputs\PEAO\jefe_hogar\1%\simulacion_4\observado_outputs.xlsx',tratado_88,88);</v>
      </c>
      <c r="PV31" s="2" t="str">
        <f t="shared" si="31"/>
        <v>xlswrite('G:\Mi unidad\1. PROYECTOS TELLO 2022\SCM SPILL OVERS\outputs\PEAO\mujeres\1%\simulacion_4\synthetic_control_outputs.xlsx',synthetic_control_88,88);</v>
      </c>
      <c r="PW31" s="2" t="str">
        <f t="shared" si="32"/>
        <v>xlswrite('G:\Mi unidad\1. PROYECTOS TELLO 2022\SCM SPILL OVERS\outputs\PEAO\mujeres\1%\simulacion_4\synthetic_control_spillover_outputs.xlsx',synthetic_control_sp_88,88);</v>
      </c>
      <c r="PX31" s="2" t="str">
        <f t="shared" si="33"/>
        <v>xlswrite('G:\Mi unidad\1. PROYECTOS TELLO 2022\SCM SPILL OVERS\outputs\PEAO\mujeres\1%\simulacion_4\observado_outputs.xlsx',tratado_88,88);</v>
      </c>
      <c r="QB31" s="2" t="str">
        <f t="shared" si="34"/>
        <v>xlswrite('G:\Mi unidad\1. PROYECTOS TELLO 2022\SCM SPILL OVERS\outputs\PEAO\criminalidad\1%\simulacion_4\synthetic_control_outputs.xlsx',synthetic_control_88,88);</v>
      </c>
      <c r="QC31" s="2" t="str">
        <f t="shared" si="35"/>
        <v>xlswrite('G:\Mi unidad\1. PROYECTOS TELLO 2022\SCM SPILL OVERS\outputs\PEAO\criminalidad\1%\simulacion_4\synthetic_control_spillover_outputs.xlsx',synthetic_control_sp_88,88);</v>
      </c>
      <c r="QD31" s="2" t="str">
        <f t="shared" si="36"/>
        <v>xlswrite('G:\Mi unidad\1. PROYECTOS TELLO 2022\SCM SPILL OVERS\outputs\PEAO\criminalidad\1%\simulacion_4\observado_outputs.xlsx',tratado_88,88);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sp_andrews(Y_pre_"&amp;QP31&amp;",PEAO_"&amp;QP31&amp;"(:,T+s),A_"&amp;QP31&amp;",C,d,alpha_sig);"</f>
        <v xml:space="preserve">    spillover_test_17(s) = sp_andrews(Y_pre_17,PEAO_17(:,T+s),A_17,C,d,alpha_sig);</v>
      </c>
      <c r="QW31">
        <v>18</v>
      </c>
      <c r="QX31" t="str">
        <f>"xlswrite('G:\Mi unidad\1. PROYECTOS TELLO 2022\SCM SPILL OVERS\outputs\PEAO\bajo_niv_educ\1%\simulacion_4\output_tests.xlsx',spillover_test_"&amp;QW31&amp;"','sp_test_"&amp;QW31&amp;"');"</f>
        <v>xlswrite('G:\Mi unidad\1. PROYECTOS TELLO 2022\SCM SPILL OVERS\outputs\PEAO\bajo_niv_educ\1%\simulacion_4\output_tests.xlsx',spillover_test_18','sp_test_18');</v>
      </c>
      <c r="RK31">
        <v>18</v>
      </c>
      <c r="RL31" t="str">
        <f>"xlswrite('G:\Mi unidad\1. PROYECTOS TELLO 2022\SCM SPILL OVERS\outputs\PEAO\bajo_ingreso\1%\simulacion_4\output_tests.xlsx',spillover_test_"&amp;RK31&amp;"','sp_test_"&amp;RK31&amp;"');"</f>
        <v>xlswrite('G:\Mi unidad\1. PROYECTOS TELLO 2022\SCM SPILL OVERS\outputs\PEAO\bajo_ingreso\1%\simulacion_4\output_tests.xlsx',spillover_test_18','sp_test_18');</v>
      </c>
      <c r="RW31">
        <v>18</v>
      </c>
      <c r="RX31" t="str">
        <f>"xlswrite('G:\Mi unidad\1. PROYECTOS TELLO 2022\SCM SPILL OVERS\outputs\PEAO\densidad\1%\simulacion_4\output_tests.xlsx',spillover_test_"&amp;RW31&amp;"','sp_test_"&amp;RW31&amp;"');"</f>
        <v>xlswrite('G:\Mi unidad\1. PROYECTOS TELLO 2022\SCM SPILL OVERS\outputs\PEAO\densidad\1%\simulacion_4\output_tests.xlsx',spillover_test_18','sp_test_18');</v>
      </c>
      <c r="SI31">
        <v>18</v>
      </c>
      <c r="SJ31" t="str">
        <f>"xlswrite('G:\Mi unidad\1. PROYECTOS TELLO 2022\SCM SPILL OVERS\outputs\PEAO\densidad_g\1%\simulacion_4\output_tests.xlsx',spillover_test_"&amp;SI31&amp;"','sp_test_"&amp;SI31&amp;"');"</f>
        <v>xlswrite('G:\Mi unidad\1. PROYECTOS TELLO 2022\SCM SPILL OVERS\outputs\PEAO\densidad_g\1%\simulacion_4\output_tests.xlsx',spillover_test_18','sp_test_18');</v>
      </c>
      <c r="SU31">
        <v>18</v>
      </c>
      <c r="SV31" t="str">
        <f>"xlswrite('G:\Mi unidad\1. PROYECTOS TELLO 2022\SCM SPILL OVERS\outputs\PEAO\distancia_centro_salud\1%\simulacion_4\output_tests.xlsx',spillover_test_"&amp;SU31&amp;"','sp_test_"&amp;SU31&amp;"');"</f>
        <v>xlswrite('G:\Mi unidad\1. PROYECTOS TELLO 2022\SCM SPILL OVERS\outputs\PEAO\distancia_centro_salud\1%\simulacion_4\output_tests.xlsx',spillover_test_18','sp_test_18');</v>
      </c>
      <c r="TH31">
        <v>18</v>
      </c>
      <c r="TI31" t="str">
        <f>"xlswrite('G:\Mi unidad\1. PROYECTOS TELLO 2022\SCM SPILL OVERS\outputs\PEAO\informalidad\1%\simulacion_4\output_tests.xlsx',spillover_test_"&amp;TH31&amp;"','sp_test_"&amp;TH31&amp;"');"</f>
        <v>xlswrite('G:\Mi unidad\1. PROYECTOS TELLO 2022\SCM SPILL OVERS\outputs\PEAO\informalidad\1%\simulacion_4\output_tests.xlsx',spillover_test_18','sp_test_18');</v>
      </c>
      <c r="TU31">
        <v>18</v>
      </c>
      <c r="TV31" t="str">
        <f>"xlswrite('G:\Mi unidad\1. PROYECTOS TELLO 2022\SCM SPILL OVERS\outputs\PEAO\alimentos\1%\simulacion_4\output_tests.xlsx',spillover_test_"&amp;TU31&amp;"','sp_test_"&amp;TU31&amp;"');"</f>
        <v>xlswrite('G:\Mi unidad\1. PROYECTOS TELLO 2022\SCM SPILL OVERS\outputs\PEAO\alimentos\1%\simulacion_4\output_tests.xlsx',spillover_test_18','sp_test_18');</v>
      </c>
      <c r="UB31">
        <v>18</v>
      </c>
      <c r="UC31" t="str">
        <f>"xlswrite('G:\Mi unidad\1. PROYECTOS TELLO 2022\SCM SPILL OVERS\outputs\PEAO\jefe_hogar\1%\simulacion_4\output_tests.xlsx',spillover_test_"&amp;UB31&amp;"','sp_test_"&amp;UB31&amp;"');"</f>
        <v>xlswrite('G:\Mi unidad\1. PROYECTOS TELLO 2022\SCM SPILL OVERS\outputs\PEAO\jefe_hogar\1%\simulacion_4\output_tests.xlsx',spillover_test_18','sp_test_18');</v>
      </c>
      <c r="UI31">
        <v>18</v>
      </c>
      <c r="UJ31" t="str">
        <f>"xlswrite('G:\Mi unidad\1. PROYECTOS TELLO 2022\SCM SPILL OVERS\outputs\PEAO\mujeres\1%\simulacion_4\output_tests.xlsx',spillover_test_"&amp;UI31&amp;"','sp_test_"&amp;UI31&amp;"');"</f>
        <v>xlswrite('G:\Mi unidad\1. PROYECTOS TELLO 2022\SCM SPILL OVERS\outputs\PEAO\mujeres\1%\simulacion_4\output_tests.xlsx',spillover_test_18','sp_test_18');</v>
      </c>
      <c r="UU31">
        <v>18</v>
      </c>
      <c r="UV31" t="str">
        <f>"xlswrite('G:\Mi unidad\1. PROYECTOS TELLO 2022\SCM SPILL OVERS\outputs\PEAO\criminalidad\1%\simulacion_4\output_tests.xlsx',spillover_test_"&amp;UU31&amp;"','sp_test_"&amp;UU31&amp;"');"</f>
        <v>xlswrite('G:\Mi unidad\1. PROYECTOS TELLO 2022\SCM SPILL OVERS\outputs\PEAO\criminalidad\1%\simulacion_4\output_tests.xlsx',spillover_test_18','sp_test_18');</v>
      </c>
    </row>
    <row r="32" spans="1:568" x14ac:dyDescent="0.3">
      <c r="A32">
        <v>89</v>
      </c>
      <c r="B32" s="2" t="str">
        <f t="shared" si="0"/>
        <v>[data_89,provincias_89,~] = xlsread('BD_PEAO_est_1_provincia_89.xlsx');</v>
      </c>
      <c r="E32" s="2" t="str">
        <f t="shared" si="37"/>
        <v>provincia_89 = unique(provincias_89(2:end,1));</v>
      </c>
      <c r="O32" s="2" t="str">
        <f t="shared" si="1"/>
        <v>PEAO_89 = reshape(data_89(:,2),T+S,N);</v>
      </c>
      <c r="T32" s="2" t="str">
        <f t="shared" si="2"/>
        <v xml:space="preserve">PEAO_89 = PEAO_89'; </v>
      </c>
      <c r="X32" s="2" t="str">
        <f t="shared" si="3"/>
        <v>tratado_89 = PEAO_89(1,:);</v>
      </c>
      <c r="AC32" s="2" t="str">
        <f t="shared" si="4"/>
        <v>PEAO_89(1,:) = [];</v>
      </c>
      <c r="AI32" s="2" t="str">
        <f t="shared" si="5"/>
        <v>PEAO_89 = [tratado_89;PEAO_89];</v>
      </c>
      <c r="AN32" s="2" t="str">
        <f t="shared" si="6"/>
        <v>Y_89 = PEAO_89; % outcome matrix</v>
      </c>
      <c r="AS32" s="2" t="str">
        <f t="shared" si="44"/>
        <v>Y_pre_89 = Y_89(:,1:T);</v>
      </c>
      <c r="AW32" s="2" t="str">
        <f t="shared" si="45"/>
        <v>Y_post_89 = Y_89(:,T+1:end);</v>
      </c>
      <c r="BA32" s="2" t="str">
        <f t="shared" si="46"/>
        <v>[a_hat_89,B_hat_89] = scm_batch(Y_pre_89);</v>
      </c>
      <c r="BF32" s="2" t="str">
        <f t="shared" si="38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39"/>
        <v>M_hat_89 = (eye(N)-B_hat_89)'*(eye(N)-B_hat_89);</v>
      </c>
      <c r="DQ32" s="2" t="str">
        <f t="shared" si="40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1"/>
        <v>synthetic_control_89=synthetic_control_89'</v>
      </c>
      <c r="EQ32" s="2" t="str">
        <f t="shared" si="42"/>
        <v>synthetic_control_sp_89=synthetic_control_sp_89'</v>
      </c>
      <c r="EV32" s="2" t="str">
        <f t="shared" si="43"/>
        <v>tratado_89=tratado_89'</v>
      </c>
      <c r="EZ32" s="2" t="str">
        <f t="shared" si="7"/>
        <v>xlswrite('G:\Mi unidad\1. PROYECTOS TELLO 2022\SCM SPILL OVERS\outputs\PEAO\distancia_centro_salud\1%\simulacion_4\synthetic_control_outputs.xlsx',synthetic_control_89,89)</v>
      </c>
      <c r="FN32" s="2" t="str">
        <f t="shared" si="8"/>
        <v>xlswrite('G:\Mi unidad\1. PROYECTOS TELLO 2022\SCM SPILL OVERS\outputs\PEAO\distancia_centro_salud\1%\simulacion_4\synthetic_control_spillover_outputs.xlsx',synthetic_control_sp_89,89)</v>
      </c>
      <c r="GD32" s="2" t="str">
        <f t="shared" si="9"/>
        <v>xlswrite('G:\Mi unidad\1. PROYECTOS TELLO 2022\SCM SPILL OVERS\outputs\PEAO\distancia_centro_salud\1%\simulacion_4\observado_outputs.xlsx',tratado_89,89)</v>
      </c>
      <c r="GR32" s="2" t="str">
        <f t="shared" si="10"/>
        <v>xlswrite('G:\Mi unidad\1. PROYECTOS TELLO 2022\SCM SPILL OVERS\outputs\PEAO\informalidad\1%\simulacion_4\synthetic_control_outputs.xlsx',synthetic_control_89,89)</v>
      </c>
      <c r="HF32" s="2" t="str">
        <f t="shared" si="11"/>
        <v>xlswrite('G:\Mi unidad\1. PROYECTOS TELLO 2022\SCM SPILL OVERS\outputs\PEAO\informalidad\1%\simulacion_4\synthetic_control_spillover_outputs.xlsx',synthetic_control_sp_89,89)</v>
      </c>
      <c r="HV32" s="2" t="str">
        <f t="shared" si="12"/>
        <v>xlswrite('G:\Mi unidad\1. PROYECTOS TELLO 2022\SCM SPILL OVERS\outputs\PEAO\informalidad\1%\simulacion_4\observado_outputs.xlsx',tratado_89,89)</v>
      </c>
      <c r="IJ32" s="2" t="str">
        <f t="shared" si="13"/>
        <v>xlswrite('G:\Mi unidad\1. PROYECTOS TELLO 2022\SCM SPILL OVERS\outputs\PEAO\densidad\1%\simulacion_4\synthetic_control_outputs.xlsx',synthetic_control_89,89)</v>
      </c>
      <c r="IX32" s="2" t="str">
        <f t="shared" si="14"/>
        <v>xlswrite('G:\Mi unidad\1. PROYECTOS TELLO 2022\SCM SPILL OVERS\outputs\PEAO\densidad\1%\simulacion_4\synthetic_control_spillover_outputs.xlsx',synthetic_control_sp_89,89)</v>
      </c>
      <c r="JN32" s="2" t="str">
        <f t="shared" si="15"/>
        <v>xlswrite('G:\Mi unidad\1. PROYECTOS TELLO 2022\SCM SPILL OVERS\outputs\PEAO\densidad\1%\simulacion_4\observado_outputs.xlsx',tratado_89,89)</v>
      </c>
      <c r="KA32" s="2" t="str">
        <f t="shared" si="16"/>
        <v>xlswrite('G:\Mi unidad\1. PROYECTOS TELLO 2022\SCM SPILL OVERS\outputs\PEAO\bajo_niv_educ\1%\simulacion_4\synthetic_control_outputs.xlsx',synthetic_control_89,89)</v>
      </c>
      <c r="KO32" s="2" t="str">
        <f t="shared" si="17"/>
        <v>xlswrite('G:\Mi unidad\1. PROYECTOS TELLO 2022\SCM SPILL OVERS\outputs\PEAO\bajo_niv_educ\1%\simulacion_4\synthetic_control_spillover_outputs.xlsx',synthetic_control_sp_89,89)</v>
      </c>
      <c r="LE32" s="2" t="str">
        <f t="shared" si="18"/>
        <v>xlswrite('G:\Mi unidad\1. PROYECTOS TELLO 2022\SCM SPILL OVERS\outputs\PEAO\bajo_niv_educ\1%\simulacion_4\observado_outputs.xlsx',tratado_89,89)</v>
      </c>
      <c r="LS32" s="2" t="str">
        <f t="shared" si="19"/>
        <v>xlswrite('G:\Mi unidad\1. PROYECTOS TELLO 2022\SCM SPILL OVERS\outputs\PEAO\bajo_ingreso\1%\simulacion_4\synthetic_control_outputs.xlsx',synthetic_control_89,89)</v>
      </c>
      <c r="MH32" s="2" t="str">
        <f t="shared" si="20"/>
        <v>xlswrite('G:\Mi unidad\1. PROYECTOS TELLO 2022\SCM SPILL OVERS\outputs\PEAO\bajo_ingreso\1%\simulacion_4\synthetic_control_spillover_outputs.xlsx',synthetic_control_sp_89,89)</v>
      </c>
      <c r="MX32" s="2" t="str">
        <f t="shared" si="21"/>
        <v>xlswrite('G:\Mi unidad\1. PROYECTOS TELLO 2022\SCM SPILL OVERS\outputs\PEAO\bajo_ingreso\1%\simulacion_4\observado_outputs.xlsx',tratado_89,89)</v>
      </c>
      <c r="NR32" s="2" t="str">
        <f t="shared" si="22"/>
        <v>xlswrite('G:\Mi unidad\1. PROYECTOS TELLO 2022\SCM SPILL OVERS\outputs\PEAO\densidad_g\1%\simulacion_4\synthetic_control_outputs.xlsx',synthetic_control_89,89)</v>
      </c>
      <c r="OF32" s="2" t="str">
        <f t="shared" si="23"/>
        <v>xlswrite('G:\Mi unidad\1. PROYECTOS TELLO 2022\SCM SPILL OVERS\outputs\PEAO\densidad_g\1%\simulacion_4\synthetic_control_spillover_outputs.xlsx',synthetic_control_sp_89,89)</v>
      </c>
      <c r="OV32" s="2" t="str">
        <f t="shared" si="24"/>
        <v>xlswrite('G:\Mi unidad\1. PROYECTOS TELLO 2022\SCM SPILL OVERS\outputs\PEAO\densidad_g\1%\simulacion_4\observado_outputs.xlsx',tratado_89,89)</v>
      </c>
      <c r="PI32" s="2" t="str">
        <f t="shared" si="25"/>
        <v>xlswrite('G:\Mi unidad\1. PROYECTOS TELLO 2022\SCM SPILL OVERS\outputs\PEAO\alimentos\1%\simulacion_4\synthetic_control_outputs.xlsx',synthetic_control_89,89);</v>
      </c>
      <c r="PJ32" s="2" t="str">
        <f t="shared" si="26"/>
        <v>xlswrite('G:\Mi unidad\1. PROYECTOS TELLO 2022\SCM SPILL OVERS\outputs\PEAO\alimentos\1%\simulacion_4\synthetic_control_spillover_outputs.xlsx',synthetic_control_sp_89,89);</v>
      </c>
      <c r="PK32" s="2" t="str">
        <f t="shared" si="27"/>
        <v>xlswrite('G:\Mi unidad\1. PROYECTOS TELLO 2022\SCM SPILL OVERS\outputs\PEAO\alimentos\1%\simulacion_4\observado_outputs.xlsx',tratado_89,89);</v>
      </c>
      <c r="PP32" s="2" t="str">
        <f t="shared" si="28"/>
        <v>xlswrite('G:\Mi unidad\1. PROYECTOS TELLO 2022\SCM SPILL OVERS\outputs\PEAO\jefe_hogar\1%\simulacion_4\synthetic_control_outputs.xlsx',synthetic_control_89,89);</v>
      </c>
      <c r="PQ32" s="2" t="str">
        <f t="shared" si="29"/>
        <v>xlswrite('G:\Mi unidad\1. PROYECTOS TELLO 2022\SCM SPILL OVERS\outputs\PEAO\jefe_hogar\1%\simulacion_4\synthetic_control_spillover_outputs.xlsx',synthetic_control_sp_89,89);</v>
      </c>
      <c r="PR32" s="2" t="str">
        <f t="shared" si="30"/>
        <v>xlswrite('G:\Mi unidad\1. PROYECTOS TELLO 2022\SCM SPILL OVERS\outputs\PEAO\jefe_hogar\1%\simulacion_4\observado_outputs.xlsx',tratado_89,89);</v>
      </c>
      <c r="PV32" s="2" t="str">
        <f t="shared" si="31"/>
        <v>xlswrite('G:\Mi unidad\1. PROYECTOS TELLO 2022\SCM SPILL OVERS\outputs\PEAO\mujeres\1%\simulacion_4\synthetic_control_outputs.xlsx',synthetic_control_89,89);</v>
      </c>
      <c r="PW32" s="2" t="str">
        <f t="shared" si="32"/>
        <v>xlswrite('G:\Mi unidad\1. PROYECTOS TELLO 2022\SCM SPILL OVERS\outputs\PEAO\mujeres\1%\simulacion_4\synthetic_control_spillover_outputs.xlsx',synthetic_control_sp_89,89);</v>
      </c>
      <c r="PX32" s="2" t="str">
        <f t="shared" si="33"/>
        <v>xlswrite('G:\Mi unidad\1. PROYECTOS TELLO 2022\SCM SPILL OVERS\outputs\PEAO\mujeres\1%\simulacion_4\observado_outputs.xlsx',tratado_89,89);</v>
      </c>
      <c r="QB32" s="2" t="str">
        <f t="shared" si="34"/>
        <v>xlswrite('G:\Mi unidad\1. PROYECTOS TELLO 2022\SCM SPILL OVERS\outputs\PEAO\criminalidad\1%\simulacion_4\synthetic_control_outputs.xlsx',synthetic_control_89,89);</v>
      </c>
      <c r="QC32" s="2" t="str">
        <f t="shared" si="35"/>
        <v>xlswrite('G:\Mi unidad\1. PROYECTOS TELLO 2022\SCM SPILL OVERS\outputs\PEAO\criminalidad\1%\simulacion_4\synthetic_control_spillover_outputs.xlsx',synthetic_control_sp_89,89);</v>
      </c>
      <c r="QD32" s="2" t="str">
        <f t="shared" si="36"/>
        <v>xlswrite('G:\Mi unidad\1. PROYECTOS TELLO 2022\SCM SPILL OVERS\outputs\PEAO\criminalidad\1%\simulacion_4\observado_outputs.xlsx',tratado_89,89);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OVERS\outputs\PEAO\bajo_niv_educ\1%\simulacion_4\output_tests.xlsx',lb_vec_"&amp;QW32&amp;"','lb_vec_"&amp;QW32&amp;"');"</f>
        <v>xlswrite('G:\Mi unidad\1. PROYECTOS TELLO 2022\SCM SPILL OVERS\outputs\PEAO\bajo_niv_educ\1%\simulacion_4\output_tests.xlsx',lb_vec_23','lb_vec_23');</v>
      </c>
      <c r="RK32">
        <v>23</v>
      </c>
      <c r="RL32" t="str">
        <f>"xlswrite('G:\Mi unidad\1. PROYECTOS TELLO 2022\SCM SPILL OVERS\outputs\PEAO\bajo_ingreso\1%\simulacion_4\output_tests.xlsx',lb_vec_"&amp;RK32&amp;"','lb_vec_"&amp;RK32&amp;"');"</f>
        <v>xlswrite('G:\Mi unidad\1. PROYECTOS TELLO 2022\SCM SPILL OVERS\outputs\PEAO\bajo_ingreso\1%\simulacion_4\output_tests.xlsx',lb_vec_23','lb_vec_23');</v>
      </c>
      <c r="RW32">
        <v>23</v>
      </c>
      <c r="RX32" t="str">
        <f>"xlswrite('G:\Mi unidad\1. PROYECTOS TELLO 2022\SCM SPILL OVERS\outputs\PEAO\densidad\1%\simulacion_4\output_tests.xlsx',lb_vec_"&amp;RW32&amp;"','lb_vec_"&amp;RW32&amp;"');"</f>
        <v>xlswrite('G:\Mi unidad\1. PROYECTOS TELLO 2022\SCM SPILL OVERS\outputs\PEAO\densidad\1%\simulacion_4\output_tests.xlsx',lb_vec_23','lb_vec_23');</v>
      </c>
      <c r="SI32">
        <v>23</v>
      </c>
      <c r="SJ32" t="str">
        <f>"xlswrite('G:\Mi unidad\1. PROYECTOS TELLO 2022\SCM SPILL OVERS\outputs\PEAO\densidad_g\1%\simulacion_4\output_tests.xlsx',lb_vec_"&amp;SI32&amp;"','lb_vec_"&amp;SI32&amp;"');"</f>
        <v>xlswrite('G:\Mi unidad\1. PROYECTOS TELLO 2022\SCM SPILL OVERS\outputs\PEAO\densidad_g\1%\simulacion_4\output_tests.xlsx',lb_vec_23','lb_vec_23');</v>
      </c>
      <c r="SU32">
        <v>23</v>
      </c>
      <c r="SV32" t="str">
        <f>"xlswrite('G:\Mi unidad\1. PROYECTOS TELLO 2022\SCM SPILL OVERS\outputs\PEAO\distancia_centro_salud\1%\simulacion_4\output_tests.xlsx',lb_vec_"&amp;SU32&amp;"','lb_vec_"&amp;SU32&amp;"');"</f>
        <v>xlswrite('G:\Mi unidad\1. PROYECTOS TELLO 2022\SCM SPILL OVERS\outputs\PEAO\distancia_centro_salud\1%\simulacion_4\output_tests.xlsx',lb_vec_23','lb_vec_23');</v>
      </c>
      <c r="TH32">
        <v>23</v>
      </c>
      <c r="TI32" t="str">
        <f>"xlswrite('G:\Mi unidad\1. PROYECTOS TELLO 2022\SCM SPILL OVERS\outputs\PEAO\informalidad\1%\simulacion_4\output_tests.xlsx',lb_vec_"&amp;TH32&amp;"','lb_vec_"&amp;TH32&amp;"');"</f>
        <v>xlswrite('G:\Mi unidad\1. PROYECTOS TELLO 2022\SCM SPILL OVERS\outputs\PEAO\informalidad\1%\simulacion_4\output_tests.xlsx',lb_vec_23','lb_vec_23');</v>
      </c>
      <c r="TU32">
        <v>23</v>
      </c>
      <c r="TV32" t="str">
        <f>"xlswrite('G:\Mi unidad\1. PROYECTOS TELLO 2022\SCM SPILL OVERS\outputs\PEAO\alimentos\1%\simulacion_4\output_tests.xlsx',lb_vec_"&amp;TU32&amp;"','lb_vec_"&amp;TU32&amp;"');"</f>
        <v>xlswrite('G:\Mi unidad\1. PROYECTOS TELLO 2022\SCM SPILL OVERS\outputs\PEAO\alimentos\1%\simulacion_4\output_tests.xlsx',lb_vec_23','lb_vec_23');</v>
      </c>
      <c r="UB32">
        <v>23</v>
      </c>
      <c r="UC32" t="str">
        <f>"xlswrite('G:\Mi unidad\1. PROYECTOS TELLO 2022\SCM SPILL OVERS\outputs\PEAO\jefe_hogar\1%\simulacion_4\output_tests.xlsx',lb_vec_"&amp;UB32&amp;"','lb_vec_"&amp;UB32&amp;"');"</f>
        <v>xlswrite('G:\Mi unidad\1. PROYECTOS TELLO 2022\SCM SPILL OVERS\outputs\PEAO\jefe_hogar\1%\simulacion_4\output_tests.xlsx',lb_vec_23','lb_vec_23');</v>
      </c>
      <c r="UI32">
        <v>23</v>
      </c>
      <c r="UJ32" t="str">
        <f>"xlswrite('G:\Mi unidad\1. PROYECTOS TELLO 2022\SCM SPILL OVERS\outputs\PEAO\mujeres\1%\simulacion_4\output_tests.xlsx',lb_vec_"&amp;UI32&amp;"','lb_vec_"&amp;UI32&amp;"');"</f>
        <v>xlswrite('G:\Mi unidad\1. PROYECTOS TELLO 2022\SCM SPILL OVERS\outputs\PEAO\mujeres\1%\simulacion_4\output_tests.xlsx',lb_vec_23','lb_vec_23');</v>
      </c>
      <c r="UU32">
        <v>23</v>
      </c>
      <c r="UV32" t="str">
        <f>"xlswrite('G:\Mi unidad\1. PROYECTOS TELLO 2022\SCM SPILL OVERS\outputs\PEAO\criminalidad\1%\simulacion_4\output_tests.xlsx',lb_vec_"&amp;UU32&amp;"','lb_vec_"&amp;UU32&amp;"');"</f>
        <v>xlswrite('G:\Mi unidad\1. PROYECTOS TELLO 2022\SCM SPILL OVERS\outputs\PEAO\criminalidad\1%\simulacion_4\output_tests.xlsx',lb_vec_23','lb_vec_23');</v>
      </c>
    </row>
    <row r="33" spans="1:568" x14ac:dyDescent="0.3">
      <c r="A33">
        <v>91</v>
      </c>
      <c r="B33" s="2" t="str">
        <f t="shared" si="0"/>
        <v>[data_91,provincias_91,~] = xlsread('BD_PEAO_est_1_provincia_91.xlsx');</v>
      </c>
      <c r="E33" s="2" t="str">
        <f t="shared" si="37"/>
        <v>provincia_91 = unique(provincias_91(2:end,1));</v>
      </c>
      <c r="O33" s="2" t="str">
        <f t="shared" si="1"/>
        <v>PEAO_91 = reshape(data_91(:,2),T+S,N);</v>
      </c>
      <c r="T33" s="2" t="str">
        <f t="shared" si="2"/>
        <v xml:space="preserve">PEAO_91 = PEAO_91'; </v>
      </c>
      <c r="X33" s="2" t="str">
        <f t="shared" si="3"/>
        <v>tratado_91 = PEAO_91(1,:);</v>
      </c>
      <c r="AC33" s="2" t="str">
        <f t="shared" si="4"/>
        <v>PEAO_91(1,:) = [];</v>
      </c>
      <c r="AI33" s="2" t="str">
        <f t="shared" si="5"/>
        <v>PEAO_91 = [tratado_91;PEAO_91];</v>
      </c>
      <c r="AN33" s="2" t="str">
        <f t="shared" si="6"/>
        <v>Y_91 = PEAO_91; % outcome matrix</v>
      </c>
      <c r="AS33" s="2" t="str">
        <f t="shared" si="44"/>
        <v>Y_pre_91 = Y_91(:,1:T);</v>
      </c>
      <c r="AW33" s="2" t="str">
        <f t="shared" si="45"/>
        <v>Y_post_91 = Y_91(:,T+1:end);</v>
      </c>
      <c r="BA33" s="2" t="str">
        <f t="shared" si="46"/>
        <v>[a_hat_91,B_hat_91] = scm_batch(Y_pre_91);</v>
      </c>
      <c r="BF33" s="2" t="str">
        <f t="shared" si="38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39"/>
        <v>M_hat_91 = (eye(N)-B_hat_91)'*(eye(N)-B_hat_91);</v>
      </c>
      <c r="DQ33" s="2" t="str">
        <f t="shared" si="40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1"/>
        <v>synthetic_control_91=synthetic_control_91'</v>
      </c>
      <c r="EQ33" s="2" t="str">
        <f t="shared" si="42"/>
        <v>synthetic_control_sp_91=synthetic_control_sp_91'</v>
      </c>
      <c r="EV33" s="2" t="str">
        <f t="shared" si="43"/>
        <v>tratado_91=tratado_91'</v>
      </c>
      <c r="EZ33" s="2" t="str">
        <f t="shared" si="7"/>
        <v>xlswrite('G:\Mi unidad\1. PROYECTOS TELLO 2022\SCM SPILL OVERS\outputs\PEAO\distancia_centro_salud\1%\simulacion_4\synthetic_control_outputs.xlsx',synthetic_control_91,91)</v>
      </c>
      <c r="FN33" s="2" t="str">
        <f t="shared" si="8"/>
        <v>xlswrite('G:\Mi unidad\1. PROYECTOS TELLO 2022\SCM SPILL OVERS\outputs\PEAO\distancia_centro_salud\1%\simulacion_4\synthetic_control_spillover_outputs.xlsx',synthetic_control_sp_91,91)</v>
      </c>
      <c r="GD33" s="2" t="str">
        <f t="shared" si="9"/>
        <v>xlswrite('G:\Mi unidad\1. PROYECTOS TELLO 2022\SCM SPILL OVERS\outputs\PEAO\distancia_centro_salud\1%\simulacion_4\observado_outputs.xlsx',tratado_91,91)</v>
      </c>
      <c r="GR33" s="2" t="str">
        <f t="shared" si="10"/>
        <v>xlswrite('G:\Mi unidad\1. PROYECTOS TELLO 2022\SCM SPILL OVERS\outputs\PEAO\informalidad\1%\simulacion_4\synthetic_control_outputs.xlsx',synthetic_control_91,91)</v>
      </c>
      <c r="HF33" s="2" t="str">
        <f t="shared" si="11"/>
        <v>xlswrite('G:\Mi unidad\1. PROYECTOS TELLO 2022\SCM SPILL OVERS\outputs\PEAO\informalidad\1%\simulacion_4\synthetic_control_spillover_outputs.xlsx',synthetic_control_sp_91,91)</v>
      </c>
      <c r="HV33" s="2" t="str">
        <f t="shared" si="12"/>
        <v>xlswrite('G:\Mi unidad\1. PROYECTOS TELLO 2022\SCM SPILL OVERS\outputs\PEAO\informalidad\1%\simulacion_4\observado_outputs.xlsx',tratado_91,91)</v>
      </c>
      <c r="IJ33" s="2" t="str">
        <f t="shared" si="13"/>
        <v>xlswrite('G:\Mi unidad\1. PROYECTOS TELLO 2022\SCM SPILL OVERS\outputs\PEAO\densidad\1%\simulacion_4\synthetic_control_outputs.xlsx',synthetic_control_91,91)</v>
      </c>
      <c r="IX33" s="2" t="str">
        <f t="shared" si="14"/>
        <v>xlswrite('G:\Mi unidad\1. PROYECTOS TELLO 2022\SCM SPILL OVERS\outputs\PEAO\densidad\1%\simulacion_4\synthetic_control_spillover_outputs.xlsx',synthetic_control_sp_91,91)</v>
      </c>
      <c r="JN33" s="2" t="str">
        <f t="shared" si="15"/>
        <v>xlswrite('G:\Mi unidad\1. PROYECTOS TELLO 2022\SCM SPILL OVERS\outputs\PEAO\densidad\1%\simulacion_4\observado_outputs.xlsx',tratado_91,91)</v>
      </c>
      <c r="KA33" s="2" t="str">
        <f t="shared" si="16"/>
        <v>xlswrite('G:\Mi unidad\1. PROYECTOS TELLO 2022\SCM SPILL OVERS\outputs\PEAO\bajo_niv_educ\1%\simulacion_4\synthetic_control_outputs.xlsx',synthetic_control_91,91)</v>
      </c>
      <c r="KO33" s="2" t="str">
        <f t="shared" si="17"/>
        <v>xlswrite('G:\Mi unidad\1. PROYECTOS TELLO 2022\SCM SPILL OVERS\outputs\PEAO\bajo_niv_educ\1%\simulacion_4\synthetic_control_spillover_outputs.xlsx',synthetic_control_sp_91,91)</v>
      </c>
      <c r="LE33" s="2" t="str">
        <f t="shared" si="18"/>
        <v>xlswrite('G:\Mi unidad\1. PROYECTOS TELLO 2022\SCM SPILL OVERS\outputs\PEAO\bajo_niv_educ\1%\simulacion_4\observado_outputs.xlsx',tratado_91,91)</v>
      </c>
      <c r="LS33" s="2" t="str">
        <f t="shared" si="19"/>
        <v>xlswrite('G:\Mi unidad\1. PROYECTOS TELLO 2022\SCM SPILL OVERS\outputs\PEAO\bajo_ingreso\1%\simulacion_4\synthetic_control_outputs.xlsx',synthetic_control_91,91)</v>
      </c>
      <c r="MH33" s="2" t="str">
        <f t="shared" si="20"/>
        <v>xlswrite('G:\Mi unidad\1. PROYECTOS TELLO 2022\SCM SPILL OVERS\outputs\PEAO\bajo_ingreso\1%\simulacion_4\synthetic_control_spillover_outputs.xlsx',synthetic_control_sp_91,91)</v>
      </c>
      <c r="MX33" s="2" t="str">
        <f t="shared" si="21"/>
        <v>xlswrite('G:\Mi unidad\1. PROYECTOS TELLO 2022\SCM SPILL OVERS\outputs\PEAO\bajo_ingreso\1%\simulacion_4\observado_outputs.xlsx',tratado_91,91)</v>
      </c>
      <c r="NR33" s="2" t="str">
        <f t="shared" si="22"/>
        <v>xlswrite('G:\Mi unidad\1. PROYECTOS TELLO 2022\SCM SPILL OVERS\outputs\PEAO\densidad_g\1%\simulacion_4\synthetic_control_outputs.xlsx',synthetic_control_91,91)</v>
      </c>
      <c r="OF33" s="2" t="str">
        <f t="shared" si="23"/>
        <v>xlswrite('G:\Mi unidad\1. PROYECTOS TELLO 2022\SCM SPILL OVERS\outputs\PEAO\densidad_g\1%\simulacion_4\synthetic_control_spillover_outputs.xlsx',synthetic_control_sp_91,91)</v>
      </c>
      <c r="OV33" s="2" t="str">
        <f t="shared" si="24"/>
        <v>xlswrite('G:\Mi unidad\1. PROYECTOS TELLO 2022\SCM SPILL OVERS\outputs\PEAO\densidad_g\1%\simulacion_4\observado_outputs.xlsx',tratado_91,91)</v>
      </c>
      <c r="PI33" s="2" t="str">
        <f t="shared" si="25"/>
        <v>xlswrite('G:\Mi unidad\1. PROYECTOS TELLO 2022\SCM SPILL OVERS\outputs\PEAO\alimentos\1%\simulacion_4\synthetic_control_outputs.xlsx',synthetic_control_91,91);</v>
      </c>
      <c r="PJ33" s="2" t="str">
        <f t="shared" si="26"/>
        <v>xlswrite('G:\Mi unidad\1. PROYECTOS TELLO 2022\SCM SPILL OVERS\outputs\PEAO\alimentos\1%\simulacion_4\synthetic_control_spillover_outputs.xlsx',synthetic_control_sp_91,91);</v>
      </c>
      <c r="PK33" s="2" t="str">
        <f t="shared" si="27"/>
        <v>xlswrite('G:\Mi unidad\1. PROYECTOS TELLO 2022\SCM SPILL OVERS\outputs\PEAO\alimentos\1%\simulacion_4\observado_outputs.xlsx',tratado_91,91);</v>
      </c>
      <c r="PP33" s="2" t="str">
        <f t="shared" si="28"/>
        <v>xlswrite('G:\Mi unidad\1. PROYECTOS TELLO 2022\SCM SPILL OVERS\outputs\PEAO\jefe_hogar\1%\simulacion_4\synthetic_control_outputs.xlsx',synthetic_control_91,91);</v>
      </c>
      <c r="PQ33" s="2" t="str">
        <f t="shared" si="29"/>
        <v>xlswrite('G:\Mi unidad\1. PROYECTOS TELLO 2022\SCM SPILL OVERS\outputs\PEAO\jefe_hogar\1%\simulacion_4\synthetic_control_spillover_outputs.xlsx',synthetic_control_sp_91,91);</v>
      </c>
      <c r="PR33" s="2" t="str">
        <f t="shared" si="30"/>
        <v>xlswrite('G:\Mi unidad\1. PROYECTOS TELLO 2022\SCM SPILL OVERS\outputs\PEAO\jefe_hogar\1%\simulacion_4\observado_outputs.xlsx',tratado_91,91);</v>
      </c>
      <c r="PV33" s="2" t="str">
        <f t="shared" si="31"/>
        <v>xlswrite('G:\Mi unidad\1. PROYECTOS TELLO 2022\SCM SPILL OVERS\outputs\PEAO\mujeres\1%\simulacion_4\synthetic_control_outputs.xlsx',synthetic_control_91,91);</v>
      </c>
      <c r="PW33" s="2" t="str">
        <f t="shared" si="32"/>
        <v>xlswrite('G:\Mi unidad\1. PROYECTOS TELLO 2022\SCM SPILL OVERS\outputs\PEAO\mujeres\1%\simulacion_4\synthetic_control_spillover_outputs.xlsx',synthetic_control_sp_91,91);</v>
      </c>
      <c r="PX33" s="2" t="str">
        <f t="shared" si="33"/>
        <v>xlswrite('G:\Mi unidad\1. PROYECTOS TELLO 2022\SCM SPILL OVERS\outputs\PEAO\mujeres\1%\simulacion_4\observado_outputs.xlsx',tratado_91,91);</v>
      </c>
      <c r="QB33" s="2" t="str">
        <f t="shared" si="34"/>
        <v>xlswrite('G:\Mi unidad\1. PROYECTOS TELLO 2022\SCM SPILL OVERS\outputs\PEAO\criminalidad\1%\simulacion_4\synthetic_control_outputs.xlsx',synthetic_control_91,91);</v>
      </c>
      <c r="QC33" s="2" t="str">
        <f t="shared" si="35"/>
        <v>xlswrite('G:\Mi unidad\1. PROYECTOS TELLO 2022\SCM SPILL OVERS\outputs\PEAO\criminalidad\1%\simulacion_4\synthetic_control_spillover_outputs.xlsx',synthetic_control_sp_91,91);</v>
      </c>
      <c r="QD33" s="2" t="str">
        <f t="shared" si="36"/>
        <v>xlswrite('G:\Mi unidad\1. PROYECTOS TELLO 2022\SCM SPILL OVERS\outputs\PEAO\criminalidad\1%\simulacion_4\observado_outputs.xlsx',tratado_91,91);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OVERS\outputs\PEAO\bajo_niv_educ\1%\simulacion_4\output_tests.xlsx',ub_vec_"&amp;QW33&amp;"','ub_vec_"&amp;QW33&amp;"');"</f>
        <v>xlswrite('G:\Mi unidad\1. PROYECTOS TELLO 2022\SCM SPILL OVERS\outputs\PEAO\bajo_niv_educ\1%\simulacion_4\output_tests.xlsx',ub_vec_23','ub_vec_23');</v>
      </c>
      <c r="RK33">
        <v>23</v>
      </c>
      <c r="RL33" t="str">
        <f>"xlswrite('G:\Mi unidad\1. PROYECTOS TELLO 2022\SCM SPILL OVERS\outputs\PEAO\bajo_ingreso\1%\simulacion_4\output_tests.xlsx',ub_vec_"&amp;RK33&amp;"','ub_vec_"&amp;RK33&amp;"');"</f>
        <v>xlswrite('G:\Mi unidad\1. PROYECTOS TELLO 2022\SCM SPILL OVERS\outputs\PEAO\bajo_ingreso\1%\simulacion_4\output_tests.xlsx',ub_vec_23','ub_vec_23');</v>
      </c>
      <c r="RW33">
        <v>23</v>
      </c>
      <c r="RX33" t="str">
        <f>"xlswrite('G:\Mi unidad\1. PROYECTOS TELLO 2022\SCM SPILL OVERS\outputs\PEAO\densidad\1%\simulacion_4\output_tests.xlsx',ub_vec_"&amp;RW33&amp;"','ub_vec_"&amp;RW33&amp;"');"</f>
        <v>xlswrite('G:\Mi unidad\1. PROYECTOS TELLO 2022\SCM SPILL OVERS\outputs\PEAO\densidad\1%\simulacion_4\output_tests.xlsx',ub_vec_23','ub_vec_23');</v>
      </c>
      <c r="SI33">
        <v>23</v>
      </c>
      <c r="SJ33" t="str">
        <f>"xlswrite('G:\Mi unidad\1. PROYECTOS TELLO 2022\SCM SPILL OVERS\outputs\PEAO\densidad_g\1%\simulacion_4\output_tests.xlsx',ub_vec_"&amp;SI33&amp;"','ub_vec_"&amp;SI33&amp;"');"</f>
        <v>xlswrite('G:\Mi unidad\1. PROYECTOS TELLO 2022\SCM SPILL OVERS\outputs\PEAO\densidad_g\1%\simulacion_4\output_tests.xlsx',ub_vec_23','ub_vec_23');</v>
      </c>
      <c r="SU33">
        <v>23</v>
      </c>
      <c r="SV33" t="str">
        <f>"xlswrite('G:\Mi unidad\1. PROYECTOS TELLO 2022\SCM SPILL OVERS\outputs\PEAO\distancia_centro_salud\1%\simulacion_4\output_tests.xlsx',ub_vec_"&amp;SU33&amp;"','ub_vec_"&amp;SU33&amp;"');"</f>
        <v>xlswrite('G:\Mi unidad\1. PROYECTOS TELLO 2022\SCM SPILL OVERS\outputs\PEAO\distancia_centro_salud\1%\simulacion_4\output_tests.xlsx',ub_vec_23','ub_vec_23');</v>
      </c>
      <c r="TH33">
        <v>23</v>
      </c>
      <c r="TI33" t="str">
        <f>"xlswrite('G:\Mi unidad\1. PROYECTOS TELLO 2022\SCM SPILL OVERS\outputs\PEAO\informalidad\1%\simulacion_4\output_tests.xlsx',ub_vec_"&amp;TH33&amp;"','ub_vec_"&amp;TH33&amp;"');"</f>
        <v>xlswrite('G:\Mi unidad\1. PROYECTOS TELLO 2022\SCM SPILL OVERS\outputs\PEAO\informalidad\1%\simulacion_4\output_tests.xlsx',ub_vec_23','ub_vec_23');</v>
      </c>
      <c r="TU33">
        <v>23</v>
      </c>
      <c r="TV33" t="str">
        <f>"xlswrite('G:\Mi unidad\1. PROYECTOS TELLO 2022\SCM SPILL OVERS\outputs\PEAO\alimentos\1%\simulacion_4\output_tests.xlsx',ub_vec_"&amp;TU33&amp;"','ub_vec_"&amp;TU33&amp;"');"</f>
        <v>xlswrite('G:\Mi unidad\1. PROYECTOS TELLO 2022\SCM SPILL OVERS\outputs\PEAO\alimentos\1%\simulacion_4\output_tests.xlsx',ub_vec_23','ub_vec_23');</v>
      </c>
      <c r="UB33">
        <v>23</v>
      </c>
      <c r="UC33" t="str">
        <f>"xlswrite('G:\Mi unidad\1. PROYECTOS TELLO 2022\SCM SPILL OVERS\outputs\PEAO\jefe_hogar\1%\simulacion_4\output_tests.xlsx',ub_vec_"&amp;UB33&amp;"','ub_vec_"&amp;UB33&amp;"');"</f>
        <v>xlswrite('G:\Mi unidad\1. PROYECTOS TELLO 2022\SCM SPILL OVERS\outputs\PEAO\jefe_hogar\1%\simulacion_4\output_tests.xlsx',ub_vec_23','ub_vec_23');</v>
      </c>
      <c r="UI33">
        <v>23</v>
      </c>
      <c r="UJ33" t="str">
        <f>"xlswrite('G:\Mi unidad\1. PROYECTOS TELLO 2022\SCM SPILL OVERS\outputs\PEAO\mujeres\1%\simulacion_4\output_tests.xlsx',ub_vec_"&amp;UI33&amp;"','ub_vec_"&amp;UI33&amp;"');"</f>
        <v>xlswrite('G:\Mi unidad\1. PROYECTOS TELLO 2022\SCM SPILL OVERS\outputs\PEAO\mujeres\1%\simulacion_4\output_tests.xlsx',ub_vec_23','ub_vec_23');</v>
      </c>
      <c r="UU33">
        <v>23</v>
      </c>
      <c r="UV33" t="str">
        <f>"xlswrite('G:\Mi unidad\1. PROYECTOS TELLO 2022\SCM SPILL OVERS\outputs\PEAO\criminalidad\1%\simulacion_4\output_tests.xlsx',ub_vec_"&amp;UU33&amp;"','ub_vec_"&amp;UU33&amp;"');"</f>
        <v>xlswrite('G:\Mi unidad\1. PROYECTOS TELLO 2022\SCM SPILL OVERS\outputs\PEAO\criminalidad\1%\simulacion_4\output_tests.xlsx',ub_vec_23','ub_vec_23');</v>
      </c>
    </row>
    <row r="34" spans="1:568" x14ac:dyDescent="0.3">
      <c r="A34">
        <v>92</v>
      </c>
      <c r="B34" s="2" t="str">
        <f t="shared" ref="B34:B65" si="47">"[data_"&amp;A34&amp;",provincias_"&amp;A34&amp;",~] = xlsread('BD_PEAO_est_1_provincia_"&amp;A34&amp;".xlsx');"</f>
        <v>[data_92,provincias_92,~] = xlsread('BD_PEAO_est_1_provincia_92.xlsx');</v>
      </c>
      <c r="E34" s="2" t="str">
        <f t="shared" si="37"/>
        <v>provincia_92 = unique(provincias_92(2:end,1));</v>
      </c>
      <c r="O34" s="2" t="str">
        <f t="shared" ref="O34:O60" si="48">"PEAO_"&amp;A34&amp;" = reshape(data_"&amp;A34&amp;"(:,2),T+S,N);"</f>
        <v>PEAO_92 = reshape(data_92(:,2),T+S,N);</v>
      </c>
      <c r="T34" s="2" t="str">
        <f t="shared" ref="T34:T60" si="49">"PEAO_"&amp;A34&amp;" = PEAO_"&amp;A34&amp;"'; "</f>
        <v xml:space="preserve">PEAO_92 = PEAO_92'; </v>
      </c>
      <c r="X34" s="2" t="str">
        <f t="shared" ref="X34:X60" si="50">"tratado_"&amp;A34&amp;" = PEAO_"&amp;A34&amp;"(1,:);"</f>
        <v>tratado_92 = PEAO_92(1,:);</v>
      </c>
      <c r="AC34" s="2" t="str">
        <f t="shared" ref="AC34:AC60" si="51">"PEAO_"&amp;A34&amp;"(1,:) = [];"</f>
        <v>PEAO_92(1,:) = [];</v>
      </c>
      <c r="AI34" s="2" t="str">
        <f t="shared" ref="AI34:AI60" si="52">"PEAO_"&amp;A34&amp;" = [tratado_"&amp;A34&amp;";PEAO_"&amp;A34&amp;"];"</f>
        <v>PEAO_92 = [tratado_92;PEAO_92];</v>
      </c>
      <c r="AN34" s="2" t="str">
        <f t="shared" ref="AN34:AN60" si="53">"Y_"&amp;A34&amp;" = PEAO_"&amp;A34&amp;"; % outcome matrix"</f>
        <v>Y_92 = PEAO_92; % outcome matrix</v>
      </c>
      <c r="AS34" s="2" t="str">
        <f t="shared" si="44"/>
        <v>Y_pre_92 = Y_92(:,1:T);</v>
      </c>
      <c r="AW34" s="2" t="str">
        <f t="shared" si="45"/>
        <v>Y_post_92 = Y_92(:,T+1:end);</v>
      </c>
      <c r="BA34" s="2" t="str">
        <f t="shared" si="46"/>
        <v>[a_hat_92,B_hat_92] = scm_batch(Y_pre_92);</v>
      </c>
      <c r="BF34" s="2" t="str">
        <f t="shared" si="38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39"/>
        <v>M_hat_92 = (eye(N)-B_hat_92)'*(eye(N)-B_hat_92);</v>
      </c>
      <c r="DQ34" s="2" t="str">
        <f t="shared" si="40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1"/>
        <v>synthetic_control_92=synthetic_control_92'</v>
      </c>
      <c r="EQ34" s="2" t="str">
        <f t="shared" si="42"/>
        <v>synthetic_control_sp_92=synthetic_control_sp_92'</v>
      </c>
      <c r="EV34" s="2" t="str">
        <f t="shared" si="43"/>
        <v>tratado_92=tratado_92'</v>
      </c>
      <c r="EZ34" s="2" t="str">
        <f t="shared" ref="EZ34:EZ60" si="54">"xlswrite('G:\Mi unidad\1. PROYECTOS TELLO 2022\SCM SPILL OVERS\outputs\PEAO\distancia_centro_salud\1%\simulacion_4\synthetic_control_outputs.xlsx',synthetic_control_"&amp;$A34&amp;","&amp;$A34&amp;")"</f>
        <v>xlswrite('G:\Mi unidad\1. PROYECTOS TELLO 2022\SCM SPILL OVERS\outputs\PEAO\distancia_centro_salud\1%\simulacion_4\synthetic_control_outputs.xlsx',synthetic_control_92,92)</v>
      </c>
      <c r="FN34" s="2" t="str">
        <f t="shared" ref="FN34:FN60" si="55">"xlswrite('G:\Mi unidad\1. PROYECTOS TELLO 2022\SCM SPILL OVERS\outputs\PEAO\distancia_centro_salud\1%\simulacion_4\synthetic_control_spillover_outputs.xlsx',synthetic_control_sp_"&amp;$A34&amp;","&amp;$A34&amp;")"</f>
        <v>xlswrite('G:\Mi unidad\1. PROYECTOS TELLO 2022\SCM SPILL OVERS\outputs\PEAO\distancia_centro_salud\1%\simulacion_4\synthetic_control_spillover_outputs.xlsx',synthetic_control_sp_92,92)</v>
      </c>
      <c r="GD34" s="2" t="str">
        <f t="shared" ref="GD34:GD60" si="56">"xlswrite('G:\Mi unidad\1. PROYECTOS TELLO 2022\SCM SPILL OVERS\outputs\PEAO\distancia_centro_salud\1%\simulacion_4\observado_outputs.xlsx',tratado_"&amp;$A34&amp;","&amp;$A34&amp;")"</f>
        <v>xlswrite('G:\Mi unidad\1. PROYECTOS TELLO 2022\SCM SPILL OVERS\outputs\PEAO\distancia_centro_salud\1%\simulacion_4\observado_outputs.xlsx',tratado_92,92)</v>
      </c>
      <c r="GR34" s="2" t="str">
        <f t="shared" ref="GR34:GR60" si="57">"xlswrite('G:\Mi unidad\1. PROYECTOS TELLO 2022\SCM SPILL OVERS\outputs\PEAO\informalidad\1%\simulacion_4\synthetic_control_outputs.xlsx',synthetic_control_"&amp;$A34&amp;","&amp;$A34&amp;")"</f>
        <v>xlswrite('G:\Mi unidad\1. PROYECTOS TELLO 2022\SCM SPILL OVERS\outputs\PEAO\informalidad\1%\simulacion_4\synthetic_control_outputs.xlsx',synthetic_control_92,92)</v>
      </c>
      <c r="HF34" s="2" t="str">
        <f t="shared" ref="HF34:HF60" si="58">"xlswrite('G:\Mi unidad\1. PROYECTOS TELLO 2022\SCM SPILL OVERS\outputs\PEAO\informalidad\1%\simulacion_4\synthetic_control_spillover_outputs.xlsx',synthetic_control_sp_"&amp;$A34&amp;","&amp;$A34&amp;")"</f>
        <v>xlswrite('G:\Mi unidad\1. PROYECTOS TELLO 2022\SCM SPILL OVERS\outputs\PEAO\informalidad\1%\simulacion_4\synthetic_control_spillover_outputs.xlsx',synthetic_control_sp_92,92)</v>
      </c>
      <c r="HV34" s="2" t="str">
        <f t="shared" ref="HV34:HV60" si="59">"xlswrite('G:\Mi unidad\1. PROYECTOS TELLO 2022\SCM SPILL OVERS\outputs\PEAO\informalidad\1%\simulacion_4\observado_outputs.xlsx',tratado_"&amp;$A34&amp;","&amp;$A34&amp;")"</f>
        <v>xlswrite('G:\Mi unidad\1. PROYECTOS TELLO 2022\SCM SPILL OVERS\outputs\PEAO\informalidad\1%\simulacion_4\observado_outputs.xlsx',tratado_92,92)</v>
      </c>
      <c r="IJ34" s="2" t="str">
        <f t="shared" ref="IJ34:IJ60" si="60">"xlswrite('G:\Mi unidad\1. PROYECTOS TELLO 2022\SCM SPILL OVERS\outputs\PEAO\densidad\1%\simulacion_4\synthetic_control_outputs.xlsx',synthetic_control_"&amp;$A34&amp;","&amp;$A34&amp;")"</f>
        <v>xlswrite('G:\Mi unidad\1. PROYECTOS TELLO 2022\SCM SPILL OVERS\outputs\PEAO\densidad\1%\simulacion_4\synthetic_control_outputs.xlsx',synthetic_control_92,92)</v>
      </c>
      <c r="IX34" s="2" t="str">
        <f t="shared" ref="IX34:IX60" si="61">"xlswrite('G:\Mi unidad\1. PROYECTOS TELLO 2022\SCM SPILL OVERS\outputs\PEAO\densidad\1%\simulacion_4\synthetic_control_spillover_outputs.xlsx',synthetic_control_sp_"&amp;$A34&amp;","&amp;$A34&amp;")"</f>
        <v>xlswrite('G:\Mi unidad\1. PROYECTOS TELLO 2022\SCM SPILL OVERS\outputs\PEAO\densidad\1%\simulacion_4\synthetic_control_spillover_outputs.xlsx',synthetic_control_sp_92,92)</v>
      </c>
      <c r="JN34" s="2" t="str">
        <f t="shared" ref="JN34:JN60" si="62">"xlswrite('G:\Mi unidad\1. PROYECTOS TELLO 2022\SCM SPILL OVERS\outputs\PEAO\densidad\1%\simulacion_4\observado_outputs.xlsx',tratado_"&amp;$A34&amp;","&amp;$A34&amp;")"</f>
        <v>xlswrite('G:\Mi unidad\1. PROYECTOS TELLO 2022\SCM SPILL OVERS\outputs\PEAO\densidad\1%\simulacion_4\observado_outputs.xlsx',tratado_92,92)</v>
      </c>
      <c r="KA34" s="2" t="str">
        <f t="shared" ref="KA34:KA60" si="63">"xlswrite('G:\Mi unidad\1. PROYECTOS TELLO 2022\SCM SPILL OVERS\outputs\PEAO\bajo_niv_educ\1%\simulacion_4\synthetic_control_outputs.xlsx',synthetic_control_"&amp;$A34&amp;","&amp;$A34&amp;")"</f>
        <v>xlswrite('G:\Mi unidad\1. PROYECTOS TELLO 2022\SCM SPILL OVERS\outputs\PEAO\bajo_niv_educ\1%\simulacion_4\synthetic_control_outputs.xlsx',synthetic_control_92,92)</v>
      </c>
      <c r="KO34" s="2" t="str">
        <f t="shared" ref="KO34:KO60" si="64">"xlswrite('G:\Mi unidad\1. PROYECTOS TELLO 2022\SCM SPILL OVERS\outputs\PEAO\bajo_niv_educ\1%\simulacion_4\synthetic_control_spillover_outputs.xlsx',synthetic_control_sp_"&amp;$A34&amp;","&amp;$A34&amp;")"</f>
        <v>xlswrite('G:\Mi unidad\1. PROYECTOS TELLO 2022\SCM SPILL OVERS\outputs\PEAO\bajo_niv_educ\1%\simulacion_4\synthetic_control_spillover_outputs.xlsx',synthetic_control_sp_92,92)</v>
      </c>
      <c r="LE34" s="2" t="str">
        <f t="shared" ref="LE34:LE60" si="65">"xlswrite('G:\Mi unidad\1. PROYECTOS TELLO 2022\SCM SPILL OVERS\outputs\PEAO\bajo_niv_educ\1%\simulacion_4\observado_outputs.xlsx',tratado_"&amp;$A34&amp;","&amp;$A34&amp;")"</f>
        <v>xlswrite('G:\Mi unidad\1. PROYECTOS TELLO 2022\SCM SPILL OVERS\outputs\PEAO\bajo_niv_educ\1%\simulacion_4\observado_outputs.xlsx',tratado_92,92)</v>
      </c>
      <c r="LS34" s="2" t="str">
        <f t="shared" ref="LS34:LS60" si="66">"xlswrite('G:\Mi unidad\1. PROYECTOS TELLO 2022\SCM SPILL OVERS\outputs\PEAO\bajo_ingreso\1%\simulacion_4\synthetic_control_outputs.xlsx',synthetic_control_"&amp;$A34&amp;","&amp;$A34&amp;")"</f>
        <v>xlswrite('G:\Mi unidad\1. PROYECTOS TELLO 2022\SCM SPILL OVERS\outputs\PEAO\bajo_ingreso\1%\simulacion_4\synthetic_control_outputs.xlsx',synthetic_control_92,92)</v>
      </c>
      <c r="MH34" s="2" t="str">
        <f t="shared" ref="MH34:MH60" si="67">"xlswrite('G:\Mi unidad\1. PROYECTOS TELLO 2022\SCM SPILL OVERS\outputs\PEAO\bajo_ingreso\1%\simulacion_4\synthetic_control_spillover_outputs.xlsx',synthetic_control_sp_"&amp;$A34&amp;","&amp;$A34&amp;")"</f>
        <v>xlswrite('G:\Mi unidad\1. PROYECTOS TELLO 2022\SCM SPILL OVERS\outputs\PEAO\bajo_ingreso\1%\simulacion_4\synthetic_control_spillover_outputs.xlsx',synthetic_control_sp_92,92)</v>
      </c>
      <c r="MX34" s="2" t="str">
        <f t="shared" ref="MX34:MX60" si="68">"xlswrite('G:\Mi unidad\1. PROYECTOS TELLO 2022\SCM SPILL OVERS\outputs\PEAO\bajo_ingreso\1%\simulacion_4\observado_outputs.xlsx',tratado_"&amp;$A34&amp;","&amp;$A34&amp;")"</f>
        <v>xlswrite('G:\Mi unidad\1. PROYECTOS TELLO 2022\SCM SPILL OVERS\outputs\PEAO\bajo_ingreso\1%\simulacion_4\observado_outputs.xlsx',tratado_92,92)</v>
      </c>
      <c r="NR34" s="2" t="str">
        <f t="shared" ref="NR34:NR60" si="69">"xlswrite('G:\Mi unidad\1. PROYECTOS TELLO 2022\SCM SPILL OVERS\outputs\PEAO\densidad_g\1%\simulacion_4\synthetic_control_outputs.xlsx',synthetic_control_"&amp;$A34&amp;","&amp;$A34&amp;")"</f>
        <v>xlswrite('G:\Mi unidad\1. PROYECTOS TELLO 2022\SCM SPILL OVERS\outputs\PEAO\densidad_g\1%\simulacion_4\synthetic_control_outputs.xlsx',synthetic_control_92,92)</v>
      </c>
      <c r="OF34" s="2" t="str">
        <f t="shared" ref="OF34:OF60" si="70">"xlswrite('G:\Mi unidad\1. PROYECTOS TELLO 2022\SCM SPILL OVERS\outputs\PEAO\densidad_g\1%\simulacion_4\synthetic_control_spillover_outputs.xlsx',synthetic_control_sp_"&amp;$A34&amp;","&amp;$A34&amp;")"</f>
        <v>xlswrite('G:\Mi unidad\1. PROYECTOS TELLO 2022\SCM SPILL OVERS\outputs\PEAO\densidad_g\1%\simulacion_4\synthetic_control_spillover_outputs.xlsx',synthetic_control_sp_92,92)</v>
      </c>
      <c r="OV34" s="2" t="str">
        <f t="shared" ref="OV34:OV60" si="71">"xlswrite('G:\Mi unidad\1. PROYECTOS TELLO 2022\SCM SPILL OVERS\outputs\PEAO\densidad_g\1%\simulacion_4\observado_outputs.xlsx',tratado_"&amp;$A34&amp;","&amp;$A34&amp;")"</f>
        <v>xlswrite('G:\Mi unidad\1. PROYECTOS TELLO 2022\SCM SPILL OVERS\outputs\PEAO\densidad_g\1%\simulacion_4\observado_outputs.xlsx',tratado_92,92)</v>
      </c>
      <c r="PI34" s="2" t="str">
        <f t="shared" ref="PI34:PI60" si="72">"xlswrite('G:\Mi unidad\1. PROYECTOS TELLO 2022\SCM SPILL OVERS\outputs\PEAO\alimentos\1%\simulacion_4\synthetic_control_outputs.xlsx',synthetic_control_"&amp;$A34&amp;","&amp;$A34&amp;");"</f>
        <v>xlswrite('G:\Mi unidad\1. PROYECTOS TELLO 2022\SCM SPILL OVERS\outputs\PEAO\alimentos\1%\simulacion_4\synthetic_control_outputs.xlsx',synthetic_control_92,92);</v>
      </c>
      <c r="PJ34" s="2" t="str">
        <f t="shared" ref="PJ34:PJ60" si="73">"xlswrite('G:\Mi unidad\1. PROYECTOS TELLO 2022\SCM SPILL OVERS\outputs\PEAO\alimentos\1%\simulacion_4\synthetic_control_spillover_outputs.xlsx',synthetic_control_sp_"&amp;$A34&amp;","&amp;$A34&amp;");"</f>
        <v>xlswrite('G:\Mi unidad\1. PROYECTOS TELLO 2022\SCM SPILL OVERS\outputs\PEAO\alimentos\1%\simulacion_4\synthetic_control_spillover_outputs.xlsx',synthetic_control_sp_92,92);</v>
      </c>
      <c r="PK34" s="2" t="str">
        <f t="shared" ref="PK34:PK60" si="74">"xlswrite('G:\Mi unidad\1. PROYECTOS TELLO 2022\SCM SPILL OVERS\outputs\PEAO\alimentos\1%\simulacion_4\observado_outputs.xlsx',tratado_"&amp;$A34&amp;","&amp;$A34&amp;");"</f>
        <v>xlswrite('G:\Mi unidad\1. PROYECTOS TELLO 2022\SCM SPILL OVERS\outputs\PEAO\alimentos\1%\simulacion_4\observado_outputs.xlsx',tratado_92,92);</v>
      </c>
      <c r="PP34" s="2" t="str">
        <f t="shared" ref="PP34:PP60" si="75">"xlswrite('G:\Mi unidad\1. PROYECTOS TELLO 2022\SCM SPILL OVERS\outputs\PEAO\jefe_hogar\1%\simulacion_4\synthetic_control_outputs.xlsx',synthetic_control_"&amp;$A34&amp;","&amp;$A34&amp;");"</f>
        <v>xlswrite('G:\Mi unidad\1. PROYECTOS TELLO 2022\SCM SPILL OVERS\outputs\PEAO\jefe_hogar\1%\simulacion_4\synthetic_control_outputs.xlsx',synthetic_control_92,92);</v>
      </c>
      <c r="PQ34" s="2" t="str">
        <f t="shared" ref="PQ34:PQ60" si="76">"xlswrite('G:\Mi unidad\1. PROYECTOS TELLO 2022\SCM SPILL OVERS\outputs\PEAO\jefe_hogar\1%\simulacion_4\synthetic_control_spillover_outputs.xlsx',synthetic_control_sp_"&amp;$A34&amp;","&amp;$A34&amp;");"</f>
        <v>xlswrite('G:\Mi unidad\1. PROYECTOS TELLO 2022\SCM SPILL OVERS\outputs\PEAO\jefe_hogar\1%\simulacion_4\synthetic_control_spillover_outputs.xlsx',synthetic_control_sp_92,92);</v>
      </c>
      <c r="PR34" s="2" t="str">
        <f t="shared" ref="PR34:PR60" si="77">"xlswrite('G:\Mi unidad\1. PROYECTOS TELLO 2022\SCM SPILL OVERS\outputs\PEAO\jefe_hogar\1%\simulacion_4\observado_outputs.xlsx',tratado_"&amp;$A34&amp;","&amp;$A34&amp;");"</f>
        <v>xlswrite('G:\Mi unidad\1. PROYECTOS TELLO 2022\SCM SPILL OVERS\outputs\PEAO\jefe_hogar\1%\simulacion_4\observado_outputs.xlsx',tratado_92,92);</v>
      </c>
      <c r="PV34" s="2" t="str">
        <f t="shared" ref="PV34:PV60" si="78">"xlswrite('G:\Mi unidad\1. PROYECTOS TELLO 2022\SCM SPILL OVERS\outputs\PEAO\mujeres\1%\simulacion_4\synthetic_control_outputs.xlsx',synthetic_control_"&amp;$A34&amp;","&amp;$A34&amp;");"</f>
        <v>xlswrite('G:\Mi unidad\1. PROYECTOS TELLO 2022\SCM SPILL OVERS\outputs\PEAO\mujeres\1%\simulacion_4\synthetic_control_outputs.xlsx',synthetic_control_92,92);</v>
      </c>
      <c r="PW34" s="2" t="str">
        <f t="shared" ref="PW34:PW60" si="79">"xlswrite('G:\Mi unidad\1. PROYECTOS TELLO 2022\SCM SPILL OVERS\outputs\PEAO\mujeres\1%\simulacion_4\synthetic_control_spillover_outputs.xlsx',synthetic_control_sp_"&amp;$A34&amp;","&amp;$A34&amp;");"</f>
        <v>xlswrite('G:\Mi unidad\1. PROYECTOS TELLO 2022\SCM SPILL OVERS\outputs\PEAO\mujeres\1%\simulacion_4\synthetic_control_spillover_outputs.xlsx',synthetic_control_sp_92,92);</v>
      </c>
      <c r="PX34" s="2" t="str">
        <f t="shared" ref="PX34:PX60" si="80">"xlswrite('G:\Mi unidad\1. PROYECTOS TELLO 2022\SCM SPILL OVERS\outputs\PEAO\mujeres\1%\simulacion_4\observado_outputs.xlsx',tratado_"&amp;$A34&amp;","&amp;$A34&amp;");"</f>
        <v>xlswrite('G:\Mi unidad\1. PROYECTOS TELLO 2022\SCM SPILL OVERS\outputs\PEAO\mujeres\1%\simulacion_4\observado_outputs.xlsx',tratado_92,92);</v>
      </c>
      <c r="QB34" s="2" t="str">
        <f t="shared" ref="QB34:QB60" si="81">"xlswrite('G:\Mi unidad\1. PROYECTOS TELLO 2022\SCM SPILL OVERS\outputs\PEAO\criminalidad\1%\simulacion_4\synthetic_control_outputs.xlsx',synthetic_control_"&amp;$A34&amp;","&amp;$A34&amp;");"</f>
        <v>xlswrite('G:\Mi unidad\1. PROYECTOS TELLO 2022\SCM SPILL OVERS\outputs\PEAO\criminalidad\1%\simulacion_4\synthetic_control_outputs.xlsx',synthetic_control_92,92);</v>
      </c>
      <c r="QC34" s="2" t="str">
        <f t="shared" ref="QC34:QC60" si="82">"xlswrite('G:\Mi unidad\1. PROYECTOS TELLO 2022\SCM SPILL OVERS\outputs\PEAO\criminalidad\1%\simulacion_4\synthetic_control_spillover_outputs.xlsx',synthetic_control_sp_"&amp;$A34&amp;","&amp;$A34&amp;");"</f>
        <v>xlswrite('G:\Mi unidad\1. PROYECTOS TELLO 2022\SCM SPILL OVERS\outputs\PEAO\criminalidad\1%\simulacion_4\synthetic_control_spillover_outputs.xlsx',synthetic_control_sp_92,92);</v>
      </c>
      <c r="QD34" s="2" t="str">
        <f t="shared" ref="QD34:QD60" si="83">"xlswrite('G:\Mi unidad\1. PROYECTOS TELLO 2022\SCM SPILL OVERS\outputs\PEAO\criminalidad\1%\simulacion_4\observado_outputs.xlsx',tratado_"&amp;$A34&amp;","&amp;$A34&amp;");"</f>
        <v>xlswrite('G:\Mi unidad\1. PROYECTOS TELLO 2022\SCM SPILL OVERS\outputs\PEAO\criminalidad\1%\simulacion_4\observado_outputs.xlsx',tratado_92,92);</v>
      </c>
      <c r="QI34">
        <v>16</v>
      </c>
      <c r="QJ34" t="str">
        <f>"    [p_value_"&amp;QI34&amp; ",lb_"&amp;QI34&amp;",ub_"&amp;QI34&amp;"] = sp_andrews_te(Y_pre_"&amp;QI34&amp;",PEAO_"&amp;QI34&amp;"(:,T+s),A_"&amp;QI34&amp;",C,.05);"</f>
        <v xml:space="preserve">    [p_value_16,lb_16,ub_16] = sp_andrews_te(Y_pre_16,PEAO_16(:,T+s),A_16,C,.05);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OVERS\outputs\PEAO\bajo_niv_educ\1%\simulacion_4\output_tests.xlsx',p_value_vec_"&amp;QW34&amp;"','p_value_vec_"&amp;QW34&amp;"');"</f>
        <v>xlswrite('G:\Mi unidad\1. PROYECTOS TELLO 2022\SCM SPILL OVERS\outputs\PEAO\bajo_niv_educ\1%\simulacion_4\output_tests.xlsx',p_value_vec_23','p_value_vec_23');</v>
      </c>
      <c r="RK34">
        <v>23</v>
      </c>
      <c r="RL34" t="str">
        <f>"xlswrite('G:\Mi unidad\1. PROYECTOS TELLO 2022\SCM SPILL OVERS\outputs\PEAO\bajo_ingreso\1%\simulacion_4\output_tests.xlsx',p_value_vec_"&amp;RK34&amp;"','p_value_vec_"&amp;RK34&amp;"');"</f>
        <v>xlswrite('G:\Mi unidad\1. PROYECTOS TELLO 2022\SCM SPILL OVERS\outputs\PEAO\bajo_ingreso\1%\simulacion_4\output_tests.xlsx',p_value_vec_23','p_value_vec_23');</v>
      </c>
      <c r="RW34">
        <v>23</v>
      </c>
      <c r="RX34" t="str">
        <f>"xlswrite('G:\Mi unidad\1. PROYECTOS TELLO 2022\SCM SPILL OVERS\outputs\PEAO\densidad\1%\simulacion_4\output_tests.xlsx',p_value_vec_"&amp;RW34&amp;"','p_value_vec_"&amp;RW34&amp;"');"</f>
        <v>xlswrite('G:\Mi unidad\1. PROYECTOS TELLO 2022\SCM SPILL OVERS\outputs\PEAO\densidad\1%\simulacion_4\output_tests.xlsx',p_value_vec_23','p_value_vec_23');</v>
      </c>
      <c r="SI34">
        <v>23</v>
      </c>
      <c r="SJ34" t="str">
        <f>"xlswrite('G:\Mi unidad\1. PROYECTOS TELLO 2022\SCM SPILL OVERS\outputs\PEAO\densidad_g\1%\simulacion_4\output_tests.xlsx',p_value_vec_"&amp;SI34&amp;"','p_value_vec_"&amp;SI34&amp;"');"</f>
        <v>xlswrite('G:\Mi unidad\1. PROYECTOS TELLO 2022\SCM SPILL OVERS\outputs\PEAO\densidad_g\1%\simulacion_4\output_tests.xlsx',p_value_vec_23','p_value_vec_23');</v>
      </c>
      <c r="SU34">
        <v>23</v>
      </c>
      <c r="SV34" t="str">
        <f>"xlswrite('G:\Mi unidad\1. PROYECTOS TELLO 2022\SCM SPILL OVERS\outputs\PEAO\distancia_centro_salud\1%\simulacion_4\output_tests.xlsx',p_value_vec_"&amp;SU34&amp;"','p_value_vec_"&amp;SU34&amp;"');"</f>
        <v>xlswrite('G:\Mi unidad\1. PROYECTOS TELLO 2022\SCM SPILL OVERS\outputs\PEAO\distancia_centro_salud\1%\simulacion_4\output_tests.xlsx',p_value_vec_23','p_value_vec_23');</v>
      </c>
      <c r="TH34">
        <v>23</v>
      </c>
      <c r="TI34" t="str">
        <f>"xlswrite('G:\Mi unidad\1. PROYECTOS TELLO 2022\SCM SPILL OVERS\outputs\PEAO\informalidad\1%\simulacion_4\output_tests.xlsx',p_value_vec_"&amp;TH34&amp;"','p_value_vec_"&amp;TH34&amp;"');"</f>
        <v>xlswrite('G:\Mi unidad\1. PROYECTOS TELLO 2022\SCM SPILL OVERS\outputs\PEAO\informalidad\1%\simulacion_4\output_tests.xlsx',p_value_vec_23','p_value_vec_23');</v>
      </c>
      <c r="TU34">
        <v>23</v>
      </c>
      <c r="TV34" t="str">
        <f>"xlswrite('G:\Mi unidad\1. PROYECTOS TELLO 2022\SCM SPILL OVERS\outputs\PEAO\alimentos\1%\simulacion_4\output_tests.xlsx',p_value_vec_"&amp;TU34&amp;"','p_value_vec_"&amp;TU34&amp;"');"</f>
        <v>xlswrite('G:\Mi unidad\1. PROYECTOS TELLO 2022\SCM SPILL OVERS\outputs\PEAO\alimentos\1%\simulacion_4\output_tests.xlsx',p_value_vec_23','p_value_vec_23');</v>
      </c>
      <c r="UB34">
        <v>23</v>
      </c>
      <c r="UC34" t="str">
        <f>"xlswrite('G:\Mi unidad\1. PROYECTOS TELLO 2022\SCM SPILL OVERS\outputs\PEAO\jefe_hogar\1%\simulacion_4\output_tests.xlsx',p_value_vec_"&amp;UB34&amp;"','p_value_vec_"&amp;UB34&amp;"');"</f>
        <v>xlswrite('G:\Mi unidad\1. PROYECTOS TELLO 2022\SCM SPILL OVERS\outputs\PEAO\jefe_hogar\1%\simulacion_4\output_tests.xlsx',p_value_vec_23','p_value_vec_23');</v>
      </c>
      <c r="UI34">
        <v>23</v>
      </c>
      <c r="UJ34" t="str">
        <f>"xlswrite('G:\Mi unidad\1. PROYECTOS TELLO 2022\SCM SPILL OVERS\outputs\PEAO\mujeres\1%\simulacion_4\output_tests.xlsx',p_value_vec_"&amp;UI34&amp;"','p_value_vec_"&amp;UI34&amp;"');"</f>
        <v>xlswrite('G:\Mi unidad\1. PROYECTOS TELLO 2022\SCM SPILL OVERS\outputs\PEAO\mujeres\1%\simulacion_4\output_tests.xlsx',p_value_vec_23','p_value_vec_23');</v>
      </c>
      <c r="UU34">
        <v>23</v>
      </c>
      <c r="UV34" t="str">
        <f>"xlswrite('G:\Mi unidad\1. PROYECTOS TELLO 2022\SCM SPILL OVERS\outputs\PEAO\criminalidad\1%\simulacion_4\output_tests.xlsx',p_value_vec_"&amp;UU34&amp;"','p_value_vec_"&amp;UU34&amp;"');"</f>
        <v>xlswrite('G:\Mi unidad\1. PROYECTOS TELLO 2022\SCM SPILL OVERS\outputs\PEAO\criminalidad\1%\simulacion_4\output_tests.xlsx',p_value_vec_23','p_value_vec_23');</v>
      </c>
    </row>
    <row r="35" spans="1:568" x14ac:dyDescent="0.3">
      <c r="A35">
        <v>95</v>
      </c>
      <c r="B35" s="2" t="str">
        <f t="shared" si="47"/>
        <v>[data_95,provincias_95,~] = xlsread('BD_PEAO_est_1_provincia_95.xlsx');</v>
      </c>
      <c r="E35" s="2" t="str">
        <f t="shared" si="37"/>
        <v>provincia_95 = unique(provincias_95(2:end,1));</v>
      </c>
      <c r="O35" s="2" t="str">
        <f t="shared" si="48"/>
        <v>PEAO_95 = reshape(data_95(:,2),T+S,N);</v>
      </c>
      <c r="T35" s="2" t="str">
        <f t="shared" si="49"/>
        <v xml:space="preserve">PEAO_95 = PEAO_95'; </v>
      </c>
      <c r="X35" s="2" t="str">
        <f t="shared" si="50"/>
        <v>tratado_95 = PEAO_95(1,:);</v>
      </c>
      <c r="AC35" s="2" t="str">
        <f t="shared" si="51"/>
        <v>PEAO_95(1,:) = [];</v>
      </c>
      <c r="AI35" s="2" t="str">
        <f t="shared" si="52"/>
        <v>PEAO_95 = [tratado_95;PEAO_95];</v>
      </c>
      <c r="AN35" s="2" t="str">
        <f t="shared" si="53"/>
        <v>Y_95 = PEAO_95; % outcome matrix</v>
      </c>
      <c r="AS35" s="2" t="str">
        <f t="shared" si="44"/>
        <v>Y_pre_95 = Y_95(:,1:T);</v>
      </c>
      <c r="AW35" s="2" t="str">
        <f t="shared" si="45"/>
        <v>Y_post_95 = Y_95(:,T+1:end);</v>
      </c>
      <c r="BA35" s="2" t="str">
        <f t="shared" si="46"/>
        <v>[a_hat_95,B_hat_95] = scm_batch(Y_pre_95);</v>
      </c>
      <c r="BF35" s="2" t="str">
        <f t="shared" si="38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39"/>
        <v>M_hat_95 = (eye(N)-B_hat_95)'*(eye(N)-B_hat_95);</v>
      </c>
      <c r="DQ35" s="2" t="str">
        <f t="shared" si="40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1"/>
        <v>synthetic_control_95=synthetic_control_95'</v>
      </c>
      <c r="EQ35" s="2" t="str">
        <f t="shared" si="42"/>
        <v>synthetic_control_sp_95=synthetic_control_sp_95'</v>
      </c>
      <c r="EV35" s="2" t="str">
        <f t="shared" si="43"/>
        <v>tratado_95=tratado_95'</v>
      </c>
      <c r="EZ35" s="2" t="str">
        <f t="shared" si="54"/>
        <v>xlswrite('G:\Mi unidad\1. PROYECTOS TELLO 2022\SCM SPILL OVERS\outputs\PEAO\distancia_centro_salud\1%\simulacion_4\synthetic_control_outputs.xlsx',synthetic_control_95,95)</v>
      </c>
      <c r="FN35" s="2" t="str">
        <f t="shared" si="55"/>
        <v>xlswrite('G:\Mi unidad\1. PROYECTOS TELLO 2022\SCM SPILL OVERS\outputs\PEAO\distancia_centro_salud\1%\simulacion_4\synthetic_control_spillover_outputs.xlsx',synthetic_control_sp_95,95)</v>
      </c>
      <c r="GD35" s="2" t="str">
        <f t="shared" si="56"/>
        <v>xlswrite('G:\Mi unidad\1. PROYECTOS TELLO 2022\SCM SPILL OVERS\outputs\PEAO\distancia_centro_salud\1%\simulacion_4\observado_outputs.xlsx',tratado_95,95)</v>
      </c>
      <c r="GR35" s="2" t="str">
        <f t="shared" si="57"/>
        <v>xlswrite('G:\Mi unidad\1. PROYECTOS TELLO 2022\SCM SPILL OVERS\outputs\PEAO\informalidad\1%\simulacion_4\synthetic_control_outputs.xlsx',synthetic_control_95,95)</v>
      </c>
      <c r="HF35" s="2" t="str">
        <f t="shared" si="58"/>
        <v>xlswrite('G:\Mi unidad\1. PROYECTOS TELLO 2022\SCM SPILL OVERS\outputs\PEAO\informalidad\1%\simulacion_4\synthetic_control_spillover_outputs.xlsx',synthetic_control_sp_95,95)</v>
      </c>
      <c r="HV35" s="2" t="str">
        <f t="shared" si="59"/>
        <v>xlswrite('G:\Mi unidad\1. PROYECTOS TELLO 2022\SCM SPILL OVERS\outputs\PEAO\informalidad\1%\simulacion_4\observado_outputs.xlsx',tratado_95,95)</v>
      </c>
      <c r="IJ35" s="2" t="str">
        <f t="shared" si="60"/>
        <v>xlswrite('G:\Mi unidad\1. PROYECTOS TELLO 2022\SCM SPILL OVERS\outputs\PEAO\densidad\1%\simulacion_4\synthetic_control_outputs.xlsx',synthetic_control_95,95)</v>
      </c>
      <c r="IX35" s="2" t="str">
        <f t="shared" si="61"/>
        <v>xlswrite('G:\Mi unidad\1. PROYECTOS TELLO 2022\SCM SPILL OVERS\outputs\PEAO\densidad\1%\simulacion_4\synthetic_control_spillover_outputs.xlsx',synthetic_control_sp_95,95)</v>
      </c>
      <c r="JN35" s="2" t="str">
        <f t="shared" si="62"/>
        <v>xlswrite('G:\Mi unidad\1. PROYECTOS TELLO 2022\SCM SPILL OVERS\outputs\PEAO\densidad\1%\simulacion_4\observado_outputs.xlsx',tratado_95,95)</v>
      </c>
      <c r="KA35" s="2" t="str">
        <f t="shared" si="63"/>
        <v>xlswrite('G:\Mi unidad\1. PROYECTOS TELLO 2022\SCM SPILL OVERS\outputs\PEAO\bajo_niv_educ\1%\simulacion_4\synthetic_control_outputs.xlsx',synthetic_control_95,95)</v>
      </c>
      <c r="KO35" s="2" t="str">
        <f t="shared" si="64"/>
        <v>xlswrite('G:\Mi unidad\1. PROYECTOS TELLO 2022\SCM SPILL OVERS\outputs\PEAO\bajo_niv_educ\1%\simulacion_4\synthetic_control_spillover_outputs.xlsx',synthetic_control_sp_95,95)</v>
      </c>
      <c r="LE35" s="2" t="str">
        <f t="shared" si="65"/>
        <v>xlswrite('G:\Mi unidad\1. PROYECTOS TELLO 2022\SCM SPILL OVERS\outputs\PEAO\bajo_niv_educ\1%\simulacion_4\observado_outputs.xlsx',tratado_95,95)</v>
      </c>
      <c r="LS35" s="2" t="str">
        <f t="shared" si="66"/>
        <v>xlswrite('G:\Mi unidad\1. PROYECTOS TELLO 2022\SCM SPILL OVERS\outputs\PEAO\bajo_ingreso\1%\simulacion_4\synthetic_control_outputs.xlsx',synthetic_control_95,95)</v>
      </c>
      <c r="MH35" s="2" t="str">
        <f t="shared" si="67"/>
        <v>xlswrite('G:\Mi unidad\1. PROYECTOS TELLO 2022\SCM SPILL OVERS\outputs\PEAO\bajo_ingreso\1%\simulacion_4\synthetic_control_spillover_outputs.xlsx',synthetic_control_sp_95,95)</v>
      </c>
      <c r="MX35" s="2" t="str">
        <f t="shared" si="68"/>
        <v>xlswrite('G:\Mi unidad\1. PROYECTOS TELLO 2022\SCM SPILL OVERS\outputs\PEAO\bajo_ingreso\1%\simulacion_4\observado_outputs.xlsx',tratado_95,95)</v>
      </c>
      <c r="NR35" s="2" t="str">
        <f t="shared" si="69"/>
        <v>xlswrite('G:\Mi unidad\1. PROYECTOS TELLO 2022\SCM SPILL OVERS\outputs\PEAO\densidad_g\1%\simulacion_4\synthetic_control_outputs.xlsx',synthetic_control_95,95)</v>
      </c>
      <c r="OF35" s="2" t="str">
        <f t="shared" si="70"/>
        <v>xlswrite('G:\Mi unidad\1. PROYECTOS TELLO 2022\SCM SPILL OVERS\outputs\PEAO\densidad_g\1%\simulacion_4\synthetic_control_spillover_outputs.xlsx',synthetic_control_sp_95,95)</v>
      </c>
      <c r="OV35" s="2" t="str">
        <f t="shared" si="71"/>
        <v>xlswrite('G:\Mi unidad\1. PROYECTOS TELLO 2022\SCM SPILL OVERS\outputs\PEAO\densidad_g\1%\simulacion_4\observado_outputs.xlsx',tratado_95,95)</v>
      </c>
      <c r="PI35" s="2" t="str">
        <f t="shared" si="72"/>
        <v>xlswrite('G:\Mi unidad\1. PROYECTOS TELLO 2022\SCM SPILL OVERS\outputs\PEAO\alimentos\1%\simulacion_4\synthetic_control_outputs.xlsx',synthetic_control_95,95);</v>
      </c>
      <c r="PJ35" s="2" t="str">
        <f t="shared" si="73"/>
        <v>xlswrite('G:\Mi unidad\1. PROYECTOS TELLO 2022\SCM SPILL OVERS\outputs\PEAO\alimentos\1%\simulacion_4\synthetic_control_spillover_outputs.xlsx',synthetic_control_sp_95,95);</v>
      </c>
      <c r="PK35" s="2" t="str">
        <f t="shared" si="74"/>
        <v>xlswrite('G:\Mi unidad\1. PROYECTOS TELLO 2022\SCM SPILL OVERS\outputs\PEAO\alimentos\1%\simulacion_4\observado_outputs.xlsx',tratado_95,95);</v>
      </c>
      <c r="PP35" s="2" t="str">
        <f t="shared" si="75"/>
        <v>xlswrite('G:\Mi unidad\1. PROYECTOS TELLO 2022\SCM SPILL OVERS\outputs\PEAO\jefe_hogar\1%\simulacion_4\synthetic_control_outputs.xlsx',synthetic_control_95,95);</v>
      </c>
      <c r="PQ35" s="2" t="str">
        <f t="shared" si="76"/>
        <v>xlswrite('G:\Mi unidad\1. PROYECTOS TELLO 2022\SCM SPILL OVERS\outputs\PEAO\jefe_hogar\1%\simulacion_4\synthetic_control_spillover_outputs.xlsx',synthetic_control_sp_95,95);</v>
      </c>
      <c r="PR35" s="2" t="str">
        <f t="shared" si="77"/>
        <v>xlswrite('G:\Mi unidad\1. PROYECTOS TELLO 2022\SCM SPILL OVERS\outputs\PEAO\jefe_hogar\1%\simulacion_4\observado_outputs.xlsx',tratado_95,95);</v>
      </c>
      <c r="PV35" s="2" t="str">
        <f t="shared" si="78"/>
        <v>xlswrite('G:\Mi unidad\1. PROYECTOS TELLO 2022\SCM SPILL OVERS\outputs\PEAO\mujeres\1%\simulacion_4\synthetic_control_outputs.xlsx',synthetic_control_95,95);</v>
      </c>
      <c r="PW35" s="2" t="str">
        <f t="shared" si="79"/>
        <v>xlswrite('G:\Mi unidad\1. PROYECTOS TELLO 2022\SCM SPILL OVERS\outputs\PEAO\mujeres\1%\simulacion_4\synthetic_control_spillover_outputs.xlsx',synthetic_control_sp_95,95);</v>
      </c>
      <c r="PX35" s="2" t="str">
        <f t="shared" si="80"/>
        <v>xlswrite('G:\Mi unidad\1. PROYECTOS TELLO 2022\SCM SPILL OVERS\outputs\PEAO\mujeres\1%\simulacion_4\observado_outputs.xlsx',tratado_95,95);</v>
      </c>
      <c r="QB35" s="2" t="str">
        <f t="shared" si="81"/>
        <v>xlswrite('G:\Mi unidad\1. PROYECTOS TELLO 2022\SCM SPILL OVERS\outputs\PEAO\criminalidad\1%\simulacion_4\synthetic_control_outputs.xlsx',synthetic_control_95,95);</v>
      </c>
      <c r="QC35" s="2" t="str">
        <f t="shared" si="82"/>
        <v>xlswrite('G:\Mi unidad\1. PROYECTOS TELLO 2022\SCM SPILL OVERS\outputs\PEAO\criminalidad\1%\simulacion_4\synthetic_control_spillover_outputs.xlsx',synthetic_control_sp_95,95);</v>
      </c>
      <c r="QD35" s="2" t="str">
        <f t="shared" si="83"/>
        <v>xlswrite('G:\Mi unidad\1. PROYECTOS TELLO 2022\SCM SPILL OVERS\outputs\PEAO\criminalidad\1%\simulacion_4\observado_outputs.xlsx',tratado_95,95);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OVERS\outputs\PEAO\bajo_niv_educ\1%\simulacion_4\output_tests.xlsx',alpha1_hat_vec_"&amp;QW35&amp;"','alpha1_hat_vec_"&amp;QW35&amp;"');"</f>
        <v>xlswrite('G:\Mi unidad\1. PROYECTOS TELLO 2022\SCM SPILL OVERS\outputs\PEAO\bajo_niv_educ\1%\simulacion_4\output_tests.xlsx',alpha1_hat_vec_23','alpha1_hat_vec_23');</v>
      </c>
      <c r="RK35">
        <v>23</v>
      </c>
      <c r="RL35" t="str">
        <f>"xlswrite('G:\Mi unidad\1. PROYECTOS TELLO 2022\SCM SPILL OVERS\outputs\PEAO\bajo_ingreso\1%\simulacion_4\output_tests.xlsx',alpha1_hat_vec_"&amp;RK35&amp;"','alpha1_hat_vec_"&amp;RK35&amp;"');"</f>
        <v>xlswrite('G:\Mi unidad\1. PROYECTOS TELLO 2022\SCM SPILL OVERS\outputs\PEAO\bajo_ingreso\1%\simulacion_4\output_tests.xlsx',alpha1_hat_vec_23','alpha1_hat_vec_23');</v>
      </c>
      <c r="RW35">
        <v>23</v>
      </c>
      <c r="RX35" t="str">
        <f>"xlswrite('G:\Mi unidad\1. PROYECTOS TELLO 2022\SCM SPILL OVERS\outputs\PEAO\densidad\1%\simulacion_4\output_tests.xlsx',alpha1_hat_vec_"&amp;RW35&amp;"','alpha1_hat_vec_"&amp;RW35&amp;"');"</f>
        <v>xlswrite('G:\Mi unidad\1. PROYECTOS TELLO 2022\SCM SPILL OVERS\outputs\PEAO\densidad\1%\simulacion_4\output_tests.xlsx',alpha1_hat_vec_23','alpha1_hat_vec_23');</v>
      </c>
      <c r="SI35">
        <v>23</v>
      </c>
      <c r="SJ35" t="str">
        <f>"xlswrite('G:\Mi unidad\1. PROYECTOS TELLO 2022\SCM SPILL OVERS\outputs\PEAO\densidad_g\1%\simulacion_4\output_tests.xlsx',alpha1_hat_vec_"&amp;SI35&amp;"','alpha1_hat_vec_"&amp;SI35&amp;"');"</f>
        <v>xlswrite('G:\Mi unidad\1. PROYECTOS TELLO 2022\SCM SPILL OVERS\outputs\PEAO\densidad_g\1%\simulacion_4\output_tests.xlsx',alpha1_hat_vec_23','alpha1_hat_vec_23');</v>
      </c>
      <c r="SU35">
        <v>23</v>
      </c>
      <c r="SV35" t="str">
        <f>"xlswrite('G:\Mi unidad\1. PROYECTOS TELLO 2022\SCM SPILL OVERS\outputs\PEAO\distancia_centro_salud\1%\simulacion_4\output_tests.xlsx',alpha1_hat_vec_"&amp;SU35&amp;"','alpha1_hat_vec_"&amp;SU35&amp;"');"</f>
        <v>xlswrite('G:\Mi unidad\1. PROYECTOS TELLO 2022\SCM SPILL OVERS\outputs\PEAO\distancia_centro_salud\1%\simulacion_4\output_tests.xlsx',alpha1_hat_vec_23','alpha1_hat_vec_23');</v>
      </c>
      <c r="TH35">
        <v>23</v>
      </c>
      <c r="TI35" t="str">
        <f>"xlswrite('G:\Mi unidad\1. PROYECTOS TELLO 2022\SCM SPILL OVERS\outputs\PEAO\informalidad\1%\simulacion_4\output_tests.xlsx',alpha1_hat_vec_"&amp;TH35&amp;"','alpha1_hat_vec_"&amp;TH35&amp;"');"</f>
        <v>xlswrite('G:\Mi unidad\1. PROYECTOS TELLO 2022\SCM SPILL OVERS\outputs\PEAO\informalidad\1%\simulacion_4\output_tests.xlsx',alpha1_hat_vec_23','alpha1_hat_vec_23');</v>
      </c>
      <c r="TU35">
        <v>23</v>
      </c>
      <c r="TV35" t="str">
        <f>"xlswrite('G:\Mi unidad\1. PROYECTOS TELLO 2022\SCM SPILL OVERS\outputs\PEAO\alimentos\1%\simulacion_4\output_tests.xlsx',alpha1_hat_vec_"&amp;TU35&amp;"','alpha1_hat_vec_"&amp;TU35&amp;"');"</f>
        <v>xlswrite('G:\Mi unidad\1. PROYECTOS TELLO 2022\SCM SPILL OVERS\outputs\PEAO\alimentos\1%\simulacion_4\output_tests.xlsx',alpha1_hat_vec_23','alpha1_hat_vec_23');</v>
      </c>
      <c r="UB35">
        <v>23</v>
      </c>
      <c r="UC35" t="str">
        <f>"xlswrite('G:\Mi unidad\1. PROYECTOS TELLO 2022\SCM SPILL OVERS\outputs\PEAO\jefe_hogar\1%\simulacion_4\output_tests.xlsx',alpha1_hat_vec_"&amp;UB35&amp;"','alpha1_hat_vec_"&amp;UB35&amp;"');"</f>
        <v>xlswrite('G:\Mi unidad\1. PROYECTOS TELLO 2022\SCM SPILL OVERS\outputs\PEAO\jefe_hogar\1%\simulacion_4\output_tests.xlsx',alpha1_hat_vec_23','alpha1_hat_vec_23');</v>
      </c>
      <c r="UI35">
        <v>23</v>
      </c>
      <c r="UJ35" t="str">
        <f>"xlswrite('G:\Mi unidad\1. PROYECTOS TELLO 2022\SCM SPILL OVERS\outputs\PEAO\mujeres\1%\simulacion_4\output_tests.xlsx',alpha1_hat_vec_"&amp;UI35&amp;"','alpha1_hat_vec_"&amp;UI35&amp;"');"</f>
        <v>xlswrite('G:\Mi unidad\1. PROYECTOS TELLO 2022\SCM SPILL OVERS\outputs\PEAO\mujeres\1%\simulacion_4\output_tests.xlsx',alpha1_hat_vec_23','alpha1_hat_vec_23');</v>
      </c>
      <c r="UU35">
        <v>23</v>
      </c>
      <c r="UV35" t="str">
        <f>"xlswrite('G:\Mi unidad\1. PROYECTOS TELLO 2022\SCM SPILL OVERS\outputs\PEAO\criminalidad\1%\simulacion_4\output_tests.xlsx',alpha1_hat_vec_"&amp;UU35&amp;"','alpha1_hat_vec_"&amp;UU35&amp;"');"</f>
        <v>xlswrite('G:\Mi unidad\1. PROYECTOS TELLO 2022\SCM SPILL OVERS\outputs\PEAO\criminalidad\1%\simulacion_4\output_tests.xlsx',alpha1_hat_vec_23','alpha1_hat_vec_23');</v>
      </c>
    </row>
    <row r="36" spans="1:568" x14ac:dyDescent="0.3">
      <c r="A36">
        <v>100</v>
      </c>
      <c r="B36" s="2" t="str">
        <f t="shared" si="47"/>
        <v>[data_100,provincias_100,~] = xlsread('BD_PEAO_est_1_provincia_100.xlsx');</v>
      </c>
      <c r="E36" s="2" t="str">
        <f t="shared" si="37"/>
        <v>provincia_100 = unique(provincias_100(2:end,1));</v>
      </c>
      <c r="O36" s="2" t="str">
        <f t="shared" si="48"/>
        <v>PEAO_100 = reshape(data_100(:,2),T+S,N);</v>
      </c>
      <c r="T36" s="2" t="str">
        <f t="shared" si="49"/>
        <v xml:space="preserve">PEAO_100 = PEAO_100'; </v>
      </c>
      <c r="X36" s="2" t="str">
        <f t="shared" si="50"/>
        <v>tratado_100 = PEAO_100(1,:);</v>
      </c>
      <c r="AC36" s="2" t="str">
        <f t="shared" si="51"/>
        <v>PEAO_100(1,:) = [];</v>
      </c>
      <c r="AI36" s="2" t="str">
        <f t="shared" si="52"/>
        <v>PEAO_100 = [tratado_100;PEAO_100];</v>
      </c>
      <c r="AN36" s="2" t="str">
        <f t="shared" si="53"/>
        <v>Y_100 = PEAO_100; % outcome matrix</v>
      </c>
      <c r="AS36" s="2" t="str">
        <f t="shared" si="44"/>
        <v>Y_pre_100 = Y_100(:,1:T);</v>
      </c>
      <c r="AW36" s="2" t="str">
        <f t="shared" si="45"/>
        <v>Y_post_100 = Y_100(:,T+1:end);</v>
      </c>
      <c r="BA36" s="2" t="str">
        <f t="shared" si="46"/>
        <v>[a_hat_100,B_hat_100] = scm_batch(Y_pre_100);</v>
      </c>
      <c r="BF36" s="2" t="str">
        <f t="shared" si="38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39"/>
        <v>M_hat_100 = (eye(N)-B_hat_100)'*(eye(N)-B_hat_100);</v>
      </c>
      <c r="DQ36" s="2" t="str">
        <f t="shared" si="40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1"/>
        <v>synthetic_control_100=synthetic_control_100'</v>
      </c>
      <c r="EQ36" s="2" t="str">
        <f t="shared" si="42"/>
        <v>synthetic_control_sp_100=synthetic_control_sp_100'</v>
      </c>
      <c r="EV36" s="2" t="str">
        <f t="shared" si="43"/>
        <v>tratado_100=tratado_100'</v>
      </c>
      <c r="EZ36" s="2" t="str">
        <f t="shared" si="54"/>
        <v>xlswrite('G:\Mi unidad\1. PROYECTOS TELLO 2022\SCM SPILL OVERS\outputs\PEAO\distancia_centro_salud\1%\simulacion_4\synthetic_control_outputs.xlsx',synthetic_control_100,100)</v>
      </c>
      <c r="FN36" s="2" t="str">
        <f t="shared" si="55"/>
        <v>xlswrite('G:\Mi unidad\1. PROYECTOS TELLO 2022\SCM SPILL OVERS\outputs\PEAO\distancia_centro_salud\1%\simulacion_4\synthetic_control_spillover_outputs.xlsx',synthetic_control_sp_100,100)</v>
      </c>
      <c r="GD36" s="2" t="str">
        <f t="shared" si="56"/>
        <v>xlswrite('G:\Mi unidad\1. PROYECTOS TELLO 2022\SCM SPILL OVERS\outputs\PEAO\distancia_centro_salud\1%\simulacion_4\observado_outputs.xlsx',tratado_100,100)</v>
      </c>
      <c r="GR36" s="2" t="str">
        <f t="shared" si="57"/>
        <v>xlswrite('G:\Mi unidad\1. PROYECTOS TELLO 2022\SCM SPILL OVERS\outputs\PEAO\informalidad\1%\simulacion_4\synthetic_control_outputs.xlsx',synthetic_control_100,100)</v>
      </c>
      <c r="HF36" s="2" t="str">
        <f t="shared" si="58"/>
        <v>xlswrite('G:\Mi unidad\1. PROYECTOS TELLO 2022\SCM SPILL OVERS\outputs\PEAO\informalidad\1%\simulacion_4\synthetic_control_spillover_outputs.xlsx',synthetic_control_sp_100,100)</v>
      </c>
      <c r="HV36" s="2" t="str">
        <f t="shared" si="59"/>
        <v>xlswrite('G:\Mi unidad\1. PROYECTOS TELLO 2022\SCM SPILL OVERS\outputs\PEAO\informalidad\1%\simulacion_4\observado_outputs.xlsx',tratado_100,100)</v>
      </c>
      <c r="IJ36" s="2" t="str">
        <f t="shared" si="60"/>
        <v>xlswrite('G:\Mi unidad\1. PROYECTOS TELLO 2022\SCM SPILL OVERS\outputs\PEAO\densidad\1%\simulacion_4\synthetic_control_outputs.xlsx',synthetic_control_100,100)</v>
      </c>
      <c r="IX36" s="2" t="str">
        <f t="shared" si="61"/>
        <v>xlswrite('G:\Mi unidad\1. PROYECTOS TELLO 2022\SCM SPILL OVERS\outputs\PEAO\densidad\1%\simulacion_4\synthetic_control_spillover_outputs.xlsx',synthetic_control_sp_100,100)</v>
      </c>
      <c r="JN36" s="2" t="str">
        <f t="shared" si="62"/>
        <v>xlswrite('G:\Mi unidad\1. PROYECTOS TELLO 2022\SCM SPILL OVERS\outputs\PEAO\densidad\1%\simulacion_4\observado_outputs.xlsx',tratado_100,100)</v>
      </c>
      <c r="KA36" s="2" t="str">
        <f t="shared" si="63"/>
        <v>xlswrite('G:\Mi unidad\1. PROYECTOS TELLO 2022\SCM SPILL OVERS\outputs\PEAO\bajo_niv_educ\1%\simulacion_4\synthetic_control_outputs.xlsx',synthetic_control_100,100)</v>
      </c>
      <c r="KO36" s="2" t="str">
        <f t="shared" si="64"/>
        <v>xlswrite('G:\Mi unidad\1. PROYECTOS TELLO 2022\SCM SPILL OVERS\outputs\PEAO\bajo_niv_educ\1%\simulacion_4\synthetic_control_spillover_outputs.xlsx',synthetic_control_sp_100,100)</v>
      </c>
      <c r="LE36" s="2" t="str">
        <f t="shared" si="65"/>
        <v>xlswrite('G:\Mi unidad\1. PROYECTOS TELLO 2022\SCM SPILL OVERS\outputs\PEAO\bajo_niv_educ\1%\simulacion_4\observado_outputs.xlsx',tratado_100,100)</v>
      </c>
      <c r="LS36" s="2" t="str">
        <f t="shared" si="66"/>
        <v>xlswrite('G:\Mi unidad\1. PROYECTOS TELLO 2022\SCM SPILL OVERS\outputs\PEAO\bajo_ingreso\1%\simulacion_4\synthetic_control_outputs.xlsx',synthetic_control_100,100)</v>
      </c>
      <c r="MH36" s="2" t="str">
        <f t="shared" si="67"/>
        <v>xlswrite('G:\Mi unidad\1. PROYECTOS TELLO 2022\SCM SPILL OVERS\outputs\PEAO\bajo_ingreso\1%\simulacion_4\synthetic_control_spillover_outputs.xlsx',synthetic_control_sp_100,100)</v>
      </c>
      <c r="MX36" s="2" t="str">
        <f t="shared" si="68"/>
        <v>xlswrite('G:\Mi unidad\1. PROYECTOS TELLO 2022\SCM SPILL OVERS\outputs\PEAO\bajo_ingreso\1%\simulacion_4\observado_outputs.xlsx',tratado_100,100)</v>
      </c>
      <c r="NR36" s="2" t="str">
        <f t="shared" si="69"/>
        <v>xlswrite('G:\Mi unidad\1. PROYECTOS TELLO 2022\SCM SPILL OVERS\outputs\PEAO\densidad_g\1%\simulacion_4\synthetic_control_outputs.xlsx',synthetic_control_100,100)</v>
      </c>
      <c r="OF36" s="2" t="str">
        <f t="shared" si="70"/>
        <v>xlswrite('G:\Mi unidad\1. PROYECTOS TELLO 2022\SCM SPILL OVERS\outputs\PEAO\densidad_g\1%\simulacion_4\synthetic_control_spillover_outputs.xlsx',synthetic_control_sp_100,100)</v>
      </c>
      <c r="OV36" s="2" t="str">
        <f t="shared" si="71"/>
        <v>xlswrite('G:\Mi unidad\1. PROYECTOS TELLO 2022\SCM SPILL OVERS\outputs\PEAO\densidad_g\1%\simulacion_4\observado_outputs.xlsx',tratado_100,100)</v>
      </c>
      <c r="PI36" s="2" t="str">
        <f t="shared" si="72"/>
        <v>xlswrite('G:\Mi unidad\1. PROYECTOS TELLO 2022\SCM SPILL OVERS\outputs\PEAO\alimentos\1%\simulacion_4\synthetic_control_outputs.xlsx',synthetic_control_100,100);</v>
      </c>
      <c r="PJ36" s="2" t="str">
        <f t="shared" si="73"/>
        <v>xlswrite('G:\Mi unidad\1. PROYECTOS TELLO 2022\SCM SPILL OVERS\outputs\PEAO\alimentos\1%\simulacion_4\synthetic_control_spillover_outputs.xlsx',synthetic_control_sp_100,100);</v>
      </c>
      <c r="PK36" s="2" t="str">
        <f t="shared" si="74"/>
        <v>xlswrite('G:\Mi unidad\1. PROYECTOS TELLO 2022\SCM SPILL OVERS\outputs\PEAO\alimentos\1%\simulacion_4\observado_outputs.xlsx',tratado_100,100);</v>
      </c>
      <c r="PP36" s="2" t="str">
        <f t="shared" si="75"/>
        <v>xlswrite('G:\Mi unidad\1. PROYECTOS TELLO 2022\SCM SPILL OVERS\outputs\PEAO\jefe_hogar\1%\simulacion_4\synthetic_control_outputs.xlsx',synthetic_control_100,100);</v>
      </c>
      <c r="PQ36" s="2" t="str">
        <f t="shared" si="76"/>
        <v>xlswrite('G:\Mi unidad\1. PROYECTOS TELLO 2022\SCM SPILL OVERS\outputs\PEAO\jefe_hogar\1%\simulacion_4\synthetic_control_spillover_outputs.xlsx',synthetic_control_sp_100,100);</v>
      </c>
      <c r="PR36" s="2" t="str">
        <f t="shared" si="77"/>
        <v>xlswrite('G:\Mi unidad\1. PROYECTOS TELLO 2022\SCM SPILL OVERS\outputs\PEAO\jefe_hogar\1%\simulacion_4\observado_outputs.xlsx',tratado_100,100);</v>
      </c>
      <c r="PV36" s="2" t="str">
        <f t="shared" si="78"/>
        <v>xlswrite('G:\Mi unidad\1. PROYECTOS TELLO 2022\SCM SPILL OVERS\outputs\PEAO\mujeres\1%\simulacion_4\synthetic_control_outputs.xlsx',synthetic_control_100,100);</v>
      </c>
      <c r="PW36" s="2" t="str">
        <f t="shared" si="79"/>
        <v>xlswrite('G:\Mi unidad\1. PROYECTOS TELLO 2022\SCM SPILL OVERS\outputs\PEAO\mujeres\1%\simulacion_4\synthetic_control_spillover_outputs.xlsx',synthetic_control_sp_100,100);</v>
      </c>
      <c r="PX36" s="2" t="str">
        <f t="shared" si="80"/>
        <v>xlswrite('G:\Mi unidad\1. PROYECTOS TELLO 2022\SCM SPILL OVERS\outputs\PEAO\mujeres\1%\simulacion_4\observado_outputs.xlsx',tratado_100,100);</v>
      </c>
      <c r="QB36" s="2" t="str">
        <f t="shared" si="81"/>
        <v>xlswrite('G:\Mi unidad\1. PROYECTOS TELLO 2022\SCM SPILL OVERS\outputs\PEAO\criminalidad\1%\simulacion_4\synthetic_control_outputs.xlsx',synthetic_control_100,100);</v>
      </c>
      <c r="QC36" s="2" t="str">
        <f t="shared" si="82"/>
        <v>xlswrite('G:\Mi unidad\1. PROYECTOS TELLO 2022\SCM SPILL OVERS\outputs\PEAO\criminalidad\1%\simulacion_4\synthetic_control_spillover_outputs.xlsx',synthetic_control_sp_100,100);</v>
      </c>
      <c r="QD36" s="2" t="str">
        <f t="shared" si="83"/>
        <v>xlswrite('G:\Mi unidad\1. PROYECTOS TELLO 2022\SCM SPILL OVERS\outputs\PEAO\criminalidad\1%\simulacion_4\observado_outputs.xlsx',tratado_100,100);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OVERS\outputs\PEAO\bajo_niv_educ\1%\simulacion_4\output_tests.xlsx',spillover_test_"&amp;QW36&amp;"','sp_test_"&amp;QW36&amp;"');"</f>
        <v>xlswrite('G:\Mi unidad\1. PROYECTOS TELLO 2022\SCM SPILL OVERS\outputs\PEAO\bajo_niv_educ\1%\simulacion_4\output_tests.xlsx',spillover_test_23','sp_test_23');</v>
      </c>
      <c r="RK36">
        <v>23</v>
      </c>
      <c r="RL36" t="str">
        <f>"xlswrite('G:\Mi unidad\1. PROYECTOS TELLO 2022\SCM SPILL OVERS\outputs\PEAO\bajo_ingreso\1%\simulacion_4\output_tests.xlsx',spillover_test_"&amp;RK36&amp;"','sp_test_"&amp;RK36&amp;"');"</f>
        <v>xlswrite('G:\Mi unidad\1. PROYECTOS TELLO 2022\SCM SPILL OVERS\outputs\PEAO\bajo_ingreso\1%\simulacion_4\output_tests.xlsx',spillover_test_23','sp_test_23');</v>
      </c>
      <c r="RW36">
        <v>23</v>
      </c>
      <c r="RX36" t="str">
        <f>"xlswrite('G:\Mi unidad\1. PROYECTOS TELLO 2022\SCM SPILL OVERS\outputs\PEAO\densidad\1%\simulacion_4\output_tests.xlsx',spillover_test_"&amp;RW36&amp;"','sp_test_"&amp;RW36&amp;"');"</f>
        <v>xlswrite('G:\Mi unidad\1. PROYECTOS TELLO 2022\SCM SPILL OVERS\outputs\PEAO\densidad\1%\simulacion_4\output_tests.xlsx',spillover_test_23','sp_test_23');</v>
      </c>
      <c r="SI36">
        <v>23</v>
      </c>
      <c r="SJ36" t="str">
        <f>"xlswrite('G:\Mi unidad\1. PROYECTOS TELLO 2022\SCM SPILL OVERS\outputs\PEAO\densidad_g\1%\simulacion_4\output_tests.xlsx',spillover_test_"&amp;SI36&amp;"','sp_test_"&amp;SI36&amp;"');"</f>
        <v>xlswrite('G:\Mi unidad\1. PROYECTOS TELLO 2022\SCM SPILL OVERS\outputs\PEAO\densidad_g\1%\simulacion_4\output_tests.xlsx',spillover_test_23','sp_test_23');</v>
      </c>
      <c r="SU36">
        <v>23</v>
      </c>
      <c r="SV36" t="str">
        <f>"xlswrite('G:\Mi unidad\1. PROYECTOS TELLO 2022\SCM SPILL OVERS\outputs\PEAO\distancia_centro_salud\1%\simulacion_4\output_tests.xlsx',spillover_test_"&amp;SU36&amp;"','sp_test_"&amp;SU36&amp;"');"</f>
        <v>xlswrite('G:\Mi unidad\1. PROYECTOS TELLO 2022\SCM SPILL OVERS\outputs\PEAO\distancia_centro_salud\1%\simulacion_4\output_tests.xlsx',spillover_test_23','sp_test_23');</v>
      </c>
      <c r="TH36">
        <v>23</v>
      </c>
      <c r="TI36" t="str">
        <f>"xlswrite('G:\Mi unidad\1. PROYECTOS TELLO 2022\SCM SPILL OVERS\outputs\PEAO\informalidad\1%\simulacion_4\output_tests.xlsx',spillover_test_"&amp;TH36&amp;"','sp_test_"&amp;TH36&amp;"');"</f>
        <v>xlswrite('G:\Mi unidad\1. PROYECTOS TELLO 2022\SCM SPILL OVERS\outputs\PEAO\informalidad\1%\simulacion_4\output_tests.xlsx',spillover_test_23','sp_test_23');</v>
      </c>
      <c r="TU36">
        <v>23</v>
      </c>
      <c r="TV36" t="str">
        <f>"xlswrite('G:\Mi unidad\1. PROYECTOS TELLO 2022\SCM SPILL OVERS\outputs\PEAO\alimentos\1%\simulacion_4\output_tests.xlsx',spillover_test_"&amp;TU36&amp;"','sp_test_"&amp;TU36&amp;"');"</f>
        <v>xlswrite('G:\Mi unidad\1. PROYECTOS TELLO 2022\SCM SPILL OVERS\outputs\PEAO\alimentos\1%\simulacion_4\output_tests.xlsx',spillover_test_23','sp_test_23');</v>
      </c>
      <c r="UB36">
        <v>23</v>
      </c>
      <c r="UC36" t="str">
        <f>"xlswrite('G:\Mi unidad\1. PROYECTOS TELLO 2022\SCM SPILL OVERS\outputs\PEAO\jefe_hogar\1%\simulacion_4\output_tests.xlsx',spillover_test_"&amp;UB36&amp;"','sp_test_"&amp;UB36&amp;"');"</f>
        <v>xlswrite('G:\Mi unidad\1. PROYECTOS TELLO 2022\SCM SPILL OVERS\outputs\PEAO\jefe_hogar\1%\simulacion_4\output_tests.xlsx',spillover_test_23','sp_test_23');</v>
      </c>
      <c r="UI36">
        <v>23</v>
      </c>
      <c r="UJ36" t="str">
        <f>"xlswrite('G:\Mi unidad\1. PROYECTOS TELLO 2022\SCM SPILL OVERS\outputs\PEAO\mujeres\1%\simulacion_4\output_tests.xlsx',spillover_test_"&amp;UI36&amp;"','sp_test_"&amp;UI36&amp;"');"</f>
        <v>xlswrite('G:\Mi unidad\1. PROYECTOS TELLO 2022\SCM SPILL OVERS\outputs\PEAO\mujeres\1%\simulacion_4\output_tests.xlsx',spillover_test_23','sp_test_23');</v>
      </c>
      <c r="UU36">
        <v>23</v>
      </c>
      <c r="UV36" t="str">
        <f>"xlswrite('G:\Mi unidad\1. PROYECTOS TELLO 2022\SCM SPILL OVERS\outputs\PEAO\criminalidad\1%\simulacion_4\output_tests.xlsx',spillover_test_"&amp;UU36&amp;"','sp_test_"&amp;UU36&amp;"');"</f>
        <v>xlswrite('G:\Mi unidad\1. PROYECTOS TELLO 2022\SCM SPILL OVERS\outputs\PEAO\criminalidad\1%\simulacion_4\output_tests.xlsx',spillover_test_23','sp_test_23');</v>
      </c>
    </row>
    <row r="37" spans="1:568" x14ac:dyDescent="0.3">
      <c r="A37">
        <v>104</v>
      </c>
      <c r="B37" s="2" t="str">
        <f t="shared" si="47"/>
        <v>[data_104,provincias_104,~] = xlsread('BD_PEAO_est_1_provincia_104.xlsx');</v>
      </c>
      <c r="E37" s="2" t="str">
        <f t="shared" si="37"/>
        <v>provincia_104 = unique(provincias_104(2:end,1));</v>
      </c>
      <c r="O37" s="2" t="str">
        <f t="shared" si="48"/>
        <v>PEAO_104 = reshape(data_104(:,2),T+S,N);</v>
      </c>
      <c r="T37" s="2" t="str">
        <f t="shared" si="49"/>
        <v xml:space="preserve">PEAO_104 = PEAO_104'; </v>
      </c>
      <c r="X37" s="2" t="str">
        <f t="shared" si="50"/>
        <v>tratado_104 = PEAO_104(1,:);</v>
      </c>
      <c r="AC37" s="2" t="str">
        <f t="shared" si="51"/>
        <v>PEAO_104(1,:) = [];</v>
      </c>
      <c r="AI37" s="2" t="str">
        <f t="shared" si="52"/>
        <v>PEAO_104 = [tratado_104;PEAO_104];</v>
      </c>
      <c r="AN37" s="2" t="str">
        <f t="shared" si="53"/>
        <v>Y_104 = PEAO_104; % outcome matrix</v>
      </c>
      <c r="AS37" s="2" t="str">
        <f t="shared" si="44"/>
        <v>Y_pre_104 = Y_104(:,1:T);</v>
      </c>
      <c r="AW37" s="2" t="str">
        <f t="shared" si="45"/>
        <v>Y_post_104 = Y_104(:,T+1:end);</v>
      </c>
      <c r="BA37" s="2" t="str">
        <f t="shared" si="46"/>
        <v>[a_hat_104,B_hat_104] = scm_batch(Y_pre_104);</v>
      </c>
      <c r="BF37" s="2" t="str">
        <f t="shared" si="38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39"/>
        <v>M_hat_104 = (eye(N)-B_hat_104)'*(eye(N)-B_hat_104);</v>
      </c>
      <c r="DQ37" s="2" t="str">
        <f t="shared" si="40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1"/>
        <v>synthetic_control_104=synthetic_control_104'</v>
      </c>
      <c r="EQ37" s="2" t="str">
        <f t="shared" si="42"/>
        <v>synthetic_control_sp_104=synthetic_control_sp_104'</v>
      </c>
      <c r="EV37" s="2" t="str">
        <f t="shared" si="43"/>
        <v>tratado_104=tratado_104'</v>
      </c>
      <c r="EZ37" s="2" t="str">
        <f t="shared" si="54"/>
        <v>xlswrite('G:\Mi unidad\1. PROYECTOS TELLO 2022\SCM SPILL OVERS\outputs\PEAO\distancia_centro_salud\1%\simulacion_4\synthetic_control_outputs.xlsx',synthetic_control_104,104)</v>
      </c>
      <c r="FN37" s="2" t="str">
        <f t="shared" si="55"/>
        <v>xlswrite('G:\Mi unidad\1. PROYECTOS TELLO 2022\SCM SPILL OVERS\outputs\PEAO\distancia_centro_salud\1%\simulacion_4\synthetic_control_spillover_outputs.xlsx',synthetic_control_sp_104,104)</v>
      </c>
      <c r="GD37" s="2" t="str">
        <f t="shared" si="56"/>
        <v>xlswrite('G:\Mi unidad\1. PROYECTOS TELLO 2022\SCM SPILL OVERS\outputs\PEAO\distancia_centro_salud\1%\simulacion_4\observado_outputs.xlsx',tratado_104,104)</v>
      </c>
      <c r="GR37" s="2" t="str">
        <f t="shared" si="57"/>
        <v>xlswrite('G:\Mi unidad\1. PROYECTOS TELLO 2022\SCM SPILL OVERS\outputs\PEAO\informalidad\1%\simulacion_4\synthetic_control_outputs.xlsx',synthetic_control_104,104)</v>
      </c>
      <c r="HF37" s="2" t="str">
        <f t="shared" si="58"/>
        <v>xlswrite('G:\Mi unidad\1. PROYECTOS TELLO 2022\SCM SPILL OVERS\outputs\PEAO\informalidad\1%\simulacion_4\synthetic_control_spillover_outputs.xlsx',synthetic_control_sp_104,104)</v>
      </c>
      <c r="HV37" s="2" t="str">
        <f t="shared" si="59"/>
        <v>xlswrite('G:\Mi unidad\1. PROYECTOS TELLO 2022\SCM SPILL OVERS\outputs\PEAO\informalidad\1%\simulacion_4\observado_outputs.xlsx',tratado_104,104)</v>
      </c>
      <c r="IJ37" s="2" t="str">
        <f t="shared" si="60"/>
        <v>xlswrite('G:\Mi unidad\1. PROYECTOS TELLO 2022\SCM SPILL OVERS\outputs\PEAO\densidad\1%\simulacion_4\synthetic_control_outputs.xlsx',synthetic_control_104,104)</v>
      </c>
      <c r="IX37" s="2" t="str">
        <f t="shared" si="61"/>
        <v>xlswrite('G:\Mi unidad\1. PROYECTOS TELLO 2022\SCM SPILL OVERS\outputs\PEAO\densidad\1%\simulacion_4\synthetic_control_spillover_outputs.xlsx',synthetic_control_sp_104,104)</v>
      </c>
      <c r="JN37" s="2" t="str">
        <f t="shared" si="62"/>
        <v>xlswrite('G:\Mi unidad\1. PROYECTOS TELLO 2022\SCM SPILL OVERS\outputs\PEAO\densidad\1%\simulacion_4\observado_outputs.xlsx',tratado_104,104)</v>
      </c>
      <c r="KA37" s="2" t="str">
        <f t="shared" si="63"/>
        <v>xlswrite('G:\Mi unidad\1. PROYECTOS TELLO 2022\SCM SPILL OVERS\outputs\PEAO\bajo_niv_educ\1%\simulacion_4\synthetic_control_outputs.xlsx',synthetic_control_104,104)</v>
      </c>
      <c r="KO37" s="2" t="str">
        <f t="shared" si="64"/>
        <v>xlswrite('G:\Mi unidad\1. PROYECTOS TELLO 2022\SCM SPILL OVERS\outputs\PEAO\bajo_niv_educ\1%\simulacion_4\synthetic_control_spillover_outputs.xlsx',synthetic_control_sp_104,104)</v>
      </c>
      <c r="LE37" s="2" t="str">
        <f t="shared" si="65"/>
        <v>xlswrite('G:\Mi unidad\1. PROYECTOS TELLO 2022\SCM SPILL OVERS\outputs\PEAO\bajo_niv_educ\1%\simulacion_4\observado_outputs.xlsx',tratado_104,104)</v>
      </c>
      <c r="LS37" s="2" t="str">
        <f t="shared" si="66"/>
        <v>xlswrite('G:\Mi unidad\1. PROYECTOS TELLO 2022\SCM SPILL OVERS\outputs\PEAO\bajo_ingreso\1%\simulacion_4\synthetic_control_outputs.xlsx',synthetic_control_104,104)</v>
      </c>
      <c r="MH37" s="2" t="str">
        <f t="shared" si="67"/>
        <v>xlswrite('G:\Mi unidad\1. PROYECTOS TELLO 2022\SCM SPILL OVERS\outputs\PEAO\bajo_ingreso\1%\simulacion_4\synthetic_control_spillover_outputs.xlsx',synthetic_control_sp_104,104)</v>
      </c>
      <c r="MX37" s="2" t="str">
        <f t="shared" si="68"/>
        <v>xlswrite('G:\Mi unidad\1. PROYECTOS TELLO 2022\SCM SPILL OVERS\outputs\PEAO\bajo_ingreso\1%\simulacion_4\observado_outputs.xlsx',tratado_104,104)</v>
      </c>
      <c r="NR37" s="2" t="str">
        <f t="shared" si="69"/>
        <v>xlswrite('G:\Mi unidad\1. PROYECTOS TELLO 2022\SCM SPILL OVERS\outputs\PEAO\densidad_g\1%\simulacion_4\synthetic_control_outputs.xlsx',synthetic_control_104,104)</v>
      </c>
      <c r="OF37" s="2" t="str">
        <f t="shared" si="70"/>
        <v>xlswrite('G:\Mi unidad\1. PROYECTOS TELLO 2022\SCM SPILL OVERS\outputs\PEAO\densidad_g\1%\simulacion_4\synthetic_control_spillover_outputs.xlsx',synthetic_control_sp_104,104)</v>
      </c>
      <c r="OV37" s="2" t="str">
        <f t="shared" si="71"/>
        <v>xlswrite('G:\Mi unidad\1. PROYECTOS TELLO 2022\SCM SPILL OVERS\outputs\PEAO\densidad_g\1%\simulacion_4\observado_outputs.xlsx',tratado_104,104)</v>
      </c>
      <c r="PI37" s="2" t="str">
        <f t="shared" si="72"/>
        <v>xlswrite('G:\Mi unidad\1. PROYECTOS TELLO 2022\SCM SPILL OVERS\outputs\PEAO\alimentos\1%\simulacion_4\synthetic_control_outputs.xlsx',synthetic_control_104,104);</v>
      </c>
      <c r="PJ37" s="2" t="str">
        <f t="shared" si="73"/>
        <v>xlswrite('G:\Mi unidad\1. PROYECTOS TELLO 2022\SCM SPILL OVERS\outputs\PEAO\alimentos\1%\simulacion_4\synthetic_control_spillover_outputs.xlsx',synthetic_control_sp_104,104);</v>
      </c>
      <c r="PK37" s="2" t="str">
        <f t="shared" si="74"/>
        <v>xlswrite('G:\Mi unidad\1. PROYECTOS TELLO 2022\SCM SPILL OVERS\outputs\PEAO\alimentos\1%\simulacion_4\observado_outputs.xlsx',tratado_104,104);</v>
      </c>
      <c r="PP37" s="2" t="str">
        <f t="shared" si="75"/>
        <v>xlswrite('G:\Mi unidad\1. PROYECTOS TELLO 2022\SCM SPILL OVERS\outputs\PEAO\jefe_hogar\1%\simulacion_4\synthetic_control_outputs.xlsx',synthetic_control_104,104);</v>
      </c>
      <c r="PQ37" s="2" t="str">
        <f t="shared" si="76"/>
        <v>xlswrite('G:\Mi unidad\1. PROYECTOS TELLO 2022\SCM SPILL OVERS\outputs\PEAO\jefe_hogar\1%\simulacion_4\synthetic_control_spillover_outputs.xlsx',synthetic_control_sp_104,104);</v>
      </c>
      <c r="PR37" s="2" t="str">
        <f t="shared" si="77"/>
        <v>xlswrite('G:\Mi unidad\1. PROYECTOS TELLO 2022\SCM SPILL OVERS\outputs\PEAO\jefe_hogar\1%\simulacion_4\observado_outputs.xlsx',tratado_104,104);</v>
      </c>
      <c r="PV37" s="2" t="str">
        <f t="shared" si="78"/>
        <v>xlswrite('G:\Mi unidad\1. PROYECTOS TELLO 2022\SCM SPILL OVERS\outputs\PEAO\mujeres\1%\simulacion_4\synthetic_control_outputs.xlsx',synthetic_control_104,104);</v>
      </c>
      <c r="PW37" s="2" t="str">
        <f t="shared" si="79"/>
        <v>xlswrite('G:\Mi unidad\1. PROYECTOS TELLO 2022\SCM SPILL OVERS\outputs\PEAO\mujeres\1%\simulacion_4\synthetic_control_spillover_outputs.xlsx',synthetic_control_sp_104,104);</v>
      </c>
      <c r="PX37" s="2" t="str">
        <f t="shared" si="80"/>
        <v>xlswrite('G:\Mi unidad\1. PROYECTOS TELLO 2022\SCM SPILL OVERS\outputs\PEAO\mujeres\1%\simulacion_4\observado_outputs.xlsx',tratado_104,104);</v>
      </c>
      <c r="QB37" s="2" t="str">
        <f t="shared" si="81"/>
        <v>xlswrite('G:\Mi unidad\1. PROYECTOS TELLO 2022\SCM SPILL OVERS\outputs\PEAO\criminalidad\1%\simulacion_4\synthetic_control_outputs.xlsx',synthetic_control_104,104);</v>
      </c>
      <c r="QC37" s="2" t="str">
        <f t="shared" si="82"/>
        <v>xlswrite('G:\Mi unidad\1. PROYECTOS TELLO 2022\SCM SPILL OVERS\outputs\PEAO\criminalidad\1%\simulacion_4\synthetic_control_spillover_outputs.xlsx',synthetic_control_sp_104,104);</v>
      </c>
      <c r="QD37" s="2" t="str">
        <f t="shared" si="83"/>
        <v>xlswrite('G:\Mi unidad\1. PROYECTOS TELLO 2022\SCM SPILL OVERS\outputs\PEAO\criminalidad\1%\simulacion_4\observado_outputs.xlsx',tratado_104,104);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sp_andrews(Y_pre_"&amp;QP37&amp;",PEAO_"&amp;QP37&amp;"(:,T+s),A_"&amp;QP37&amp;",C,d,alpha_sig);"</f>
        <v xml:space="preserve">    spillover_test_18(s) = sp_andrews(Y_pre_18,PEAO_18(:,T+s),A_18,C,d,alpha_sig);</v>
      </c>
      <c r="QW37">
        <v>26</v>
      </c>
      <c r="QX37" t="str">
        <f>"xlswrite('G:\Mi unidad\1. PROYECTOS TELLO 2022\SCM SPILL OVERS\outputs\PEAO\bajo_niv_educ\1%\simulacion_4\output_tests.xlsx',lb_vec_"&amp;QW37&amp;"','lb_vec_"&amp;QW37&amp;"');"</f>
        <v>xlswrite('G:\Mi unidad\1. PROYECTOS TELLO 2022\SCM SPILL OVERS\outputs\PEAO\bajo_niv_educ\1%\simulacion_4\output_tests.xlsx',lb_vec_26','lb_vec_26');</v>
      </c>
      <c r="RK37">
        <v>26</v>
      </c>
      <c r="RL37" t="str">
        <f>"xlswrite('G:\Mi unidad\1. PROYECTOS TELLO 2022\SCM SPILL OVERS\outputs\PEAO\bajo_ingreso\1%\simulacion_4\output_tests.xlsx',lb_vec_"&amp;RK37&amp;"','lb_vec_"&amp;RK37&amp;"');"</f>
        <v>xlswrite('G:\Mi unidad\1. PROYECTOS TELLO 2022\SCM SPILL OVERS\outputs\PEAO\bajo_ingreso\1%\simulacion_4\output_tests.xlsx',lb_vec_26','lb_vec_26');</v>
      </c>
      <c r="RW37">
        <v>26</v>
      </c>
      <c r="RX37" t="str">
        <f>"xlswrite('G:\Mi unidad\1. PROYECTOS TELLO 2022\SCM SPILL OVERS\outputs\PEAO\densidad\1%\simulacion_4\output_tests.xlsx',lb_vec_"&amp;RW37&amp;"','lb_vec_"&amp;RW37&amp;"');"</f>
        <v>xlswrite('G:\Mi unidad\1. PROYECTOS TELLO 2022\SCM SPILL OVERS\outputs\PEAO\densidad\1%\simulacion_4\output_tests.xlsx',lb_vec_26','lb_vec_26');</v>
      </c>
      <c r="SI37">
        <v>26</v>
      </c>
      <c r="SJ37" t="str">
        <f>"xlswrite('G:\Mi unidad\1. PROYECTOS TELLO 2022\SCM SPILL OVERS\outputs\PEAO\densidad_g\1%\simulacion_4\output_tests.xlsx',lb_vec_"&amp;SI37&amp;"','lb_vec_"&amp;SI37&amp;"');"</f>
        <v>xlswrite('G:\Mi unidad\1. PROYECTOS TELLO 2022\SCM SPILL OVERS\outputs\PEAO\densidad_g\1%\simulacion_4\output_tests.xlsx',lb_vec_26','lb_vec_26');</v>
      </c>
      <c r="SU37">
        <v>26</v>
      </c>
      <c r="SV37" t="str">
        <f>"xlswrite('G:\Mi unidad\1. PROYECTOS TELLO 2022\SCM SPILL OVERS\outputs\PEAO\distancia_centro_salud\1%\simulacion_4\output_tests.xlsx',lb_vec_"&amp;SU37&amp;"','lb_vec_"&amp;SU37&amp;"');"</f>
        <v>xlswrite('G:\Mi unidad\1. PROYECTOS TELLO 2022\SCM SPILL OVERS\outputs\PEAO\distancia_centro_salud\1%\simulacion_4\output_tests.xlsx',lb_vec_26','lb_vec_26');</v>
      </c>
      <c r="TH37">
        <v>26</v>
      </c>
      <c r="TI37" t="str">
        <f>"xlswrite('G:\Mi unidad\1. PROYECTOS TELLO 2022\SCM SPILL OVERS\outputs\PEAO\informalidad\1%\simulacion_4\output_tests.xlsx',lb_vec_"&amp;TH37&amp;"','lb_vec_"&amp;TH37&amp;"');"</f>
        <v>xlswrite('G:\Mi unidad\1. PROYECTOS TELLO 2022\SCM SPILL OVERS\outputs\PEAO\informalidad\1%\simulacion_4\output_tests.xlsx',lb_vec_26','lb_vec_26');</v>
      </c>
      <c r="TU37">
        <v>26</v>
      </c>
      <c r="TV37" t="str">
        <f>"xlswrite('G:\Mi unidad\1. PROYECTOS TELLO 2022\SCM SPILL OVERS\outputs\PEAO\alimentos\1%\simulacion_4\output_tests.xlsx',lb_vec_"&amp;TU37&amp;"','lb_vec_"&amp;TU37&amp;"');"</f>
        <v>xlswrite('G:\Mi unidad\1. PROYECTOS TELLO 2022\SCM SPILL OVERS\outputs\PEAO\alimentos\1%\simulacion_4\output_tests.xlsx',lb_vec_26','lb_vec_26');</v>
      </c>
      <c r="UB37">
        <v>26</v>
      </c>
      <c r="UC37" t="str">
        <f>"xlswrite('G:\Mi unidad\1. PROYECTOS TELLO 2022\SCM SPILL OVERS\outputs\PEAO\jefe_hogar\1%\simulacion_4\output_tests.xlsx',lb_vec_"&amp;UB37&amp;"','lb_vec_"&amp;UB37&amp;"');"</f>
        <v>xlswrite('G:\Mi unidad\1. PROYECTOS TELLO 2022\SCM SPILL OVERS\outputs\PEAO\jefe_hogar\1%\simulacion_4\output_tests.xlsx',lb_vec_26','lb_vec_26');</v>
      </c>
      <c r="UI37">
        <v>26</v>
      </c>
      <c r="UJ37" t="str">
        <f>"xlswrite('G:\Mi unidad\1. PROYECTOS TELLO 2022\SCM SPILL OVERS\outputs\PEAO\mujeres\1%\simulacion_4\output_tests.xlsx',lb_vec_"&amp;UI37&amp;"','lb_vec_"&amp;UI37&amp;"');"</f>
        <v>xlswrite('G:\Mi unidad\1. PROYECTOS TELLO 2022\SCM SPILL OVERS\outputs\PEAO\mujeres\1%\simulacion_4\output_tests.xlsx',lb_vec_26','lb_vec_26');</v>
      </c>
      <c r="UU37">
        <v>26</v>
      </c>
      <c r="UV37" t="str">
        <f>"xlswrite('G:\Mi unidad\1. PROYECTOS TELLO 2022\SCM SPILL OVERS\outputs\PEAO\criminalidad\1%\simulacion_4\output_tests.xlsx',lb_vec_"&amp;UU37&amp;"','lb_vec_"&amp;UU37&amp;"');"</f>
        <v>xlswrite('G:\Mi unidad\1. PROYECTOS TELLO 2022\SCM SPILL OVERS\outputs\PEAO\criminalidad\1%\simulacion_4\output_tests.xlsx',lb_vec_26','lb_vec_26');</v>
      </c>
    </row>
    <row r="38" spans="1:568" x14ac:dyDescent="0.3">
      <c r="A38">
        <v>105</v>
      </c>
      <c r="B38" s="2" t="str">
        <f t="shared" si="47"/>
        <v>[data_105,provincias_105,~] = xlsread('BD_PEAO_est_1_provincia_105.xlsx');</v>
      </c>
      <c r="E38" s="2" t="str">
        <f t="shared" si="37"/>
        <v>provincia_105 = unique(provincias_105(2:end,1));</v>
      </c>
      <c r="O38" s="2" t="str">
        <f t="shared" si="48"/>
        <v>PEAO_105 = reshape(data_105(:,2),T+S,N);</v>
      </c>
      <c r="T38" s="2" t="str">
        <f t="shared" si="49"/>
        <v xml:space="preserve">PEAO_105 = PEAO_105'; </v>
      </c>
      <c r="X38" s="2" t="str">
        <f t="shared" si="50"/>
        <v>tratado_105 = PEAO_105(1,:);</v>
      </c>
      <c r="AC38" s="2" t="str">
        <f t="shared" si="51"/>
        <v>PEAO_105(1,:) = [];</v>
      </c>
      <c r="AI38" s="2" t="str">
        <f t="shared" si="52"/>
        <v>PEAO_105 = [tratado_105;PEAO_105];</v>
      </c>
      <c r="AN38" s="2" t="str">
        <f t="shared" si="53"/>
        <v>Y_105 = PEAO_105; % outcome matrix</v>
      </c>
      <c r="AS38" s="2" t="str">
        <f t="shared" si="44"/>
        <v>Y_pre_105 = Y_105(:,1:T);</v>
      </c>
      <c r="AW38" s="2" t="str">
        <f t="shared" si="45"/>
        <v>Y_post_105 = Y_105(:,T+1:end);</v>
      </c>
      <c r="BA38" s="2" t="str">
        <f t="shared" si="46"/>
        <v>[a_hat_105,B_hat_105] = scm_batch(Y_pre_105);</v>
      </c>
      <c r="BF38" s="2" t="str">
        <f t="shared" si="38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39"/>
        <v>M_hat_105 = (eye(N)-B_hat_105)'*(eye(N)-B_hat_105);</v>
      </c>
      <c r="DQ38" s="2" t="str">
        <f t="shared" si="40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1"/>
        <v>synthetic_control_105=synthetic_control_105'</v>
      </c>
      <c r="EQ38" s="2" t="str">
        <f t="shared" si="42"/>
        <v>synthetic_control_sp_105=synthetic_control_sp_105'</v>
      </c>
      <c r="EV38" s="2" t="str">
        <f t="shared" si="43"/>
        <v>tratado_105=tratado_105'</v>
      </c>
      <c r="EZ38" s="2" t="str">
        <f t="shared" si="54"/>
        <v>xlswrite('G:\Mi unidad\1. PROYECTOS TELLO 2022\SCM SPILL OVERS\outputs\PEAO\distancia_centro_salud\1%\simulacion_4\synthetic_control_outputs.xlsx',synthetic_control_105,105)</v>
      </c>
      <c r="FN38" s="2" t="str">
        <f t="shared" si="55"/>
        <v>xlswrite('G:\Mi unidad\1. PROYECTOS TELLO 2022\SCM SPILL OVERS\outputs\PEAO\distancia_centro_salud\1%\simulacion_4\synthetic_control_spillover_outputs.xlsx',synthetic_control_sp_105,105)</v>
      </c>
      <c r="GD38" s="2" t="str">
        <f t="shared" si="56"/>
        <v>xlswrite('G:\Mi unidad\1. PROYECTOS TELLO 2022\SCM SPILL OVERS\outputs\PEAO\distancia_centro_salud\1%\simulacion_4\observado_outputs.xlsx',tratado_105,105)</v>
      </c>
      <c r="GR38" s="2" t="str">
        <f t="shared" si="57"/>
        <v>xlswrite('G:\Mi unidad\1. PROYECTOS TELLO 2022\SCM SPILL OVERS\outputs\PEAO\informalidad\1%\simulacion_4\synthetic_control_outputs.xlsx',synthetic_control_105,105)</v>
      </c>
      <c r="HF38" s="2" t="str">
        <f t="shared" si="58"/>
        <v>xlswrite('G:\Mi unidad\1. PROYECTOS TELLO 2022\SCM SPILL OVERS\outputs\PEAO\informalidad\1%\simulacion_4\synthetic_control_spillover_outputs.xlsx',synthetic_control_sp_105,105)</v>
      </c>
      <c r="HV38" s="2" t="str">
        <f t="shared" si="59"/>
        <v>xlswrite('G:\Mi unidad\1. PROYECTOS TELLO 2022\SCM SPILL OVERS\outputs\PEAO\informalidad\1%\simulacion_4\observado_outputs.xlsx',tratado_105,105)</v>
      </c>
      <c r="IJ38" s="2" t="str">
        <f t="shared" si="60"/>
        <v>xlswrite('G:\Mi unidad\1. PROYECTOS TELLO 2022\SCM SPILL OVERS\outputs\PEAO\densidad\1%\simulacion_4\synthetic_control_outputs.xlsx',synthetic_control_105,105)</v>
      </c>
      <c r="IX38" s="2" t="str">
        <f t="shared" si="61"/>
        <v>xlswrite('G:\Mi unidad\1. PROYECTOS TELLO 2022\SCM SPILL OVERS\outputs\PEAO\densidad\1%\simulacion_4\synthetic_control_spillover_outputs.xlsx',synthetic_control_sp_105,105)</v>
      </c>
      <c r="JN38" s="2" t="str">
        <f t="shared" si="62"/>
        <v>xlswrite('G:\Mi unidad\1. PROYECTOS TELLO 2022\SCM SPILL OVERS\outputs\PEAO\densidad\1%\simulacion_4\observado_outputs.xlsx',tratado_105,105)</v>
      </c>
      <c r="KA38" s="2" t="str">
        <f t="shared" si="63"/>
        <v>xlswrite('G:\Mi unidad\1. PROYECTOS TELLO 2022\SCM SPILL OVERS\outputs\PEAO\bajo_niv_educ\1%\simulacion_4\synthetic_control_outputs.xlsx',synthetic_control_105,105)</v>
      </c>
      <c r="KO38" s="2" t="str">
        <f t="shared" si="64"/>
        <v>xlswrite('G:\Mi unidad\1. PROYECTOS TELLO 2022\SCM SPILL OVERS\outputs\PEAO\bajo_niv_educ\1%\simulacion_4\synthetic_control_spillover_outputs.xlsx',synthetic_control_sp_105,105)</v>
      </c>
      <c r="LE38" s="2" t="str">
        <f t="shared" si="65"/>
        <v>xlswrite('G:\Mi unidad\1. PROYECTOS TELLO 2022\SCM SPILL OVERS\outputs\PEAO\bajo_niv_educ\1%\simulacion_4\observado_outputs.xlsx',tratado_105,105)</v>
      </c>
      <c r="LS38" s="2" t="str">
        <f t="shared" si="66"/>
        <v>xlswrite('G:\Mi unidad\1. PROYECTOS TELLO 2022\SCM SPILL OVERS\outputs\PEAO\bajo_ingreso\1%\simulacion_4\synthetic_control_outputs.xlsx',synthetic_control_105,105)</v>
      </c>
      <c r="MH38" s="2" t="str">
        <f t="shared" si="67"/>
        <v>xlswrite('G:\Mi unidad\1. PROYECTOS TELLO 2022\SCM SPILL OVERS\outputs\PEAO\bajo_ingreso\1%\simulacion_4\synthetic_control_spillover_outputs.xlsx',synthetic_control_sp_105,105)</v>
      </c>
      <c r="MX38" s="2" t="str">
        <f t="shared" si="68"/>
        <v>xlswrite('G:\Mi unidad\1. PROYECTOS TELLO 2022\SCM SPILL OVERS\outputs\PEAO\bajo_ingreso\1%\simulacion_4\observado_outputs.xlsx',tratado_105,105)</v>
      </c>
      <c r="NR38" s="2" t="str">
        <f t="shared" si="69"/>
        <v>xlswrite('G:\Mi unidad\1. PROYECTOS TELLO 2022\SCM SPILL OVERS\outputs\PEAO\densidad_g\1%\simulacion_4\synthetic_control_outputs.xlsx',synthetic_control_105,105)</v>
      </c>
      <c r="OF38" s="2" t="str">
        <f t="shared" si="70"/>
        <v>xlswrite('G:\Mi unidad\1. PROYECTOS TELLO 2022\SCM SPILL OVERS\outputs\PEAO\densidad_g\1%\simulacion_4\synthetic_control_spillover_outputs.xlsx',synthetic_control_sp_105,105)</v>
      </c>
      <c r="OV38" s="2" t="str">
        <f t="shared" si="71"/>
        <v>xlswrite('G:\Mi unidad\1. PROYECTOS TELLO 2022\SCM SPILL OVERS\outputs\PEAO\densidad_g\1%\simulacion_4\observado_outputs.xlsx',tratado_105,105)</v>
      </c>
      <c r="PI38" s="2" t="str">
        <f t="shared" si="72"/>
        <v>xlswrite('G:\Mi unidad\1. PROYECTOS TELLO 2022\SCM SPILL OVERS\outputs\PEAO\alimentos\1%\simulacion_4\synthetic_control_outputs.xlsx',synthetic_control_105,105);</v>
      </c>
      <c r="PJ38" s="2" t="str">
        <f t="shared" si="73"/>
        <v>xlswrite('G:\Mi unidad\1. PROYECTOS TELLO 2022\SCM SPILL OVERS\outputs\PEAO\alimentos\1%\simulacion_4\synthetic_control_spillover_outputs.xlsx',synthetic_control_sp_105,105);</v>
      </c>
      <c r="PK38" s="2" t="str">
        <f t="shared" si="74"/>
        <v>xlswrite('G:\Mi unidad\1. PROYECTOS TELLO 2022\SCM SPILL OVERS\outputs\PEAO\alimentos\1%\simulacion_4\observado_outputs.xlsx',tratado_105,105);</v>
      </c>
      <c r="PP38" s="2" t="str">
        <f t="shared" si="75"/>
        <v>xlswrite('G:\Mi unidad\1. PROYECTOS TELLO 2022\SCM SPILL OVERS\outputs\PEAO\jefe_hogar\1%\simulacion_4\synthetic_control_outputs.xlsx',synthetic_control_105,105);</v>
      </c>
      <c r="PQ38" s="2" t="str">
        <f t="shared" si="76"/>
        <v>xlswrite('G:\Mi unidad\1. PROYECTOS TELLO 2022\SCM SPILL OVERS\outputs\PEAO\jefe_hogar\1%\simulacion_4\synthetic_control_spillover_outputs.xlsx',synthetic_control_sp_105,105);</v>
      </c>
      <c r="PR38" s="2" t="str">
        <f t="shared" si="77"/>
        <v>xlswrite('G:\Mi unidad\1. PROYECTOS TELLO 2022\SCM SPILL OVERS\outputs\PEAO\jefe_hogar\1%\simulacion_4\observado_outputs.xlsx',tratado_105,105);</v>
      </c>
      <c r="PV38" s="2" t="str">
        <f t="shared" si="78"/>
        <v>xlswrite('G:\Mi unidad\1. PROYECTOS TELLO 2022\SCM SPILL OVERS\outputs\PEAO\mujeres\1%\simulacion_4\synthetic_control_outputs.xlsx',synthetic_control_105,105);</v>
      </c>
      <c r="PW38" s="2" t="str">
        <f t="shared" si="79"/>
        <v>xlswrite('G:\Mi unidad\1. PROYECTOS TELLO 2022\SCM SPILL OVERS\outputs\PEAO\mujeres\1%\simulacion_4\synthetic_control_spillover_outputs.xlsx',synthetic_control_sp_105,105);</v>
      </c>
      <c r="PX38" s="2" t="str">
        <f t="shared" si="80"/>
        <v>xlswrite('G:\Mi unidad\1. PROYECTOS TELLO 2022\SCM SPILL OVERS\outputs\PEAO\mujeres\1%\simulacion_4\observado_outputs.xlsx',tratado_105,105);</v>
      </c>
      <c r="QB38" s="2" t="str">
        <f t="shared" si="81"/>
        <v>xlswrite('G:\Mi unidad\1. PROYECTOS TELLO 2022\SCM SPILL OVERS\outputs\PEAO\criminalidad\1%\simulacion_4\synthetic_control_outputs.xlsx',synthetic_control_105,105);</v>
      </c>
      <c r="QC38" s="2" t="str">
        <f t="shared" si="82"/>
        <v>xlswrite('G:\Mi unidad\1. PROYECTOS TELLO 2022\SCM SPILL OVERS\outputs\PEAO\criminalidad\1%\simulacion_4\synthetic_control_spillover_outputs.xlsx',synthetic_control_sp_105,105);</v>
      </c>
      <c r="QD38" s="2" t="str">
        <f t="shared" si="83"/>
        <v>xlswrite('G:\Mi unidad\1. PROYECTOS TELLO 2022\SCM SPILL OVERS\outputs\PEAO\criminalidad\1%\simulacion_4\observado_outputs.xlsx',tratado_105,105);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OVERS\outputs\PEAO\bajo_niv_educ\1%\simulacion_4\output_tests.xlsx',ub_vec_"&amp;QW38&amp;"','ub_vec_"&amp;QW38&amp;"');"</f>
        <v>xlswrite('G:\Mi unidad\1. PROYECTOS TELLO 2022\SCM SPILL OVERS\outputs\PEAO\bajo_niv_educ\1%\simulacion_4\output_tests.xlsx',ub_vec_26','ub_vec_26');</v>
      </c>
      <c r="RK38">
        <v>26</v>
      </c>
      <c r="RL38" t="str">
        <f>"xlswrite('G:\Mi unidad\1. PROYECTOS TELLO 2022\SCM SPILL OVERS\outputs\PEAO\bajo_ingreso\1%\simulacion_4\output_tests.xlsx',ub_vec_"&amp;RK38&amp;"','ub_vec_"&amp;RK38&amp;"');"</f>
        <v>xlswrite('G:\Mi unidad\1. PROYECTOS TELLO 2022\SCM SPILL OVERS\outputs\PEAO\bajo_ingreso\1%\simulacion_4\output_tests.xlsx',ub_vec_26','ub_vec_26');</v>
      </c>
      <c r="RW38">
        <v>26</v>
      </c>
      <c r="RX38" t="str">
        <f>"xlswrite('G:\Mi unidad\1. PROYECTOS TELLO 2022\SCM SPILL OVERS\outputs\PEAO\densidad\1%\simulacion_4\output_tests.xlsx',ub_vec_"&amp;RW38&amp;"','ub_vec_"&amp;RW38&amp;"');"</f>
        <v>xlswrite('G:\Mi unidad\1. PROYECTOS TELLO 2022\SCM SPILL OVERS\outputs\PEAO\densidad\1%\simulacion_4\output_tests.xlsx',ub_vec_26','ub_vec_26');</v>
      </c>
      <c r="SI38">
        <v>26</v>
      </c>
      <c r="SJ38" t="str">
        <f>"xlswrite('G:\Mi unidad\1. PROYECTOS TELLO 2022\SCM SPILL OVERS\outputs\PEAO\densidad_g\1%\simulacion_4\output_tests.xlsx',ub_vec_"&amp;SI38&amp;"','ub_vec_"&amp;SI38&amp;"');"</f>
        <v>xlswrite('G:\Mi unidad\1. PROYECTOS TELLO 2022\SCM SPILL OVERS\outputs\PEAO\densidad_g\1%\simulacion_4\output_tests.xlsx',ub_vec_26','ub_vec_26');</v>
      </c>
      <c r="SU38">
        <v>26</v>
      </c>
      <c r="SV38" t="str">
        <f>"xlswrite('G:\Mi unidad\1. PROYECTOS TELLO 2022\SCM SPILL OVERS\outputs\PEAO\distancia_centro_salud\1%\simulacion_4\output_tests.xlsx',ub_vec_"&amp;SU38&amp;"','ub_vec_"&amp;SU38&amp;"');"</f>
        <v>xlswrite('G:\Mi unidad\1. PROYECTOS TELLO 2022\SCM SPILL OVERS\outputs\PEAO\distancia_centro_salud\1%\simulacion_4\output_tests.xlsx',ub_vec_26','ub_vec_26');</v>
      </c>
      <c r="TH38">
        <v>26</v>
      </c>
      <c r="TI38" t="str">
        <f>"xlswrite('G:\Mi unidad\1. PROYECTOS TELLO 2022\SCM SPILL OVERS\outputs\PEAO\informalidad\1%\simulacion_4\output_tests.xlsx',ub_vec_"&amp;TH38&amp;"','ub_vec_"&amp;TH38&amp;"');"</f>
        <v>xlswrite('G:\Mi unidad\1. PROYECTOS TELLO 2022\SCM SPILL OVERS\outputs\PEAO\informalidad\1%\simulacion_4\output_tests.xlsx',ub_vec_26','ub_vec_26');</v>
      </c>
      <c r="TU38">
        <v>26</v>
      </c>
      <c r="TV38" t="str">
        <f>"xlswrite('G:\Mi unidad\1. PROYECTOS TELLO 2022\SCM SPILL OVERS\outputs\PEAO\alimentos\1%\simulacion_4\output_tests.xlsx',ub_vec_"&amp;TU38&amp;"','ub_vec_"&amp;TU38&amp;"');"</f>
        <v>xlswrite('G:\Mi unidad\1. PROYECTOS TELLO 2022\SCM SPILL OVERS\outputs\PEAO\alimentos\1%\simulacion_4\output_tests.xlsx',ub_vec_26','ub_vec_26');</v>
      </c>
      <c r="UB38">
        <v>26</v>
      </c>
      <c r="UC38" t="str">
        <f>"xlswrite('G:\Mi unidad\1. PROYECTOS TELLO 2022\SCM SPILL OVERS\outputs\PEAO\jefe_hogar\1%\simulacion_4\output_tests.xlsx',ub_vec_"&amp;UB38&amp;"','ub_vec_"&amp;UB38&amp;"');"</f>
        <v>xlswrite('G:\Mi unidad\1. PROYECTOS TELLO 2022\SCM SPILL OVERS\outputs\PEAO\jefe_hogar\1%\simulacion_4\output_tests.xlsx',ub_vec_26','ub_vec_26');</v>
      </c>
      <c r="UI38">
        <v>26</v>
      </c>
      <c r="UJ38" t="str">
        <f>"xlswrite('G:\Mi unidad\1. PROYECTOS TELLO 2022\SCM SPILL OVERS\outputs\PEAO\mujeres\1%\simulacion_4\output_tests.xlsx',ub_vec_"&amp;UI38&amp;"','ub_vec_"&amp;UI38&amp;"');"</f>
        <v>xlswrite('G:\Mi unidad\1. PROYECTOS TELLO 2022\SCM SPILL OVERS\outputs\PEAO\mujeres\1%\simulacion_4\output_tests.xlsx',ub_vec_26','ub_vec_26');</v>
      </c>
      <c r="UU38">
        <v>26</v>
      </c>
      <c r="UV38" t="str">
        <f>"xlswrite('G:\Mi unidad\1. PROYECTOS TELLO 2022\SCM SPILL OVERS\outputs\PEAO\criminalidad\1%\simulacion_4\output_tests.xlsx',ub_vec_"&amp;UU38&amp;"','ub_vec_"&amp;UU38&amp;"');"</f>
        <v>xlswrite('G:\Mi unidad\1. PROYECTOS TELLO 2022\SCM SPILL OVERS\outputs\PEAO\criminalidad\1%\simulacion_4\output_tests.xlsx',ub_vec_26','ub_vec_26');</v>
      </c>
    </row>
    <row r="39" spans="1:568" x14ac:dyDescent="0.3">
      <c r="A39">
        <v>106</v>
      </c>
      <c r="B39" s="2" t="str">
        <f t="shared" si="47"/>
        <v>[data_106,provincias_106,~] = xlsread('BD_PEAO_est_1_provincia_106.xlsx');</v>
      </c>
      <c r="E39" s="2" t="str">
        <f t="shared" si="37"/>
        <v>provincia_106 = unique(provincias_106(2:end,1));</v>
      </c>
      <c r="O39" s="2" t="str">
        <f t="shared" si="48"/>
        <v>PEAO_106 = reshape(data_106(:,2),T+S,N);</v>
      </c>
      <c r="T39" s="2" t="str">
        <f t="shared" si="49"/>
        <v xml:space="preserve">PEAO_106 = PEAO_106'; </v>
      </c>
      <c r="X39" s="2" t="str">
        <f t="shared" si="50"/>
        <v>tratado_106 = PEAO_106(1,:);</v>
      </c>
      <c r="AC39" s="2" t="str">
        <f t="shared" si="51"/>
        <v>PEAO_106(1,:) = [];</v>
      </c>
      <c r="AI39" s="2" t="str">
        <f t="shared" si="52"/>
        <v>PEAO_106 = [tratado_106;PEAO_106];</v>
      </c>
      <c r="AN39" s="2" t="str">
        <f t="shared" si="53"/>
        <v>Y_106 = PEAO_106; % outcome matrix</v>
      </c>
      <c r="AS39" s="2" t="str">
        <f t="shared" si="44"/>
        <v>Y_pre_106 = Y_106(:,1:T);</v>
      </c>
      <c r="AW39" s="2" t="str">
        <f t="shared" si="45"/>
        <v>Y_post_106 = Y_106(:,T+1:end);</v>
      </c>
      <c r="BA39" s="2" t="str">
        <f t="shared" si="46"/>
        <v>[a_hat_106,B_hat_106] = scm_batch(Y_pre_106);</v>
      </c>
      <c r="BF39" s="2" t="str">
        <f t="shared" si="38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39"/>
        <v>M_hat_106 = (eye(N)-B_hat_106)'*(eye(N)-B_hat_106);</v>
      </c>
      <c r="DQ39" s="2" t="str">
        <f t="shared" si="40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1"/>
        <v>synthetic_control_106=synthetic_control_106'</v>
      </c>
      <c r="EQ39" s="2" t="str">
        <f t="shared" si="42"/>
        <v>synthetic_control_sp_106=synthetic_control_sp_106'</v>
      </c>
      <c r="EV39" s="2" t="str">
        <f t="shared" si="43"/>
        <v>tratado_106=tratado_106'</v>
      </c>
      <c r="EZ39" s="2" t="str">
        <f t="shared" si="54"/>
        <v>xlswrite('G:\Mi unidad\1. PROYECTOS TELLO 2022\SCM SPILL OVERS\outputs\PEAO\distancia_centro_salud\1%\simulacion_4\synthetic_control_outputs.xlsx',synthetic_control_106,106)</v>
      </c>
      <c r="FN39" s="2" t="str">
        <f t="shared" si="55"/>
        <v>xlswrite('G:\Mi unidad\1. PROYECTOS TELLO 2022\SCM SPILL OVERS\outputs\PEAO\distancia_centro_salud\1%\simulacion_4\synthetic_control_spillover_outputs.xlsx',synthetic_control_sp_106,106)</v>
      </c>
      <c r="GD39" s="2" t="str">
        <f t="shared" si="56"/>
        <v>xlswrite('G:\Mi unidad\1. PROYECTOS TELLO 2022\SCM SPILL OVERS\outputs\PEAO\distancia_centro_salud\1%\simulacion_4\observado_outputs.xlsx',tratado_106,106)</v>
      </c>
      <c r="GR39" s="2" t="str">
        <f t="shared" si="57"/>
        <v>xlswrite('G:\Mi unidad\1. PROYECTOS TELLO 2022\SCM SPILL OVERS\outputs\PEAO\informalidad\1%\simulacion_4\synthetic_control_outputs.xlsx',synthetic_control_106,106)</v>
      </c>
      <c r="HF39" s="2" t="str">
        <f t="shared" si="58"/>
        <v>xlswrite('G:\Mi unidad\1. PROYECTOS TELLO 2022\SCM SPILL OVERS\outputs\PEAO\informalidad\1%\simulacion_4\synthetic_control_spillover_outputs.xlsx',synthetic_control_sp_106,106)</v>
      </c>
      <c r="HV39" s="2" t="str">
        <f t="shared" si="59"/>
        <v>xlswrite('G:\Mi unidad\1. PROYECTOS TELLO 2022\SCM SPILL OVERS\outputs\PEAO\informalidad\1%\simulacion_4\observado_outputs.xlsx',tratado_106,106)</v>
      </c>
      <c r="IJ39" s="2" t="str">
        <f t="shared" si="60"/>
        <v>xlswrite('G:\Mi unidad\1. PROYECTOS TELLO 2022\SCM SPILL OVERS\outputs\PEAO\densidad\1%\simulacion_4\synthetic_control_outputs.xlsx',synthetic_control_106,106)</v>
      </c>
      <c r="IX39" s="2" t="str">
        <f t="shared" si="61"/>
        <v>xlswrite('G:\Mi unidad\1. PROYECTOS TELLO 2022\SCM SPILL OVERS\outputs\PEAO\densidad\1%\simulacion_4\synthetic_control_spillover_outputs.xlsx',synthetic_control_sp_106,106)</v>
      </c>
      <c r="JN39" s="2" t="str">
        <f t="shared" si="62"/>
        <v>xlswrite('G:\Mi unidad\1. PROYECTOS TELLO 2022\SCM SPILL OVERS\outputs\PEAO\densidad\1%\simulacion_4\observado_outputs.xlsx',tratado_106,106)</v>
      </c>
      <c r="KA39" s="2" t="str">
        <f t="shared" si="63"/>
        <v>xlswrite('G:\Mi unidad\1. PROYECTOS TELLO 2022\SCM SPILL OVERS\outputs\PEAO\bajo_niv_educ\1%\simulacion_4\synthetic_control_outputs.xlsx',synthetic_control_106,106)</v>
      </c>
      <c r="KO39" s="2" t="str">
        <f t="shared" si="64"/>
        <v>xlswrite('G:\Mi unidad\1. PROYECTOS TELLO 2022\SCM SPILL OVERS\outputs\PEAO\bajo_niv_educ\1%\simulacion_4\synthetic_control_spillover_outputs.xlsx',synthetic_control_sp_106,106)</v>
      </c>
      <c r="LE39" s="2" t="str">
        <f t="shared" si="65"/>
        <v>xlswrite('G:\Mi unidad\1. PROYECTOS TELLO 2022\SCM SPILL OVERS\outputs\PEAO\bajo_niv_educ\1%\simulacion_4\observado_outputs.xlsx',tratado_106,106)</v>
      </c>
      <c r="LS39" s="2" t="str">
        <f t="shared" si="66"/>
        <v>xlswrite('G:\Mi unidad\1. PROYECTOS TELLO 2022\SCM SPILL OVERS\outputs\PEAO\bajo_ingreso\1%\simulacion_4\synthetic_control_outputs.xlsx',synthetic_control_106,106)</v>
      </c>
      <c r="MH39" s="2" t="str">
        <f t="shared" si="67"/>
        <v>xlswrite('G:\Mi unidad\1. PROYECTOS TELLO 2022\SCM SPILL OVERS\outputs\PEAO\bajo_ingreso\1%\simulacion_4\synthetic_control_spillover_outputs.xlsx',synthetic_control_sp_106,106)</v>
      </c>
      <c r="MX39" s="2" t="str">
        <f t="shared" si="68"/>
        <v>xlswrite('G:\Mi unidad\1. PROYECTOS TELLO 2022\SCM SPILL OVERS\outputs\PEAO\bajo_ingreso\1%\simulacion_4\observado_outputs.xlsx',tratado_106,106)</v>
      </c>
      <c r="NR39" s="2" t="str">
        <f t="shared" si="69"/>
        <v>xlswrite('G:\Mi unidad\1. PROYECTOS TELLO 2022\SCM SPILL OVERS\outputs\PEAO\densidad_g\1%\simulacion_4\synthetic_control_outputs.xlsx',synthetic_control_106,106)</v>
      </c>
      <c r="OF39" s="2" t="str">
        <f t="shared" si="70"/>
        <v>xlswrite('G:\Mi unidad\1. PROYECTOS TELLO 2022\SCM SPILL OVERS\outputs\PEAO\densidad_g\1%\simulacion_4\synthetic_control_spillover_outputs.xlsx',synthetic_control_sp_106,106)</v>
      </c>
      <c r="OV39" s="2" t="str">
        <f t="shared" si="71"/>
        <v>xlswrite('G:\Mi unidad\1. PROYECTOS TELLO 2022\SCM SPILL OVERS\outputs\PEAO\densidad_g\1%\simulacion_4\observado_outputs.xlsx',tratado_106,106)</v>
      </c>
      <c r="PI39" s="2" t="str">
        <f t="shared" si="72"/>
        <v>xlswrite('G:\Mi unidad\1. PROYECTOS TELLO 2022\SCM SPILL OVERS\outputs\PEAO\alimentos\1%\simulacion_4\synthetic_control_outputs.xlsx',synthetic_control_106,106);</v>
      </c>
      <c r="PJ39" s="2" t="str">
        <f t="shared" si="73"/>
        <v>xlswrite('G:\Mi unidad\1. PROYECTOS TELLO 2022\SCM SPILL OVERS\outputs\PEAO\alimentos\1%\simulacion_4\synthetic_control_spillover_outputs.xlsx',synthetic_control_sp_106,106);</v>
      </c>
      <c r="PK39" s="2" t="str">
        <f t="shared" si="74"/>
        <v>xlswrite('G:\Mi unidad\1. PROYECTOS TELLO 2022\SCM SPILL OVERS\outputs\PEAO\alimentos\1%\simulacion_4\observado_outputs.xlsx',tratado_106,106);</v>
      </c>
      <c r="PP39" s="2" t="str">
        <f t="shared" si="75"/>
        <v>xlswrite('G:\Mi unidad\1. PROYECTOS TELLO 2022\SCM SPILL OVERS\outputs\PEAO\jefe_hogar\1%\simulacion_4\synthetic_control_outputs.xlsx',synthetic_control_106,106);</v>
      </c>
      <c r="PQ39" s="2" t="str">
        <f t="shared" si="76"/>
        <v>xlswrite('G:\Mi unidad\1. PROYECTOS TELLO 2022\SCM SPILL OVERS\outputs\PEAO\jefe_hogar\1%\simulacion_4\synthetic_control_spillover_outputs.xlsx',synthetic_control_sp_106,106);</v>
      </c>
      <c r="PR39" s="2" t="str">
        <f t="shared" si="77"/>
        <v>xlswrite('G:\Mi unidad\1. PROYECTOS TELLO 2022\SCM SPILL OVERS\outputs\PEAO\jefe_hogar\1%\simulacion_4\observado_outputs.xlsx',tratado_106,106);</v>
      </c>
      <c r="PV39" s="2" t="str">
        <f t="shared" si="78"/>
        <v>xlswrite('G:\Mi unidad\1. PROYECTOS TELLO 2022\SCM SPILL OVERS\outputs\PEAO\mujeres\1%\simulacion_4\synthetic_control_outputs.xlsx',synthetic_control_106,106);</v>
      </c>
      <c r="PW39" s="2" t="str">
        <f t="shared" si="79"/>
        <v>xlswrite('G:\Mi unidad\1. PROYECTOS TELLO 2022\SCM SPILL OVERS\outputs\PEAO\mujeres\1%\simulacion_4\synthetic_control_spillover_outputs.xlsx',synthetic_control_sp_106,106);</v>
      </c>
      <c r="PX39" s="2" t="str">
        <f t="shared" si="80"/>
        <v>xlswrite('G:\Mi unidad\1. PROYECTOS TELLO 2022\SCM SPILL OVERS\outputs\PEAO\mujeres\1%\simulacion_4\observado_outputs.xlsx',tratado_106,106);</v>
      </c>
      <c r="QB39" s="2" t="str">
        <f t="shared" si="81"/>
        <v>xlswrite('G:\Mi unidad\1. PROYECTOS TELLO 2022\SCM SPILL OVERS\outputs\PEAO\criminalidad\1%\simulacion_4\synthetic_control_outputs.xlsx',synthetic_control_106,106);</v>
      </c>
      <c r="QC39" s="2" t="str">
        <f t="shared" si="82"/>
        <v>xlswrite('G:\Mi unidad\1. PROYECTOS TELLO 2022\SCM SPILL OVERS\outputs\PEAO\criminalidad\1%\simulacion_4\synthetic_control_spillover_outputs.xlsx',synthetic_control_sp_106,106);</v>
      </c>
      <c r="QD39" s="2" t="str">
        <f t="shared" si="83"/>
        <v>xlswrite('G:\Mi unidad\1. PROYECTOS TELLO 2022\SCM SPILL OVERS\outputs\PEAO\criminalidad\1%\simulacion_4\observado_outputs.xlsx',tratado_106,106);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OVERS\outputs\PEAO\bajo_niv_educ\1%\simulacion_4\output_tests.xlsx',p_value_vec_"&amp;QW39&amp;"','p_value_vec_"&amp;QW39&amp;"');"</f>
        <v>xlswrite('G:\Mi unidad\1. PROYECTOS TELLO 2022\SCM SPILL OVERS\outputs\PEAO\bajo_niv_educ\1%\simulacion_4\output_tests.xlsx',p_value_vec_26','p_value_vec_26');</v>
      </c>
      <c r="RK39">
        <v>26</v>
      </c>
      <c r="RL39" t="str">
        <f>"xlswrite('G:\Mi unidad\1. PROYECTOS TELLO 2022\SCM SPILL OVERS\outputs\PEAO\bajo_ingreso\1%\simulacion_4\output_tests.xlsx',p_value_vec_"&amp;RK39&amp;"','p_value_vec_"&amp;RK39&amp;"');"</f>
        <v>xlswrite('G:\Mi unidad\1. PROYECTOS TELLO 2022\SCM SPILL OVERS\outputs\PEAO\bajo_ingreso\1%\simulacion_4\output_tests.xlsx',p_value_vec_26','p_value_vec_26');</v>
      </c>
      <c r="RW39">
        <v>26</v>
      </c>
      <c r="RX39" t="str">
        <f>"xlswrite('G:\Mi unidad\1. PROYECTOS TELLO 2022\SCM SPILL OVERS\outputs\PEAO\densidad\1%\simulacion_4\output_tests.xlsx',p_value_vec_"&amp;RW39&amp;"','p_value_vec_"&amp;RW39&amp;"');"</f>
        <v>xlswrite('G:\Mi unidad\1. PROYECTOS TELLO 2022\SCM SPILL OVERS\outputs\PEAO\densidad\1%\simulacion_4\output_tests.xlsx',p_value_vec_26','p_value_vec_26');</v>
      </c>
      <c r="SI39">
        <v>26</v>
      </c>
      <c r="SJ39" t="str">
        <f>"xlswrite('G:\Mi unidad\1. PROYECTOS TELLO 2022\SCM SPILL OVERS\outputs\PEAO\densidad_g\1%\simulacion_4\output_tests.xlsx',p_value_vec_"&amp;SI39&amp;"','p_value_vec_"&amp;SI39&amp;"');"</f>
        <v>xlswrite('G:\Mi unidad\1. PROYECTOS TELLO 2022\SCM SPILL OVERS\outputs\PEAO\densidad_g\1%\simulacion_4\output_tests.xlsx',p_value_vec_26','p_value_vec_26');</v>
      </c>
      <c r="SU39">
        <v>26</v>
      </c>
      <c r="SV39" t="str">
        <f>"xlswrite('G:\Mi unidad\1. PROYECTOS TELLO 2022\SCM SPILL OVERS\outputs\PEAO\distancia_centro_salud\1%\simulacion_4\output_tests.xlsx',p_value_vec_"&amp;SU39&amp;"','p_value_vec_"&amp;SU39&amp;"');"</f>
        <v>xlswrite('G:\Mi unidad\1. PROYECTOS TELLO 2022\SCM SPILL OVERS\outputs\PEAO\distancia_centro_salud\1%\simulacion_4\output_tests.xlsx',p_value_vec_26','p_value_vec_26');</v>
      </c>
      <c r="TH39">
        <v>26</v>
      </c>
      <c r="TI39" t="str">
        <f>"xlswrite('G:\Mi unidad\1. PROYECTOS TELLO 2022\SCM SPILL OVERS\outputs\PEAO\informalidad\1%\simulacion_4\output_tests.xlsx',p_value_vec_"&amp;TH39&amp;"','p_value_vec_"&amp;TH39&amp;"');"</f>
        <v>xlswrite('G:\Mi unidad\1. PROYECTOS TELLO 2022\SCM SPILL OVERS\outputs\PEAO\informalidad\1%\simulacion_4\output_tests.xlsx',p_value_vec_26','p_value_vec_26');</v>
      </c>
      <c r="TU39">
        <v>26</v>
      </c>
      <c r="TV39" t="str">
        <f>"xlswrite('G:\Mi unidad\1. PROYECTOS TELLO 2022\SCM SPILL OVERS\outputs\PEAO\alimentos\1%\simulacion_4\output_tests.xlsx',p_value_vec_"&amp;TU39&amp;"','p_value_vec_"&amp;TU39&amp;"');"</f>
        <v>xlswrite('G:\Mi unidad\1. PROYECTOS TELLO 2022\SCM SPILL OVERS\outputs\PEAO\alimentos\1%\simulacion_4\output_tests.xlsx',p_value_vec_26','p_value_vec_26');</v>
      </c>
      <c r="UB39">
        <v>26</v>
      </c>
      <c r="UC39" t="str">
        <f>"xlswrite('G:\Mi unidad\1. PROYECTOS TELLO 2022\SCM SPILL OVERS\outputs\PEAO\jefe_hogar\1%\simulacion_4\output_tests.xlsx',p_value_vec_"&amp;UB39&amp;"','p_value_vec_"&amp;UB39&amp;"');"</f>
        <v>xlswrite('G:\Mi unidad\1. PROYECTOS TELLO 2022\SCM SPILL OVERS\outputs\PEAO\jefe_hogar\1%\simulacion_4\output_tests.xlsx',p_value_vec_26','p_value_vec_26');</v>
      </c>
      <c r="UI39">
        <v>26</v>
      </c>
      <c r="UJ39" t="str">
        <f>"xlswrite('G:\Mi unidad\1. PROYECTOS TELLO 2022\SCM SPILL OVERS\outputs\PEAO\mujeres\1%\simulacion_4\output_tests.xlsx',p_value_vec_"&amp;UI39&amp;"','p_value_vec_"&amp;UI39&amp;"');"</f>
        <v>xlswrite('G:\Mi unidad\1. PROYECTOS TELLO 2022\SCM SPILL OVERS\outputs\PEAO\mujeres\1%\simulacion_4\output_tests.xlsx',p_value_vec_26','p_value_vec_26');</v>
      </c>
      <c r="UU39">
        <v>26</v>
      </c>
      <c r="UV39" t="str">
        <f>"xlswrite('G:\Mi unidad\1. PROYECTOS TELLO 2022\SCM SPILL OVERS\outputs\PEAO\criminalidad\1%\simulacion_4\output_tests.xlsx',p_value_vec_"&amp;UU39&amp;"','p_value_vec_"&amp;UU39&amp;"');"</f>
        <v>xlswrite('G:\Mi unidad\1. PROYECTOS TELLO 2022\SCM SPILL OVERS\outputs\PEAO\criminalidad\1%\simulacion_4\output_tests.xlsx',p_value_vec_26','p_value_vec_26');</v>
      </c>
    </row>
    <row r="40" spans="1:568" x14ac:dyDescent="0.3">
      <c r="A40">
        <v>107</v>
      </c>
      <c r="B40" s="2" t="str">
        <f t="shared" si="47"/>
        <v>[data_107,provincias_107,~] = xlsread('BD_PEAO_est_1_provincia_107.xlsx');</v>
      </c>
      <c r="E40" s="2" t="str">
        <f t="shared" si="37"/>
        <v>provincia_107 = unique(provincias_107(2:end,1));</v>
      </c>
      <c r="O40" s="2" t="str">
        <f t="shared" si="48"/>
        <v>PEAO_107 = reshape(data_107(:,2),T+S,N);</v>
      </c>
      <c r="T40" s="2" t="str">
        <f t="shared" si="49"/>
        <v xml:space="preserve">PEAO_107 = PEAO_107'; </v>
      </c>
      <c r="X40" s="2" t="str">
        <f t="shared" si="50"/>
        <v>tratado_107 = PEAO_107(1,:);</v>
      </c>
      <c r="AC40" s="2" t="str">
        <f t="shared" si="51"/>
        <v>PEAO_107(1,:) = [];</v>
      </c>
      <c r="AI40" s="2" t="str">
        <f t="shared" si="52"/>
        <v>PEAO_107 = [tratado_107;PEAO_107];</v>
      </c>
      <c r="AN40" s="2" t="str">
        <f t="shared" si="53"/>
        <v>Y_107 = PEAO_107; % outcome matrix</v>
      </c>
      <c r="AS40" s="2" t="str">
        <f t="shared" si="44"/>
        <v>Y_pre_107 = Y_107(:,1:T);</v>
      </c>
      <c r="AW40" s="2" t="str">
        <f t="shared" si="45"/>
        <v>Y_post_107 = Y_107(:,T+1:end);</v>
      </c>
      <c r="BA40" s="2" t="str">
        <f t="shared" si="46"/>
        <v>[a_hat_107,B_hat_107] = scm_batch(Y_pre_107);</v>
      </c>
      <c r="BF40" s="2" t="str">
        <f t="shared" si="38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39"/>
        <v>M_hat_107 = (eye(N)-B_hat_107)'*(eye(N)-B_hat_107);</v>
      </c>
      <c r="DQ40" s="2" t="str">
        <f t="shared" si="40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1"/>
        <v>synthetic_control_107=synthetic_control_107'</v>
      </c>
      <c r="EQ40" s="2" t="str">
        <f t="shared" si="42"/>
        <v>synthetic_control_sp_107=synthetic_control_sp_107'</v>
      </c>
      <c r="EV40" s="2" t="str">
        <f t="shared" si="43"/>
        <v>tratado_107=tratado_107'</v>
      </c>
      <c r="EZ40" s="2" t="str">
        <f t="shared" si="54"/>
        <v>xlswrite('G:\Mi unidad\1. PROYECTOS TELLO 2022\SCM SPILL OVERS\outputs\PEAO\distancia_centro_salud\1%\simulacion_4\synthetic_control_outputs.xlsx',synthetic_control_107,107)</v>
      </c>
      <c r="FN40" s="2" t="str">
        <f t="shared" si="55"/>
        <v>xlswrite('G:\Mi unidad\1. PROYECTOS TELLO 2022\SCM SPILL OVERS\outputs\PEAO\distancia_centro_salud\1%\simulacion_4\synthetic_control_spillover_outputs.xlsx',synthetic_control_sp_107,107)</v>
      </c>
      <c r="GD40" s="2" t="str">
        <f t="shared" si="56"/>
        <v>xlswrite('G:\Mi unidad\1. PROYECTOS TELLO 2022\SCM SPILL OVERS\outputs\PEAO\distancia_centro_salud\1%\simulacion_4\observado_outputs.xlsx',tratado_107,107)</v>
      </c>
      <c r="GR40" s="2" t="str">
        <f t="shared" si="57"/>
        <v>xlswrite('G:\Mi unidad\1. PROYECTOS TELLO 2022\SCM SPILL OVERS\outputs\PEAO\informalidad\1%\simulacion_4\synthetic_control_outputs.xlsx',synthetic_control_107,107)</v>
      </c>
      <c r="HF40" s="2" t="str">
        <f t="shared" si="58"/>
        <v>xlswrite('G:\Mi unidad\1. PROYECTOS TELLO 2022\SCM SPILL OVERS\outputs\PEAO\informalidad\1%\simulacion_4\synthetic_control_spillover_outputs.xlsx',synthetic_control_sp_107,107)</v>
      </c>
      <c r="HV40" s="2" t="str">
        <f t="shared" si="59"/>
        <v>xlswrite('G:\Mi unidad\1. PROYECTOS TELLO 2022\SCM SPILL OVERS\outputs\PEAO\informalidad\1%\simulacion_4\observado_outputs.xlsx',tratado_107,107)</v>
      </c>
      <c r="IJ40" s="2" t="str">
        <f t="shared" si="60"/>
        <v>xlswrite('G:\Mi unidad\1. PROYECTOS TELLO 2022\SCM SPILL OVERS\outputs\PEAO\densidad\1%\simulacion_4\synthetic_control_outputs.xlsx',synthetic_control_107,107)</v>
      </c>
      <c r="IX40" s="2" t="str">
        <f t="shared" si="61"/>
        <v>xlswrite('G:\Mi unidad\1. PROYECTOS TELLO 2022\SCM SPILL OVERS\outputs\PEAO\densidad\1%\simulacion_4\synthetic_control_spillover_outputs.xlsx',synthetic_control_sp_107,107)</v>
      </c>
      <c r="JN40" s="2" t="str">
        <f t="shared" si="62"/>
        <v>xlswrite('G:\Mi unidad\1. PROYECTOS TELLO 2022\SCM SPILL OVERS\outputs\PEAO\densidad\1%\simulacion_4\observado_outputs.xlsx',tratado_107,107)</v>
      </c>
      <c r="KA40" s="2" t="str">
        <f t="shared" si="63"/>
        <v>xlswrite('G:\Mi unidad\1. PROYECTOS TELLO 2022\SCM SPILL OVERS\outputs\PEAO\bajo_niv_educ\1%\simulacion_4\synthetic_control_outputs.xlsx',synthetic_control_107,107)</v>
      </c>
      <c r="KO40" s="2" t="str">
        <f t="shared" si="64"/>
        <v>xlswrite('G:\Mi unidad\1. PROYECTOS TELLO 2022\SCM SPILL OVERS\outputs\PEAO\bajo_niv_educ\1%\simulacion_4\synthetic_control_spillover_outputs.xlsx',synthetic_control_sp_107,107)</v>
      </c>
      <c r="LE40" s="2" t="str">
        <f t="shared" si="65"/>
        <v>xlswrite('G:\Mi unidad\1. PROYECTOS TELLO 2022\SCM SPILL OVERS\outputs\PEAO\bajo_niv_educ\1%\simulacion_4\observado_outputs.xlsx',tratado_107,107)</v>
      </c>
      <c r="LS40" s="2" t="str">
        <f t="shared" si="66"/>
        <v>xlswrite('G:\Mi unidad\1. PROYECTOS TELLO 2022\SCM SPILL OVERS\outputs\PEAO\bajo_ingreso\1%\simulacion_4\synthetic_control_outputs.xlsx',synthetic_control_107,107)</v>
      </c>
      <c r="MH40" s="2" t="str">
        <f t="shared" si="67"/>
        <v>xlswrite('G:\Mi unidad\1. PROYECTOS TELLO 2022\SCM SPILL OVERS\outputs\PEAO\bajo_ingreso\1%\simulacion_4\synthetic_control_spillover_outputs.xlsx',synthetic_control_sp_107,107)</v>
      </c>
      <c r="MX40" s="2" t="str">
        <f t="shared" si="68"/>
        <v>xlswrite('G:\Mi unidad\1. PROYECTOS TELLO 2022\SCM SPILL OVERS\outputs\PEAO\bajo_ingreso\1%\simulacion_4\observado_outputs.xlsx',tratado_107,107)</v>
      </c>
      <c r="NR40" s="2" t="str">
        <f t="shared" si="69"/>
        <v>xlswrite('G:\Mi unidad\1. PROYECTOS TELLO 2022\SCM SPILL OVERS\outputs\PEAO\densidad_g\1%\simulacion_4\synthetic_control_outputs.xlsx',synthetic_control_107,107)</v>
      </c>
      <c r="OF40" s="2" t="str">
        <f t="shared" si="70"/>
        <v>xlswrite('G:\Mi unidad\1. PROYECTOS TELLO 2022\SCM SPILL OVERS\outputs\PEAO\densidad_g\1%\simulacion_4\synthetic_control_spillover_outputs.xlsx',synthetic_control_sp_107,107)</v>
      </c>
      <c r="OV40" s="2" t="str">
        <f t="shared" si="71"/>
        <v>xlswrite('G:\Mi unidad\1. PROYECTOS TELLO 2022\SCM SPILL OVERS\outputs\PEAO\densidad_g\1%\simulacion_4\observado_outputs.xlsx',tratado_107,107)</v>
      </c>
      <c r="PI40" s="2" t="str">
        <f t="shared" si="72"/>
        <v>xlswrite('G:\Mi unidad\1. PROYECTOS TELLO 2022\SCM SPILL OVERS\outputs\PEAO\alimentos\1%\simulacion_4\synthetic_control_outputs.xlsx',synthetic_control_107,107);</v>
      </c>
      <c r="PJ40" s="2" t="str">
        <f t="shared" si="73"/>
        <v>xlswrite('G:\Mi unidad\1. PROYECTOS TELLO 2022\SCM SPILL OVERS\outputs\PEAO\alimentos\1%\simulacion_4\synthetic_control_spillover_outputs.xlsx',synthetic_control_sp_107,107);</v>
      </c>
      <c r="PK40" s="2" t="str">
        <f t="shared" si="74"/>
        <v>xlswrite('G:\Mi unidad\1. PROYECTOS TELLO 2022\SCM SPILL OVERS\outputs\PEAO\alimentos\1%\simulacion_4\observado_outputs.xlsx',tratado_107,107);</v>
      </c>
      <c r="PP40" s="2" t="str">
        <f t="shared" si="75"/>
        <v>xlswrite('G:\Mi unidad\1. PROYECTOS TELLO 2022\SCM SPILL OVERS\outputs\PEAO\jefe_hogar\1%\simulacion_4\synthetic_control_outputs.xlsx',synthetic_control_107,107);</v>
      </c>
      <c r="PQ40" s="2" t="str">
        <f t="shared" si="76"/>
        <v>xlswrite('G:\Mi unidad\1. PROYECTOS TELLO 2022\SCM SPILL OVERS\outputs\PEAO\jefe_hogar\1%\simulacion_4\synthetic_control_spillover_outputs.xlsx',synthetic_control_sp_107,107);</v>
      </c>
      <c r="PR40" s="2" t="str">
        <f t="shared" si="77"/>
        <v>xlswrite('G:\Mi unidad\1. PROYECTOS TELLO 2022\SCM SPILL OVERS\outputs\PEAO\jefe_hogar\1%\simulacion_4\observado_outputs.xlsx',tratado_107,107);</v>
      </c>
      <c r="PV40" s="2" t="str">
        <f t="shared" si="78"/>
        <v>xlswrite('G:\Mi unidad\1. PROYECTOS TELLO 2022\SCM SPILL OVERS\outputs\PEAO\mujeres\1%\simulacion_4\synthetic_control_outputs.xlsx',synthetic_control_107,107);</v>
      </c>
      <c r="PW40" s="2" t="str">
        <f t="shared" si="79"/>
        <v>xlswrite('G:\Mi unidad\1. PROYECTOS TELLO 2022\SCM SPILL OVERS\outputs\PEAO\mujeres\1%\simulacion_4\synthetic_control_spillover_outputs.xlsx',synthetic_control_sp_107,107);</v>
      </c>
      <c r="PX40" s="2" t="str">
        <f t="shared" si="80"/>
        <v>xlswrite('G:\Mi unidad\1. PROYECTOS TELLO 2022\SCM SPILL OVERS\outputs\PEAO\mujeres\1%\simulacion_4\observado_outputs.xlsx',tratado_107,107);</v>
      </c>
      <c r="QB40" s="2" t="str">
        <f t="shared" si="81"/>
        <v>xlswrite('G:\Mi unidad\1. PROYECTOS TELLO 2022\SCM SPILL OVERS\outputs\PEAO\criminalidad\1%\simulacion_4\synthetic_control_outputs.xlsx',synthetic_control_107,107);</v>
      </c>
      <c r="QC40" s="2" t="str">
        <f t="shared" si="82"/>
        <v>xlswrite('G:\Mi unidad\1. PROYECTOS TELLO 2022\SCM SPILL OVERS\outputs\PEAO\criminalidad\1%\simulacion_4\synthetic_control_spillover_outputs.xlsx',synthetic_control_sp_107,107);</v>
      </c>
      <c r="QD40" s="2" t="str">
        <f t="shared" si="83"/>
        <v>xlswrite('G:\Mi unidad\1. PROYECTOS TELLO 2022\SCM SPILL OVERS\outputs\PEAO\criminalidad\1%\simulacion_4\observado_outputs.xlsx',tratado_107,107);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OVERS\outputs\PEAO\bajo_niv_educ\1%\simulacion_4\output_tests.xlsx',alpha1_hat_vec_"&amp;QW40&amp;"','alpha1_hat_vec_"&amp;QW40&amp;"');"</f>
        <v>xlswrite('G:\Mi unidad\1. PROYECTOS TELLO 2022\SCM SPILL OVERS\outputs\PEAO\bajo_niv_educ\1%\simulacion_4\output_tests.xlsx',alpha1_hat_vec_26','alpha1_hat_vec_26');</v>
      </c>
      <c r="RK40">
        <v>26</v>
      </c>
      <c r="RL40" t="str">
        <f>"xlswrite('G:\Mi unidad\1. PROYECTOS TELLO 2022\SCM SPILL OVERS\outputs\PEAO\bajo_ingreso\1%\simulacion_4\output_tests.xlsx',alpha1_hat_vec_"&amp;RK40&amp;"','alpha1_hat_vec_"&amp;RK40&amp;"');"</f>
        <v>xlswrite('G:\Mi unidad\1. PROYECTOS TELLO 2022\SCM SPILL OVERS\outputs\PEAO\bajo_ingreso\1%\simulacion_4\output_tests.xlsx',alpha1_hat_vec_26','alpha1_hat_vec_26');</v>
      </c>
      <c r="RW40">
        <v>26</v>
      </c>
      <c r="RX40" t="str">
        <f>"xlswrite('G:\Mi unidad\1. PROYECTOS TELLO 2022\SCM SPILL OVERS\outputs\PEAO\densidad\1%\simulacion_4\output_tests.xlsx',alpha1_hat_vec_"&amp;RW40&amp;"','alpha1_hat_vec_"&amp;RW40&amp;"');"</f>
        <v>xlswrite('G:\Mi unidad\1. PROYECTOS TELLO 2022\SCM SPILL OVERS\outputs\PEAO\densidad\1%\simulacion_4\output_tests.xlsx',alpha1_hat_vec_26','alpha1_hat_vec_26');</v>
      </c>
      <c r="SI40">
        <v>26</v>
      </c>
      <c r="SJ40" t="str">
        <f>"xlswrite('G:\Mi unidad\1. PROYECTOS TELLO 2022\SCM SPILL OVERS\outputs\PEAO\densidad_g\1%\simulacion_4\output_tests.xlsx',alpha1_hat_vec_"&amp;SI40&amp;"','alpha1_hat_vec_"&amp;SI40&amp;"');"</f>
        <v>xlswrite('G:\Mi unidad\1. PROYECTOS TELLO 2022\SCM SPILL OVERS\outputs\PEAO\densidad_g\1%\simulacion_4\output_tests.xlsx',alpha1_hat_vec_26','alpha1_hat_vec_26');</v>
      </c>
      <c r="SU40">
        <v>26</v>
      </c>
      <c r="SV40" t="str">
        <f>"xlswrite('G:\Mi unidad\1. PROYECTOS TELLO 2022\SCM SPILL OVERS\outputs\PEAO\distancia_centro_salud\1%\simulacion_4\output_tests.xlsx',alpha1_hat_vec_"&amp;SU40&amp;"','alpha1_hat_vec_"&amp;SU40&amp;"');"</f>
        <v>xlswrite('G:\Mi unidad\1. PROYECTOS TELLO 2022\SCM SPILL OVERS\outputs\PEAO\distancia_centro_salud\1%\simulacion_4\output_tests.xlsx',alpha1_hat_vec_26','alpha1_hat_vec_26');</v>
      </c>
      <c r="TH40">
        <v>26</v>
      </c>
      <c r="TI40" t="str">
        <f>"xlswrite('G:\Mi unidad\1. PROYECTOS TELLO 2022\SCM SPILL OVERS\outputs\PEAO\informalidad\1%\simulacion_4\output_tests.xlsx',alpha1_hat_vec_"&amp;TH40&amp;"','alpha1_hat_vec_"&amp;TH40&amp;"');"</f>
        <v>xlswrite('G:\Mi unidad\1. PROYECTOS TELLO 2022\SCM SPILL OVERS\outputs\PEAO\informalidad\1%\simulacion_4\output_tests.xlsx',alpha1_hat_vec_26','alpha1_hat_vec_26');</v>
      </c>
      <c r="TU40">
        <v>26</v>
      </c>
      <c r="TV40" t="str">
        <f>"xlswrite('G:\Mi unidad\1. PROYECTOS TELLO 2022\SCM SPILL OVERS\outputs\PEAO\alimentos\1%\simulacion_4\output_tests.xlsx',alpha1_hat_vec_"&amp;TU40&amp;"','alpha1_hat_vec_"&amp;TU40&amp;"');"</f>
        <v>xlswrite('G:\Mi unidad\1. PROYECTOS TELLO 2022\SCM SPILL OVERS\outputs\PEAO\alimentos\1%\simulacion_4\output_tests.xlsx',alpha1_hat_vec_26','alpha1_hat_vec_26');</v>
      </c>
      <c r="UB40">
        <v>26</v>
      </c>
      <c r="UC40" t="str">
        <f>"xlswrite('G:\Mi unidad\1. PROYECTOS TELLO 2022\SCM SPILL OVERS\outputs\PEAO\jefe_hogar\1%\simulacion_4\output_tests.xlsx',alpha1_hat_vec_"&amp;UB40&amp;"','alpha1_hat_vec_"&amp;UB40&amp;"');"</f>
        <v>xlswrite('G:\Mi unidad\1. PROYECTOS TELLO 2022\SCM SPILL OVERS\outputs\PEAO\jefe_hogar\1%\simulacion_4\output_tests.xlsx',alpha1_hat_vec_26','alpha1_hat_vec_26');</v>
      </c>
      <c r="UI40">
        <v>26</v>
      </c>
      <c r="UJ40" t="str">
        <f>"xlswrite('G:\Mi unidad\1. PROYECTOS TELLO 2022\SCM SPILL OVERS\outputs\PEAO\mujeres\1%\simulacion_4\output_tests.xlsx',alpha1_hat_vec_"&amp;UI40&amp;"','alpha1_hat_vec_"&amp;UI40&amp;"');"</f>
        <v>xlswrite('G:\Mi unidad\1. PROYECTOS TELLO 2022\SCM SPILL OVERS\outputs\PEAO\mujeres\1%\simulacion_4\output_tests.xlsx',alpha1_hat_vec_26','alpha1_hat_vec_26');</v>
      </c>
      <c r="UU40">
        <v>26</v>
      </c>
      <c r="UV40" t="str">
        <f>"xlswrite('G:\Mi unidad\1. PROYECTOS TELLO 2022\SCM SPILL OVERS\outputs\PEAO\criminalidad\1%\simulacion_4\output_tests.xlsx',alpha1_hat_vec_"&amp;UU40&amp;"','alpha1_hat_vec_"&amp;UU40&amp;"');"</f>
        <v>xlswrite('G:\Mi unidad\1. PROYECTOS TELLO 2022\SCM SPILL OVERS\outputs\PEAO\criminalidad\1%\simulacion_4\output_tests.xlsx',alpha1_hat_vec_26','alpha1_hat_vec_26');</v>
      </c>
    </row>
    <row r="41" spans="1:568" x14ac:dyDescent="0.3">
      <c r="A41">
        <v>108</v>
      </c>
      <c r="B41" s="2" t="str">
        <f t="shared" si="47"/>
        <v>[data_108,provincias_108,~] = xlsread('BD_PEAO_est_1_provincia_108.xlsx');</v>
      </c>
      <c r="E41" s="2" t="str">
        <f t="shared" si="37"/>
        <v>provincia_108 = unique(provincias_108(2:end,1));</v>
      </c>
      <c r="O41" s="2" t="str">
        <f t="shared" si="48"/>
        <v>PEAO_108 = reshape(data_108(:,2),T+S,N);</v>
      </c>
      <c r="T41" s="2" t="str">
        <f t="shared" si="49"/>
        <v xml:space="preserve">PEAO_108 = PEAO_108'; </v>
      </c>
      <c r="X41" s="2" t="str">
        <f t="shared" si="50"/>
        <v>tratado_108 = PEAO_108(1,:);</v>
      </c>
      <c r="AC41" s="2" t="str">
        <f t="shared" si="51"/>
        <v>PEAO_108(1,:) = [];</v>
      </c>
      <c r="AI41" s="2" t="str">
        <f t="shared" si="52"/>
        <v>PEAO_108 = [tratado_108;PEAO_108];</v>
      </c>
      <c r="AN41" s="2" t="str">
        <f t="shared" si="53"/>
        <v>Y_108 = PEAO_108; % outcome matrix</v>
      </c>
      <c r="AS41" s="2" t="str">
        <f t="shared" si="44"/>
        <v>Y_pre_108 = Y_108(:,1:T);</v>
      </c>
      <c r="AW41" s="2" t="str">
        <f t="shared" si="45"/>
        <v>Y_post_108 = Y_108(:,T+1:end);</v>
      </c>
      <c r="BA41" s="2" t="str">
        <f t="shared" si="46"/>
        <v>[a_hat_108,B_hat_108] = scm_batch(Y_pre_108);</v>
      </c>
      <c r="BF41" s="2" t="str">
        <f t="shared" si="38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39"/>
        <v>M_hat_108 = (eye(N)-B_hat_108)'*(eye(N)-B_hat_108);</v>
      </c>
      <c r="DQ41" s="2" t="str">
        <f t="shared" si="40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1"/>
        <v>synthetic_control_108=synthetic_control_108'</v>
      </c>
      <c r="EQ41" s="2" t="str">
        <f t="shared" si="42"/>
        <v>synthetic_control_sp_108=synthetic_control_sp_108'</v>
      </c>
      <c r="EV41" s="2" t="str">
        <f t="shared" si="43"/>
        <v>tratado_108=tratado_108'</v>
      </c>
      <c r="EZ41" s="2" t="str">
        <f t="shared" si="54"/>
        <v>xlswrite('G:\Mi unidad\1. PROYECTOS TELLO 2022\SCM SPILL OVERS\outputs\PEAO\distancia_centro_salud\1%\simulacion_4\synthetic_control_outputs.xlsx',synthetic_control_108,108)</v>
      </c>
      <c r="FN41" s="2" t="str">
        <f t="shared" si="55"/>
        <v>xlswrite('G:\Mi unidad\1. PROYECTOS TELLO 2022\SCM SPILL OVERS\outputs\PEAO\distancia_centro_salud\1%\simulacion_4\synthetic_control_spillover_outputs.xlsx',synthetic_control_sp_108,108)</v>
      </c>
      <c r="GD41" s="2" t="str">
        <f t="shared" si="56"/>
        <v>xlswrite('G:\Mi unidad\1. PROYECTOS TELLO 2022\SCM SPILL OVERS\outputs\PEAO\distancia_centro_salud\1%\simulacion_4\observado_outputs.xlsx',tratado_108,108)</v>
      </c>
      <c r="GR41" s="2" t="str">
        <f t="shared" si="57"/>
        <v>xlswrite('G:\Mi unidad\1. PROYECTOS TELLO 2022\SCM SPILL OVERS\outputs\PEAO\informalidad\1%\simulacion_4\synthetic_control_outputs.xlsx',synthetic_control_108,108)</v>
      </c>
      <c r="HF41" s="2" t="str">
        <f t="shared" si="58"/>
        <v>xlswrite('G:\Mi unidad\1. PROYECTOS TELLO 2022\SCM SPILL OVERS\outputs\PEAO\informalidad\1%\simulacion_4\synthetic_control_spillover_outputs.xlsx',synthetic_control_sp_108,108)</v>
      </c>
      <c r="HV41" s="2" t="str">
        <f t="shared" si="59"/>
        <v>xlswrite('G:\Mi unidad\1. PROYECTOS TELLO 2022\SCM SPILL OVERS\outputs\PEAO\informalidad\1%\simulacion_4\observado_outputs.xlsx',tratado_108,108)</v>
      </c>
      <c r="IJ41" s="2" t="str">
        <f t="shared" si="60"/>
        <v>xlswrite('G:\Mi unidad\1. PROYECTOS TELLO 2022\SCM SPILL OVERS\outputs\PEAO\densidad\1%\simulacion_4\synthetic_control_outputs.xlsx',synthetic_control_108,108)</v>
      </c>
      <c r="IX41" s="2" t="str">
        <f t="shared" si="61"/>
        <v>xlswrite('G:\Mi unidad\1. PROYECTOS TELLO 2022\SCM SPILL OVERS\outputs\PEAO\densidad\1%\simulacion_4\synthetic_control_spillover_outputs.xlsx',synthetic_control_sp_108,108)</v>
      </c>
      <c r="JN41" s="2" t="str">
        <f t="shared" si="62"/>
        <v>xlswrite('G:\Mi unidad\1. PROYECTOS TELLO 2022\SCM SPILL OVERS\outputs\PEAO\densidad\1%\simulacion_4\observado_outputs.xlsx',tratado_108,108)</v>
      </c>
      <c r="KA41" s="2" t="str">
        <f t="shared" si="63"/>
        <v>xlswrite('G:\Mi unidad\1. PROYECTOS TELLO 2022\SCM SPILL OVERS\outputs\PEAO\bajo_niv_educ\1%\simulacion_4\synthetic_control_outputs.xlsx',synthetic_control_108,108)</v>
      </c>
      <c r="KO41" s="2" t="str">
        <f t="shared" si="64"/>
        <v>xlswrite('G:\Mi unidad\1. PROYECTOS TELLO 2022\SCM SPILL OVERS\outputs\PEAO\bajo_niv_educ\1%\simulacion_4\synthetic_control_spillover_outputs.xlsx',synthetic_control_sp_108,108)</v>
      </c>
      <c r="LE41" s="2" t="str">
        <f t="shared" si="65"/>
        <v>xlswrite('G:\Mi unidad\1. PROYECTOS TELLO 2022\SCM SPILL OVERS\outputs\PEAO\bajo_niv_educ\1%\simulacion_4\observado_outputs.xlsx',tratado_108,108)</v>
      </c>
      <c r="LS41" s="2" t="str">
        <f t="shared" si="66"/>
        <v>xlswrite('G:\Mi unidad\1. PROYECTOS TELLO 2022\SCM SPILL OVERS\outputs\PEAO\bajo_ingreso\1%\simulacion_4\synthetic_control_outputs.xlsx',synthetic_control_108,108)</v>
      </c>
      <c r="MH41" s="2" t="str">
        <f t="shared" si="67"/>
        <v>xlswrite('G:\Mi unidad\1. PROYECTOS TELLO 2022\SCM SPILL OVERS\outputs\PEAO\bajo_ingreso\1%\simulacion_4\synthetic_control_spillover_outputs.xlsx',synthetic_control_sp_108,108)</v>
      </c>
      <c r="MX41" s="2" t="str">
        <f t="shared" si="68"/>
        <v>xlswrite('G:\Mi unidad\1. PROYECTOS TELLO 2022\SCM SPILL OVERS\outputs\PEAO\bajo_ingreso\1%\simulacion_4\observado_outputs.xlsx',tratado_108,108)</v>
      </c>
      <c r="NR41" s="2" t="str">
        <f t="shared" si="69"/>
        <v>xlswrite('G:\Mi unidad\1. PROYECTOS TELLO 2022\SCM SPILL OVERS\outputs\PEAO\densidad_g\1%\simulacion_4\synthetic_control_outputs.xlsx',synthetic_control_108,108)</v>
      </c>
      <c r="OF41" s="2" t="str">
        <f t="shared" si="70"/>
        <v>xlswrite('G:\Mi unidad\1. PROYECTOS TELLO 2022\SCM SPILL OVERS\outputs\PEAO\densidad_g\1%\simulacion_4\synthetic_control_spillover_outputs.xlsx',synthetic_control_sp_108,108)</v>
      </c>
      <c r="OV41" s="2" t="str">
        <f t="shared" si="71"/>
        <v>xlswrite('G:\Mi unidad\1. PROYECTOS TELLO 2022\SCM SPILL OVERS\outputs\PEAO\densidad_g\1%\simulacion_4\observado_outputs.xlsx',tratado_108,108)</v>
      </c>
      <c r="PI41" s="2" t="str">
        <f t="shared" si="72"/>
        <v>xlswrite('G:\Mi unidad\1. PROYECTOS TELLO 2022\SCM SPILL OVERS\outputs\PEAO\alimentos\1%\simulacion_4\synthetic_control_outputs.xlsx',synthetic_control_108,108);</v>
      </c>
      <c r="PJ41" s="2" t="str">
        <f t="shared" si="73"/>
        <v>xlswrite('G:\Mi unidad\1. PROYECTOS TELLO 2022\SCM SPILL OVERS\outputs\PEAO\alimentos\1%\simulacion_4\synthetic_control_spillover_outputs.xlsx',synthetic_control_sp_108,108);</v>
      </c>
      <c r="PK41" s="2" t="str">
        <f t="shared" si="74"/>
        <v>xlswrite('G:\Mi unidad\1. PROYECTOS TELLO 2022\SCM SPILL OVERS\outputs\PEAO\alimentos\1%\simulacion_4\observado_outputs.xlsx',tratado_108,108);</v>
      </c>
      <c r="PP41" s="2" t="str">
        <f t="shared" si="75"/>
        <v>xlswrite('G:\Mi unidad\1. PROYECTOS TELLO 2022\SCM SPILL OVERS\outputs\PEAO\jefe_hogar\1%\simulacion_4\synthetic_control_outputs.xlsx',synthetic_control_108,108);</v>
      </c>
      <c r="PQ41" s="2" t="str">
        <f t="shared" si="76"/>
        <v>xlswrite('G:\Mi unidad\1. PROYECTOS TELLO 2022\SCM SPILL OVERS\outputs\PEAO\jefe_hogar\1%\simulacion_4\synthetic_control_spillover_outputs.xlsx',synthetic_control_sp_108,108);</v>
      </c>
      <c r="PR41" s="2" t="str">
        <f t="shared" si="77"/>
        <v>xlswrite('G:\Mi unidad\1. PROYECTOS TELLO 2022\SCM SPILL OVERS\outputs\PEAO\jefe_hogar\1%\simulacion_4\observado_outputs.xlsx',tratado_108,108);</v>
      </c>
      <c r="PV41" s="2" t="str">
        <f t="shared" si="78"/>
        <v>xlswrite('G:\Mi unidad\1. PROYECTOS TELLO 2022\SCM SPILL OVERS\outputs\PEAO\mujeres\1%\simulacion_4\synthetic_control_outputs.xlsx',synthetic_control_108,108);</v>
      </c>
      <c r="PW41" s="2" t="str">
        <f t="shared" si="79"/>
        <v>xlswrite('G:\Mi unidad\1. PROYECTOS TELLO 2022\SCM SPILL OVERS\outputs\PEAO\mujeres\1%\simulacion_4\synthetic_control_spillover_outputs.xlsx',synthetic_control_sp_108,108);</v>
      </c>
      <c r="PX41" s="2" t="str">
        <f t="shared" si="80"/>
        <v>xlswrite('G:\Mi unidad\1. PROYECTOS TELLO 2022\SCM SPILL OVERS\outputs\PEAO\mujeres\1%\simulacion_4\observado_outputs.xlsx',tratado_108,108);</v>
      </c>
      <c r="QB41" s="2" t="str">
        <f t="shared" si="81"/>
        <v>xlswrite('G:\Mi unidad\1. PROYECTOS TELLO 2022\SCM SPILL OVERS\outputs\PEAO\criminalidad\1%\simulacion_4\synthetic_control_outputs.xlsx',synthetic_control_108,108);</v>
      </c>
      <c r="QC41" s="2" t="str">
        <f t="shared" si="82"/>
        <v>xlswrite('G:\Mi unidad\1. PROYECTOS TELLO 2022\SCM SPILL OVERS\outputs\PEAO\criminalidad\1%\simulacion_4\synthetic_control_spillover_outputs.xlsx',synthetic_control_sp_108,108);</v>
      </c>
      <c r="QD41" s="2" t="str">
        <f t="shared" si="83"/>
        <v>xlswrite('G:\Mi unidad\1. PROYECTOS TELLO 2022\SCM SPILL OVERS\outputs\PEAO\criminalidad\1%\simulacion_4\observado_outputs.xlsx',tratado_108,108);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OVERS\outputs\PEAO\bajo_niv_educ\1%\simulacion_4\output_tests.xlsx',spillover_test_"&amp;QW41&amp;"','sp_test_"&amp;QW41&amp;"');"</f>
        <v>xlswrite('G:\Mi unidad\1. PROYECTOS TELLO 2022\SCM SPILL OVERS\outputs\PEAO\bajo_niv_educ\1%\simulacion_4\output_tests.xlsx',spillover_test_26','sp_test_26');</v>
      </c>
      <c r="RK41">
        <v>26</v>
      </c>
      <c r="RL41" t="str">
        <f>"xlswrite('G:\Mi unidad\1. PROYECTOS TELLO 2022\SCM SPILL OVERS\outputs\PEAO\bajo_ingreso\1%\simulacion_4\output_tests.xlsx',spillover_test_"&amp;RK41&amp;"','sp_test_"&amp;RK41&amp;"');"</f>
        <v>xlswrite('G:\Mi unidad\1. PROYECTOS TELLO 2022\SCM SPILL OVERS\outputs\PEAO\bajo_ingreso\1%\simulacion_4\output_tests.xlsx',spillover_test_26','sp_test_26');</v>
      </c>
      <c r="RW41">
        <v>26</v>
      </c>
      <c r="RX41" t="str">
        <f>"xlswrite('G:\Mi unidad\1. PROYECTOS TELLO 2022\SCM SPILL OVERS\outputs\PEAO\densidad\1%\simulacion_4\output_tests.xlsx',spillover_test_"&amp;RW41&amp;"','sp_test_"&amp;RW41&amp;"');"</f>
        <v>xlswrite('G:\Mi unidad\1. PROYECTOS TELLO 2022\SCM SPILL OVERS\outputs\PEAO\densidad\1%\simulacion_4\output_tests.xlsx',spillover_test_26','sp_test_26');</v>
      </c>
      <c r="SI41">
        <v>26</v>
      </c>
      <c r="SJ41" t="str">
        <f>"xlswrite('G:\Mi unidad\1. PROYECTOS TELLO 2022\SCM SPILL OVERS\outputs\PEAO\densidad_g\1%\simulacion_4\output_tests.xlsx',spillover_test_"&amp;SI41&amp;"','sp_test_"&amp;SI41&amp;"');"</f>
        <v>xlswrite('G:\Mi unidad\1. PROYECTOS TELLO 2022\SCM SPILL OVERS\outputs\PEAO\densidad_g\1%\simulacion_4\output_tests.xlsx',spillover_test_26','sp_test_26');</v>
      </c>
      <c r="SU41">
        <v>26</v>
      </c>
      <c r="SV41" t="str">
        <f>"xlswrite('G:\Mi unidad\1. PROYECTOS TELLO 2022\SCM SPILL OVERS\outputs\PEAO\distancia_centro_salud\1%\simulacion_4\output_tests.xlsx',spillover_test_"&amp;SU41&amp;"','sp_test_"&amp;SU41&amp;"');"</f>
        <v>xlswrite('G:\Mi unidad\1. PROYECTOS TELLO 2022\SCM SPILL OVERS\outputs\PEAO\distancia_centro_salud\1%\simulacion_4\output_tests.xlsx',spillover_test_26','sp_test_26');</v>
      </c>
      <c r="TH41">
        <v>26</v>
      </c>
      <c r="TI41" t="str">
        <f>"xlswrite('G:\Mi unidad\1. PROYECTOS TELLO 2022\SCM SPILL OVERS\outputs\PEAO\informalidad\1%\simulacion_4\output_tests.xlsx',spillover_test_"&amp;TH41&amp;"','sp_test_"&amp;TH41&amp;"');"</f>
        <v>xlswrite('G:\Mi unidad\1. PROYECTOS TELLO 2022\SCM SPILL OVERS\outputs\PEAO\informalidad\1%\simulacion_4\output_tests.xlsx',spillover_test_26','sp_test_26');</v>
      </c>
      <c r="TU41">
        <v>26</v>
      </c>
      <c r="TV41" t="str">
        <f>"xlswrite('G:\Mi unidad\1. PROYECTOS TELLO 2022\SCM SPILL OVERS\outputs\PEAO\alimentos\1%\simulacion_4\output_tests.xlsx',spillover_test_"&amp;TU41&amp;"','sp_test_"&amp;TU41&amp;"');"</f>
        <v>xlswrite('G:\Mi unidad\1. PROYECTOS TELLO 2022\SCM SPILL OVERS\outputs\PEAO\alimentos\1%\simulacion_4\output_tests.xlsx',spillover_test_26','sp_test_26');</v>
      </c>
      <c r="UB41">
        <v>26</v>
      </c>
      <c r="UC41" t="str">
        <f>"xlswrite('G:\Mi unidad\1. PROYECTOS TELLO 2022\SCM SPILL OVERS\outputs\PEAO\jefe_hogar\1%\simulacion_4\output_tests.xlsx',spillover_test_"&amp;UB41&amp;"','sp_test_"&amp;UB41&amp;"');"</f>
        <v>xlswrite('G:\Mi unidad\1. PROYECTOS TELLO 2022\SCM SPILL OVERS\outputs\PEAO\jefe_hogar\1%\simulacion_4\output_tests.xlsx',spillover_test_26','sp_test_26');</v>
      </c>
      <c r="UI41">
        <v>26</v>
      </c>
      <c r="UJ41" t="str">
        <f>"xlswrite('G:\Mi unidad\1. PROYECTOS TELLO 2022\SCM SPILL OVERS\outputs\PEAO\mujeres\1%\simulacion_4\output_tests.xlsx',spillover_test_"&amp;UI41&amp;"','sp_test_"&amp;UI41&amp;"');"</f>
        <v>xlswrite('G:\Mi unidad\1. PROYECTOS TELLO 2022\SCM SPILL OVERS\outputs\PEAO\mujeres\1%\simulacion_4\output_tests.xlsx',spillover_test_26','sp_test_26');</v>
      </c>
      <c r="UU41">
        <v>26</v>
      </c>
      <c r="UV41" t="str">
        <f>"xlswrite('G:\Mi unidad\1. PROYECTOS TELLO 2022\SCM SPILL OVERS\outputs\PEAO\criminalidad\1%\simulacion_4\output_tests.xlsx',spillover_test_"&amp;UU41&amp;"','sp_test_"&amp;UU41&amp;"');"</f>
        <v>xlswrite('G:\Mi unidad\1. PROYECTOS TELLO 2022\SCM SPILL OVERS\outputs\PEAO\criminalidad\1%\simulacion_4\output_tests.xlsx',spillover_test_26','sp_test_26');</v>
      </c>
    </row>
    <row r="42" spans="1:568" x14ac:dyDescent="0.3">
      <c r="A42">
        <v>112</v>
      </c>
      <c r="B42" s="2" t="str">
        <f t="shared" si="47"/>
        <v>[data_112,provincias_112,~] = xlsread('BD_PEAO_est_1_provincia_112.xlsx');</v>
      </c>
      <c r="E42" s="2" t="str">
        <f t="shared" si="37"/>
        <v>provincia_112 = unique(provincias_112(2:end,1));</v>
      </c>
      <c r="O42" s="2" t="str">
        <f t="shared" si="48"/>
        <v>PEAO_112 = reshape(data_112(:,2),T+S,N);</v>
      </c>
      <c r="T42" s="2" t="str">
        <f t="shared" si="49"/>
        <v xml:space="preserve">PEAO_112 = PEAO_112'; </v>
      </c>
      <c r="X42" s="2" t="str">
        <f t="shared" si="50"/>
        <v>tratado_112 = PEAO_112(1,:);</v>
      </c>
      <c r="AC42" s="2" t="str">
        <f t="shared" si="51"/>
        <v>PEAO_112(1,:) = [];</v>
      </c>
      <c r="AI42" s="2" t="str">
        <f t="shared" si="52"/>
        <v>PEAO_112 = [tratado_112;PEAO_112];</v>
      </c>
      <c r="AN42" s="2" t="str">
        <f t="shared" si="53"/>
        <v>Y_112 = PEAO_112; % outcome matrix</v>
      </c>
      <c r="AS42" s="2" t="str">
        <f t="shared" si="44"/>
        <v>Y_pre_112 = Y_112(:,1:T);</v>
      </c>
      <c r="AW42" s="2" t="str">
        <f t="shared" si="45"/>
        <v>Y_post_112 = Y_112(:,T+1:end);</v>
      </c>
      <c r="BA42" s="2" t="str">
        <f t="shared" si="46"/>
        <v>[a_hat_112,B_hat_112] = scm_batch(Y_pre_112);</v>
      </c>
      <c r="BF42" s="2" t="str">
        <f t="shared" si="38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39"/>
        <v>M_hat_112 = (eye(N)-B_hat_112)'*(eye(N)-B_hat_112);</v>
      </c>
      <c r="DQ42" s="2" t="str">
        <f t="shared" si="40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1"/>
        <v>synthetic_control_112=synthetic_control_112'</v>
      </c>
      <c r="EQ42" s="2" t="str">
        <f t="shared" si="42"/>
        <v>synthetic_control_sp_112=synthetic_control_sp_112'</v>
      </c>
      <c r="EV42" s="2" t="str">
        <f t="shared" si="43"/>
        <v>tratado_112=tratado_112'</v>
      </c>
      <c r="EZ42" s="2" t="str">
        <f t="shared" si="54"/>
        <v>xlswrite('G:\Mi unidad\1. PROYECTOS TELLO 2022\SCM SPILL OVERS\outputs\PEAO\distancia_centro_salud\1%\simulacion_4\synthetic_control_outputs.xlsx',synthetic_control_112,112)</v>
      </c>
      <c r="FN42" s="2" t="str">
        <f t="shared" si="55"/>
        <v>xlswrite('G:\Mi unidad\1. PROYECTOS TELLO 2022\SCM SPILL OVERS\outputs\PEAO\distancia_centro_salud\1%\simulacion_4\synthetic_control_spillover_outputs.xlsx',synthetic_control_sp_112,112)</v>
      </c>
      <c r="GD42" s="2" t="str">
        <f t="shared" si="56"/>
        <v>xlswrite('G:\Mi unidad\1. PROYECTOS TELLO 2022\SCM SPILL OVERS\outputs\PEAO\distancia_centro_salud\1%\simulacion_4\observado_outputs.xlsx',tratado_112,112)</v>
      </c>
      <c r="GR42" s="2" t="str">
        <f t="shared" si="57"/>
        <v>xlswrite('G:\Mi unidad\1. PROYECTOS TELLO 2022\SCM SPILL OVERS\outputs\PEAO\informalidad\1%\simulacion_4\synthetic_control_outputs.xlsx',synthetic_control_112,112)</v>
      </c>
      <c r="HF42" s="2" t="str">
        <f t="shared" si="58"/>
        <v>xlswrite('G:\Mi unidad\1. PROYECTOS TELLO 2022\SCM SPILL OVERS\outputs\PEAO\informalidad\1%\simulacion_4\synthetic_control_spillover_outputs.xlsx',synthetic_control_sp_112,112)</v>
      </c>
      <c r="HV42" s="2" t="str">
        <f t="shared" si="59"/>
        <v>xlswrite('G:\Mi unidad\1. PROYECTOS TELLO 2022\SCM SPILL OVERS\outputs\PEAO\informalidad\1%\simulacion_4\observado_outputs.xlsx',tratado_112,112)</v>
      </c>
      <c r="IJ42" s="2" t="str">
        <f t="shared" si="60"/>
        <v>xlswrite('G:\Mi unidad\1. PROYECTOS TELLO 2022\SCM SPILL OVERS\outputs\PEAO\densidad\1%\simulacion_4\synthetic_control_outputs.xlsx',synthetic_control_112,112)</v>
      </c>
      <c r="IX42" s="2" t="str">
        <f t="shared" si="61"/>
        <v>xlswrite('G:\Mi unidad\1. PROYECTOS TELLO 2022\SCM SPILL OVERS\outputs\PEAO\densidad\1%\simulacion_4\synthetic_control_spillover_outputs.xlsx',synthetic_control_sp_112,112)</v>
      </c>
      <c r="JN42" s="2" t="str">
        <f t="shared" si="62"/>
        <v>xlswrite('G:\Mi unidad\1. PROYECTOS TELLO 2022\SCM SPILL OVERS\outputs\PEAO\densidad\1%\simulacion_4\observado_outputs.xlsx',tratado_112,112)</v>
      </c>
      <c r="KA42" s="2" t="str">
        <f t="shared" si="63"/>
        <v>xlswrite('G:\Mi unidad\1. PROYECTOS TELLO 2022\SCM SPILL OVERS\outputs\PEAO\bajo_niv_educ\1%\simulacion_4\synthetic_control_outputs.xlsx',synthetic_control_112,112)</v>
      </c>
      <c r="KO42" s="2" t="str">
        <f t="shared" si="64"/>
        <v>xlswrite('G:\Mi unidad\1. PROYECTOS TELLO 2022\SCM SPILL OVERS\outputs\PEAO\bajo_niv_educ\1%\simulacion_4\synthetic_control_spillover_outputs.xlsx',synthetic_control_sp_112,112)</v>
      </c>
      <c r="LE42" s="2" t="str">
        <f t="shared" si="65"/>
        <v>xlswrite('G:\Mi unidad\1. PROYECTOS TELLO 2022\SCM SPILL OVERS\outputs\PEAO\bajo_niv_educ\1%\simulacion_4\observado_outputs.xlsx',tratado_112,112)</v>
      </c>
      <c r="LS42" s="2" t="str">
        <f t="shared" si="66"/>
        <v>xlswrite('G:\Mi unidad\1. PROYECTOS TELLO 2022\SCM SPILL OVERS\outputs\PEAO\bajo_ingreso\1%\simulacion_4\synthetic_control_outputs.xlsx',synthetic_control_112,112)</v>
      </c>
      <c r="MH42" s="2" t="str">
        <f t="shared" si="67"/>
        <v>xlswrite('G:\Mi unidad\1. PROYECTOS TELLO 2022\SCM SPILL OVERS\outputs\PEAO\bajo_ingreso\1%\simulacion_4\synthetic_control_spillover_outputs.xlsx',synthetic_control_sp_112,112)</v>
      </c>
      <c r="MX42" s="2" t="str">
        <f t="shared" si="68"/>
        <v>xlswrite('G:\Mi unidad\1. PROYECTOS TELLO 2022\SCM SPILL OVERS\outputs\PEAO\bajo_ingreso\1%\simulacion_4\observado_outputs.xlsx',tratado_112,112)</v>
      </c>
      <c r="NR42" s="2" t="str">
        <f t="shared" si="69"/>
        <v>xlswrite('G:\Mi unidad\1. PROYECTOS TELLO 2022\SCM SPILL OVERS\outputs\PEAO\densidad_g\1%\simulacion_4\synthetic_control_outputs.xlsx',synthetic_control_112,112)</v>
      </c>
      <c r="OF42" s="2" t="str">
        <f t="shared" si="70"/>
        <v>xlswrite('G:\Mi unidad\1. PROYECTOS TELLO 2022\SCM SPILL OVERS\outputs\PEAO\densidad_g\1%\simulacion_4\synthetic_control_spillover_outputs.xlsx',synthetic_control_sp_112,112)</v>
      </c>
      <c r="OV42" s="2" t="str">
        <f t="shared" si="71"/>
        <v>xlswrite('G:\Mi unidad\1. PROYECTOS TELLO 2022\SCM SPILL OVERS\outputs\PEAO\densidad_g\1%\simulacion_4\observado_outputs.xlsx',tratado_112,112)</v>
      </c>
      <c r="PI42" s="2" t="str">
        <f t="shared" si="72"/>
        <v>xlswrite('G:\Mi unidad\1. PROYECTOS TELLO 2022\SCM SPILL OVERS\outputs\PEAO\alimentos\1%\simulacion_4\synthetic_control_outputs.xlsx',synthetic_control_112,112);</v>
      </c>
      <c r="PJ42" s="2" t="str">
        <f t="shared" si="73"/>
        <v>xlswrite('G:\Mi unidad\1. PROYECTOS TELLO 2022\SCM SPILL OVERS\outputs\PEAO\alimentos\1%\simulacion_4\synthetic_control_spillover_outputs.xlsx',synthetic_control_sp_112,112);</v>
      </c>
      <c r="PK42" s="2" t="str">
        <f t="shared" si="74"/>
        <v>xlswrite('G:\Mi unidad\1. PROYECTOS TELLO 2022\SCM SPILL OVERS\outputs\PEAO\alimentos\1%\simulacion_4\observado_outputs.xlsx',tratado_112,112);</v>
      </c>
      <c r="PP42" s="2" t="str">
        <f t="shared" si="75"/>
        <v>xlswrite('G:\Mi unidad\1. PROYECTOS TELLO 2022\SCM SPILL OVERS\outputs\PEAO\jefe_hogar\1%\simulacion_4\synthetic_control_outputs.xlsx',synthetic_control_112,112);</v>
      </c>
      <c r="PQ42" s="2" t="str">
        <f t="shared" si="76"/>
        <v>xlswrite('G:\Mi unidad\1. PROYECTOS TELLO 2022\SCM SPILL OVERS\outputs\PEAO\jefe_hogar\1%\simulacion_4\synthetic_control_spillover_outputs.xlsx',synthetic_control_sp_112,112);</v>
      </c>
      <c r="PR42" s="2" t="str">
        <f t="shared" si="77"/>
        <v>xlswrite('G:\Mi unidad\1. PROYECTOS TELLO 2022\SCM SPILL OVERS\outputs\PEAO\jefe_hogar\1%\simulacion_4\observado_outputs.xlsx',tratado_112,112);</v>
      </c>
      <c r="PV42" s="2" t="str">
        <f t="shared" si="78"/>
        <v>xlswrite('G:\Mi unidad\1. PROYECTOS TELLO 2022\SCM SPILL OVERS\outputs\PEAO\mujeres\1%\simulacion_4\synthetic_control_outputs.xlsx',synthetic_control_112,112);</v>
      </c>
      <c r="PW42" s="2" t="str">
        <f t="shared" si="79"/>
        <v>xlswrite('G:\Mi unidad\1. PROYECTOS TELLO 2022\SCM SPILL OVERS\outputs\PEAO\mujeres\1%\simulacion_4\synthetic_control_spillover_outputs.xlsx',synthetic_control_sp_112,112);</v>
      </c>
      <c r="PX42" s="2" t="str">
        <f t="shared" si="80"/>
        <v>xlswrite('G:\Mi unidad\1. PROYECTOS TELLO 2022\SCM SPILL OVERS\outputs\PEAO\mujeres\1%\simulacion_4\observado_outputs.xlsx',tratado_112,112);</v>
      </c>
      <c r="QB42" s="2" t="str">
        <f t="shared" si="81"/>
        <v>xlswrite('G:\Mi unidad\1. PROYECTOS TELLO 2022\SCM SPILL OVERS\outputs\PEAO\criminalidad\1%\simulacion_4\synthetic_control_outputs.xlsx',synthetic_control_112,112);</v>
      </c>
      <c r="QC42" s="2" t="str">
        <f t="shared" si="82"/>
        <v>xlswrite('G:\Mi unidad\1. PROYECTOS TELLO 2022\SCM SPILL OVERS\outputs\PEAO\criminalidad\1%\simulacion_4\synthetic_control_spillover_outputs.xlsx',synthetic_control_sp_112,112);</v>
      </c>
      <c r="QD42" s="2" t="str">
        <f t="shared" si="83"/>
        <v>xlswrite('G:\Mi unidad\1. PROYECTOS TELLO 2022\SCM SPILL OVERS\outputs\PEAO\criminalidad\1%\simulacion_4\observado_outputs.xlsx',tratado_112,112);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OVERS\outputs\PEAO\bajo_niv_educ\1%\simulacion_4\output_tests.xlsx',lb_vec_"&amp;QW42&amp;"','lb_vec_"&amp;QW42&amp;"');"</f>
        <v>xlswrite('G:\Mi unidad\1. PROYECTOS TELLO 2022\SCM SPILL OVERS\outputs\PEAO\bajo_niv_educ\1%\simulacion_4\output_tests.xlsx',lb_vec_27','lb_vec_27');</v>
      </c>
      <c r="RK42">
        <v>27</v>
      </c>
      <c r="RL42" t="str">
        <f>"xlswrite('G:\Mi unidad\1. PROYECTOS TELLO 2022\SCM SPILL OVERS\outputs\PEAO\bajo_ingreso\1%\simulacion_4\output_tests.xlsx',lb_vec_"&amp;RK42&amp;"','lb_vec_"&amp;RK42&amp;"');"</f>
        <v>xlswrite('G:\Mi unidad\1. PROYECTOS TELLO 2022\SCM SPILL OVERS\outputs\PEAO\bajo_ingreso\1%\simulacion_4\output_tests.xlsx',lb_vec_27','lb_vec_27');</v>
      </c>
      <c r="RW42">
        <v>27</v>
      </c>
      <c r="RX42" t="str">
        <f>"xlswrite('G:\Mi unidad\1. PROYECTOS TELLO 2022\SCM SPILL OVERS\outputs\PEAO\densidad\1%\simulacion_4\output_tests.xlsx',lb_vec_"&amp;RW42&amp;"','lb_vec_"&amp;RW42&amp;"');"</f>
        <v>xlswrite('G:\Mi unidad\1. PROYECTOS TELLO 2022\SCM SPILL OVERS\outputs\PEAO\densidad\1%\simulacion_4\output_tests.xlsx',lb_vec_27','lb_vec_27');</v>
      </c>
      <c r="SI42">
        <v>27</v>
      </c>
      <c r="SJ42" t="str">
        <f>"xlswrite('G:\Mi unidad\1. PROYECTOS TELLO 2022\SCM SPILL OVERS\outputs\PEAO\densidad_g\1%\simulacion_4\output_tests.xlsx',lb_vec_"&amp;SI42&amp;"','lb_vec_"&amp;SI42&amp;"');"</f>
        <v>xlswrite('G:\Mi unidad\1. PROYECTOS TELLO 2022\SCM SPILL OVERS\outputs\PEAO\densidad_g\1%\simulacion_4\output_tests.xlsx',lb_vec_27','lb_vec_27');</v>
      </c>
      <c r="SU42">
        <v>27</v>
      </c>
      <c r="SV42" t="str">
        <f>"xlswrite('G:\Mi unidad\1. PROYECTOS TELLO 2022\SCM SPILL OVERS\outputs\PEAO\distancia_centro_salud\1%\simulacion_4\output_tests.xlsx',lb_vec_"&amp;SU42&amp;"','lb_vec_"&amp;SU42&amp;"');"</f>
        <v>xlswrite('G:\Mi unidad\1. PROYECTOS TELLO 2022\SCM SPILL OVERS\outputs\PEAO\distancia_centro_salud\1%\simulacion_4\output_tests.xlsx',lb_vec_27','lb_vec_27');</v>
      </c>
      <c r="TH42">
        <v>27</v>
      </c>
      <c r="TI42" t="str">
        <f>"xlswrite('G:\Mi unidad\1. PROYECTOS TELLO 2022\SCM SPILL OVERS\outputs\PEAO\informalidad\1%\simulacion_4\output_tests.xlsx',lb_vec_"&amp;TH42&amp;"','lb_vec_"&amp;TH42&amp;"');"</f>
        <v>xlswrite('G:\Mi unidad\1. PROYECTOS TELLO 2022\SCM SPILL OVERS\outputs\PEAO\informalidad\1%\simulacion_4\output_tests.xlsx',lb_vec_27','lb_vec_27');</v>
      </c>
      <c r="TU42">
        <v>27</v>
      </c>
      <c r="TV42" t="str">
        <f>"xlswrite('G:\Mi unidad\1. PROYECTOS TELLO 2022\SCM SPILL OVERS\outputs\PEAO\alimentos\1%\simulacion_4\output_tests.xlsx',lb_vec_"&amp;TU42&amp;"','lb_vec_"&amp;TU42&amp;"');"</f>
        <v>xlswrite('G:\Mi unidad\1. PROYECTOS TELLO 2022\SCM SPILL OVERS\outputs\PEAO\alimentos\1%\simulacion_4\output_tests.xlsx',lb_vec_27','lb_vec_27');</v>
      </c>
      <c r="UB42">
        <v>27</v>
      </c>
      <c r="UC42" t="str">
        <f>"xlswrite('G:\Mi unidad\1. PROYECTOS TELLO 2022\SCM SPILL OVERS\outputs\PEAO\jefe_hogar\1%\simulacion_4\output_tests.xlsx',lb_vec_"&amp;UB42&amp;"','lb_vec_"&amp;UB42&amp;"');"</f>
        <v>xlswrite('G:\Mi unidad\1. PROYECTOS TELLO 2022\SCM SPILL OVERS\outputs\PEAO\jefe_hogar\1%\simulacion_4\output_tests.xlsx',lb_vec_27','lb_vec_27');</v>
      </c>
      <c r="UI42">
        <v>27</v>
      </c>
      <c r="UJ42" t="str">
        <f>"xlswrite('G:\Mi unidad\1. PROYECTOS TELLO 2022\SCM SPILL OVERS\outputs\PEAO\mujeres\1%\simulacion_4\output_tests.xlsx',lb_vec_"&amp;UI42&amp;"','lb_vec_"&amp;UI42&amp;"');"</f>
        <v>xlswrite('G:\Mi unidad\1. PROYECTOS TELLO 2022\SCM SPILL OVERS\outputs\PEAO\mujeres\1%\simulacion_4\output_tests.xlsx',lb_vec_27','lb_vec_27');</v>
      </c>
      <c r="UU42">
        <v>27</v>
      </c>
      <c r="UV42" t="str">
        <f>"xlswrite('G:\Mi unidad\1. PROYECTOS TELLO 2022\SCM SPILL OVERS\outputs\PEAO\criminalidad\1%\simulacion_4\output_tests.xlsx',lb_vec_"&amp;UU42&amp;"','lb_vec_"&amp;UU42&amp;"');"</f>
        <v>xlswrite('G:\Mi unidad\1. PROYECTOS TELLO 2022\SCM SPILL OVERS\outputs\PEAO\criminalidad\1%\simulacion_4\output_tests.xlsx',lb_vec_27','lb_vec_27');</v>
      </c>
    </row>
    <row r="43" spans="1:568" x14ac:dyDescent="0.3">
      <c r="A43">
        <v>119</v>
      </c>
      <c r="B43" s="2" t="str">
        <f t="shared" si="47"/>
        <v>[data_119,provincias_119,~] = xlsread('BD_PEAO_est_1_provincia_119.xlsx');</v>
      </c>
      <c r="E43" s="2" t="str">
        <f t="shared" si="37"/>
        <v>provincia_119 = unique(provincias_119(2:end,1));</v>
      </c>
      <c r="O43" s="2" t="str">
        <f t="shared" si="48"/>
        <v>PEAO_119 = reshape(data_119(:,2),T+S,N);</v>
      </c>
      <c r="T43" s="2" t="str">
        <f t="shared" si="49"/>
        <v xml:space="preserve">PEAO_119 = PEAO_119'; </v>
      </c>
      <c r="X43" s="2" t="str">
        <f t="shared" si="50"/>
        <v>tratado_119 = PEAO_119(1,:);</v>
      </c>
      <c r="AC43" s="2" t="str">
        <f t="shared" si="51"/>
        <v>PEAO_119(1,:) = [];</v>
      </c>
      <c r="AI43" s="2" t="str">
        <f t="shared" si="52"/>
        <v>PEAO_119 = [tratado_119;PEAO_119];</v>
      </c>
      <c r="AN43" s="2" t="str">
        <f t="shared" si="53"/>
        <v>Y_119 = PEAO_119; % outcome matrix</v>
      </c>
      <c r="AS43" s="2" t="str">
        <f t="shared" si="44"/>
        <v>Y_pre_119 = Y_119(:,1:T);</v>
      </c>
      <c r="AW43" s="2" t="str">
        <f t="shared" si="45"/>
        <v>Y_post_119 = Y_119(:,T+1:end);</v>
      </c>
      <c r="BA43" s="2" t="str">
        <f t="shared" si="46"/>
        <v>[a_hat_119,B_hat_119] = scm_batch(Y_pre_119);</v>
      </c>
      <c r="BF43" s="2" t="str">
        <f t="shared" si="38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39"/>
        <v>M_hat_119 = (eye(N)-B_hat_119)'*(eye(N)-B_hat_119);</v>
      </c>
      <c r="DQ43" s="2" t="str">
        <f t="shared" si="40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1"/>
        <v>synthetic_control_119=synthetic_control_119'</v>
      </c>
      <c r="EQ43" s="2" t="str">
        <f t="shared" si="42"/>
        <v>synthetic_control_sp_119=synthetic_control_sp_119'</v>
      </c>
      <c r="EV43" s="2" t="str">
        <f t="shared" si="43"/>
        <v>tratado_119=tratado_119'</v>
      </c>
      <c r="EZ43" s="2" t="str">
        <f t="shared" si="54"/>
        <v>xlswrite('G:\Mi unidad\1. PROYECTOS TELLO 2022\SCM SPILL OVERS\outputs\PEAO\distancia_centro_salud\1%\simulacion_4\synthetic_control_outputs.xlsx',synthetic_control_119,119)</v>
      </c>
      <c r="FN43" s="2" t="str">
        <f t="shared" si="55"/>
        <v>xlswrite('G:\Mi unidad\1. PROYECTOS TELLO 2022\SCM SPILL OVERS\outputs\PEAO\distancia_centro_salud\1%\simulacion_4\synthetic_control_spillover_outputs.xlsx',synthetic_control_sp_119,119)</v>
      </c>
      <c r="GD43" s="2" t="str">
        <f t="shared" si="56"/>
        <v>xlswrite('G:\Mi unidad\1. PROYECTOS TELLO 2022\SCM SPILL OVERS\outputs\PEAO\distancia_centro_salud\1%\simulacion_4\observado_outputs.xlsx',tratado_119,119)</v>
      </c>
      <c r="GR43" s="2" t="str">
        <f t="shared" si="57"/>
        <v>xlswrite('G:\Mi unidad\1. PROYECTOS TELLO 2022\SCM SPILL OVERS\outputs\PEAO\informalidad\1%\simulacion_4\synthetic_control_outputs.xlsx',synthetic_control_119,119)</v>
      </c>
      <c r="HF43" s="2" t="str">
        <f t="shared" si="58"/>
        <v>xlswrite('G:\Mi unidad\1. PROYECTOS TELLO 2022\SCM SPILL OVERS\outputs\PEAO\informalidad\1%\simulacion_4\synthetic_control_spillover_outputs.xlsx',synthetic_control_sp_119,119)</v>
      </c>
      <c r="HV43" s="2" t="str">
        <f t="shared" si="59"/>
        <v>xlswrite('G:\Mi unidad\1. PROYECTOS TELLO 2022\SCM SPILL OVERS\outputs\PEAO\informalidad\1%\simulacion_4\observado_outputs.xlsx',tratado_119,119)</v>
      </c>
      <c r="IJ43" s="2" t="str">
        <f t="shared" si="60"/>
        <v>xlswrite('G:\Mi unidad\1. PROYECTOS TELLO 2022\SCM SPILL OVERS\outputs\PEAO\densidad\1%\simulacion_4\synthetic_control_outputs.xlsx',synthetic_control_119,119)</v>
      </c>
      <c r="IX43" s="2" t="str">
        <f t="shared" si="61"/>
        <v>xlswrite('G:\Mi unidad\1. PROYECTOS TELLO 2022\SCM SPILL OVERS\outputs\PEAO\densidad\1%\simulacion_4\synthetic_control_spillover_outputs.xlsx',synthetic_control_sp_119,119)</v>
      </c>
      <c r="JN43" s="2" t="str">
        <f t="shared" si="62"/>
        <v>xlswrite('G:\Mi unidad\1. PROYECTOS TELLO 2022\SCM SPILL OVERS\outputs\PEAO\densidad\1%\simulacion_4\observado_outputs.xlsx',tratado_119,119)</v>
      </c>
      <c r="KA43" s="2" t="str">
        <f t="shared" si="63"/>
        <v>xlswrite('G:\Mi unidad\1. PROYECTOS TELLO 2022\SCM SPILL OVERS\outputs\PEAO\bajo_niv_educ\1%\simulacion_4\synthetic_control_outputs.xlsx',synthetic_control_119,119)</v>
      </c>
      <c r="KO43" s="2" t="str">
        <f t="shared" si="64"/>
        <v>xlswrite('G:\Mi unidad\1. PROYECTOS TELLO 2022\SCM SPILL OVERS\outputs\PEAO\bajo_niv_educ\1%\simulacion_4\synthetic_control_spillover_outputs.xlsx',synthetic_control_sp_119,119)</v>
      </c>
      <c r="LE43" s="2" t="str">
        <f t="shared" si="65"/>
        <v>xlswrite('G:\Mi unidad\1. PROYECTOS TELLO 2022\SCM SPILL OVERS\outputs\PEAO\bajo_niv_educ\1%\simulacion_4\observado_outputs.xlsx',tratado_119,119)</v>
      </c>
      <c r="LS43" s="2" t="str">
        <f t="shared" si="66"/>
        <v>xlswrite('G:\Mi unidad\1. PROYECTOS TELLO 2022\SCM SPILL OVERS\outputs\PEAO\bajo_ingreso\1%\simulacion_4\synthetic_control_outputs.xlsx',synthetic_control_119,119)</v>
      </c>
      <c r="MH43" s="2" t="str">
        <f t="shared" si="67"/>
        <v>xlswrite('G:\Mi unidad\1. PROYECTOS TELLO 2022\SCM SPILL OVERS\outputs\PEAO\bajo_ingreso\1%\simulacion_4\synthetic_control_spillover_outputs.xlsx',synthetic_control_sp_119,119)</v>
      </c>
      <c r="MX43" s="2" t="str">
        <f t="shared" si="68"/>
        <v>xlswrite('G:\Mi unidad\1. PROYECTOS TELLO 2022\SCM SPILL OVERS\outputs\PEAO\bajo_ingreso\1%\simulacion_4\observado_outputs.xlsx',tratado_119,119)</v>
      </c>
      <c r="NR43" s="2" t="str">
        <f t="shared" si="69"/>
        <v>xlswrite('G:\Mi unidad\1. PROYECTOS TELLO 2022\SCM SPILL OVERS\outputs\PEAO\densidad_g\1%\simulacion_4\synthetic_control_outputs.xlsx',synthetic_control_119,119)</v>
      </c>
      <c r="OF43" s="2" t="str">
        <f t="shared" si="70"/>
        <v>xlswrite('G:\Mi unidad\1. PROYECTOS TELLO 2022\SCM SPILL OVERS\outputs\PEAO\densidad_g\1%\simulacion_4\synthetic_control_spillover_outputs.xlsx',synthetic_control_sp_119,119)</v>
      </c>
      <c r="OV43" s="2" t="str">
        <f t="shared" si="71"/>
        <v>xlswrite('G:\Mi unidad\1. PROYECTOS TELLO 2022\SCM SPILL OVERS\outputs\PEAO\densidad_g\1%\simulacion_4\observado_outputs.xlsx',tratado_119,119)</v>
      </c>
      <c r="PI43" s="2" t="str">
        <f t="shared" si="72"/>
        <v>xlswrite('G:\Mi unidad\1. PROYECTOS TELLO 2022\SCM SPILL OVERS\outputs\PEAO\alimentos\1%\simulacion_4\synthetic_control_outputs.xlsx',synthetic_control_119,119);</v>
      </c>
      <c r="PJ43" s="2" t="str">
        <f t="shared" si="73"/>
        <v>xlswrite('G:\Mi unidad\1. PROYECTOS TELLO 2022\SCM SPILL OVERS\outputs\PEAO\alimentos\1%\simulacion_4\synthetic_control_spillover_outputs.xlsx',synthetic_control_sp_119,119);</v>
      </c>
      <c r="PK43" s="2" t="str">
        <f t="shared" si="74"/>
        <v>xlswrite('G:\Mi unidad\1. PROYECTOS TELLO 2022\SCM SPILL OVERS\outputs\PEAO\alimentos\1%\simulacion_4\observado_outputs.xlsx',tratado_119,119);</v>
      </c>
      <c r="PP43" s="2" t="str">
        <f t="shared" si="75"/>
        <v>xlswrite('G:\Mi unidad\1. PROYECTOS TELLO 2022\SCM SPILL OVERS\outputs\PEAO\jefe_hogar\1%\simulacion_4\synthetic_control_outputs.xlsx',synthetic_control_119,119);</v>
      </c>
      <c r="PQ43" s="2" t="str">
        <f t="shared" si="76"/>
        <v>xlswrite('G:\Mi unidad\1. PROYECTOS TELLO 2022\SCM SPILL OVERS\outputs\PEAO\jefe_hogar\1%\simulacion_4\synthetic_control_spillover_outputs.xlsx',synthetic_control_sp_119,119);</v>
      </c>
      <c r="PR43" s="2" t="str">
        <f t="shared" si="77"/>
        <v>xlswrite('G:\Mi unidad\1. PROYECTOS TELLO 2022\SCM SPILL OVERS\outputs\PEAO\jefe_hogar\1%\simulacion_4\observado_outputs.xlsx',tratado_119,119);</v>
      </c>
      <c r="PV43" s="2" t="str">
        <f t="shared" si="78"/>
        <v>xlswrite('G:\Mi unidad\1. PROYECTOS TELLO 2022\SCM SPILL OVERS\outputs\PEAO\mujeres\1%\simulacion_4\synthetic_control_outputs.xlsx',synthetic_control_119,119);</v>
      </c>
      <c r="PW43" s="2" t="str">
        <f t="shared" si="79"/>
        <v>xlswrite('G:\Mi unidad\1. PROYECTOS TELLO 2022\SCM SPILL OVERS\outputs\PEAO\mujeres\1%\simulacion_4\synthetic_control_spillover_outputs.xlsx',synthetic_control_sp_119,119);</v>
      </c>
      <c r="PX43" s="2" t="str">
        <f t="shared" si="80"/>
        <v>xlswrite('G:\Mi unidad\1. PROYECTOS TELLO 2022\SCM SPILL OVERS\outputs\PEAO\mujeres\1%\simulacion_4\observado_outputs.xlsx',tratado_119,119);</v>
      </c>
      <c r="QB43" s="2" t="str">
        <f t="shared" si="81"/>
        <v>xlswrite('G:\Mi unidad\1. PROYECTOS TELLO 2022\SCM SPILL OVERS\outputs\PEAO\criminalidad\1%\simulacion_4\synthetic_control_outputs.xlsx',synthetic_control_119,119);</v>
      </c>
      <c r="QC43" s="2" t="str">
        <f t="shared" si="82"/>
        <v>xlswrite('G:\Mi unidad\1. PROYECTOS TELLO 2022\SCM SPILL OVERS\outputs\PEAO\criminalidad\1%\simulacion_4\synthetic_control_spillover_outputs.xlsx',synthetic_control_sp_119,119);</v>
      </c>
      <c r="QD43" s="2" t="str">
        <f t="shared" si="83"/>
        <v>xlswrite('G:\Mi unidad\1. PROYECTOS TELLO 2022\SCM SPILL OVERS\outputs\PEAO\criminalidad\1%\simulacion_4\observado_outputs.xlsx',tratado_119,119);</v>
      </c>
      <c r="QI43">
        <v>17</v>
      </c>
      <c r="QJ43" t="str">
        <f>"    [p_value_"&amp;QI43&amp; ",lb_"&amp;QI43&amp;",ub_"&amp;QI43&amp;"] = sp_andrews_te(Y_pre_"&amp;QI43&amp;",PEAO_"&amp;QI43&amp;"(:,T+s),A_"&amp;QI43&amp;",C,.05);"</f>
        <v xml:space="preserve">    [p_value_17,lb_17,ub_17] = sp_andrews_te(Y_pre_17,PEAO_17(:,T+s),A_17,C,.05);</v>
      </c>
      <c r="QP43">
        <v>23</v>
      </c>
      <c r="QQ43" t="str">
        <f>"    spillover_test_"&amp;QP43&amp;"(s) = sp_andrews(Y_pre_"&amp;QP43&amp;",PEAO_"&amp;QP43&amp;"(:,T+s),A_"&amp;QP43&amp;",C,d,alpha_sig);"</f>
        <v xml:space="preserve">    spillover_test_23(s) = sp_andrews(Y_pre_23,PEAO_23(:,T+s),A_23,C,d,alpha_sig);</v>
      </c>
      <c r="QW43">
        <v>27</v>
      </c>
      <c r="QX43" t="str">
        <f>"xlswrite('G:\Mi unidad\1. PROYECTOS TELLO 2022\SCM SPILL OVERS\outputs\PEAO\bajo_niv_educ\1%\simulacion_4\output_tests.xlsx',ub_vec_"&amp;QW43&amp;"','ub_vec_"&amp;QW43&amp;"');"</f>
        <v>xlswrite('G:\Mi unidad\1. PROYECTOS TELLO 2022\SCM SPILL OVERS\outputs\PEAO\bajo_niv_educ\1%\simulacion_4\output_tests.xlsx',ub_vec_27','ub_vec_27');</v>
      </c>
      <c r="RK43">
        <v>27</v>
      </c>
      <c r="RL43" t="str">
        <f>"xlswrite('G:\Mi unidad\1. PROYECTOS TELLO 2022\SCM SPILL OVERS\outputs\PEAO\bajo_ingreso\1%\simulacion_4\output_tests.xlsx',ub_vec_"&amp;RK43&amp;"','ub_vec_"&amp;RK43&amp;"');"</f>
        <v>xlswrite('G:\Mi unidad\1. PROYECTOS TELLO 2022\SCM SPILL OVERS\outputs\PEAO\bajo_ingreso\1%\simulacion_4\output_tests.xlsx',ub_vec_27','ub_vec_27');</v>
      </c>
      <c r="RW43">
        <v>27</v>
      </c>
      <c r="RX43" t="str">
        <f>"xlswrite('G:\Mi unidad\1. PROYECTOS TELLO 2022\SCM SPILL OVERS\outputs\PEAO\densidad\1%\simulacion_4\output_tests.xlsx',ub_vec_"&amp;RW43&amp;"','ub_vec_"&amp;RW43&amp;"');"</f>
        <v>xlswrite('G:\Mi unidad\1. PROYECTOS TELLO 2022\SCM SPILL OVERS\outputs\PEAO\densidad\1%\simulacion_4\output_tests.xlsx',ub_vec_27','ub_vec_27');</v>
      </c>
      <c r="SI43">
        <v>27</v>
      </c>
      <c r="SJ43" t="str">
        <f>"xlswrite('G:\Mi unidad\1. PROYECTOS TELLO 2022\SCM SPILL OVERS\outputs\PEAO\densidad_g\1%\simulacion_4\output_tests.xlsx',ub_vec_"&amp;SI43&amp;"','ub_vec_"&amp;SI43&amp;"');"</f>
        <v>xlswrite('G:\Mi unidad\1. PROYECTOS TELLO 2022\SCM SPILL OVERS\outputs\PEAO\densidad_g\1%\simulacion_4\output_tests.xlsx',ub_vec_27','ub_vec_27');</v>
      </c>
      <c r="SU43">
        <v>27</v>
      </c>
      <c r="SV43" t="str">
        <f>"xlswrite('G:\Mi unidad\1. PROYECTOS TELLO 2022\SCM SPILL OVERS\outputs\PEAO\distancia_centro_salud\1%\simulacion_4\output_tests.xlsx',ub_vec_"&amp;SU43&amp;"','ub_vec_"&amp;SU43&amp;"');"</f>
        <v>xlswrite('G:\Mi unidad\1. PROYECTOS TELLO 2022\SCM SPILL OVERS\outputs\PEAO\distancia_centro_salud\1%\simulacion_4\output_tests.xlsx',ub_vec_27','ub_vec_27');</v>
      </c>
      <c r="TH43">
        <v>27</v>
      </c>
      <c r="TI43" t="str">
        <f>"xlswrite('G:\Mi unidad\1. PROYECTOS TELLO 2022\SCM SPILL OVERS\outputs\PEAO\informalidad\1%\simulacion_4\output_tests.xlsx',ub_vec_"&amp;TH43&amp;"','ub_vec_"&amp;TH43&amp;"');"</f>
        <v>xlswrite('G:\Mi unidad\1. PROYECTOS TELLO 2022\SCM SPILL OVERS\outputs\PEAO\informalidad\1%\simulacion_4\output_tests.xlsx',ub_vec_27','ub_vec_27');</v>
      </c>
      <c r="TU43">
        <v>27</v>
      </c>
      <c r="TV43" t="str">
        <f>"xlswrite('G:\Mi unidad\1. PROYECTOS TELLO 2022\SCM SPILL OVERS\outputs\PEAO\alimentos\1%\simulacion_4\output_tests.xlsx',ub_vec_"&amp;TU43&amp;"','ub_vec_"&amp;TU43&amp;"');"</f>
        <v>xlswrite('G:\Mi unidad\1. PROYECTOS TELLO 2022\SCM SPILL OVERS\outputs\PEAO\alimentos\1%\simulacion_4\output_tests.xlsx',ub_vec_27','ub_vec_27');</v>
      </c>
      <c r="UB43">
        <v>27</v>
      </c>
      <c r="UC43" t="str">
        <f>"xlswrite('G:\Mi unidad\1. PROYECTOS TELLO 2022\SCM SPILL OVERS\outputs\PEAO\jefe_hogar\1%\simulacion_4\output_tests.xlsx',ub_vec_"&amp;UB43&amp;"','ub_vec_"&amp;UB43&amp;"');"</f>
        <v>xlswrite('G:\Mi unidad\1. PROYECTOS TELLO 2022\SCM SPILL OVERS\outputs\PEAO\jefe_hogar\1%\simulacion_4\output_tests.xlsx',ub_vec_27','ub_vec_27');</v>
      </c>
      <c r="UI43">
        <v>27</v>
      </c>
      <c r="UJ43" t="str">
        <f>"xlswrite('G:\Mi unidad\1. PROYECTOS TELLO 2022\SCM SPILL OVERS\outputs\PEAO\mujeres\1%\simulacion_4\output_tests.xlsx',ub_vec_"&amp;UI43&amp;"','ub_vec_"&amp;UI43&amp;"');"</f>
        <v>xlswrite('G:\Mi unidad\1. PROYECTOS TELLO 2022\SCM SPILL OVERS\outputs\PEAO\mujeres\1%\simulacion_4\output_tests.xlsx',ub_vec_27','ub_vec_27');</v>
      </c>
      <c r="UU43">
        <v>27</v>
      </c>
      <c r="UV43" t="str">
        <f>"xlswrite('G:\Mi unidad\1. PROYECTOS TELLO 2022\SCM SPILL OVERS\outputs\PEAO\criminalidad\1%\simulacion_4\output_tests.xlsx',ub_vec_"&amp;UU43&amp;"','ub_vec_"&amp;UU43&amp;"');"</f>
        <v>xlswrite('G:\Mi unidad\1. PROYECTOS TELLO 2022\SCM SPILL OVERS\outputs\PEAO\criminalidad\1%\simulacion_4\output_tests.xlsx',ub_vec_27','ub_vec_27');</v>
      </c>
    </row>
    <row r="44" spans="1:568" x14ac:dyDescent="0.3">
      <c r="A44">
        <v>125</v>
      </c>
      <c r="B44" s="2" t="str">
        <f t="shared" si="47"/>
        <v>[data_125,provincias_125,~] = xlsread('BD_PEAO_est_1_provincia_125.xlsx');</v>
      </c>
      <c r="E44" s="2" t="str">
        <f t="shared" si="37"/>
        <v>provincia_125 = unique(provincias_125(2:end,1));</v>
      </c>
      <c r="O44" s="2" t="str">
        <f t="shared" si="48"/>
        <v>PEAO_125 = reshape(data_125(:,2),T+S,N);</v>
      </c>
      <c r="T44" s="2" t="str">
        <f t="shared" si="49"/>
        <v xml:space="preserve">PEAO_125 = PEAO_125'; </v>
      </c>
      <c r="X44" s="2" t="str">
        <f t="shared" si="50"/>
        <v>tratado_125 = PEAO_125(1,:);</v>
      </c>
      <c r="AC44" s="2" t="str">
        <f t="shared" si="51"/>
        <v>PEAO_125(1,:) = [];</v>
      </c>
      <c r="AI44" s="2" t="str">
        <f t="shared" si="52"/>
        <v>PEAO_125 = [tratado_125;PEAO_125];</v>
      </c>
      <c r="AN44" s="2" t="str">
        <f t="shared" si="53"/>
        <v>Y_125 = PEAO_125; % outcome matrix</v>
      </c>
      <c r="AS44" s="2" t="str">
        <f t="shared" si="44"/>
        <v>Y_pre_125 = Y_125(:,1:T);</v>
      </c>
      <c r="AW44" s="2" t="str">
        <f t="shared" si="45"/>
        <v>Y_post_125 = Y_125(:,T+1:end);</v>
      </c>
      <c r="BA44" s="2" t="str">
        <f t="shared" si="46"/>
        <v>[a_hat_125,B_hat_125] = scm_batch(Y_pre_125);</v>
      </c>
      <c r="BF44" s="2" t="str">
        <f t="shared" si="38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39"/>
        <v>M_hat_125 = (eye(N)-B_hat_125)'*(eye(N)-B_hat_125);</v>
      </c>
      <c r="DQ44" s="2" t="str">
        <f t="shared" si="40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1"/>
        <v>synthetic_control_125=synthetic_control_125'</v>
      </c>
      <c r="EQ44" s="2" t="str">
        <f t="shared" si="42"/>
        <v>synthetic_control_sp_125=synthetic_control_sp_125'</v>
      </c>
      <c r="EV44" s="2" t="str">
        <f t="shared" si="43"/>
        <v>tratado_125=tratado_125'</v>
      </c>
      <c r="EZ44" s="2" t="str">
        <f t="shared" si="54"/>
        <v>xlswrite('G:\Mi unidad\1. PROYECTOS TELLO 2022\SCM SPILL OVERS\outputs\PEAO\distancia_centro_salud\1%\simulacion_4\synthetic_control_outputs.xlsx',synthetic_control_125,125)</v>
      </c>
      <c r="FN44" s="2" t="str">
        <f t="shared" si="55"/>
        <v>xlswrite('G:\Mi unidad\1. PROYECTOS TELLO 2022\SCM SPILL OVERS\outputs\PEAO\distancia_centro_salud\1%\simulacion_4\synthetic_control_spillover_outputs.xlsx',synthetic_control_sp_125,125)</v>
      </c>
      <c r="GD44" s="2" t="str">
        <f t="shared" si="56"/>
        <v>xlswrite('G:\Mi unidad\1. PROYECTOS TELLO 2022\SCM SPILL OVERS\outputs\PEAO\distancia_centro_salud\1%\simulacion_4\observado_outputs.xlsx',tratado_125,125)</v>
      </c>
      <c r="GR44" s="2" t="str">
        <f t="shared" si="57"/>
        <v>xlswrite('G:\Mi unidad\1. PROYECTOS TELLO 2022\SCM SPILL OVERS\outputs\PEAO\informalidad\1%\simulacion_4\synthetic_control_outputs.xlsx',synthetic_control_125,125)</v>
      </c>
      <c r="HF44" s="2" t="str">
        <f t="shared" si="58"/>
        <v>xlswrite('G:\Mi unidad\1. PROYECTOS TELLO 2022\SCM SPILL OVERS\outputs\PEAO\informalidad\1%\simulacion_4\synthetic_control_spillover_outputs.xlsx',synthetic_control_sp_125,125)</v>
      </c>
      <c r="HV44" s="2" t="str">
        <f t="shared" si="59"/>
        <v>xlswrite('G:\Mi unidad\1. PROYECTOS TELLO 2022\SCM SPILL OVERS\outputs\PEAO\informalidad\1%\simulacion_4\observado_outputs.xlsx',tratado_125,125)</v>
      </c>
      <c r="IJ44" s="2" t="str">
        <f t="shared" si="60"/>
        <v>xlswrite('G:\Mi unidad\1. PROYECTOS TELLO 2022\SCM SPILL OVERS\outputs\PEAO\densidad\1%\simulacion_4\synthetic_control_outputs.xlsx',synthetic_control_125,125)</v>
      </c>
      <c r="IX44" s="2" t="str">
        <f t="shared" si="61"/>
        <v>xlswrite('G:\Mi unidad\1. PROYECTOS TELLO 2022\SCM SPILL OVERS\outputs\PEAO\densidad\1%\simulacion_4\synthetic_control_spillover_outputs.xlsx',synthetic_control_sp_125,125)</v>
      </c>
      <c r="JN44" s="2" t="str">
        <f t="shared" si="62"/>
        <v>xlswrite('G:\Mi unidad\1. PROYECTOS TELLO 2022\SCM SPILL OVERS\outputs\PEAO\densidad\1%\simulacion_4\observado_outputs.xlsx',tratado_125,125)</v>
      </c>
      <c r="KA44" s="2" t="str">
        <f t="shared" si="63"/>
        <v>xlswrite('G:\Mi unidad\1. PROYECTOS TELLO 2022\SCM SPILL OVERS\outputs\PEAO\bajo_niv_educ\1%\simulacion_4\synthetic_control_outputs.xlsx',synthetic_control_125,125)</v>
      </c>
      <c r="KO44" s="2" t="str">
        <f t="shared" si="64"/>
        <v>xlswrite('G:\Mi unidad\1. PROYECTOS TELLO 2022\SCM SPILL OVERS\outputs\PEAO\bajo_niv_educ\1%\simulacion_4\synthetic_control_spillover_outputs.xlsx',synthetic_control_sp_125,125)</v>
      </c>
      <c r="LE44" s="2" t="str">
        <f t="shared" si="65"/>
        <v>xlswrite('G:\Mi unidad\1. PROYECTOS TELLO 2022\SCM SPILL OVERS\outputs\PEAO\bajo_niv_educ\1%\simulacion_4\observado_outputs.xlsx',tratado_125,125)</v>
      </c>
      <c r="LS44" s="2" t="str">
        <f t="shared" si="66"/>
        <v>xlswrite('G:\Mi unidad\1. PROYECTOS TELLO 2022\SCM SPILL OVERS\outputs\PEAO\bajo_ingreso\1%\simulacion_4\synthetic_control_outputs.xlsx',synthetic_control_125,125)</v>
      </c>
      <c r="MH44" s="2" t="str">
        <f t="shared" si="67"/>
        <v>xlswrite('G:\Mi unidad\1. PROYECTOS TELLO 2022\SCM SPILL OVERS\outputs\PEAO\bajo_ingreso\1%\simulacion_4\synthetic_control_spillover_outputs.xlsx',synthetic_control_sp_125,125)</v>
      </c>
      <c r="MX44" s="2" t="str">
        <f t="shared" si="68"/>
        <v>xlswrite('G:\Mi unidad\1. PROYECTOS TELLO 2022\SCM SPILL OVERS\outputs\PEAO\bajo_ingreso\1%\simulacion_4\observado_outputs.xlsx',tratado_125,125)</v>
      </c>
      <c r="NR44" s="2" t="str">
        <f t="shared" si="69"/>
        <v>xlswrite('G:\Mi unidad\1. PROYECTOS TELLO 2022\SCM SPILL OVERS\outputs\PEAO\densidad_g\1%\simulacion_4\synthetic_control_outputs.xlsx',synthetic_control_125,125)</v>
      </c>
      <c r="OF44" s="2" t="str">
        <f t="shared" si="70"/>
        <v>xlswrite('G:\Mi unidad\1. PROYECTOS TELLO 2022\SCM SPILL OVERS\outputs\PEAO\densidad_g\1%\simulacion_4\synthetic_control_spillover_outputs.xlsx',synthetic_control_sp_125,125)</v>
      </c>
      <c r="OV44" s="2" t="str">
        <f t="shared" si="71"/>
        <v>xlswrite('G:\Mi unidad\1. PROYECTOS TELLO 2022\SCM SPILL OVERS\outputs\PEAO\densidad_g\1%\simulacion_4\observado_outputs.xlsx',tratado_125,125)</v>
      </c>
      <c r="PI44" s="2" t="str">
        <f t="shared" si="72"/>
        <v>xlswrite('G:\Mi unidad\1. PROYECTOS TELLO 2022\SCM SPILL OVERS\outputs\PEAO\alimentos\1%\simulacion_4\synthetic_control_outputs.xlsx',synthetic_control_125,125);</v>
      </c>
      <c r="PJ44" s="2" t="str">
        <f t="shared" si="73"/>
        <v>xlswrite('G:\Mi unidad\1. PROYECTOS TELLO 2022\SCM SPILL OVERS\outputs\PEAO\alimentos\1%\simulacion_4\synthetic_control_spillover_outputs.xlsx',synthetic_control_sp_125,125);</v>
      </c>
      <c r="PK44" s="2" t="str">
        <f t="shared" si="74"/>
        <v>xlswrite('G:\Mi unidad\1. PROYECTOS TELLO 2022\SCM SPILL OVERS\outputs\PEAO\alimentos\1%\simulacion_4\observado_outputs.xlsx',tratado_125,125);</v>
      </c>
      <c r="PP44" s="2" t="str">
        <f t="shared" si="75"/>
        <v>xlswrite('G:\Mi unidad\1. PROYECTOS TELLO 2022\SCM SPILL OVERS\outputs\PEAO\jefe_hogar\1%\simulacion_4\synthetic_control_outputs.xlsx',synthetic_control_125,125);</v>
      </c>
      <c r="PQ44" s="2" t="str">
        <f t="shared" si="76"/>
        <v>xlswrite('G:\Mi unidad\1. PROYECTOS TELLO 2022\SCM SPILL OVERS\outputs\PEAO\jefe_hogar\1%\simulacion_4\synthetic_control_spillover_outputs.xlsx',synthetic_control_sp_125,125);</v>
      </c>
      <c r="PR44" s="2" t="str">
        <f t="shared" si="77"/>
        <v>xlswrite('G:\Mi unidad\1. PROYECTOS TELLO 2022\SCM SPILL OVERS\outputs\PEAO\jefe_hogar\1%\simulacion_4\observado_outputs.xlsx',tratado_125,125);</v>
      </c>
      <c r="PV44" s="2" t="str">
        <f t="shared" si="78"/>
        <v>xlswrite('G:\Mi unidad\1. PROYECTOS TELLO 2022\SCM SPILL OVERS\outputs\PEAO\mujeres\1%\simulacion_4\synthetic_control_outputs.xlsx',synthetic_control_125,125);</v>
      </c>
      <c r="PW44" s="2" t="str">
        <f t="shared" si="79"/>
        <v>xlswrite('G:\Mi unidad\1. PROYECTOS TELLO 2022\SCM SPILL OVERS\outputs\PEAO\mujeres\1%\simulacion_4\synthetic_control_spillover_outputs.xlsx',synthetic_control_sp_125,125);</v>
      </c>
      <c r="PX44" s="2" t="str">
        <f t="shared" si="80"/>
        <v>xlswrite('G:\Mi unidad\1. PROYECTOS TELLO 2022\SCM SPILL OVERS\outputs\PEAO\mujeres\1%\simulacion_4\observado_outputs.xlsx',tratado_125,125);</v>
      </c>
      <c r="QB44" s="2" t="str">
        <f t="shared" si="81"/>
        <v>xlswrite('G:\Mi unidad\1. PROYECTOS TELLO 2022\SCM SPILL OVERS\outputs\PEAO\criminalidad\1%\simulacion_4\synthetic_control_outputs.xlsx',synthetic_control_125,125);</v>
      </c>
      <c r="QC44" s="2" t="str">
        <f t="shared" si="82"/>
        <v>xlswrite('G:\Mi unidad\1. PROYECTOS TELLO 2022\SCM SPILL OVERS\outputs\PEAO\criminalidad\1%\simulacion_4\synthetic_control_spillover_outputs.xlsx',synthetic_control_sp_125,125);</v>
      </c>
      <c r="QD44" s="2" t="str">
        <f t="shared" si="83"/>
        <v>xlswrite('G:\Mi unidad\1. PROYECTOS TELLO 2022\SCM SPILL OVERS\outputs\PEAO\criminalidad\1%\simulacion_4\observado_outputs.xlsx',tratado_125,125);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OVERS\outputs\PEAO\bajo_niv_educ\1%\simulacion_4\output_tests.xlsx',p_value_vec_"&amp;QW44&amp;"','p_value_vec_"&amp;QW44&amp;"');"</f>
        <v>xlswrite('G:\Mi unidad\1. PROYECTOS TELLO 2022\SCM SPILL OVERS\outputs\PEAO\bajo_niv_educ\1%\simulacion_4\output_tests.xlsx',p_value_vec_27','p_value_vec_27');</v>
      </c>
      <c r="RK44">
        <v>27</v>
      </c>
      <c r="RL44" t="str">
        <f>"xlswrite('G:\Mi unidad\1. PROYECTOS TELLO 2022\SCM SPILL OVERS\outputs\PEAO\bajo_ingreso\1%\simulacion_4\output_tests.xlsx',p_value_vec_"&amp;RK44&amp;"','p_value_vec_"&amp;RK44&amp;"');"</f>
        <v>xlswrite('G:\Mi unidad\1. PROYECTOS TELLO 2022\SCM SPILL OVERS\outputs\PEAO\bajo_ingreso\1%\simulacion_4\output_tests.xlsx',p_value_vec_27','p_value_vec_27');</v>
      </c>
      <c r="RW44">
        <v>27</v>
      </c>
      <c r="RX44" t="str">
        <f>"xlswrite('G:\Mi unidad\1. PROYECTOS TELLO 2022\SCM SPILL OVERS\outputs\PEAO\densidad\1%\simulacion_4\output_tests.xlsx',p_value_vec_"&amp;RW44&amp;"','p_value_vec_"&amp;RW44&amp;"');"</f>
        <v>xlswrite('G:\Mi unidad\1. PROYECTOS TELLO 2022\SCM SPILL OVERS\outputs\PEAO\densidad\1%\simulacion_4\output_tests.xlsx',p_value_vec_27','p_value_vec_27');</v>
      </c>
      <c r="SI44">
        <v>27</v>
      </c>
      <c r="SJ44" t="str">
        <f>"xlswrite('G:\Mi unidad\1. PROYECTOS TELLO 2022\SCM SPILL OVERS\outputs\PEAO\densidad_g\1%\simulacion_4\output_tests.xlsx',p_value_vec_"&amp;SI44&amp;"','p_value_vec_"&amp;SI44&amp;"');"</f>
        <v>xlswrite('G:\Mi unidad\1. PROYECTOS TELLO 2022\SCM SPILL OVERS\outputs\PEAO\densidad_g\1%\simulacion_4\output_tests.xlsx',p_value_vec_27','p_value_vec_27');</v>
      </c>
      <c r="SU44">
        <v>27</v>
      </c>
      <c r="SV44" t="str">
        <f>"xlswrite('G:\Mi unidad\1. PROYECTOS TELLO 2022\SCM SPILL OVERS\outputs\PEAO\distancia_centro_salud\1%\simulacion_4\output_tests.xlsx',p_value_vec_"&amp;SU44&amp;"','p_value_vec_"&amp;SU44&amp;"');"</f>
        <v>xlswrite('G:\Mi unidad\1. PROYECTOS TELLO 2022\SCM SPILL OVERS\outputs\PEAO\distancia_centro_salud\1%\simulacion_4\output_tests.xlsx',p_value_vec_27','p_value_vec_27');</v>
      </c>
      <c r="TH44">
        <v>27</v>
      </c>
      <c r="TI44" t="str">
        <f>"xlswrite('G:\Mi unidad\1. PROYECTOS TELLO 2022\SCM SPILL OVERS\outputs\PEAO\informalidad\1%\simulacion_4\output_tests.xlsx',p_value_vec_"&amp;TH44&amp;"','p_value_vec_"&amp;TH44&amp;"');"</f>
        <v>xlswrite('G:\Mi unidad\1. PROYECTOS TELLO 2022\SCM SPILL OVERS\outputs\PEAO\informalidad\1%\simulacion_4\output_tests.xlsx',p_value_vec_27','p_value_vec_27');</v>
      </c>
      <c r="TU44">
        <v>27</v>
      </c>
      <c r="TV44" t="str">
        <f>"xlswrite('G:\Mi unidad\1. PROYECTOS TELLO 2022\SCM SPILL OVERS\outputs\PEAO\alimentos\1%\simulacion_4\output_tests.xlsx',p_value_vec_"&amp;TU44&amp;"','p_value_vec_"&amp;TU44&amp;"');"</f>
        <v>xlswrite('G:\Mi unidad\1. PROYECTOS TELLO 2022\SCM SPILL OVERS\outputs\PEAO\alimentos\1%\simulacion_4\output_tests.xlsx',p_value_vec_27','p_value_vec_27');</v>
      </c>
      <c r="UB44">
        <v>27</v>
      </c>
      <c r="UC44" t="str">
        <f>"xlswrite('G:\Mi unidad\1. PROYECTOS TELLO 2022\SCM SPILL OVERS\outputs\PEAO\jefe_hogar\1%\simulacion_4\output_tests.xlsx',p_value_vec_"&amp;UB44&amp;"','p_value_vec_"&amp;UB44&amp;"');"</f>
        <v>xlswrite('G:\Mi unidad\1. PROYECTOS TELLO 2022\SCM SPILL OVERS\outputs\PEAO\jefe_hogar\1%\simulacion_4\output_tests.xlsx',p_value_vec_27','p_value_vec_27');</v>
      </c>
      <c r="UI44">
        <v>27</v>
      </c>
      <c r="UJ44" t="str">
        <f>"xlswrite('G:\Mi unidad\1. PROYECTOS TELLO 2022\SCM SPILL OVERS\outputs\PEAO\mujeres\1%\simulacion_4\output_tests.xlsx',p_value_vec_"&amp;UI44&amp;"','p_value_vec_"&amp;UI44&amp;"');"</f>
        <v>xlswrite('G:\Mi unidad\1. PROYECTOS TELLO 2022\SCM SPILL OVERS\outputs\PEAO\mujeres\1%\simulacion_4\output_tests.xlsx',p_value_vec_27','p_value_vec_27');</v>
      </c>
      <c r="UU44">
        <v>27</v>
      </c>
      <c r="UV44" t="str">
        <f>"xlswrite('G:\Mi unidad\1. PROYECTOS TELLO 2022\SCM SPILL OVERS\outputs\PEAO\criminalidad\1%\simulacion_4\output_tests.xlsx',p_value_vec_"&amp;UU44&amp;"','p_value_vec_"&amp;UU44&amp;"');"</f>
        <v>xlswrite('G:\Mi unidad\1. PROYECTOS TELLO 2022\SCM SPILL OVERS\outputs\PEAO\criminalidad\1%\simulacion_4\output_tests.xlsx',p_value_vec_27','p_value_vec_27');</v>
      </c>
    </row>
    <row r="45" spans="1:568" x14ac:dyDescent="0.3">
      <c r="A45">
        <v>129</v>
      </c>
      <c r="B45" s="2" t="str">
        <f t="shared" si="47"/>
        <v>[data_129,provincias_129,~] = xlsread('BD_PEAO_est_1_provincia_129.xlsx');</v>
      </c>
      <c r="E45" s="2" t="str">
        <f t="shared" si="37"/>
        <v>provincia_129 = unique(provincias_129(2:end,1));</v>
      </c>
      <c r="O45" s="2" t="str">
        <f t="shared" si="48"/>
        <v>PEAO_129 = reshape(data_129(:,2),T+S,N);</v>
      </c>
      <c r="T45" s="2" t="str">
        <f t="shared" si="49"/>
        <v xml:space="preserve">PEAO_129 = PEAO_129'; </v>
      </c>
      <c r="X45" s="2" t="str">
        <f t="shared" si="50"/>
        <v>tratado_129 = PEAO_129(1,:);</v>
      </c>
      <c r="AC45" s="2" t="str">
        <f t="shared" si="51"/>
        <v>PEAO_129(1,:) = [];</v>
      </c>
      <c r="AI45" s="2" t="str">
        <f t="shared" si="52"/>
        <v>PEAO_129 = [tratado_129;PEAO_129];</v>
      </c>
      <c r="AN45" s="2" t="str">
        <f t="shared" si="53"/>
        <v>Y_129 = PEAO_129; % outcome matrix</v>
      </c>
      <c r="AS45" s="2" t="str">
        <f t="shared" si="44"/>
        <v>Y_pre_129 = Y_129(:,1:T);</v>
      </c>
      <c r="AW45" s="2" t="str">
        <f t="shared" si="45"/>
        <v>Y_post_129 = Y_129(:,T+1:end);</v>
      </c>
      <c r="BA45" s="2" t="str">
        <f t="shared" si="46"/>
        <v>[a_hat_129,B_hat_129] = scm_batch(Y_pre_129);</v>
      </c>
      <c r="BF45" s="2" t="str">
        <f t="shared" si="38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39"/>
        <v>M_hat_129 = (eye(N)-B_hat_129)'*(eye(N)-B_hat_129);</v>
      </c>
      <c r="DQ45" s="2" t="str">
        <f t="shared" si="40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1"/>
        <v>synthetic_control_129=synthetic_control_129'</v>
      </c>
      <c r="EQ45" s="2" t="str">
        <f t="shared" si="42"/>
        <v>synthetic_control_sp_129=synthetic_control_sp_129'</v>
      </c>
      <c r="EV45" s="2" t="str">
        <f t="shared" si="43"/>
        <v>tratado_129=tratado_129'</v>
      </c>
      <c r="EZ45" s="2" t="str">
        <f t="shared" si="54"/>
        <v>xlswrite('G:\Mi unidad\1. PROYECTOS TELLO 2022\SCM SPILL OVERS\outputs\PEAO\distancia_centro_salud\1%\simulacion_4\synthetic_control_outputs.xlsx',synthetic_control_129,129)</v>
      </c>
      <c r="FN45" s="2" t="str">
        <f t="shared" si="55"/>
        <v>xlswrite('G:\Mi unidad\1. PROYECTOS TELLO 2022\SCM SPILL OVERS\outputs\PEAO\distancia_centro_salud\1%\simulacion_4\synthetic_control_spillover_outputs.xlsx',synthetic_control_sp_129,129)</v>
      </c>
      <c r="GD45" s="2" t="str">
        <f t="shared" si="56"/>
        <v>xlswrite('G:\Mi unidad\1. PROYECTOS TELLO 2022\SCM SPILL OVERS\outputs\PEAO\distancia_centro_salud\1%\simulacion_4\observado_outputs.xlsx',tratado_129,129)</v>
      </c>
      <c r="GR45" s="2" t="str">
        <f t="shared" si="57"/>
        <v>xlswrite('G:\Mi unidad\1. PROYECTOS TELLO 2022\SCM SPILL OVERS\outputs\PEAO\informalidad\1%\simulacion_4\synthetic_control_outputs.xlsx',synthetic_control_129,129)</v>
      </c>
      <c r="HF45" s="2" t="str">
        <f t="shared" si="58"/>
        <v>xlswrite('G:\Mi unidad\1. PROYECTOS TELLO 2022\SCM SPILL OVERS\outputs\PEAO\informalidad\1%\simulacion_4\synthetic_control_spillover_outputs.xlsx',synthetic_control_sp_129,129)</v>
      </c>
      <c r="HV45" s="2" t="str">
        <f t="shared" si="59"/>
        <v>xlswrite('G:\Mi unidad\1. PROYECTOS TELLO 2022\SCM SPILL OVERS\outputs\PEAO\informalidad\1%\simulacion_4\observado_outputs.xlsx',tratado_129,129)</v>
      </c>
      <c r="IJ45" s="2" t="str">
        <f t="shared" si="60"/>
        <v>xlswrite('G:\Mi unidad\1. PROYECTOS TELLO 2022\SCM SPILL OVERS\outputs\PEAO\densidad\1%\simulacion_4\synthetic_control_outputs.xlsx',synthetic_control_129,129)</v>
      </c>
      <c r="IX45" s="2" t="str">
        <f t="shared" si="61"/>
        <v>xlswrite('G:\Mi unidad\1. PROYECTOS TELLO 2022\SCM SPILL OVERS\outputs\PEAO\densidad\1%\simulacion_4\synthetic_control_spillover_outputs.xlsx',synthetic_control_sp_129,129)</v>
      </c>
      <c r="JN45" s="2" t="str">
        <f t="shared" si="62"/>
        <v>xlswrite('G:\Mi unidad\1. PROYECTOS TELLO 2022\SCM SPILL OVERS\outputs\PEAO\densidad\1%\simulacion_4\observado_outputs.xlsx',tratado_129,129)</v>
      </c>
      <c r="KA45" s="2" t="str">
        <f t="shared" si="63"/>
        <v>xlswrite('G:\Mi unidad\1. PROYECTOS TELLO 2022\SCM SPILL OVERS\outputs\PEAO\bajo_niv_educ\1%\simulacion_4\synthetic_control_outputs.xlsx',synthetic_control_129,129)</v>
      </c>
      <c r="KO45" s="2" t="str">
        <f t="shared" si="64"/>
        <v>xlswrite('G:\Mi unidad\1. PROYECTOS TELLO 2022\SCM SPILL OVERS\outputs\PEAO\bajo_niv_educ\1%\simulacion_4\synthetic_control_spillover_outputs.xlsx',synthetic_control_sp_129,129)</v>
      </c>
      <c r="LE45" s="2" t="str">
        <f t="shared" si="65"/>
        <v>xlswrite('G:\Mi unidad\1. PROYECTOS TELLO 2022\SCM SPILL OVERS\outputs\PEAO\bajo_niv_educ\1%\simulacion_4\observado_outputs.xlsx',tratado_129,129)</v>
      </c>
      <c r="LS45" s="2" t="str">
        <f t="shared" si="66"/>
        <v>xlswrite('G:\Mi unidad\1. PROYECTOS TELLO 2022\SCM SPILL OVERS\outputs\PEAO\bajo_ingreso\1%\simulacion_4\synthetic_control_outputs.xlsx',synthetic_control_129,129)</v>
      </c>
      <c r="MH45" s="2" t="str">
        <f t="shared" si="67"/>
        <v>xlswrite('G:\Mi unidad\1. PROYECTOS TELLO 2022\SCM SPILL OVERS\outputs\PEAO\bajo_ingreso\1%\simulacion_4\synthetic_control_spillover_outputs.xlsx',synthetic_control_sp_129,129)</v>
      </c>
      <c r="MX45" s="2" t="str">
        <f t="shared" si="68"/>
        <v>xlswrite('G:\Mi unidad\1. PROYECTOS TELLO 2022\SCM SPILL OVERS\outputs\PEAO\bajo_ingreso\1%\simulacion_4\observado_outputs.xlsx',tratado_129,129)</v>
      </c>
      <c r="NR45" s="2" t="str">
        <f t="shared" si="69"/>
        <v>xlswrite('G:\Mi unidad\1. PROYECTOS TELLO 2022\SCM SPILL OVERS\outputs\PEAO\densidad_g\1%\simulacion_4\synthetic_control_outputs.xlsx',synthetic_control_129,129)</v>
      </c>
      <c r="OF45" s="2" t="str">
        <f t="shared" si="70"/>
        <v>xlswrite('G:\Mi unidad\1. PROYECTOS TELLO 2022\SCM SPILL OVERS\outputs\PEAO\densidad_g\1%\simulacion_4\synthetic_control_spillover_outputs.xlsx',synthetic_control_sp_129,129)</v>
      </c>
      <c r="OV45" s="2" t="str">
        <f t="shared" si="71"/>
        <v>xlswrite('G:\Mi unidad\1. PROYECTOS TELLO 2022\SCM SPILL OVERS\outputs\PEAO\densidad_g\1%\simulacion_4\observado_outputs.xlsx',tratado_129,129)</v>
      </c>
      <c r="PI45" s="2" t="str">
        <f t="shared" si="72"/>
        <v>xlswrite('G:\Mi unidad\1. PROYECTOS TELLO 2022\SCM SPILL OVERS\outputs\PEAO\alimentos\1%\simulacion_4\synthetic_control_outputs.xlsx',synthetic_control_129,129);</v>
      </c>
      <c r="PJ45" s="2" t="str">
        <f t="shared" si="73"/>
        <v>xlswrite('G:\Mi unidad\1. PROYECTOS TELLO 2022\SCM SPILL OVERS\outputs\PEAO\alimentos\1%\simulacion_4\synthetic_control_spillover_outputs.xlsx',synthetic_control_sp_129,129);</v>
      </c>
      <c r="PK45" s="2" t="str">
        <f t="shared" si="74"/>
        <v>xlswrite('G:\Mi unidad\1. PROYECTOS TELLO 2022\SCM SPILL OVERS\outputs\PEAO\alimentos\1%\simulacion_4\observado_outputs.xlsx',tratado_129,129);</v>
      </c>
      <c r="PP45" s="2" t="str">
        <f t="shared" si="75"/>
        <v>xlswrite('G:\Mi unidad\1. PROYECTOS TELLO 2022\SCM SPILL OVERS\outputs\PEAO\jefe_hogar\1%\simulacion_4\synthetic_control_outputs.xlsx',synthetic_control_129,129);</v>
      </c>
      <c r="PQ45" s="2" t="str">
        <f t="shared" si="76"/>
        <v>xlswrite('G:\Mi unidad\1. PROYECTOS TELLO 2022\SCM SPILL OVERS\outputs\PEAO\jefe_hogar\1%\simulacion_4\synthetic_control_spillover_outputs.xlsx',synthetic_control_sp_129,129);</v>
      </c>
      <c r="PR45" s="2" t="str">
        <f t="shared" si="77"/>
        <v>xlswrite('G:\Mi unidad\1. PROYECTOS TELLO 2022\SCM SPILL OVERS\outputs\PEAO\jefe_hogar\1%\simulacion_4\observado_outputs.xlsx',tratado_129,129);</v>
      </c>
      <c r="PV45" s="2" t="str">
        <f t="shared" si="78"/>
        <v>xlswrite('G:\Mi unidad\1. PROYECTOS TELLO 2022\SCM SPILL OVERS\outputs\PEAO\mujeres\1%\simulacion_4\synthetic_control_outputs.xlsx',synthetic_control_129,129);</v>
      </c>
      <c r="PW45" s="2" t="str">
        <f t="shared" si="79"/>
        <v>xlswrite('G:\Mi unidad\1. PROYECTOS TELLO 2022\SCM SPILL OVERS\outputs\PEAO\mujeres\1%\simulacion_4\synthetic_control_spillover_outputs.xlsx',synthetic_control_sp_129,129);</v>
      </c>
      <c r="PX45" s="2" t="str">
        <f t="shared" si="80"/>
        <v>xlswrite('G:\Mi unidad\1. PROYECTOS TELLO 2022\SCM SPILL OVERS\outputs\PEAO\mujeres\1%\simulacion_4\observado_outputs.xlsx',tratado_129,129);</v>
      </c>
      <c r="QB45" s="2" t="str">
        <f t="shared" si="81"/>
        <v>xlswrite('G:\Mi unidad\1. PROYECTOS TELLO 2022\SCM SPILL OVERS\outputs\PEAO\criminalidad\1%\simulacion_4\synthetic_control_outputs.xlsx',synthetic_control_129,129);</v>
      </c>
      <c r="QC45" s="2" t="str">
        <f t="shared" si="82"/>
        <v>xlswrite('G:\Mi unidad\1. PROYECTOS TELLO 2022\SCM SPILL OVERS\outputs\PEAO\criminalidad\1%\simulacion_4\synthetic_control_spillover_outputs.xlsx',synthetic_control_sp_129,129);</v>
      </c>
      <c r="QD45" s="2" t="str">
        <f t="shared" si="83"/>
        <v>xlswrite('G:\Mi unidad\1. PROYECTOS TELLO 2022\SCM SPILL OVERS\outputs\PEAO\criminalidad\1%\simulacion_4\observado_outputs.xlsx',tratado_129,129);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OVERS\outputs\PEAO\bajo_niv_educ\1%\simulacion_4\output_tests.xlsx',alpha1_hat_vec_"&amp;QW45&amp;"','alpha1_hat_vec_"&amp;QW45&amp;"');"</f>
        <v>xlswrite('G:\Mi unidad\1. PROYECTOS TELLO 2022\SCM SPILL OVERS\outputs\PEAO\bajo_niv_educ\1%\simulacion_4\output_tests.xlsx',alpha1_hat_vec_27','alpha1_hat_vec_27');</v>
      </c>
      <c r="RK45">
        <v>27</v>
      </c>
      <c r="RL45" t="str">
        <f>"xlswrite('G:\Mi unidad\1. PROYECTOS TELLO 2022\SCM SPILL OVERS\outputs\PEAO\bajo_ingreso\1%\simulacion_4\output_tests.xlsx',alpha1_hat_vec_"&amp;RK45&amp;"','alpha1_hat_vec_"&amp;RK45&amp;"');"</f>
        <v>xlswrite('G:\Mi unidad\1. PROYECTOS TELLO 2022\SCM SPILL OVERS\outputs\PEAO\bajo_ingreso\1%\simulacion_4\output_tests.xlsx',alpha1_hat_vec_27','alpha1_hat_vec_27');</v>
      </c>
      <c r="RW45">
        <v>27</v>
      </c>
      <c r="RX45" t="str">
        <f>"xlswrite('G:\Mi unidad\1. PROYECTOS TELLO 2022\SCM SPILL OVERS\outputs\PEAO\densidad\1%\simulacion_4\output_tests.xlsx',alpha1_hat_vec_"&amp;RW45&amp;"','alpha1_hat_vec_"&amp;RW45&amp;"');"</f>
        <v>xlswrite('G:\Mi unidad\1. PROYECTOS TELLO 2022\SCM SPILL OVERS\outputs\PEAO\densidad\1%\simulacion_4\output_tests.xlsx',alpha1_hat_vec_27','alpha1_hat_vec_27');</v>
      </c>
      <c r="SI45">
        <v>27</v>
      </c>
      <c r="SJ45" t="str">
        <f>"xlswrite('G:\Mi unidad\1. PROYECTOS TELLO 2022\SCM SPILL OVERS\outputs\PEAO\densidad_g\1%\simulacion_4\output_tests.xlsx',alpha1_hat_vec_"&amp;SI45&amp;"','alpha1_hat_vec_"&amp;SI45&amp;"');"</f>
        <v>xlswrite('G:\Mi unidad\1. PROYECTOS TELLO 2022\SCM SPILL OVERS\outputs\PEAO\densidad_g\1%\simulacion_4\output_tests.xlsx',alpha1_hat_vec_27','alpha1_hat_vec_27');</v>
      </c>
      <c r="SU45">
        <v>27</v>
      </c>
      <c r="SV45" t="str">
        <f>"xlswrite('G:\Mi unidad\1. PROYECTOS TELLO 2022\SCM SPILL OVERS\outputs\PEAO\distancia_centro_salud\1%\simulacion_4\output_tests.xlsx',alpha1_hat_vec_"&amp;SU45&amp;"','alpha1_hat_vec_"&amp;SU45&amp;"');"</f>
        <v>xlswrite('G:\Mi unidad\1. PROYECTOS TELLO 2022\SCM SPILL OVERS\outputs\PEAO\distancia_centro_salud\1%\simulacion_4\output_tests.xlsx',alpha1_hat_vec_27','alpha1_hat_vec_27');</v>
      </c>
      <c r="TH45">
        <v>27</v>
      </c>
      <c r="TI45" t="str">
        <f>"xlswrite('G:\Mi unidad\1. PROYECTOS TELLO 2022\SCM SPILL OVERS\outputs\PEAO\informalidad\1%\simulacion_4\output_tests.xlsx',alpha1_hat_vec_"&amp;TH45&amp;"','alpha1_hat_vec_"&amp;TH45&amp;"');"</f>
        <v>xlswrite('G:\Mi unidad\1. PROYECTOS TELLO 2022\SCM SPILL OVERS\outputs\PEAO\informalidad\1%\simulacion_4\output_tests.xlsx',alpha1_hat_vec_27','alpha1_hat_vec_27');</v>
      </c>
      <c r="TU45">
        <v>27</v>
      </c>
      <c r="TV45" t="str">
        <f>"xlswrite('G:\Mi unidad\1. PROYECTOS TELLO 2022\SCM SPILL OVERS\outputs\PEAO\alimentos\1%\simulacion_4\output_tests.xlsx',alpha1_hat_vec_"&amp;TU45&amp;"','alpha1_hat_vec_"&amp;TU45&amp;"');"</f>
        <v>xlswrite('G:\Mi unidad\1. PROYECTOS TELLO 2022\SCM SPILL OVERS\outputs\PEAO\alimentos\1%\simulacion_4\output_tests.xlsx',alpha1_hat_vec_27','alpha1_hat_vec_27');</v>
      </c>
      <c r="UB45">
        <v>27</v>
      </c>
      <c r="UC45" t="str">
        <f>"xlswrite('G:\Mi unidad\1. PROYECTOS TELLO 2022\SCM SPILL OVERS\outputs\PEAO\jefe_hogar\1%\simulacion_4\output_tests.xlsx',alpha1_hat_vec_"&amp;UB45&amp;"','alpha1_hat_vec_"&amp;UB45&amp;"');"</f>
        <v>xlswrite('G:\Mi unidad\1. PROYECTOS TELLO 2022\SCM SPILL OVERS\outputs\PEAO\jefe_hogar\1%\simulacion_4\output_tests.xlsx',alpha1_hat_vec_27','alpha1_hat_vec_27');</v>
      </c>
      <c r="UI45">
        <v>27</v>
      </c>
      <c r="UJ45" t="str">
        <f>"xlswrite('G:\Mi unidad\1. PROYECTOS TELLO 2022\SCM SPILL OVERS\outputs\PEAO\mujeres\1%\simulacion_4\output_tests.xlsx',alpha1_hat_vec_"&amp;UI45&amp;"','alpha1_hat_vec_"&amp;UI45&amp;"');"</f>
        <v>xlswrite('G:\Mi unidad\1. PROYECTOS TELLO 2022\SCM SPILL OVERS\outputs\PEAO\mujeres\1%\simulacion_4\output_tests.xlsx',alpha1_hat_vec_27','alpha1_hat_vec_27');</v>
      </c>
      <c r="UU45">
        <v>27</v>
      </c>
      <c r="UV45" t="str">
        <f>"xlswrite('G:\Mi unidad\1. PROYECTOS TELLO 2022\SCM SPILL OVERS\outputs\PEAO\criminalidad\1%\simulacion_4\output_tests.xlsx',alpha1_hat_vec_"&amp;UU45&amp;"','alpha1_hat_vec_"&amp;UU45&amp;"');"</f>
        <v>xlswrite('G:\Mi unidad\1. PROYECTOS TELLO 2022\SCM SPILL OVERS\outputs\PEAO\criminalidad\1%\simulacion_4\output_tests.xlsx',alpha1_hat_vec_27','alpha1_hat_vec_27');</v>
      </c>
    </row>
    <row r="46" spans="1:568" x14ac:dyDescent="0.3">
      <c r="A46">
        <v>130</v>
      </c>
      <c r="B46" s="2" t="str">
        <f t="shared" si="47"/>
        <v>[data_130,provincias_130,~] = xlsread('BD_PEAO_est_1_provincia_130.xlsx');</v>
      </c>
      <c r="E46" s="2" t="str">
        <f t="shared" si="37"/>
        <v>provincia_130 = unique(provincias_130(2:end,1));</v>
      </c>
      <c r="O46" s="2" t="str">
        <f t="shared" si="48"/>
        <v>PEAO_130 = reshape(data_130(:,2),T+S,N);</v>
      </c>
      <c r="T46" s="2" t="str">
        <f t="shared" si="49"/>
        <v xml:space="preserve">PEAO_130 = PEAO_130'; </v>
      </c>
      <c r="X46" s="2" t="str">
        <f t="shared" si="50"/>
        <v>tratado_130 = PEAO_130(1,:);</v>
      </c>
      <c r="AC46" s="2" t="str">
        <f t="shared" si="51"/>
        <v>PEAO_130(1,:) = [];</v>
      </c>
      <c r="AI46" s="2" t="str">
        <f t="shared" si="52"/>
        <v>PEAO_130 = [tratado_130;PEAO_130];</v>
      </c>
      <c r="AN46" s="2" t="str">
        <f t="shared" si="53"/>
        <v>Y_130 = PEAO_130; % outcome matrix</v>
      </c>
      <c r="AS46" s="2" t="str">
        <f t="shared" si="44"/>
        <v>Y_pre_130 = Y_130(:,1:T);</v>
      </c>
      <c r="AW46" s="2" t="str">
        <f t="shared" si="45"/>
        <v>Y_post_130 = Y_130(:,T+1:end);</v>
      </c>
      <c r="BA46" s="2" t="str">
        <f t="shared" si="46"/>
        <v>[a_hat_130,B_hat_130] = scm_batch(Y_pre_130);</v>
      </c>
      <c r="BF46" s="2" t="str">
        <f t="shared" si="38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39"/>
        <v>M_hat_130 = (eye(N)-B_hat_130)'*(eye(N)-B_hat_130);</v>
      </c>
      <c r="DQ46" s="2" t="str">
        <f t="shared" si="40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1"/>
        <v>synthetic_control_130=synthetic_control_130'</v>
      </c>
      <c r="EQ46" s="2" t="str">
        <f t="shared" si="42"/>
        <v>synthetic_control_sp_130=synthetic_control_sp_130'</v>
      </c>
      <c r="EV46" s="2" t="str">
        <f t="shared" si="43"/>
        <v>tratado_130=tratado_130'</v>
      </c>
      <c r="EZ46" s="2" t="str">
        <f t="shared" si="54"/>
        <v>xlswrite('G:\Mi unidad\1. PROYECTOS TELLO 2022\SCM SPILL OVERS\outputs\PEAO\distancia_centro_salud\1%\simulacion_4\synthetic_control_outputs.xlsx',synthetic_control_130,130)</v>
      </c>
      <c r="FN46" s="2" t="str">
        <f t="shared" si="55"/>
        <v>xlswrite('G:\Mi unidad\1. PROYECTOS TELLO 2022\SCM SPILL OVERS\outputs\PEAO\distancia_centro_salud\1%\simulacion_4\synthetic_control_spillover_outputs.xlsx',synthetic_control_sp_130,130)</v>
      </c>
      <c r="GD46" s="2" t="str">
        <f t="shared" si="56"/>
        <v>xlswrite('G:\Mi unidad\1. PROYECTOS TELLO 2022\SCM SPILL OVERS\outputs\PEAO\distancia_centro_salud\1%\simulacion_4\observado_outputs.xlsx',tratado_130,130)</v>
      </c>
      <c r="GR46" s="2" t="str">
        <f t="shared" si="57"/>
        <v>xlswrite('G:\Mi unidad\1. PROYECTOS TELLO 2022\SCM SPILL OVERS\outputs\PEAO\informalidad\1%\simulacion_4\synthetic_control_outputs.xlsx',synthetic_control_130,130)</v>
      </c>
      <c r="HF46" s="2" t="str">
        <f t="shared" si="58"/>
        <v>xlswrite('G:\Mi unidad\1. PROYECTOS TELLO 2022\SCM SPILL OVERS\outputs\PEAO\informalidad\1%\simulacion_4\synthetic_control_spillover_outputs.xlsx',synthetic_control_sp_130,130)</v>
      </c>
      <c r="HV46" s="2" t="str">
        <f t="shared" si="59"/>
        <v>xlswrite('G:\Mi unidad\1. PROYECTOS TELLO 2022\SCM SPILL OVERS\outputs\PEAO\informalidad\1%\simulacion_4\observado_outputs.xlsx',tratado_130,130)</v>
      </c>
      <c r="IJ46" s="2" t="str">
        <f t="shared" si="60"/>
        <v>xlswrite('G:\Mi unidad\1. PROYECTOS TELLO 2022\SCM SPILL OVERS\outputs\PEAO\densidad\1%\simulacion_4\synthetic_control_outputs.xlsx',synthetic_control_130,130)</v>
      </c>
      <c r="IX46" s="2" t="str">
        <f t="shared" si="61"/>
        <v>xlswrite('G:\Mi unidad\1. PROYECTOS TELLO 2022\SCM SPILL OVERS\outputs\PEAO\densidad\1%\simulacion_4\synthetic_control_spillover_outputs.xlsx',synthetic_control_sp_130,130)</v>
      </c>
      <c r="JN46" s="2" t="str">
        <f t="shared" si="62"/>
        <v>xlswrite('G:\Mi unidad\1. PROYECTOS TELLO 2022\SCM SPILL OVERS\outputs\PEAO\densidad\1%\simulacion_4\observado_outputs.xlsx',tratado_130,130)</v>
      </c>
      <c r="KA46" s="2" t="str">
        <f t="shared" si="63"/>
        <v>xlswrite('G:\Mi unidad\1. PROYECTOS TELLO 2022\SCM SPILL OVERS\outputs\PEAO\bajo_niv_educ\1%\simulacion_4\synthetic_control_outputs.xlsx',synthetic_control_130,130)</v>
      </c>
      <c r="KO46" s="2" t="str">
        <f t="shared" si="64"/>
        <v>xlswrite('G:\Mi unidad\1. PROYECTOS TELLO 2022\SCM SPILL OVERS\outputs\PEAO\bajo_niv_educ\1%\simulacion_4\synthetic_control_spillover_outputs.xlsx',synthetic_control_sp_130,130)</v>
      </c>
      <c r="LE46" s="2" t="str">
        <f t="shared" si="65"/>
        <v>xlswrite('G:\Mi unidad\1. PROYECTOS TELLO 2022\SCM SPILL OVERS\outputs\PEAO\bajo_niv_educ\1%\simulacion_4\observado_outputs.xlsx',tratado_130,130)</v>
      </c>
      <c r="LS46" s="2" t="str">
        <f t="shared" si="66"/>
        <v>xlswrite('G:\Mi unidad\1. PROYECTOS TELLO 2022\SCM SPILL OVERS\outputs\PEAO\bajo_ingreso\1%\simulacion_4\synthetic_control_outputs.xlsx',synthetic_control_130,130)</v>
      </c>
      <c r="MH46" s="2" t="str">
        <f t="shared" si="67"/>
        <v>xlswrite('G:\Mi unidad\1. PROYECTOS TELLO 2022\SCM SPILL OVERS\outputs\PEAO\bajo_ingreso\1%\simulacion_4\synthetic_control_spillover_outputs.xlsx',synthetic_control_sp_130,130)</v>
      </c>
      <c r="MX46" s="2" t="str">
        <f t="shared" si="68"/>
        <v>xlswrite('G:\Mi unidad\1. PROYECTOS TELLO 2022\SCM SPILL OVERS\outputs\PEAO\bajo_ingreso\1%\simulacion_4\observado_outputs.xlsx',tratado_130,130)</v>
      </c>
      <c r="NR46" s="2" t="str">
        <f t="shared" si="69"/>
        <v>xlswrite('G:\Mi unidad\1. PROYECTOS TELLO 2022\SCM SPILL OVERS\outputs\PEAO\densidad_g\1%\simulacion_4\synthetic_control_outputs.xlsx',synthetic_control_130,130)</v>
      </c>
      <c r="OF46" s="2" t="str">
        <f t="shared" si="70"/>
        <v>xlswrite('G:\Mi unidad\1. PROYECTOS TELLO 2022\SCM SPILL OVERS\outputs\PEAO\densidad_g\1%\simulacion_4\synthetic_control_spillover_outputs.xlsx',synthetic_control_sp_130,130)</v>
      </c>
      <c r="OV46" s="2" t="str">
        <f t="shared" si="71"/>
        <v>xlswrite('G:\Mi unidad\1. PROYECTOS TELLO 2022\SCM SPILL OVERS\outputs\PEAO\densidad_g\1%\simulacion_4\observado_outputs.xlsx',tratado_130,130)</v>
      </c>
      <c r="PI46" s="2" t="str">
        <f t="shared" si="72"/>
        <v>xlswrite('G:\Mi unidad\1. PROYECTOS TELLO 2022\SCM SPILL OVERS\outputs\PEAO\alimentos\1%\simulacion_4\synthetic_control_outputs.xlsx',synthetic_control_130,130);</v>
      </c>
      <c r="PJ46" s="2" t="str">
        <f t="shared" si="73"/>
        <v>xlswrite('G:\Mi unidad\1. PROYECTOS TELLO 2022\SCM SPILL OVERS\outputs\PEAO\alimentos\1%\simulacion_4\synthetic_control_spillover_outputs.xlsx',synthetic_control_sp_130,130);</v>
      </c>
      <c r="PK46" s="2" t="str">
        <f t="shared" si="74"/>
        <v>xlswrite('G:\Mi unidad\1. PROYECTOS TELLO 2022\SCM SPILL OVERS\outputs\PEAO\alimentos\1%\simulacion_4\observado_outputs.xlsx',tratado_130,130);</v>
      </c>
      <c r="PP46" s="2" t="str">
        <f t="shared" si="75"/>
        <v>xlswrite('G:\Mi unidad\1. PROYECTOS TELLO 2022\SCM SPILL OVERS\outputs\PEAO\jefe_hogar\1%\simulacion_4\synthetic_control_outputs.xlsx',synthetic_control_130,130);</v>
      </c>
      <c r="PQ46" s="2" t="str">
        <f t="shared" si="76"/>
        <v>xlswrite('G:\Mi unidad\1. PROYECTOS TELLO 2022\SCM SPILL OVERS\outputs\PEAO\jefe_hogar\1%\simulacion_4\synthetic_control_spillover_outputs.xlsx',synthetic_control_sp_130,130);</v>
      </c>
      <c r="PR46" s="2" t="str">
        <f t="shared" si="77"/>
        <v>xlswrite('G:\Mi unidad\1. PROYECTOS TELLO 2022\SCM SPILL OVERS\outputs\PEAO\jefe_hogar\1%\simulacion_4\observado_outputs.xlsx',tratado_130,130);</v>
      </c>
      <c r="PV46" s="2" t="str">
        <f t="shared" si="78"/>
        <v>xlswrite('G:\Mi unidad\1. PROYECTOS TELLO 2022\SCM SPILL OVERS\outputs\PEAO\mujeres\1%\simulacion_4\synthetic_control_outputs.xlsx',synthetic_control_130,130);</v>
      </c>
      <c r="PW46" s="2" t="str">
        <f t="shared" si="79"/>
        <v>xlswrite('G:\Mi unidad\1. PROYECTOS TELLO 2022\SCM SPILL OVERS\outputs\PEAO\mujeres\1%\simulacion_4\synthetic_control_spillover_outputs.xlsx',synthetic_control_sp_130,130);</v>
      </c>
      <c r="PX46" s="2" t="str">
        <f t="shared" si="80"/>
        <v>xlswrite('G:\Mi unidad\1. PROYECTOS TELLO 2022\SCM SPILL OVERS\outputs\PEAO\mujeres\1%\simulacion_4\observado_outputs.xlsx',tratado_130,130);</v>
      </c>
      <c r="QB46" s="2" t="str">
        <f t="shared" si="81"/>
        <v>xlswrite('G:\Mi unidad\1. PROYECTOS TELLO 2022\SCM SPILL OVERS\outputs\PEAO\criminalidad\1%\simulacion_4\synthetic_control_outputs.xlsx',synthetic_control_130,130);</v>
      </c>
      <c r="QC46" s="2" t="str">
        <f t="shared" si="82"/>
        <v>xlswrite('G:\Mi unidad\1. PROYECTOS TELLO 2022\SCM SPILL OVERS\outputs\PEAO\criminalidad\1%\simulacion_4\synthetic_control_spillover_outputs.xlsx',synthetic_control_sp_130,130);</v>
      </c>
      <c r="QD46" s="2" t="str">
        <f t="shared" si="83"/>
        <v>xlswrite('G:\Mi unidad\1. PROYECTOS TELLO 2022\SCM SPILL OVERS\outputs\PEAO\criminalidad\1%\simulacion_4\observado_outputs.xlsx',tratado_130,130);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OVERS\outputs\PEAO\bajo_niv_educ\1%\simulacion_4\output_tests.xlsx',spillover_test_"&amp;QW46&amp;"','sp_test_"&amp;QW46&amp;"');"</f>
        <v>xlswrite('G:\Mi unidad\1. PROYECTOS TELLO 2022\SCM SPILL OVERS\outputs\PEAO\bajo_niv_educ\1%\simulacion_4\output_tests.xlsx',spillover_test_27','sp_test_27');</v>
      </c>
      <c r="RK46">
        <v>27</v>
      </c>
      <c r="RL46" t="str">
        <f>"xlswrite('G:\Mi unidad\1. PROYECTOS TELLO 2022\SCM SPILL OVERS\outputs\PEAO\bajo_ingreso\1%\simulacion_4\output_tests.xlsx',spillover_test_"&amp;RK46&amp;"','sp_test_"&amp;RK46&amp;"');"</f>
        <v>xlswrite('G:\Mi unidad\1. PROYECTOS TELLO 2022\SCM SPILL OVERS\outputs\PEAO\bajo_ingreso\1%\simulacion_4\output_tests.xlsx',spillover_test_27','sp_test_27');</v>
      </c>
      <c r="RW46">
        <v>27</v>
      </c>
      <c r="RX46" t="str">
        <f>"xlswrite('G:\Mi unidad\1. PROYECTOS TELLO 2022\SCM SPILL OVERS\outputs\PEAO\densidad\1%\simulacion_4\output_tests.xlsx',spillover_test_"&amp;RW46&amp;"','sp_test_"&amp;RW46&amp;"');"</f>
        <v>xlswrite('G:\Mi unidad\1. PROYECTOS TELLO 2022\SCM SPILL OVERS\outputs\PEAO\densidad\1%\simulacion_4\output_tests.xlsx',spillover_test_27','sp_test_27');</v>
      </c>
      <c r="SI46">
        <v>27</v>
      </c>
      <c r="SJ46" t="str">
        <f>"xlswrite('G:\Mi unidad\1. PROYECTOS TELLO 2022\SCM SPILL OVERS\outputs\PEAO\densidad_g\1%\simulacion_4\output_tests.xlsx',spillover_test_"&amp;SI46&amp;"','sp_test_"&amp;SI46&amp;"');"</f>
        <v>xlswrite('G:\Mi unidad\1. PROYECTOS TELLO 2022\SCM SPILL OVERS\outputs\PEAO\densidad_g\1%\simulacion_4\output_tests.xlsx',spillover_test_27','sp_test_27');</v>
      </c>
      <c r="SU46">
        <v>27</v>
      </c>
      <c r="SV46" t="str">
        <f>"xlswrite('G:\Mi unidad\1. PROYECTOS TELLO 2022\SCM SPILL OVERS\outputs\PEAO\distancia_centro_salud\1%\simulacion_4\output_tests.xlsx',spillover_test_"&amp;SU46&amp;"','sp_test_"&amp;SU46&amp;"');"</f>
        <v>xlswrite('G:\Mi unidad\1. PROYECTOS TELLO 2022\SCM SPILL OVERS\outputs\PEAO\distancia_centro_salud\1%\simulacion_4\output_tests.xlsx',spillover_test_27','sp_test_27');</v>
      </c>
      <c r="TH46">
        <v>27</v>
      </c>
      <c r="TI46" t="str">
        <f>"xlswrite('G:\Mi unidad\1. PROYECTOS TELLO 2022\SCM SPILL OVERS\outputs\PEAO\informalidad\1%\simulacion_4\output_tests.xlsx',spillover_test_"&amp;TH46&amp;"','sp_test_"&amp;TH46&amp;"');"</f>
        <v>xlswrite('G:\Mi unidad\1. PROYECTOS TELLO 2022\SCM SPILL OVERS\outputs\PEAO\informalidad\1%\simulacion_4\output_tests.xlsx',spillover_test_27','sp_test_27');</v>
      </c>
      <c r="TU46">
        <v>27</v>
      </c>
      <c r="TV46" t="str">
        <f>"xlswrite('G:\Mi unidad\1. PROYECTOS TELLO 2022\SCM SPILL OVERS\outputs\PEAO\alimentos\1%\simulacion_4\output_tests.xlsx',spillover_test_"&amp;TU46&amp;"','sp_test_"&amp;TU46&amp;"');"</f>
        <v>xlswrite('G:\Mi unidad\1. PROYECTOS TELLO 2022\SCM SPILL OVERS\outputs\PEAO\alimentos\1%\simulacion_4\output_tests.xlsx',spillover_test_27','sp_test_27');</v>
      </c>
      <c r="UB46">
        <v>27</v>
      </c>
      <c r="UC46" t="str">
        <f>"xlswrite('G:\Mi unidad\1. PROYECTOS TELLO 2022\SCM SPILL OVERS\outputs\PEAO\jefe_hogar\1%\simulacion_4\output_tests.xlsx',spillover_test_"&amp;UB46&amp;"','sp_test_"&amp;UB46&amp;"');"</f>
        <v>xlswrite('G:\Mi unidad\1. PROYECTOS TELLO 2022\SCM SPILL OVERS\outputs\PEAO\jefe_hogar\1%\simulacion_4\output_tests.xlsx',spillover_test_27','sp_test_27');</v>
      </c>
      <c r="UI46">
        <v>27</v>
      </c>
      <c r="UJ46" t="str">
        <f>"xlswrite('G:\Mi unidad\1. PROYECTOS TELLO 2022\SCM SPILL OVERS\outputs\PEAO\mujeres\1%\simulacion_4\output_tests.xlsx',spillover_test_"&amp;UI46&amp;"','sp_test_"&amp;UI46&amp;"');"</f>
        <v>xlswrite('G:\Mi unidad\1. PROYECTOS TELLO 2022\SCM SPILL OVERS\outputs\PEAO\mujeres\1%\simulacion_4\output_tests.xlsx',spillover_test_27','sp_test_27');</v>
      </c>
      <c r="UU46">
        <v>27</v>
      </c>
      <c r="UV46" t="str">
        <f>"xlswrite('G:\Mi unidad\1. PROYECTOS TELLO 2022\SCM SPILL OVERS\outputs\PEAO\criminalidad\1%\simulacion_4\output_tests.xlsx',spillover_test_"&amp;UU46&amp;"','sp_test_"&amp;UU46&amp;"');"</f>
        <v>xlswrite('G:\Mi unidad\1. PROYECTOS TELLO 2022\SCM SPILL OVERS\outputs\PEAO\criminalidad\1%\simulacion_4\output_tests.xlsx',spillover_test_27','sp_test_27');</v>
      </c>
    </row>
    <row r="47" spans="1:568" x14ac:dyDescent="0.3">
      <c r="A47">
        <v>133</v>
      </c>
      <c r="B47" s="2" t="str">
        <f t="shared" si="47"/>
        <v>[data_133,provincias_133,~] = xlsread('BD_PEAO_est_1_provincia_133.xlsx');</v>
      </c>
      <c r="E47" s="2" t="str">
        <f t="shared" si="37"/>
        <v>provincia_133 = unique(provincias_133(2:end,1));</v>
      </c>
      <c r="O47" s="2" t="str">
        <f t="shared" si="48"/>
        <v>PEAO_133 = reshape(data_133(:,2),T+S,N);</v>
      </c>
      <c r="T47" s="2" t="str">
        <f t="shared" si="49"/>
        <v xml:space="preserve">PEAO_133 = PEAO_133'; </v>
      </c>
      <c r="X47" s="2" t="str">
        <f t="shared" si="50"/>
        <v>tratado_133 = PEAO_133(1,:);</v>
      </c>
      <c r="AC47" s="2" t="str">
        <f t="shared" si="51"/>
        <v>PEAO_133(1,:) = [];</v>
      </c>
      <c r="AI47" s="2" t="str">
        <f t="shared" si="52"/>
        <v>PEAO_133 = [tratado_133;PEAO_133];</v>
      </c>
      <c r="AN47" s="2" t="str">
        <f t="shared" si="53"/>
        <v>Y_133 = PEAO_133; % outcome matrix</v>
      </c>
      <c r="AS47" s="2" t="str">
        <f t="shared" si="44"/>
        <v>Y_pre_133 = Y_133(:,1:T);</v>
      </c>
      <c r="AW47" s="2" t="str">
        <f t="shared" si="45"/>
        <v>Y_post_133 = Y_133(:,T+1:end);</v>
      </c>
      <c r="BA47" s="2" t="str">
        <f t="shared" si="46"/>
        <v>[a_hat_133,B_hat_133] = scm_batch(Y_pre_133);</v>
      </c>
      <c r="BF47" s="2" t="str">
        <f t="shared" si="38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39"/>
        <v>M_hat_133 = (eye(N)-B_hat_133)'*(eye(N)-B_hat_133);</v>
      </c>
      <c r="DQ47" s="2" t="str">
        <f t="shared" si="40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1"/>
        <v>synthetic_control_133=synthetic_control_133'</v>
      </c>
      <c r="EQ47" s="2" t="str">
        <f t="shared" si="42"/>
        <v>synthetic_control_sp_133=synthetic_control_sp_133'</v>
      </c>
      <c r="EV47" s="2" t="str">
        <f t="shared" si="43"/>
        <v>tratado_133=tratado_133'</v>
      </c>
      <c r="EZ47" s="2" t="str">
        <f t="shared" si="54"/>
        <v>xlswrite('G:\Mi unidad\1. PROYECTOS TELLO 2022\SCM SPILL OVERS\outputs\PEAO\distancia_centro_salud\1%\simulacion_4\synthetic_control_outputs.xlsx',synthetic_control_133,133)</v>
      </c>
      <c r="FN47" s="2" t="str">
        <f t="shared" si="55"/>
        <v>xlswrite('G:\Mi unidad\1. PROYECTOS TELLO 2022\SCM SPILL OVERS\outputs\PEAO\distancia_centro_salud\1%\simulacion_4\synthetic_control_spillover_outputs.xlsx',synthetic_control_sp_133,133)</v>
      </c>
      <c r="GD47" s="2" t="str">
        <f t="shared" si="56"/>
        <v>xlswrite('G:\Mi unidad\1. PROYECTOS TELLO 2022\SCM SPILL OVERS\outputs\PEAO\distancia_centro_salud\1%\simulacion_4\observado_outputs.xlsx',tratado_133,133)</v>
      </c>
      <c r="GR47" s="2" t="str">
        <f t="shared" si="57"/>
        <v>xlswrite('G:\Mi unidad\1. PROYECTOS TELLO 2022\SCM SPILL OVERS\outputs\PEAO\informalidad\1%\simulacion_4\synthetic_control_outputs.xlsx',synthetic_control_133,133)</v>
      </c>
      <c r="HF47" s="2" t="str">
        <f t="shared" si="58"/>
        <v>xlswrite('G:\Mi unidad\1. PROYECTOS TELLO 2022\SCM SPILL OVERS\outputs\PEAO\informalidad\1%\simulacion_4\synthetic_control_spillover_outputs.xlsx',synthetic_control_sp_133,133)</v>
      </c>
      <c r="HV47" s="2" t="str">
        <f t="shared" si="59"/>
        <v>xlswrite('G:\Mi unidad\1. PROYECTOS TELLO 2022\SCM SPILL OVERS\outputs\PEAO\informalidad\1%\simulacion_4\observado_outputs.xlsx',tratado_133,133)</v>
      </c>
      <c r="IJ47" s="2" t="str">
        <f t="shared" si="60"/>
        <v>xlswrite('G:\Mi unidad\1. PROYECTOS TELLO 2022\SCM SPILL OVERS\outputs\PEAO\densidad\1%\simulacion_4\synthetic_control_outputs.xlsx',synthetic_control_133,133)</v>
      </c>
      <c r="IX47" s="2" t="str">
        <f t="shared" si="61"/>
        <v>xlswrite('G:\Mi unidad\1. PROYECTOS TELLO 2022\SCM SPILL OVERS\outputs\PEAO\densidad\1%\simulacion_4\synthetic_control_spillover_outputs.xlsx',synthetic_control_sp_133,133)</v>
      </c>
      <c r="JN47" s="2" t="str">
        <f t="shared" si="62"/>
        <v>xlswrite('G:\Mi unidad\1. PROYECTOS TELLO 2022\SCM SPILL OVERS\outputs\PEAO\densidad\1%\simulacion_4\observado_outputs.xlsx',tratado_133,133)</v>
      </c>
      <c r="KA47" s="2" t="str">
        <f t="shared" si="63"/>
        <v>xlswrite('G:\Mi unidad\1. PROYECTOS TELLO 2022\SCM SPILL OVERS\outputs\PEAO\bajo_niv_educ\1%\simulacion_4\synthetic_control_outputs.xlsx',synthetic_control_133,133)</v>
      </c>
      <c r="KO47" s="2" t="str">
        <f t="shared" si="64"/>
        <v>xlswrite('G:\Mi unidad\1. PROYECTOS TELLO 2022\SCM SPILL OVERS\outputs\PEAO\bajo_niv_educ\1%\simulacion_4\synthetic_control_spillover_outputs.xlsx',synthetic_control_sp_133,133)</v>
      </c>
      <c r="LE47" s="2" t="str">
        <f t="shared" si="65"/>
        <v>xlswrite('G:\Mi unidad\1. PROYECTOS TELLO 2022\SCM SPILL OVERS\outputs\PEAO\bajo_niv_educ\1%\simulacion_4\observado_outputs.xlsx',tratado_133,133)</v>
      </c>
      <c r="LS47" s="2" t="str">
        <f t="shared" si="66"/>
        <v>xlswrite('G:\Mi unidad\1. PROYECTOS TELLO 2022\SCM SPILL OVERS\outputs\PEAO\bajo_ingreso\1%\simulacion_4\synthetic_control_outputs.xlsx',synthetic_control_133,133)</v>
      </c>
      <c r="MH47" s="2" t="str">
        <f t="shared" si="67"/>
        <v>xlswrite('G:\Mi unidad\1. PROYECTOS TELLO 2022\SCM SPILL OVERS\outputs\PEAO\bajo_ingreso\1%\simulacion_4\synthetic_control_spillover_outputs.xlsx',synthetic_control_sp_133,133)</v>
      </c>
      <c r="MX47" s="2" t="str">
        <f t="shared" si="68"/>
        <v>xlswrite('G:\Mi unidad\1. PROYECTOS TELLO 2022\SCM SPILL OVERS\outputs\PEAO\bajo_ingreso\1%\simulacion_4\observado_outputs.xlsx',tratado_133,133)</v>
      </c>
      <c r="NR47" s="2" t="str">
        <f t="shared" si="69"/>
        <v>xlswrite('G:\Mi unidad\1. PROYECTOS TELLO 2022\SCM SPILL OVERS\outputs\PEAO\densidad_g\1%\simulacion_4\synthetic_control_outputs.xlsx',synthetic_control_133,133)</v>
      </c>
      <c r="OF47" s="2" t="str">
        <f t="shared" si="70"/>
        <v>xlswrite('G:\Mi unidad\1. PROYECTOS TELLO 2022\SCM SPILL OVERS\outputs\PEAO\densidad_g\1%\simulacion_4\synthetic_control_spillover_outputs.xlsx',synthetic_control_sp_133,133)</v>
      </c>
      <c r="OV47" s="2" t="str">
        <f t="shared" si="71"/>
        <v>xlswrite('G:\Mi unidad\1. PROYECTOS TELLO 2022\SCM SPILL OVERS\outputs\PEAO\densidad_g\1%\simulacion_4\observado_outputs.xlsx',tratado_133,133)</v>
      </c>
      <c r="PI47" s="2" t="str">
        <f t="shared" si="72"/>
        <v>xlswrite('G:\Mi unidad\1. PROYECTOS TELLO 2022\SCM SPILL OVERS\outputs\PEAO\alimentos\1%\simulacion_4\synthetic_control_outputs.xlsx',synthetic_control_133,133);</v>
      </c>
      <c r="PJ47" s="2" t="str">
        <f t="shared" si="73"/>
        <v>xlswrite('G:\Mi unidad\1. PROYECTOS TELLO 2022\SCM SPILL OVERS\outputs\PEAO\alimentos\1%\simulacion_4\synthetic_control_spillover_outputs.xlsx',synthetic_control_sp_133,133);</v>
      </c>
      <c r="PK47" s="2" t="str">
        <f t="shared" si="74"/>
        <v>xlswrite('G:\Mi unidad\1. PROYECTOS TELLO 2022\SCM SPILL OVERS\outputs\PEAO\alimentos\1%\simulacion_4\observado_outputs.xlsx',tratado_133,133);</v>
      </c>
      <c r="PP47" s="2" t="str">
        <f t="shared" si="75"/>
        <v>xlswrite('G:\Mi unidad\1. PROYECTOS TELLO 2022\SCM SPILL OVERS\outputs\PEAO\jefe_hogar\1%\simulacion_4\synthetic_control_outputs.xlsx',synthetic_control_133,133);</v>
      </c>
      <c r="PQ47" s="2" t="str">
        <f t="shared" si="76"/>
        <v>xlswrite('G:\Mi unidad\1. PROYECTOS TELLO 2022\SCM SPILL OVERS\outputs\PEAO\jefe_hogar\1%\simulacion_4\synthetic_control_spillover_outputs.xlsx',synthetic_control_sp_133,133);</v>
      </c>
      <c r="PR47" s="2" t="str">
        <f t="shared" si="77"/>
        <v>xlswrite('G:\Mi unidad\1. PROYECTOS TELLO 2022\SCM SPILL OVERS\outputs\PEAO\jefe_hogar\1%\simulacion_4\observado_outputs.xlsx',tratado_133,133);</v>
      </c>
      <c r="PV47" s="2" t="str">
        <f t="shared" si="78"/>
        <v>xlswrite('G:\Mi unidad\1. PROYECTOS TELLO 2022\SCM SPILL OVERS\outputs\PEAO\mujeres\1%\simulacion_4\synthetic_control_outputs.xlsx',synthetic_control_133,133);</v>
      </c>
      <c r="PW47" s="2" t="str">
        <f t="shared" si="79"/>
        <v>xlswrite('G:\Mi unidad\1. PROYECTOS TELLO 2022\SCM SPILL OVERS\outputs\PEAO\mujeres\1%\simulacion_4\synthetic_control_spillover_outputs.xlsx',synthetic_control_sp_133,133);</v>
      </c>
      <c r="PX47" s="2" t="str">
        <f t="shared" si="80"/>
        <v>xlswrite('G:\Mi unidad\1. PROYECTOS TELLO 2022\SCM SPILL OVERS\outputs\PEAO\mujeres\1%\simulacion_4\observado_outputs.xlsx',tratado_133,133);</v>
      </c>
      <c r="QB47" s="2" t="str">
        <f t="shared" si="81"/>
        <v>xlswrite('G:\Mi unidad\1. PROYECTOS TELLO 2022\SCM SPILL OVERS\outputs\PEAO\criminalidad\1%\simulacion_4\synthetic_control_outputs.xlsx',synthetic_control_133,133);</v>
      </c>
      <c r="QC47" s="2" t="str">
        <f t="shared" si="82"/>
        <v>xlswrite('G:\Mi unidad\1. PROYECTOS TELLO 2022\SCM SPILL OVERS\outputs\PEAO\criminalidad\1%\simulacion_4\synthetic_control_spillover_outputs.xlsx',synthetic_control_sp_133,133);</v>
      </c>
      <c r="QD47" s="2" t="str">
        <f t="shared" si="83"/>
        <v>xlswrite('G:\Mi unidad\1. PROYECTOS TELLO 2022\SCM SPILL OVERS\outputs\PEAO\criminalidad\1%\simulacion_4\observado_outputs.xlsx',tratado_133,133);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OVERS\outputs\PEAO\bajo_niv_educ\1%\simulacion_4\output_tests.xlsx',lb_vec_"&amp;QW47&amp;"','lb_vec_"&amp;QW47&amp;"');"</f>
        <v>xlswrite('G:\Mi unidad\1. PROYECTOS TELLO 2022\SCM SPILL OVERS\outputs\PEAO\bajo_niv_educ\1%\simulacion_4\output_tests.xlsx',lb_vec_38','lb_vec_38');</v>
      </c>
      <c r="RK47">
        <v>38</v>
      </c>
      <c r="RL47" t="str">
        <f>"xlswrite('G:\Mi unidad\1. PROYECTOS TELLO 2022\SCM SPILL OVERS\outputs\PEAO\bajo_ingreso\1%\simulacion_4\output_tests.xlsx',lb_vec_"&amp;RK47&amp;"','lb_vec_"&amp;RK47&amp;"');"</f>
        <v>xlswrite('G:\Mi unidad\1. PROYECTOS TELLO 2022\SCM SPILL OVERS\outputs\PEAO\bajo_ingreso\1%\simulacion_4\output_tests.xlsx',lb_vec_38','lb_vec_38');</v>
      </c>
      <c r="RW47">
        <v>38</v>
      </c>
      <c r="RX47" t="str">
        <f>"xlswrite('G:\Mi unidad\1. PROYECTOS TELLO 2022\SCM SPILL OVERS\outputs\PEAO\densidad\1%\simulacion_4\output_tests.xlsx',lb_vec_"&amp;RW47&amp;"','lb_vec_"&amp;RW47&amp;"');"</f>
        <v>xlswrite('G:\Mi unidad\1. PROYECTOS TELLO 2022\SCM SPILL OVERS\outputs\PEAO\densidad\1%\simulacion_4\output_tests.xlsx',lb_vec_38','lb_vec_38');</v>
      </c>
      <c r="SI47">
        <v>38</v>
      </c>
      <c r="SJ47" t="str">
        <f>"xlswrite('G:\Mi unidad\1. PROYECTOS TELLO 2022\SCM SPILL OVERS\outputs\PEAO\densidad_g\1%\simulacion_4\output_tests.xlsx',lb_vec_"&amp;SI47&amp;"','lb_vec_"&amp;SI47&amp;"');"</f>
        <v>xlswrite('G:\Mi unidad\1. PROYECTOS TELLO 2022\SCM SPILL OVERS\outputs\PEAO\densidad_g\1%\simulacion_4\output_tests.xlsx',lb_vec_38','lb_vec_38');</v>
      </c>
      <c r="SU47">
        <v>38</v>
      </c>
      <c r="SV47" t="str">
        <f>"xlswrite('G:\Mi unidad\1. PROYECTOS TELLO 2022\SCM SPILL OVERS\outputs\PEAO\distancia_centro_salud\1%\simulacion_4\output_tests.xlsx',lb_vec_"&amp;SU47&amp;"','lb_vec_"&amp;SU47&amp;"');"</f>
        <v>xlswrite('G:\Mi unidad\1. PROYECTOS TELLO 2022\SCM SPILL OVERS\outputs\PEAO\distancia_centro_salud\1%\simulacion_4\output_tests.xlsx',lb_vec_38','lb_vec_38');</v>
      </c>
      <c r="TH47">
        <v>38</v>
      </c>
      <c r="TI47" t="str">
        <f>"xlswrite('G:\Mi unidad\1. PROYECTOS TELLO 2022\SCM SPILL OVERS\outputs\PEAO\informalidad\1%\simulacion_4\output_tests.xlsx',lb_vec_"&amp;TH47&amp;"','lb_vec_"&amp;TH47&amp;"');"</f>
        <v>xlswrite('G:\Mi unidad\1. PROYECTOS TELLO 2022\SCM SPILL OVERS\outputs\PEAO\informalidad\1%\simulacion_4\output_tests.xlsx',lb_vec_38','lb_vec_38');</v>
      </c>
      <c r="TU47">
        <v>38</v>
      </c>
      <c r="TV47" t="str">
        <f>"xlswrite('G:\Mi unidad\1. PROYECTOS TELLO 2022\SCM SPILL OVERS\outputs\PEAO\alimentos\1%\simulacion_4\output_tests.xlsx',lb_vec_"&amp;TU47&amp;"','lb_vec_"&amp;TU47&amp;"');"</f>
        <v>xlswrite('G:\Mi unidad\1. PROYECTOS TELLO 2022\SCM SPILL OVERS\outputs\PEAO\alimentos\1%\simulacion_4\output_tests.xlsx',lb_vec_38','lb_vec_38');</v>
      </c>
      <c r="UB47">
        <v>38</v>
      </c>
      <c r="UC47" t="str">
        <f>"xlswrite('G:\Mi unidad\1. PROYECTOS TELLO 2022\SCM SPILL OVERS\outputs\PEAO\jefe_hogar\1%\simulacion_4\output_tests.xlsx',lb_vec_"&amp;UB47&amp;"','lb_vec_"&amp;UB47&amp;"');"</f>
        <v>xlswrite('G:\Mi unidad\1. PROYECTOS TELLO 2022\SCM SPILL OVERS\outputs\PEAO\jefe_hogar\1%\simulacion_4\output_tests.xlsx',lb_vec_38','lb_vec_38');</v>
      </c>
      <c r="UI47">
        <v>38</v>
      </c>
      <c r="UJ47" t="str">
        <f>"xlswrite('G:\Mi unidad\1. PROYECTOS TELLO 2022\SCM SPILL OVERS\outputs\PEAO\mujeres\1%\simulacion_4\output_tests.xlsx',lb_vec_"&amp;UI47&amp;"','lb_vec_"&amp;UI47&amp;"');"</f>
        <v>xlswrite('G:\Mi unidad\1. PROYECTOS TELLO 2022\SCM SPILL OVERS\outputs\PEAO\mujeres\1%\simulacion_4\output_tests.xlsx',lb_vec_38','lb_vec_38');</v>
      </c>
      <c r="UU47">
        <v>38</v>
      </c>
      <c r="UV47" t="str">
        <f>"xlswrite('G:\Mi unidad\1. PROYECTOS TELLO 2022\SCM SPILL OVERS\outputs\PEAO\criminalidad\1%\simulacion_4\output_tests.xlsx',lb_vec_"&amp;UU47&amp;"','lb_vec_"&amp;UU47&amp;"');"</f>
        <v>xlswrite('G:\Mi unidad\1. PROYECTOS TELLO 2022\SCM SPILL OVERS\outputs\PEAO\criminalidad\1%\simulacion_4\output_tests.xlsx',lb_vec_38','lb_vec_38');</v>
      </c>
    </row>
    <row r="48" spans="1:568" x14ac:dyDescent="0.3">
      <c r="A48">
        <v>139</v>
      </c>
      <c r="B48" s="2" t="str">
        <f t="shared" si="47"/>
        <v>[data_139,provincias_139,~] = xlsread('BD_PEAO_est_1_provincia_139.xlsx');</v>
      </c>
      <c r="E48" s="2" t="str">
        <f t="shared" si="37"/>
        <v>provincia_139 = unique(provincias_139(2:end,1));</v>
      </c>
      <c r="O48" s="2" t="str">
        <f t="shared" si="48"/>
        <v>PEAO_139 = reshape(data_139(:,2),T+S,N);</v>
      </c>
      <c r="T48" s="2" t="str">
        <f t="shared" si="49"/>
        <v xml:space="preserve">PEAO_139 = PEAO_139'; </v>
      </c>
      <c r="X48" s="2" t="str">
        <f t="shared" si="50"/>
        <v>tratado_139 = PEAO_139(1,:);</v>
      </c>
      <c r="AC48" s="2" t="str">
        <f t="shared" si="51"/>
        <v>PEAO_139(1,:) = [];</v>
      </c>
      <c r="AI48" s="2" t="str">
        <f t="shared" si="52"/>
        <v>PEAO_139 = [tratado_139;PEAO_139];</v>
      </c>
      <c r="AN48" s="2" t="str">
        <f t="shared" si="53"/>
        <v>Y_139 = PEAO_139; % outcome matrix</v>
      </c>
      <c r="AS48" s="2" t="str">
        <f t="shared" si="44"/>
        <v>Y_pre_139 = Y_139(:,1:T);</v>
      </c>
      <c r="AW48" s="2" t="str">
        <f t="shared" si="45"/>
        <v>Y_post_139 = Y_139(:,T+1:end);</v>
      </c>
      <c r="BA48" s="2" t="str">
        <f t="shared" si="46"/>
        <v>[a_hat_139,B_hat_139] = scm_batch(Y_pre_139);</v>
      </c>
      <c r="BF48" s="2" t="str">
        <f t="shared" si="38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39"/>
        <v>M_hat_139 = (eye(N)-B_hat_139)'*(eye(N)-B_hat_139);</v>
      </c>
      <c r="DQ48" s="2" t="str">
        <f t="shared" si="40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1"/>
        <v>synthetic_control_139=synthetic_control_139'</v>
      </c>
      <c r="EQ48" s="2" t="str">
        <f t="shared" si="42"/>
        <v>synthetic_control_sp_139=synthetic_control_sp_139'</v>
      </c>
      <c r="EV48" s="2" t="str">
        <f t="shared" si="43"/>
        <v>tratado_139=tratado_139'</v>
      </c>
      <c r="EZ48" s="2" t="str">
        <f t="shared" si="54"/>
        <v>xlswrite('G:\Mi unidad\1. PROYECTOS TELLO 2022\SCM SPILL OVERS\outputs\PEAO\distancia_centro_salud\1%\simulacion_4\synthetic_control_outputs.xlsx',synthetic_control_139,139)</v>
      </c>
      <c r="FN48" s="2" t="str">
        <f t="shared" si="55"/>
        <v>xlswrite('G:\Mi unidad\1. PROYECTOS TELLO 2022\SCM SPILL OVERS\outputs\PEAO\distancia_centro_salud\1%\simulacion_4\synthetic_control_spillover_outputs.xlsx',synthetic_control_sp_139,139)</v>
      </c>
      <c r="GD48" s="2" t="str">
        <f t="shared" si="56"/>
        <v>xlswrite('G:\Mi unidad\1. PROYECTOS TELLO 2022\SCM SPILL OVERS\outputs\PEAO\distancia_centro_salud\1%\simulacion_4\observado_outputs.xlsx',tratado_139,139)</v>
      </c>
      <c r="GR48" s="2" t="str">
        <f t="shared" si="57"/>
        <v>xlswrite('G:\Mi unidad\1. PROYECTOS TELLO 2022\SCM SPILL OVERS\outputs\PEAO\informalidad\1%\simulacion_4\synthetic_control_outputs.xlsx',synthetic_control_139,139)</v>
      </c>
      <c r="HF48" s="2" t="str">
        <f t="shared" si="58"/>
        <v>xlswrite('G:\Mi unidad\1. PROYECTOS TELLO 2022\SCM SPILL OVERS\outputs\PEAO\informalidad\1%\simulacion_4\synthetic_control_spillover_outputs.xlsx',synthetic_control_sp_139,139)</v>
      </c>
      <c r="HV48" s="2" t="str">
        <f t="shared" si="59"/>
        <v>xlswrite('G:\Mi unidad\1. PROYECTOS TELLO 2022\SCM SPILL OVERS\outputs\PEAO\informalidad\1%\simulacion_4\observado_outputs.xlsx',tratado_139,139)</v>
      </c>
      <c r="IJ48" s="2" t="str">
        <f t="shared" si="60"/>
        <v>xlswrite('G:\Mi unidad\1. PROYECTOS TELLO 2022\SCM SPILL OVERS\outputs\PEAO\densidad\1%\simulacion_4\synthetic_control_outputs.xlsx',synthetic_control_139,139)</v>
      </c>
      <c r="IX48" s="2" t="str">
        <f t="shared" si="61"/>
        <v>xlswrite('G:\Mi unidad\1. PROYECTOS TELLO 2022\SCM SPILL OVERS\outputs\PEAO\densidad\1%\simulacion_4\synthetic_control_spillover_outputs.xlsx',synthetic_control_sp_139,139)</v>
      </c>
      <c r="JN48" s="2" t="str">
        <f t="shared" si="62"/>
        <v>xlswrite('G:\Mi unidad\1. PROYECTOS TELLO 2022\SCM SPILL OVERS\outputs\PEAO\densidad\1%\simulacion_4\observado_outputs.xlsx',tratado_139,139)</v>
      </c>
      <c r="KA48" s="2" t="str">
        <f t="shared" si="63"/>
        <v>xlswrite('G:\Mi unidad\1. PROYECTOS TELLO 2022\SCM SPILL OVERS\outputs\PEAO\bajo_niv_educ\1%\simulacion_4\synthetic_control_outputs.xlsx',synthetic_control_139,139)</v>
      </c>
      <c r="KO48" s="2" t="str">
        <f t="shared" si="64"/>
        <v>xlswrite('G:\Mi unidad\1. PROYECTOS TELLO 2022\SCM SPILL OVERS\outputs\PEAO\bajo_niv_educ\1%\simulacion_4\synthetic_control_spillover_outputs.xlsx',synthetic_control_sp_139,139)</v>
      </c>
      <c r="LE48" s="2" t="str">
        <f t="shared" si="65"/>
        <v>xlswrite('G:\Mi unidad\1. PROYECTOS TELLO 2022\SCM SPILL OVERS\outputs\PEAO\bajo_niv_educ\1%\simulacion_4\observado_outputs.xlsx',tratado_139,139)</v>
      </c>
      <c r="LS48" s="2" t="str">
        <f t="shared" si="66"/>
        <v>xlswrite('G:\Mi unidad\1. PROYECTOS TELLO 2022\SCM SPILL OVERS\outputs\PEAO\bajo_ingreso\1%\simulacion_4\synthetic_control_outputs.xlsx',synthetic_control_139,139)</v>
      </c>
      <c r="MH48" s="2" t="str">
        <f t="shared" si="67"/>
        <v>xlswrite('G:\Mi unidad\1. PROYECTOS TELLO 2022\SCM SPILL OVERS\outputs\PEAO\bajo_ingreso\1%\simulacion_4\synthetic_control_spillover_outputs.xlsx',synthetic_control_sp_139,139)</v>
      </c>
      <c r="MX48" s="2" t="str">
        <f t="shared" si="68"/>
        <v>xlswrite('G:\Mi unidad\1. PROYECTOS TELLO 2022\SCM SPILL OVERS\outputs\PEAO\bajo_ingreso\1%\simulacion_4\observado_outputs.xlsx',tratado_139,139)</v>
      </c>
      <c r="NR48" s="2" t="str">
        <f t="shared" si="69"/>
        <v>xlswrite('G:\Mi unidad\1. PROYECTOS TELLO 2022\SCM SPILL OVERS\outputs\PEAO\densidad_g\1%\simulacion_4\synthetic_control_outputs.xlsx',synthetic_control_139,139)</v>
      </c>
      <c r="OF48" s="2" t="str">
        <f t="shared" si="70"/>
        <v>xlswrite('G:\Mi unidad\1. PROYECTOS TELLO 2022\SCM SPILL OVERS\outputs\PEAO\densidad_g\1%\simulacion_4\synthetic_control_spillover_outputs.xlsx',synthetic_control_sp_139,139)</v>
      </c>
      <c r="OV48" s="2" t="str">
        <f t="shared" si="71"/>
        <v>xlswrite('G:\Mi unidad\1. PROYECTOS TELLO 2022\SCM SPILL OVERS\outputs\PEAO\densidad_g\1%\simulacion_4\observado_outputs.xlsx',tratado_139,139)</v>
      </c>
      <c r="PI48" s="2" t="str">
        <f t="shared" si="72"/>
        <v>xlswrite('G:\Mi unidad\1. PROYECTOS TELLO 2022\SCM SPILL OVERS\outputs\PEAO\alimentos\1%\simulacion_4\synthetic_control_outputs.xlsx',synthetic_control_139,139);</v>
      </c>
      <c r="PJ48" s="2" t="str">
        <f t="shared" si="73"/>
        <v>xlswrite('G:\Mi unidad\1. PROYECTOS TELLO 2022\SCM SPILL OVERS\outputs\PEAO\alimentos\1%\simulacion_4\synthetic_control_spillover_outputs.xlsx',synthetic_control_sp_139,139);</v>
      </c>
      <c r="PK48" s="2" t="str">
        <f t="shared" si="74"/>
        <v>xlswrite('G:\Mi unidad\1. PROYECTOS TELLO 2022\SCM SPILL OVERS\outputs\PEAO\alimentos\1%\simulacion_4\observado_outputs.xlsx',tratado_139,139);</v>
      </c>
      <c r="PP48" s="2" t="str">
        <f t="shared" si="75"/>
        <v>xlswrite('G:\Mi unidad\1. PROYECTOS TELLO 2022\SCM SPILL OVERS\outputs\PEAO\jefe_hogar\1%\simulacion_4\synthetic_control_outputs.xlsx',synthetic_control_139,139);</v>
      </c>
      <c r="PQ48" s="2" t="str">
        <f t="shared" si="76"/>
        <v>xlswrite('G:\Mi unidad\1. PROYECTOS TELLO 2022\SCM SPILL OVERS\outputs\PEAO\jefe_hogar\1%\simulacion_4\synthetic_control_spillover_outputs.xlsx',synthetic_control_sp_139,139);</v>
      </c>
      <c r="PR48" s="2" t="str">
        <f t="shared" si="77"/>
        <v>xlswrite('G:\Mi unidad\1. PROYECTOS TELLO 2022\SCM SPILL OVERS\outputs\PEAO\jefe_hogar\1%\simulacion_4\observado_outputs.xlsx',tratado_139,139);</v>
      </c>
      <c r="PV48" s="2" t="str">
        <f t="shared" si="78"/>
        <v>xlswrite('G:\Mi unidad\1. PROYECTOS TELLO 2022\SCM SPILL OVERS\outputs\PEAO\mujeres\1%\simulacion_4\synthetic_control_outputs.xlsx',synthetic_control_139,139);</v>
      </c>
      <c r="PW48" s="2" t="str">
        <f t="shared" si="79"/>
        <v>xlswrite('G:\Mi unidad\1. PROYECTOS TELLO 2022\SCM SPILL OVERS\outputs\PEAO\mujeres\1%\simulacion_4\synthetic_control_spillover_outputs.xlsx',synthetic_control_sp_139,139);</v>
      </c>
      <c r="PX48" s="2" t="str">
        <f t="shared" si="80"/>
        <v>xlswrite('G:\Mi unidad\1. PROYECTOS TELLO 2022\SCM SPILL OVERS\outputs\PEAO\mujeres\1%\simulacion_4\observado_outputs.xlsx',tratado_139,139);</v>
      </c>
      <c r="QB48" s="2" t="str">
        <f t="shared" si="81"/>
        <v>xlswrite('G:\Mi unidad\1. PROYECTOS TELLO 2022\SCM SPILL OVERS\outputs\PEAO\criminalidad\1%\simulacion_4\synthetic_control_outputs.xlsx',synthetic_control_139,139);</v>
      </c>
      <c r="QC48" s="2" t="str">
        <f t="shared" si="82"/>
        <v>xlswrite('G:\Mi unidad\1. PROYECTOS TELLO 2022\SCM SPILL OVERS\outputs\PEAO\criminalidad\1%\simulacion_4\synthetic_control_spillover_outputs.xlsx',synthetic_control_sp_139,139);</v>
      </c>
      <c r="QD48" s="2" t="str">
        <f t="shared" si="83"/>
        <v>xlswrite('G:\Mi unidad\1. PROYECTOS TELLO 2022\SCM SPILL OVERS\outputs\PEAO\criminalidad\1%\simulacion_4\observado_outputs.xlsx',tratado_139,139);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OVERS\outputs\PEAO\bajo_niv_educ\1%\simulacion_4\output_tests.xlsx',ub_vec_"&amp;QW48&amp;"','ub_vec_"&amp;QW48&amp;"');"</f>
        <v>xlswrite('G:\Mi unidad\1. PROYECTOS TELLO 2022\SCM SPILL OVERS\outputs\PEAO\bajo_niv_educ\1%\simulacion_4\output_tests.xlsx',ub_vec_38','ub_vec_38');</v>
      </c>
      <c r="RK48">
        <v>38</v>
      </c>
      <c r="RL48" t="str">
        <f>"xlswrite('G:\Mi unidad\1. PROYECTOS TELLO 2022\SCM SPILL OVERS\outputs\PEAO\bajo_ingreso\1%\simulacion_4\output_tests.xlsx',ub_vec_"&amp;RK48&amp;"','ub_vec_"&amp;RK48&amp;"');"</f>
        <v>xlswrite('G:\Mi unidad\1. PROYECTOS TELLO 2022\SCM SPILL OVERS\outputs\PEAO\bajo_ingreso\1%\simulacion_4\output_tests.xlsx',ub_vec_38','ub_vec_38');</v>
      </c>
      <c r="RW48">
        <v>38</v>
      </c>
      <c r="RX48" t="str">
        <f>"xlswrite('G:\Mi unidad\1. PROYECTOS TELLO 2022\SCM SPILL OVERS\outputs\PEAO\densidad\1%\simulacion_4\output_tests.xlsx',ub_vec_"&amp;RW48&amp;"','ub_vec_"&amp;RW48&amp;"');"</f>
        <v>xlswrite('G:\Mi unidad\1. PROYECTOS TELLO 2022\SCM SPILL OVERS\outputs\PEAO\densidad\1%\simulacion_4\output_tests.xlsx',ub_vec_38','ub_vec_38');</v>
      </c>
      <c r="SI48">
        <v>38</v>
      </c>
      <c r="SJ48" t="str">
        <f>"xlswrite('G:\Mi unidad\1. PROYECTOS TELLO 2022\SCM SPILL OVERS\outputs\PEAO\densidad_g\1%\simulacion_4\output_tests.xlsx',ub_vec_"&amp;SI48&amp;"','ub_vec_"&amp;SI48&amp;"');"</f>
        <v>xlswrite('G:\Mi unidad\1. PROYECTOS TELLO 2022\SCM SPILL OVERS\outputs\PEAO\densidad_g\1%\simulacion_4\output_tests.xlsx',ub_vec_38','ub_vec_38');</v>
      </c>
      <c r="SU48">
        <v>38</v>
      </c>
      <c r="SV48" t="str">
        <f>"xlswrite('G:\Mi unidad\1. PROYECTOS TELLO 2022\SCM SPILL OVERS\outputs\PEAO\distancia_centro_salud\1%\simulacion_4\output_tests.xlsx',ub_vec_"&amp;SU48&amp;"','ub_vec_"&amp;SU48&amp;"');"</f>
        <v>xlswrite('G:\Mi unidad\1. PROYECTOS TELLO 2022\SCM SPILL OVERS\outputs\PEAO\distancia_centro_salud\1%\simulacion_4\output_tests.xlsx',ub_vec_38','ub_vec_38');</v>
      </c>
      <c r="TH48">
        <v>38</v>
      </c>
      <c r="TI48" t="str">
        <f>"xlswrite('G:\Mi unidad\1. PROYECTOS TELLO 2022\SCM SPILL OVERS\outputs\PEAO\informalidad\1%\simulacion_4\output_tests.xlsx',ub_vec_"&amp;TH48&amp;"','ub_vec_"&amp;TH48&amp;"');"</f>
        <v>xlswrite('G:\Mi unidad\1. PROYECTOS TELLO 2022\SCM SPILL OVERS\outputs\PEAO\informalidad\1%\simulacion_4\output_tests.xlsx',ub_vec_38','ub_vec_38');</v>
      </c>
      <c r="TU48">
        <v>38</v>
      </c>
      <c r="TV48" t="str">
        <f>"xlswrite('G:\Mi unidad\1. PROYECTOS TELLO 2022\SCM SPILL OVERS\outputs\PEAO\alimentos\1%\simulacion_4\output_tests.xlsx',ub_vec_"&amp;TU48&amp;"','ub_vec_"&amp;TU48&amp;"');"</f>
        <v>xlswrite('G:\Mi unidad\1. PROYECTOS TELLO 2022\SCM SPILL OVERS\outputs\PEAO\alimentos\1%\simulacion_4\output_tests.xlsx',ub_vec_38','ub_vec_38');</v>
      </c>
      <c r="UB48">
        <v>38</v>
      </c>
      <c r="UC48" t="str">
        <f>"xlswrite('G:\Mi unidad\1. PROYECTOS TELLO 2022\SCM SPILL OVERS\outputs\PEAO\jefe_hogar\1%\simulacion_4\output_tests.xlsx',ub_vec_"&amp;UB48&amp;"','ub_vec_"&amp;UB48&amp;"');"</f>
        <v>xlswrite('G:\Mi unidad\1. PROYECTOS TELLO 2022\SCM SPILL OVERS\outputs\PEAO\jefe_hogar\1%\simulacion_4\output_tests.xlsx',ub_vec_38','ub_vec_38');</v>
      </c>
      <c r="UI48">
        <v>38</v>
      </c>
      <c r="UJ48" t="str">
        <f>"xlswrite('G:\Mi unidad\1. PROYECTOS TELLO 2022\SCM SPILL OVERS\outputs\PEAO\mujeres\1%\simulacion_4\output_tests.xlsx',ub_vec_"&amp;UI48&amp;"','ub_vec_"&amp;UI48&amp;"');"</f>
        <v>xlswrite('G:\Mi unidad\1. PROYECTOS TELLO 2022\SCM SPILL OVERS\outputs\PEAO\mujeres\1%\simulacion_4\output_tests.xlsx',ub_vec_38','ub_vec_38');</v>
      </c>
      <c r="UU48">
        <v>38</v>
      </c>
      <c r="UV48" t="str">
        <f>"xlswrite('G:\Mi unidad\1. PROYECTOS TELLO 2022\SCM SPILL OVERS\outputs\PEAO\criminalidad\1%\simulacion_4\output_tests.xlsx',ub_vec_"&amp;UU48&amp;"','ub_vec_"&amp;UU48&amp;"');"</f>
        <v>xlswrite('G:\Mi unidad\1. PROYECTOS TELLO 2022\SCM SPILL OVERS\outputs\PEAO\criminalidad\1%\simulacion_4\output_tests.xlsx',ub_vec_38','ub_vec_38');</v>
      </c>
    </row>
    <row r="49" spans="1:568" x14ac:dyDescent="0.3">
      <c r="A49">
        <v>140</v>
      </c>
      <c r="B49" s="2" t="str">
        <f t="shared" si="47"/>
        <v>[data_140,provincias_140,~] = xlsread('BD_PEAO_est_1_provincia_140.xlsx');</v>
      </c>
      <c r="E49" s="2" t="str">
        <f t="shared" si="37"/>
        <v>provincia_140 = unique(provincias_140(2:end,1));</v>
      </c>
      <c r="O49" s="2" t="str">
        <f t="shared" si="48"/>
        <v>PEAO_140 = reshape(data_140(:,2),T+S,N);</v>
      </c>
      <c r="T49" s="2" t="str">
        <f t="shared" si="49"/>
        <v xml:space="preserve">PEAO_140 = PEAO_140'; </v>
      </c>
      <c r="X49" s="2" t="str">
        <f t="shared" si="50"/>
        <v>tratado_140 = PEAO_140(1,:);</v>
      </c>
      <c r="AC49" s="2" t="str">
        <f t="shared" si="51"/>
        <v>PEAO_140(1,:) = [];</v>
      </c>
      <c r="AI49" s="2" t="str">
        <f t="shared" si="52"/>
        <v>PEAO_140 = [tratado_140;PEAO_140];</v>
      </c>
      <c r="AN49" s="2" t="str">
        <f t="shared" si="53"/>
        <v>Y_140 = PEAO_140; % outcome matrix</v>
      </c>
      <c r="AS49" s="2" t="str">
        <f t="shared" si="44"/>
        <v>Y_pre_140 = Y_140(:,1:T);</v>
      </c>
      <c r="AW49" s="2" t="str">
        <f t="shared" si="45"/>
        <v>Y_post_140 = Y_140(:,T+1:end);</v>
      </c>
      <c r="BA49" s="2" t="str">
        <f t="shared" si="46"/>
        <v>[a_hat_140,B_hat_140] = scm_batch(Y_pre_140);</v>
      </c>
      <c r="BF49" s="2" t="str">
        <f t="shared" si="38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39"/>
        <v>M_hat_140 = (eye(N)-B_hat_140)'*(eye(N)-B_hat_140);</v>
      </c>
      <c r="DQ49" s="2" t="str">
        <f t="shared" si="40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1"/>
        <v>synthetic_control_140=synthetic_control_140'</v>
      </c>
      <c r="EQ49" s="2" t="str">
        <f t="shared" si="42"/>
        <v>synthetic_control_sp_140=synthetic_control_sp_140'</v>
      </c>
      <c r="EV49" s="2" t="str">
        <f t="shared" si="43"/>
        <v>tratado_140=tratado_140'</v>
      </c>
      <c r="EZ49" s="2" t="str">
        <f t="shared" si="54"/>
        <v>xlswrite('G:\Mi unidad\1. PROYECTOS TELLO 2022\SCM SPILL OVERS\outputs\PEAO\distancia_centro_salud\1%\simulacion_4\synthetic_control_outputs.xlsx',synthetic_control_140,140)</v>
      </c>
      <c r="FN49" s="2" t="str">
        <f t="shared" si="55"/>
        <v>xlswrite('G:\Mi unidad\1. PROYECTOS TELLO 2022\SCM SPILL OVERS\outputs\PEAO\distancia_centro_salud\1%\simulacion_4\synthetic_control_spillover_outputs.xlsx',synthetic_control_sp_140,140)</v>
      </c>
      <c r="GD49" s="2" t="str">
        <f t="shared" si="56"/>
        <v>xlswrite('G:\Mi unidad\1. PROYECTOS TELLO 2022\SCM SPILL OVERS\outputs\PEAO\distancia_centro_salud\1%\simulacion_4\observado_outputs.xlsx',tratado_140,140)</v>
      </c>
      <c r="GR49" s="2" t="str">
        <f t="shared" si="57"/>
        <v>xlswrite('G:\Mi unidad\1. PROYECTOS TELLO 2022\SCM SPILL OVERS\outputs\PEAO\informalidad\1%\simulacion_4\synthetic_control_outputs.xlsx',synthetic_control_140,140)</v>
      </c>
      <c r="HF49" s="2" t="str">
        <f t="shared" si="58"/>
        <v>xlswrite('G:\Mi unidad\1. PROYECTOS TELLO 2022\SCM SPILL OVERS\outputs\PEAO\informalidad\1%\simulacion_4\synthetic_control_spillover_outputs.xlsx',synthetic_control_sp_140,140)</v>
      </c>
      <c r="HV49" s="2" t="str">
        <f t="shared" si="59"/>
        <v>xlswrite('G:\Mi unidad\1. PROYECTOS TELLO 2022\SCM SPILL OVERS\outputs\PEAO\informalidad\1%\simulacion_4\observado_outputs.xlsx',tratado_140,140)</v>
      </c>
      <c r="IJ49" s="2" t="str">
        <f t="shared" si="60"/>
        <v>xlswrite('G:\Mi unidad\1. PROYECTOS TELLO 2022\SCM SPILL OVERS\outputs\PEAO\densidad\1%\simulacion_4\synthetic_control_outputs.xlsx',synthetic_control_140,140)</v>
      </c>
      <c r="IX49" s="2" t="str">
        <f t="shared" si="61"/>
        <v>xlswrite('G:\Mi unidad\1. PROYECTOS TELLO 2022\SCM SPILL OVERS\outputs\PEAO\densidad\1%\simulacion_4\synthetic_control_spillover_outputs.xlsx',synthetic_control_sp_140,140)</v>
      </c>
      <c r="JN49" s="2" t="str">
        <f t="shared" si="62"/>
        <v>xlswrite('G:\Mi unidad\1. PROYECTOS TELLO 2022\SCM SPILL OVERS\outputs\PEAO\densidad\1%\simulacion_4\observado_outputs.xlsx',tratado_140,140)</v>
      </c>
      <c r="KA49" s="2" t="str">
        <f t="shared" si="63"/>
        <v>xlswrite('G:\Mi unidad\1. PROYECTOS TELLO 2022\SCM SPILL OVERS\outputs\PEAO\bajo_niv_educ\1%\simulacion_4\synthetic_control_outputs.xlsx',synthetic_control_140,140)</v>
      </c>
      <c r="KO49" s="2" t="str">
        <f t="shared" si="64"/>
        <v>xlswrite('G:\Mi unidad\1. PROYECTOS TELLO 2022\SCM SPILL OVERS\outputs\PEAO\bajo_niv_educ\1%\simulacion_4\synthetic_control_spillover_outputs.xlsx',synthetic_control_sp_140,140)</v>
      </c>
      <c r="LE49" s="2" t="str">
        <f t="shared" si="65"/>
        <v>xlswrite('G:\Mi unidad\1. PROYECTOS TELLO 2022\SCM SPILL OVERS\outputs\PEAO\bajo_niv_educ\1%\simulacion_4\observado_outputs.xlsx',tratado_140,140)</v>
      </c>
      <c r="LS49" s="2" t="str">
        <f t="shared" si="66"/>
        <v>xlswrite('G:\Mi unidad\1. PROYECTOS TELLO 2022\SCM SPILL OVERS\outputs\PEAO\bajo_ingreso\1%\simulacion_4\synthetic_control_outputs.xlsx',synthetic_control_140,140)</v>
      </c>
      <c r="MH49" s="2" t="str">
        <f t="shared" si="67"/>
        <v>xlswrite('G:\Mi unidad\1. PROYECTOS TELLO 2022\SCM SPILL OVERS\outputs\PEAO\bajo_ingreso\1%\simulacion_4\synthetic_control_spillover_outputs.xlsx',synthetic_control_sp_140,140)</v>
      </c>
      <c r="MX49" s="2" t="str">
        <f t="shared" si="68"/>
        <v>xlswrite('G:\Mi unidad\1. PROYECTOS TELLO 2022\SCM SPILL OVERS\outputs\PEAO\bajo_ingreso\1%\simulacion_4\observado_outputs.xlsx',tratado_140,140)</v>
      </c>
      <c r="NR49" s="2" t="str">
        <f t="shared" si="69"/>
        <v>xlswrite('G:\Mi unidad\1. PROYECTOS TELLO 2022\SCM SPILL OVERS\outputs\PEAO\densidad_g\1%\simulacion_4\synthetic_control_outputs.xlsx',synthetic_control_140,140)</v>
      </c>
      <c r="OF49" s="2" t="str">
        <f t="shared" si="70"/>
        <v>xlswrite('G:\Mi unidad\1. PROYECTOS TELLO 2022\SCM SPILL OVERS\outputs\PEAO\densidad_g\1%\simulacion_4\synthetic_control_spillover_outputs.xlsx',synthetic_control_sp_140,140)</v>
      </c>
      <c r="OV49" s="2" t="str">
        <f t="shared" si="71"/>
        <v>xlswrite('G:\Mi unidad\1. PROYECTOS TELLO 2022\SCM SPILL OVERS\outputs\PEAO\densidad_g\1%\simulacion_4\observado_outputs.xlsx',tratado_140,140)</v>
      </c>
      <c r="PI49" s="2" t="str">
        <f t="shared" si="72"/>
        <v>xlswrite('G:\Mi unidad\1. PROYECTOS TELLO 2022\SCM SPILL OVERS\outputs\PEAO\alimentos\1%\simulacion_4\synthetic_control_outputs.xlsx',synthetic_control_140,140);</v>
      </c>
      <c r="PJ49" s="2" t="str">
        <f t="shared" si="73"/>
        <v>xlswrite('G:\Mi unidad\1. PROYECTOS TELLO 2022\SCM SPILL OVERS\outputs\PEAO\alimentos\1%\simulacion_4\synthetic_control_spillover_outputs.xlsx',synthetic_control_sp_140,140);</v>
      </c>
      <c r="PK49" s="2" t="str">
        <f t="shared" si="74"/>
        <v>xlswrite('G:\Mi unidad\1. PROYECTOS TELLO 2022\SCM SPILL OVERS\outputs\PEAO\alimentos\1%\simulacion_4\observado_outputs.xlsx',tratado_140,140);</v>
      </c>
      <c r="PP49" s="2" t="str">
        <f t="shared" si="75"/>
        <v>xlswrite('G:\Mi unidad\1. PROYECTOS TELLO 2022\SCM SPILL OVERS\outputs\PEAO\jefe_hogar\1%\simulacion_4\synthetic_control_outputs.xlsx',synthetic_control_140,140);</v>
      </c>
      <c r="PQ49" s="2" t="str">
        <f t="shared" si="76"/>
        <v>xlswrite('G:\Mi unidad\1. PROYECTOS TELLO 2022\SCM SPILL OVERS\outputs\PEAO\jefe_hogar\1%\simulacion_4\synthetic_control_spillover_outputs.xlsx',synthetic_control_sp_140,140);</v>
      </c>
      <c r="PR49" s="2" t="str">
        <f t="shared" si="77"/>
        <v>xlswrite('G:\Mi unidad\1. PROYECTOS TELLO 2022\SCM SPILL OVERS\outputs\PEAO\jefe_hogar\1%\simulacion_4\observado_outputs.xlsx',tratado_140,140);</v>
      </c>
      <c r="PV49" s="2" t="str">
        <f t="shared" si="78"/>
        <v>xlswrite('G:\Mi unidad\1. PROYECTOS TELLO 2022\SCM SPILL OVERS\outputs\PEAO\mujeres\1%\simulacion_4\synthetic_control_outputs.xlsx',synthetic_control_140,140);</v>
      </c>
      <c r="PW49" s="2" t="str">
        <f t="shared" si="79"/>
        <v>xlswrite('G:\Mi unidad\1. PROYECTOS TELLO 2022\SCM SPILL OVERS\outputs\PEAO\mujeres\1%\simulacion_4\synthetic_control_spillover_outputs.xlsx',synthetic_control_sp_140,140);</v>
      </c>
      <c r="PX49" s="2" t="str">
        <f t="shared" si="80"/>
        <v>xlswrite('G:\Mi unidad\1. PROYECTOS TELLO 2022\SCM SPILL OVERS\outputs\PEAO\mujeres\1%\simulacion_4\observado_outputs.xlsx',tratado_140,140);</v>
      </c>
      <c r="QB49" s="2" t="str">
        <f t="shared" si="81"/>
        <v>xlswrite('G:\Mi unidad\1. PROYECTOS TELLO 2022\SCM SPILL OVERS\outputs\PEAO\criminalidad\1%\simulacion_4\synthetic_control_outputs.xlsx',synthetic_control_140,140);</v>
      </c>
      <c r="QC49" s="2" t="str">
        <f t="shared" si="82"/>
        <v>xlswrite('G:\Mi unidad\1. PROYECTOS TELLO 2022\SCM SPILL OVERS\outputs\PEAO\criminalidad\1%\simulacion_4\synthetic_control_spillover_outputs.xlsx',synthetic_control_sp_140,140);</v>
      </c>
      <c r="QD49" s="2" t="str">
        <f t="shared" si="83"/>
        <v>xlswrite('G:\Mi unidad\1. PROYECTOS TELLO 2022\SCM SPILL OVERS\outputs\PEAO\criminalidad\1%\simulacion_4\observado_outputs.xlsx',tratado_140,140);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sp_andrews(Y_pre_"&amp;QP49&amp;",PEAO_"&amp;QP49&amp;"(:,T+s),A_"&amp;QP49&amp;",C,d,alpha_sig);"</f>
        <v xml:space="preserve">    spillover_test_26(s) = sp_andrews(Y_pre_26,PEAO_26(:,T+s),A_26,C,d,alpha_sig);</v>
      </c>
      <c r="QW49">
        <v>38</v>
      </c>
      <c r="QX49" t="str">
        <f>"xlswrite('G:\Mi unidad\1. PROYECTOS TELLO 2022\SCM SPILL OVERS\outputs\PEAO\bajo_niv_educ\1%\simulacion_4\output_tests.xlsx',p_value_vec_"&amp;QW49&amp;"','p_value_vec_"&amp;QW49&amp;"');"</f>
        <v>xlswrite('G:\Mi unidad\1. PROYECTOS TELLO 2022\SCM SPILL OVERS\outputs\PEAO\bajo_niv_educ\1%\simulacion_4\output_tests.xlsx',p_value_vec_38','p_value_vec_38');</v>
      </c>
      <c r="RK49">
        <v>38</v>
      </c>
      <c r="RL49" t="str">
        <f>"xlswrite('G:\Mi unidad\1. PROYECTOS TELLO 2022\SCM SPILL OVERS\outputs\PEAO\bajo_ingreso\1%\simulacion_4\output_tests.xlsx',p_value_vec_"&amp;RK49&amp;"','p_value_vec_"&amp;RK49&amp;"');"</f>
        <v>xlswrite('G:\Mi unidad\1. PROYECTOS TELLO 2022\SCM SPILL OVERS\outputs\PEAO\bajo_ingreso\1%\simulacion_4\output_tests.xlsx',p_value_vec_38','p_value_vec_38');</v>
      </c>
      <c r="RW49">
        <v>38</v>
      </c>
      <c r="RX49" t="str">
        <f>"xlswrite('G:\Mi unidad\1. PROYECTOS TELLO 2022\SCM SPILL OVERS\outputs\PEAO\densidad\1%\simulacion_4\output_tests.xlsx',p_value_vec_"&amp;RW49&amp;"','p_value_vec_"&amp;RW49&amp;"');"</f>
        <v>xlswrite('G:\Mi unidad\1. PROYECTOS TELLO 2022\SCM SPILL OVERS\outputs\PEAO\densidad\1%\simulacion_4\output_tests.xlsx',p_value_vec_38','p_value_vec_38');</v>
      </c>
      <c r="SI49">
        <v>38</v>
      </c>
      <c r="SJ49" t="str">
        <f>"xlswrite('G:\Mi unidad\1. PROYECTOS TELLO 2022\SCM SPILL OVERS\outputs\PEAO\densidad_g\1%\simulacion_4\output_tests.xlsx',p_value_vec_"&amp;SI49&amp;"','p_value_vec_"&amp;SI49&amp;"');"</f>
        <v>xlswrite('G:\Mi unidad\1. PROYECTOS TELLO 2022\SCM SPILL OVERS\outputs\PEAO\densidad_g\1%\simulacion_4\output_tests.xlsx',p_value_vec_38','p_value_vec_38');</v>
      </c>
      <c r="SU49">
        <v>38</v>
      </c>
      <c r="SV49" t="str">
        <f>"xlswrite('G:\Mi unidad\1. PROYECTOS TELLO 2022\SCM SPILL OVERS\outputs\PEAO\distancia_centro_salud\1%\simulacion_4\output_tests.xlsx',p_value_vec_"&amp;SU49&amp;"','p_value_vec_"&amp;SU49&amp;"');"</f>
        <v>xlswrite('G:\Mi unidad\1. PROYECTOS TELLO 2022\SCM SPILL OVERS\outputs\PEAO\distancia_centro_salud\1%\simulacion_4\output_tests.xlsx',p_value_vec_38','p_value_vec_38');</v>
      </c>
      <c r="TH49">
        <v>38</v>
      </c>
      <c r="TI49" t="str">
        <f>"xlswrite('G:\Mi unidad\1. PROYECTOS TELLO 2022\SCM SPILL OVERS\outputs\PEAO\informalidad\1%\simulacion_4\output_tests.xlsx',p_value_vec_"&amp;TH49&amp;"','p_value_vec_"&amp;TH49&amp;"');"</f>
        <v>xlswrite('G:\Mi unidad\1. PROYECTOS TELLO 2022\SCM SPILL OVERS\outputs\PEAO\informalidad\1%\simulacion_4\output_tests.xlsx',p_value_vec_38','p_value_vec_38');</v>
      </c>
      <c r="TU49">
        <v>38</v>
      </c>
      <c r="TV49" t="str">
        <f>"xlswrite('G:\Mi unidad\1. PROYECTOS TELLO 2022\SCM SPILL OVERS\outputs\PEAO\alimentos\1%\simulacion_4\output_tests.xlsx',p_value_vec_"&amp;TU49&amp;"','p_value_vec_"&amp;TU49&amp;"');"</f>
        <v>xlswrite('G:\Mi unidad\1. PROYECTOS TELLO 2022\SCM SPILL OVERS\outputs\PEAO\alimentos\1%\simulacion_4\output_tests.xlsx',p_value_vec_38','p_value_vec_38');</v>
      </c>
      <c r="UB49">
        <v>38</v>
      </c>
      <c r="UC49" t="str">
        <f>"xlswrite('G:\Mi unidad\1. PROYECTOS TELLO 2022\SCM SPILL OVERS\outputs\PEAO\jefe_hogar\1%\simulacion_4\output_tests.xlsx',p_value_vec_"&amp;UB49&amp;"','p_value_vec_"&amp;UB49&amp;"');"</f>
        <v>xlswrite('G:\Mi unidad\1. PROYECTOS TELLO 2022\SCM SPILL OVERS\outputs\PEAO\jefe_hogar\1%\simulacion_4\output_tests.xlsx',p_value_vec_38','p_value_vec_38');</v>
      </c>
      <c r="UI49">
        <v>38</v>
      </c>
      <c r="UJ49" t="str">
        <f>"xlswrite('G:\Mi unidad\1. PROYECTOS TELLO 2022\SCM SPILL OVERS\outputs\PEAO\mujeres\1%\simulacion_4\output_tests.xlsx',p_value_vec_"&amp;UI49&amp;"','p_value_vec_"&amp;UI49&amp;"');"</f>
        <v>xlswrite('G:\Mi unidad\1. PROYECTOS TELLO 2022\SCM SPILL OVERS\outputs\PEAO\mujeres\1%\simulacion_4\output_tests.xlsx',p_value_vec_38','p_value_vec_38');</v>
      </c>
      <c r="UU49">
        <v>38</v>
      </c>
      <c r="UV49" t="str">
        <f>"xlswrite('G:\Mi unidad\1. PROYECTOS TELLO 2022\SCM SPILL OVERS\outputs\PEAO\criminalidad\1%\simulacion_4\output_tests.xlsx',p_value_vec_"&amp;UU49&amp;"','p_value_vec_"&amp;UU49&amp;"');"</f>
        <v>xlswrite('G:\Mi unidad\1. PROYECTOS TELLO 2022\SCM SPILL OVERS\outputs\PEAO\criminalidad\1%\simulacion_4\output_tests.xlsx',p_value_vec_38','p_value_vec_38');</v>
      </c>
    </row>
    <row r="50" spans="1:568" x14ac:dyDescent="0.3">
      <c r="A50">
        <v>141</v>
      </c>
      <c r="B50" s="2" t="str">
        <f t="shared" si="47"/>
        <v>[data_141,provincias_141,~] = xlsread('BD_PEAO_est_1_provincia_141.xlsx');</v>
      </c>
      <c r="E50" s="2" t="str">
        <f t="shared" si="37"/>
        <v>provincia_141 = unique(provincias_141(2:end,1));</v>
      </c>
      <c r="O50" s="2" t="str">
        <f t="shared" si="48"/>
        <v>PEAO_141 = reshape(data_141(:,2),T+S,N);</v>
      </c>
      <c r="T50" s="2" t="str">
        <f t="shared" si="49"/>
        <v xml:space="preserve">PEAO_141 = PEAO_141'; </v>
      </c>
      <c r="X50" s="2" t="str">
        <f t="shared" si="50"/>
        <v>tratado_141 = PEAO_141(1,:);</v>
      </c>
      <c r="AC50" s="2" t="str">
        <f t="shared" si="51"/>
        <v>PEAO_141(1,:) = [];</v>
      </c>
      <c r="AI50" s="2" t="str">
        <f t="shared" si="52"/>
        <v>PEAO_141 = [tratado_141;PEAO_141];</v>
      </c>
      <c r="AN50" s="2" t="str">
        <f t="shared" si="53"/>
        <v>Y_141 = PEAO_141; % outcome matrix</v>
      </c>
      <c r="AS50" s="2" t="str">
        <f t="shared" si="44"/>
        <v>Y_pre_141 = Y_141(:,1:T);</v>
      </c>
      <c r="AW50" s="2" t="str">
        <f t="shared" si="45"/>
        <v>Y_post_141 = Y_141(:,T+1:end);</v>
      </c>
      <c r="BA50" s="2" t="str">
        <f t="shared" si="46"/>
        <v>[a_hat_141,B_hat_141] = scm_batch(Y_pre_141);</v>
      </c>
      <c r="BF50" s="2" t="str">
        <f t="shared" si="38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39"/>
        <v>M_hat_141 = (eye(N)-B_hat_141)'*(eye(N)-B_hat_141);</v>
      </c>
      <c r="DQ50" s="2" t="str">
        <f t="shared" si="40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1"/>
        <v>synthetic_control_141=synthetic_control_141'</v>
      </c>
      <c r="EQ50" s="2" t="str">
        <f t="shared" si="42"/>
        <v>synthetic_control_sp_141=synthetic_control_sp_141'</v>
      </c>
      <c r="EV50" s="2" t="str">
        <f t="shared" si="43"/>
        <v>tratado_141=tratado_141'</v>
      </c>
      <c r="EZ50" s="2" t="str">
        <f t="shared" si="54"/>
        <v>xlswrite('G:\Mi unidad\1. PROYECTOS TELLO 2022\SCM SPILL OVERS\outputs\PEAO\distancia_centro_salud\1%\simulacion_4\synthetic_control_outputs.xlsx',synthetic_control_141,141)</v>
      </c>
      <c r="FN50" s="2" t="str">
        <f t="shared" si="55"/>
        <v>xlswrite('G:\Mi unidad\1. PROYECTOS TELLO 2022\SCM SPILL OVERS\outputs\PEAO\distancia_centro_salud\1%\simulacion_4\synthetic_control_spillover_outputs.xlsx',synthetic_control_sp_141,141)</v>
      </c>
      <c r="GD50" s="2" t="str">
        <f t="shared" si="56"/>
        <v>xlswrite('G:\Mi unidad\1. PROYECTOS TELLO 2022\SCM SPILL OVERS\outputs\PEAO\distancia_centro_salud\1%\simulacion_4\observado_outputs.xlsx',tratado_141,141)</v>
      </c>
      <c r="GR50" s="2" t="str">
        <f t="shared" si="57"/>
        <v>xlswrite('G:\Mi unidad\1. PROYECTOS TELLO 2022\SCM SPILL OVERS\outputs\PEAO\informalidad\1%\simulacion_4\synthetic_control_outputs.xlsx',synthetic_control_141,141)</v>
      </c>
      <c r="HF50" s="2" t="str">
        <f t="shared" si="58"/>
        <v>xlswrite('G:\Mi unidad\1. PROYECTOS TELLO 2022\SCM SPILL OVERS\outputs\PEAO\informalidad\1%\simulacion_4\synthetic_control_spillover_outputs.xlsx',synthetic_control_sp_141,141)</v>
      </c>
      <c r="HV50" s="2" t="str">
        <f t="shared" si="59"/>
        <v>xlswrite('G:\Mi unidad\1. PROYECTOS TELLO 2022\SCM SPILL OVERS\outputs\PEAO\informalidad\1%\simulacion_4\observado_outputs.xlsx',tratado_141,141)</v>
      </c>
      <c r="IJ50" s="2" t="str">
        <f t="shared" si="60"/>
        <v>xlswrite('G:\Mi unidad\1. PROYECTOS TELLO 2022\SCM SPILL OVERS\outputs\PEAO\densidad\1%\simulacion_4\synthetic_control_outputs.xlsx',synthetic_control_141,141)</v>
      </c>
      <c r="IX50" s="2" t="str">
        <f t="shared" si="61"/>
        <v>xlswrite('G:\Mi unidad\1. PROYECTOS TELLO 2022\SCM SPILL OVERS\outputs\PEAO\densidad\1%\simulacion_4\synthetic_control_spillover_outputs.xlsx',synthetic_control_sp_141,141)</v>
      </c>
      <c r="JN50" s="2" t="str">
        <f t="shared" si="62"/>
        <v>xlswrite('G:\Mi unidad\1. PROYECTOS TELLO 2022\SCM SPILL OVERS\outputs\PEAO\densidad\1%\simulacion_4\observado_outputs.xlsx',tratado_141,141)</v>
      </c>
      <c r="KA50" s="2" t="str">
        <f t="shared" si="63"/>
        <v>xlswrite('G:\Mi unidad\1. PROYECTOS TELLO 2022\SCM SPILL OVERS\outputs\PEAO\bajo_niv_educ\1%\simulacion_4\synthetic_control_outputs.xlsx',synthetic_control_141,141)</v>
      </c>
      <c r="KO50" s="2" t="str">
        <f t="shared" si="64"/>
        <v>xlswrite('G:\Mi unidad\1. PROYECTOS TELLO 2022\SCM SPILL OVERS\outputs\PEAO\bajo_niv_educ\1%\simulacion_4\synthetic_control_spillover_outputs.xlsx',synthetic_control_sp_141,141)</v>
      </c>
      <c r="LE50" s="2" t="str">
        <f t="shared" si="65"/>
        <v>xlswrite('G:\Mi unidad\1. PROYECTOS TELLO 2022\SCM SPILL OVERS\outputs\PEAO\bajo_niv_educ\1%\simulacion_4\observado_outputs.xlsx',tratado_141,141)</v>
      </c>
      <c r="LS50" s="2" t="str">
        <f t="shared" si="66"/>
        <v>xlswrite('G:\Mi unidad\1. PROYECTOS TELLO 2022\SCM SPILL OVERS\outputs\PEAO\bajo_ingreso\1%\simulacion_4\synthetic_control_outputs.xlsx',synthetic_control_141,141)</v>
      </c>
      <c r="MH50" s="2" t="str">
        <f t="shared" si="67"/>
        <v>xlswrite('G:\Mi unidad\1. PROYECTOS TELLO 2022\SCM SPILL OVERS\outputs\PEAO\bajo_ingreso\1%\simulacion_4\synthetic_control_spillover_outputs.xlsx',synthetic_control_sp_141,141)</v>
      </c>
      <c r="MX50" s="2" t="str">
        <f t="shared" si="68"/>
        <v>xlswrite('G:\Mi unidad\1. PROYECTOS TELLO 2022\SCM SPILL OVERS\outputs\PEAO\bajo_ingreso\1%\simulacion_4\observado_outputs.xlsx',tratado_141,141)</v>
      </c>
      <c r="NR50" s="2" t="str">
        <f t="shared" si="69"/>
        <v>xlswrite('G:\Mi unidad\1. PROYECTOS TELLO 2022\SCM SPILL OVERS\outputs\PEAO\densidad_g\1%\simulacion_4\synthetic_control_outputs.xlsx',synthetic_control_141,141)</v>
      </c>
      <c r="OF50" s="2" t="str">
        <f t="shared" si="70"/>
        <v>xlswrite('G:\Mi unidad\1. PROYECTOS TELLO 2022\SCM SPILL OVERS\outputs\PEAO\densidad_g\1%\simulacion_4\synthetic_control_spillover_outputs.xlsx',synthetic_control_sp_141,141)</v>
      </c>
      <c r="OV50" s="2" t="str">
        <f t="shared" si="71"/>
        <v>xlswrite('G:\Mi unidad\1. PROYECTOS TELLO 2022\SCM SPILL OVERS\outputs\PEAO\densidad_g\1%\simulacion_4\observado_outputs.xlsx',tratado_141,141)</v>
      </c>
      <c r="PI50" s="2" t="str">
        <f t="shared" si="72"/>
        <v>xlswrite('G:\Mi unidad\1. PROYECTOS TELLO 2022\SCM SPILL OVERS\outputs\PEAO\alimentos\1%\simulacion_4\synthetic_control_outputs.xlsx',synthetic_control_141,141);</v>
      </c>
      <c r="PJ50" s="2" t="str">
        <f t="shared" si="73"/>
        <v>xlswrite('G:\Mi unidad\1. PROYECTOS TELLO 2022\SCM SPILL OVERS\outputs\PEAO\alimentos\1%\simulacion_4\synthetic_control_spillover_outputs.xlsx',synthetic_control_sp_141,141);</v>
      </c>
      <c r="PK50" s="2" t="str">
        <f t="shared" si="74"/>
        <v>xlswrite('G:\Mi unidad\1. PROYECTOS TELLO 2022\SCM SPILL OVERS\outputs\PEAO\alimentos\1%\simulacion_4\observado_outputs.xlsx',tratado_141,141);</v>
      </c>
      <c r="PP50" s="2" t="str">
        <f t="shared" si="75"/>
        <v>xlswrite('G:\Mi unidad\1. PROYECTOS TELLO 2022\SCM SPILL OVERS\outputs\PEAO\jefe_hogar\1%\simulacion_4\synthetic_control_outputs.xlsx',synthetic_control_141,141);</v>
      </c>
      <c r="PQ50" s="2" t="str">
        <f t="shared" si="76"/>
        <v>xlswrite('G:\Mi unidad\1. PROYECTOS TELLO 2022\SCM SPILL OVERS\outputs\PEAO\jefe_hogar\1%\simulacion_4\synthetic_control_spillover_outputs.xlsx',synthetic_control_sp_141,141);</v>
      </c>
      <c r="PR50" s="2" t="str">
        <f t="shared" si="77"/>
        <v>xlswrite('G:\Mi unidad\1. PROYECTOS TELLO 2022\SCM SPILL OVERS\outputs\PEAO\jefe_hogar\1%\simulacion_4\observado_outputs.xlsx',tratado_141,141);</v>
      </c>
      <c r="PV50" s="2" t="str">
        <f t="shared" si="78"/>
        <v>xlswrite('G:\Mi unidad\1. PROYECTOS TELLO 2022\SCM SPILL OVERS\outputs\PEAO\mujeres\1%\simulacion_4\synthetic_control_outputs.xlsx',synthetic_control_141,141);</v>
      </c>
      <c r="PW50" s="2" t="str">
        <f t="shared" si="79"/>
        <v>xlswrite('G:\Mi unidad\1. PROYECTOS TELLO 2022\SCM SPILL OVERS\outputs\PEAO\mujeres\1%\simulacion_4\synthetic_control_spillover_outputs.xlsx',synthetic_control_sp_141,141);</v>
      </c>
      <c r="PX50" s="2" t="str">
        <f t="shared" si="80"/>
        <v>xlswrite('G:\Mi unidad\1. PROYECTOS TELLO 2022\SCM SPILL OVERS\outputs\PEAO\mujeres\1%\simulacion_4\observado_outputs.xlsx',tratado_141,141);</v>
      </c>
      <c r="QB50" s="2" t="str">
        <f t="shared" si="81"/>
        <v>xlswrite('G:\Mi unidad\1. PROYECTOS TELLO 2022\SCM SPILL OVERS\outputs\PEAO\criminalidad\1%\simulacion_4\synthetic_control_outputs.xlsx',synthetic_control_141,141);</v>
      </c>
      <c r="QC50" s="2" t="str">
        <f t="shared" si="82"/>
        <v>xlswrite('G:\Mi unidad\1. PROYECTOS TELLO 2022\SCM SPILL OVERS\outputs\PEAO\criminalidad\1%\simulacion_4\synthetic_control_spillover_outputs.xlsx',synthetic_control_sp_141,141);</v>
      </c>
      <c r="QD50" s="2" t="str">
        <f t="shared" si="83"/>
        <v>xlswrite('G:\Mi unidad\1. PROYECTOS TELLO 2022\SCM SPILL OVERS\outputs\PEAO\criminalidad\1%\simulacion_4\observado_outputs.xlsx',tratado_141,141);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OVERS\outputs\PEAO\bajo_niv_educ\1%\simulacion_4\output_tests.xlsx',alpha1_hat_vec_"&amp;QW50&amp;"','alpha1_hat_vec_"&amp;QW50&amp;"');"</f>
        <v>xlswrite('G:\Mi unidad\1. PROYECTOS TELLO 2022\SCM SPILL OVERS\outputs\PEAO\bajo_niv_educ\1%\simulacion_4\output_tests.xlsx',alpha1_hat_vec_38','alpha1_hat_vec_38');</v>
      </c>
      <c r="RK50">
        <v>38</v>
      </c>
      <c r="RL50" t="str">
        <f>"xlswrite('G:\Mi unidad\1. PROYECTOS TELLO 2022\SCM SPILL OVERS\outputs\PEAO\bajo_ingreso\1%\simulacion_4\output_tests.xlsx',alpha1_hat_vec_"&amp;RK50&amp;"','alpha1_hat_vec_"&amp;RK50&amp;"');"</f>
        <v>xlswrite('G:\Mi unidad\1. PROYECTOS TELLO 2022\SCM SPILL OVERS\outputs\PEAO\bajo_ingreso\1%\simulacion_4\output_tests.xlsx',alpha1_hat_vec_38','alpha1_hat_vec_38');</v>
      </c>
      <c r="RW50">
        <v>38</v>
      </c>
      <c r="RX50" t="str">
        <f>"xlswrite('G:\Mi unidad\1. PROYECTOS TELLO 2022\SCM SPILL OVERS\outputs\PEAO\densidad\1%\simulacion_4\output_tests.xlsx',alpha1_hat_vec_"&amp;RW50&amp;"','alpha1_hat_vec_"&amp;RW50&amp;"');"</f>
        <v>xlswrite('G:\Mi unidad\1. PROYECTOS TELLO 2022\SCM SPILL OVERS\outputs\PEAO\densidad\1%\simulacion_4\output_tests.xlsx',alpha1_hat_vec_38','alpha1_hat_vec_38');</v>
      </c>
      <c r="SI50">
        <v>38</v>
      </c>
      <c r="SJ50" t="str">
        <f>"xlswrite('G:\Mi unidad\1. PROYECTOS TELLO 2022\SCM SPILL OVERS\outputs\PEAO\densidad_g\1%\simulacion_4\output_tests.xlsx',alpha1_hat_vec_"&amp;SI50&amp;"','alpha1_hat_vec_"&amp;SI50&amp;"');"</f>
        <v>xlswrite('G:\Mi unidad\1. PROYECTOS TELLO 2022\SCM SPILL OVERS\outputs\PEAO\densidad_g\1%\simulacion_4\output_tests.xlsx',alpha1_hat_vec_38','alpha1_hat_vec_38');</v>
      </c>
      <c r="SU50">
        <v>38</v>
      </c>
      <c r="SV50" t="str">
        <f>"xlswrite('G:\Mi unidad\1. PROYECTOS TELLO 2022\SCM SPILL OVERS\outputs\PEAO\distancia_centro_salud\1%\simulacion_4\output_tests.xlsx',alpha1_hat_vec_"&amp;SU50&amp;"','alpha1_hat_vec_"&amp;SU50&amp;"');"</f>
        <v>xlswrite('G:\Mi unidad\1. PROYECTOS TELLO 2022\SCM SPILL OVERS\outputs\PEAO\distancia_centro_salud\1%\simulacion_4\output_tests.xlsx',alpha1_hat_vec_38','alpha1_hat_vec_38');</v>
      </c>
      <c r="TH50">
        <v>38</v>
      </c>
      <c r="TI50" t="str">
        <f>"xlswrite('G:\Mi unidad\1. PROYECTOS TELLO 2022\SCM SPILL OVERS\outputs\PEAO\informalidad\1%\simulacion_4\output_tests.xlsx',alpha1_hat_vec_"&amp;TH50&amp;"','alpha1_hat_vec_"&amp;TH50&amp;"');"</f>
        <v>xlswrite('G:\Mi unidad\1. PROYECTOS TELLO 2022\SCM SPILL OVERS\outputs\PEAO\informalidad\1%\simulacion_4\output_tests.xlsx',alpha1_hat_vec_38','alpha1_hat_vec_38');</v>
      </c>
      <c r="TU50">
        <v>38</v>
      </c>
      <c r="TV50" t="str">
        <f>"xlswrite('G:\Mi unidad\1. PROYECTOS TELLO 2022\SCM SPILL OVERS\outputs\PEAO\alimentos\1%\simulacion_4\output_tests.xlsx',alpha1_hat_vec_"&amp;TU50&amp;"','alpha1_hat_vec_"&amp;TU50&amp;"');"</f>
        <v>xlswrite('G:\Mi unidad\1. PROYECTOS TELLO 2022\SCM SPILL OVERS\outputs\PEAO\alimentos\1%\simulacion_4\output_tests.xlsx',alpha1_hat_vec_38','alpha1_hat_vec_38');</v>
      </c>
      <c r="UB50">
        <v>38</v>
      </c>
      <c r="UC50" t="str">
        <f>"xlswrite('G:\Mi unidad\1. PROYECTOS TELLO 2022\SCM SPILL OVERS\outputs\PEAO\jefe_hogar\1%\simulacion_4\output_tests.xlsx',alpha1_hat_vec_"&amp;UB50&amp;"','alpha1_hat_vec_"&amp;UB50&amp;"');"</f>
        <v>xlswrite('G:\Mi unidad\1. PROYECTOS TELLO 2022\SCM SPILL OVERS\outputs\PEAO\jefe_hogar\1%\simulacion_4\output_tests.xlsx',alpha1_hat_vec_38','alpha1_hat_vec_38');</v>
      </c>
      <c r="UI50">
        <v>38</v>
      </c>
      <c r="UJ50" t="str">
        <f>"xlswrite('G:\Mi unidad\1. PROYECTOS TELLO 2022\SCM SPILL OVERS\outputs\PEAO\mujeres\1%\simulacion_4\output_tests.xlsx',alpha1_hat_vec_"&amp;UI50&amp;"','alpha1_hat_vec_"&amp;UI50&amp;"');"</f>
        <v>xlswrite('G:\Mi unidad\1. PROYECTOS TELLO 2022\SCM SPILL OVERS\outputs\PEAO\mujeres\1%\simulacion_4\output_tests.xlsx',alpha1_hat_vec_38','alpha1_hat_vec_38');</v>
      </c>
      <c r="UU50">
        <v>38</v>
      </c>
      <c r="UV50" t="str">
        <f>"xlswrite('G:\Mi unidad\1. PROYECTOS TELLO 2022\SCM SPILL OVERS\outputs\PEAO\criminalidad\1%\simulacion_4\output_tests.xlsx',alpha1_hat_vec_"&amp;UU50&amp;"','alpha1_hat_vec_"&amp;UU50&amp;"');"</f>
        <v>xlswrite('G:\Mi unidad\1. PROYECTOS TELLO 2022\SCM SPILL OVERS\outputs\PEAO\criminalidad\1%\simulacion_4\output_tests.xlsx',alpha1_hat_vec_38','alpha1_hat_vec_38');</v>
      </c>
    </row>
    <row r="51" spans="1:568" x14ac:dyDescent="0.3">
      <c r="A51">
        <v>144</v>
      </c>
      <c r="B51" s="2" t="str">
        <f t="shared" si="47"/>
        <v>[data_144,provincias_144,~] = xlsread('BD_PEAO_est_1_provincia_144.xlsx');</v>
      </c>
      <c r="E51" s="2" t="str">
        <f t="shared" si="37"/>
        <v>provincia_144 = unique(provincias_144(2:end,1));</v>
      </c>
      <c r="O51" s="2" t="str">
        <f t="shared" si="48"/>
        <v>PEAO_144 = reshape(data_144(:,2),T+S,N);</v>
      </c>
      <c r="T51" s="2" t="str">
        <f t="shared" si="49"/>
        <v xml:space="preserve">PEAO_144 = PEAO_144'; </v>
      </c>
      <c r="X51" s="2" t="str">
        <f t="shared" si="50"/>
        <v>tratado_144 = PEAO_144(1,:);</v>
      </c>
      <c r="AC51" s="2" t="str">
        <f t="shared" si="51"/>
        <v>PEAO_144(1,:) = [];</v>
      </c>
      <c r="AI51" s="2" t="str">
        <f t="shared" si="52"/>
        <v>PEAO_144 = [tratado_144;PEAO_144];</v>
      </c>
      <c r="AN51" s="2" t="str">
        <f t="shared" si="53"/>
        <v>Y_144 = PEAO_144; % outcome matrix</v>
      </c>
      <c r="AS51" s="2" t="str">
        <f t="shared" si="44"/>
        <v>Y_pre_144 = Y_144(:,1:T);</v>
      </c>
      <c r="AW51" s="2" t="str">
        <f t="shared" si="45"/>
        <v>Y_post_144 = Y_144(:,T+1:end);</v>
      </c>
      <c r="BA51" s="2" t="str">
        <f t="shared" si="46"/>
        <v>[a_hat_144,B_hat_144] = scm_batch(Y_pre_144);</v>
      </c>
      <c r="BF51" s="2" t="str">
        <f t="shared" si="38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39"/>
        <v>M_hat_144 = (eye(N)-B_hat_144)'*(eye(N)-B_hat_144);</v>
      </c>
      <c r="DQ51" s="2" t="str">
        <f t="shared" si="40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1"/>
        <v>synthetic_control_144=synthetic_control_144'</v>
      </c>
      <c r="EQ51" s="2" t="str">
        <f t="shared" si="42"/>
        <v>synthetic_control_sp_144=synthetic_control_sp_144'</v>
      </c>
      <c r="EV51" s="2" t="str">
        <f t="shared" si="43"/>
        <v>tratado_144=tratado_144'</v>
      </c>
      <c r="EZ51" s="2" t="str">
        <f t="shared" si="54"/>
        <v>xlswrite('G:\Mi unidad\1. PROYECTOS TELLO 2022\SCM SPILL OVERS\outputs\PEAO\distancia_centro_salud\1%\simulacion_4\synthetic_control_outputs.xlsx',synthetic_control_144,144)</v>
      </c>
      <c r="FN51" s="2" t="str">
        <f t="shared" si="55"/>
        <v>xlswrite('G:\Mi unidad\1. PROYECTOS TELLO 2022\SCM SPILL OVERS\outputs\PEAO\distancia_centro_salud\1%\simulacion_4\synthetic_control_spillover_outputs.xlsx',synthetic_control_sp_144,144)</v>
      </c>
      <c r="GD51" s="2" t="str">
        <f t="shared" si="56"/>
        <v>xlswrite('G:\Mi unidad\1. PROYECTOS TELLO 2022\SCM SPILL OVERS\outputs\PEAO\distancia_centro_salud\1%\simulacion_4\observado_outputs.xlsx',tratado_144,144)</v>
      </c>
      <c r="GR51" s="2" t="str">
        <f t="shared" si="57"/>
        <v>xlswrite('G:\Mi unidad\1. PROYECTOS TELLO 2022\SCM SPILL OVERS\outputs\PEAO\informalidad\1%\simulacion_4\synthetic_control_outputs.xlsx',synthetic_control_144,144)</v>
      </c>
      <c r="HF51" s="2" t="str">
        <f t="shared" si="58"/>
        <v>xlswrite('G:\Mi unidad\1. PROYECTOS TELLO 2022\SCM SPILL OVERS\outputs\PEAO\informalidad\1%\simulacion_4\synthetic_control_spillover_outputs.xlsx',synthetic_control_sp_144,144)</v>
      </c>
      <c r="HV51" s="2" t="str">
        <f t="shared" si="59"/>
        <v>xlswrite('G:\Mi unidad\1. PROYECTOS TELLO 2022\SCM SPILL OVERS\outputs\PEAO\informalidad\1%\simulacion_4\observado_outputs.xlsx',tratado_144,144)</v>
      </c>
      <c r="IJ51" s="2" t="str">
        <f t="shared" si="60"/>
        <v>xlswrite('G:\Mi unidad\1. PROYECTOS TELLO 2022\SCM SPILL OVERS\outputs\PEAO\densidad\1%\simulacion_4\synthetic_control_outputs.xlsx',synthetic_control_144,144)</v>
      </c>
      <c r="IX51" s="2" t="str">
        <f t="shared" si="61"/>
        <v>xlswrite('G:\Mi unidad\1. PROYECTOS TELLO 2022\SCM SPILL OVERS\outputs\PEAO\densidad\1%\simulacion_4\synthetic_control_spillover_outputs.xlsx',synthetic_control_sp_144,144)</v>
      </c>
      <c r="JN51" s="2" t="str">
        <f t="shared" si="62"/>
        <v>xlswrite('G:\Mi unidad\1. PROYECTOS TELLO 2022\SCM SPILL OVERS\outputs\PEAO\densidad\1%\simulacion_4\observado_outputs.xlsx',tratado_144,144)</v>
      </c>
      <c r="KA51" s="2" t="str">
        <f t="shared" si="63"/>
        <v>xlswrite('G:\Mi unidad\1. PROYECTOS TELLO 2022\SCM SPILL OVERS\outputs\PEAO\bajo_niv_educ\1%\simulacion_4\synthetic_control_outputs.xlsx',synthetic_control_144,144)</v>
      </c>
      <c r="KO51" s="2" t="str">
        <f t="shared" si="64"/>
        <v>xlswrite('G:\Mi unidad\1. PROYECTOS TELLO 2022\SCM SPILL OVERS\outputs\PEAO\bajo_niv_educ\1%\simulacion_4\synthetic_control_spillover_outputs.xlsx',synthetic_control_sp_144,144)</v>
      </c>
      <c r="LE51" s="2" t="str">
        <f t="shared" si="65"/>
        <v>xlswrite('G:\Mi unidad\1. PROYECTOS TELLO 2022\SCM SPILL OVERS\outputs\PEAO\bajo_niv_educ\1%\simulacion_4\observado_outputs.xlsx',tratado_144,144)</v>
      </c>
      <c r="LS51" s="2" t="str">
        <f t="shared" si="66"/>
        <v>xlswrite('G:\Mi unidad\1. PROYECTOS TELLO 2022\SCM SPILL OVERS\outputs\PEAO\bajo_ingreso\1%\simulacion_4\synthetic_control_outputs.xlsx',synthetic_control_144,144)</v>
      </c>
      <c r="MH51" s="2" t="str">
        <f t="shared" si="67"/>
        <v>xlswrite('G:\Mi unidad\1. PROYECTOS TELLO 2022\SCM SPILL OVERS\outputs\PEAO\bajo_ingreso\1%\simulacion_4\synthetic_control_spillover_outputs.xlsx',synthetic_control_sp_144,144)</v>
      </c>
      <c r="MX51" s="2" t="str">
        <f t="shared" si="68"/>
        <v>xlswrite('G:\Mi unidad\1. PROYECTOS TELLO 2022\SCM SPILL OVERS\outputs\PEAO\bajo_ingreso\1%\simulacion_4\observado_outputs.xlsx',tratado_144,144)</v>
      </c>
      <c r="NR51" s="2" t="str">
        <f t="shared" si="69"/>
        <v>xlswrite('G:\Mi unidad\1. PROYECTOS TELLO 2022\SCM SPILL OVERS\outputs\PEAO\densidad_g\1%\simulacion_4\synthetic_control_outputs.xlsx',synthetic_control_144,144)</v>
      </c>
      <c r="OF51" s="2" t="str">
        <f t="shared" si="70"/>
        <v>xlswrite('G:\Mi unidad\1. PROYECTOS TELLO 2022\SCM SPILL OVERS\outputs\PEAO\densidad_g\1%\simulacion_4\synthetic_control_spillover_outputs.xlsx',synthetic_control_sp_144,144)</v>
      </c>
      <c r="OV51" s="2" t="str">
        <f t="shared" si="71"/>
        <v>xlswrite('G:\Mi unidad\1. PROYECTOS TELLO 2022\SCM SPILL OVERS\outputs\PEAO\densidad_g\1%\simulacion_4\observado_outputs.xlsx',tratado_144,144)</v>
      </c>
      <c r="PI51" s="2" t="str">
        <f t="shared" si="72"/>
        <v>xlswrite('G:\Mi unidad\1. PROYECTOS TELLO 2022\SCM SPILL OVERS\outputs\PEAO\alimentos\1%\simulacion_4\synthetic_control_outputs.xlsx',synthetic_control_144,144);</v>
      </c>
      <c r="PJ51" s="2" t="str">
        <f t="shared" si="73"/>
        <v>xlswrite('G:\Mi unidad\1. PROYECTOS TELLO 2022\SCM SPILL OVERS\outputs\PEAO\alimentos\1%\simulacion_4\synthetic_control_spillover_outputs.xlsx',synthetic_control_sp_144,144);</v>
      </c>
      <c r="PK51" s="2" t="str">
        <f t="shared" si="74"/>
        <v>xlswrite('G:\Mi unidad\1. PROYECTOS TELLO 2022\SCM SPILL OVERS\outputs\PEAO\alimentos\1%\simulacion_4\observado_outputs.xlsx',tratado_144,144);</v>
      </c>
      <c r="PP51" s="2" t="str">
        <f t="shared" si="75"/>
        <v>xlswrite('G:\Mi unidad\1. PROYECTOS TELLO 2022\SCM SPILL OVERS\outputs\PEAO\jefe_hogar\1%\simulacion_4\synthetic_control_outputs.xlsx',synthetic_control_144,144);</v>
      </c>
      <c r="PQ51" s="2" t="str">
        <f t="shared" si="76"/>
        <v>xlswrite('G:\Mi unidad\1. PROYECTOS TELLO 2022\SCM SPILL OVERS\outputs\PEAO\jefe_hogar\1%\simulacion_4\synthetic_control_spillover_outputs.xlsx',synthetic_control_sp_144,144);</v>
      </c>
      <c r="PR51" s="2" t="str">
        <f t="shared" si="77"/>
        <v>xlswrite('G:\Mi unidad\1. PROYECTOS TELLO 2022\SCM SPILL OVERS\outputs\PEAO\jefe_hogar\1%\simulacion_4\observado_outputs.xlsx',tratado_144,144);</v>
      </c>
      <c r="PV51" s="2" t="str">
        <f t="shared" si="78"/>
        <v>xlswrite('G:\Mi unidad\1. PROYECTOS TELLO 2022\SCM SPILL OVERS\outputs\PEAO\mujeres\1%\simulacion_4\synthetic_control_outputs.xlsx',synthetic_control_144,144);</v>
      </c>
      <c r="PW51" s="2" t="str">
        <f t="shared" si="79"/>
        <v>xlswrite('G:\Mi unidad\1. PROYECTOS TELLO 2022\SCM SPILL OVERS\outputs\PEAO\mujeres\1%\simulacion_4\synthetic_control_spillover_outputs.xlsx',synthetic_control_sp_144,144);</v>
      </c>
      <c r="PX51" s="2" t="str">
        <f t="shared" si="80"/>
        <v>xlswrite('G:\Mi unidad\1. PROYECTOS TELLO 2022\SCM SPILL OVERS\outputs\PEAO\mujeres\1%\simulacion_4\observado_outputs.xlsx',tratado_144,144);</v>
      </c>
      <c r="QB51" s="2" t="str">
        <f t="shared" si="81"/>
        <v>xlswrite('G:\Mi unidad\1. PROYECTOS TELLO 2022\SCM SPILL OVERS\outputs\PEAO\criminalidad\1%\simulacion_4\synthetic_control_outputs.xlsx',synthetic_control_144,144);</v>
      </c>
      <c r="QC51" s="2" t="str">
        <f t="shared" si="82"/>
        <v>xlswrite('G:\Mi unidad\1. PROYECTOS TELLO 2022\SCM SPILL OVERS\outputs\PEAO\criminalidad\1%\simulacion_4\synthetic_control_spillover_outputs.xlsx',synthetic_control_sp_144,144);</v>
      </c>
      <c r="QD51" s="2" t="str">
        <f t="shared" si="83"/>
        <v>xlswrite('G:\Mi unidad\1. PROYECTOS TELLO 2022\SCM SPILL OVERS\outputs\PEAO\criminalidad\1%\simulacion_4\observado_outputs.xlsx',tratado_144,144);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OVERS\outputs\PEAO\bajo_niv_educ\1%\simulacion_4\output_tests.xlsx',spillover_test_"&amp;QW51&amp;"','sp_test_"&amp;QW51&amp;"');"</f>
        <v>xlswrite('G:\Mi unidad\1. PROYECTOS TELLO 2022\SCM SPILL OVERS\outputs\PEAO\bajo_niv_educ\1%\simulacion_4\output_tests.xlsx',spillover_test_38','sp_test_38');</v>
      </c>
      <c r="RK51">
        <v>38</v>
      </c>
      <c r="RL51" t="str">
        <f>"xlswrite('G:\Mi unidad\1. PROYECTOS TELLO 2022\SCM SPILL OVERS\outputs\PEAO\bajo_ingreso\1%\simulacion_4\output_tests.xlsx',spillover_test_"&amp;RK51&amp;"','sp_test_"&amp;RK51&amp;"');"</f>
        <v>xlswrite('G:\Mi unidad\1. PROYECTOS TELLO 2022\SCM SPILL OVERS\outputs\PEAO\bajo_ingreso\1%\simulacion_4\output_tests.xlsx',spillover_test_38','sp_test_38');</v>
      </c>
      <c r="RW51">
        <v>38</v>
      </c>
      <c r="RX51" t="str">
        <f>"xlswrite('G:\Mi unidad\1. PROYECTOS TELLO 2022\SCM SPILL OVERS\outputs\PEAO\densidad\1%\simulacion_4\output_tests.xlsx',spillover_test_"&amp;RW51&amp;"','sp_test_"&amp;RW51&amp;"');"</f>
        <v>xlswrite('G:\Mi unidad\1. PROYECTOS TELLO 2022\SCM SPILL OVERS\outputs\PEAO\densidad\1%\simulacion_4\output_tests.xlsx',spillover_test_38','sp_test_38');</v>
      </c>
      <c r="SI51">
        <v>38</v>
      </c>
      <c r="SJ51" t="str">
        <f>"xlswrite('G:\Mi unidad\1. PROYECTOS TELLO 2022\SCM SPILL OVERS\outputs\PEAO\densidad_g\1%\simulacion_4\output_tests.xlsx',spillover_test_"&amp;SI51&amp;"','sp_test_"&amp;SI51&amp;"');"</f>
        <v>xlswrite('G:\Mi unidad\1. PROYECTOS TELLO 2022\SCM SPILL OVERS\outputs\PEAO\densidad_g\1%\simulacion_4\output_tests.xlsx',spillover_test_38','sp_test_38');</v>
      </c>
      <c r="SU51">
        <v>38</v>
      </c>
      <c r="SV51" t="str">
        <f>"xlswrite('G:\Mi unidad\1. PROYECTOS TELLO 2022\SCM SPILL OVERS\outputs\PEAO\distancia_centro_salud\1%\simulacion_4\output_tests.xlsx',spillover_test_"&amp;SU51&amp;"','sp_test_"&amp;SU51&amp;"');"</f>
        <v>xlswrite('G:\Mi unidad\1. PROYECTOS TELLO 2022\SCM SPILL OVERS\outputs\PEAO\distancia_centro_salud\1%\simulacion_4\output_tests.xlsx',spillover_test_38','sp_test_38');</v>
      </c>
      <c r="TH51">
        <v>38</v>
      </c>
      <c r="TI51" t="str">
        <f>"xlswrite('G:\Mi unidad\1. PROYECTOS TELLO 2022\SCM SPILL OVERS\outputs\PEAO\informalidad\1%\simulacion_4\output_tests.xlsx',spillover_test_"&amp;TH51&amp;"','sp_test_"&amp;TH51&amp;"');"</f>
        <v>xlswrite('G:\Mi unidad\1. PROYECTOS TELLO 2022\SCM SPILL OVERS\outputs\PEAO\informalidad\1%\simulacion_4\output_tests.xlsx',spillover_test_38','sp_test_38');</v>
      </c>
      <c r="TU51">
        <v>38</v>
      </c>
      <c r="TV51" t="str">
        <f>"xlswrite('G:\Mi unidad\1. PROYECTOS TELLO 2022\SCM SPILL OVERS\outputs\PEAO\alimentos\1%\simulacion_4\output_tests.xlsx',spillover_test_"&amp;TU51&amp;"','sp_test_"&amp;TU51&amp;"');"</f>
        <v>xlswrite('G:\Mi unidad\1. PROYECTOS TELLO 2022\SCM SPILL OVERS\outputs\PEAO\alimentos\1%\simulacion_4\output_tests.xlsx',spillover_test_38','sp_test_38');</v>
      </c>
      <c r="UB51">
        <v>38</v>
      </c>
      <c r="UC51" t="str">
        <f>"xlswrite('G:\Mi unidad\1. PROYECTOS TELLO 2022\SCM SPILL OVERS\outputs\PEAO\jefe_hogar\1%\simulacion_4\output_tests.xlsx',spillover_test_"&amp;UB51&amp;"','sp_test_"&amp;UB51&amp;"');"</f>
        <v>xlswrite('G:\Mi unidad\1. PROYECTOS TELLO 2022\SCM SPILL OVERS\outputs\PEAO\jefe_hogar\1%\simulacion_4\output_tests.xlsx',spillover_test_38','sp_test_38');</v>
      </c>
      <c r="UI51">
        <v>38</v>
      </c>
      <c r="UJ51" t="str">
        <f>"xlswrite('G:\Mi unidad\1. PROYECTOS TELLO 2022\SCM SPILL OVERS\outputs\PEAO\mujeres\1%\simulacion_4\output_tests.xlsx',spillover_test_"&amp;UI51&amp;"','sp_test_"&amp;UI51&amp;"');"</f>
        <v>xlswrite('G:\Mi unidad\1. PROYECTOS TELLO 2022\SCM SPILL OVERS\outputs\PEAO\mujeres\1%\simulacion_4\output_tests.xlsx',spillover_test_38','sp_test_38');</v>
      </c>
      <c r="UU51">
        <v>38</v>
      </c>
      <c r="UV51" t="str">
        <f>"xlswrite('G:\Mi unidad\1. PROYECTOS TELLO 2022\SCM SPILL OVERS\outputs\PEAO\criminalidad\1%\simulacion_4\output_tests.xlsx',spillover_test_"&amp;UU51&amp;"','sp_test_"&amp;UU51&amp;"');"</f>
        <v>xlswrite('G:\Mi unidad\1. PROYECTOS TELLO 2022\SCM SPILL OVERS\outputs\PEAO\criminalidad\1%\simulacion_4\output_tests.xlsx',spillover_test_38','sp_test_38');</v>
      </c>
    </row>
    <row r="52" spans="1:568" x14ac:dyDescent="0.3">
      <c r="A52">
        <v>149</v>
      </c>
      <c r="B52" s="2" t="str">
        <f t="shared" si="47"/>
        <v>[data_149,provincias_149,~] = xlsread('BD_PEAO_est_1_provincia_149.xlsx');</v>
      </c>
      <c r="E52" s="2" t="str">
        <f t="shared" si="37"/>
        <v>provincia_149 = unique(provincias_149(2:end,1));</v>
      </c>
      <c r="O52" s="2" t="str">
        <f t="shared" si="48"/>
        <v>PEAO_149 = reshape(data_149(:,2),T+S,N);</v>
      </c>
      <c r="T52" s="2" t="str">
        <f t="shared" si="49"/>
        <v xml:space="preserve">PEAO_149 = PEAO_149'; </v>
      </c>
      <c r="X52" s="2" t="str">
        <f t="shared" si="50"/>
        <v>tratado_149 = PEAO_149(1,:);</v>
      </c>
      <c r="AC52" s="2" t="str">
        <f t="shared" si="51"/>
        <v>PEAO_149(1,:) = [];</v>
      </c>
      <c r="AI52" s="2" t="str">
        <f t="shared" si="52"/>
        <v>PEAO_149 = [tratado_149;PEAO_149];</v>
      </c>
      <c r="AN52" s="2" t="str">
        <f t="shared" si="53"/>
        <v>Y_149 = PEAO_149; % outcome matrix</v>
      </c>
      <c r="AS52" s="2" t="str">
        <f t="shared" si="44"/>
        <v>Y_pre_149 = Y_149(:,1:T);</v>
      </c>
      <c r="AW52" s="2" t="str">
        <f t="shared" si="45"/>
        <v>Y_post_149 = Y_149(:,T+1:end);</v>
      </c>
      <c r="BA52" s="2" t="str">
        <f t="shared" si="46"/>
        <v>[a_hat_149,B_hat_149] = scm_batch(Y_pre_149);</v>
      </c>
      <c r="BF52" s="2" t="str">
        <f t="shared" si="38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39"/>
        <v>M_hat_149 = (eye(N)-B_hat_149)'*(eye(N)-B_hat_149);</v>
      </c>
      <c r="DQ52" s="2" t="str">
        <f t="shared" si="40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1"/>
        <v>synthetic_control_149=synthetic_control_149'</v>
      </c>
      <c r="EQ52" s="2" t="str">
        <f t="shared" si="42"/>
        <v>synthetic_control_sp_149=synthetic_control_sp_149'</v>
      </c>
      <c r="EV52" s="2" t="str">
        <f t="shared" si="43"/>
        <v>tratado_149=tratado_149'</v>
      </c>
      <c r="EZ52" s="2" t="str">
        <f t="shared" si="54"/>
        <v>xlswrite('G:\Mi unidad\1. PROYECTOS TELLO 2022\SCM SPILL OVERS\outputs\PEAO\distancia_centro_salud\1%\simulacion_4\synthetic_control_outputs.xlsx',synthetic_control_149,149)</v>
      </c>
      <c r="FN52" s="2" t="str">
        <f t="shared" si="55"/>
        <v>xlswrite('G:\Mi unidad\1. PROYECTOS TELLO 2022\SCM SPILL OVERS\outputs\PEAO\distancia_centro_salud\1%\simulacion_4\synthetic_control_spillover_outputs.xlsx',synthetic_control_sp_149,149)</v>
      </c>
      <c r="GD52" s="2" t="str">
        <f t="shared" si="56"/>
        <v>xlswrite('G:\Mi unidad\1. PROYECTOS TELLO 2022\SCM SPILL OVERS\outputs\PEAO\distancia_centro_salud\1%\simulacion_4\observado_outputs.xlsx',tratado_149,149)</v>
      </c>
      <c r="GR52" s="2" t="str">
        <f t="shared" si="57"/>
        <v>xlswrite('G:\Mi unidad\1. PROYECTOS TELLO 2022\SCM SPILL OVERS\outputs\PEAO\informalidad\1%\simulacion_4\synthetic_control_outputs.xlsx',synthetic_control_149,149)</v>
      </c>
      <c r="HF52" s="2" t="str">
        <f t="shared" si="58"/>
        <v>xlswrite('G:\Mi unidad\1. PROYECTOS TELLO 2022\SCM SPILL OVERS\outputs\PEAO\informalidad\1%\simulacion_4\synthetic_control_spillover_outputs.xlsx',synthetic_control_sp_149,149)</v>
      </c>
      <c r="HV52" s="2" t="str">
        <f t="shared" si="59"/>
        <v>xlswrite('G:\Mi unidad\1. PROYECTOS TELLO 2022\SCM SPILL OVERS\outputs\PEAO\informalidad\1%\simulacion_4\observado_outputs.xlsx',tratado_149,149)</v>
      </c>
      <c r="IJ52" s="2" t="str">
        <f t="shared" si="60"/>
        <v>xlswrite('G:\Mi unidad\1. PROYECTOS TELLO 2022\SCM SPILL OVERS\outputs\PEAO\densidad\1%\simulacion_4\synthetic_control_outputs.xlsx',synthetic_control_149,149)</v>
      </c>
      <c r="IX52" s="2" t="str">
        <f t="shared" si="61"/>
        <v>xlswrite('G:\Mi unidad\1. PROYECTOS TELLO 2022\SCM SPILL OVERS\outputs\PEAO\densidad\1%\simulacion_4\synthetic_control_spillover_outputs.xlsx',synthetic_control_sp_149,149)</v>
      </c>
      <c r="JN52" s="2" t="str">
        <f t="shared" si="62"/>
        <v>xlswrite('G:\Mi unidad\1. PROYECTOS TELLO 2022\SCM SPILL OVERS\outputs\PEAO\densidad\1%\simulacion_4\observado_outputs.xlsx',tratado_149,149)</v>
      </c>
      <c r="KA52" s="2" t="str">
        <f t="shared" si="63"/>
        <v>xlswrite('G:\Mi unidad\1. PROYECTOS TELLO 2022\SCM SPILL OVERS\outputs\PEAO\bajo_niv_educ\1%\simulacion_4\synthetic_control_outputs.xlsx',synthetic_control_149,149)</v>
      </c>
      <c r="KO52" s="2" t="str">
        <f t="shared" si="64"/>
        <v>xlswrite('G:\Mi unidad\1. PROYECTOS TELLO 2022\SCM SPILL OVERS\outputs\PEAO\bajo_niv_educ\1%\simulacion_4\synthetic_control_spillover_outputs.xlsx',synthetic_control_sp_149,149)</v>
      </c>
      <c r="LE52" s="2" t="str">
        <f t="shared" si="65"/>
        <v>xlswrite('G:\Mi unidad\1. PROYECTOS TELLO 2022\SCM SPILL OVERS\outputs\PEAO\bajo_niv_educ\1%\simulacion_4\observado_outputs.xlsx',tratado_149,149)</v>
      </c>
      <c r="LS52" s="2" t="str">
        <f t="shared" si="66"/>
        <v>xlswrite('G:\Mi unidad\1. PROYECTOS TELLO 2022\SCM SPILL OVERS\outputs\PEAO\bajo_ingreso\1%\simulacion_4\synthetic_control_outputs.xlsx',synthetic_control_149,149)</v>
      </c>
      <c r="MH52" s="2" t="str">
        <f t="shared" si="67"/>
        <v>xlswrite('G:\Mi unidad\1. PROYECTOS TELLO 2022\SCM SPILL OVERS\outputs\PEAO\bajo_ingreso\1%\simulacion_4\synthetic_control_spillover_outputs.xlsx',synthetic_control_sp_149,149)</v>
      </c>
      <c r="MX52" s="2" t="str">
        <f t="shared" si="68"/>
        <v>xlswrite('G:\Mi unidad\1. PROYECTOS TELLO 2022\SCM SPILL OVERS\outputs\PEAO\bajo_ingreso\1%\simulacion_4\observado_outputs.xlsx',tratado_149,149)</v>
      </c>
      <c r="NR52" s="2" t="str">
        <f t="shared" si="69"/>
        <v>xlswrite('G:\Mi unidad\1. PROYECTOS TELLO 2022\SCM SPILL OVERS\outputs\PEAO\densidad_g\1%\simulacion_4\synthetic_control_outputs.xlsx',synthetic_control_149,149)</v>
      </c>
      <c r="OF52" s="2" t="str">
        <f t="shared" si="70"/>
        <v>xlswrite('G:\Mi unidad\1. PROYECTOS TELLO 2022\SCM SPILL OVERS\outputs\PEAO\densidad_g\1%\simulacion_4\synthetic_control_spillover_outputs.xlsx',synthetic_control_sp_149,149)</v>
      </c>
      <c r="OV52" s="2" t="str">
        <f t="shared" si="71"/>
        <v>xlswrite('G:\Mi unidad\1. PROYECTOS TELLO 2022\SCM SPILL OVERS\outputs\PEAO\densidad_g\1%\simulacion_4\observado_outputs.xlsx',tratado_149,149)</v>
      </c>
      <c r="PI52" s="2" t="str">
        <f t="shared" si="72"/>
        <v>xlswrite('G:\Mi unidad\1. PROYECTOS TELLO 2022\SCM SPILL OVERS\outputs\PEAO\alimentos\1%\simulacion_4\synthetic_control_outputs.xlsx',synthetic_control_149,149);</v>
      </c>
      <c r="PJ52" s="2" t="str">
        <f t="shared" si="73"/>
        <v>xlswrite('G:\Mi unidad\1. PROYECTOS TELLO 2022\SCM SPILL OVERS\outputs\PEAO\alimentos\1%\simulacion_4\synthetic_control_spillover_outputs.xlsx',synthetic_control_sp_149,149);</v>
      </c>
      <c r="PK52" s="2" t="str">
        <f t="shared" si="74"/>
        <v>xlswrite('G:\Mi unidad\1. PROYECTOS TELLO 2022\SCM SPILL OVERS\outputs\PEAO\alimentos\1%\simulacion_4\observado_outputs.xlsx',tratado_149,149);</v>
      </c>
      <c r="PP52" s="2" t="str">
        <f t="shared" si="75"/>
        <v>xlswrite('G:\Mi unidad\1. PROYECTOS TELLO 2022\SCM SPILL OVERS\outputs\PEAO\jefe_hogar\1%\simulacion_4\synthetic_control_outputs.xlsx',synthetic_control_149,149);</v>
      </c>
      <c r="PQ52" s="2" t="str">
        <f t="shared" si="76"/>
        <v>xlswrite('G:\Mi unidad\1. PROYECTOS TELLO 2022\SCM SPILL OVERS\outputs\PEAO\jefe_hogar\1%\simulacion_4\synthetic_control_spillover_outputs.xlsx',synthetic_control_sp_149,149);</v>
      </c>
      <c r="PR52" s="2" t="str">
        <f t="shared" si="77"/>
        <v>xlswrite('G:\Mi unidad\1. PROYECTOS TELLO 2022\SCM SPILL OVERS\outputs\PEAO\jefe_hogar\1%\simulacion_4\observado_outputs.xlsx',tratado_149,149);</v>
      </c>
      <c r="PV52" s="2" t="str">
        <f t="shared" si="78"/>
        <v>xlswrite('G:\Mi unidad\1. PROYECTOS TELLO 2022\SCM SPILL OVERS\outputs\PEAO\mujeres\1%\simulacion_4\synthetic_control_outputs.xlsx',synthetic_control_149,149);</v>
      </c>
      <c r="PW52" s="2" t="str">
        <f t="shared" si="79"/>
        <v>xlswrite('G:\Mi unidad\1. PROYECTOS TELLO 2022\SCM SPILL OVERS\outputs\PEAO\mujeres\1%\simulacion_4\synthetic_control_spillover_outputs.xlsx',synthetic_control_sp_149,149);</v>
      </c>
      <c r="PX52" s="2" t="str">
        <f t="shared" si="80"/>
        <v>xlswrite('G:\Mi unidad\1. PROYECTOS TELLO 2022\SCM SPILL OVERS\outputs\PEAO\mujeres\1%\simulacion_4\observado_outputs.xlsx',tratado_149,149);</v>
      </c>
      <c r="QB52" s="2" t="str">
        <f t="shared" si="81"/>
        <v>xlswrite('G:\Mi unidad\1. PROYECTOS TELLO 2022\SCM SPILL OVERS\outputs\PEAO\criminalidad\1%\simulacion_4\synthetic_control_outputs.xlsx',synthetic_control_149,149);</v>
      </c>
      <c r="QC52" s="2" t="str">
        <f t="shared" si="82"/>
        <v>xlswrite('G:\Mi unidad\1. PROYECTOS TELLO 2022\SCM SPILL OVERS\outputs\PEAO\criminalidad\1%\simulacion_4\synthetic_control_spillover_outputs.xlsx',synthetic_control_sp_149,149);</v>
      </c>
      <c r="QD52" s="2" t="str">
        <f t="shared" si="83"/>
        <v>xlswrite('G:\Mi unidad\1. PROYECTOS TELLO 2022\SCM SPILL OVERS\outputs\PEAO\criminalidad\1%\simulacion_4\observado_outputs.xlsx',tratado_149,149);</v>
      </c>
      <c r="QI52">
        <v>18</v>
      </c>
      <c r="QJ52" t="str">
        <f>"    [p_value_"&amp;QI52&amp; ",lb_"&amp;QI52&amp;",ub_"&amp;QI52&amp;"] = sp_andrews_te(Y_pre_"&amp;QI52&amp;",PEAO_"&amp;QI52&amp;"(:,T+s),A_"&amp;QI52&amp;",C,.05);"</f>
        <v xml:space="preserve">    [p_value_18,lb_18,ub_18] = sp_andrews_te(Y_pre_18,PEAO_18(:,T+s),A_18,C,.05);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OVERS\outputs\PEAO\bajo_niv_educ\1%\simulacion_4\output_tests.xlsx',lb_vec_"&amp;QW52&amp;"','lb_vec_"&amp;QW52&amp;"');"</f>
        <v>xlswrite('G:\Mi unidad\1. PROYECTOS TELLO 2022\SCM SPILL OVERS\outputs\PEAO\bajo_niv_educ\1%\simulacion_4\output_tests.xlsx',lb_vec_39','lb_vec_39');</v>
      </c>
      <c r="RK52">
        <v>39</v>
      </c>
      <c r="RL52" t="str">
        <f>"xlswrite('G:\Mi unidad\1. PROYECTOS TELLO 2022\SCM SPILL OVERS\outputs\PEAO\bajo_ingreso\1%\simulacion_4\output_tests.xlsx',lb_vec_"&amp;RK52&amp;"','lb_vec_"&amp;RK52&amp;"');"</f>
        <v>xlswrite('G:\Mi unidad\1. PROYECTOS TELLO 2022\SCM SPILL OVERS\outputs\PEAO\bajo_ingreso\1%\simulacion_4\output_tests.xlsx',lb_vec_39','lb_vec_39');</v>
      </c>
      <c r="RW52">
        <v>39</v>
      </c>
      <c r="RX52" t="str">
        <f>"xlswrite('G:\Mi unidad\1. PROYECTOS TELLO 2022\SCM SPILL OVERS\outputs\PEAO\densidad\1%\simulacion_4\output_tests.xlsx',lb_vec_"&amp;RW52&amp;"','lb_vec_"&amp;RW52&amp;"');"</f>
        <v>xlswrite('G:\Mi unidad\1. PROYECTOS TELLO 2022\SCM SPILL OVERS\outputs\PEAO\densidad\1%\simulacion_4\output_tests.xlsx',lb_vec_39','lb_vec_39');</v>
      </c>
      <c r="SI52">
        <v>39</v>
      </c>
      <c r="SJ52" t="str">
        <f>"xlswrite('G:\Mi unidad\1. PROYECTOS TELLO 2022\SCM SPILL OVERS\outputs\PEAO\densidad_g\1%\simulacion_4\output_tests.xlsx',lb_vec_"&amp;SI52&amp;"','lb_vec_"&amp;SI52&amp;"');"</f>
        <v>xlswrite('G:\Mi unidad\1. PROYECTOS TELLO 2022\SCM SPILL OVERS\outputs\PEAO\densidad_g\1%\simulacion_4\output_tests.xlsx',lb_vec_39','lb_vec_39');</v>
      </c>
      <c r="SU52">
        <v>39</v>
      </c>
      <c r="SV52" t="str">
        <f>"xlswrite('G:\Mi unidad\1. PROYECTOS TELLO 2022\SCM SPILL OVERS\outputs\PEAO\distancia_centro_salud\1%\simulacion_4\output_tests.xlsx',lb_vec_"&amp;SU52&amp;"','lb_vec_"&amp;SU52&amp;"');"</f>
        <v>xlswrite('G:\Mi unidad\1. PROYECTOS TELLO 2022\SCM SPILL OVERS\outputs\PEAO\distancia_centro_salud\1%\simulacion_4\output_tests.xlsx',lb_vec_39','lb_vec_39');</v>
      </c>
      <c r="TH52">
        <v>39</v>
      </c>
      <c r="TI52" t="str">
        <f>"xlswrite('G:\Mi unidad\1. PROYECTOS TELLO 2022\SCM SPILL OVERS\outputs\PEAO\informalidad\1%\simulacion_4\output_tests.xlsx',lb_vec_"&amp;TH52&amp;"','lb_vec_"&amp;TH52&amp;"');"</f>
        <v>xlswrite('G:\Mi unidad\1. PROYECTOS TELLO 2022\SCM SPILL OVERS\outputs\PEAO\informalidad\1%\simulacion_4\output_tests.xlsx',lb_vec_39','lb_vec_39');</v>
      </c>
      <c r="TU52">
        <v>39</v>
      </c>
      <c r="TV52" t="str">
        <f>"xlswrite('G:\Mi unidad\1. PROYECTOS TELLO 2022\SCM SPILL OVERS\outputs\PEAO\alimentos\1%\simulacion_4\output_tests.xlsx',lb_vec_"&amp;TU52&amp;"','lb_vec_"&amp;TU52&amp;"');"</f>
        <v>xlswrite('G:\Mi unidad\1. PROYECTOS TELLO 2022\SCM SPILL OVERS\outputs\PEAO\alimentos\1%\simulacion_4\output_tests.xlsx',lb_vec_39','lb_vec_39');</v>
      </c>
      <c r="UB52">
        <v>39</v>
      </c>
      <c r="UC52" t="str">
        <f>"xlswrite('G:\Mi unidad\1. PROYECTOS TELLO 2022\SCM SPILL OVERS\outputs\PEAO\jefe_hogar\1%\simulacion_4\output_tests.xlsx',lb_vec_"&amp;UB52&amp;"','lb_vec_"&amp;UB52&amp;"');"</f>
        <v>xlswrite('G:\Mi unidad\1. PROYECTOS TELLO 2022\SCM SPILL OVERS\outputs\PEAO\jefe_hogar\1%\simulacion_4\output_tests.xlsx',lb_vec_39','lb_vec_39');</v>
      </c>
      <c r="UI52">
        <v>39</v>
      </c>
      <c r="UJ52" t="str">
        <f>"xlswrite('G:\Mi unidad\1. PROYECTOS TELLO 2022\SCM SPILL OVERS\outputs\PEAO\mujeres\1%\simulacion_4\output_tests.xlsx',lb_vec_"&amp;UI52&amp;"','lb_vec_"&amp;UI52&amp;"');"</f>
        <v>xlswrite('G:\Mi unidad\1. PROYECTOS TELLO 2022\SCM SPILL OVERS\outputs\PEAO\mujeres\1%\simulacion_4\output_tests.xlsx',lb_vec_39','lb_vec_39');</v>
      </c>
      <c r="UU52">
        <v>39</v>
      </c>
      <c r="UV52" t="str">
        <f>"xlswrite('G:\Mi unidad\1. PROYECTOS TELLO 2022\SCM SPILL OVERS\outputs\PEAO\criminalidad\1%\simulacion_4\output_tests.xlsx',lb_vec_"&amp;UU52&amp;"','lb_vec_"&amp;UU52&amp;"');"</f>
        <v>xlswrite('G:\Mi unidad\1. PROYECTOS TELLO 2022\SCM SPILL OVERS\outputs\PEAO\criminalidad\1%\simulacion_4\output_tests.xlsx',lb_vec_39','lb_vec_39');</v>
      </c>
    </row>
    <row r="53" spans="1:568" x14ac:dyDescent="0.3">
      <c r="A53">
        <v>150</v>
      </c>
      <c r="B53" s="2" t="str">
        <f t="shared" si="47"/>
        <v>[data_150,provincias_150,~] = xlsread('BD_PEAO_est_1_provincia_150.xlsx');</v>
      </c>
      <c r="E53" s="2" t="str">
        <f t="shared" si="37"/>
        <v>provincia_150 = unique(provincias_150(2:end,1));</v>
      </c>
      <c r="O53" s="2" t="str">
        <f t="shared" si="48"/>
        <v>PEAO_150 = reshape(data_150(:,2),T+S,N);</v>
      </c>
      <c r="T53" s="2" t="str">
        <f t="shared" si="49"/>
        <v xml:space="preserve">PEAO_150 = PEAO_150'; </v>
      </c>
      <c r="X53" s="2" t="str">
        <f t="shared" si="50"/>
        <v>tratado_150 = PEAO_150(1,:);</v>
      </c>
      <c r="AC53" s="2" t="str">
        <f t="shared" si="51"/>
        <v>PEAO_150(1,:) = [];</v>
      </c>
      <c r="AI53" s="2" t="str">
        <f t="shared" si="52"/>
        <v>PEAO_150 = [tratado_150;PEAO_150];</v>
      </c>
      <c r="AN53" s="2" t="str">
        <f t="shared" si="53"/>
        <v>Y_150 = PEAO_150; % outcome matrix</v>
      </c>
      <c r="AS53" s="2" t="str">
        <f t="shared" si="44"/>
        <v>Y_pre_150 = Y_150(:,1:T);</v>
      </c>
      <c r="AW53" s="2" t="str">
        <f t="shared" si="45"/>
        <v>Y_post_150 = Y_150(:,T+1:end);</v>
      </c>
      <c r="BA53" s="2" t="str">
        <f t="shared" si="46"/>
        <v>[a_hat_150,B_hat_150] = scm_batch(Y_pre_150);</v>
      </c>
      <c r="BF53" s="2" t="str">
        <f t="shared" si="38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39"/>
        <v>M_hat_150 = (eye(N)-B_hat_150)'*(eye(N)-B_hat_150);</v>
      </c>
      <c r="DQ53" s="2" t="str">
        <f t="shared" si="40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1"/>
        <v>synthetic_control_150=synthetic_control_150'</v>
      </c>
      <c r="EQ53" s="2" t="str">
        <f t="shared" si="42"/>
        <v>synthetic_control_sp_150=synthetic_control_sp_150'</v>
      </c>
      <c r="EV53" s="2" t="str">
        <f t="shared" si="43"/>
        <v>tratado_150=tratado_150'</v>
      </c>
      <c r="EZ53" s="2" t="str">
        <f t="shared" si="54"/>
        <v>xlswrite('G:\Mi unidad\1. PROYECTOS TELLO 2022\SCM SPILL OVERS\outputs\PEAO\distancia_centro_salud\1%\simulacion_4\synthetic_control_outputs.xlsx',synthetic_control_150,150)</v>
      </c>
      <c r="FN53" s="2" t="str">
        <f t="shared" si="55"/>
        <v>xlswrite('G:\Mi unidad\1. PROYECTOS TELLO 2022\SCM SPILL OVERS\outputs\PEAO\distancia_centro_salud\1%\simulacion_4\synthetic_control_spillover_outputs.xlsx',synthetic_control_sp_150,150)</v>
      </c>
      <c r="GD53" s="2" t="str">
        <f t="shared" si="56"/>
        <v>xlswrite('G:\Mi unidad\1. PROYECTOS TELLO 2022\SCM SPILL OVERS\outputs\PEAO\distancia_centro_salud\1%\simulacion_4\observado_outputs.xlsx',tratado_150,150)</v>
      </c>
      <c r="GR53" s="2" t="str">
        <f t="shared" si="57"/>
        <v>xlswrite('G:\Mi unidad\1. PROYECTOS TELLO 2022\SCM SPILL OVERS\outputs\PEAO\informalidad\1%\simulacion_4\synthetic_control_outputs.xlsx',synthetic_control_150,150)</v>
      </c>
      <c r="HF53" s="2" t="str">
        <f t="shared" si="58"/>
        <v>xlswrite('G:\Mi unidad\1. PROYECTOS TELLO 2022\SCM SPILL OVERS\outputs\PEAO\informalidad\1%\simulacion_4\synthetic_control_spillover_outputs.xlsx',synthetic_control_sp_150,150)</v>
      </c>
      <c r="HV53" s="2" t="str">
        <f t="shared" si="59"/>
        <v>xlswrite('G:\Mi unidad\1. PROYECTOS TELLO 2022\SCM SPILL OVERS\outputs\PEAO\informalidad\1%\simulacion_4\observado_outputs.xlsx',tratado_150,150)</v>
      </c>
      <c r="IJ53" s="2" t="str">
        <f t="shared" si="60"/>
        <v>xlswrite('G:\Mi unidad\1. PROYECTOS TELLO 2022\SCM SPILL OVERS\outputs\PEAO\densidad\1%\simulacion_4\synthetic_control_outputs.xlsx',synthetic_control_150,150)</v>
      </c>
      <c r="IX53" s="2" t="str">
        <f t="shared" si="61"/>
        <v>xlswrite('G:\Mi unidad\1. PROYECTOS TELLO 2022\SCM SPILL OVERS\outputs\PEAO\densidad\1%\simulacion_4\synthetic_control_spillover_outputs.xlsx',synthetic_control_sp_150,150)</v>
      </c>
      <c r="JN53" s="2" t="str">
        <f t="shared" si="62"/>
        <v>xlswrite('G:\Mi unidad\1. PROYECTOS TELLO 2022\SCM SPILL OVERS\outputs\PEAO\densidad\1%\simulacion_4\observado_outputs.xlsx',tratado_150,150)</v>
      </c>
      <c r="KA53" s="2" t="str">
        <f t="shared" si="63"/>
        <v>xlswrite('G:\Mi unidad\1. PROYECTOS TELLO 2022\SCM SPILL OVERS\outputs\PEAO\bajo_niv_educ\1%\simulacion_4\synthetic_control_outputs.xlsx',synthetic_control_150,150)</v>
      </c>
      <c r="KO53" s="2" t="str">
        <f t="shared" si="64"/>
        <v>xlswrite('G:\Mi unidad\1. PROYECTOS TELLO 2022\SCM SPILL OVERS\outputs\PEAO\bajo_niv_educ\1%\simulacion_4\synthetic_control_spillover_outputs.xlsx',synthetic_control_sp_150,150)</v>
      </c>
      <c r="LE53" s="2" t="str">
        <f t="shared" si="65"/>
        <v>xlswrite('G:\Mi unidad\1. PROYECTOS TELLO 2022\SCM SPILL OVERS\outputs\PEAO\bajo_niv_educ\1%\simulacion_4\observado_outputs.xlsx',tratado_150,150)</v>
      </c>
      <c r="LS53" s="2" t="str">
        <f t="shared" si="66"/>
        <v>xlswrite('G:\Mi unidad\1. PROYECTOS TELLO 2022\SCM SPILL OVERS\outputs\PEAO\bajo_ingreso\1%\simulacion_4\synthetic_control_outputs.xlsx',synthetic_control_150,150)</v>
      </c>
      <c r="MH53" s="2" t="str">
        <f t="shared" si="67"/>
        <v>xlswrite('G:\Mi unidad\1. PROYECTOS TELLO 2022\SCM SPILL OVERS\outputs\PEAO\bajo_ingreso\1%\simulacion_4\synthetic_control_spillover_outputs.xlsx',synthetic_control_sp_150,150)</v>
      </c>
      <c r="MX53" s="2" t="str">
        <f t="shared" si="68"/>
        <v>xlswrite('G:\Mi unidad\1. PROYECTOS TELLO 2022\SCM SPILL OVERS\outputs\PEAO\bajo_ingreso\1%\simulacion_4\observado_outputs.xlsx',tratado_150,150)</v>
      </c>
      <c r="NR53" s="2" t="str">
        <f t="shared" si="69"/>
        <v>xlswrite('G:\Mi unidad\1. PROYECTOS TELLO 2022\SCM SPILL OVERS\outputs\PEAO\densidad_g\1%\simulacion_4\synthetic_control_outputs.xlsx',synthetic_control_150,150)</v>
      </c>
      <c r="OF53" s="2" t="str">
        <f t="shared" si="70"/>
        <v>xlswrite('G:\Mi unidad\1. PROYECTOS TELLO 2022\SCM SPILL OVERS\outputs\PEAO\densidad_g\1%\simulacion_4\synthetic_control_spillover_outputs.xlsx',synthetic_control_sp_150,150)</v>
      </c>
      <c r="OV53" s="2" t="str">
        <f t="shared" si="71"/>
        <v>xlswrite('G:\Mi unidad\1. PROYECTOS TELLO 2022\SCM SPILL OVERS\outputs\PEAO\densidad_g\1%\simulacion_4\observado_outputs.xlsx',tratado_150,150)</v>
      </c>
      <c r="PI53" s="2" t="str">
        <f t="shared" si="72"/>
        <v>xlswrite('G:\Mi unidad\1. PROYECTOS TELLO 2022\SCM SPILL OVERS\outputs\PEAO\alimentos\1%\simulacion_4\synthetic_control_outputs.xlsx',synthetic_control_150,150);</v>
      </c>
      <c r="PJ53" s="2" t="str">
        <f t="shared" si="73"/>
        <v>xlswrite('G:\Mi unidad\1. PROYECTOS TELLO 2022\SCM SPILL OVERS\outputs\PEAO\alimentos\1%\simulacion_4\synthetic_control_spillover_outputs.xlsx',synthetic_control_sp_150,150);</v>
      </c>
      <c r="PK53" s="2" t="str">
        <f t="shared" si="74"/>
        <v>xlswrite('G:\Mi unidad\1. PROYECTOS TELLO 2022\SCM SPILL OVERS\outputs\PEAO\alimentos\1%\simulacion_4\observado_outputs.xlsx',tratado_150,150);</v>
      </c>
      <c r="PP53" s="2" t="str">
        <f t="shared" si="75"/>
        <v>xlswrite('G:\Mi unidad\1. PROYECTOS TELLO 2022\SCM SPILL OVERS\outputs\PEAO\jefe_hogar\1%\simulacion_4\synthetic_control_outputs.xlsx',synthetic_control_150,150);</v>
      </c>
      <c r="PQ53" s="2" t="str">
        <f t="shared" si="76"/>
        <v>xlswrite('G:\Mi unidad\1. PROYECTOS TELLO 2022\SCM SPILL OVERS\outputs\PEAO\jefe_hogar\1%\simulacion_4\synthetic_control_spillover_outputs.xlsx',synthetic_control_sp_150,150);</v>
      </c>
      <c r="PR53" s="2" t="str">
        <f t="shared" si="77"/>
        <v>xlswrite('G:\Mi unidad\1. PROYECTOS TELLO 2022\SCM SPILL OVERS\outputs\PEAO\jefe_hogar\1%\simulacion_4\observado_outputs.xlsx',tratado_150,150);</v>
      </c>
      <c r="PV53" s="2" t="str">
        <f t="shared" si="78"/>
        <v>xlswrite('G:\Mi unidad\1. PROYECTOS TELLO 2022\SCM SPILL OVERS\outputs\PEAO\mujeres\1%\simulacion_4\synthetic_control_outputs.xlsx',synthetic_control_150,150);</v>
      </c>
      <c r="PW53" s="2" t="str">
        <f t="shared" si="79"/>
        <v>xlswrite('G:\Mi unidad\1. PROYECTOS TELLO 2022\SCM SPILL OVERS\outputs\PEAO\mujeres\1%\simulacion_4\synthetic_control_spillover_outputs.xlsx',synthetic_control_sp_150,150);</v>
      </c>
      <c r="PX53" s="2" t="str">
        <f t="shared" si="80"/>
        <v>xlswrite('G:\Mi unidad\1. PROYECTOS TELLO 2022\SCM SPILL OVERS\outputs\PEAO\mujeres\1%\simulacion_4\observado_outputs.xlsx',tratado_150,150);</v>
      </c>
      <c r="QB53" s="2" t="str">
        <f t="shared" si="81"/>
        <v>xlswrite('G:\Mi unidad\1. PROYECTOS TELLO 2022\SCM SPILL OVERS\outputs\PEAO\criminalidad\1%\simulacion_4\synthetic_control_outputs.xlsx',synthetic_control_150,150);</v>
      </c>
      <c r="QC53" s="2" t="str">
        <f t="shared" si="82"/>
        <v>xlswrite('G:\Mi unidad\1. PROYECTOS TELLO 2022\SCM SPILL OVERS\outputs\PEAO\criminalidad\1%\simulacion_4\synthetic_control_spillover_outputs.xlsx',synthetic_control_sp_150,150);</v>
      </c>
      <c r="QD53" s="2" t="str">
        <f t="shared" si="83"/>
        <v>xlswrite('G:\Mi unidad\1. PROYECTOS TELLO 2022\SCM SPILL OVERS\outputs\PEAO\criminalidad\1%\simulacion_4\observado_outputs.xlsx',tratado_150,150);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OVERS\outputs\PEAO\bajo_niv_educ\1%\simulacion_4\output_tests.xlsx',ub_vec_"&amp;QW53&amp;"','ub_vec_"&amp;QW53&amp;"');"</f>
        <v>xlswrite('G:\Mi unidad\1. PROYECTOS TELLO 2022\SCM SPILL OVERS\outputs\PEAO\bajo_niv_educ\1%\simulacion_4\output_tests.xlsx',ub_vec_39','ub_vec_39');</v>
      </c>
      <c r="RK53">
        <v>39</v>
      </c>
      <c r="RL53" t="str">
        <f>"xlswrite('G:\Mi unidad\1. PROYECTOS TELLO 2022\SCM SPILL OVERS\outputs\PEAO\bajo_ingreso\1%\simulacion_4\output_tests.xlsx',ub_vec_"&amp;RK53&amp;"','ub_vec_"&amp;RK53&amp;"');"</f>
        <v>xlswrite('G:\Mi unidad\1. PROYECTOS TELLO 2022\SCM SPILL OVERS\outputs\PEAO\bajo_ingreso\1%\simulacion_4\output_tests.xlsx',ub_vec_39','ub_vec_39');</v>
      </c>
      <c r="RW53">
        <v>39</v>
      </c>
      <c r="RX53" t="str">
        <f>"xlswrite('G:\Mi unidad\1. PROYECTOS TELLO 2022\SCM SPILL OVERS\outputs\PEAO\densidad\1%\simulacion_4\output_tests.xlsx',ub_vec_"&amp;RW53&amp;"','ub_vec_"&amp;RW53&amp;"');"</f>
        <v>xlswrite('G:\Mi unidad\1. PROYECTOS TELLO 2022\SCM SPILL OVERS\outputs\PEAO\densidad\1%\simulacion_4\output_tests.xlsx',ub_vec_39','ub_vec_39');</v>
      </c>
      <c r="SI53">
        <v>39</v>
      </c>
      <c r="SJ53" t="str">
        <f>"xlswrite('G:\Mi unidad\1. PROYECTOS TELLO 2022\SCM SPILL OVERS\outputs\PEAO\densidad_g\1%\simulacion_4\output_tests.xlsx',ub_vec_"&amp;SI53&amp;"','ub_vec_"&amp;SI53&amp;"');"</f>
        <v>xlswrite('G:\Mi unidad\1. PROYECTOS TELLO 2022\SCM SPILL OVERS\outputs\PEAO\densidad_g\1%\simulacion_4\output_tests.xlsx',ub_vec_39','ub_vec_39');</v>
      </c>
      <c r="SU53">
        <v>39</v>
      </c>
      <c r="SV53" t="str">
        <f>"xlswrite('G:\Mi unidad\1. PROYECTOS TELLO 2022\SCM SPILL OVERS\outputs\PEAO\distancia_centro_salud\1%\simulacion_4\output_tests.xlsx',ub_vec_"&amp;SU53&amp;"','ub_vec_"&amp;SU53&amp;"');"</f>
        <v>xlswrite('G:\Mi unidad\1. PROYECTOS TELLO 2022\SCM SPILL OVERS\outputs\PEAO\distancia_centro_salud\1%\simulacion_4\output_tests.xlsx',ub_vec_39','ub_vec_39');</v>
      </c>
      <c r="TH53">
        <v>39</v>
      </c>
      <c r="TI53" t="str">
        <f>"xlswrite('G:\Mi unidad\1. PROYECTOS TELLO 2022\SCM SPILL OVERS\outputs\PEAO\informalidad\1%\simulacion_4\output_tests.xlsx',ub_vec_"&amp;TH53&amp;"','ub_vec_"&amp;TH53&amp;"');"</f>
        <v>xlswrite('G:\Mi unidad\1. PROYECTOS TELLO 2022\SCM SPILL OVERS\outputs\PEAO\informalidad\1%\simulacion_4\output_tests.xlsx',ub_vec_39','ub_vec_39');</v>
      </c>
      <c r="TU53">
        <v>39</v>
      </c>
      <c r="TV53" t="str">
        <f>"xlswrite('G:\Mi unidad\1. PROYECTOS TELLO 2022\SCM SPILL OVERS\outputs\PEAO\alimentos\1%\simulacion_4\output_tests.xlsx',ub_vec_"&amp;TU53&amp;"','ub_vec_"&amp;TU53&amp;"');"</f>
        <v>xlswrite('G:\Mi unidad\1. PROYECTOS TELLO 2022\SCM SPILL OVERS\outputs\PEAO\alimentos\1%\simulacion_4\output_tests.xlsx',ub_vec_39','ub_vec_39');</v>
      </c>
      <c r="UB53">
        <v>39</v>
      </c>
      <c r="UC53" t="str">
        <f>"xlswrite('G:\Mi unidad\1. PROYECTOS TELLO 2022\SCM SPILL OVERS\outputs\PEAO\jefe_hogar\1%\simulacion_4\output_tests.xlsx',ub_vec_"&amp;UB53&amp;"','ub_vec_"&amp;UB53&amp;"');"</f>
        <v>xlswrite('G:\Mi unidad\1. PROYECTOS TELLO 2022\SCM SPILL OVERS\outputs\PEAO\jefe_hogar\1%\simulacion_4\output_tests.xlsx',ub_vec_39','ub_vec_39');</v>
      </c>
      <c r="UI53">
        <v>39</v>
      </c>
      <c r="UJ53" t="str">
        <f>"xlswrite('G:\Mi unidad\1. PROYECTOS TELLO 2022\SCM SPILL OVERS\outputs\PEAO\mujeres\1%\simulacion_4\output_tests.xlsx',ub_vec_"&amp;UI53&amp;"','ub_vec_"&amp;UI53&amp;"');"</f>
        <v>xlswrite('G:\Mi unidad\1. PROYECTOS TELLO 2022\SCM SPILL OVERS\outputs\PEAO\mujeres\1%\simulacion_4\output_tests.xlsx',ub_vec_39','ub_vec_39');</v>
      </c>
      <c r="UU53">
        <v>39</v>
      </c>
      <c r="UV53" t="str">
        <f>"xlswrite('G:\Mi unidad\1. PROYECTOS TELLO 2022\SCM SPILL OVERS\outputs\PEAO\criminalidad\1%\simulacion_4\output_tests.xlsx',ub_vec_"&amp;UU53&amp;"','ub_vec_"&amp;UU53&amp;"');"</f>
        <v>xlswrite('G:\Mi unidad\1. PROYECTOS TELLO 2022\SCM SPILL OVERS\outputs\PEAO\criminalidad\1%\simulacion_4\output_tests.xlsx',ub_vec_39','ub_vec_39');</v>
      </c>
    </row>
    <row r="54" spans="1:568" x14ac:dyDescent="0.3">
      <c r="A54">
        <v>152</v>
      </c>
      <c r="B54" s="2" t="str">
        <f t="shared" si="47"/>
        <v>[data_152,provincias_152,~] = xlsread('BD_PEAO_est_1_provincia_152.xlsx');</v>
      </c>
      <c r="E54" s="2" t="str">
        <f t="shared" si="37"/>
        <v>provincia_152 = unique(provincias_152(2:end,1));</v>
      </c>
      <c r="O54" s="2" t="str">
        <f t="shared" si="48"/>
        <v>PEAO_152 = reshape(data_152(:,2),T+S,N);</v>
      </c>
      <c r="T54" s="2" t="str">
        <f t="shared" si="49"/>
        <v xml:space="preserve">PEAO_152 = PEAO_152'; </v>
      </c>
      <c r="X54" s="2" t="str">
        <f t="shared" si="50"/>
        <v>tratado_152 = PEAO_152(1,:);</v>
      </c>
      <c r="AC54" s="2" t="str">
        <f t="shared" si="51"/>
        <v>PEAO_152(1,:) = [];</v>
      </c>
      <c r="AI54" s="2" t="str">
        <f t="shared" si="52"/>
        <v>PEAO_152 = [tratado_152;PEAO_152];</v>
      </c>
      <c r="AN54" s="2" t="str">
        <f t="shared" si="53"/>
        <v>Y_152 = PEAO_152; % outcome matrix</v>
      </c>
      <c r="AS54" s="2" t="str">
        <f t="shared" si="44"/>
        <v>Y_pre_152 = Y_152(:,1:T);</v>
      </c>
      <c r="AW54" s="2" t="str">
        <f t="shared" si="45"/>
        <v>Y_post_152 = Y_152(:,T+1:end);</v>
      </c>
      <c r="BA54" s="2" t="str">
        <f t="shared" si="46"/>
        <v>[a_hat_152,B_hat_152] = scm_batch(Y_pre_152);</v>
      </c>
      <c r="BF54" s="2" t="str">
        <f t="shared" si="38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39"/>
        <v>M_hat_152 = (eye(N)-B_hat_152)'*(eye(N)-B_hat_152);</v>
      </c>
      <c r="DQ54" s="2" t="str">
        <f t="shared" si="40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1"/>
        <v>synthetic_control_152=synthetic_control_152'</v>
      </c>
      <c r="EQ54" s="2" t="str">
        <f t="shared" si="42"/>
        <v>synthetic_control_sp_152=synthetic_control_sp_152'</v>
      </c>
      <c r="EV54" s="2" t="str">
        <f t="shared" si="43"/>
        <v>tratado_152=tratado_152'</v>
      </c>
      <c r="EZ54" s="2" t="str">
        <f t="shared" si="54"/>
        <v>xlswrite('G:\Mi unidad\1. PROYECTOS TELLO 2022\SCM SPILL OVERS\outputs\PEAO\distancia_centro_salud\1%\simulacion_4\synthetic_control_outputs.xlsx',synthetic_control_152,152)</v>
      </c>
      <c r="FN54" s="2" t="str">
        <f t="shared" si="55"/>
        <v>xlswrite('G:\Mi unidad\1. PROYECTOS TELLO 2022\SCM SPILL OVERS\outputs\PEAO\distancia_centro_salud\1%\simulacion_4\synthetic_control_spillover_outputs.xlsx',synthetic_control_sp_152,152)</v>
      </c>
      <c r="GD54" s="2" t="str">
        <f t="shared" si="56"/>
        <v>xlswrite('G:\Mi unidad\1. PROYECTOS TELLO 2022\SCM SPILL OVERS\outputs\PEAO\distancia_centro_salud\1%\simulacion_4\observado_outputs.xlsx',tratado_152,152)</v>
      </c>
      <c r="GR54" s="2" t="str">
        <f t="shared" si="57"/>
        <v>xlswrite('G:\Mi unidad\1. PROYECTOS TELLO 2022\SCM SPILL OVERS\outputs\PEAO\informalidad\1%\simulacion_4\synthetic_control_outputs.xlsx',synthetic_control_152,152)</v>
      </c>
      <c r="HF54" s="2" t="str">
        <f t="shared" si="58"/>
        <v>xlswrite('G:\Mi unidad\1. PROYECTOS TELLO 2022\SCM SPILL OVERS\outputs\PEAO\informalidad\1%\simulacion_4\synthetic_control_spillover_outputs.xlsx',synthetic_control_sp_152,152)</v>
      </c>
      <c r="HV54" s="2" t="str">
        <f t="shared" si="59"/>
        <v>xlswrite('G:\Mi unidad\1. PROYECTOS TELLO 2022\SCM SPILL OVERS\outputs\PEAO\informalidad\1%\simulacion_4\observado_outputs.xlsx',tratado_152,152)</v>
      </c>
      <c r="IJ54" s="2" t="str">
        <f t="shared" si="60"/>
        <v>xlswrite('G:\Mi unidad\1. PROYECTOS TELLO 2022\SCM SPILL OVERS\outputs\PEAO\densidad\1%\simulacion_4\synthetic_control_outputs.xlsx',synthetic_control_152,152)</v>
      </c>
      <c r="IX54" s="2" t="str">
        <f t="shared" si="61"/>
        <v>xlswrite('G:\Mi unidad\1. PROYECTOS TELLO 2022\SCM SPILL OVERS\outputs\PEAO\densidad\1%\simulacion_4\synthetic_control_spillover_outputs.xlsx',synthetic_control_sp_152,152)</v>
      </c>
      <c r="JN54" s="2" t="str">
        <f t="shared" si="62"/>
        <v>xlswrite('G:\Mi unidad\1. PROYECTOS TELLO 2022\SCM SPILL OVERS\outputs\PEAO\densidad\1%\simulacion_4\observado_outputs.xlsx',tratado_152,152)</v>
      </c>
      <c r="KA54" s="2" t="str">
        <f t="shared" si="63"/>
        <v>xlswrite('G:\Mi unidad\1. PROYECTOS TELLO 2022\SCM SPILL OVERS\outputs\PEAO\bajo_niv_educ\1%\simulacion_4\synthetic_control_outputs.xlsx',synthetic_control_152,152)</v>
      </c>
      <c r="KO54" s="2" t="str">
        <f t="shared" si="64"/>
        <v>xlswrite('G:\Mi unidad\1. PROYECTOS TELLO 2022\SCM SPILL OVERS\outputs\PEAO\bajo_niv_educ\1%\simulacion_4\synthetic_control_spillover_outputs.xlsx',synthetic_control_sp_152,152)</v>
      </c>
      <c r="LE54" s="2" t="str">
        <f t="shared" si="65"/>
        <v>xlswrite('G:\Mi unidad\1. PROYECTOS TELLO 2022\SCM SPILL OVERS\outputs\PEAO\bajo_niv_educ\1%\simulacion_4\observado_outputs.xlsx',tratado_152,152)</v>
      </c>
      <c r="LS54" s="2" t="str">
        <f t="shared" si="66"/>
        <v>xlswrite('G:\Mi unidad\1. PROYECTOS TELLO 2022\SCM SPILL OVERS\outputs\PEAO\bajo_ingreso\1%\simulacion_4\synthetic_control_outputs.xlsx',synthetic_control_152,152)</v>
      </c>
      <c r="MH54" s="2" t="str">
        <f t="shared" si="67"/>
        <v>xlswrite('G:\Mi unidad\1. PROYECTOS TELLO 2022\SCM SPILL OVERS\outputs\PEAO\bajo_ingreso\1%\simulacion_4\synthetic_control_spillover_outputs.xlsx',synthetic_control_sp_152,152)</v>
      </c>
      <c r="MX54" s="2" t="str">
        <f t="shared" si="68"/>
        <v>xlswrite('G:\Mi unidad\1. PROYECTOS TELLO 2022\SCM SPILL OVERS\outputs\PEAO\bajo_ingreso\1%\simulacion_4\observado_outputs.xlsx',tratado_152,152)</v>
      </c>
      <c r="NR54" s="2" t="str">
        <f t="shared" si="69"/>
        <v>xlswrite('G:\Mi unidad\1. PROYECTOS TELLO 2022\SCM SPILL OVERS\outputs\PEAO\densidad_g\1%\simulacion_4\synthetic_control_outputs.xlsx',synthetic_control_152,152)</v>
      </c>
      <c r="OF54" s="2" t="str">
        <f t="shared" si="70"/>
        <v>xlswrite('G:\Mi unidad\1. PROYECTOS TELLO 2022\SCM SPILL OVERS\outputs\PEAO\densidad_g\1%\simulacion_4\synthetic_control_spillover_outputs.xlsx',synthetic_control_sp_152,152)</v>
      </c>
      <c r="OV54" s="2" t="str">
        <f t="shared" si="71"/>
        <v>xlswrite('G:\Mi unidad\1. PROYECTOS TELLO 2022\SCM SPILL OVERS\outputs\PEAO\densidad_g\1%\simulacion_4\observado_outputs.xlsx',tratado_152,152)</v>
      </c>
      <c r="PI54" s="2" t="str">
        <f t="shared" si="72"/>
        <v>xlswrite('G:\Mi unidad\1. PROYECTOS TELLO 2022\SCM SPILL OVERS\outputs\PEAO\alimentos\1%\simulacion_4\synthetic_control_outputs.xlsx',synthetic_control_152,152);</v>
      </c>
      <c r="PJ54" s="2" t="str">
        <f t="shared" si="73"/>
        <v>xlswrite('G:\Mi unidad\1. PROYECTOS TELLO 2022\SCM SPILL OVERS\outputs\PEAO\alimentos\1%\simulacion_4\synthetic_control_spillover_outputs.xlsx',synthetic_control_sp_152,152);</v>
      </c>
      <c r="PK54" s="2" t="str">
        <f t="shared" si="74"/>
        <v>xlswrite('G:\Mi unidad\1. PROYECTOS TELLO 2022\SCM SPILL OVERS\outputs\PEAO\alimentos\1%\simulacion_4\observado_outputs.xlsx',tratado_152,152);</v>
      </c>
      <c r="PP54" s="2" t="str">
        <f t="shared" si="75"/>
        <v>xlswrite('G:\Mi unidad\1. PROYECTOS TELLO 2022\SCM SPILL OVERS\outputs\PEAO\jefe_hogar\1%\simulacion_4\synthetic_control_outputs.xlsx',synthetic_control_152,152);</v>
      </c>
      <c r="PQ54" s="2" t="str">
        <f t="shared" si="76"/>
        <v>xlswrite('G:\Mi unidad\1. PROYECTOS TELLO 2022\SCM SPILL OVERS\outputs\PEAO\jefe_hogar\1%\simulacion_4\synthetic_control_spillover_outputs.xlsx',synthetic_control_sp_152,152);</v>
      </c>
      <c r="PR54" s="2" t="str">
        <f t="shared" si="77"/>
        <v>xlswrite('G:\Mi unidad\1. PROYECTOS TELLO 2022\SCM SPILL OVERS\outputs\PEAO\jefe_hogar\1%\simulacion_4\observado_outputs.xlsx',tratado_152,152);</v>
      </c>
      <c r="PV54" s="2" t="str">
        <f t="shared" si="78"/>
        <v>xlswrite('G:\Mi unidad\1. PROYECTOS TELLO 2022\SCM SPILL OVERS\outputs\PEAO\mujeres\1%\simulacion_4\synthetic_control_outputs.xlsx',synthetic_control_152,152);</v>
      </c>
      <c r="PW54" s="2" t="str">
        <f t="shared" si="79"/>
        <v>xlswrite('G:\Mi unidad\1. PROYECTOS TELLO 2022\SCM SPILL OVERS\outputs\PEAO\mujeres\1%\simulacion_4\synthetic_control_spillover_outputs.xlsx',synthetic_control_sp_152,152);</v>
      </c>
      <c r="PX54" s="2" t="str">
        <f t="shared" si="80"/>
        <v>xlswrite('G:\Mi unidad\1. PROYECTOS TELLO 2022\SCM SPILL OVERS\outputs\PEAO\mujeres\1%\simulacion_4\observado_outputs.xlsx',tratado_152,152);</v>
      </c>
      <c r="QB54" s="2" t="str">
        <f t="shared" si="81"/>
        <v>xlswrite('G:\Mi unidad\1. PROYECTOS TELLO 2022\SCM SPILL OVERS\outputs\PEAO\criminalidad\1%\simulacion_4\synthetic_control_outputs.xlsx',synthetic_control_152,152);</v>
      </c>
      <c r="QC54" s="2" t="str">
        <f t="shared" si="82"/>
        <v>xlswrite('G:\Mi unidad\1. PROYECTOS TELLO 2022\SCM SPILL OVERS\outputs\PEAO\criminalidad\1%\simulacion_4\synthetic_control_spillover_outputs.xlsx',synthetic_control_sp_152,152);</v>
      </c>
      <c r="QD54" s="2" t="str">
        <f t="shared" si="83"/>
        <v>xlswrite('G:\Mi unidad\1. PROYECTOS TELLO 2022\SCM SPILL OVERS\outputs\PEAO\criminalidad\1%\simulacion_4\observado_outputs.xlsx',tratado_152,152);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OVERS\outputs\PEAO\bajo_niv_educ\1%\simulacion_4\output_tests.xlsx',p_value_vec_"&amp;QW54&amp;"','p_value_vec_"&amp;QW54&amp;"');"</f>
        <v>xlswrite('G:\Mi unidad\1. PROYECTOS TELLO 2022\SCM SPILL OVERS\outputs\PEAO\bajo_niv_educ\1%\simulacion_4\output_tests.xlsx',p_value_vec_39','p_value_vec_39');</v>
      </c>
      <c r="RK54">
        <v>39</v>
      </c>
      <c r="RL54" t="str">
        <f>"xlswrite('G:\Mi unidad\1. PROYECTOS TELLO 2022\SCM SPILL OVERS\outputs\PEAO\bajo_ingreso\1%\simulacion_4\output_tests.xlsx',p_value_vec_"&amp;RK54&amp;"','p_value_vec_"&amp;RK54&amp;"');"</f>
        <v>xlswrite('G:\Mi unidad\1. PROYECTOS TELLO 2022\SCM SPILL OVERS\outputs\PEAO\bajo_ingreso\1%\simulacion_4\output_tests.xlsx',p_value_vec_39','p_value_vec_39');</v>
      </c>
      <c r="RW54">
        <v>39</v>
      </c>
      <c r="RX54" t="str">
        <f>"xlswrite('G:\Mi unidad\1. PROYECTOS TELLO 2022\SCM SPILL OVERS\outputs\PEAO\densidad\1%\simulacion_4\output_tests.xlsx',p_value_vec_"&amp;RW54&amp;"','p_value_vec_"&amp;RW54&amp;"');"</f>
        <v>xlswrite('G:\Mi unidad\1. PROYECTOS TELLO 2022\SCM SPILL OVERS\outputs\PEAO\densidad\1%\simulacion_4\output_tests.xlsx',p_value_vec_39','p_value_vec_39');</v>
      </c>
      <c r="SI54">
        <v>39</v>
      </c>
      <c r="SJ54" t="str">
        <f>"xlswrite('G:\Mi unidad\1. PROYECTOS TELLO 2022\SCM SPILL OVERS\outputs\PEAO\densidad_g\1%\simulacion_4\output_tests.xlsx',p_value_vec_"&amp;SI54&amp;"','p_value_vec_"&amp;SI54&amp;"');"</f>
        <v>xlswrite('G:\Mi unidad\1. PROYECTOS TELLO 2022\SCM SPILL OVERS\outputs\PEAO\densidad_g\1%\simulacion_4\output_tests.xlsx',p_value_vec_39','p_value_vec_39');</v>
      </c>
      <c r="SU54">
        <v>39</v>
      </c>
      <c r="SV54" t="str">
        <f>"xlswrite('G:\Mi unidad\1. PROYECTOS TELLO 2022\SCM SPILL OVERS\outputs\PEAO\distancia_centro_salud\1%\simulacion_4\output_tests.xlsx',p_value_vec_"&amp;SU54&amp;"','p_value_vec_"&amp;SU54&amp;"');"</f>
        <v>xlswrite('G:\Mi unidad\1. PROYECTOS TELLO 2022\SCM SPILL OVERS\outputs\PEAO\distancia_centro_salud\1%\simulacion_4\output_tests.xlsx',p_value_vec_39','p_value_vec_39');</v>
      </c>
      <c r="TH54">
        <v>39</v>
      </c>
      <c r="TI54" t="str">
        <f>"xlswrite('G:\Mi unidad\1. PROYECTOS TELLO 2022\SCM SPILL OVERS\outputs\PEAO\informalidad\1%\simulacion_4\output_tests.xlsx',p_value_vec_"&amp;TH54&amp;"','p_value_vec_"&amp;TH54&amp;"');"</f>
        <v>xlswrite('G:\Mi unidad\1. PROYECTOS TELLO 2022\SCM SPILL OVERS\outputs\PEAO\informalidad\1%\simulacion_4\output_tests.xlsx',p_value_vec_39','p_value_vec_39');</v>
      </c>
      <c r="TU54">
        <v>39</v>
      </c>
      <c r="TV54" t="str">
        <f>"xlswrite('G:\Mi unidad\1. PROYECTOS TELLO 2022\SCM SPILL OVERS\outputs\PEAO\alimentos\1%\simulacion_4\output_tests.xlsx',p_value_vec_"&amp;TU54&amp;"','p_value_vec_"&amp;TU54&amp;"');"</f>
        <v>xlswrite('G:\Mi unidad\1. PROYECTOS TELLO 2022\SCM SPILL OVERS\outputs\PEAO\alimentos\1%\simulacion_4\output_tests.xlsx',p_value_vec_39','p_value_vec_39');</v>
      </c>
      <c r="UB54">
        <v>39</v>
      </c>
      <c r="UC54" t="str">
        <f>"xlswrite('G:\Mi unidad\1. PROYECTOS TELLO 2022\SCM SPILL OVERS\outputs\PEAO\jefe_hogar\1%\simulacion_4\output_tests.xlsx',p_value_vec_"&amp;UB54&amp;"','p_value_vec_"&amp;UB54&amp;"');"</f>
        <v>xlswrite('G:\Mi unidad\1. PROYECTOS TELLO 2022\SCM SPILL OVERS\outputs\PEAO\jefe_hogar\1%\simulacion_4\output_tests.xlsx',p_value_vec_39','p_value_vec_39');</v>
      </c>
      <c r="UI54">
        <v>39</v>
      </c>
      <c r="UJ54" t="str">
        <f>"xlswrite('G:\Mi unidad\1. PROYECTOS TELLO 2022\SCM SPILL OVERS\outputs\PEAO\mujeres\1%\simulacion_4\output_tests.xlsx',p_value_vec_"&amp;UI54&amp;"','p_value_vec_"&amp;UI54&amp;"');"</f>
        <v>xlswrite('G:\Mi unidad\1. PROYECTOS TELLO 2022\SCM SPILL OVERS\outputs\PEAO\mujeres\1%\simulacion_4\output_tests.xlsx',p_value_vec_39','p_value_vec_39');</v>
      </c>
      <c r="UU54">
        <v>39</v>
      </c>
      <c r="UV54" t="str">
        <f>"xlswrite('G:\Mi unidad\1. PROYECTOS TELLO 2022\SCM SPILL OVERS\outputs\PEAO\criminalidad\1%\simulacion_4\output_tests.xlsx',p_value_vec_"&amp;UU54&amp;"','p_value_vec_"&amp;UU54&amp;"');"</f>
        <v>xlswrite('G:\Mi unidad\1. PROYECTOS TELLO 2022\SCM SPILL OVERS\outputs\PEAO\criminalidad\1%\simulacion_4\output_tests.xlsx',p_value_vec_39','p_value_vec_39');</v>
      </c>
    </row>
    <row r="55" spans="1:568" x14ac:dyDescent="0.3">
      <c r="A55">
        <v>153</v>
      </c>
      <c r="B55" s="2" t="str">
        <f t="shared" si="47"/>
        <v>[data_153,provincias_153,~] = xlsread('BD_PEAO_est_1_provincia_153.xlsx');</v>
      </c>
      <c r="E55" s="2" t="str">
        <f t="shared" si="37"/>
        <v>provincia_153 = unique(provincias_153(2:end,1));</v>
      </c>
      <c r="O55" s="2" t="str">
        <f t="shared" si="48"/>
        <v>PEAO_153 = reshape(data_153(:,2),T+S,N);</v>
      </c>
      <c r="T55" s="2" t="str">
        <f t="shared" si="49"/>
        <v xml:space="preserve">PEAO_153 = PEAO_153'; </v>
      </c>
      <c r="X55" s="2" t="str">
        <f t="shared" si="50"/>
        <v>tratado_153 = PEAO_153(1,:);</v>
      </c>
      <c r="AC55" s="2" t="str">
        <f t="shared" si="51"/>
        <v>PEAO_153(1,:) = [];</v>
      </c>
      <c r="AI55" s="2" t="str">
        <f t="shared" si="52"/>
        <v>PEAO_153 = [tratado_153;PEAO_153];</v>
      </c>
      <c r="AN55" s="2" t="str">
        <f t="shared" si="53"/>
        <v>Y_153 = PEAO_153; % outcome matrix</v>
      </c>
      <c r="AS55" s="2" t="str">
        <f t="shared" si="44"/>
        <v>Y_pre_153 = Y_153(:,1:T);</v>
      </c>
      <c r="AW55" s="2" t="str">
        <f t="shared" si="45"/>
        <v>Y_post_153 = Y_153(:,T+1:end);</v>
      </c>
      <c r="BA55" s="2" t="str">
        <f t="shared" si="46"/>
        <v>[a_hat_153,B_hat_153] = scm_batch(Y_pre_153);</v>
      </c>
      <c r="BF55" s="2" t="str">
        <f t="shared" si="38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39"/>
        <v>M_hat_153 = (eye(N)-B_hat_153)'*(eye(N)-B_hat_153);</v>
      </c>
      <c r="DQ55" s="2" t="str">
        <f t="shared" si="40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1"/>
        <v>synthetic_control_153=synthetic_control_153'</v>
      </c>
      <c r="EQ55" s="2" t="str">
        <f t="shared" si="42"/>
        <v>synthetic_control_sp_153=synthetic_control_sp_153'</v>
      </c>
      <c r="EV55" s="2" t="str">
        <f t="shared" si="43"/>
        <v>tratado_153=tratado_153'</v>
      </c>
      <c r="EZ55" s="2" t="str">
        <f t="shared" si="54"/>
        <v>xlswrite('G:\Mi unidad\1. PROYECTOS TELLO 2022\SCM SPILL OVERS\outputs\PEAO\distancia_centro_salud\1%\simulacion_4\synthetic_control_outputs.xlsx',synthetic_control_153,153)</v>
      </c>
      <c r="FN55" s="2" t="str">
        <f t="shared" si="55"/>
        <v>xlswrite('G:\Mi unidad\1. PROYECTOS TELLO 2022\SCM SPILL OVERS\outputs\PEAO\distancia_centro_salud\1%\simulacion_4\synthetic_control_spillover_outputs.xlsx',synthetic_control_sp_153,153)</v>
      </c>
      <c r="GD55" s="2" t="str">
        <f t="shared" si="56"/>
        <v>xlswrite('G:\Mi unidad\1. PROYECTOS TELLO 2022\SCM SPILL OVERS\outputs\PEAO\distancia_centro_salud\1%\simulacion_4\observado_outputs.xlsx',tratado_153,153)</v>
      </c>
      <c r="GR55" s="2" t="str">
        <f t="shared" si="57"/>
        <v>xlswrite('G:\Mi unidad\1. PROYECTOS TELLO 2022\SCM SPILL OVERS\outputs\PEAO\informalidad\1%\simulacion_4\synthetic_control_outputs.xlsx',synthetic_control_153,153)</v>
      </c>
      <c r="HF55" s="2" t="str">
        <f t="shared" si="58"/>
        <v>xlswrite('G:\Mi unidad\1. PROYECTOS TELLO 2022\SCM SPILL OVERS\outputs\PEAO\informalidad\1%\simulacion_4\synthetic_control_spillover_outputs.xlsx',synthetic_control_sp_153,153)</v>
      </c>
      <c r="HV55" s="2" t="str">
        <f t="shared" si="59"/>
        <v>xlswrite('G:\Mi unidad\1. PROYECTOS TELLO 2022\SCM SPILL OVERS\outputs\PEAO\informalidad\1%\simulacion_4\observado_outputs.xlsx',tratado_153,153)</v>
      </c>
      <c r="IJ55" s="2" t="str">
        <f t="shared" si="60"/>
        <v>xlswrite('G:\Mi unidad\1. PROYECTOS TELLO 2022\SCM SPILL OVERS\outputs\PEAO\densidad\1%\simulacion_4\synthetic_control_outputs.xlsx',synthetic_control_153,153)</v>
      </c>
      <c r="IX55" s="2" t="str">
        <f t="shared" si="61"/>
        <v>xlswrite('G:\Mi unidad\1. PROYECTOS TELLO 2022\SCM SPILL OVERS\outputs\PEAO\densidad\1%\simulacion_4\synthetic_control_spillover_outputs.xlsx',synthetic_control_sp_153,153)</v>
      </c>
      <c r="JN55" s="2" t="str">
        <f t="shared" si="62"/>
        <v>xlswrite('G:\Mi unidad\1. PROYECTOS TELLO 2022\SCM SPILL OVERS\outputs\PEAO\densidad\1%\simulacion_4\observado_outputs.xlsx',tratado_153,153)</v>
      </c>
      <c r="KA55" s="2" t="str">
        <f t="shared" si="63"/>
        <v>xlswrite('G:\Mi unidad\1. PROYECTOS TELLO 2022\SCM SPILL OVERS\outputs\PEAO\bajo_niv_educ\1%\simulacion_4\synthetic_control_outputs.xlsx',synthetic_control_153,153)</v>
      </c>
      <c r="KO55" s="2" t="str">
        <f t="shared" si="64"/>
        <v>xlswrite('G:\Mi unidad\1. PROYECTOS TELLO 2022\SCM SPILL OVERS\outputs\PEAO\bajo_niv_educ\1%\simulacion_4\synthetic_control_spillover_outputs.xlsx',synthetic_control_sp_153,153)</v>
      </c>
      <c r="LE55" s="2" t="str">
        <f t="shared" si="65"/>
        <v>xlswrite('G:\Mi unidad\1. PROYECTOS TELLO 2022\SCM SPILL OVERS\outputs\PEAO\bajo_niv_educ\1%\simulacion_4\observado_outputs.xlsx',tratado_153,153)</v>
      </c>
      <c r="LS55" s="2" t="str">
        <f t="shared" si="66"/>
        <v>xlswrite('G:\Mi unidad\1. PROYECTOS TELLO 2022\SCM SPILL OVERS\outputs\PEAO\bajo_ingreso\1%\simulacion_4\synthetic_control_outputs.xlsx',synthetic_control_153,153)</v>
      </c>
      <c r="MH55" s="2" t="str">
        <f t="shared" si="67"/>
        <v>xlswrite('G:\Mi unidad\1. PROYECTOS TELLO 2022\SCM SPILL OVERS\outputs\PEAO\bajo_ingreso\1%\simulacion_4\synthetic_control_spillover_outputs.xlsx',synthetic_control_sp_153,153)</v>
      </c>
      <c r="MX55" s="2" t="str">
        <f t="shared" si="68"/>
        <v>xlswrite('G:\Mi unidad\1. PROYECTOS TELLO 2022\SCM SPILL OVERS\outputs\PEAO\bajo_ingreso\1%\simulacion_4\observado_outputs.xlsx',tratado_153,153)</v>
      </c>
      <c r="NR55" s="2" t="str">
        <f t="shared" si="69"/>
        <v>xlswrite('G:\Mi unidad\1. PROYECTOS TELLO 2022\SCM SPILL OVERS\outputs\PEAO\densidad_g\1%\simulacion_4\synthetic_control_outputs.xlsx',synthetic_control_153,153)</v>
      </c>
      <c r="OF55" s="2" t="str">
        <f t="shared" si="70"/>
        <v>xlswrite('G:\Mi unidad\1. PROYECTOS TELLO 2022\SCM SPILL OVERS\outputs\PEAO\densidad_g\1%\simulacion_4\synthetic_control_spillover_outputs.xlsx',synthetic_control_sp_153,153)</v>
      </c>
      <c r="OV55" s="2" t="str">
        <f t="shared" si="71"/>
        <v>xlswrite('G:\Mi unidad\1. PROYECTOS TELLO 2022\SCM SPILL OVERS\outputs\PEAO\densidad_g\1%\simulacion_4\observado_outputs.xlsx',tratado_153,153)</v>
      </c>
      <c r="PI55" s="2" t="str">
        <f t="shared" si="72"/>
        <v>xlswrite('G:\Mi unidad\1. PROYECTOS TELLO 2022\SCM SPILL OVERS\outputs\PEAO\alimentos\1%\simulacion_4\synthetic_control_outputs.xlsx',synthetic_control_153,153);</v>
      </c>
      <c r="PJ55" s="2" t="str">
        <f t="shared" si="73"/>
        <v>xlswrite('G:\Mi unidad\1. PROYECTOS TELLO 2022\SCM SPILL OVERS\outputs\PEAO\alimentos\1%\simulacion_4\synthetic_control_spillover_outputs.xlsx',synthetic_control_sp_153,153);</v>
      </c>
      <c r="PK55" s="2" t="str">
        <f t="shared" si="74"/>
        <v>xlswrite('G:\Mi unidad\1. PROYECTOS TELLO 2022\SCM SPILL OVERS\outputs\PEAO\alimentos\1%\simulacion_4\observado_outputs.xlsx',tratado_153,153);</v>
      </c>
      <c r="PP55" s="2" t="str">
        <f t="shared" si="75"/>
        <v>xlswrite('G:\Mi unidad\1. PROYECTOS TELLO 2022\SCM SPILL OVERS\outputs\PEAO\jefe_hogar\1%\simulacion_4\synthetic_control_outputs.xlsx',synthetic_control_153,153);</v>
      </c>
      <c r="PQ55" s="2" t="str">
        <f t="shared" si="76"/>
        <v>xlswrite('G:\Mi unidad\1. PROYECTOS TELLO 2022\SCM SPILL OVERS\outputs\PEAO\jefe_hogar\1%\simulacion_4\synthetic_control_spillover_outputs.xlsx',synthetic_control_sp_153,153);</v>
      </c>
      <c r="PR55" s="2" t="str">
        <f t="shared" si="77"/>
        <v>xlswrite('G:\Mi unidad\1. PROYECTOS TELLO 2022\SCM SPILL OVERS\outputs\PEAO\jefe_hogar\1%\simulacion_4\observado_outputs.xlsx',tratado_153,153);</v>
      </c>
      <c r="PV55" s="2" t="str">
        <f t="shared" si="78"/>
        <v>xlswrite('G:\Mi unidad\1. PROYECTOS TELLO 2022\SCM SPILL OVERS\outputs\PEAO\mujeres\1%\simulacion_4\synthetic_control_outputs.xlsx',synthetic_control_153,153);</v>
      </c>
      <c r="PW55" s="2" t="str">
        <f t="shared" si="79"/>
        <v>xlswrite('G:\Mi unidad\1. PROYECTOS TELLO 2022\SCM SPILL OVERS\outputs\PEAO\mujeres\1%\simulacion_4\synthetic_control_spillover_outputs.xlsx',synthetic_control_sp_153,153);</v>
      </c>
      <c r="PX55" s="2" t="str">
        <f t="shared" si="80"/>
        <v>xlswrite('G:\Mi unidad\1. PROYECTOS TELLO 2022\SCM SPILL OVERS\outputs\PEAO\mujeres\1%\simulacion_4\observado_outputs.xlsx',tratado_153,153);</v>
      </c>
      <c r="QB55" s="2" t="str">
        <f t="shared" si="81"/>
        <v>xlswrite('G:\Mi unidad\1. PROYECTOS TELLO 2022\SCM SPILL OVERS\outputs\PEAO\criminalidad\1%\simulacion_4\synthetic_control_outputs.xlsx',synthetic_control_153,153);</v>
      </c>
      <c r="QC55" s="2" t="str">
        <f t="shared" si="82"/>
        <v>xlswrite('G:\Mi unidad\1. PROYECTOS TELLO 2022\SCM SPILL OVERS\outputs\PEAO\criminalidad\1%\simulacion_4\synthetic_control_spillover_outputs.xlsx',synthetic_control_sp_153,153);</v>
      </c>
      <c r="QD55" s="2" t="str">
        <f t="shared" si="83"/>
        <v>xlswrite('G:\Mi unidad\1. PROYECTOS TELLO 2022\SCM SPILL OVERS\outputs\PEAO\criminalidad\1%\simulacion_4\observado_outputs.xlsx',tratado_153,153);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sp_andrews(Y_pre_"&amp;QP55&amp;",PEAO_"&amp;QP55&amp;"(:,T+s),A_"&amp;QP55&amp;",C,d,alpha_sig);"</f>
        <v xml:space="preserve">    spillover_test_27(s) = sp_andrews(Y_pre_27,PEAO_27(:,T+s),A_27,C,d,alpha_sig);</v>
      </c>
      <c r="QW55">
        <v>39</v>
      </c>
      <c r="QX55" t="str">
        <f>"xlswrite('G:\Mi unidad\1. PROYECTOS TELLO 2022\SCM SPILL OVERS\outputs\PEAO\bajo_niv_educ\1%\simulacion_4\output_tests.xlsx',alpha1_hat_vec_"&amp;QW55&amp;"','alpha1_hat_vec_"&amp;QW55&amp;"');"</f>
        <v>xlswrite('G:\Mi unidad\1. PROYECTOS TELLO 2022\SCM SPILL OVERS\outputs\PEAO\bajo_niv_educ\1%\simulacion_4\output_tests.xlsx',alpha1_hat_vec_39','alpha1_hat_vec_39');</v>
      </c>
      <c r="RK55">
        <v>39</v>
      </c>
      <c r="RL55" t="str">
        <f>"xlswrite('G:\Mi unidad\1. PROYECTOS TELLO 2022\SCM SPILL OVERS\outputs\PEAO\bajo_ingreso\1%\simulacion_4\output_tests.xlsx',alpha1_hat_vec_"&amp;RK55&amp;"','alpha1_hat_vec_"&amp;RK55&amp;"');"</f>
        <v>xlswrite('G:\Mi unidad\1. PROYECTOS TELLO 2022\SCM SPILL OVERS\outputs\PEAO\bajo_ingreso\1%\simulacion_4\output_tests.xlsx',alpha1_hat_vec_39','alpha1_hat_vec_39');</v>
      </c>
      <c r="RW55">
        <v>39</v>
      </c>
      <c r="RX55" t="str">
        <f>"xlswrite('G:\Mi unidad\1. PROYECTOS TELLO 2022\SCM SPILL OVERS\outputs\PEAO\densidad\1%\simulacion_4\output_tests.xlsx',alpha1_hat_vec_"&amp;RW55&amp;"','alpha1_hat_vec_"&amp;RW55&amp;"');"</f>
        <v>xlswrite('G:\Mi unidad\1. PROYECTOS TELLO 2022\SCM SPILL OVERS\outputs\PEAO\densidad\1%\simulacion_4\output_tests.xlsx',alpha1_hat_vec_39','alpha1_hat_vec_39');</v>
      </c>
      <c r="SI55">
        <v>39</v>
      </c>
      <c r="SJ55" t="str">
        <f>"xlswrite('G:\Mi unidad\1. PROYECTOS TELLO 2022\SCM SPILL OVERS\outputs\PEAO\densidad_g\1%\simulacion_4\output_tests.xlsx',alpha1_hat_vec_"&amp;SI55&amp;"','alpha1_hat_vec_"&amp;SI55&amp;"');"</f>
        <v>xlswrite('G:\Mi unidad\1. PROYECTOS TELLO 2022\SCM SPILL OVERS\outputs\PEAO\densidad_g\1%\simulacion_4\output_tests.xlsx',alpha1_hat_vec_39','alpha1_hat_vec_39');</v>
      </c>
      <c r="SU55">
        <v>39</v>
      </c>
      <c r="SV55" t="str">
        <f>"xlswrite('G:\Mi unidad\1. PROYECTOS TELLO 2022\SCM SPILL OVERS\outputs\PEAO\distancia_centro_salud\1%\simulacion_4\output_tests.xlsx',alpha1_hat_vec_"&amp;SU55&amp;"','alpha1_hat_vec_"&amp;SU55&amp;"');"</f>
        <v>xlswrite('G:\Mi unidad\1. PROYECTOS TELLO 2022\SCM SPILL OVERS\outputs\PEAO\distancia_centro_salud\1%\simulacion_4\output_tests.xlsx',alpha1_hat_vec_39','alpha1_hat_vec_39');</v>
      </c>
      <c r="TH55">
        <v>39</v>
      </c>
      <c r="TI55" t="str">
        <f>"xlswrite('G:\Mi unidad\1. PROYECTOS TELLO 2022\SCM SPILL OVERS\outputs\PEAO\informalidad\1%\simulacion_4\output_tests.xlsx',alpha1_hat_vec_"&amp;TH55&amp;"','alpha1_hat_vec_"&amp;TH55&amp;"');"</f>
        <v>xlswrite('G:\Mi unidad\1. PROYECTOS TELLO 2022\SCM SPILL OVERS\outputs\PEAO\informalidad\1%\simulacion_4\output_tests.xlsx',alpha1_hat_vec_39','alpha1_hat_vec_39');</v>
      </c>
      <c r="TU55">
        <v>39</v>
      </c>
      <c r="TV55" t="str">
        <f>"xlswrite('G:\Mi unidad\1. PROYECTOS TELLO 2022\SCM SPILL OVERS\outputs\PEAO\alimentos\1%\simulacion_4\output_tests.xlsx',alpha1_hat_vec_"&amp;TU55&amp;"','alpha1_hat_vec_"&amp;TU55&amp;"');"</f>
        <v>xlswrite('G:\Mi unidad\1. PROYECTOS TELLO 2022\SCM SPILL OVERS\outputs\PEAO\alimentos\1%\simulacion_4\output_tests.xlsx',alpha1_hat_vec_39','alpha1_hat_vec_39');</v>
      </c>
      <c r="UB55">
        <v>39</v>
      </c>
      <c r="UC55" t="str">
        <f>"xlswrite('G:\Mi unidad\1. PROYECTOS TELLO 2022\SCM SPILL OVERS\outputs\PEAO\jefe_hogar\1%\simulacion_4\output_tests.xlsx',alpha1_hat_vec_"&amp;UB55&amp;"','alpha1_hat_vec_"&amp;UB55&amp;"');"</f>
        <v>xlswrite('G:\Mi unidad\1. PROYECTOS TELLO 2022\SCM SPILL OVERS\outputs\PEAO\jefe_hogar\1%\simulacion_4\output_tests.xlsx',alpha1_hat_vec_39','alpha1_hat_vec_39');</v>
      </c>
      <c r="UI55">
        <v>39</v>
      </c>
      <c r="UJ55" t="str">
        <f>"xlswrite('G:\Mi unidad\1. PROYECTOS TELLO 2022\SCM SPILL OVERS\outputs\PEAO\mujeres\1%\simulacion_4\output_tests.xlsx',alpha1_hat_vec_"&amp;UI55&amp;"','alpha1_hat_vec_"&amp;UI55&amp;"');"</f>
        <v>xlswrite('G:\Mi unidad\1. PROYECTOS TELLO 2022\SCM SPILL OVERS\outputs\PEAO\mujeres\1%\simulacion_4\output_tests.xlsx',alpha1_hat_vec_39','alpha1_hat_vec_39');</v>
      </c>
      <c r="UU55">
        <v>39</v>
      </c>
      <c r="UV55" t="str">
        <f>"xlswrite('G:\Mi unidad\1. PROYECTOS TELLO 2022\SCM SPILL OVERS\outputs\PEAO\criminalidad\1%\simulacion_4\output_tests.xlsx',alpha1_hat_vec_"&amp;UU55&amp;"','alpha1_hat_vec_"&amp;UU55&amp;"');"</f>
        <v>xlswrite('G:\Mi unidad\1. PROYECTOS TELLO 2022\SCM SPILL OVERS\outputs\PEAO\criminalidad\1%\simulacion_4\output_tests.xlsx',alpha1_hat_vec_39','alpha1_hat_vec_39');</v>
      </c>
    </row>
    <row r="56" spans="1:568" x14ac:dyDescent="0.3">
      <c r="A56">
        <v>157</v>
      </c>
      <c r="B56" s="2" t="str">
        <f t="shared" si="47"/>
        <v>[data_157,provincias_157,~] = xlsread('BD_PEAO_est_1_provincia_157.xlsx');</v>
      </c>
      <c r="E56" s="2" t="str">
        <f t="shared" si="37"/>
        <v>provincia_157 = unique(provincias_157(2:end,1));</v>
      </c>
      <c r="O56" s="2" t="str">
        <f t="shared" si="48"/>
        <v>PEAO_157 = reshape(data_157(:,2),T+S,N);</v>
      </c>
      <c r="T56" s="2" t="str">
        <f t="shared" si="49"/>
        <v xml:space="preserve">PEAO_157 = PEAO_157'; </v>
      </c>
      <c r="X56" s="2" t="str">
        <f t="shared" si="50"/>
        <v>tratado_157 = PEAO_157(1,:);</v>
      </c>
      <c r="AC56" s="2" t="str">
        <f t="shared" si="51"/>
        <v>PEAO_157(1,:) = [];</v>
      </c>
      <c r="AI56" s="2" t="str">
        <f t="shared" si="52"/>
        <v>PEAO_157 = [tratado_157;PEAO_157];</v>
      </c>
      <c r="AN56" s="2" t="str">
        <f t="shared" si="53"/>
        <v>Y_157 = PEAO_157; % outcome matrix</v>
      </c>
      <c r="AS56" s="2" t="str">
        <f t="shared" si="44"/>
        <v>Y_pre_157 = Y_157(:,1:T);</v>
      </c>
      <c r="AW56" s="2" t="str">
        <f t="shared" si="45"/>
        <v>Y_post_157 = Y_157(:,T+1:end);</v>
      </c>
      <c r="BA56" s="2" t="str">
        <f t="shared" si="46"/>
        <v>[a_hat_157,B_hat_157] = scm_batch(Y_pre_157);</v>
      </c>
      <c r="BF56" s="2" t="str">
        <f t="shared" si="38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39"/>
        <v>M_hat_157 = (eye(N)-B_hat_157)'*(eye(N)-B_hat_157);</v>
      </c>
      <c r="DQ56" s="2" t="str">
        <f t="shared" si="40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1"/>
        <v>synthetic_control_157=synthetic_control_157'</v>
      </c>
      <c r="EQ56" s="2" t="str">
        <f t="shared" si="42"/>
        <v>synthetic_control_sp_157=synthetic_control_sp_157'</v>
      </c>
      <c r="EV56" s="2" t="str">
        <f t="shared" si="43"/>
        <v>tratado_157=tratado_157'</v>
      </c>
      <c r="EZ56" s="2" t="str">
        <f t="shared" si="54"/>
        <v>xlswrite('G:\Mi unidad\1. PROYECTOS TELLO 2022\SCM SPILL OVERS\outputs\PEAO\distancia_centro_salud\1%\simulacion_4\synthetic_control_outputs.xlsx',synthetic_control_157,157)</v>
      </c>
      <c r="FN56" s="2" t="str">
        <f t="shared" si="55"/>
        <v>xlswrite('G:\Mi unidad\1. PROYECTOS TELLO 2022\SCM SPILL OVERS\outputs\PEAO\distancia_centro_salud\1%\simulacion_4\synthetic_control_spillover_outputs.xlsx',synthetic_control_sp_157,157)</v>
      </c>
      <c r="GD56" s="2" t="str">
        <f t="shared" si="56"/>
        <v>xlswrite('G:\Mi unidad\1. PROYECTOS TELLO 2022\SCM SPILL OVERS\outputs\PEAO\distancia_centro_salud\1%\simulacion_4\observado_outputs.xlsx',tratado_157,157)</v>
      </c>
      <c r="GR56" s="2" t="str">
        <f t="shared" si="57"/>
        <v>xlswrite('G:\Mi unidad\1. PROYECTOS TELLO 2022\SCM SPILL OVERS\outputs\PEAO\informalidad\1%\simulacion_4\synthetic_control_outputs.xlsx',synthetic_control_157,157)</v>
      </c>
      <c r="HF56" s="2" t="str">
        <f t="shared" si="58"/>
        <v>xlswrite('G:\Mi unidad\1. PROYECTOS TELLO 2022\SCM SPILL OVERS\outputs\PEAO\informalidad\1%\simulacion_4\synthetic_control_spillover_outputs.xlsx',synthetic_control_sp_157,157)</v>
      </c>
      <c r="HV56" s="2" t="str">
        <f t="shared" si="59"/>
        <v>xlswrite('G:\Mi unidad\1. PROYECTOS TELLO 2022\SCM SPILL OVERS\outputs\PEAO\informalidad\1%\simulacion_4\observado_outputs.xlsx',tratado_157,157)</v>
      </c>
      <c r="IJ56" s="2" t="str">
        <f t="shared" si="60"/>
        <v>xlswrite('G:\Mi unidad\1. PROYECTOS TELLO 2022\SCM SPILL OVERS\outputs\PEAO\densidad\1%\simulacion_4\synthetic_control_outputs.xlsx',synthetic_control_157,157)</v>
      </c>
      <c r="IX56" s="2" t="str">
        <f t="shared" si="61"/>
        <v>xlswrite('G:\Mi unidad\1. PROYECTOS TELLO 2022\SCM SPILL OVERS\outputs\PEAO\densidad\1%\simulacion_4\synthetic_control_spillover_outputs.xlsx',synthetic_control_sp_157,157)</v>
      </c>
      <c r="JN56" s="2" t="str">
        <f t="shared" si="62"/>
        <v>xlswrite('G:\Mi unidad\1. PROYECTOS TELLO 2022\SCM SPILL OVERS\outputs\PEAO\densidad\1%\simulacion_4\observado_outputs.xlsx',tratado_157,157)</v>
      </c>
      <c r="KA56" s="2" t="str">
        <f t="shared" si="63"/>
        <v>xlswrite('G:\Mi unidad\1. PROYECTOS TELLO 2022\SCM SPILL OVERS\outputs\PEAO\bajo_niv_educ\1%\simulacion_4\synthetic_control_outputs.xlsx',synthetic_control_157,157)</v>
      </c>
      <c r="KO56" s="2" t="str">
        <f t="shared" si="64"/>
        <v>xlswrite('G:\Mi unidad\1. PROYECTOS TELLO 2022\SCM SPILL OVERS\outputs\PEAO\bajo_niv_educ\1%\simulacion_4\synthetic_control_spillover_outputs.xlsx',synthetic_control_sp_157,157)</v>
      </c>
      <c r="LE56" s="2" t="str">
        <f t="shared" si="65"/>
        <v>xlswrite('G:\Mi unidad\1. PROYECTOS TELLO 2022\SCM SPILL OVERS\outputs\PEAO\bajo_niv_educ\1%\simulacion_4\observado_outputs.xlsx',tratado_157,157)</v>
      </c>
      <c r="LS56" s="2" t="str">
        <f t="shared" si="66"/>
        <v>xlswrite('G:\Mi unidad\1. PROYECTOS TELLO 2022\SCM SPILL OVERS\outputs\PEAO\bajo_ingreso\1%\simulacion_4\synthetic_control_outputs.xlsx',synthetic_control_157,157)</v>
      </c>
      <c r="MH56" s="2" t="str">
        <f t="shared" si="67"/>
        <v>xlswrite('G:\Mi unidad\1. PROYECTOS TELLO 2022\SCM SPILL OVERS\outputs\PEAO\bajo_ingreso\1%\simulacion_4\synthetic_control_spillover_outputs.xlsx',synthetic_control_sp_157,157)</v>
      </c>
      <c r="MX56" s="2" t="str">
        <f t="shared" si="68"/>
        <v>xlswrite('G:\Mi unidad\1. PROYECTOS TELLO 2022\SCM SPILL OVERS\outputs\PEAO\bajo_ingreso\1%\simulacion_4\observado_outputs.xlsx',tratado_157,157)</v>
      </c>
      <c r="NR56" s="2" t="str">
        <f t="shared" si="69"/>
        <v>xlswrite('G:\Mi unidad\1. PROYECTOS TELLO 2022\SCM SPILL OVERS\outputs\PEAO\densidad_g\1%\simulacion_4\synthetic_control_outputs.xlsx',synthetic_control_157,157)</v>
      </c>
      <c r="OF56" s="2" t="str">
        <f t="shared" si="70"/>
        <v>xlswrite('G:\Mi unidad\1. PROYECTOS TELLO 2022\SCM SPILL OVERS\outputs\PEAO\densidad_g\1%\simulacion_4\synthetic_control_spillover_outputs.xlsx',synthetic_control_sp_157,157)</v>
      </c>
      <c r="OV56" s="2" t="str">
        <f t="shared" si="71"/>
        <v>xlswrite('G:\Mi unidad\1. PROYECTOS TELLO 2022\SCM SPILL OVERS\outputs\PEAO\densidad_g\1%\simulacion_4\observado_outputs.xlsx',tratado_157,157)</v>
      </c>
      <c r="PI56" s="2" t="str">
        <f t="shared" si="72"/>
        <v>xlswrite('G:\Mi unidad\1. PROYECTOS TELLO 2022\SCM SPILL OVERS\outputs\PEAO\alimentos\1%\simulacion_4\synthetic_control_outputs.xlsx',synthetic_control_157,157);</v>
      </c>
      <c r="PJ56" s="2" t="str">
        <f t="shared" si="73"/>
        <v>xlswrite('G:\Mi unidad\1. PROYECTOS TELLO 2022\SCM SPILL OVERS\outputs\PEAO\alimentos\1%\simulacion_4\synthetic_control_spillover_outputs.xlsx',synthetic_control_sp_157,157);</v>
      </c>
      <c r="PK56" s="2" t="str">
        <f t="shared" si="74"/>
        <v>xlswrite('G:\Mi unidad\1. PROYECTOS TELLO 2022\SCM SPILL OVERS\outputs\PEAO\alimentos\1%\simulacion_4\observado_outputs.xlsx',tratado_157,157);</v>
      </c>
      <c r="PP56" s="2" t="str">
        <f t="shared" si="75"/>
        <v>xlswrite('G:\Mi unidad\1. PROYECTOS TELLO 2022\SCM SPILL OVERS\outputs\PEAO\jefe_hogar\1%\simulacion_4\synthetic_control_outputs.xlsx',synthetic_control_157,157);</v>
      </c>
      <c r="PQ56" s="2" t="str">
        <f t="shared" si="76"/>
        <v>xlswrite('G:\Mi unidad\1. PROYECTOS TELLO 2022\SCM SPILL OVERS\outputs\PEAO\jefe_hogar\1%\simulacion_4\synthetic_control_spillover_outputs.xlsx',synthetic_control_sp_157,157);</v>
      </c>
      <c r="PR56" s="2" t="str">
        <f t="shared" si="77"/>
        <v>xlswrite('G:\Mi unidad\1. PROYECTOS TELLO 2022\SCM SPILL OVERS\outputs\PEAO\jefe_hogar\1%\simulacion_4\observado_outputs.xlsx',tratado_157,157);</v>
      </c>
      <c r="PV56" s="2" t="str">
        <f t="shared" si="78"/>
        <v>xlswrite('G:\Mi unidad\1. PROYECTOS TELLO 2022\SCM SPILL OVERS\outputs\PEAO\mujeres\1%\simulacion_4\synthetic_control_outputs.xlsx',synthetic_control_157,157);</v>
      </c>
      <c r="PW56" s="2" t="str">
        <f t="shared" si="79"/>
        <v>xlswrite('G:\Mi unidad\1. PROYECTOS TELLO 2022\SCM SPILL OVERS\outputs\PEAO\mujeres\1%\simulacion_4\synthetic_control_spillover_outputs.xlsx',synthetic_control_sp_157,157);</v>
      </c>
      <c r="PX56" s="2" t="str">
        <f t="shared" si="80"/>
        <v>xlswrite('G:\Mi unidad\1. PROYECTOS TELLO 2022\SCM SPILL OVERS\outputs\PEAO\mujeres\1%\simulacion_4\observado_outputs.xlsx',tratado_157,157);</v>
      </c>
      <c r="QB56" s="2" t="str">
        <f t="shared" si="81"/>
        <v>xlswrite('G:\Mi unidad\1. PROYECTOS TELLO 2022\SCM SPILL OVERS\outputs\PEAO\criminalidad\1%\simulacion_4\synthetic_control_outputs.xlsx',synthetic_control_157,157);</v>
      </c>
      <c r="QC56" s="2" t="str">
        <f t="shared" si="82"/>
        <v>xlswrite('G:\Mi unidad\1. PROYECTOS TELLO 2022\SCM SPILL OVERS\outputs\PEAO\criminalidad\1%\simulacion_4\synthetic_control_spillover_outputs.xlsx',synthetic_control_sp_157,157);</v>
      </c>
      <c r="QD56" s="2" t="str">
        <f t="shared" si="83"/>
        <v>xlswrite('G:\Mi unidad\1. PROYECTOS TELLO 2022\SCM SPILL OVERS\outputs\PEAO\criminalidad\1%\simulacion_4\observado_outputs.xlsx',tratado_157,157);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OVERS\outputs\PEAO\bajo_niv_educ\1%\simulacion_4\output_tests.xlsx',spillover_test_"&amp;QW56&amp;"','sp_test_"&amp;QW56&amp;"');"</f>
        <v>xlswrite('G:\Mi unidad\1. PROYECTOS TELLO 2022\SCM SPILL OVERS\outputs\PEAO\bajo_niv_educ\1%\simulacion_4\output_tests.xlsx',spillover_test_39','sp_test_39');</v>
      </c>
      <c r="RK56">
        <v>39</v>
      </c>
      <c r="RL56" t="str">
        <f>"xlswrite('G:\Mi unidad\1. PROYECTOS TELLO 2022\SCM SPILL OVERS\outputs\PEAO\bajo_ingreso\1%\simulacion_4\output_tests.xlsx',spillover_test_"&amp;RK56&amp;"','sp_test_"&amp;RK56&amp;"');"</f>
        <v>xlswrite('G:\Mi unidad\1. PROYECTOS TELLO 2022\SCM SPILL OVERS\outputs\PEAO\bajo_ingreso\1%\simulacion_4\output_tests.xlsx',spillover_test_39','sp_test_39');</v>
      </c>
      <c r="RW56">
        <v>39</v>
      </c>
      <c r="RX56" t="str">
        <f>"xlswrite('G:\Mi unidad\1. PROYECTOS TELLO 2022\SCM SPILL OVERS\outputs\PEAO\densidad\1%\simulacion_4\output_tests.xlsx',spillover_test_"&amp;RW56&amp;"','sp_test_"&amp;RW56&amp;"');"</f>
        <v>xlswrite('G:\Mi unidad\1. PROYECTOS TELLO 2022\SCM SPILL OVERS\outputs\PEAO\densidad\1%\simulacion_4\output_tests.xlsx',spillover_test_39','sp_test_39');</v>
      </c>
      <c r="SI56">
        <v>39</v>
      </c>
      <c r="SJ56" t="str">
        <f>"xlswrite('G:\Mi unidad\1. PROYECTOS TELLO 2022\SCM SPILL OVERS\outputs\PEAO\densidad_g\1%\simulacion_4\output_tests.xlsx',spillover_test_"&amp;SI56&amp;"','sp_test_"&amp;SI56&amp;"');"</f>
        <v>xlswrite('G:\Mi unidad\1. PROYECTOS TELLO 2022\SCM SPILL OVERS\outputs\PEAO\densidad_g\1%\simulacion_4\output_tests.xlsx',spillover_test_39','sp_test_39');</v>
      </c>
      <c r="SU56">
        <v>39</v>
      </c>
      <c r="SV56" t="str">
        <f>"xlswrite('G:\Mi unidad\1. PROYECTOS TELLO 2022\SCM SPILL OVERS\outputs\PEAO\distancia_centro_salud\1%\simulacion_4\output_tests.xlsx',spillover_test_"&amp;SU56&amp;"','sp_test_"&amp;SU56&amp;"');"</f>
        <v>xlswrite('G:\Mi unidad\1. PROYECTOS TELLO 2022\SCM SPILL OVERS\outputs\PEAO\distancia_centro_salud\1%\simulacion_4\output_tests.xlsx',spillover_test_39','sp_test_39');</v>
      </c>
      <c r="TH56">
        <v>39</v>
      </c>
      <c r="TI56" t="str">
        <f>"xlswrite('G:\Mi unidad\1. PROYECTOS TELLO 2022\SCM SPILL OVERS\outputs\PEAO\informalidad\1%\simulacion_4\output_tests.xlsx',spillover_test_"&amp;TH56&amp;"','sp_test_"&amp;TH56&amp;"');"</f>
        <v>xlswrite('G:\Mi unidad\1. PROYECTOS TELLO 2022\SCM SPILL OVERS\outputs\PEAO\informalidad\1%\simulacion_4\output_tests.xlsx',spillover_test_39','sp_test_39');</v>
      </c>
      <c r="TU56">
        <v>39</v>
      </c>
      <c r="TV56" t="str">
        <f>"xlswrite('G:\Mi unidad\1. PROYECTOS TELLO 2022\SCM SPILL OVERS\outputs\PEAO\alimentos\1%\simulacion_4\output_tests.xlsx',spillover_test_"&amp;TU56&amp;"','sp_test_"&amp;TU56&amp;"');"</f>
        <v>xlswrite('G:\Mi unidad\1. PROYECTOS TELLO 2022\SCM SPILL OVERS\outputs\PEAO\alimentos\1%\simulacion_4\output_tests.xlsx',spillover_test_39','sp_test_39');</v>
      </c>
      <c r="UB56">
        <v>39</v>
      </c>
      <c r="UC56" t="str">
        <f>"xlswrite('G:\Mi unidad\1. PROYECTOS TELLO 2022\SCM SPILL OVERS\outputs\PEAO\jefe_hogar\1%\simulacion_4\output_tests.xlsx',spillover_test_"&amp;UB56&amp;"','sp_test_"&amp;UB56&amp;"');"</f>
        <v>xlswrite('G:\Mi unidad\1. PROYECTOS TELLO 2022\SCM SPILL OVERS\outputs\PEAO\jefe_hogar\1%\simulacion_4\output_tests.xlsx',spillover_test_39','sp_test_39');</v>
      </c>
      <c r="UI56">
        <v>39</v>
      </c>
      <c r="UJ56" t="str">
        <f>"xlswrite('G:\Mi unidad\1. PROYECTOS TELLO 2022\SCM SPILL OVERS\outputs\PEAO\mujeres\1%\simulacion_4\output_tests.xlsx',spillover_test_"&amp;UI56&amp;"','sp_test_"&amp;UI56&amp;"');"</f>
        <v>xlswrite('G:\Mi unidad\1. PROYECTOS TELLO 2022\SCM SPILL OVERS\outputs\PEAO\mujeres\1%\simulacion_4\output_tests.xlsx',spillover_test_39','sp_test_39');</v>
      </c>
      <c r="UU56">
        <v>39</v>
      </c>
      <c r="UV56" t="str">
        <f>"xlswrite('G:\Mi unidad\1. PROYECTOS TELLO 2022\SCM SPILL OVERS\outputs\PEAO\criminalidad\1%\simulacion_4\output_tests.xlsx',spillover_test_"&amp;UU56&amp;"','sp_test_"&amp;UU56&amp;"');"</f>
        <v>xlswrite('G:\Mi unidad\1. PROYECTOS TELLO 2022\SCM SPILL OVERS\outputs\PEAO\criminalidad\1%\simulacion_4\output_tests.xlsx',spillover_test_39','sp_test_39');</v>
      </c>
    </row>
    <row r="57" spans="1:568" x14ac:dyDescent="0.3">
      <c r="A57">
        <v>158</v>
      </c>
      <c r="B57" s="2" t="str">
        <f t="shared" si="47"/>
        <v>[data_158,provincias_158,~] = xlsread('BD_PEAO_est_1_provincia_158.xlsx');</v>
      </c>
      <c r="E57" s="2" t="str">
        <f t="shared" si="37"/>
        <v>provincia_158 = unique(provincias_158(2:end,1));</v>
      </c>
      <c r="O57" s="2" t="str">
        <f t="shared" si="48"/>
        <v>PEAO_158 = reshape(data_158(:,2),T+S,N);</v>
      </c>
      <c r="T57" s="2" t="str">
        <f t="shared" si="49"/>
        <v xml:space="preserve">PEAO_158 = PEAO_158'; </v>
      </c>
      <c r="X57" s="2" t="str">
        <f t="shared" si="50"/>
        <v>tratado_158 = PEAO_158(1,:);</v>
      </c>
      <c r="AC57" s="2" t="str">
        <f t="shared" si="51"/>
        <v>PEAO_158(1,:) = [];</v>
      </c>
      <c r="AI57" s="2" t="str">
        <f t="shared" si="52"/>
        <v>PEAO_158 = [tratado_158;PEAO_158];</v>
      </c>
      <c r="AN57" s="2" t="str">
        <f t="shared" si="53"/>
        <v>Y_158 = PEAO_158; % outcome matrix</v>
      </c>
      <c r="AS57" s="2" t="str">
        <f t="shared" si="44"/>
        <v>Y_pre_158 = Y_158(:,1:T);</v>
      </c>
      <c r="AW57" s="2" t="str">
        <f t="shared" si="45"/>
        <v>Y_post_158 = Y_158(:,T+1:end);</v>
      </c>
      <c r="BA57" s="2" t="str">
        <f t="shared" si="46"/>
        <v>[a_hat_158,B_hat_158] = scm_batch(Y_pre_158);</v>
      </c>
      <c r="BF57" s="2" t="str">
        <f t="shared" si="38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39"/>
        <v>M_hat_158 = (eye(N)-B_hat_158)'*(eye(N)-B_hat_158);</v>
      </c>
      <c r="DQ57" s="2" t="str">
        <f t="shared" si="40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1"/>
        <v>synthetic_control_158=synthetic_control_158'</v>
      </c>
      <c r="EQ57" s="2" t="str">
        <f t="shared" si="42"/>
        <v>synthetic_control_sp_158=synthetic_control_sp_158'</v>
      </c>
      <c r="EV57" s="2" t="str">
        <f t="shared" si="43"/>
        <v>tratado_158=tratado_158'</v>
      </c>
      <c r="EZ57" s="2" t="str">
        <f t="shared" si="54"/>
        <v>xlswrite('G:\Mi unidad\1. PROYECTOS TELLO 2022\SCM SPILL OVERS\outputs\PEAO\distancia_centro_salud\1%\simulacion_4\synthetic_control_outputs.xlsx',synthetic_control_158,158)</v>
      </c>
      <c r="FN57" s="2" t="str">
        <f t="shared" si="55"/>
        <v>xlswrite('G:\Mi unidad\1. PROYECTOS TELLO 2022\SCM SPILL OVERS\outputs\PEAO\distancia_centro_salud\1%\simulacion_4\synthetic_control_spillover_outputs.xlsx',synthetic_control_sp_158,158)</v>
      </c>
      <c r="GD57" s="2" t="str">
        <f t="shared" si="56"/>
        <v>xlswrite('G:\Mi unidad\1. PROYECTOS TELLO 2022\SCM SPILL OVERS\outputs\PEAO\distancia_centro_salud\1%\simulacion_4\observado_outputs.xlsx',tratado_158,158)</v>
      </c>
      <c r="GR57" s="2" t="str">
        <f t="shared" si="57"/>
        <v>xlswrite('G:\Mi unidad\1. PROYECTOS TELLO 2022\SCM SPILL OVERS\outputs\PEAO\informalidad\1%\simulacion_4\synthetic_control_outputs.xlsx',synthetic_control_158,158)</v>
      </c>
      <c r="HF57" s="2" t="str">
        <f t="shared" si="58"/>
        <v>xlswrite('G:\Mi unidad\1. PROYECTOS TELLO 2022\SCM SPILL OVERS\outputs\PEAO\informalidad\1%\simulacion_4\synthetic_control_spillover_outputs.xlsx',synthetic_control_sp_158,158)</v>
      </c>
      <c r="HV57" s="2" t="str">
        <f t="shared" si="59"/>
        <v>xlswrite('G:\Mi unidad\1. PROYECTOS TELLO 2022\SCM SPILL OVERS\outputs\PEAO\informalidad\1%\simulacion_4\observado_outputs.xlsx',tratado_158,158)</v>
      </c>
      <c r="IJ57" s="2" t="str">
        <f t="shared" si="60"/>
        <v>xlswrite('G:\Mi unidad\1. PROYECTOS TELLO 2022\SCM SPILL OVERS\outputs\PEAO\densidad\1%\simulacion_4\synthetic_control_outputs.xlsx',synthetic_control_158,158)</v>
      </c>
      <c r="IX57" s="2" t="str">
        <f t="shared" si="61"/>
        <v>xlswrite('G:\Mi unidad\1. PROYECTOS TELLO 2022\SCM SPILL OVERS\outputs\PEAO\densidad\1%\simulacion_4\synthetic_control_spillover_outputs.xlsx',synthetic_control_sp_158,158)</v>
      </c>
      <c r="JN57" s="2" t="str">
        <f t="shared" si="62"/>
        <v>xlswrite('G:\Mi unidad\1. PROYECTOS TELLO 2022\SCM SPILL OVERS\outputs\PEAO\densidad\1%\simulacion_4\observado_outputs.xlsx',tratado_158,158)</v>
      </c>
      <c r="KA57" s="2" t="str">
        <f t="shared" si="63"/>
        <v>xlswrite('G:\Mi unidad\1. PROYECTOS TELLO 2022\SCM SPILL OVERS\outputs\PEAO\bajo_niv_educ\1%\simulacion_4\synthetic_control_outputs.xlsx',synthetic_control_158,158)</v>
      </c>
      <c r="KO57" s="2" t="str">
        <f t="shared" si="64"/>
        <v>xlswrite('G:\Mi unidad\1. PROYECTOS TELLO 2022\SCM SPILL OVERS\outputs\PEAO\bajo_niv_educ\1%\simulacion_4\synthetic_control_spillover_outputs.xlsx',synthetic_control_sp_158,158)</v>
      </c>
      <c r="LE57" s="2" t="str">
        <f t="shared" si="65"/>
        <v>xlswrite('G:\Mi unidad\1. PROYECTOS TELLO 2022\SCM SPILL OVERS\outputs\PEAO\bajo_niv_educ\1%\simulacion_4\observado_outputs.xlsx',tratado_158,158)</v>
      </c>
      <c r="LS57" s="2" t="str">
        <f t="shared" si="66"/>
        <v>xlswrite('G:\Mi unidad\1. PROYECTOS TELLO 2022\SCM SPILL OVERS\outputs\PEAO\bajo_ingreso\1%\simulacion_4\synthetic_control_outputs.xlsx',synthetic_control_158,158)</v>
      </c>
      <c r="MH57" s="2" t="str">
        <f t="shared" si="67"/>
        <v>xlswrite('G:\Mi unidad\1. PROYECTOS TELLO 2022\SCM SPILL OVERS\outputs\PEAO\bajo_ingreso\1%\simulacion_4\synthetic_control_spillover_outputs.xlsx',synthetic_control_sp_158,158)</v>
      </c>
      <c r="MX57" s="2" t="str">
        <f t="shared" si="68"/>
        <v>xlswrite('G:\Mi unidad\1. PROYECTOS TELLO 2022\SCM SPILL OVERS\outputs\PEAO\bajo_ingreso\1%\simulacion_4\observado_outputs.xlsx',tratado_158,158)</v>
      </c>
      <c r="NR57" s="2" t="str">
        <f t="shared" si="69"/>
        <v>xlswrite('G:\Mi unidad\1. PROYECTOS TELLO 2022\SCM SPILL OVERS\outputs\PEAO\densidad_g\1%\simulacion_4\synthetic_control_outputs.xlsx',synthetic_control_158,158)</v>
      </c>
      <c r="OF57" s="2" t="str">
        <f t="shared" si="70"/>
        <v>xlswrite('G:\Mi unidad\1. PROYECTOS TELLO 2022\SCM SPILL OVERS\outputs\PEAO\densidad_g\1%\simulacion_4\synthetic_control_spillover_outputs.xlsx',synthetic_control_sp_158,158)</v>
      </c>
      <c r="OV57" s="2" t="str">
        <f t="shared" si="71"/>
        <v>xlswrite('G:\Mi unidad\1. PROYECTOS TELLO 2022\SCM SPILL OVERS\outputs\PEAO\densidad_g\1%\simulacion_4\observado_outputs.xlsx',tratado_158,158)</v>
      </c>
      <c r="PI57" s="2" t="str">
        <f t="shared" si="72"/>
        <v>xlswrite('G:\Mi unidad\1. PROYECTOS TELLO 2022\SCM SPILL OVERS\outputs\PEAO\alimentos\1%\simulacion_4\synthetic_control_outputs.xlsx',synthetic_control_158,158);</v>
      </c>
      <c r="PJ57" s="2" t="str">
        <f t="shared" si="73"/>
        <v>xlswrite('G:\Mi unidad\1. PROYECTOS TELLO 2022\SCM SPILL OVERS\outputs\PEAO\alimentos\1%\simulacion_4\synthetic_control_spillover_outputs.xlsx',synthetic_control_sp_158,158);</v>
      </c>
      <c r="PK57" s="2" t="str">
        <f t="shared" si="74"/>
        <v>xlswrite('G:\Mi unidad\1. PROYECTOS TELLO 2022\SCM SPILL OVERS\outputs\PEAO\alimentos\1%\simulacion_4\observado_outputs.xlsx',tratado_158,158);</v>
      </c>
      <c r="PP57" s="2" t="str">
        <f t="shared" si="75"/>
        <v>xlswrite('G:\Mi unidad\1. PROYECTOS TELLO 2022\SCM SPILL OVERS\outputs\PEAO\jefe_hogar\1%\simulacion_4\synthetic_control_outputs.xlsx',synthetic_control_158,158);</v>
      </c>
      <c r="PQ57" s="2" t="str">
        <f t="shared" si="76"/>
        <v>xlswrite('G:\Mi unidad\1. PROYECTOS TELLO 2022\SCM SPILL OVERS\outputs\PEAO\jefe_hogar\1%\simulacion_4\synthetic_control_spillover_outputs.xlsx',synthetic_control_sp_158,158);</v>
      </c>
      <c r="PR57" s="2" t="str">
        <f t="shared" si="77"/>
        <v>xlswrite('G:\Mi unidad\1. PROYECTOS TELLO 2022\SCM SPILL OVERS\outputs\PEAO\jefe_hogar\1%\simulacion_4\observado_outputs.xlsx',tratado_158,158);</v>
      </c>
      <c r="PV57" s="2" t="str">
        <f t="shared" si="78"/>
        <v>xlswrite('G:\Mi unidad\1. PROYECTOS TELLO 2022\SCM SPILL OVERS\outputs\PEAO\mujeres\1%\simulacion_4\synthetic_control_outputs.xlsx',synthetic_control_158,158);</v>
      </c>
      <c r="PW57" s="2" t="str">
        <f t="shared" si="79"/>
        <v>xlswrite('G:\Mi unidad\1. PROYECTOS TELLO 2022\SCM SPILL OVERS\outputs\PEAO\mujeres\1%\simulacion_4\synthetic_control_spillover_outputs.xlsx',synthetic_control_sp_158,158);</v>
      </c>
      <c r="PX57" s="2" t="str">
        <f t="shared" si="80"/>
        <v>xlswrite('G:\Mi unidad\1. PROYECTOS TELLO 2022\SCM SPILL OVERS\outputs\PEAO\mujeres\1%\simulacion_4\observado_outputs.xlsx',tratado_158,158);</v>
      </c>
      <c r="QB57" s="2" t="str">
        <f t="shared" si="81"/>
        <v>xlswrite('G:\Mi unidad\1. PROYECTOS TELLO 2022\SCM SPILL OVERS\outputs\PEAO\criminalidad\1%\simulacion_4\synthetic_control_outputs.xlsx',synthetic_control_158,158);</v>
      </c>
      <c r="QC57" s="2" t="str">
        <f t="shared" si="82"/>
        <v>xlswrite('G:\Mi unidad\1. PROYECTOS TELLO 2022\SCM SPILL OVERS\outputs\PEAO\criminalidad\1%\simulacion_4\synthetic_control_spillover_outputs.xlsx',synthetic_control_sp_158,158);</v>
      </c>
      <c r="QD57" s="2" t="str">
        <f t="shared" si="83"/>
        <v>xlswrite('G:\Mi unidad\1. PROYECTOS TELLO 2022\SCM SPILL OVERS\outputs\PEAO\criminalidad\1%\simulacion_4\observado_outputs.xlsx',tratado_158,158);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OVERS\outputs\PEAO\bajo_niv_educ\1%\simulacion_4\output_tests.xlsx',lb_vec_"&amp;QW57&amp;"','lb_vec_"&amp;QW57&amp;"');"</f>
        <v>xlswrite('G:\Mi unidad\1. PROYECTOS TELLO 2022\SCM SPILL OVERS\outputs\PEAO\bajo_niv_educ\1%\simulacion_4\output_tests.xlsx',lb_vec_41','lb_vec_41');</v>
      </c>
      <c r="RK57">
        <v>41</v>
      </c>
      <c r="RL57" t="str">
        <f>"xlswrite('G:\Mi unidad\1. PROYECTOS TELLO 2022\SCM SPILL OVERS\outputs\PEAO\bajo_ingreso\1%\simulacion_4\output_tests.xlsx',lb_vec_"&amp;RK57&amp;"','lb_vec_"&amp;RK57&amp;"');"</f>
        <v>xlswrite('G:\Mi unidad\1. PROYECTOS TELLO 2022\SCM SPILL OVERS\outputs\PEAO\bajo_ingreso\1%\simulacion_4\output_tests.xlsx',lb_vec_41','lb_vec_41');</v>
      </c>
      <c r="RW57">
        <v>41</v>
      </c>
      <c r="RX57" t="str">
        <f>"xlswrite('G:\Mi unidad\1. PROYECTOS TELLO 2022\SCM SPILL OVERS\outputs\PEAO\densidad\1%\simulacion_4\output_tests.xlsx',lb_vec_"&amp;RW57&amp;"','lb_vec_"&amp;RW57&amp;"');"</f>
        <v>xlswrite('G:\Mi unidad\1. PROYECTOS TELLO 2022\SCM SPILL OVERS\outputs\PEAO\densidad\1%\simulacion_4\output_tests.xlsx',lb_vec_41','lb_vec_41');</v>
      </c>
      <c r="SI57">
        <v>41</v>
      </c>
      <c r="SJ57" t="str">
        <f>"xlswrite('G:\Mi unidad\1. PROYECTOS TELLO 2022\SCM SPILL OVERS\outputs\PEAO\densidad_g\1%\simulacion_4\output_tests.xlsx',lb_vec_"&amp;SI57&amp;"','lb_vec_"&amp;SI57&amp;"');"</f>
        <v>xlswrite('G:\Mi unidad\1. PROYECTOS TELLO 2022\SCM SPILL OVERS\outputs\PEAO\densidad_g\1%\simulacion_4\output_tests.xlsx',lb_vec_41','lb_vec_41');</v>
      </c>
      <c r="SU57">
        <v>41</v>
      </c>
      <c r="SV57" t="str">
        <f>"xlswrite('G:\Mi unidad\1. PROYECTOS TELLO 2022\SCM SPILL OVERS\outputs\PEAO\distancia_centro_salud\1%\simulacion_4\output_tests.xlsx',lb_vec_"&amp;SU57&amp;"','lb_vec_"&amp;SU57&amp;"');"</f>
        <v>xlswrite('G:\Mi unidad\1. PROYECTOS TELLO 2022\SCM SPILL OVERS\outputs\PEAO\distancia_centro_salud\1%\simulacion_4\output_tests.xlsx',lb_vec_41','lb_vec_41');</v>
      </c>
      <c r="TH57">
        <v>41</v>
      </c>
      <c r="TI57" t="str">
        <f>"xlswrite('G:\Mi unidad\1. PROYECTOS TELLO 2022\SCM SPILL OVERS\outputs\PEAO\informalidad\1%\simulacion_4\output_tests.xlsx',lb_vec_"&amp;TH57&amp;"','lb_vec_"&amp;TH57&amp;"');"</f>
        <v>xlswrite('G:\Mi unidad\1. PROYECTOS TELLO 2022\SCM SPILL OVERS\outputs\PEAO\informalidad\1%\simulacion_4\output_tests.xlsx',lb_vec_41','lb_vec_41');</v>
      </c>
      <c r="TU57">
        <v>41</v>
      </c>
      <c r="TV57" t="str">
        <f>"xlswrite('G:\Mi unidad\1. PROYECTOS TELLO 2022\SCM SPILL OVERS\outputs\PEAO\alimentos\1%\simulacion_4\output_tests.xlsx',lb_vec_"&amp;TU57&amp;"','lb_vec_"&amp;TU57&amp;"');"</f>
        <v>xlswrite('G:\Mi unidad\1. PROYECTOS TELLO 2022\SCM SPILL OVERS\outputs\PEAO\alimentos\1%\simulacion_4\output_tests.xlsx',lb_vec_41','lb_vec_41');</v>
      </c>
      <c r="UB57">
        <v>41</v>
      </c>
      <c r="UC57" t="str">
        <f>"xlswrite('G:\Mi unidad\1. PROYECTOS TELLO 2022\SCM SPILL OVERS\outputs\PEAO\jefe_hogar\1%\simulacion_4\output_tests.xlsx',lb_vec_"&amp;UB57&amp;"','lb_vec_"&amp;UB57&amp;"');"</f>
        <v>xlswrite('G:\Mi unidad\1. PROYECTOS TELLO 2022\SCM SPILL OVERS\outputs\PEAO\jefe_hogar\1%\simulacion_4\output_tests.xlsx',lb_vec_41','lb_vec_41');</v>
      </c>
      <c r="UI57">
        <v>41</v>
      </c>
      <c r="UJ57" t="str">
        <f>"xlswrite('G:\Mi unidad\1. PROYECTOS TELLO 2022\SCM SPILL OVERS\outputs\PEAO\mujeres\1%\simulacion_4\output_tests.xlsx',lb_vec_"&amp;UI57&amp;"','lb_vec_"&amp;UI57&amp;"');"</f>
        <v>xlswrite('G:\Mi unidad\1. PROYECTOS TELLO 2022\SCM SPILL OVERS\outputs\PEAO\mujeres\1%\simulacion_4\output_tests.xlsx',lb_vec_41','lb_vec_41');</v>
      </c>
      <c r="UU57">
        <v>41</v>
      </c>
      <c r="UV57" t="str">
        <f>"xlswrite('G:\Mi unidad\1. PROYECTOS TELLO 2022\SCM SPILL OVERS\outputs\PEAO\criminalidad\1%\simulacion_4\output_tests.xlsx',lb_vec_"&amp;UU57&amp;"','lb_vec_"&amp;UU57&amp;"');"</f>
        <v>xlswrite('G:\Mi unidad\1. PROYECTOS TELLO 2022\SCM SPILL OVERS\outputs\PEAO\criminalidad\1%\simulacion_4\output_tests.xlsx',lb_vec_41','lb_vec_41');</v>
      </c>
    </row>
    <row r="58" spans="1:568" x14ac:dyDescent="0.3">
      <c r="A58">
        <v>159</v>
      </c>
      <c r="B58" s="2" t="str">
        <f t="shared" si="47"/>
        <v>[data_159,provincias_159,~] = xlsread('BD_PEAO_est_1_provincia_159.xlsx');</v>
      </c>
      <c r="E58" s="2" t="str">
        <f t="shared" si="37"/>
        <v>provincia_159 = unique(provincias_159(2:end,1));</v>
      </c>
      <c r="O58" s="2" t="str">
        <f t="shared" si="48"/>
        <v>PEAO_159 = reshape(data_159(:,2),T+S,N);</v>
      </c>
      <c r="T58" s="2" t="str">
        <f t="shared" si="49"/>
        <v xml:space="preserve">PEAO_159 = PEAO_159'; </v>
      </c>
      <c r="X58" s="2" t="str">
        <f t="shared" si="50"/>
        <v>tratado_159 = PEAO_159(1,:);</v>
      </c>
      <c r="AC58" s="2" t="str">
        <f t="shared" si="51"/>
        <v>PEAO_159(1,:) = [];</v>
      </c>
      <c r="AI58" s="2" t="str">
        <f t="shared" si="52"/>
        <v>PEAO_159 = [tratado_159;PEAO_159];</v>
      </c>
      <c r="AN58" s="2" t="str">
        <f t="shared" si="53"/>
        <v>Y_159 = PEAO_159; % outcome matrix</v>
      </c>
      <c r="AS58" s="2" t="str">
        <f t="shared" si="44"/>
        <v>Y_pre_159 = Y_159(:,1:T);</v>
      </c>
      <c r="AW58" s="2" t="str">
        <f t="shared" si="45"/>
        <v>Y_post_159 = Y_159(:,T+1:end);</v>
      </c>
      <c r="BA58" s="2" t="str">
        <f t="shared" si="46"/>
        <v>[a_hat_159,B_hat_159] = scm_batch(Y_pre_159);</v>
      </c>
      <c r="BF58" s="2" t="str">
        <f t="shared" si="38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39"/>
        <v>M_hat_159 = (eye(N)-B_hat_159)'*(eye(N)-B_hat_159);</v>
      </c>
      <c r="DQ58" s="2" t="str">
        <f t="shared" si="40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1"/>
        <v>synthetic_control_159=synthetic_control_159'</v>
      </c>
      <c r="EQ58" s="2" t="str">
        <f t="shared" si="42"/>
        <v>synthetic_control_sp_159=synthetic_control_sp_159'</v>
      </c>
      <c r="EV58" s="2" t="str">
        <f t="shared" si="43"/>
        <v>tratado_159=tratado_159'</v>
      </c>
      <c r="EZ58" s="2" t="str">
        <f t="shared" si="54"/>
        <v>xlswrite('G:\Mi unidad\1. PROYECTOS TELLO 2022\SCM SPILL OVERS\outputs\PEAO\distancia_centro_salud\1%\simulacion_4\synthetic_control_outputs.xlsx',synthetic_control_159,159)</v>
      </c>
      <c r="FN58" s="2" t="str">
        <f t="shared" si="55"/>
        <v>xlswrite('G:\Mi unidad\1. PROYECTOS TELLO 2022\SCM SPILL OVERS\outputs\PEAO\distancia_centro_salud\1%\simulacion_4\synthetic_control_spillover_outputs.xlsx',synthetic_control_sp_159,159)</v>
      </c>
      <c r="GD58" s="2" t="str">
        <f t="shared" si="56"/>
        <v>xlswrite('G:\Mi unidad\1. PROYECTOS TELLO 2022\SCM SPILL OVERS\outputs\PEAO\distancia_centro_salud\1%\simulacion_4\observado_outputs.xlsx',tratado_159,159)</v>
      </c>
      <c r="GR58" s="2" t="str">
        <f t="shared" si="57"/>
        <v>xlswrite('G:\Mi unidad\1. PROYECTOS TELLO 2022\SCM SPILL OVERS\outputs\PEAO\informalidad\1%\simulacion_4\synthetic_control_outputs.xlsx',synthetic_control_159,159)</v>
      </c>
      <c r="HF58" s="2" t="str">
        <f t="shared" si="58"/>
        <v>xlswrite('G:\Mi unidad\1. PROYECTOS TELLO 2022\SCM SPILL OVERS\outputs\PEAO\informalidad\1%\simulacion_4\synthetic_control_spillover_outputs.xlsx',synthetic_control_sp_159,159)</v>
      </c>
      <c r="HV58" s="2" t="str">
        <f t="shared" si="59"/>
        <v>xlswrite('G:\Mi unidad\1. PROYECTOS TELLO 2022\SCM SPILL OVERS\outputs\PEAO\informalidad\1%\simulacion_4\observado_outputs.xlsx',tratado_159,159)</v>
      </c>
      <c r="IJ58" s="2" t="str">
        <f t="shared" si="60"/>
        <v>xlswrite('G:\Mi unidad\1. PROYECTOS TELLO 2022\SCM SPILL OVERS\outputs\PEAO\densidad\1%\simulacion_4\synthetic_control_outputs.xlsx',synthetic_control_159,159)</v>
      </c>
      <c r="IX58" s="2" t="str">
        <f t="shared" si="61"/>
        <v>xlswrite('G:\Mi unidad\1. PROYECTOS TELLO 2022\SCM SPILL OVERS\outputs\PEAO\densidad\1%\simulacion_4\synthetic_control_spillover_outputs.xlsx',synthetic_control_sp_159,159)</v>
      </c>
      <c r="JN58" s="2" t="str">
        <f t="shared" si="62"/>
        <v>xlswrite('G:\Mi unidad\1. PROYECTOS TELLO 2022\SCM SPILL OVERS\outputs\PEAO\densidad\1%\simulacion_4\observado_outputs.xlsx',tratado_159,159)</v>
      </c>
      <c r="KA58" s="2" t="str">
        <f t="shared" si="63"/>
        <v>xlswrite('G:\Mi unidad\1. PROYECTOS TELLO 2022\SCM SPILL OVERS\outputs\PEAO\bajo_niv_educ\1%\simulacion_4\synthetic_control_outputs.xlsx',synthetic_control_159,159)</v>
      </c>
      <c r="KO58" s="2" t="str">
        <f t="shared" si="64"/>
        <v>xlswrite('G:\Mi unidad\1. PROYECTOS TELLO 2022\SCM SPILL OVERS\outputs\PEAO\bajo_niv_educ\1%\simulacion_4\synthetic_control_spillover_outputs.xlsx',synthetic_control_sp_159,159)</v>
      </c>
      <c r="LE58" s="2" t="str">
        <f t="shared" si="65"/>
        <v>xlswrite('G:\Mi unidad\1. PROYECTOS TELLO 2022\SCM SPILL OVERS\outputs\PEAO\bajo_niv_educ\1%\simulacion_4\observado_outputs.xlsx',tratado_159,159)</v>
      </c>
      <c r="LS58" s="2" t="str">
        <f t="shared" si="66"/>
        <v>xlswrite('G:\Mi unidad\1. PROYECTOS TELLO 2022\SCM SPILL OVERS\outputs\PEAO\bajo_ingreso\1%\simulacion_4\synthetic_control_outputs.xlsx',synthetic_control_159,159)</v>
      </c>
      <c r="MH58" s="2" t="str">
        <f t="shared" si="67"/>
        <v>xlswrite('G:\Mi unidad\1. PROYECTOS TELLO 2022\SCM SPILL OVERS\outputs\PEAO\bajo_ingreso\1%\simulacion_4\synthetic_control_spillover_outputs.xlsx',synthetic_control_sp_159,159)</v>
      </c>
      <c r="MX58" s="2" t="str">
        <f t="shared" si="68"/>
        <v>xlswrite('G:\Mi unidad\1. PROYECTOS TELLO 2022\SCM SPILL OVERS\outputs\PEAO\bajo_ingreso\1%\simulacion_4\observado_outputs.xlsx',tratado_159,159)</v>
      </c>
      <c r="NR58" s="2" t="str">
        <f t="shared" si="69"/>
        <v>xlswrite('G:\Mi unidad\1. PROYECTOS TELLO 2022\SCM SPILL OVERS\outputs\PEAO\densidad_g\1%\simulacion_4\synthetic_control_outputs.xlsx',synthetic_control_159,159)</v>
      </c>
      <c r="OF58" s="2" t="str">
        <f t="shared" si="70"/>
        <v>xlswrite('G:\Mi unidad\1. PROYECTOS TELLO 2022\SCM SPILL OVERS\outputs\PEAO\densidad_g\1%\simulacion_4\synthetic_control_spillover_outputs.xlsx',synthetic_control_sp_159,159)</v>
      </c>
      <c r="OV58" s="2" t="str">
        <f t="shared" si="71"/>
        <v>xlswrite('G:\Mi unidad\1. PROYECTOS TELLO 2022\SCM SPILL OVERS\outputs\PEAO\densidad_g\1%\simulacion_4\observado_outputs.xlsx',tratado_159,159)</v>
      </c>
      <c r="PI58" s="2" t="str">
        <f t="shared" si="72"/>
        <v>xlswrite('G:\Mi unidad\1. PROYECTOS TELLO 2022\SCM SPILL OVERS\outputs\PEAO\alimentos\1%\simulacion_4\synthetic_control_outputs.xlsx',synthetic_control_159,159);</v>
      </c>
      <c r="PJ58" s="2" t="str">
        <f t="shared" si="73"/>
        <v>xlswrite('G:\Mi unidad\1. PROYECTOS TELLO 2022\SCM SPILL OVERS\outputs\PEAO\alimentos\1%\simulacion_4\synthetic_control_spillover_outputs.xlsx',synthetic_control_sp_159,159);</v>
      </c>
      <c r="PK58" s="2" t="str">
        <f t="shared" si="74"/>
        <v>xlswrite('G:\Mi unidad\1. PROYECTOS TELLO 2022\SCM SPILL OVERS\outputs\PEAO\alimentos\1%\simulacion_4\observado_outputs.xlsx',tratado_159,159);</v>
      </c>
      <c r="PP58" s="2" t="str">
        <f t="shared" si="75"/>
        <v>xlswrite('G:\Mi unidad\1. PROYECTOS TELLO 2022\SCM SPILL OVERS\outputs\PEAO\jefe_hogar\1%\simulacion_4\synthetic_control_outputs.xlsx',synthetic_control_159,159);</v>
      </c>
      <c r="PQ58" s="2" t="str">
        <f t="shared" si="76"/>
        <v>xlswrite('G:\Mi unidad\1. PROYECTOS TELLO 2022\SCM SPILL OVERS\outputs\PEAO\jefe_hogar\1%\simulacion_4\synthetic_control_spillover_outputs.xlsx',synthetic_control_sp_159,159);</v>
      </c>
      <c r="PR58" s="2" t="str">
        <f t="shared" si="77"/>
        <v>xlswrite('G:\Mi unidad\1. PROYECTOS TELLO 2022\SCM SPILL OVERS\outputs\PEAO\jefe_hogar\1%\simulacion_4\observado_outputs.xlsx',tratado_159,159);</v>
      </c>
      <c r="PV58" s="2" t="str">
        <f t="shared" si="78"/>
        <v>xlswrite('G:\Mi unidad\1. PROYECTOS TELLO 2022\SCM SPILL OVERS\outputs\PEAO\mujeres\1%\simulacion_4\synthetic_control_outputs.xlsx',synthetic_control_159,159);</v>
      </c>
      <c r="PW58" s="2" t="str">
        <f t="shared" si="79"/>
        <v>xlswrite('G:\Mi unidad\1. PROYECTOS TELLO 2022\SCM SPILL OVERS\outputs\PEAO\mujeres\1%\simulacion_4\synthetic_control_spillover_outputs.xlsx',synthetic_control_sp_159,159);</v>
      </c>
      <c r="PX58" s="2" t="str">
        <f t="shared" si="80"/>
        <v>xlswrite('G:\Mi unidad\1. PROYECTOS TELLO 2022\SCM SPILL OVERS\outputs\PEAO\mujeres\1%\simulacion_4\observado_outputs.xlsx',tratado_159,159);</v>
      </c>
      <c r="QB58" s="2" t="str">
        <f t="shared" si="81"/>
        <v>xlswrite('G:\Mi unidad\1. PROYECTOS TELLO 2022\SCM SPILL OVERS\outputs\PEAO\criminalidad\1%\simulacion_4\synthetic_control_outputs.xlsx',synthetic_control_159,159);</v>
      </c>
      <c r="QC58" s="2" t="str">
        <f t="shared" si="82"/>
        <v>xlswrite('G:\Mi unidad\1. PROYECTOS TELLO 2022\SCM SPILL OVERS\outputs\PEAO\criminalidad\1%\simulacion_4\synthetic_control_spillover_outputs.xlsx',synthetic_control_sp_159,159);</v>
      </c>
      <c r="QD58" s="2" t="str">
        <f t="shared" si="83"/>
        <v>xlswrite('G:\Mi unidad\1. PROYECTOS TELLO 2022\SCM SPILL OVERS\outputs\PEAO\criminalidad\1%\simulacion_4\observado_outputs.xlsx',tratado_159,159);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OVERS\outputs\PEAO\bajo_niv_educ\1%\simulacion_4\output_tests.xlsx',ub_vec_"&amp;QW58&amp;"','ub_vec_"&amp;QW58&amp;"');"</f>
        <v>xlswrite('G:\Mi unidad\1. PROYECTOS TELLO 2022\SCM SPILL OVERS\outputs\PEAO\bajo_niv_educ\1%\simulacion_4\output_tests.xlsx',ub_vec_41','ub_vec_41');</v>
      </c>
      <c r="RK58">
        <v>41</v>
      </c>
      <c r="RL58" t="str">
        <f>"xlswrite('G:\Mi unidad\1. PROYECTOS TELLO 2022\SCM SPILL OVERS\outputs\PEAO\bajo_ingreso\1%\simulacion_4\output_tests.xlsx',ub_vec_"&amp;RK58&amp;"','ub_vec_"&amp;RK58&amp;"');"</f>
        <v>xlswrite('G:\Mi unidad\1. PROYECTOS TELLO 2022\SCM SPILL OVERS\outputs\PEAO\bajo_ingreso\1%\simulacion_4\output_tests.xlsx',ub_vec_41','ub_vec_41');</v>
      </c>
      <c r="RW58">
        <v>41</v>
      </c>
      <c r="RX58" t="str">
        <f>"xlswrite('G:\Mi unidad\1. PROYECTOS TELLO 2022\SCM SPILL OVERS\outputs\PEAO\densidad\1%\simulacion_4\output_tests.xlsx',ub_vec_"&amp;RW58&amp;"','ub_vec_"&amp;RW58&amp;"');"</f>
        <v>xlswrite('G:\Mi unidad\1. PROYECTOS TELLO 2022\SCM SPILL OVERS\outputs\PEAO\densidad\1%\simulacion_4\output_tests.xlsx',ub_vec_41','ub_vec_41');</v>
      </c>
      <c r="SI58">
        <v>41</v>
      </c>
      <c r="SJ58" t="str">
        <f>"xlswrite('G:\Mi unidad\1. PROYECTOS TELLO 2022\SCM SPILL OVERS\outputs\PEAO\densidad_g\1%\simulacion_4\output_tests.xlsx',ub_vec_"&amp;SI58&amp;"','ub_vec_"&amp;SI58&amp;"');"</f>
        <v>xlswrite('G:\Mi unidad\1. PROYECTOS TELLO 2022\SCM SPILL OVERS\outputs\PEAO\densidad_g\1%\simulacion_4\output_tests.xlsx',ub_vec_41','ub_vec_41');</v>
      </c>
      <c r="SU58">
        <v>41</v>
      </c>
      <c r="SV58" t="str">
        <f>"xlswrite('G:\Mi unidad\1. PROYECTOS TELLO 2022\SCM SPILL OVERS\outputs\PEAO\distancia_centro_salud\1%\simulacion_4\output_tests.xlsx',ub_vec_"&amp;SU58&amp;"','ub_vec_"&amp;SU58&amp;"');"</f>
        <v>xlswrite('G:\Mi unidad\1. PROYECTOS TELLO 2022\SCM SPILL OVERS\outputs\PEAO\distancia_centro_salud\1%\simulacion_4\output_tests.xlsx',ub_vec_41','ub_vec_41');</v>
      </c>
      <c r="TH58">
        <v>41</v>
      </c>
      <c r="TI58" t="str">
        <f>"xlswrite('G:\Mi unidad\1. PROYECTOS TELLO 2022\SCM SPILL OVERS\outputs\PEAO\informalidad\1%\simulacion_4\output_tests.xlsx',ub_vec_"&amp;TH58&amp;"','ub_vec_"&amp;TH58&amp;"');"</f>
        <v>xlswrite('G:\Mi unidad\1. PROYECTOS TELLO 2022\SCM SPILL OVERS\outputs\PEAO\informalidad\1%\simulacion_4\output_tests.xlsx',ub_vec_41','ub_vec_41');</v>
      </c>
      <c r="TU58">
        <v>41</v>
      </c>
      <c r="TV58" t="str">
        <f>"xlswrite('G:\Mi unidad\1. PROYECTOS TELLO 2022\SCM SPILL OVERS\outputs\PEAO\alimentos\1%\simulacion_4\output_tests.xlsx',ub_vec_"&amp;TU58&amp;"','ub_vec_"&amp;TU58&amp;"');"</f>
        <v>xlswrite('G:\Mi unidad\1. PROYECTOS TELLO 2022\SCM SPILL OVERS\outputs\PEAO\alimentos\1%\simulacion_4\output_tests.xlsx',ub_vec_41','ub_vec_41');</v>
      </c>
      <c r="UB58">
        <v>41</v>
      </c>
      <c r="UC58" t="str">
        <f>"xlswrite('G:\Mi unidad\1. PROYECTOS TELLO 2022\SCM SPILL OVERS\outputs\PEAO\jefe_hogar\1%\simulacion_4\output_tests.xlsx',ub_vec_"&amp;UB58&amp;"','ub_vec_"&amp;UB58&amp;"');"</f>
        <v>xlswrite('G:\Mi unidad\1. PROYECTOS TELLO 2022\SCM SPILL OVERS\outputs\PEAO\jefe_hogar\1%\simulacion_4\output_tests.xlsx',ub_vec_41','ub_vec_41');</v>
      </c>
      <c r="UI58">
        <v>41</v>
      </c>
      <c r="UJ58" t="str">
        <f>"xlswrite('G:\Mi unidad\1. PROYECTOS TELLO 2022\SCM SPILL OVERS\outputs\PEAO\mujeres\1%\simulacion_4\output_tests.xlsx',ub_vec_"&amp;UI58&amp;"','ub_vec_"&amp;UI58&amp;"');"</f>
        <v>xlswrite('G:\Mi unidad\1. PROYECTOS TELLO 2022\SCM SPILL OVERS\outputs\PEAO\mujeres\1%\simulacion_4\output_tests.xlsx',ub_vec_41','ub_vec_41');</v>
      </c>
      <c r="UU58">
        <v>41</v>
      </c>
      <c r="UV58" t="str">
        <f>"xlswrite('G:\Mi unidad\1. PROYECTOS TELLO 2022\SCM SPILL OVERS\outputs\PEAO\criminalidad\1%\simulacion_4\output_tests.xlsx',ub_vec_"&amp;UU58&amp;"','ub_vec_"&amp;UU58&amp;"');"</f>
        <v>xlswrite('G:\Mi unidad\1. PROYECTOS TELLO 2022\SCM SPILL OVERS\outputs\PEAO\criminalidad\1%\simulacion_4\output_tests.xlsx',ub_vec_41','ub_vec_41');</v>
      </c>
    </row>
    <row r="59" spans="1:568" x14ac:dyDescent="0.3">
      <c r="A59">
        <v>162</v>
      </c>
      <c r="B59" s="2" t="str">
        <f t="shared" si="47"/>
        <v>[data_162,provincias_162,~] = xlsread('BD_PEAO_est_1_provincia_162.xlsx');</v>
      </c>
      <c r="E59" s="2" t="str">
        <f t="shared" si="37"/>
        <v>provincia_162 = unique(provincias_162(2:end,1));</v>
      </c>
      <c r="O59" s="2" t="str">
        <f t="shared" si="48"/>
        <v>PEAO_162 = reshape(data_162(:,2),T+S,N);</v>
      </c>
      <c r="T59" s="2" t="str">
        <f t="shared" si="49"/>
        <v xml:space="preserve">PEAO_162 = PEAO_162'; </v>
      </c>
      <c r="X59" s="2" t="str">
        <f t="shared" si="50"/>
        <v>tratado_162 = PEAO_162(1,:);</v>
      </c>
      <c r="AC59" s="2" t="str">
        <f t="shared" si="51"/>
        <v>PEAO_162(1,:) = [];</v>
      </c>
      <c r="AI59" s="2" t="str">
        <f t="shared" si="52"/>
        <v>PEAO_162 = [tratado_162;PEAO_162];</v>
      </c>
      <c r="AN59" s="2" t="str">
        <f t="shared" si="53"/>
        <v>Y_162 = PEAO_162; % outcome matrix</v>
      </c>
      <c r="AS59" s="2" t="str">
        <f t="shared" si="44"/>
        <v>Y_pre_162 = Y_162(:,1:T);</v>
      </c>
      <c r="AW59" s="2" t="str">
        <f t="shared" si="45"/>
        <v>Y_post_162 = Y_162(:,T+1:end);</v>
      </c>
      <c r="BA59" s="2" t="str">
        <f t="shared" si="46"/>
        <v>[a_hat_162,B_hat_162] = scm_batch(Y_pre_162);</v>
      </c>
      <c r="BF59" s="2" t="str">
        <f t="shared" si="38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39"/>
        <v>M_hat_162 = (eye(N)-B_hat_162)'*(eye(N)-B_hat_162);</v>
      </c>
      <c r="DQ59" s="2" t="str">
        <f t="shared" si="40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1"/>
        <v>synthetic_control_162=synthetic_control_162'</v>
      </c>
      <c r="EQ59" s="2" t="str">
        <f t="shared" si="42"/>
        <v>synthetic_control_sp_162=synthetic_control_sp_162'</v>
      </c>
      <c r="EV59" s="2" t="str">
        <f t="shared" si="43"/>
        <v>tratado_162=tratado_162'</v>
      </c>
      <c r="EZ59" s="2" t="str">
        <f t="shared" si="54"/>
        <v>xlswrite('G:\Mi unidad\1. PROYECTOS TELLO 2022\SCM SPILL OVERS\outputs\PEAO\distancia_centro_salud\1%\simulacion_4\synthetic_control_outputs.xlsx',synthetic_control_162,162)</v>
      </c>
      <c r="FN59" s="2" t="str">
        <f t="shared" si="55"/>
        <v>xlswrite('G:\Mi unidad\1. PROYECTOS TELLO 2022\SCM SPILL OVERS\outputs\PEAO\distancia_centro_salud\1%\simulacion_4\synthetic_control_spillover_outputs.xlsx',synthetic_control_sp_162,162)</v>
      </c>
      <c r="GD59" s="2" t="str">
        <f t="shared" si="56"/>
        <v>xlswrite('G:\Mi unidad\1. PROYECTOS TELLO 2022\SCM SPILL OVERS\outputs\PEAO\distancia_centro_salud\1%\simulacion_4\observado_outputs.xlsx',tratado_162,162)</v>
      </c>
      <c r="GR59" s="2" t="str">
        <f t="shared" si="57"/>
        <v>xlswrite('G:\Mi unidad\1. PROYECTOS TELLO 2022\SCM SPILL OVERS\outputs\PEAO\informalidad\1%\simulacion_4\synthetic_control_outputs.xlsx',synthetic_control_162,162)</v>
      </c>
      <c r="HF59" s="2" t="str">
        <f t="shared" si="58"/>
        <v>xlswrite('G:\Mi unidad\1. PROYECTOS TELLO 2022\SCM SPILL OVERS\outputs\PEAO\informalidad\1%\simulacion_4\synthetic_control_spillover_outputs.xlsx',synthetic_control_sp_162,162)</v>
      </c>
      <c r="HV59" s="2" t="str">
        <f t="shared" si="59"/>
        <v>xlswrite('G:\Mi unidad\1. PROYECTOS TELLO 2022\SCM SPILL OVERS\outputs\PEAO\informalidad\1%\simulacion_4\observado_outputs.xlsx',tratado_162,162)</v>
      </c>
      <c r="IJ59" s="2" t="str">
        <f t="shared" si="60"/>
        <v>xlswrite('G:\Mi unidad\1. PROYECTOS TELLO 2022\SCM SPILL OVERS\outputs\PEAO\densidad\1%\simulacion_4\synthetic_control_outputs.xlsx',synthetic_control_162,162)</v>
      </c>
      <c r="IX59" s="2" t="str">
        <f t="shared" si="61"/>
        <v>xlswrite('G:\Mi unidad\1. PROYECTOS TELLO 2022\SCM SPILL OVERS\outputs\PEAO\densidad\1%\simulacion_4\synthetic_control_spillover_outputs.xlsx',synthetic_control_sp_162,162)</v>
      </c>
      <c r="JN59" s="2" t="str">
        <f t="shared" si="62"/>
        <v>xlswrite('G:\Mi unidad\1. PROYECTOS TELLO 2022\SCM SPILL OVERS\outputs\PEAO\densidad\1%\simulacion_4\observado_outputs.xlsx',tratado_162,162)</v>
      </c>
      <c r="KA59" s="2" t="str">
        <f t="shared" si="63"/>
        <v>xlswrite('G:\Mi unidad\1. PROYECTOS TELLO 2022\SCM SPILL OVERS\outputs\PEAO\bajo_niv_educ\1%\simulacion_4\synthetic_control_outputs.xlsx',synthetic_control_162,162)</v>
      </c>
      <c r="KO59" s="2" t="str">
        <f t="shared" si="64"/>
        <v>xlswrite('G:\Mi unidad\1. PROYECTOS TELLO 2022\SCM SPILL OVERS\outputs\PEAO\bajo_niv_educ\1%\simulacion_4\synthetic_control_spillover_outputs.xlsx',synthetic_control_sp_162,162)</v>
      </c>
      <c r="LE59" s="2" t="str">
        <f t="shared" si="65"/>
        <v>xlswrite('G:\Mi unidad\1. PROYECTOS TELLO 2022\SCM SPILL OVERS\outputs\PEAO\bajo_niv_educ\1%\simulacion_4\observado_outputs.xlsx',tratado_162,162)</v>
      </c>
      <c r="LS59" s="2" t="str">
        <f t="shared" si="66"/>
        <v>xlswrite('G:\Mi unidad\1. PROYECTOS TELLO 2022\SCM SPILL OVERS\outputs\PEAO\bajo_ingreso\1%\simulacion_4\synthetic_control_outputs.xlsx',synthetic_control_162,162)</v>
      </c>
      <c r="MH59" s="2" t="str">
        <f t="shared" si="67"/>
        <v>xlswrite('G:\Mi unidad\1. PROYECTOS TELLO 2022\SCM SPILL OVERS\outputs\PEAO\bajo_ingreso\1%\simulacion_4\synthetic_control_spillover_outputs.xlsx',synthetic_control_sp_162,162)</v>
      </c>
      <c r="MX59" s="2" t="str">
        <f t="shared" si="68"/>
        <v>xlswrite('G:\Mi unidad\1. PROYECTOS TELLO 2022\SCM SPILL OVERS\outputs\PEAO\bajo_ingreso\1%\simulacion_4\observado_outputs.xlsx',tratado_162,162)</v>
      </c>
      <c r="NR59" s="2" t="str">
        <f t="shared" si="69"/>
        <v>xlswrite('G:\Mi unidad\1. PROYECTOS TELLO 2022\SCM SPILL OVERS\outputs\PEAO\densidad_g\1%\simulacion_4\synthetic_control_outputs.xlsx',synthetic_control_162,162)</v>
      </c>
      <c r="OF59" s="2" t="str">
        <f t="shared" si="70"/>
        <v>xlswrite('G:\Mi unidad\1. PROYECTOS TELLO 2022\SCM SPILL OVERS\outputs\PEAO\densidad_g\1%\simulacion_4\synthetic_control_spillover_outputs.xlsx',synthetic_control_sp_162,162)</v>
      </c>
      <c r="OV59" s="2" t="str">
        <f t="shared" si="71"/>
        <v>xlswrite('G:\Mi unidad\1. PROYECTOS TELLO 2022\SCM SPILL OVERS\outputs\PEAO\densidad_g\1%\simulacion_4\observado_outputs.xlsx',tratado_162,162)</v>
      </c>
      <c r="PI59" s="2" t="str">
        <f t="shared" si="72"/>
        <v>xlswrite('G:\Mi unidad\1. PROYECTOS TELLO 2022\SCM SPILL OVERS\outputs\PEAO\alimentos\1%\simulacion_4\synthetic_control_outputs.xlsx',synthetic_control_162,162);</v>
      </c>
      <c r="PJ59" s="2" t="str">
        <f t="shared" si="73"/>
        <v>xlswrite('G:\Mi unidad\1. PROYECTOS TELLO 2022\SCM SPILL OVERS\outputs\PEAO\alimentos\1%\simulacion_4\synthetic_control_spillover_outputs.xlsx',synthetic_control_sp_162,162);</v>
      </c>
      <c r="PK59" s="2" t="str">
        <f t="shared" si="74"/>
        <v>xlswrite('G:\Mi unidad\1. PROYECTOS TELLO 2022\SCM SPILL OVERS\outputs\PEAO\alimentos\1%\simulacion_4\observado_outputs.xlsx',tratado_162,162);</v>
      </c>
      <c r="PP59" s="2" t="str">
        <f t="shared" si="75"/>
        <v>xlswrite('G:\Mi unidad\1. PROYECTOS TELLO 2022\SCM SPILL OVERS\outputs\PEAO\jefe_hogar\1%\simulacion_4\synthetic_control_outputs.xlsx',synthetic_control_162,162);</v>
      </c>
      <c r="PQ59" s="2" t="str">
        <f t="shared" si="76"/>
        <v>xlswrite('G:\Mi unidad\1. PROYECTOS TELLO 2022\SCM SPILL OVERS\outputs\PEAO\jefe_hogar\1%\simulacion_4\synthetic_control_spillover_outputs.xlsx',synthetic_control_sp_162,162);</v>
      </c>
      <c r="PR59" s="2" t="str">
        <f t="shared" si="77"/>
        <v>xlswrite('G:\Mi unidad\1. PROYECTOS TELLO 2022\SCM SPILL OVERS\outputs\PEAO\jefe_hogar\1%\simulacion_4\observado_outputs.xlsx',tratado_162,162);</v>
      </c>
      <c r="PV59" s="2" t="str">
        <f t="shared" si="78"/>
        <v>xlswrite('G:\Mi unidad\1. PROYECTOS TELLO 2022\SCM SPILL OVERS\outputs\PEAO\mujeres\1%\simulacion_4\synthetic_control_outputs.xlsx',synthetic_control_162,162);</v>
      </c>
      <c r="PW59" s="2" t="str">
        <f t="shared" si="79"/>
        <v>xlswrite('G:\Mi unidad\1. PROYECTOS TELLO 2022\SCM SPILL OVERS\outputs\PEAO\mujeres\1%\simulacion_4\synthetic_control_spillover_outputs.xlsx',synthetic_control_sp_162,162);</v>
      </c>
      <c r="PX59" s="2" t="str">
        <f t="shared" si="80"/>
        <v>xlswrite('G:\Mi unidad\1. PROYECTOS TELLO 2022\SCM SPILL OVERS\outputs\PEAO\mujeres\1%\simulacion_4\observado_outputs.xlsx',tratado_162,162);</v>
      </c>
      <c r="QB59" s="2" t="str">
        <f t="shared" si="81"/>
        <v>xlswrite('G:\Mi unidad\1. PROYECTOS TELLO 2022\SCM SPILL OVERS\outputs\PEAO\criminalidad\1%\simulacion_4\synthetic_control_outputs.xlsx',synthetic_control_162,162);</v>
      </c>
      <c r="QC59" s="2" t="str">
        <f t="shared" si="82"/>
        <v>xlswrite('G:\Mi unidad\1. PROYECTOS TELLO 2022\SCM SPILL OVERS\outputs\PEAO\criminalidad\1%\simulacion_4\synthetic_control_spillover_outputs.xlsx',synthetic_control_sp_162,162);</v>
      </c>
      <c r="QD59" s="2" t="str">
        <f t="shared" si="83"/>
        <v>xlswrite('G:\Mi unidad\1. PROYECTOS TELLO 2022\SCM SPILL OVERS\outputs\PEAO\criminalidad\1%\simulacion_4\observado_outputs.xlsx',tratado_162,162);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OVERS\outputs\PEAO\bajo_niv_educ\1%\simulacion_4\output_tests.xlsx',p_value_vec_"&amp;QW59&amp;"','p_value_vec_"&amp;QW59&amp;"');"</f>
        <v>xlswrite('G:\Mi unidad\1. PROYECTOS TELLO 2022\SCM SPILL OVERS\outputs\PEAO\bajo_niv_educ\1%\simulacion_4\output_tests.xlsx',p_value_vec_41','p_value_vec_41');</v>
      </c>
      <c r="RK59">
        <v>41</v>
      </c>
      <c r="RL59" t="str">
        <f>"xlswrite('G:\Mi unidad\1. PROYECTOS TELLO 2022\SCM SPILL OVERS\outputs\PEAO\bajo_ingreso\1%\simulacion_4\output_tests.xlsx',p_value_vec_"&amp;RK59&amp;"','p_value_vec_"&amp;RK59&amp;"');"</f>
        <v>xlswrite('G:\Mi unidad\1. PROYECTOS TELLO 2022\SCM SPILL OVERS\outputs\PEAO\bajo_ingreso\1%\simulacion_4\output_tests.xlsx',p_value_vec_41','p_value_vec_41');</v>
      </c>
      <c r="RW59">
        <v>41</v>
      </c>
      <c r="RX59" t="str">
        <f>"xlswrite('G:\Mi unidad\1. PROYECTOS TELLO 2022\SCM SPILL OVERS\outputs\PEAO\densidad\1%\simulacion_4\output_tests.xlsx',p_value_vec_"&amp;RW59&amp;"','p_value_vec_"&amp;RW59&amp;"');"</f>
        <v>xlswrite('G:\Mi unidad\1. PROYECTOS TELLO 2022\SCM SPILL OVERS\outputs\PEAO\densidad\1%\simulacion_4\output_tests.xlsx',p_value_vec_41','p_value_vec_41');</v>
      </c>
      <c r="SI59">
        <v>41</v>
      </c>
      <c r="SJ59" t="str">
        <f>"xlswrite('G:\Mi unidad\1. PROYECTOS TELLO 2022\SCM SPILL OVERS\outputs\PEAO\densidad_g\1%\simulacion_4\output_tests.xlsx',p_value_vec_"&amp;SI59&amp;"','p_value_vec_"&amp;SI59&amp;"');"</f>
        <v>xlswrite('G:\Mi unidad\1. PROYECTOS TELLO 2022\SCM SPILL OVERS\outputs\PEAO\densidad_g\1%\simulacion_4\output_tests.xlsx',p_value_vec_41','p_value_vec_41');</v>
      </c>
      <c r="SU59">
        <v>41</v>
      </c>
      <c r="SV59" t="str">
        <f>"xlswrite('G:\Mi unidad\1. PROYECTOS TELLO 2022\SCM SPILL OVERS\outputs\PEAO\distancia_centro_salud\1%\simulacion_4\output_tests.xlsx',p_value_vec_"&amp;SU59&amp;"','p_value_vec_"&amp;SU59&amp;"');"</f>
        <v>xlswrite('G:\Mi unidad\1. PROYECTOS TELLO 2022\SCM SPILL OVERS\outputs\PEAO\distancia_centro_salud\1%\simulacion_4\output_tests.xlsx',p_value_vec_41','p_value_vec_41');</v>
      </c>
      <c r="TH59">
        <v>41</v>
      </c>
      <c r="TI59" t="str">
        <f>"xlswrite('G:\Mi unidad\1. PROYECTOS TELLO 2022\SCM SPILL OVERS\outputs\PEAO\informalidad\1%\simulacion_4\output_tests.xlsx',p_value_vec_"&amp;TH59&amp;"','p_value_vec_"&amp;TH59&amp;"');"</f>
        <v>xlswrite('G:\Mi unidad\1. PROYECTOS TELLO 2022\SCM SPILL OVERS\outputs\PEAO\informalidad\1%\simulacion_4\output_tests.xlsx',p_value_vec_41','p_value_vec_41');</v>
      </c>
      <c r="TU59">
        <v>41</v>
      </c>
      <c r="TV59" t="str">
        <f>"xlswrite('G:\Mi unidad\1. PROYECTOS TELLO 2022\SCM SPILL OVERS\outputs\PEAO\alimentos\1%\simulacion_4\output_tests.xlsx',p_value_vec_"&amp;TU59&amp;"','p_value_vec_"&amp;TU59&amp;"');"</f>
        <v>xlswrite('G:\Mi unidad\1. PROYECTOS TELLO 2022\SCM SPILL OVERS\outputs\PEAO\alimentos\1%\simulacion_4\output_tests.xlsx',p_value_vec_41','p_value_vec_41');</v>
      </c>
      <c r="UB59">
        <v>41</v>
      </c>
      <c r="UC59" t="str">
        <f>"xlswrite('G:\Mi unidad\1. PROYECTOS TELLO 2022\SCM SPILL OVERS\outputs\PEAO\jefe_hogar\1%\simulacion_4\output_tests.xlsx',p_value_vec_"&amp;UB59&amp;"','p_value_vec_"&amp;UB59&amp;"');"</f>
        <v>xlswrite('G:\Mi unidad\1. PROYECTOS TELLO 2022\SCM SPILL OVERS\outputs\PEAO\jefe_hogar\1%\simulacion_4\output_tests.xlsx',p_value_vec_41','p_value_vec_41');</v>
      </c>
      <c r="UI59">
        <v>41</v>
      </c>
      <c r="UJ59" t="str">
        <f>"xlswrite('G:\Mi unidad\1. PROYECTOS TELLO 2022\SCM SPILL OVERS\outputs\PEAO\mujeres\1%\simulacion_4\output_tests.xlsx',p_value_vec_"&amp;UI59&amp;"','p_value_vec_"&amp;UI59&amp;"');"</f>
        <v>xlswrite('G:\Mi unidad\1. PROYECTOS TELLO 2022\SCM SPILL OVERS\outputs\PEAO\mujeres\1%\simulacion_4\output_tests.xlsx',p_value_vec_41','p_value_vec_41');</v>
      </c>
      <c r="UU59">
        <v>41</v>
      </c>
      <c r="UV59" t="str">
        <f>"xlswrite('G:\Mi unidad\1. PROYECTOS TELLO 2022\SCM SPILL OVERS\outputs\PEAO\criminalidad\1%\simulacion_4\output_tests.xlsx',p_value_vec_"&amp;UU59&amp;"','p_value_vec_"&amp;UU59&amp;"');"</f>
        <v>xlswrite('G:\Mi unidad\1. PROYECTOS TELLO 2022\SCM SPILL OVERS\outputs\PEAO\criminalidad\1%\simulacion_4\output_tests.xlsx',p_value_vec_41','p_value_vec_41');</v>
      </c>
    </row>
    <row r="60" spans="1:568" x14ac:dyDescent="0.3">
      <c r="A60">
        <v>169</v>
      </c>
      <c r="B60" s="2" t="str">
        <f t="shared" si="47"/>
        <v>[data_169,provincias_169,~] = xlsread('BD_PEAO_est_1_provincia_169.xlsx');</v>
      </c>
      <c r="E60" s="2" t="str">
        <f t="shared" si="37"/>
        <v>provincia_169 = unique(provincias_169(2:end,1));</v>
      </c>
      <c r="O60" s="2" t="str">
        <f t="shared" si="48"/>
        <v>PEAO_169 = reshape(data_169(:,2),T+S,N);</v>
      </c>
      <c r="T60" s="2" t="str">
        <f t="shared" si="49"/>
        <v xml:space="preserve">PEAO_169 = PEAO_169'; </v>
      </c>
      <c r="X60" s="2" t="str">
        <f t="shared" si="50"/>
        <v>tratado_169 = PEAO_169(1,:);</v>
      </c>
      <c r="AC60" s="2" t="str">
        <f t="shared" si="51"/>
        <v>PEAO_169(1,:) = [];</v>
      </c>
      <c r="AI60" s="2" t="str">
        <f t="shared" si="52"/>
        <v>PEAO_169 = [tratado_169;PEAO_169];</v>
      </c>
      <c r="AN60" s="2" t="str">
        <f t="shared" si="53"/>
        <v>Y_169 = PEAO_169; % outcome matrix</v>
      </c>
      <c r="AS60" s="2" t="str">
        <f t="shared" si="44"/>
        <v>Y_pre_169 = Y_169(:,1:T);</v>
      </c>
      <c r="AW60" s="2" t="str">
        <f t="shared" si="45"/>
        <v>Y_post_169 = Y_169(:,T+1:end);</v>
      </c>
      <c r="BA60" s="2" t="str">
        <f t="shared" si="46"/>
        <v>[a_hat_169,B_hat_169] = scm_batch(Y_pre_169);</v>
      </c>
      <c r="BF60" s="2" t="str">
        <f t="shared" si="38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39"/>
        <v>M_hat_169 = (eye(N)-B_hat_169)'*(eye(N)-B_hat_169);</v>
      </c>
      <c r="DQ60" s="2" t="str">
        <f t="shared" si="40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1"/>
        <v>synthetic_control_169=synthetic_control_169'</v>
      </c>
      <c r="EQ60" s="2" t="str">
        <f t="shared" si="42"/>
        <v>synthetic_control_sp_169=synthetic_control_sp_169'</v>
      </c>
      <c r="EV60" s="2" t="str">
        <f t="shared" si="43"/>
        <v>tratado_169=tratado_169'</v>
      </c>
      <c r="EZ60" s="2" t="str">
        <f t="shared" si="54"/>
        <v>xlswrite('G:\Mi unidad\1. PROYECTOS TELLO 2022\SCM SPILL OVERS\outputs\PEAO\distancia_centro_salud\1%\simulacion_4\synthetic_control_outputs.xlsx',synthetic_control_169,169)</v>
      </c>
      <c r="FN60" s="2" t="str">
        <f t="shared" si="55"/>
        <v>xlswrite('G:\Mi unidad\1. PROYECTOS TELLO 2022\SCM SPILL OVERS\outputs\PEAO\distancia_centro_salud\1%\simulacion_4\synthetic_control_spillover_outputs.xlsx',synthetic_control_sp_169,169)</v>
      </c>
      <c r="GD60" s="2" t="str">
        <f t="shared" si="56"/>
        <v>xlswrite('G:\Mi unidad\1. PROYECTOS TELLO 2022\SCM SPILL OVERS\outputs\PEAO\distancia_centro_salud\1%\simulacion_4\observado_outputs.xlsx',tratado_169,169)</v>
      </c>
      <c r="GR60" s="2" t="str">
        <f t="shared" si="57"/>
        <v>xlswrite('G:\Mi unidad\1. PROYECTOS TELLO 2022\SCM SPILL OVERS\outputs\PEAO\informalidad\1%\simulacion_4\synthetic_control_outputs.xlsx',synthetic_control_169,169)</v>
      </c>
      <c r="HF60" s="2" t="str">
        <f t="shared" si="58"/>
        <v>xlswrite('G:\Mi unidad\1. PROYECTOS TELLO 2022\SCM SPILL OVERS\outputs\PEAO\informalidad\1%\simulacion_4\synthetic_control_spillover_outputs.xlsx',synthetic_control_sp_169,169)</v>
      </c>
      <c r="HV60" s="2" t="str">
        <f t="shared" si="59"/>
        <v>xlswrite('G:\Mi unidad\1. PROYECTOS TELLO 2022\SCM SPILL OVERS\outputs\PEAO\informalidad\1%\simulacion_4\observado_outputs.xlsx',tratado_169,169)</v>
      </c>
      <c r="IJ60" s="2" t="str">
        <f t="shared" si="60"/>
        <v>xlswrite('G:\Mi unidad\1. PROYECTOS TELLO 2022\SCM SPILL OVERS\outputs\PEAO\densidad\1%\simulacion_4\synthetic_control_outputs.xlsx',synthetic_control_169,169)</v>
      </c>
      <c r="IX60" s="2" t="str">
        <f t="shared" si="61"/>
        <v>xlswrite('G:\Mi unidad\1. PROYECTOS TELLO 2022\SCM SPILL OVERS\outputs\PEAO\densidad\1%\simulacion_4\synthetic_control_spillover_outputs.xlsx',synthetic_control_sp_169,169)</v>
      </c>
      <c r="JN60" s="2" t="str">
        <f t="shared" si="62"/>
        <v>xlswrite('G:\Mi unidad\1. PROYECTOS TELLO 2022\SCM SPILL OVERS\outputs\PEAO\densidad\1%\simulacion_4\observado_outputs.xlsx',tratado_169,169)</v>
      </c>
      <c r="KA60" s="2" t="str">
        <f t="shared" si="63"/>
        <v>xlswrite('G:\Mi unidad\1. PROYECTOS TELLO 2022\SCM SPILL OVERS\outputs\PEAO\bajo_niv_educ\1%\simulacion_4\synthetic_control_outputs.xlsx',synthetic_control_169,169)</v>
      </c>
      <c r="KO60" s="2" t="str">
        <f t="shared" si="64"/>
        <v>xlswrite('G:\Mi unidad\1. PROYECTOS TELLO 2022\SCM SPILL OVERS\outputs\PEAO\bajo_niv_educ\1%\simulacion_4\synthetic_control_spillover_outputs.xlsx',synthetic_control_sp_169,169)</v>
      </c>
      <c r="LE60" s="2" t="str">
        <f t="shared" si="65"/>
        <v>xlswrite('G:\Mi unidad\1. PROYECTOS TELLO 2022\SCM SPILL OVERS\outputs\PEAO\bajo_niv_educ\1%\simulacion_4\observado_outputs.xlsx',tratado_169,169)</v>
      </c>
      <c r="LS60" s="2" t="str">
        <f t="shared" si="66"/>
        <v>xlswrite('G:\Mi unidad\1. PROYECTOS TELLO 2022\SCM SPILL OVERS\outputs\PEAO\bajo_ingreso\1%\simulacion_4\synthetic_control_outputs.xlsx',synthetic_control_169,169)</v>
      </c>
      <c r="MH60" s="2" t="str">
        <f t="shared" si="67"/>
        <v>xlswrite('G:\Mi unidad\1. PROYECTOS TELLO 2022\SCM SPILL OVERS\outputs\PEAO\bajo_ingreso\1%\simulacion_4\synthetic_control_spillover_outputs.xlsx',synthetic_control_sp_169,169)</v>
      </c>
      <c r="MX60" s="2" t="str">
        <f t="shared" si="68"/>
        <v>xlswrite('G:\Mi unidad\1. PROYECTOS TELLO 2022\SCM SPILL OVERS\outputs\PEAO\bajo_ingreso\1%\simulacion_4\observado_outputs.xlsx',tratado_169,169)</v>
      </c>
      <c r="NR60" s="2" t="str">
        <f t="shared" si="69"/>
        <v>xlswrite('G:\Mi unidad\1. PROYECTOS TELLO 2022\SCM SPILL OVERS\outputs\PEAO\densidad_g\1%\simulacion_4\synthetic_control_outputs.xlsx',synthetic_control_169,169)</v>
      </c>
      <c r="OF60" s="2" t="str">
        <f t="shared" si="70"/>
        <v>xlswrite('G:\Mi unidad\1. PROYECTOS TELLO 2022\SCM SPILL OVERS\outputs\PEAO\densidad_g\1%\simulacion_4\synthetic_control_spillover_outputs.xlsx',synthetic_control_sp_169,169)</v>
      </c>
      <c r="OV60" s="2" t="str">
        <f t="shared" si="71"/>
        <v>xlswrite('G:\Mi unidad\1. PROYECTOS TELLO 2022\SCM SPILL OVERS\outputs\PEAO\densidad_g\1%\simulacion_4\observado_outputs.xlsx',tratado_169,169)</v>
      </c>
      <c r="PI60" s="2" t="str">
        <f t="shared" si="72"/>
        <v>xlswrite('G:\Mi unidad\1. PROYECTOS TELLO 2022\SCM SPILL OVERS\outputs\PEAO\alimentos\1%\simulacion_4\synthetic_control_outputs.xlsx',synthetic_control_169,169);</v>
      </c>
      <c r="PJ60" s="2" t="str">
        <f t="shared" si="73"/>
        <v>xlswrite('G:\Mi unidad\1. PROYECTOS TELLO 2022\SCM SPILL OVERS\outputs\PEAO\alimentos\1%\simulacion_4\synthetic_control_spillover_outputs.xlsx',synthetic_control_sp_169,169);</v>
      </c>
      <c r="PK60" s="2" t="str">
        <f t="shared" si="74"/>
        <v>xlswrite('G:\Mi unidad\1. PROYECTOS TELLO 2022\SCM SPILL OVERS\outputs\PEAO\alimentos\1%\simulacion_4\observado_outputs.xlsx',tratado_169,169);</v>
      </c>
      <c r="PP60" s="2" t="str">
        <f t="shared" si="75"/>
        <v>xlswrite('G:\Mi unidad\1. PROYECTOS TELLO 2022\SCM SPILL OVERS\outputs\PEAO\jefe_hogar\1%\simulacion_4\synthetic_control_outputs.xlsx',synthetic_control_169,169);</v>
      </c>
      <c r="PQ60" s="2" t="str">
        <f t="shared" si="76"/>
        <v>xlswrite('G:\Mi unidad\1. PROYECTOS TELLO 2022\SCM SPILL OVERS\outputs\PEAO\jefe_hogar\1%\simulacion_4\synthetic_control_spillover_outputs.xlsx',synthetic_control_sp_169,169);</v>
      </c>
      <c r="PR60" s="2" t="str">
        <f t="shared" si="77"/>
        <v>xlswrite('G:\Mi unidad\1. PROYECTOS TELLO 2022\SCM SPILL OVERS\outputs\PEAO\jefe_hogar\1%\simulacion_4\observado_outputs.xlsx',tratado_169,169);</v>
      </c>
      <c r="PV60" s="2" t="str">
        <f t="shared" si="78"/>
        <v>xlswrite('G:\Mi unidad\1. PROYECTOS TELLO 2022\SCM SPILL OVERS\outputs\PEAO\mujeres\1%\simulacion_4\synthetic_control_outputs.xlsx',synthetic_control_169,169);</v>
      </c>
      <c r="PW60" s="2" t="str">
        <f t="shared" si="79"/>
        <v>xlswrite('G:\Mi unidad\1. PROYECTOS TELLO 2022\SCM SPILL OVERS\outputs\PEAO\mujeres\1%\simulacion_4\synthetic_control_spillover_outputs.xlsx',synthetic_control_sp_169,169);</v>
      </c>
      <c r="PX60" s="2" t="str">
        <f t="shared" si="80"/>
        <v>xlswrite('G:\Mi unidad\1. PROYECTOS TELLO 2022\SCM SPILL OVERS\outputs\PEAO\mujeres\1%\simulacion_4\observado_outputs.xlsx',tratado_169,169);</v>
      </c>
      <c r="QB60" s="2" t="str">
        <f t="shared" si="81"/>
        <v>xlswrite('G:\Mi unidad\1. PROYECTOS TELLO 2022\SCM SPILL OVERS\outputs\PEAO\criminalidad\1%\simulacion_4\synthetic_control_outputs.xlsx',synthetic_control_169,169);</v>
      </c>
      <c r="QC60" s="2" t="str">
        <f t="shared" si="82"/>
        <v>xlswrite('G:\Mi unidad\1. PROYECTOS TELLO 2022\SCM SPILL OVERS\outputs\PEAO\criminalidad\1%\simulacion_4\synthetic_control_spillover_outputs.xlsx',synthetic_control_sp_169,169);</v>
      </c>
      <c r="QD60" s="2" t="str">
        <f t="shared" si="83"/>
        <v>xlswrite('G:\Mi unidad\1. PROYECTOS TELLO 2022\SCM SPILL OVERS\outputs\PEAO\criminalidad\1%\simulacion_4\observado_outputs.xlsx',tratado_169,169);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OVERS\outputs\PEAO\bajo_niv_educ\1%\simulacion_4\output_tests.xlsx',alpha1_hat_vec_"&amp;QW60&amp;"','alpha1_hat_vec_"&amp;QW60&amp;"');"</f>
        <v>xlswrite('G:\Mi unidad\1. PROYECTOS TELLO 2022\SCM SPILL OVERS\outputs\PEAO\bajo_niv_educ\1%\simulacion_4\output_tests.xlsx',alpha1_hat_vec_41','alpha1_hat_vec_41');</v>
      </c>
      <c r="RK60">
        <v>41</v>
      </c>
      <c r="RL60" t="str">
        <f>"xlswrite('G:\Mi unidad\1. PROYECTOS TELLO 2022\SCM SPILL OVERS\outputs\PEAO\bajo_ingreso\1%\simulacion_4\output_tests.xlsx',alpha1_hat_vec_"&amp;RK60&amp;"','alpha1_hat_vec_"&amp;RK60&amp;"');"</f>
        <v>xlswrite('G:\Mi unidad\1. PROYECTOS TELLO 2022\SCM SPILL OVERS\outputs\PEAO\bajo_ingreso\1%\simulacion_4\output_tests.xlsx',alpha1_hat_vec_41','alpha1_hat_vec_41');</v>
      </c>
      <c r="RW60">
        <v>41</v>
      </c>
      <c r="RX60" t="str">
        <f>"xlswrite('G:\Mi unidad\1. PROYECTOS TELLO 2022\SCM SPILL OVERS\outputs\PEAO\densidad\1%\simulacion_4\output_tests.xlsx',alpha1_hat_vec_"&amp;RW60&amp;"','alpha1_hat_vec_"&amp;RW60&amp;"');"</f>
        <v>xlswrite('G:\Mi unidad\1. PROYECTOS TELLO 2022\SCM SPILL OVERS\outputs\PEAO\densidad\1%\simulacion_4\output_tests.xlsx',alpha1_hat_vec_41','alpha1_hat_vec_41');</v>
      </c>
      <c r="SI60">
        <v>41</v>
      </c>
      <c r="SJ60" t="str">
        <f>"xlswrite('G:\Mi unidad\1. PROYECTOS TELLO 2022\SCM SPILL OVERS\outputs\PEAO\densidad_g\1%\simulacion_4\output_tests.xlsx',alpha1_hat_vec_"&amp;SI60&amp;"','alpha1_hat_vec_"&amp;SI60&amp;"');"</f>
        <v>xlswrite('G:\Mi unidad\1. PROYECTOS TELLO 2022\SCM SPILL OVERS\outputs\PEAO\densidad_g\1%\simulacion_4\output_tests.xlsx',alpha1_hat_vec_41','alpha1_hat_vec_41');</v>
      </c>
      <c r="SU60">
        <v>41</v>
      </c>
      <c r="SV60" t="str">
        <f>"xlswrite('G:\Mi unidad\1. PROYECTOS TELLO 2022\SCM SPILL OVERS\outputs\PEAO\distancia_centro_salud\1%\simulacion_4\output_tests.xlsx',alpha1_hat_vec_"&amp;SU60&amp;"','alpha1_hat_vec_"&amp;SU60&amp;"');"</f>
        <v>xlswrite('G:\Mi unidad\1. PROYECTOS TELLO 2022\SCM SPILL OVERS\outputs\PEAO\distancia_centro_salud\1%\simulacion_4\output_tests.xlsx',alpha1_hat_vec_41','alpha1_hat_vec_41');</v>
      </c>
      <c r="TH60">
        <v>41</v>
      </c>
      <c r="TI60" t="str">
        <f>"xlswrite('G:\Mi unidad\1. PROYECTOS TELLO 2022\SCM SPILL OVERS\outputs\PEAO\informalidad\1%\simulacion_4\output_tests.xlsx',alpha1_hat_vec_"&amp;TH60&amp;"','alpha1_hat_vec_"&amp;TH60&amp;"');"</f>
        <v>xlswrite('G:\Mi unidad\1. PROYECTOS TELLO 2022\SCM SPILL OVERS\outputs\PEAO\informalidad\1%\simulacion_4\output_tests.xlsx',alpha1_hat_vec_41','alpha1_hat_vec_41');</v>
      </c>
      <c r="TU60">
        <v>41</v>
      </c>
      <c r="TV60" t="str">
        <f>"xlswrite('G:\Mi unidad\1. PROYECTOS TELLO 2022\SCM SPILL OVERS\outputs\PEAO\alimentos\1%\simulacion_4\output_tests.xlsx',alpha1_hat_vec_"&amp;TU60&amp;"','alpha1_hat_vec_"&amp;TU60&amp;"');"</f>
        <v>xlswrite('G:\Mi unidad\1. PROYECTOS TELLO 2022\SCM SPILL OVERS\outputs\PEAO\alimentos\1%\simulacion_4\output_tests.xlsx',alpha1_hat_vec_41','alpha1_hat_vec_41');</v>
      </c>
      <c r="UB60">
        <v>41</v>
      </c>
      <c r="UC60" t="str">
        <f>"xlswrite('G:\Mi unidad\1. PROYECTOS TELLO 2022\SCM SPILL OVERS\outputs\PEAO\jefe_hogar\1%\simulacion_4\output_tests.xlsx',alpha1_hat_vec_"&amp;UB60&amp;"','alpha1_hat_vec_"&amp;UB60&amp;"');"</f>
        <v>xlswrite('G:\Mi unidad\1. PROYECTOS TELLO 2022\SCM SPILL OVERS\outputs\PEAO\jefe_hogar\1%\simulacion_4\output_tests.xlsx',alpha1_hat_vec_41','alpha1_hat_vec_41');</v>
      </c>
      <c r="UI60">
        <v>41</v>
      </c>
      <c r="UJ60" t="str">
        <f>"xlswrite('G:\Mi unidad\1. PROYECTOS TELLO 2022\SCM SPILL OVERS\outputs\PEAO\mujeres\1%\simulacion_4\output_tests.xlsx',alpha1_hat_vec_"&amp;UI60&amp;"','alpha1_hat_vec_"&amp;UI60&amp;"');"</f>
        <v>xlswrite('G:\Mi unidad\1. PROYECTOS TELLO 2022\SCM SPILL OVERS\outputs\PEAO\mujeres\1%\simulacion_4\output_tests.xlsx',alpha1_hat_vec_41','alpha1_hat_vec_41');</v>
      </c>
      <c r="UU60">
        <v>41</v>
      </c>
      <c r="UV60" t="str">
        <f>"xlswrite('G:\Mi unidad\1. PROYECTOS TELLO 2022\SCM SPILL OVERS\outputs\PEAO\criminalidad\1%\simulacion_4\output_tests.xlsx',alpha1_hat_vec_"&amp;UU60&amp;"','alpha1_hat_vec_"&amp;UU60&amp;"');"</f>
        <v>xlswrite('G:\Mi unidad\1. PROYECTOS TELLO 2022\SCM SPILL OVERS\outputs\PEAO\criminalidad\1%\simulacion_4\output_tests.xlsx',alpha1_hat_vec_41','alpha1_hat_vec_41');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sp_andrews_te(Y_pre_"&amp;QI61&amp;",PEAO_"&amp;QI61&amp;"(:,T+s),A_"&amp;QI61&amp;",C,.05);"</f>
        <v xml:space="preserve">    [p_value_23,lb_23,ub_23] = sp_andrews_te(Y_pre_23,PEAO_23(:,T+s),A_23,C,.05);</v>
      </c>
      <c r="QP61">
        <v>38</v>
      </c>
      <c r="QQ61" t="str">
        <f>"    spillover_test_"&amp;QP61&amp;"(s) = sp_andrews(Y_pre_"&amp;QP61&amp;",PEAO_"&amp;QP61&amp;"(:,T+s),A_"&amp;QP61&amp;",C,d,alpha_sig);"</f>
        <v xml:space="preserve">    spillover_test_38(s) = sp_andrews(Y_pre_38,PEAO_38(:,T+s),A_38,C,d,alpha_sig);</v>
      </c>
      <c r="QW61">
        <v>41</v>
      </c>
      <c r="QX61" t="str">
        <f>"xlswrite('G:\Mi unidad\1. PROYECTOS TELLO 2022\SCM SPILL OVERS\outputs\PEAO\bajo_niv_educ\1%\simulacion_4\output_tests.xlsx',spillover_test_"&amp;QW61&amp;"','sp_test_"&amp;QW61&amp;"');"</f>
        <v>xlswrite('G:\Mi unidad\1. PROYECTOS TELLO 2022\SCM SPILL OVERS\outputs\PEAO\bajo_niv_educ\1%\simulacion_4\output_tests.xlsx',spillover_test_41','sp_test_41');</v>
      </c>
      <c r="RK61">
        <v>41</v>
      </c>
      <c r="RL61" t="str">
        <f>"xlswrite('G:\Mi unidad\1. PROYECTOS TELLO 2022\SCM SPILL OVERS\outputs\PEAO\bajo_ingreso\1%\simulacion_4\output_tests.xlsx',spillover_test_"&amp;RK61&amp;"','sp_test_"&amp;RK61&amp;"');"</f>
        <v>xlswrite('G:\Mi unidad\1. PROYECTOS TELLO 2022\SCM SPILL OVERS\outputs\PEAO\bajo_ingreso\1%\simulacion_4\output_tests.xlsx',spillover_test_41','sp_test_41');</v>
      </c>
      <c r="RW61">
        <v>41</v>
      </c>
      <c r="RX61" t="str">
        <f>"xlswrite('G:\Mi unidad\1. PROYECTOS TELLO 2022\SCM SPILL OVERS\outputs\PEAO\densidad\1%\simulacion_4\output_tests.xlsx',spillover_test_"&amp;RW61&amp;"','sp_test_"&amp;RW61&amp;"');"</f>
        <v>xlswrite('G:\Mi unidad\1. PROYECTOS TELLO 2022\SCM SPILL OVERS\outputs\PEAO\densidad\1%\simulacion_4\output_tests.xlsx',spillover_test_41','sp_test_41');</v>
      </c>
      <c r="SI61">
        <v>41</v>
      </c>
      <c r="SJ61" t="str">
        <f>"xlswrite('G:\Mi unidad\1. PROYECTOS TELLO 2022\SCM SPILL OVERS\outputs\PEAO\densidad_g\1%\simulacion_4\output_tests.xlsx',spillover_test_"&amp;SI61&amp;"','sp_test_"&amp;SI61&amp;"');"</f>
        <v>xlswrite('G:\Mi unidad\1. PROYECTOS TELLO 2022\SCM SPILL OVERS\outputs\PEAO\densidad_g\1%\simulacion_4\output_tests.xlsx',spillover_test_41','sp_test_41');</v>
      </c>
      <c r="SU61">
        <v>41</v>
      </c>
      <c r="SV61" t="str">
        <f>"xlswrite('G:\Mi unidad\1. PROYECTOS TELLO 2022\SCM SPILL OVERS\outputs\PEAO\distancia_centro_salud\1%\simulacion_4\output_tests.xlsx',spillover_test_"&amp;SU61&amp;"','sp_test_"&amp;SU61&amp;"');"</f>
        <v>xlswrite('G:\Mi unidad\1. PROYECTOS TELLO 2022\SCM SPILL OVERS\outputs\PEAO\distancia_centro_salud\1%\simulacion_4\output_tests.xlsx',spillover_test_41','sp_test_41');</v>
      </c>
      <c r="TH61">
        <v>41</v>
      </c>
      <c r="TI61" t="str">
        <f>"xlswrite('G:\Mi unidad\1. PROYECTOS TELLO 2022\SCM SPILL OVERS\outputs\PEAO\informalidad\1%\simulacion_4\output_tests.xlsx',spillover_test_"&amp;TH61&amp;"','sp_test_"&amp;TH61&amp;"');"</f>
        <v>xlswrite('G:\Mi unidad\1. PROYECTOS TELLO 2022\SCM SPILL OVERS\outputs\PEAO\informalidad\1%\simulacion_4\output_tests.xlsx',spillover_test_41','sp_test_41');</v>
      </c>
      <c r="TU61">
        <v>41</v>
      </c>
      <c r="TV61" t="str">
        <f>"xlswrite('G:\Mi unidad\1. PROYECTOS TELLO 2022\SCM SPILL OVERS\outputs\PEAO\alimentos\1%\simulacion_4\output_tests.xlsx',spillover_test_"&amp;TU61&amp;"','sp_test_"&amp;TU61&amp;"');"</f>
        <v>xlswrite('G:\Mi unidad\1. PROYECTOS TELLO 2022\SCM SPILL OVERS\outputs\PEAO\alimentos\1%\simulacion_4\output_tests.xlsx',spillover_test_41','sp_test_41');</v>
      </c>
      <c r="UB61">
        <v>41</v>
      </c>
      <c r="UC61" t="str">
        <f>"xlswrite('G:\Mi unidad\1. PROYECTOS TELLO 2022\SCM SPILL OVERS\outputs\PEAO\jefe_hogar\1%\simulacion_4\output_tests.xlsx',spillover_test_"&amp;UB61&amp;"','sp_test_"&amp;UB61&amp;"');"</f>
        <v>xlswrite('G:\Mi unidad\1. PROYECTOS TELLO 2022\SCM SPILL OVERS\outputs\PEAO\jefe_hogar\1%\simulacion_4\output_tests.xlsx',spillover_test_41','sp_test_41');</v>
      </c>
      <c r="UI61">
        <v>41</v>
      </c>
      <c r="UJ61" t="str">
        <f>"xlswrite('G:\Mi unidad\1. PROYECTOS TELLO 2022\SCM SPILL OVERS\outputs\PEAO\mujeres\1%\simulacion_4\output_tests.xlsx',spillover_test_"&amp;UI61&amp;"','sp_test_"&amp;UI61&amp;"');"</f>
        <v>xlswrite('G:\Mi unidad\1. PROYECTOS TELLO 2022\SCM SPILL OVERS\outputs\PEAO\mujeres\1%\simulacion_4\output_tests.xlsx',spillover_test_41','sp_test_41');</v>
      </c>
      <c r="UU61">
        <v>41</v>
      </c>
      <c r="UV61" t="str">
        <f>"xlswrite('G:\Mi unidad\1. PROYECTOS TELLO 2022\SCM SPILL OVERS\outputs\PEAO\criminalidad\1%\simulacion_4\output_tests.xlsx',spillover_test_"&amp;UU61&amp;"','sp_test_"&amp;UU61&amp;"');"</f>
        <v>xlswrite('G:\Mi unidad\1. PROYECTOS TELLO 2022\SCM SPILL OVERS\outputs\PEAO\criminalidad\1%\simulacion_4\output_tests.xlsx',spillover_test_41','sp_test_41');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OVERS\outputs\PEAO\bajo_niv_educ\1%\simulacion_4\output_tests.xlsx',lb_vec_"&amp;QW62&amp;"','lb_vec_"&amp;QW62&amp;"');"</f>
        <v>xlswrite('G:\Mi unidad\1. PROYECTOS TELLO 2022\SCM SPILL OVERS\outputs\PEAO\bajo_niv_educ\1%\simulacion_4\output_tests.xlsx',lb_vec_42','lb_vec_42');</v>
      </c>
      <c r="RK62">
        <v>42</v>
      </c>
      <c r="RL62" t="str">
        <f>"xlswrite('G:\Mi unidad\1. PROYECTOS TELLO 2022\SCM SPILL OVERS\outputs\PEAO\bajo_ingreso\1%\simulacion_4\output_tests.xlsx',lb_vec_"&amp;RK62&amp;"','lb_vec_"&amp;RK62&amp;"');"</f>
        <v>xlswrite('G:\Mi unidad\1. PROYECTOS TELLO 2022\SCM SPILL OVERS\outputs\PEAO\bajo_ingreso\1%\simulacion_4\output_tests.xlsx',lb_vec_42','lb_vec_42');</v>
      </c>
      <c r="RW62">
        <v>42</v>
      </c>
      <c r="RX62" t="str">
        <f>"xlswrite('G:\Mi unidad\1. PROYECTOS TELLO 2022\SCM SPILL OVERS\outputs\PEAO\densidad\1%\simulacion_4\output_tests.xlsx',lb_vec_"&amp;RW62&amp;"','lb_vec_"&amp;RW62&amp;"');"</f>
        <v>xlswrite('G:\Mi unidad\1. PROYECTOS TELLO 2022\SCM SPILL OVERS\outputs\PEAO\densidad\1%\simulacion_4\output_tests.xlsx',lb_vec_42','lb_vec_42');</v>
      </c>
      <c r="SI62">
        <v>42</v>
      </c>
      <c r="SJ62" t="str">
        <f>"xlswrite('G:\Mi unidad\1. PROYECTOS TELLO 2022\SCM SPILL OVERS\outputs\PEAO\densidad_g\1%\simulacion_4\output_tests.xlsx',lb_vec_"&amp;SI62&amp;"','lb_vec_"&amp;SI62&amp;"');"</f>
        <v>xlswrite('G:\Mi unidad\1. PROYECTOS TELLO 2022\SCM SPILL OVERS\outputs\PEAO\densidad_g\1%\simulacion_4\output_tests.xlsx',lb_vec_42','lb_vec_42');</v>
      </c>
      <c r="SU62">
        <v>42</v>
      </c>
      <c r="SV62" t="str">
        <f>"xlswrite('G:\Mi unidad\1. PROYECTOS TELLO 2022\SCM SPILL OVERS\outputs\PEAO\distancia_centro_salud\1%\simulacion_4\output_tests.xlsx',lb_vec_"&amp;SU62&amp;"','lb_vec_"&amp;SU62&amp;"');"</f>
        <v>xlswrite('G:\Mi unidad\1. PROYECTOS TELLO 2022\SCM SPILL OVERS\outputs\PEAO\distancia_centro_salud\1%\simulacion_4\output_tests.xlsx',lb_vec_42','lb_vec_42');</v>
      </c>
      <c r="TH62">
        <v>42</v>
      </c>
      <c r="TI62" t="str">
        <f>"xlswrite('G:\Mi unidad\1. PROYECTOS TELLO 2022\SCM SPILL OVERS\outputs\PEAO\informalidad\1%\simulacion_4\output_tests.xlsx',lb_vec_"&amp;TH62&amp;"','lb_vec_"&amp;TH62&amp;"');"</f>
        <v>xlswrite('G:\Mi unidad\1. PROYECTOS TELLO 2022\SCM SPILL OVERS\outputs\PEAO\informalidad\1%\simulacion_4\output_tests.xlsx',lb_vec_42','lb_vec_42');</v>
      </c>
      <c r="TU62">
        <v>42</v>
      </c>
      <c r="TV62" t="str">
        <f>"xlswrite('G:\Mi unidad\1. PROYECTOS TELLO 2022\SCM SPILL OVERS\outputs\PEAO\alimentos\1%\simulacion_4\output_tests.xlsx',lb_vec_"&amp;TU62&amp;"','lb_vec_"&amp;TU62&amp;"');"</f>
        <v>xlswrite('G:\Mi unidad\1. PROYECTOS TELLO 2022\SCM SPILL OVERS\outputs\PEAO\alimentos\1%\simulacion_4\output_tests.xlsx',lb_vec_42','lb_vec_42');</v>
      </c>
      <c r="UB62">
        <v>42</v>
      </c>
      <c r="UC62" t="str">
        <f>"xlswrite('G:\Mi unidad\1. PROYECTOS TELLO 2022\SCM SPILL OVERS\outputs\PEAO\jefe_hogar\1%\simulacion_4\output_tests.xlsx',lb_vec_"&amp;UB62&amp;"','lb_vec_"&amp;UB62&amp;"');"</f>
        <v>xlswrite('G:\Mi unidad\1. PROYECTOS TELLO 2022\SCM SPILL OVERS\outputs\PEAO\jefe_hogar\1%\simulacion_4\output_tests.xlsx',lb_vec_42','lb_vec_42');</v>
      </c>
      <c r="UI62">
        <v>42</v>
      </c>
      <c r="UJ62" t="str">
        <f>"xlswrite('G:\Mi unidad\1. PROYECTOS TELLO 2022\SCM SPILL OVERS\outputs\PEAO\mujeres\1%\simulacion_4\output_tests.xlsx',lb_vec_"&amp;UI62&amp;"','lb_vec_"&amp;UI62&amp;"');"</f>
        <v>xlswrite('G:\Mi unidad\1. PROYECTOS TELLO 2022\SCM SPILL OVERS\outputs\PEAO\mujeres\1%\simulacion_4\output_tests.xlsx',lb_vec_42','lb_vec_42');</v>
      </c>
      <c r="UU62">
        <v>42</v>
      </c>
      <c r="UV62" t="str">
        <f>"xlswrite('G:\Mi unidad\1. PROYECTOS TELLO 2022\SCM SPILL OVERS\outputs\PEAO\criminalidad\1%\simulacion_4\output_tests.xlsx',lb_vec_"&amp;UU62&amp;"','lb_vec_"&amp;UU62&amp;"');"</f>
        <v>xlswrite('G:\Mi unidad\1. PROYECTOS TELLO 2022\SCM SPILL OVERS\outputs\PEAO\criminalidad\1%\simulacion_4\output_tests.xlsx',lb_vec_42','lb_vec_42');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OVERS\outputs\PEAO\bajo_niv_educ\1%\simulacion_4\output_tests.xlsx',ub_vec_"&amp;QW63&amp;"','ub_vec_"&amp;QW63&amp;"');"</f>
        <v>xlswrite('G:\Mi unidad\1. PROYECTOS TELLO 2022\SCM SPILL OVERS\outputs\PEAO\bajo_niv_educ\1%\simulacion_4\output_tests.xlsx',ub_vec_42','ub_vec_42');</v>
      </c>
      <c r="RK63">
        <v>42</v>
      </c>
      <c r="RL63" t="str">
        <f>"xlswrite('G:\Mi unidad\1. PROYECTOS TELLO 2022\SCM SPILL OVERS\outputs\PEAO\bajo_ingreso\1%\simulacion_4\output_tests.xlsx',ub_vec_"&amp;RK63&amp;"','ub_vec_"&amp;RK63&amp;"');"</f>
        <v>xlswrite('G:\Mi unidad\1. PROYECTOS TELLO 2022\SCM SPILL OVERS\outputs\PEAO\bajo_ingreso\1%\simulacion_4\output_tests.xlsx',ub_vec_42','ub_vec_42');</v>
      </c>
      <c r="RW63">
        <v>42</v>
      </c>
      <c r="RX63" t="str">
        <f>"xlswrite('G:\Mi unidad\1. PROYECTOS TELLO 2022\SCM SPILL OVERS\outputs\PEAO\densidad\1%\simulacion_4\output_tests.xlsx',ub_vec_"&amp;RW63&amp;"','ub_vec_"&amp;RW63&amp;"');"</f>
        <v>xlswrite('G:\Mi unidad\1. PROYECTOS TELLO 2022\SCM SPILL OVERS\outputs\PEAO\densidad\1%\simulacion_4\output_tests.xlsx',ub_vec_42','ub_vec_42');</v>
      </c>
      <c r="SI63">
        <v>42</v>
      </c>
      <c r="SJ63" t="str">
        <f>"xlswrite('G:\Mi unidad\1. PROYECTOS TELLO 2022\SCM SPILL OVERS\outputs\PEAO\densidad_g\1%\simulacion_4\output_tests.xlsx',ub_vec_"&amp;SI63&amp;"','ub_vec_"&amp;SI63&amp;"');"</f>
        <v>xlswrite('G:\Mi unidad\1. PROYECTOS TELLO 2022\SCM SPILL OVERS\outputs\PEAO\densidad_g\1%\simulacion_4\output_tests.xlsx',ub_vec_42','ub_vec_42');</v>
      </c>
      <c r="SU63">
        <v>42</v>
      </c>
      <c r="SV63" t="str">
        <f>"xlswrite('G:\Mi unidad\1. PROYECTOS TELLO 2022\SCM SPILL OVERS\outputs\PEAO\distancia_centro_salud\1%\simulacion_4\output_tests.xlsx',ub_vec_"&amp;SU63&amp;"','ub_vec_"&amp;SU63&amp;"');"</f>
        <v>xlswrite('G:\Mi unidad\1. PROYECTOS TELLO 2022\SCM SPILL OVERS\outputs\PEAO\distancia_centro_salud\1%\simulacion_4\output_tests.xlsx',ub_vec_42','ub_vec_42');</v>
      </c>
      <c r="TH63">
        <v>42</v>
      </c>
      <c r="TI63" t="str">
        <f>"xlswrite('G:\Mi unidad\1. PROYECTOS TELLO 2022\SCM SPILL OVERS\outputs\PEAO\informalidad\1%\simulacion_4\output_tests.xlsx',ub_vec_"&amp;TH63&amp;"','ub_vec_"&amp;TH63&amp;"');"</f>
        <v>xlswrite('G:\Mi unidad\1. PROYECTOS TELLO 2022\SCM SPILL OVERS\outputs\PEAO\informalidad\1%\simulacion_4\output_tests.xlsx',ub_vec_42','ub_vec_42');</v>
      </c>
      <c r="TU63">
        <v>42</v>
      </c>
      <c r="TV63" t="str">
        <f>"xlswrite('G:\Mi unidad\1. PROYECTOS TELLO 2022\SCM SPILL OVERS\outputs\PEAO\alimentos\1%\simulacion_4\output_tests.xlsx',ub_vec_"&amp;TU63&amp;"','ub_vec_"&amp;TU63&amp;"');"</f>
        <v>xlswrite('G:\Mi unidad\1. PROYECTOS TELLO 2022\SCM SPILL OVERS\outputs\PEAO\alimentos\1%\simulacion_4\output_tests.xlsx',ub_vec_42','ub_vec_42');</v>
      </c>
      <c r="UB63">
        <v>42</v>
      </c>
      <c r="UC63" t="str">
        <f>"xlswrite('G:\Mi unidad\1. PROYECTOS TELLO 2022\SCM SPILL OVERS\outputs\PEAO\jefe_hogar\1%\simulacion_4\output_tests.xlsx',ub_vec_"&amp;UB63&amp;"','ub_vec_"&amp;UB63&amp;"');"</f>
        <v>xlswrite('G:\Mi unidad\1. PROYECTOS TELLO 2022\SCM SPILL OVERS\outputs\PEAO\jefe_hogar\1%\simulacion_4\output_tests.xlsx',ub_vec_42','ub_vec_42');</v>
      </c>
      <c r="UI63">
        <v>42</v>
      </c>
      <c r="UJ63" t="str">
        <f>"xlswrite('G:\Mi unidad\1. PROYECTOS TELLO 2022\SCM SPILL OVERS\outputs\PEAO\mujeres\1%\simulacion_4\output_tests.xlsx',ub_vec_"&amp;UI63&amp;"','ub_vec_"&amp;UI63&amp;"');"</f>
        <v>xlswrite('G:\Mi unidad\1. PROYECTOS TELLO 2022\SCM SPILL OVERS\outputs\PEAO\mujeres\1%\simulacion_4\output_tests.xlsx',ub_vec_42','ub_vec_42');</v>
      </c>
      <c r="UU63">
        <v>42</v>
      </c>
      <c r="UV63" t="str">
        <f>"xlswrite('G:\Mi unidad\1. PROYECTOS TELLO 2022\SCM SPILL OVERS\outputs\PEAO\criminalidad\1%\simulacion_4\output_tests.xlsx',ub_vec_"&amp;UU63&amp;"','ub_vec_"&amp;UU63&amp;"');"</f>
        <v>xlswrite('G:\Mi unidad\1. PROYECTOS TELLO 2022\SCM SPILL OVERS\outputs\PEAO\criminalidad\1%\simulacion_4\output_tests.xlsx',ub_vec_42','ub_vec_42');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OVERS\outputs\PEAO\bajo_niv_educ\1%\simulacion_4\output_tests.xlsx',p_value_vec_"&amp;QW64&amp;"','p_value_vec_"&amp;QW64&amp;"');"</f>
        <v>xlswrite('G:\Mi unidad\1. PROYECTOS TELLO 2022\SCM SPILL OVERS\outputs\PEAO\bajo_niv_educ\1%\simulacion_4\output_tests.xlsx',p_value_vec_42','p_value_vec_42');</v>
      </c>
      <c r="RK64">
        <v>42</v>
      </c>
      <c r="RL64" t="str">
        <f>"xlswrite('G:\Mi unidad\1. PROYECTOS TELLO 2022\SCM SPILL OVERS\outputs\PEAO\bajo_ingreso\1%\simulacion_4\output_tests.xlsx',p_value_vec_"&amp;RK64&amp;"','p_value_vec_"&amp;RK64&amp;"');"</f>
        <v>xlswrite('G:\Mi unidad\1. PROYECTOS TELLO 2022\SCM SPILL OVERS\outputs\PEAO\bajo_ingreso\1%\simulacion_4\output_tests.xlsx',p_value_vec_42','p_value_vec_42');</v>
      </c>
      <c r="RW64">
        <v>42</v>
      </c>
      <c r="RX64" t="str">
        <f>"xlswrite('G:\Mi unidad\1. PROYECTOS TELLO 2022\SCM SPILL OVERS\outputs\PEAO\densidad\1%\simulacion_4\output_tests.xlsx',p_value_vec_"&amp;RW64&amp;"','p_value_vec_"&amp;RW64&amp;"');"</f>
        <v>xlswrite('G:\Mi unidad\1. PROYECTOS TELLO 2022\SCM SPILL OVERS\outputs\PEAO\densidad\1%\simulacion_4\output_tests.xlsx',p_value_vec_42','p_value_vec_42');</v>
      </c>
      <c r="SI64">
        <v>42</v>
      </c>
      <c r="SJ64" t="str">
        <f>"xlswrite('G:\Mi unidad\1. PROYECTOS TELLO 2022\SCM SPILL OVERS\outputs\PEAO\densidad_g\1%\simulacion_4\output_tests.xlsx',p_value_vec_"&amp;SI64&amp;"','p_value_vec_"&amp;SI64&amp;"');"</f>
        <v>xlswrite('G:\Mi unidad\1. PROYECTOS TELLO 2022\SCM SPILL OVERS\outputs\PEAO\densidad_g\1%\simulacion_4\output_tests.xlsx',p_value_vec_42','p_value_vec_42');</v>
      </c>
      <c r="SU64">
        <v>42</v>
      </c>
      <c r="SV64" t="str">
        <f>"xlswrite('G:\Mi unidad\1. PROYECTOS TELLO 2022\SCM SPILL OVERS\outputs\PEAO\distancia_centro_salud\1%\simulacion_4\output_tests.xlsx',p_value_vec_"&amp;SU64&amp;"','p_value_vec_"&amp;SU64&amp;"');"</f>
        <v>xlswrite('G:\Mi unidad\1. PROYECTOS TELLO 2022\SCM SPILL OVERS\outputs\PEAO\distancia_centro_salud\1%\simulacion_4\output_tests.xlsx',p_value_vec_42','p_value_vec_42');</v>
      </c>
      <c r="TH64">
        <v>42</v>
      </c>
      <c r="TI64" t="str">
        <f>"xlswrite('G:\Mi unidad\1. PROYECTOS TELLO 2022\SCM SPILL OVERS\outputs\PEAO\informalidad\1%\simulacion_4\output_tests.xlsx',p_value_vec_"&amp;TH64&amp;"','p_value_vec_"&amp;TH64&amp;"');"</f>
        <v>xlswrite('G:\Mi unidad\1. PROYECTOS TELLO 2022\SCM SPILL OVERS\outputs\PEAO\informalidad\1%\simulacion_4\output_tests.xlsx',p_value_vec_42','p_value_vec_42');</v>
      </c>
      <c r="TU64">
        <v>42</v>
      </c>
      <c r="TV64" t="str">
        <f>"xlswrite('G:\Mi unidad\1. PROYECTOS TELLO 2022\SCM SPILL OVERS\outputs\PEAO\alimentos\1%\simulacion_4\output_tests.xlsx',p_value_vec_"&amp;TU64&amp;"','p_value_vec_"&amp;TU64&amp;"');"</f>
        <v>xlswrite('G:\Mi unidad\1. PROYECTOS TELLO 2022\SCM SPILL OVERS\outputs\PEAO\alimentos\1%\simulacion_4\output_tests.xlsx',p_value_vec_42','p_value_vec_42');</v>
      </c>
      <c r="UB64">
        <v>42</v>
      </c>
      <c r="UC64" t="str">
        <f>"xlswrite('G:\Mi unidad\1. PROYECTOS TELLO 2022\SCM SPILL OVERS\outputs\PEAO\jefe_hogar\1%\simulacion_4\output_tests.xlsx',p_value_vec_"&amp;UB64&amp;"','p_value_vec_"&amp;UB64&amp;"');"</f>
        <v>xlswrite('G:\Mi unidad\1. PROYECTOS TELLO 2022\SCM SPILL OVERS\outputs\PEAO\jefe_hogar\1%\simulacion_4\output_tests.xlsx',p_value_vec_42','p_value_vec_42');</v>
      </c>
      <c r="UI64">
        <v>42</v>
      </c>
      <c r="UJ64" t="str">
        <f>"xlswrite('G:\Mi unidad\1. PROYECTOS TELLO 2022\SCM SPILL OVERS\outputs\PEAO\mujeres\1%\simulacion_4\output_tests.xlsx',p_value_vec_"&amp;UI64&amp;"','p_value_vec_"&amp;UI64&amp;"');"</f>
        <v>xlswrite('G:\Mi unidad\1. PROYECTOS TELLO 2022\SCM SPILL OVERS\outputs\PEAO\mujeres\1%\simulacion_4\output_tests.xlsx',p_value_vec_42','p_value_vec_42');</v>
      </c>
      <c r="UU64">
        <v>42</v>
      </c>
      <c r="UV64" t="str">
        <f>"xlswrite('G:\Mi unidad\1. PROYECTOS TELLO 2022\SCM SPILL OVERS\outputs\PEAO\criminalidad\1%\simulacion_4\output_tests.xlsx',p_value_vec_"&amp;UU64&amp;"','p_value_vec_"&amp;UU64&amp;"');"</f>
        <v>xlswrite('G:\Mi unidad\1. PROYECTOS TELLO 2022\SCM SPILL OVERS\outputs\PEAO\criminalidad\1%\simulacion_4\output_tests.xlsx',p_value_vec_42','p_value_vec_42');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OVERS\outputs\PEAO\bajo_niv_educ\1%\simulacion_4\output_tests.xlsx',alpha1_hat_vec_"&amp;QW65&amp;"','alpha1_hat_vec_"&amp;QW65&amp;"');"</f>
        <v>xlswrite('G:\Mi unidad\1. PROYECTOS TELLO 2022\SCM SPILL OVERS\outputs\PEAO\bajo_niv_educ\1%\simulacion_4\output_tests.xlsx',alpha1_hat_vec_42','alpha1_hat_vec_42');</v>
      </c>
      <c r="RK65">
        <v>42</v>
      </c>
      <c r="RL65" t="str">
        <f>"xlswrite('G:\Mi unidad\1. PROYECTOS TELLO 2022\SCM SPILL OVERS\outputs\PEAO\bajo_ingreso\1%\simulacion_4\output_tests.xlsx',alpha1_hat_vec_"&amp;RK65&amp;"','alpha1_hat_vec_"&amp;RK65&amp;"');"</f>
        <v>xlswrite('G:\Mi unidad\1. PROYECTOS TELLO 2022\SCM SPILL OVERS\outputs\PEAO\bajo_ingreso\1%\simulacion_4\output_tests.xlsx',alpha1_hat_vec_42','alpha1_hat_vec_42');</v>
      </c>
      <c r="RW65">
        <v>42</v>
      </c>
      <c r="RX65" t="str">
        <f>"xlswrite('G:\Mi unidad\1. PROYECTOS TELLO 2022\SCM SPILL OVERS\outputs\PEAO\densidad\1%\simulacion_4\output_tests.xlsx',alpha1_hat_vec_"&amp;RW65&amp;"','alpha1_hat_vec_"&amp;RW65&amp;"');"</f>
        <v>xlswrite('G:\Mi unidad\1. PROYECTOS TELLO 2022\SCM SPILL OVERS\outputs\PEAO\densidad\1%\simulacion_4\output_tests.xlsx',alpha1_hat_vec_42','alpha1_hat_vec_42');</v>
      </c>
      <c r="SI65">
        <v>42</v>
      </c>
      <c r="SJ65" t="str">
        <f>"xlswrite('G:\Mi unidad\1. PROYECTOS TELLO 2022\SCM SPILL OVERS\outputs\PEAO\densidad_g\1%\simulacion_4\output_tests.xlsx',alpha1_hat_vec_"&amp;SI65&amp;"','alpha1_hat_vec_"&amp;SI65&amp;"');"</f>
        <v>xlswrite('G:\Mi unidad\1. PROYECTOS TELLO 2022\SCM SPILL OVERS\outputs\PEAO\densidad_g\1%\simulacion_4\output_tests.xlsx',alpha1_hat_vec_42','alpha1_hat_vec_42');</v>
      </c>
      <c r="SU65">
        <v>42</v>
      </c>
      <c r="SV65" t="str">
        <f>"xlswrite('G:\Mi unidad\1. PROYECTOS TELLO 2022\SCM SPILL OVERS\outputs\PEAO\distancia_centro_salud\1%\simulacion_4\output_tests.xlsx',alpha1_hat_vec_"&amp;SU65&amp;"','alpha1_hat_vec_"&amp;SU65&amp;"');"</f>
        <v>xlswrite('G:\Mi unidad\1. PROYECTOS TELLO 2022\SCM SPILL OVERS\outputs\PEAO\distancia_centro_salud\1%\simulacion_4\output_tests.xlsx',alpha1_hat_vec_42','alpha1_hat_vec_42');</v>
      </c>
      <c r="TH65">
        <v>42</v>
      </c>
      <c r="TI65" t="str">
        <f>"xlswrite('G:\Mi unidad\1. PROYECTOS TELLO 2022\SCM SPILL OVERS\outputs\PEAO\informalidad\1%\simulacion_4\output_tests.xlsx',alpha1_hat_vec_"&amp;TH65&amp;"','alpha1_hat_vec_"&amp;TH65&amp;"');"</f>
        <v>xlswrite('G:\Mi unidad\1. PROYECTOS TELLO 2022\SCM SPILL OVERS\outputs\PEAO\informalidad\1%\simulacion_4\output_tests.xlsx',alpha1_hat_vec_42','alpha1_hat_vec_42');</v>
      </c>
      <c r="TU65">
        <v>42</v>
      </c>
      <c r="TV65" t="str">
        <f>"xlswrite('G:\Mi unidad\1. PROYECTOS TELLO 2022\SCM SPILL OVERS\outputs\PEAO\alimentos\1%\simulacion_4\output_tests.xlsx',alpha1_hat_vec_"&amp;TU65&amp;"','alpha1_hat_vec_"&amp;TU65&amp;"');"</f>
        <v>xlswrite('G:\Mi unidad\1. PROYECTOS TELLO 2022\SCM SPILL OVERS\outputs\PEAO\alimentos\1%\simulacion_4\output_tests.xlsx',alpha1_hat_vec_42','alpha1_hat_vec_42');</v>
      </c>
      <c r="UB65">
        <v>42</v>
      </c>
      <c r="UC65" t="str">
        <f>"xlswrite('G:\Mi unidad\1. PROYECTOS TELLO 2022\SCM SPILL OVERS\outputs\PEAO\jefe_hogar\1%\simulacion_4\output_tests.xlsx',alpha1_hat_vec_"&amp;UB65&amp;"','alpha1_hat_vec_"&amp;UB65&amp;"');"</f>
        <v>xlswrite('G:\Mi unidad\1. PROYECTOS TELLO 2022\SCM SPILL OVERS\outputs\PEAO\jefe_hogar\1%\simulacion_4\output_tests.xlsx',alpha1_hat_vec_42','alpha1_hat_vec_42');</v>
      </c>
      <c r="UI65">
        <v>42</v>
      </c>
      <c r="UJ65" t="str">
        <f>"xlswrite('G:\Mi unidad\1. PROYECTOS TELLO 2022\SCM SPILL OVERS\outputs\PEAO\mujeres\1%\simulacion_4\output_tests.xlsx',alpha1_hat_vec_"&amp;UI65&amp;"','alpha1_hat_vec_"&amp;UI65&amp;"');"</f>
        <v>xlswrite('G:\Mi unidad\1. PROYECTOS TELLO 2022\SCM SPILL OVERS\outputs\PEAO\mujeres\1%\simulacion_4\output_tests.xlsx',alpha1_hat_vec_42','alpha1_hat_vec_42');</v>
      </c>
      <c r="UU65">
        <v>42</v>
      </c>
      <c r="UV65" t="str">
        <f>"xlswrite('G:\Mi unidad\1. PROYECTOS TELLO 2022\SCM SPILL OVERS\outputs\PEAO\criminalidad\1%\simulacion_4\output_tests.xlsx',alpha1_hat_vec_"&amp;UU65&amp;"','alpha1_hat_vec_"&amp;UU65&amp;"');"</f>
        <v>xlswrite('G:\Mi unidad\1. PROYECTOS TELLO 2022\SCM SPILL OVERS\outputs\PEAO\criminalidad\1%\simulacion_4\output_tests.xlsx',alpha1_hat_vec_42','alpha1_hat_vec_42');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OVERS\outputs\PEAO\bajo_niv_educ\1%\simulacion_4\output_tests.xlsx',spillover_test_"&amp;QW66&amp;"','sp_test_"&amp;QW66&amp;"');"</f>
        <v>xlswrite('G:\Mi unidad\1. PROYECTOS TELLO 2022\SCM SPILL OVERS\outputs\PEAO\bajo_niv_educ\1%\simulacion_4\output_tests.xlsx',spillover_test_42','sp_test_42');</v>
      </c>
      <c r="RK66">
        <v>42</v>
      </c>
      <c r="RL66" t="str">
        <f>"xlswrite('G:\Mi unidad\1. PROYECTOS TELLO 2022\SCM SPILL OVERS\outputs\PEAO\bajo_ingreso\1%\simulacion_4\output_tests.xlsx',spillover_test_"&amp;RK66&amp;"','sp_test_"&amp;RK66&amp;"');"</f>
        <v>xlswrite('G:\Mi unidad\1. PROYECTOS TELLO 2022\SCM SPILL OVERS\outputs\PEAO\bajo_ingreso\1%\simulacion_4\output_tests.xlsx',spillover_test_42','sp_test_42');</v>
      </c>
      <c r="RW66">
        <v>42</v>
      </c>
      <c r="RX66" t="str">
        <f>"xlswrite('G:\Mi unidad\1. PROYECTOS TELLO 2022\SCM SPILL OVERS\outputs\PEAO\densidad\1%\simulacion_4\output_tests.xlsx',spillover_test_"&amp;RW66&amp;"','sp_test_"&amp;RW66&amp;"');"</f>
        <v>xlswrite('G:\Mi unidad\1. PROYECTOS TELLO 2022\SCM SPILL OVERS\outputs\PEAO\densidad\1%\simulacion_4\output_tests.xlsx',spillover_test_42','sp_test_42');</v>
      </c>
      <c r="SI66">
        <v>42</v>
      </c>
      <c r="SJ66" t="str">
        <f>"xlswrite('G:\Mi unidad\1. PROYECTOS TELLO 2022\SCM SPILL OVERS\outputs\PEAO\densidad_g\1%\simulacion_4\output_tests.xlsx',spillover_test_"&amp;SI66&amp;"','sp_test_"&amp;SI66&amp;"');"</f>
        <v>xlswrite('G:\Mi unidad\1. PROYECTOS TELLO 2022\SCM SPILL OVERS\outputs\PEAO\densidad_g\1%\simulacion_4\output_tests.xlsx',spillover_test_42','sp_test_42');</v>
      </c>
      <c r="SU66">
        <v>42</v>
      </c>
      <c r="SV66" t="str">
        <f>"xlswrite('G:\Mi unidad\1. PROYECTOS TELLO 2022\SCM SPILL OVERS\outputs\PEAO\distancia_centro_salud\1%\simulacion_4\output_tests.xlsx',spillover_test_"&amp;SU66&amp;"','sp_test_"&amp;SU66&amp;"');"</f>
        <v>xlswrite('G:\Mi unidad\1. PROYECTOS TELLO 2022\SCM SPILL OVERS\outputs\PEAO\distancia_centro_salud\1%\simulacion_4\output_tests.xlsx',spillover_test_42','sp_test_42');</v>
      </c>
      <c r="TH66">
        <v>42</v>
      </c>
      <c r="TI66" t="str">
        <f>"xlswrite('G:\Mi unidad\1. PROYECTOS TELLO 2022\SCM SPILL OVERS\outputs\PEAO\informalidad\1%\simulacion_4\output_tests.xlsx',spillover_test_"&amp;TH66&amp;"','sp_test_"&amp;TH66&amp;"');"</f>
        <v>xlswrite('G:\Mi unidad\1. PROYECTOS TELLO 2022\SCM SPILL OVERS\outputs\PEAO\informalidad\1%\simulacion_4\output_tests.xlsx',spillover_test_42','sp_test_42');</v>
      </c>
      <c r="TU66">
        <v>42</v>
      </c>
      <c r="TV66" t="str">
        <f>"xlswrite('G:\Mi unidad\1. PROYECTOS TELLO 2022\SCM SPILL OVERS\outputs\PEAO\alimentos\1%\simulacion_4\output_tests.xlsx',spillover_test_"&amp;TU66&amp;"','sp_test_"&amp;TU66&amp;"');"</f>
        <v>xlswrite('G:\Mi unidad\1. PROYECTOS TELLO 2022\SCM SPILL OVERS\outputs\PEAO\alimentos\1%\simulacion_4\output_tests.xlsx',spillover_test_42','sp_test_42');</v>
      </c>
      <c r="UB66">
        <v>42</v>
      </c>
      <c r="UC66" t="str">
        <f>"xlswrite('G:\Mi unidad\1. PROYECTOS TELLO 2022\SCM SPILL OVERS\outputs\PEAO\jefe_hogar\1%\simulacion_4\output_tests.xlsx',spillover_test_"&amp;UB66&amp;"','sp_test_"&amp;UB66&amp;"');"</f>
        <v>xlswrite('G:\Mi unidad\1. PROYECTOS TELLO 2022\SCM SPILL OVERS\outputs\PEAO\jefe_hogar\1%\simulacion_4\output_tests.xlsx',spillover_test_42','sp_test_42');</v>
      </c>
      <c r="UI66">
        <v>42</v>
      </c>
      <c r="UJ66" t="str">
        <f>"xlswrite('G:\Mi unidad\1. PROYECTOS TELLO 2022\SCM SPILL OVERS\outputs\PEAO\mujeres\1%\simulacion_4\output_tests.xlsx',spillover_test_"&amp;UI66&amp;"','sp_test_"&amp;UI66&amp;"');"</f>
        <v>xlswrite('G:\Mi unidad\1. PROYECTOS TELLO 2022\SCM SPILL OVERS\outputs\PEAO\mujeres\1%\simulacion_4\output_tests.xlsx',spillover_test_42','sp_test_42');</v>
      </c>
      <c r="UU66">
        <v>42</v>
      </c>
      <c r="UV66" t="str">
        <f>"xlswrite('G:\Mi unidad\1. PROYECTOS TELLO 2022\SCM SPILL OVERS\outputs\PEAO\criminalidad\1%\simulacion_4\output_tests.xlsx',spillover_test_"&amp;UU66&amp;"','sp_test_"&amp;UU66&amp;"');"</f>
        <v>xlswrite('G:\Mi unidad\1. PROYECTOS TELLO 2022\SCM SPILL OVERS\outputs\PEAO\criminalidad\1%\simulacion_4\output_tests.xlsx',spillover_test_42','sp_test_42');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sp_andrews(Y_pre_"&amp;QP67&amp;",PEAO_"&amp;QP67&amp;"(:,T+s),A_"&amp;QP67&amp;",C,d,alpha_sig);"</f>
        <v xml:space="preserve">    spillover_test_39(s) = sp_andrews(Y_pre_39,PEAO_39(:,T+s),A_39,C,d,alpha_sig);</v>
      </c>
      <c r="QW67">
        <v>44</v>
      </c>
      <c r="QX67" t="str">
        <f>"xlswrite('G:\Mi unidad\1. PROYECTOS TELLO 2022\SCM SPILL OVERS\outputs\PEAO\bajo_niv_educ\1%\simulacion_4\output_tests.xlsx',lb_vec_"&amp;QW67&amp;"','lb_vec_"&amp;QW67&amp;"');"</f>
        <v>xlswrite('G:\Mi unidad\1. PROYECTOS TELLO 2022\SCM SPILL OVERS\outputs\PEAO\bajo_niv_educ\1%\simulacion_4\output_tests.xlsx',lb_vec_44','lb_vec_44');</v>
      </c>
      <c r="RK67">
        <v>44</v>
      </c>
      <c r="RL67" t="str">
        <f>"xlswrite('G:\Mi unidad\1. PROYECTOS TELLO 2022\SCM SPILL OVERS\outputs\PEAO\bajo_ingreso\1%\simulacion_4\output_tests.xlsx',lb_vec_"&amp;RK67&amp;"','lb_vec_"&amp;RK67&amp;"');"</f>
        <v>xlswrite('G:\Mi unidad\1. PROYECTOS TELLO 2022\SCM SPILL OVERS\outputs\PEAO\bajo_ingreso\1%\simulacion_4\output_tests.xlsx',lb_vec_44','lb_vec_44');</v>
      </c>
      <c r="RW67">
        <v>44</v>
      </c>
      <c r="RX67" t="str">
        <f>"xlswrite('G:\Mi unidad\1. PROYECTOS TELLO 2022\SCM SPILL OVERS\outputs\PEAO\densidad\1%\simulacion_4\output_tests.xlsx',lb_vec_"&amp;RW67&amp;"','lb_vec_"&amp;RW67&amp;"');"</f>
        <v>xlswrite('G:\Mi unidad\1. PROYECTOS TELLO 2022\SCM SPILL OVERS\outputs\PEAO\densidad\1%\simulacion_4\output_tests.xlsx',lb_vec_44','lb_vec_44');</v>
      </c>
      <c r="SI67">
        <v>44</v>
      </c>
      <c r="SJ67" t="str">
        <f>"xlswrite('G:\Mi unidad\1. PROYECTOS TELLO 2022\SCM SPILL OVERS\outputs\PEAO\densidad_g\1%\simulacion_4\output_tests.xlsx',lb_vec_"&amp;SI67&amp;"','lb_vec_"&amp;SI67&amp;"');"</f>
        <v>xlswrite('G:\Mi unidad\1. PROYECTOS TELLO 2022\SCM SPILL OVERS\outputs\PEAO\densidad_g\1%\simulacion_4\output_tests.xlsx',lb_vec_44','lb_vec_44');</v>
      </c>
      <c r="SU67">
        <v>44</v>
      </c>
      <c r="SV67" t="str">
        <f>"xlswrite('G:\Mi unidad\1. PROYECTOS TELLO 2022\SCM SPILL OVERS\outputs\PEAO\distancia_centro_salud\1%\simulacion_4\output_tests.xlsx',lb_vec_"&amp;SU67&amp;"','lb_vec_"&amp;SU67&amp;"');"</f>
        <v>xlswrite('G:\Mi unidad\1. PROYECTOS TELLO 2022\SCM SPILL OVERS\outputs\PEAO\distancia_centro_salud\1%\simulacion_4\output_tests.xlsx',lb_vec_44','lb_vec_44');</v>
      </c>
      <c r="TH67">
        <v>44</v>
      </c>
      <c r="TI67" t="str">
        <f>"xlswrite('G:\Mi unidad\1. PROYECTOS TELLO 2022\SCM SPILL OVERS\outputs\PEAO\informalidad\1%\simulacion_4\output_tests.xlsx',lb_vec_"&amp;TH67&amp;"','lb_vec_"&amp;TH67&amp;"');"</f>
        <v>xlswrite('G:\Mi unidad\1. PROYECTOS TELLO 2022\SCM SPILL OVERS\outputs\PEAO\informalidad\1%\simulacion_4\output_tests.xlsx',lb_vec_44','lb_vec_44');</v>
      </c>
      <c r="TU67">
        <v>44</v>
      </c>
      <c r="TV67" t="str">
        <f>"xlswrite('G:\Mi unidad\1. PROYECTOS TELLO 2022\SCM SPILL OVERS\outputs\PEAO\alimentos\1%\simulacion_4\output_tests.xlsx',lb_vec_"&amp;TU67&amp;"','lb_vec_"&amp;TU67&amp;"');"</f>
        <v>xlswrite('G:\Mi unidad\1. PROYECTOS TELLO 2022\SCM SPILL OVERS\outputs\PEAO\alimentos\1%\simulacion_4\output_tests.xlsx',lb_vec_44','lb_vec_44');</v>
      </c>
      <c r="UB67">
        <v>44</v>
      </c>
      <c r="UC67" t="str">
        <f>"xlswrite('G:\Mi unidad\1. PROYECTOS TELLO 2022\SCM SPILL OVERS\outputs\PEAO\jefe_hogar\1%\simulacion_4\output_tests.xlsx',lb_vec_"&amp;UB67&amp;"','lb_vec_"&amp;UB67&amp;"');"</f>
        <v>xlswrite('G:\Mi unidad\1. PROYECTOS TELLO 2022\SCM SPILL OVERS\outputs\PEAO\jefe_hogar\1%\simulacion_4\output_tests.xlsx',lb_vec_44','lb_vec_44');</v>
      </c>
      <c r="UI67">
        <v>44</v>
      </c>
      <c r="UJ67" t="str">
        <f>"xlswrite('G:\Mi unidad\1. PROYECTOS TELLO 2022\SCM SPILL OVERS\outputs\PEAO\mujeres\1%\simulacion_4\output_tests.xlsx',lb_vec_"&amp;UI67&amp;"','lb_vec_"&amp;UI67&amp;"');"</f>
        <v>xlswrite('G:\Mi unidad\1. PROYECTOS TELLO 2022\SCM SPILL OVERS\outputs\PEAO\mujeres\1%\simulacion_4\output_tests.xlsx',lb_vec_44','lb_vec_44');</v>
      </c>
      <c r="UU67">
        <v>44</v>
      </c>
      <c r="UV67" t="str">
        <f>"xlswrite('G:\Mi unidad\1. PROYECTOS TELLO 2022\SCM SPILL OVERS\outputs\PEAO\criminalidad\1%\simulacion_4\output_tests.xlsx',lb_vec_"&amp;UU67&amp;"','lb_vec_"&amp;UU67&amp;"');"</f>
        <v>xlswrite('G:\Mi unidad\1. PROYECTOS TELLO 2022\SCM SPILL OVERS\outputs\PEAO\criminalidad\1%\simulacion_4\output_tests.xlsx',lb_vec_44','lb_vec_44');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OVERS\outputs\PEAO\bajo_niv_educ\1%\simulacion_4\output_tests.xlsx',ub_vec_"&amp;QW68&amp;"','ub_vec_"&amp;QW68&amp;"');"</f>
        <v>xlswrite('G:\Mi unidad\1. PROYECTOS TELLO 2022\SCM SPILL OVERS\outputs\PEAO\bajo_niv_educ\1%\simulacion_4\output_tests.xlsx',ub_vec_44','ub_vec_44');</v>
      </c>
      <c r="RK68">
        <v>44</v>
      </c>
      <c r="RL68" t="str">
        <f>"xlswrite('G:\Mi unidad\1. PROYECTOS TELLO 2022\SCM SPILL OVERS\outputs\PEAO\bajo_ingreso\1%\simulacion_4\output_tests.xlsx',ub_vec_"&amp;RK68&amp;"','ub_vec_"&amp;RK68&amp;"');"</f>
        <v>xlswrite('G:\Mi unidad\1. PROYECTOS TELLO 2022\SCM SPILL OVERS\outputs\PEAO\bajo_ingreso\1%\simulacion_4\output_tests.xlsx',ub_vec_44','ub_vec_44');</v>
      </c>
      <c r="RW68">
        <v>44</v>
      </c>
      <c r="RX68" t="str">
        <f>"xlswrite('G:\Mi unidad\1. PROYECTOS TELLO 2022\SCM SPILL OVERS\outputs\PEAO\densidad\1%\simulacion_4\output_tests.xlsx',ub_vec_"&amp;RW68&amp;"','ub_vec_"&amp;RW68&amp;"');"</f>
        <v>xlswrite('G:\Mi unidad\1. PROYECTOS TELLO 2022\SCM SPILL OVERS\outputs\PEAO\densidad\1%\simulacion_4\output_tests.xlsx',ub_vec_44','ub_vec_44');</v>
      </c>
      <c r="SI68">
        <v>44</v>
      </c>
      <c r="SJ68" t="str">
        <f>"xlswrite('G:\Mi unidad\1. PROYECTOS TELLO 2022\SCM SPILL OVERS\outputs\PEAO\densidad_g\1%\simulacion_4\output_tests.xlsx',ub_vec_"&amp;SI68&amp;"','ub_vec_"&amp;SI68&amp;"');"</f>
        <v>xlswrite('G:\Mi unidad\1. PROYECTOS TELLO 2022\SCM SPILL OVERS\outputs\PEAO\densidad_g\1%\simulacion_4\output_tests.xlsx',ub_vec_44','ub_vec_44');</v>
      </c>
      <c r="SU68">
        <v>44</v>
      </c>
      <c r="SV68" t="str">
        <f>"xlswrite('G:\Mi unidad\1. PROYECTOS TELLO 2022\SCM SPILL OVERS\outputs\PEAO\distancia_centro_salud\1%\simulacion_4\output_tests.xlsx',ub_vec_"&amp;SU68&amp;"','ub_vec_"&amp;SU68&amp;"');"</f>
        <v>xlswrite('G:\Mi unidad\1. PROYECTOS TELLO 2022\SCM SPILL OVERS\outputs\PEAO\distancia_centro_salud\1%\simulacion_4\output_tests.xlsx',ub_vec_44','ub_vec_44');</v>
      </c>
      <c r="TH68">
        <v>44</v>
      </c>
      <c r="TI68" t="str">
        <f>"xlswrite('G:\Mi unidad\1. PROYECTOS TELLO 2022\SCM SPILL OVERS\outputs\PEAO\informalidad\1%\simulacion_4\output_tests.xlsx',ub_vec_"&amp;TH68&amp;"','ub_vec_"&amp;TH68&amp;"');"</f>
        <v>xlswrite('G:\Mi unidad\1. PROYECTOS TELLO 2022\SCM SPILL OVERS\outputs\PEAO\informalidad\1%\simulacion_4\output_tests.xlsx',ub_vec_44','ub_vec_44');</v>
      </c>
      <c r="TU68">
        <v>44</v>
      </c>
      <c r="TV68" t="str">
        <f>"xlswrite('G:\Mi unidad\1. PROYECTOS TELLO 2022\SCM SPILL OVERS\outputs\PEAO\alimentos\1%\simulacion_4\output_tests.xlsx',ub_vec_"&amp;TU68&amp;"','ub_vec_"&amp;TU68&amp;"');"</f>
        <v>xlswrite('G:\Mi unidad\1. PROYECTOS TELLO 2022\SCM SPILL OVERS\outputs\PEAO\alimentos\1%\simulacion_4\output_tests.xlsx',ub_vec_44','ub_vec_44');</v>
      </c>
      <c r="UB68">
        <v>44</v>
      </c>
      <c r="UC68" t="str">
        <f>"xlswrite('G:\Mi unidad\1. PROYECTOS TELLO 2022\SCM SPILL OVERS\outputs\PEAO\jefe_hogar\1%\simulacion_4\output_tests.xlsx',ub_vec_"&amp;UB68&amp;"','ub_vec_"&amp;UB68&amp;"');"</f>
        <v>xlswrite('G:\Mi unidad\1. PROYECTOS TELLO 2022\SCM SPILL OVERS\outputs\PEAO\jefe_hogar\1%\simulacion_4\output_tests.xlsx',ub_vec_44','ub_vec_44');</v>
      </c>
      <c r="UI68">
        <v>44</v>
      </c>
      <c r="UJ68" t="str">
        <f>"xlswrite('G:\Mi unidad\1. PROYECTOS TELLO 2022\SCM SPILL OVERS\outputs\PEAO\mujeres\1%\simulacion_4\output_tests.xlsx',ub_vec_"&amp;UI68&amp;"','ub_vec_"&amp;UI68&amp;"');"</f>
        <v>xlswrite('G:\Mi unidad\1. PROYECTOS TELLO 2022\SCM SPILL OVERS\outputs\PEAO\mujeres\1%\simulacion_4\output_tests.xlsx',ub_vec_44','ub_vec_44');</v>
      </c>
      <c r="UU68">
        <v>44</v>
      </c>
      <c r="UV68" t="str">
        <f>"xlswrite('G:\Mi unidad\1. PROYECTOS TELLO 2022\SCM SPILL OVERS\outputs\PEAO\criminalidad\1%\simulacion_4\output_tests.xlsx',ub_vec_"&amp;UU68&amp;"','ub_vec_"&amp;UU68&amp;"');"</f>
        <v>xlswrite('G:\Mi unidad\1. PROYECTOS TELLO 2022\SCM SPILL OVERS\outputs\PEAO\criminalidad\1%\simulacion_4\output_tests.xlsx',ub_vec_44','ub_vec_44');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OVERS\outputs\PEAO\bajo_niv_educ\1%\simulacion_4\output_tests.xlsx',p_value_vec_"&amp;QW69&amp;"','p_value_vec_"&amp;QW69&amp;"');"</f>
        <v>xlswrite('G:\Mi unidad\1. PROYECTOS TELLO 2022\SCM SPILL OVERS\outputs\PEAO\bajo_niv_educ\1%\simulacion_4\output_tests.xlsx',p_value_vec_44','p_value_vec_44');</v>
      </c>
      <c r="RK69">
        <v>44</v>
      </c>
      <c r="RL69" t="str">
        <f>"xlswrite('G:\Mi unidad\1. PROYECTOS TELLO 2022\SCM SPILL OVERS\outputs\PEAO\bajo_ingreso\1%\simulacion_4\output_tests.xlsx',p_value_vec_"&amp;RK69&amp;"','p_value_vec_"&amp;RK69&amp;"');"</f>
        <v>xlswrite('G:\Mi unidad\1. PROYECTOS TELLO 2022\SCM SPILL OVERS\outputs\PEAO\bajo_ingreso\1%\simulacion_4\output_tests.xlsx',p_value_vec_44','p_value_vec_44');</v>
      </c>
      <c r="RW69">
        <v>44</v>
      </c>
      <c r="RX69" t="str">
        <f>"xlswrite('G:\Mi unidad\1. PROYECTOS TELLO 2022\SCM SPILL OVERS\outputs\PEAO\densidad\1%\simulacion_4\output_tests.xlsx',p_value_vec_"&amp;RW69&amp;"','p_value_vec_"&amp;RW69&amp;"');"</f>
        <v>xlswrite('G:\Mi unidad\1. PROYECTOS TELLO 2022\SCM SPILL OVERS\outputs\PEAO\densidad\1%\simulacion_4\output_tests.xlsx',p_value_vec_44','p_value_vec_44');</v>
      </c>
      <c r="SI69">
        <v>44</v>
      </c>
      <c r="SJ69" t="str">
        <f>"xlswrite('G:\Mi unidad\1. PROYECTOS TELLO 2022\SCM SPILL OVERS\outputs\PEAO\densidad_g\1%\simulacion_4\output_tests.xlsx',p_value_vec_"&amp;SI69&amp;"','p_value_vec_"&amp;SI69&amp;"');"</f>
        <v>xlswrite('G:\Mi unidad\1. PROYECTOS TELLO 2022\SCM SPILL OVERS\outputs\PEAO\densidad_g\1%\simulacion_4\output_tests.xlsx',p_value_vec_44','p_value_vec_44');</v>
      </c>
      <c r="SU69">
        <v>44</v>
      </c>
      <c r="SV69" t="str">
        <f>"xlswrite('G:\Mi unidad\1. PROYECTOS TELLO 2022\SCM SPILL OVERS\outputs\PEAO\distancia_centro_salud\1%\simulacion_4\output_tests.xlsx',p_value_vec_"&amp;SU69&amp;"','p_value_vec_"&amp;SU69&amp;"');"</f>
        <v>xlswrite('G:\Mi unidad\1. PROYECTOS TELLO 2022\SCM SPILL OVERS\outputs\PEAO\distancia_centro_salud\1%\simulacion_4\output_tests.xlsx',p_value_vec_44','p_value_vec_44');</v>
      </c>
      <c r="TH69">
        <v>44</v>
      </c>
      <c r="TI69" t="str">
        <f>"xlswrite('G:\Mi unidad\1. PROYECTOS TELLO 2022\SCM SPILL OVERS\outputs\PEAO\informalidad\1%\simulacion_4\output_tests.xlsx',p_value_vec_"&amp;TH69&amp;"','p_value_vec_"&amp;TH69&amp;"');"</f>
        <v>xlswrite('G:\Mi unidad\1. PROYECTOS TELLO 2022\SCM SPILL OVERS\outputs\PEAO\informalidad\1%\simulacion_4\output_tests.xlsx',p_value_vec_44','p_value_vec_44');</v>
      </c>
      <c r="TU69">
        <v>44</v>
      </c>
      <c r="TV69" t="str">
        <f>"xlswrite('G:\Mi unidad\1. PROYECTOS TELLO 2022\SCM SPILL OVERS\outputs\PEAO\alimentos\1%\simulacion_4\output_tests.xlsx',p_value_vec_"&amp;TU69&amp;"','p_value_vec_"&amp;TU69&amp;"');"</f>
        <v>xlswrite('G:\Mi unidad\1. PROYECTOS TELLO 2022\SCM SPILL OVERS\outputs\PEAO\alimentos\1%\simulacion_4\output_tests.xlsx',p_value_vec_44','p_value_vec_44');</v>
      </c>
      <c r="UB69">
        <v>44</v>
      </c>
      <c r="UC69" t="str">
        <f>"xlswrite('G:\Mi unidad\1. PROYECTOS TELLO 2022\SCM SPILL OVERS\outputs\PEAO\jefe_hogar\1%\simulacion_4\output_tests.xlsx',p_value_vec_"&amp;UB69&amp;"','p_value_vec_"&amp;UB69&amp;"');"</f>
        <v>xlswrite('G:\Mi unidad\1. PROYECTOS TELLO 2022\SCM SPILL OVERS\outputs\PEAO\jefe_hogar\1%\simulacion_4\output_tests.xlsx',p_value_vec_44','p_value_vec_44');</v>
      </c>
      <c r="UI69">
        <v>44</v>
      </c>
      <c r="UJ69" t="str">
        <f>"xlswrite('G:\Mi unidad\1. PROYECTOS TELLO 2022\SCM SPILL OVERS\outputs\PEAO\mujeres\1%\simulacion_4\output_tests.xlsx',p_value_vec_"&amp;UI69&amp;"','p_value_vec_"&amp;UI69&amp;"');"</f>
        <v>xlswrite('G:\Mi unidad\1. PROYECTOS TELLO 2022\SCM SPILL OVERS\outputs\PEAO\mujeres\1%\simulacion_4\output_tests.xlsx',p_value_vec_44','p_value_vec_44');</v>
      </c>
      <c r="UU69">
        <v>44</v>
      </c>
      <c r="UV69" t="str">
        <f>"xlswrite('G:\Mi unidad\1. PROYECTOS TELLO 2022\SCM SPILL OVERS\outputs\PEAO\criminalidad\1%\simulacion_4\output_tests.xlsx',p_value_vec_"&amp;UU69&amp;"','p_value_vec_"&amp;UU69&amp;"');"</f>
        <v>xlswrite('G:\Mi unidad\1. PROYECTOS TELLO 2022\SCM SPILL OVERS\outputs\PEAO\criminalidad\1%\simulacion_4\output_tests.xlsx',p_value_vec_44','p_value_vec_44');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sp_andrews_te(Y_pre_"&amp;QI70&amp;",PEAO_"&amp;QI70&amp;"(:,T+s),A_"&amp;QI70&amp;",C,.05);"</f>
        <v xml:space="preserve">    [p_value_26,lb_26,ub_26] = sp_andrews_te(Y_pre_26,PEAO_26(:,T+s),A_26,C,.05);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OVERS\outputs\PEAO\bajo_niv_educ\1%\simulacion_4\output_tests.xlsx',alpha1_hat_vec_"&amp;QW70&amp;"','alpha1_hat_vec_"&amp;QW70&amp;"');"</f>
        <v>xlswrite('G:\Mi unidad\1. PROYECTOS TELLO 2022\SCM SPILL OVERS\outputs\PEAO\bajo_niv_educ\1%\simulacion_4\output_tests.xlsx',alpha1_hat_vec_44','alpha1_hat_vec_44');</v>
      </c>
      <c r="RK70">
        <v>44</v>
      </c>
      <c r="RL70" t="str">
        <f>"xlswrite('G:\Mi unidad\1. PROYECTOS TELLO 2022\SCM SPILL OVERS\outputs\PEAO\bajo_ingreso\1%\simulacion_4\output_tests.xlsx',alpha1_hat_vec_"&amp;RK70&amp;"','alpha1_hat_vec_"&amp;RK70&amp;"');"</f>
        <v>xlswrite('G:\Mi unidad\1. PROYECTOS TELLO 2022\SCM SPILL OVERS\outputs\PEAO\bajo_ingreso\1%\simulacion_4\output_tests.xlsx',alpha1_hat_vec_44','alpha1_hat_vec_44');</v>
      </c>
      <c r="RW70">
        <v>44</v>
      </c>
      <c r="RX70" t="str">
        <f>"xlswrite('G:\Mi unidad\1. PROYECTOS TELLO 2022\SCM SPILL OVERS\outputs\PEAO\densidad\1%\simulacion_4\output_tests.xlsx',alpha1_hat_vec_"&amp;RW70&amp;"','alpha1_hat_vec_"&amp;RW70&amp;"');"</f>
        <v>xlswrite('G:\Mi unidad\1. PROYECTOS TELLO 2022\SCM SPILL OVERS\outputs\PEAO\densidad\1%\simulacion_4\output_tests.xlsx',alpha1_hat_vec_44','alpha1_hat_vec_44');</v>
      </c>
      <c r="SI70">
        <v>44</v>
      </c>
      <c r="SJ70" t="str">
        <f>"xlswrite('G:\Mi unidad\1. PROYECTOS TELLO 2022\SCM SPILL OVERS\outputs\PEAO\densidad_g\1%\simulacion_4\output_tests.xlsx',alpha1_hat_vec_"&amp;SI70&amp;"','alpha1_hat_vec_"&amp;SI70&amp;"');"</f>
        <v>xlswrite('G:\Mi unidad\1. PROYECTOS TELLO 2022\SCM SPILL OVERS\outputs\PEAO\densidad_g\1%\simulacion_4\output_tests.xlsx',alpha1_hat_vec_44','alpha1_hat_vec_44');</v>
      </c>
      <c r="SU70">
        <v>44</v>
      </c>
      <c r="SV70" t="str">
        <f>"xlswrite('G:\Mi unidad\1. PROYECTOS TELLO 2022\SCM SPILL OVERS\outputs\PEAO\distancia_centro_salud\1%\simulacion_4\output_tests.xlsx',alpha1_hat_vec_"&amp;SU70&amp;"','alpha1_hat_vec_"&amp;SU70&amp;"');"</f>
        <v>xlswrite('G:\Mi unidad\1. PROYECTOS TELLO 2022\SCM SPILL OVERS\outputs\PEAO\distancia_centro_salud\1%\simulacion_4\output_tests.xlsx',alpha1_hat_vec_44','alpha1_hat_vec_44');</v>
      </c>
      <c r="TH70">
        <v>44</v>
      </c>
      <c r="TI70" t="str">
        <f>"xlswrite('G:\Mi unidad\1. PROYECTOS TELLO 2022\SCM SPILL OVERS\outputs\PEAO\informalidad\1%\simulacion_4\output_tests.xlsx',alpha1_hat_vec_"&amp;TH70&amp;"','alpha1_hat_vec_"&amp;TH70&amp;"');"</f>
        <v>xlswrite('G:\Mi unidad\1. PROYECTOS TELLO 2022\SCM SPILL OVERS\outputs\PEAO\informalidad\1%\simulacion_4\output_tests.xlsx',alpha1_hat_vec_44','alpha1_hat_vec_44');</v>
      </c>
      <c r="TU70">
        <v>44</v>
      </c>
      <c r="TV70" t="str">
        <f>"xlswrite('G:\Mi unidad\1. PROYECTOS TELLO 2022\SCM SPILL OVERS\outputs\PEAO\alimentos\1%\simulacion_4\output_tests.xlsx',alpha1_hat_vec_"&amp;TU70&amp;"','alpha1_hat_vec_"&amp;TU70&amp;"');"</f>
        <v>xlswrite('G:\Mi unidad\1. PROYECTOS TELLO 2022\SCM SPILL OVERS\outputs\PEAO\alimentos\1%\simulacion_4\output_tests.xlsx',alpha1_hat_vec_44','alpha1_hat_vec_44');</v>
      </c>
      <c r="UB70">
        <v>44</v>
      </c>
      <c r="UC70" t="str">
        <f>"xlswrite('G:\Mi unidad\1. PROYECTOS TELLO 2022\SCM SPILL OVERS\outputs\PEAO\jefe_hogar\1%\simulacion_4\output_tests.xlsx',alpha1_hat_vec_"&amp;UB70&amp;"','alpha1_hat_vec_"&amp;UB70&amp;"');"</f>
        <v>xlswrite('G:\Mi unidad\1. PROYECTOS TELLO 2022\SCM SPILL OVERS\outputs\PEAO\jefe_hogar\1%\simulacion_4\output_tests.xlsx',alpha1_hat_vec_44','alpha1_hat_vec_44');</v>
      </c>
      <c r="UI70">
        <v>44</v>
      </c>
      <c r="UJ70" t="str">
        <f>"xlswrite('G:\Mi unidad\1. PROYECTOS TELLO 2022\SCM SPILL OVERS\outputs\PEAO\mujeres\1%\simulacion_4\output_tests.xlsx',alpha1_hat_vec_"&amp;UI70&amp;"','alpha1_hat_vec_"&amp;UI70&amp;"');"</f>
        <v>xlswrite('G:\Mi unidad\1. PROYECTOS TELLO 2022\SCM SPILL OVERS\outputs\PEAO\mujeres\1%\simulacion_4\output_tests.xlsx',alpha1_hat_vec_44','alpha1_hat_vec_44');</v>
      </c>
      <c r="UU70">
        <v>44</v>
      </c>
      <c r="UV70" t="str">
        <f>"xlswrite('G:\Mi unidad\1. PROYECTOS TELLO 2022\SCM SPILL OVERS\outputs\PEAO\criminalidad\1%\simulacion_4\output_tests.xlsx',alpha1_hat_vec_"&amp;UU70&amp;"','alpha1_hat_vec_"&amp;UU70&amp;"');"</f>
        <v>xlswrite('G:\Mi unidad\1. PROYECTOS TELLO 2022\SCM SPILL OVERS\outputs\PEAO\criminalidad\1%\simulacion_4\output_tests.xlsx',alpha1_hat_vec_44','alpha1_hat_vec_44');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OVERS\outputs\PEAO\bajo_niv_educ\1%\simulacion_4\output_tests.xlsx',spillover_test_"&amp;QW71&amp;"','sp_test_"&amp;QW71&amp;"');"</f>
        <v>xlswrite('G:\Mi unidad\1. PROYECTOS TELLO 2022\SCM SPILL OVERS\outputs\PEAO\bajo_niv_educ\1%\simulacion_4\output_tests.xlsx',spillover_test_44','sp_test_44');</v>
      </c>
      <c r="RK71">
        <v>44</v>
      </c>
      <c r="RL71" t="str">
        <f>"xlswrite('G:\Mi unidad\1. PROYECTOS TELLO 2022\SCM SPILL OVERS\outputs\PEAO\bajo_ingreso\1%\simulacion_4\output_tests.xlsx',spillover_test_"&amp;RK71&amp;"','sp_test_"&amp;RK71&amp;"');"</f>
        <v>xlswrite('G:\Mi unidad\1. PROYECTOS TELLO 2022\SCM SPILL OVERS\outputs\PEAO\bajo_ingreso\1%\simulacion_4\output_tests.xlsx',spillover_test_44','sp_test_44');</v>
      </c>
      <c r="RW71">
        <v>44</v>
      </c>
      <c r="RX71" t="str">
        <f>"xlswrite('G:\Mi unidad\1. PROYECTOS TELLO 2022\SCM SPILL OVERS\outputs\PEAO\densidad\1%\simulacion_4\output_tests.xlsx',spillover_test_"&amp;RW71&amp;"','sp_test_"&amp;RW71&amp;"');"</f>
        <v>xlswrite('G:\Mi unidad\1. PROYECTOS TELLO 2022\SCM SPILL OVERS\outputs\PEAO\densidad\1%\simulacion_4\output_tests.xlsx',spillover_test_44','sp_test_44');</v>
      </c>
      <c r="SI71">
        <v>44</v>
      </c>
      <c r="SJ71" t="str">
        <f>"xlswrite('G:\Mi unidad\1. PROYECTOS TELLO 2022\SCM SPILL OVERS\outputs\PEAO\densidad_g\1%\simulacion_4\output_tests.xlsx',spillover_test_"&amp;SI71&amp;"','sp_test_"&amp;SI71&amp;"');"</f>
        <v>xlswrite('G:\Mi unidad\1. PROYECTOS TELLO 2022\SCM SPILL OVERS\outputs\PEAO\densidad_g\1%\simulacion_4\output_tests.xlsx',spillover_test_44','sp_test_44');</v>
      </c>
      <c r="SU71">
        <v>44</v>
      </c>
      <c r="SV71" t="str">
        <f>"xlswrite('G:\Mi unidad\1. PROYECTOS TELLO 2022\SCM SPILL OVERS\outputs\PEAO\distancia_centro_salud\1%\simulacion_4\output_tests.xlsx',spillover_test_"&amp;SU71&amp;"','sp_test_"&amp;SU71&amp;"');"</f>
        <v>xlswrite('G:\Mi unidad\1. PROYECTOS TELLO 2022\SCM SPILL OVERS\outputs\PEAO\distancia_centro_salud\1%\simulacion_4\output_tests.xlsx',spillover_test_44','sp_test_44');</v>
      </c>
      <c r="TH71">
        <v>44</v>
      </c>
      <c r="TI71" t="str">
        <f>"xlswrite('G:\Mi unidad\1. PROYECTOS TELLO 2022\SCM SPILL OVERS\outputs\PEAO\informalidad\1%\simulacion_4\output_tests.xlsx',spillover_test_"&amp;TH71&amp;"','sp_test_"&amp;TH71&amp;"');"</f>
        <v>xlswrite('G:\Mi unidad\1. PROYECTOS TELLO 2022\SCM SPILL OVERS\outputs\PEAO\informalidad\1%\simulacion_4\output_tests.xlsx',spillover_test_44','sp_test_44');</v>
      </c>
      <c r="TU71">
        <v>44</v>
      </c>
      <c r="TV71" t="str">
        <f>"xlswrite('G:\Mi unidad\1. PROYECTOS TELLO 2022\SCM SPILL OVERS\outputs\PEAO\alimentos\1%\simulacion_4\output_tests.xlsx',spillover_test_"&amp;TU71&amp;"','sp_test_"&amp;TU71&amp;"');"</f>
        <v>xlswrite('G:\Mi unidad\1. PROYECTOS TELLO 2022\SCM SPILL OVERS\outputs\PEAO\alimentos\1%\simulacion_4\output_tests.xlsx',spillover_test_44','sp_test_44');</v>
      </c>
      <c r="UB71">
        <v>44</v>
      </c>
      <c r="UC71" t="str">
        <f>"xlswrite('G:\Mi unidad\1. PROYECTOS TELLO 2022\SCM SPILL OVERS\outputs\PEAO\jefe_hogar\1%\simulacion_4\output_tests.xlsx',spillover_test_"&amp;UB71&amp;"','sp_test_"&amp;UB71&amp;"');"</f>
        <v>xlswrite('G:\Mi unidad\1. PROYECTOS TELLO 2022\SCM SPILL OVERS\outputs\PEAO\jefe_hogar\1%\simulacion_4\output_tests.xlsx',spillover_test_44','sp_test_44');</v>
      </c>
      <c r="UI71">
        <v>44</v>
      </c>
      <c r="UJ71" t="str">
        <f>"xlswrite('G:\Mi unidad\1. PROYECTOS TELLO 2022\SCM SPILL OVERS\outputs\PEAO\mujeres\1%\simulacion_4\output_tests.xlsx',spillover_test_"&amp;UI71&amp;"','sp_test_"&amp;UI71&amp;"');"</f>
        <v>xlswrite('G:\Mi unidad\1. PROYECTOS TELLO 2022\SCM SPILL OVERS\outputs\PEAO\mujeres\1%\simulacion_4\output_tests.xlsx',spillover_test_44','sp_test_44');</v>
      </c>
      <c r="UU71">
        <v>44</v>
      </c>
      <c r="UV71" t="str">
        <f>"xlswrite('G:\Mi unidad\1. PROYECTOS TELLO 2022\SCM SPILL OVERS\outputs\PEAO\criminalidad\1%\simulacion_4\output_tests.xlsx',spillover_test_"&amp;UU71&amp;"','sp_test_"&amp;UU71&amp;"');"</f>
        <v>xlswrite('G:\Mi unidad\1. PROYECTOS TELLO 2022\SCM SPILL OVERS\outputs\PEAO\criminalidad\1%\simulacion_4\output_tests.xlsx',spillover_test_44','sp_test_44');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OVERS\outputs\PEAO\bajo_niv_educ\1%\simulacion_4\output_tests.xlsx',lb_vec_"&amp;QW72&amp;"','lb_vec_"&amp;QW72&amp;"');"</f>
        <v>xlswrite('G:\Mi unidad\1. PROYECTOS TELLO 2022\SCM SPILL OVERS\outputs\PEAO\bajo_niv_educ\1%\simulacion_4\output_tests.xlsx',lb_vec_45','lb_vec_45');</v>
      </c>
      <c r="RK72">
        <v>45</v>
      </c>
      <c r="RL72" t="str">
        <f>"xlswrite('G:\Mi unidad\1. PROYECTOS TELLO 2022\SCM SPILL OVERS\outputs\PEAO\bajo_ingreso\1%\simulacion_4\output_tests.xlsx',lb_vec_"&amp;RK72&amp;"','lb_vec_"&amp;RK72&amp;"');"</f>
        <v>xlswrite('G:\Mi unidad\1. PROYECTOS TELLO 2022\SCM SPILL OVERS\outputs\PEAO\bajo_ingreso\1%\simulacion_4\output_tests.xlsx',lb_vec_45','lb_vec_45');</v>
      </c>
      <c r="RW72">
        <v>45</v>
      </c>
      <c r="RX72" t="str">
        <f>"xlswrite('G:\Mi unidad\1. PROYECTOS TELLO 2022\SCM SPILL OVERS\outputs\PEAO\densidad\1%\simulacion_4\output_tests.xlsx',lb_vec_"&amp;RW72&amp;"','lb_vec_"&amp;RW72&amp;"');"</f>
        <v>xlswrite('G:\Mi unidad\1. PROYECTOS TELLO 2022\SCM SPILL OVERS\outputs\PEAO\densidad\1%\simulacion_4\output_tests.xlsx',lb_vec_45','lb_vec_45');</v>
      </c>
      <c r="SI72">
        <v>45</v>
      </c>
      <c r="SJ72" t="str">
        <f>"xlswrite('G:\Mi unidad\1. PROYECTOS TELLO 2022\SCM SPILL OVERS\outputs\PEAO\densidad_g\1%\simulacion_4\output_tests.xlsx',lb_vec_"&amp;SI72&amp;"','lb_vec_"&amp;SI72&amp;"');"</f>
        <v>xlswrite('G:\Mi unidad\1. PROYECTOS TELLO 2022\SCM SPILL OVERS\outputs\PEAO\densidad_g\1%\simulacion_4\output_tests.xlsx',lb_vec_45','lb_vec_45');</v>
      </c>
      <c r="SU72">
        <v>45</v>
      </c>
      <c r="SV72" t="str">
        <f>"xlswrite('G:\Mi unidad\1. PROYECTOS TELLO 2022\SCM SPILL OVERS\outputs\PEAO\distancia_centro_salud\1%\simulacion_4\output_tests.xlsx',lb_vec_"&amp;SU72&amp;"','lb_vec_"&amp;SU72&amp;"');"</f>
        <v>xlswrite('G:\Mi unidad\1. PROYECTOS TELLO 2022\SCM SPILL OVERS\outputs\PEAO\distancia_centro_salud\1%\simulacion_4\output_tests.xlsx',lb_vec_45','lb_vec_45');</v>
      </c>
      <c r="TH72">
        <v>45</v>
      </c>
      <c r="TI72" t="str">
        <f>"xlswrite('G:\Mi unidad\1. PROYECTOS TELLO 2022\SCM SPILL OVERS\outputs\PEAO\informalidad\1%\simulacion_4\output_tests.xlsx',lb_vec_"&amp;TH72&amp;"','lb_vec_"&amp;TH72&amp;"');"</f>
        <v>xlswrite('G:\Mi unidad\1. PROYECTOS TELLO 2022\SCM SPILL OVERS\outputs\PEAO\informalidad\1%\simulacion_4\output_tests.xlsx',lb_vec_45','lb_vec_45');</v>
      </c>
      <c r="TU72">
        <v>45</v>
      </c>
      <c r="TV72" t="str">
        <f>"xlswrite('G:\Mi unidad\1. PROYECTOS TELLO 2022\SCM SPILL OVERS\outputs\PEAO\alimentos\1%\simulacion_4\output_tests.xlsx',lb_vec_"&amp;TU72&amp;"','lb_vec_"&amp;TU72&amp;"');"</f>
        <v>xlswrite('G:\Mi unidad\1. PROYECTOS TELLO 2022\SCM SPILL OVERS\outputs\PEAO\alimentos\1%\simulacion_4\output_tests.xlsx',lb_vec_45','lb_vec_45');</v>
      </c>
      <c r="UB72">
        <v>45</v>
      </c>
      <c r="UC72" t="str">
        <f>"xlswrite('G:\Mi unidad\1. PROYECTOS TELLO 2022\SCM SPILL OVERS\outputs\PEAO\jefe_hogar\1%\simulacion_4\output_tests.xlsx',lb_vec_"&amp;UB72&amp;"','lb_vec_"&amp;UB72&amp;"');"</f>
        <v>xlswrite('G:\Mi unidad\1. PROYECTOS TELLO 2022\SCM SPILL OVERS\outputs\PEAO\jefe_hogar\1%\simulacion_4\output_tests.xlsx',lb_vec_45','lb_vec_45');</v>
      </c>
      <c r="UI72">
        <v>45</v>
      </c>
      <c r="UJ72" t="str">
        <f>"xlswrite('G:\Mi unidad\1. PROYECTOS TELLO 2022\SCM SPILL OVERS\outputs\PEAO\mujeres\1%\simulacion_4\output_tests.xlsx',lb_vec_"&amp;UI72&amp;"','lb_vec_"&amp;UI72&amp;"');"</f>
        <v>xlswrite('G:\Mi unidad\1. PROYECTOS TELLO 2022\SCM SPILL OVERS\outputs\PEAO\mujeres\1%\simulacion_4\output_tests.xlsx',lb_vec_45','lb_vec_45');</v>
      </c>
      <c r="UU72">
        <v>45</v>
      </c>
      <c r="UV72" t="str">
        <f>"xlswrite('G:\Mi unidad\1. PROYECTOS TELLO 2022\SCM SPILL OVERS\outputs\PEAO\criminalidad\1%\simulacion_4\output_tests.xlsx',lb_vec_"&amp;UU72&amp;"','lb_vec_"&amp;UU72&amp;"');"</f>
        <v>xlswrite('G:\Mi unidad\1. PROYECTOS TELLO 2022\SCM SPILL OVERS\outputs\PEAO\criminalidad\1%\simulacion_4\output_tests.xlsx',lb_vec_45','lb_vec_45');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sp_andrews(Y_pre_"&amp;QP73&amp;",PEAO_"&amp;QP73&amp;"(:,T+s),A_"&amp;QP73&amp;",C,d,alpha_sig);"</f>
        <v xml:space="preserve">    spillover_test_41(s) = sp_andrews(Y_pre_41,PEAO_41(:,T+s),A_41,C,d,alpha_sig);</v>
      </c>
      <c r="QW73">
        <v>45</v>
      </c>
      <c r="QX73" t="str">
        <f>"xlswrite('G:\Mi unidad\1. PROYECTOS TELLO 2022\SCM SPILL OVERS\outputs\PEAO\bajo_niv_educ\1%\simulacion_4\output_tests.xlsx',ub_vec_"&amp;QW73&amp;"','ub_vec_"&amp;QW73&amp;"');"</f>
        <v>xlswrite('G:\Mi unidad\1. PROYECTOS TELLO 2022\SCM SPILL OVERS\outputs\PEAO\bajo_niv_educ\1%\simulacion_4\output_tests.xlsx',ub_vec_45','ub_vec_45');</v>
      </c>
      <c r="RK73">
        <v>45</v>
      </c>
      <c r="RL73" t="str">
        <f>"xlswrite('G:\Mi unidad\1. PROYECTOS TELLO 2022\SCM SPILL OVERS\outputs\PEAO\bajo_ingreso\1%\simulacion_4\output_tests.xlsx',ub_vec_"&amp;RK73&amp;"','ub_vec_"&amp;RK73&amp;"');"</f>
        <v>xlswrite('G:\Mi unidad\1. PROYECTOS TELLO 2022\SCM SPILL OVERS\outputs\PEAO\bajo_ingreso\1%\simulacion_4\output_tests.xlsx',ub_vec_45','ub_vec_45');</v>
      </c>
      <c r="RW73">
        <v>45</v>
      </c>
      <c r="RX73" t="str">
        <f>"xlswrite('G:\Mi unidad\1. PROYECTOS TELLO 2022\SCM SPILL OVERS\outputs\PEAO\densidad\1%\simulacion_4\output_tests.xlsx',ub_vec_"&amp;RW73&amp;"','ub_vec_"&amp;RW73&amp;"');"</f>
        <v>xlswrite('G:\Mi unidad\1. PROYECTOS TELLO 2022\SCM SPILL OVERS\outputs\PEAO\densidad\1%\simulacion_4\output_tests.xlsx',ub_vec_45','ub_vec_45');</v>
      </c>
      <c r="SI73">
        <v>45</v>
      </c>
      <c r="SJ73" t="str">
        <f>"xlswrite('G:\Mi unidad\1. PROYECTOS TELLO 2022\SCM SPILL OVERS\outputs\PEAO\densidad_g\1%\simulacion_4\output_tests.xlsx',ub_vec_"&amp;SI73&amp;"','ub_vec_"&amp;SI73&amp;"');"</f>
        <v>xlswrite('G:\Mi unidad\1. PROYECTOS TELLO 2022\SCM SPILL OVERS\outputs\PEAO\densidad_g\1%\simulacion_4\output_tests.xlsx',ub_vec_45','ub_vec_45');</v>
      </c>
      <c r="SU73">
        <v>45</v>
      </c>
      <c r="SV73" t="str">
        <f>"xlswrite('G:\Mi unidad\1. PROYECTOS TELLO 2022\SCM SPILL OVERS\outputs\PEAO\distancia_centro_salud\1%\simulacion_4\output_tests.xlsx',ub_vec_"&amp;SU73&amp;"','ub_vec_"&amp;SU73&amp;"');"</f>
        <v>xlswrite('G:\Mi unidad\1. PROYECTOS TELLO 2022\SCM SPILL OVERS\outputs\PEAO\distancia_centro_salud\1%\simulacion_4\output_tests.xlsx',ub_vec_45','ub_vec_45');</v>
      </c>
      <c r="TH73">
        <v>45</v>
      </c>
      <c r="TI73" t="str">
        <f>"xlswrite('G:\Mi unidad\1. PROYECTOS TELLO 2022\SCM SPILL OVERS\outputs\PEAO\informalidad\1%\simulacion_4\output_tests.xlsx',ub_vec_"&amp;TH73&amp;"','ub_vec_"&amp;TH73&amp;"');"</f>
        <v>xlswrite('G:\Mi unidad\1. PROYECTOS TELLO 2022\SCM SPILL OVERS\outputs\PEAO\informalidad\1%\simulacion_4\output_tests.xlsx',ub_vec_45','ub_vec_45');</v>
      </c>
      <c r="TU73">
        <v>45</v>
      </c>
      <c r="TV73" t="str">
        <f>"xlswrite('G:\Mi unidad\1. PROYECTOS TELLO 2022\SCM SPILL OVERS\outputs\PEAO\alimentos\1%\simulacion_4\output_tests.xlsx',ub_vec_"&amp;TU73&amp;"','ub_vec_"&amp;TU73&amp;"');"</f>
        <v>xlswrite('G:\Mi unidad\1. PROYECTOS TELLO 2022\SCM SPILL OVERS\outputs\PEAO\alimentos\1%\simulacion_4\output_tests.xlsx',ub_vec_45','ub_vec_45');</v>
      </c>
      <c r="UB73">
        <v>45</v>
      </c>
      <c r="UC73" t="str">
        <f>"xlswrite('G:\Mi unidad\1. PROYECTOS TELLO 2022\SCM SPILL OVERS\outputs\PEAO\jefe_hogar\1%\simulacion_4\output_tests.xlsx',ub_vec_"&amp;UB73&amp;"','ub_vec_"&amp;UB73&amp;"');"</f>
        <v>xlswrite('G:\Mi unidad\1. PROYECTOS TELLO 2022\SCM SPILL OVERS\outputs\PEAO\jefe_hogar\1%\simulacion_4\output_tests.xlsx',ub_vec_45','ub_vec_45');</v>
      </c>
      <c r="UI73">
        <v>45</v>
      </c>
      <c r="UJ73" t="str">
        <f>"xlswrite('G:\Mi unidad\1. PROYECTOS TELLO 2022\SCM SPILL OVERS\outputs\PEAO\mujeres\1%\simulacion_4\output_tests.xlsx',ub_vec_"&amp;UI73&amp;"','ub_vec_"&amp;UI73&amp;"');"</f>
        <v>xlswrite('G:\Mi unidad\1. PROYECTOS TELLO 2022\SCM SPILL OVERS\outputs\PEAO\mujeres\1%\simulacion_4\output_tests.xlsx',ub_vec_45','ub_vec_45');</v>
      </c>
      <c r="UU73">
        <v>45</v>
      </c>
      <c r="UV73" t="str">
        <f>"xlswrite('G:\Mi unidad\1. PROYECTOS TELLO 2022\SCM SPILL OVERS\outputs\PEAO\criminalidad\1%\simulacion_4\output_tests.xlsx',ub_vec_"&amp;UU73&amp;"','ub_vec_"&amp;UU73&amp;"');"</f>
        <v>xlswrite('G:\Mi unidad\1. PROYECTOS TELLO 2022\SCM SPILL OVERS\outputs\PEAO\criminalidad\1%\simulacion_4\output_tests.xlsx',ub_vec_45','ub_vec_45');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OVERS\outputs\PEAO\bajo_niv_educ\1%\simulacion_4\output_tests.xlsx',p_value_vec_"&amp;QW74&amp;"','p_value_vec_"&amp;QW74&amp;"');"</f>
        <v>xlswrite('G:\Mi unidad\1. PROYECTOS TELLO 2022\SCM SPILL OVERS\outputs\PEAO\bajo_niv_educ\1%\simulacion_4\output_tests.xlsx',p_value_vec_45','p_value_vec_45');</v>
      </c>
      <c r="RK74">
        <v>45</v>
      </c>
      <c r="RL74" t="str">
        <f>"xlswrite('G:\Mi unidad\1. PROYECTOS TELLO 2022\SCM SPILL OVERS\outputs\PEAO\bajo_ingreso\1%\simulacion_4\output_tests.xlsx',p_value_vec_"&amp;RK74&amp;"','p_value_vec_"&amp;RK74&amp;"');"</f>
        <v>xlswrite('G:\Mi unidad\1. PROYECTOS TELLO 2022\SCM SPILL OVERS\outputs\PEAO\bajo_ingreso\1%\simulacion_4\output_tests.xlsx',p_value_vec_45','p_value_vec_45');</v>
      </c>
      <c r="RW74">
        <v>45</v>
      </c>
      <c r="RX74" t="str">
        <f>"xlswrite('G:\Mi unidad\1. PROYECTOS TELLO 2022\SCM SPILL OVERS\outputs\PEAO\densidad\1%\simulacion_4\output_tests.xlsx',p_value_vec_"&amp;RW74&amp;"','p_value_vec_"&amp;RW74&amp;"');"</f>
        <v>xlswrite('G:\Mi unidad\1. PROYECTOS TELLO 2022\SCM SPILL OVERS\outputs\PEAO\densidad\1%\simulacion_4\output_tests.xlsx',p_value_vec_45','p_value_vec_45');</v>
      </c>
      <c r="SI74">
        <v>45</v>
      </c>
      <c r="SJ74" t="str">
        <f>"xlswrite('G:\Mi unidad\1. PROYECTOS TELLO 2022\SCM SPILL OVERS\outputs\PEAO\densidad_g\1%\simulacion_4\output_tests.xlsx',p_value_vec_"&amp;SI74&amp;"','p_value_vec_"&amp;SI74&amp;"');"</f>
        <v>xlswrite('G:\Mi unidad\1. PROYECTOS TELLO 2022\SCM SPILL OVERS\outputs\PEAO\densidad_g\1%\simulacion_4\output_tests.xlsx',p_value_vec_45','p_value_vec_45');</v>
      </c>
      <c r="SU74">
        <v>45</v>
      </c>
      <c r="SV74" t="str">
        <f>"xlswrite('G:\Mi unidad\1. PROYECTOS TELLO 2022\SCM SPILL OVERS\outputs\PEAO\distancia_centro_salud\1%\simulacion_4\output_tests.xlsx',p_value_vec_"&amp;SU74&amp;"','p_value_vec_"&amp;SU74&amp;"');"</f>
        <v>xlswrite('G:\Mi unidad\1. PROYECTOS TELLO 2022\SCM SPILL OVERS\outputs\PEAO\distancia_centro_salud\1%\simulacion_4\output_tests.xlsx',p_value_vec_45','p_value_vec_45');</v>
      </c>
      <c r="TH74">
        <v>45</v>
      </c>
      <c r="TI74" t="str">
        <f>"xlswrite('G:\Mi unidad\1. PROYECTOS TELLO 2022\SCM SPILL OVERS\outputs\PEAO\informalidad\1%\simulacion_4\output_tests.xlsx',p_value_vec_"&amp;TH74&amp;"','p_value_vec_"&amp;TH74&amp;"');"</f>
        <v>xlswrite('G:\Mi unidad\1. PROYECTOS TELLO 2022\SCM SPILL OVERS\outputs\PEAO\informalidad\1%\simulacion_4\output_tests.xlsx',p_value_vec_45','p_value_vec_45');</v>
      </c>
      <c r="TU74">
        <v>45</v>
      </c>
      <c r="TV74" t="str">
        <f>"xlswrite('G:\Mi unidad\1. PROYECTOS TELLO 2022\SCM SPILL OVERS\outputs\PEAO\alimentos\1%\simulacion_4\output_tests.xlsx',p_value_vec_"&amp;TU74&amp;"','p_value_vec_"&amp;TU74&amp;"');"</f>
        <v>xlswrite('G:\Mi unidad\1. PROYECTOS TELLO 2022\SCM SPILL OVERS\outputs\PEAO\alimentos\1%\simulacion_4\output_tests.xlsx',p_value_vec_45','p_value_vec_45');</v>
      </c>
      <c r="UB74">
        <v>45</v>
      </c>
      <c r="UC74" t="str">
        <f>"xlswrite('G:\Mi unidad\1. PROYECTOS TELLO 2022\SCM SPILL OVERS\outputs\PEAO\jefe_hogar\1%\simulacion_4\output_tests.xlsx',p_value_vec_"&amp;UB74&amp;"','p_value_vec_"&amp;UB74&amp;"');"</f>
        <v>xlswrite('G:\Mi unidad\1. PROYECTOS TELLO 2022\SCM SPILL OVERS\outputs\PEAO\jefe_hogar\1%\simulacion_4\output_tests.xlsx',p_value_vec_45','p_value_vec_45');</v>
      </c>
      <c r="UI74">
        <v>45</v>
      </c>
      <c r="UJ74" t="str">
        <f>"xlswrite('G:\Mi unidad\1. PROYECTOS TELLO 2022\SCM SPILL OVERS\outputs\PEAO\mujeres\1%\simulacion_4\output_tests.xlsx',p_value_vec_"&amp;UI74&amp;"','p_value_vec_"&amp;UI74&amp;"');"</f>
        <v>xlswrite('G:\Mi unidad\1. PROYECTOS TELLO 2022\SCM SPILL OVERS\outputs\PEAO\mujeres\1%\simulacion_4\output_tests.xlsx',p_value_vec_45','p_value_vec_45');</v>
      </c>
      <c r="UU74">
        <v>45</v>
      </c>
      <c r="UV74" t="str">
        <f>"xlswrite('G:\Mi unidad\1. PROYECTOS TELLO 2022\SCM SPILL OVERS\outputs\PEAO\criminalidad\1%\simulacion_4\output_tests.xlsx',p_value_vec_"&amp;UU74&amp;"','p_value_vec_"&amp;UU74&amp;"');"</f>
        <v>xlswrite('G:\Mi unidad\1. PROYECTOS TELLO 2022\SCM SPILL OVERS\outputs\PEAO\criminalidad\1%\simulacion_4\output_tests.xlsx',p_value_vec_45','p_value_vec_45');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OVERS\outputs\PEAO\bajo_niv_educ\1%\simulacion_4\output_tests.xlsx',alpha1_hat_vec_"&amp;QW75&amp;"','alpha1_hat_vec_"&amp;QW75&amp;"');"</f>
        <v>xlswrite('G:\Mi unidad\1. PROYECTOS TELLO 2022\SCM SPILL OVERS\outputs\PEAO\bajo_niv_educ\1%\simulacion_4\output_tests.xlsx',alpha1_hat_vec_45','alpha1_hat_vec_45');</v>
      </c>
      <c r="RK75">
        <v>45</v>
      </c>
      <c r="RL75" t="str">
        <f>"xlswrite('G:\Mi unidad\1. PROYECTOS TELLO 2022\SCM SPILL OVERS\outputs\PEAO\bajo_ingreso\1%\simulacion_4\output_tests.xlsx',alpha1_hat_vec_"&amp;RK75&amp;"','alpha1_hat_vec_"&amp;RK75&amp;"');"</f>
        <v>xlswrite('G:\Mi unidad\1. PROYECTOS TELLO 2022\SCM SPILL OVERS\outputs\PEAO\bajo_ingreso\1%\simulacion_4\output_tests.xlsx',alpha1_hat_vec_45','alpha1_hat_vec_45');</v>
      </c>
      <c r="RW75">
        <v>45</v>
      </c>
      <c r="RX75" t="str">
        <f>"xlswrite('G:\Mi unidad\1. PROYECTOS TELLO 2022\SCM SPILL OVERS\outputs\PEAO\densidad\1%\simulacion_4\output_tests.xlsx',alpha1_hat_vec_"&amp;RW75&amp;"','alpha1_hat_vec_"&amp;RW75&amp;"');"</f>
        <v>xlswrite('G:\Mi unidad\1. PROYECTOS TELLO 2022\SCM SPILL OVERS\outputs\PEAO\densidad\1%\simulacion_4\output_tests.xlsx',alpha1_hat_vec_45','alpha1_hat_vec_45');</v>
      </c>
      <c r="SI75">
        <v>45</v>
      </c>
      <c r="SJ75" t="str">
        <f>"xlswrite('G:\Mi unidad\1. PROYECTOS TELLO 2022\SCM SPILL OVERS\outputs\PEAO\densidad_g\1%\simulacion_4\output_tests.xlsx',alpha1_hat_vec_"&amp;SI75&amp;"','alpha1_hat_vec_"&amp;SI75&amp;"');"</f>
        <v>xlswrite('G:\Mi unidad\1. PROYECTOS TELLO 2022\SCM SPILL OVERS\outputs\PEAO\densidad_g\1%\simulacion_4\output_tests.xlsx',alpha1_hat_vec_45','alpha1_hat_vec_45');</v>
      </c>
      <c r="SU75">
        <v>45</v>
      </c>
      <c r="SV75" t="str">
        <f>"xlswrite('G:\Mi unidad\1. PROYECTOS TELLO 2022\SCM SPILL OVERS\outputs\PEAO\distancia_centro_salud\1%\simulacion_4\output_tests.xlsx',alpha1_hat_vec_"&amp;SU75&amp;"','alpha1_hat_vec_"&amp;SU75&amp;"');"</f>
        <v>xlswrite('G:\Mi unidad\1. PROYECTOS TELLO 2022\SCM SPILL OVERS\outputs\PEAO\distancia_centro_salud\1%\simulacion_4\output_tests.xlsx',alpha1_hat_vec_45','alpha1_hat_vec_45');</v>
      </c>
      <c r="TH75">
        <v>45</v>
      </c>
      <c r="TI75" t="str">
        <f>"xlswrite('G:\Mi unidad\1. PROYECTOS TELLO 2022\SCM SPILL OVERS\outputs\PEAO\informalidad\1%\simulacion_4\output_tests.xlsx',alpha1_hat_vec_"&amp;TH75&amp;"','alpha1_hat_vec_"&amp;TH75&amp;"');"</f>
        <v>xlswrite('G:\Mi unidad\1. PROYECTOS TELLO 2022\SCM SPILL OVERS\outputs\PEAO\informalidad\1%\simulacion_4\output_tests.xlsx',alpha1_hat_vec_45','alpha1_hat_vec_45');</v>
      </c>
      <c r="TU75">
        <v>45</v>
      </c>
      <c r="TV75" t="str">
        <f>"xlswrite('G:\Mi unidad\1. PROYECTOS TELLO 2022\SCM SPILL OVERS\outputs\PEAO\alimentos\1%\simulacion_4\output_tests.xlsx',alpha1_hat_vec_"&amp;TU75&amp;"','alpha1_hat_vec_"&amp;TU75&amp;"');"</f>
        <v>xlswrite('G:\Mi unidad\1. PROYECTOS TELLO 2022\SCM SPILL OVERS\outputs\PEAO\alimentos\1%\simulacion_4\output_tests.xlsx',alpha1_hat_vec_45','alpha1_hat_vec_45');</v>
      </c>
      <c r="UB75">
        <v>45</v>
      </c>
      <c r="UC75" t="str">
        <f>"xlswrite('G:\Mi unidad\1. PROYECTOS TELLO 2022\SCM SPILL OVERS\outputs\PEAO\jefe_hogar\1%\simulacion_4\output_tests.xlsx',alpha1_hat_vec_"&amp;UB75&amp;"','alpha1_hat_vec_"&amp;UB75&amp;"');"</f>
        <v>xlswrite('G:\Mi unidad\1. PROYECTOS TELLO 2022\SCM SPILL OVERS\outputs\PEAO\jefe_hogar\1%\simulacion_4\output_tests.xlsx',alpha1_hat_vec_45','alpha1_hat_vec_45');</v>
      </c>
      <c r="UI75">
        <v>45</v>
      </c>
      <c r="UJ75" t="str">
        <f>"xlswrite('G:\Mi unidad\1. PROYECTOS TELLO 2022\SCM SPILL OVERS\outputs\PEAO\mujeres\1%\simulacion_4\output_tests.xlsx',alpha1_hat_vec_"&amp;UI75&amp;"','alpha1_hat_vec_"&amp;UI75&amp;"');"</f>
        <v>xlswrite('G:\Mi unidad\1. PROYECTOS TELLO 2022\SCM SPILL OVERS\outputs\PEAO\mujeres\1%\simulacion_4\output_tests.xlsx',alpha1_hat_vec_45','alpha1_hat_vec_45');</v>
      </c>
      <c r="UU75">
        <v>45</v>
      </c>
      <c r="UV75" t="str">
        <f>"xlswrite('G:\Mi unidad\1. PROYECTOS TELLO 2022\SCM SPILL OVERS\outputs\PEAO\criminalidad\1%\simulacion_4\output_tests.xlsx',alpha1_hat_vec_"&amp;UU75&amp;"','alpha1_hat_vec_"&amp;UU75&amp;"');"</f>
        <v>xlswrite('G:\Mi unidad\1. PROYECTOS TELLO 2022\SCM SPILL OVERS\outputs\PEAO\criminalidad\1%\simulacion_4\output_tests.xlsx',alpha1_hat_vec_45','alpha1_hat_vec_45');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OVERS\outputs\PEAO\bajo_niv_educ\1%\simulacion_4\output_tests.xlsx',spillover_test_"&amp;QW76&amp;"','sp_test_"&amp;QW76&amp;"');"</f>
        <v>xlswrite('G:\Mi unidad\1. PROYECTOS TELLO 2022\SCM SPILL OVERS\outputs\PEAO\bajo_niv_educ\1%\simulacion_4\output_tests.xlsx',spillover_test_45','sp_test_45');</v>
      </c>
      <c r="RK76">
        <v>45</v>
      </c>
      <c r="RL76" t="str">
        <f>"xlswrite('G:\Mi unidad\1. PROYECTOS TELLO 2022\SCM SPILL OVERS\outputs\PEAO\bajo_ingreso\1%\simulacion_4\output_tests.xlsx',spillover_test_"&amp;RK76&amp;"','sp_test_"&amp;RK76&amp;"');"</f>
        <v>xlswrite('G:\Mi unidad\1. PROYECTOS TELLO 2022\SCM SPILL OVERS\outputs\PEAO\bajo_ingreso\1%\simulacion_4\output_tests.xlsx',spillover_test_45','sp_test_45');</v>
      </c>
      <c r="RW76">
        <v>45</v>
      </c>
      <c r="RX76" t="str">
        <f>"xlswrite('G:\Mi unidad\1. PROYECTOS TELLO 2022\SCM SPILL OVERS\outputs\PEAO\densidad\1%\simulacion_4\output_tests.xlsx',spillover_test_"&amp;RW76&amp;"','sp_test_"&amp;RW76&amp;"');"</f>
        <v>xlswrite('G:\Mi unidad\1. PROYECTOS TELLO 2022\SCM SPILL OVERS\outputs\PEAO\densidad\1%\simulacion_4\output_tests.xlsx',spillover_test_45','sp_test_45');</v>
      </c>
      <c r="SI76">
        <v>45</v>
      </c>
      <c r="SJ76" t="str">
        <f>"xlswrite('G:\Mi unidad\1. PROYECTOS TELLO 2022\SCM SPILL OVERS\outputs\PEAO\densidad_g\1%\simulacion_4\output_tests.xlsx',spillover_test_"&amp;SI76&amp;"','sp_test_"&amp;SI76&amp;"');"</f>
        <v>xlswrite('G:\Mi unidad\1. PROYECTOS TELLO 2022\SCM SPILL OVERS\outputs\PEAO\densidad_g\1%\simulacion_4\output_tests.xlsx',spillover_test_45','sp_test_45');</v>
      </c>
      <c r="SU76">
        <v>45</v>
      </c>
      <c r="SV76" t="str">
        <f>"xlswrite('G:\Mi unidad\1. PROYECTOS TELLO 2022\SCM SPILL OVERS\outputs\PEAO\distancia_centro_salud\1%\simulacion_4\output_tests.xlsx',spillover_test_"&amp;SU76&amp;"','sp_test_"&amp;SU76&amp;"');"</f>
        <v>xlswrite('G:\Mi unidad\1. PROYECTOS TELLO 2022\SCM SPILL OVERS\outputs\PEAO\distancia_centro_salud\1%\simulacion_4\output_tests.xlsx',spillover_test_45','sp_test_45');</v>
      </c>
      <c r="TH76">
        <v>45</v>
      </c>
      <c r="TI76" t="str">
        <f>"xlswrite('G:\Mi unidad\1. PROYECTOS TELLO 2022\SCM SPILL OVERS\outputs\PEAO\informalidad\1%\simulacion_4\output_tests.xlsx',spillover_test_"&amp;TH76&amp;"','sp_test_"&amp;TH76&amp;"');"</f>
        <v>xlswrite('G:\Mi unidad\1. PROYECTOS TELLO 2022\SCM SPILL OVERS\outputs\PEAO\informalidad\1%\simulacion_4\output_tests.xlsx',spillover_test_45','sp_test_45');</v>
      </c>
      <c r="TU76">
        <v>45</v>
      </c>
      <c r="TV76" t="str">
        <f>"xlswrite('G:\Mi unidad\1. PROYECTOS TELLO 2022\SCM SPILL OVERS\outputs\PEAO\alimentos\1%\simulacion_4\output_tests.xlsx',spillover_test_"&amp;TU76&amp;"','sp_test_"&amp;TU76&amp;"');"</f>
        <v>xlswrite('G:\Mi unidad\1. PROYECTOS TELLO 2022\SCM SPILL OVERS\outputs\PEAO\alimentos\1%\simulacion_4\output_tests.xlsx',spillover_test_45','sp_test_45');</v>
      </c>
      <c r="UB76">
        <v>45</v>
      </c>
      <c r="UC76" t="str">
        <f>"xlswrite('G:\Mi unidad\1. PROYECTOS TELLO 2022\SCM SPILL OVERS\outputs\PEAO\jefe_hogar\1%\simulacion_4\output_tests.xlsx',spillover_test_"&amp;UB76&amp;"','sp_test_"&amp;UB76&amp;"');"</f>
        <v>xlswrite('G:\Mi unidad\1. PROYECTOS TELLO 2022\SCM SPILL OVERS\outputs\PEAO\jefe_hogar\1%\simulacion_4\output_tests.xlsx',spillover_test_45','sp_test_45');</v>
      </c>
      <c r="UI76">
        <v>45</v>
      </c>
      <c r="UJ76" t="str">
        <f>"xlswrite('G:\Mi unidad\1. PROYECTOS TELLO 2022\SCM SPILL OVERS\outputs\PEAO\mujeres\1%\simulacion_4\output_tests.xlsx',spillover_test_"&amp;UI76&amp;"','sp_test_"&amp;UI76&amp;"');"</f>
        <v>xlswrite('G:\Mi unidad\1. PROYECTOS TELLO 2022\SCM SPILL OVERS\outputs\PEAO\mujeres\1%\simulacion_4\output_tests.xlsx',spillover_test_45','sp_test_45');</v>
      </c>
      <c r="UU76">
        <v>45</v>
      </c>
      <c r="UV76" t="str">
        <f>"xlswrite('G:\Mi unidad\1. PROYECTOS TELLO 2022\SCM SPILL OVERS\outputs\PEAO\criminalidad\1%\simulacion_4\output_tests.xlsx',spillover_test_"&amp;UU76&amp;"','sp_test_"&amp;UU76&amp;"');"</f>
        <v>xlswrite('G:\Mi unidad\1. PROYECTOS TELLO 2022\SCM SPILL OVERS\outputs\PEAO\criminalidad\1%\simulacion_4\output_tests.xlsx',spillover_test_45','sp_test_45');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OVERS\outputs\PEAO\bajo_niv_educ\1%\simulacion_4\output_tests.xlsx',lb_vec_"&amp;QW77&amp;"','lb_vec_"&amp;QW77&amp;"');"</f>
        <v>xlswrite('G:\Mi unidad\1. PROYECTOS TELLO 2022\SCM SPILL OVERS\outputs\PEAO\bajo_niv_educ\1%\simulacion_4\output_tests.xlsx',lb_vec_55','lb_vec_55');</v>
      </c>
      <c r="RK77">
        <v>55</v>
      </c>
      <c r="RL77" t="str">
        <f>"xlswrite('G:\Mi unidad\1. PROYECTOS TELLO 2022\SCM SPILL OVERS\outputs\PEAO\bajo_ingreso\1%\simulacion_4\output_tests.xlsx',lb_vec_"&amp;RK77&amp;"','lb_vec_"&amp;RK77&amp;"');"</f>
        <v>xlswrite('G:\Mi unidad\1. PROYECTOS TELLO 2022\SCM SPILL OVERS\outputs\PEAO\bajo_ingreso\1%\simulacion_4\output_tests.xlsx',lb_vec_55','lb_vec_55');</v>
      </c>
      <c r="RW77">
        <v>55</v>
      </c>
      <c r="RX77" t="str">
        <f>"xlswrite('G:\Mi unidad\1. PROYECTOS TELLO 2022\SCM SPILL OVERS\outputs\PEAO\densidad\1%\simulacion_4\output_tests.xlsx',lb_vec_"&amp;RW77&amp;"','lb_vec_"&amp;RW77&amp;"');"</f>
        <v>xlswrite('G:\Mi unidad\1. PROYECTOS TELLO 2022\SCM SPILL OVERS\outputs\PEAO\densidad\1%\simulacion_4\output_tests.xlsx',lb_vec_55','lb_vec_55');</v>
      </c>
      <c r="SI77">
        <v>55</v>
      </c>
      <c r="SJ77" t="str">
        <f>"xlswrite('G:\Mi unidad\1. PROYECTOS TELLO 2022\SCM SPILL OVERS\outputs\PEAO\densidad_g\1%\simulacion_4\output_tests.xlsx',lb_vec_"&amp;SI77&amp;"','lb_vec_"&amp;SI77&amp;"');"</f>
        <v>xlswrite('G:\Mi unidad\1. PROYECTOS TELLO 2022\SCM SPILL OVERS\outputs\PEAO\densidad_g\1%\simulacion_4\output_tests.xlsx',lb_vec_55','lb_vec_55');</v>
      </c>
      <c r="SU77">
        <v>55</v>
      </c>
      <c r="SV77" t="str">
        <f>"xlswrite('G:\Mi unidad\1. PROYECTOS TELLO 2022\SCM SPILL OVERS\outputs\PEAO\distancia_centro_salud\1%\simulacion_4\output_tests.xlsx',lb_vec_"&amp;SU77&amp;"','lb_vec_"&amp;SU77&amp;"');"</f>
        <v>xlswrite('G:\Mi unidad\1. PROYECTOS TELLO 2022\SCM SPILL OVERS\outputs\PEAO\distancia_centro_salud\1%\simulacion_4\output_tests.xlsx',lb_vec_55','lb_vec_55');</v>
      </c>
      <c r="TH77">
        <v>55</v>
      </c>
      <c r="TI77" t="str">
        <f>"xlswrite('G:\Mi unidad\1. PROYECTOS TELLO 2022\SCM SPILL OVERS\outputs\PEAO\informalidad\1%\simulacion_4\output_tests.xlsx',lb_vec_"&amp;TH77&amp;"','lb_vec_"&amp;TH77&amp;"');"</f>
        <v>xlswrite('G:\Mi unidad\1. PROYECTOS TELLO 2022\SCM SPILL OVERS\outputs\PEAO\informalidad\1%\simulacion_4\output_tests.xlsx',lb_vec_55','lb_vec_55');</v>
      </c>
      <c r="TU77">
        <v>55</v>
      </c>
      <c r="TV77" t="str">
        <f>"xlswrite('G:\Mi unidad\1. PROYECTOS TELLO 2022\SCM SPILL OVERS\outputs\PEAO\alimentos\1%\simulacion_4\output_tests.xlsx',lb_vec_"&amp;TU77&amp;"','lb_vec_"&amp;TU77&amp;"');"</f>
        <v>xlswrite('G:\Mi unidad\1. PROYECTOS TELLO 2022\SCM SPILL OVERS\outputs\PEAO\alimentos\1%\simulacion_4\output_tests.xlsx',lb_vec_55','lb_vec_55');</v>
      </c>
      <c r="UB77">
        <v>55</v>
      </c>
      <c r="UC77" t="str">
        <f>"xlswrite('G:\Mi unidad\1. PROYECTOS TELLO 2022\SCM SPILL OVERS\outputs\PEAO\jefe_hogar\1%\simulacion_4\output_tests.xlsx',lb_vec_"&amp;UB77&amp;"','lb_vec_"&amp;UB77&amp;"');"</f>
        <v>xlswrite('G:\Mi unidad\1. PROYECTOS TELLO 2022\SCM SPILL OVERS\outputs\PEAO\jefe_hogar\1%\simulacion_4\output_tests.xlsx',lb_vec_55','lb_vec_55');</v>
      </c>
      <c r="UI77">
        <v>55</v>
      </c>
      <c r="UJ77" t="str">
        <f>"xlswrite('G:\Mi unidad\1. PROYECTOS TELLO 2022\SCM SPILL OVERS\outputs\PEAO\mujeres\1%\simulacion_4\output_tests.xlsx',lb_vec_"&amp;UI77&amp;"','lb_vec_"&amp;UI77&amp;"');"</f>
        <v>xlswrite('G:\Mi unidad\1. PROYECTOS TELLO 2022\SCM SPILL OVERS\outputs\PEAO\mujeres\1%\simulacion_4\output_tests.xlsx',lb_vec_55','lb_vec_55');</v>
      </c>
      <c r="UU77">
        <v>55</v>
      </c>
      <c r="UV77" t="str">
        <f>"xlswrite('G:\Mi unidad\1. PROYECTOS TELLO 2022\SCM SPILL OVERS\outputs\PEAO\criminalidad\1%\simulacion_4\output_tests.xlsx',lb_vec_"&amp;UU77&amp;"','lb_vec_"&amp;UU77&amp;"');"</f>
        <v>xlswrite('G:\Mi unidad\1. PROYECTOS TELLO 2022\SCM SPILL OVERS\outputs\PEAO\criminalidad\1%\simulacion_4\output_tests.xlsx',lb_vec_55','lb_vec_55');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OVERS\outputs\PEAO\bajo_niv_educ\1%\simulacion_4\output_tests.xlsx',ub_vec_"&amp;QW78&amp;"','ub_vec_"&amp;QW78&amp;"');"</f>
        <v>xlswrite('G:\Mi unidad\1. PROYECTOS TELLO 2022\SCM SPILL OVERS\outputs\PEAO\bajo_niv_educ\1%\simulacion_4\output_tests.xlsx',ub_vec_55','ub_vec_55');</v>
      </c>
      <c r="RK78">
        <v>55</v>
      </c>
      <c r="RL78" t="str">
        <f>"xlswrite('G:\Mi unidad\1. PROYECTOS TELLO 2022\SCM SPILL OVERS\outputs\PEAO\bajo_ingreso\1%\simulacion_4\output_tests.xlsx',ub_vec_"&amp;RK78&amp;"','ub_vec_"&amp;RK78&amp;"');"</f>
        <v>xlswrite('G:\Mi unidad\1. PROYECTOS TELLO 2022\SCM SPILL OVERS\outputs\PEAO\bajo_ingreso\1%\simulacion_4\output_tests.xlsx',ub_vec_55','ub_vec_55');</v>
      </c>
      <c r="RW78">
        <v>55</v>
      </c>
      <c r="RX78" t="str">
        <f>"xlswrite('G:\Mi unidad\1. PROYECTOS TELLO 2022\SCM SPILL OVERS\outputs\PEAO\densidad\1%\simulacion_4\output_tests.xlsx',ub_vec_"&amp;RW78&amp;"','ub_vec_"&amp;RW78&amp;"');"</f>
        <v>xlswrite('G:\Mi unidad\1. PROYECTOS TELLO 2022\SCM SPILL OVERS\outputs\PEAO\densidad\1%\simulacion_4\output_tests.xlsx',ub_vec_55','ub_vec_55');</v>
      </c>
      <c r="SI78">
        <v>55</v>
      </c>
      <c r="SJ78" t="str">
        <f>"xlswrite('G:\Mi unidad\1. PROYECTOS TELLO 2022\SCM SPILL OVERS\outputs\PEAO\densidad_g\1%\simulacion_4\output_tests.xlsx',ub_vec_"&amp;SI78&amp;"','ub_vec_"&amp;SI78&amp;"');"</f>
        <v>xlswrite('G:\Mi unidad\1. PROYECTOS TELLO 2022\SCM SPILL OVERS\outputs\PEAO\densidad_g\1%\simulacion_4\output_tests.xlsx',ub_vec_55','ub_vec_55');</v>
      </c>
      <c r="SU78">
        <v>55</v>
      </c>
      <c r="SV78" t="str">
        <f>"xlswrite('G:\Mi unidad\1. PROYECTOS TELLO 2022\SCM SPILL OVERS\outputs\PEAO\distancia_centro_salud\1%\simulacion_4\output_tests.xlsx',ub_vec_"&amp;SU78&amp;"','ub_vec_"&amp;SU78&amp;"');"</f>
        <v>xlswrite('G:\Mi unidad\1. PROYECTOS TELLO 2022\SCM SPILL OVERS\outputs\PEAO\distancia_centro_salud\1%\simulacion_4\output_tests.xlsx',ub_vec_55','ub_vec_55');</v>
      </c>
      <c r="TH78">
        <v>55</v>
      </c>
      <c r="TI78" t="str">
        <f>"xlswrite('G:\Mi unidad\1. PROYECTOS TELLO 2022\SCM SPILL OVERS\outputs\PEAO\informalidad\1%\simulacion_4\output_tests.xlsx',ub_vec_"&amp;TH78&amp;"','ub_vec_"&amp;TH78&amp;"');"</f>
        <v>xlswrite('G:\Mi unidad\1. PROYECTOS TELLO 2022\SCM SPILL OVERS\outputs\PEAO\informalidad\1%\simulacion_4\output_tests.xlsx',ub_vec_55','ub_vec_55');</v>
      </c>
      <c r="TU78">
        <v>55</v>
      </c>
      <c r="TV78" t="str">
        <f>"xlswrite('G:\Mi unidad\1. PROYECTOS TELLO 2022\SCM SPILL OVERS\outputs\PEAO\alimentos\1%\simulacion_4\output_tests.xlsx',ub_vec_"&amp;TU78&amp;"','ub_vec_"&amp;TU78&amp;"');"</f>
        <v>xlswrite('G:\Mi unidad\1. PROYECTOS TELLO 2022\SCM SPILL OVERS\outputs\PEAO\alimentos\1%\simulacion_4\output_tests.xlsx',ub_vec_55','ub_vec_55');</v>
      </c>
      <c r="UB78">
        <v>55</v>
      </c>
      <c r="UC78" t="str">
        <f>"xlswrite('G:\Mi unidad\1. PROYECTOS TELLO 2022\SCM SPILL OVERS\outputs\PEAO\jefe_hogar\1%\simulacion_4\output_tests.xlsx',ub_vec_"&amp;UB78&amp;"','ub_vec_"&amp;UB78&amp;"');"</f>
        <v>xlswrite('G:\Mi unidad\1. PROYECTOS TELLO 2022\SCM SPILL OVERS\outputs\PEAO\jefe_hogar\1%\simulacion_4\output_tests.xlsx',ub_vec_55','ub_vec_55');</v>
      </c>
      <c r="UI78">
        <v>55</v>
      </c>
      <c r="UJ78" t="str">
        <f>"xlswrite('G:\Mi unidad\1. PROYECTOS TELLO 2022\SCM SPILL OVERS\outputs\PEAO\mujeres\1%\simulacion_4\output_tests.xlsx',ub_vec_"&amp;UI78&amp;"','ub_vec_"&amp;UI78&amp;"');"</f>
        <v>xlswrite('G:\Mi unidad\1. PROYECTOS TELLO 2022\SCM SPILL OVERS\outputs\PEAO\mujeres\1%\simulacion_4\output_tests.xlsx',ub_vec_55','ub_vec_55');</v>
      </c>
      <c r="UU78">
        <v>55</v>
      </c>
      <c r="UV78" t="str">
        <f>"xlswrite('G:\Mi unidad\1. PROYECTOS TELLO 2022\SCM SPILL OVERS\outputs\PEAO\criminalidad\1%\simulacion_4\output_tests.xlsx',ub_vec_"&amp;UU78&amp;"','ub_vec_"&amp;UU78&amp;"');"</f>
        <v>xlswrite('G:\Mi unidad\1. PROYECTOS TELLO 2022\SCM SPILL OVERS\outputs\PEAO\criminalidad\1%\simulacion_4\output_tests.xlsx',ub_vec_55','ub_vec_55');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sp_andrews_te(Y_pre_"&amp;QI79&amp;",PEAO_"&amp;QI79&amp;"(:,T+s),A_"&amp;QI79&amp;",C,.05);"</f>
        <v xml:space="preserve">    [p_value_27,lb_27,ub_27] = sp_andrews_te(Y_pre_27,PEAO_27(:,T+s),A_27,C,.05);</v>
      </c>
      <c r="QP79">
        <v>42</v>
      </c>
      <c r="QQ79" t="str">
        <f>"    spillover_test_"&amp;QP79&amp;"(s) = sp_andrews(Y_pre_"&amp;QP79&amp;",PEAO_"&amp;QP79&amp;"(:,T+s),A_"&amp;QP79&amp;",C,d,alpha_sig);"</f>
        <v xml:space="preserve">    spillover_test_42(s) = sp_andrews(Y_pre_42,PEAO_42(:,T+s),A_42,C,d,alpha_sig);</v>
      </c>
      <c r="QW79">
        <v>55</v>
      </c>
      <c r="QX79" t="str">
        <f>"xlswrite('G:\Mi unidad\1. PROYECTOS TELLO 2022\SCM SPILL OVERS\outputs\PEAO\bajo_niv_educ\1%\simulacion_4\output_tests.xlsx',p_value_vec_"&amp;QW79&amp;"','p_value_vec_"&amp;QW79&amp;"');"</f>
        <v>xlswrite('G:\Mi unidad\1. PROYECTOS TELLO 2022\SCM SPILL OVERS\outputs\PEAO\bajo_niv_educ\1%\simulacion_4\output_tests.xlsx',p_value_vec_55','p_value_vec_55');</v>
      </c>
      <c r="RK79">
        <v>55</v>
      </c>
      <c r="RL79" t="str">
        <f>"xlswrite('G:\Mi unidad\1. PROYECTOS TELLO 2022\SCM SPILL OVERS\outputs\PEAO\bajo_ingreso\1%\simulacion_4\output_tests.xlsx',p_value_vec_"&amp;RK79&amp;"','p_value_vec_"&amp;RK79&amp;"');"</f>
        <v>xlswrite('G:\Mi unidad\1. PROYECTOS TELLO 2022\SCM SPILL OVERS\outputs\PEAO\bajo_ingreso\1%\simulacion_4\output_tests.xlsx',p_value_vec_55','p_value_vec_55');</v>
      </c>
      <c r="RW79">
        <v>55</v>
      </c>
      <c r="RX79" t="str">
        <f>"xlswrite('G:\Mi unidad\1. PROYECTOS TELLO 2022\SCM SPILL OVERS\outputs\PEAO\densidad\1%\simulacion_4\output_tests.xlsx',p_value_vec_"&amp;RW79&amp;"','p_value_vec_"&amp;RW79&amp;"');"</f>
        <v>xlswrite('G:\Mi unidad\1. PROYECTOS TELLO 2022\SCM SPILL OVERS\outputs\PEAO\densidad\1%\simulacion_4\output_tests.xlsx',p_value_vec_55','p_value_vec_55');</v>
      </c>
      <c r="SI79">
        <v>55</v>
      </c>
      <c r="SJ79" t="str">
        <f>"xlswrite('G:\Mi unidad\1. PROYECTOS TELLO 2022\SCM SPILL OVERS\outputs\PEAO\densidad_g\1%\simulacion_4\output_tests.xlsx',p_value_vec_"&amp;SI79&amp;"','p_value_vec_"&amp;SI79&amp;"');"</f>
        <v>xlswrite('G:\Mi unidad\1. PROYECTOS TELLO 2022\SCM SPILL OVERS\outputs\PEAO\densidad_g\1%\simulacion_4\output_tests.xlsx',p_value_vec_55','p_value_vec_55');</v>
      </c>
      <c r="SU79">
        <v>55</v>
      </c>
      <c r="SV79" t="str">
        <f>"xlswrite('G:\Mi unidad\1. PROYECTOS TELLO 2022\SCM SPILL OVERS\outputs\PEAO\distancia_centro_salud\1%\simulacion_4\output_tests.xlsx',p_value_vec_"&amp;SU79&amp;"','p_value_vec_"&amp;SU79&amp;"');"</f>
        <v>xlswrite('G:\Mi unidad\1. PROYECTOS TELLO 2022\SCM SPILL OVERS\outputs\PEAO\distancia_centro_salud\1%\simulacion_4\output_tests.xlsx',p_value_vec_55','p_value_vec_55');</v>
      </c>
      <c r="TH79">
        <v>55</v>
      </c>
      <c r="TI79" t="str">
        <f>"xlswrite('G:\Mi unidad\1. PROYECTOS TELLO 2022\SCM SPILL OVERS\outputs\PEAO\informalidad\1%\simulacion_4\output_tests.xlsx',p_value_vec_"&amp;TH79&amp;"','p_value_vec_"&amp;TH79&amp;"');"</f>
        <v>xlswrite('G:\Mi unidad\1. PROYECTOS TELLO 2022\SCM SPILL OVERS\outputs\PEAO\informalidad\1%\simulacion_4\output_tests.xlsx',p_value_vec_55','p_value_vec_55');</v>
      </c>
      <c r="TU79">
        <v>55</v>
      </c>
      <c r="TV79" t="str">
        <f>"xlswrite('G:\Mi unidad\1. PROYECTOS TELLO 2022\SCM SPILL OVERS\outputs\PEAO\alimentos\1%\simulacion_4\output_tests.xlsx',p_value_vec_"&amp;TU79&amp;"','p_value_vec_"&amp;TU79&amp;"');"</f>
        <v>xlswrite('G:\Mi unidad\1. PROYECTOS TELLO 2022\SCM SPILL OVERS\outputs\PEAO\alimentos\1%\simulacion_4\output_tests.xlsx',p_value_vec_55','p_value_vec_55');</v>
      </c>
      <c r="UB79">
        <v>55</v>
      </c>
      <c r="UC79" t="str">
        <f>"xlswrite('G:\Mi unidad\1. PROYECTOS TELLO 2022\SCM SPILL OVERS\outputs\PEAO\jefe_hogar\1%\simulacion_4\output_tests.xlsx',p_value_vec_"&amp;UB79&amp;"','p_value_vec_"&amp;UB79&amp;"');"</f>
        <v>xlswrite('G:\Mi unidad\1. PROYECTOS TELLO 2022\SCM SPILL OVERS\outputs\PEAO\jefe_hogar\1%\simulacion_4\output_tests.xlsx',p_value_vec_55','p_value_vec_55');</v>
      </c>
      <c r="UI79">
        <v>55</v>
      </c>
      <c r="UJ79" t="str">
        <f>"xlswrite('G:\Mi unidad\1. PROYECTOS TELLO 2022\SCM SPILL OVERS\outputs\PEAO\mujeres\1%\simulacion_4\output_tests.xlsx',p_value_vec_"&amp;UI79&amp;"','p_value_vec_"&amp;UI79&amp;"');"</f>
        <v>xlswrite('G:\Mi unidad\1. PROYECTOS TELLO 2022\SCM SPILL OVERS\outputs\PEAO\mujeres\1%\simulacion_4\output_tests.xlsx',p_value_vec_55','p_value_vec_55');</v>
      </c>
      <c r="UU79">
        <v>55</v>
      </c>
      <c r="UV79" t="str">
        <f>"xlswrite('G:\Mi unidad\1. PROYECTOS TELLO 2022\SCM SPILL OVERS\outputs\PEAO\criminalidad\1%\simulacion_4\output_tests.xlsx',p_value_vec_"&amp;UU79&amp;"','p_value_vec_"&amp;UU79&amp;"');"</f>
        <v>xlswrite('G:\Mi unidad\1. PROYECTOS TELLO 2022\SCM SPILL OVERS\outputs\PEAO\criminalidad\1%\simulacion_4\output_tests.xlsx',p_value_vec_55','p_value_vec_55');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OVERS\outputs\PEAO\bajo_niv_educ\1%\simulacion_4\output_tests.xlsx',alpha1_hat_vec_"&amp;QW80&amp;"','alpha1_hat_vec_"&amp;QW80&amp;"');"</f>
        <v>xlswrite('G:\Mi unidad\1. PROYECTOS TELLO 2022\SCM SPILL OVERS\outputs\PEAO\bajo_niv_educ\1%\simulacion_4\output_tests.xlsx',alpha1_hat_vec_55','alpha1_hat_vec_55');</v>
      </c>
      <c r="RK80">
        <v>55</v>
      </c>
      <c r="RL80" t="str">
        <f>"xlswrite('G:\Mi unidad\1. PROYECTOS TELLO 2022\SCM SPILL OVERS\outputs\PEAO\bajo_ingreso\1%\simulacion_4\output_tests.xlsx',alpha1_hat_vec_"&amp;RK80&amp;"','alpha1_hat_vec_"&amp;RK80&amp;"');"</f>
        <v>xlswrite('G:\Mi unidad\1. PROYECTOS TELLO 2022\SCM SPILL OVERS\outputs\PEAO\bajo_ingreso\1%\simulacion_4\output_tests.xlsx',alpha1_hat_vec_55','alpha1_hat_vec_55');</v>
      </c>
      <c r="RW80">
        <v>55</v>
      </c>
      <c r="RX80" t="str">
        <f>"xlswrite('G:\Mi unidad\1. PROYECTOS TELLO 2022\SCM SPILL OVERS\outputs\PEAO\densidad\1%\simulacion_4\output_tests.xlsx',alpha1_hat_vec_"&amp;RW80&amp;"','alpha1_hat_vec_"&amp;RW80&amp;"');"</f>
        <v>xlswrite('G:\Mi unidad\1. PROYECTOS TELLO 2022\SCM SPILL OVERS\outputs\PEAO\densidad\1%\simulacion_4\output_tests.xlsx',alpha1_hat_vec_55','alpha1_hat_vec_55');</v>
      </c>
      <c r="SI80">
        <v>55</v>
      </c>
      <c r="SJ80" t="str">
        <f>"xlswrite('G:\Mi unidad\1. PROYECTOS TELLO 2022\SCM SPILL OVERS\outputs\PEAO\densidad_g\1%\simulacion_4\output_tests.xlsx',alpha1_hat_vec_"&amp;SI80&amp;"','alpha1_hat_vec_"&amp;SI80&amp;"');"</f>
        <v>xlswrite('G:\Mi unidad\1. PROYECTOS TELLO 2022\SCM SPILL OVERS\outputs\PEAO\densidad_g\1%\simulacion_4\output_tests.xlsx',alpha1_hat_vec_55','alpha1_hat_vec_55');</v>
      </c>
      <c r="SU80">
        <v>55</v>
      </c>
      <c r="SV80" t="str">
        <f>"xlswrite('G:\Mi unidad\1. PROYECTOS TELLO 2022\SCM SPILL OVERS\outputs\PEAO\distancia_centro_salud\1%\simulacion_4\output_tests.xlsx',alpha1_hat_vec_"&amp;SU80&amp;"','alpha1_hat_vec_"&amp;SU80&amp;"');"</f>
        <v>xlswrite('G:\Mi unidad\1. PROYECTOS TELLO 2022\SCM SPILL OVERS\outputs\PEAO\distancia_centro_salud\1%\simulacion_4\output_tests.xlsx',alpha1_hat_vec_55','alpha1_hat_vec_55');</v>
      </c>
      <c r="TH80">
        <v>55</v>
      </c>
      <c r="TI80" t="str">
        <f>"xlswrite('G:\Mi unidad\1. PROYECTOS TELLO 2022\SCM SPILL OVERS\outputs\PEAO\informalidad\1%\simulacion_4\output_tests.xlsx',alpha1_hat_vec_"&amp;TH80&amp;"','alpha1_hat_vec_"&amp;TH80&amp;"');"</f>
        <v>xlswrite('G:\Mi unidad\1. PROYECTOS TELLO 2022\SCM SPILL OVERS\outputs\PEAO\informalidad\1%\simulacion_4\output_tests.xlsx',alpha1_hat_vec_55','alpha1_hat_vec_55');</v>
      </c>
      <c r="TU80">
        <v>55</v>
      </c>
      <c r="TV80" t="str">
        <f>"xlswrite('G:\Mi unidad\1. PROYECTOS TELLO 2022\SCM SPILL OVERS\outputs\PEAO\alimentos\1%\simulacion_4\output_tests.xlsx',alpha1_hat_vec_"&amp;TU80&amp;"','alpha1_hat_vec_"&amp;TU80&amp;"');"</f>
        <v>xlswrite('G:\Mi unidad\1. PROYECTOS TELLO 2022\SCM SPILL OVERS\outputs\PEAO\alimentos\1%\simulacion_4\output_tests.xlsx',alpha1_hat_vec_55','alpha1_hat_vec_55');</v>
      </c>
      <c r="UB80">
        <v>55</v>
      </c>
      <c r="UC80" t="str">
        <f>"xlswrite('G:\Mi unidad\1. PROYECTOS TELLO 2022\SCM SPILL OVERS\outputs\PEAO\jefe_hogar\1%\simulacion_4\output_tests.xlsx',alpha1_hat_vec_"&amp;UB80&amp;"','alpha1_hat_vec_"&amp;UB80&amp;"');"</f>
        <v>xlswrite('G:\Mi unidad\1. PROYECTOS TELLO 2022\SCM SPILL OVERS\outputs\PEAO\jefe_hogar\1%\simulacion_4\output_tests.xlsx',alpha1_hat_vec_55','alpha1_hat_vec_55');</v>
      </c>
      <c r="UI80">
        <v>55</v>
      </c>
      <c r="UJ80" t="str">
        <f>"xlswrite('G:\Mi unidad\1. PROYECTOS TELLO 2022\SCM SPILL OVERS\outputs\PEAO\mujeres\1%\simulacion_4\output_tests.xlsx',alpha1_hat_vec_"&amp;UI80&amp;"','alpha1_hat_vec_"&amp;UI80&amp;"');"</f>
        <v>xlswrite('G:\Mi unidad\1. PROYECTOS TELLO 2022\SCM SPILL OVERS\outputs\PEAO\mujeres\1%\simulacion_4\output_tests.xlsx',alpha1_hat_vec_55','alpha1_hat_vec_55');</v>
      </c>
      <c r="UU80">
        <v>55</v>
      </c>
      <c r="UV80" t="str">
        <f>"xlswrite('G:\Mi unidad\1. PROYECTOS TELLO 2022\SCM SPILL OVERS\outputs\PEAO\criminalidad\1%\simulacion_4\output_tests.xlsx',alpha1_hat_vec_"&amp;UU80&amp;"','alpha1_hat_vec_"&amp;UU80&amp;"');"</f>
        <v>xlswrite('G:\Mi unidad\1. PROYECTOS TELLO 2022\SCM SPILL OVERS\outputs\PEAO\criminalidad\1%\simulacion_4\output_tests.xlsx',alpha1_hat_vec_55','alpha1_hat_vec_55');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OVERS\outputs\PEAO\bajo_niv_educ\1%\simulacion_4\output_tests.xlsx',spillover_test_"&amp;QW81&amp;"','sp_test_"&amp;QW81&amp;"');"</f>
        <v>xlswrite('G:\Mi unidad\1. PROYECTOS TELLO 2022\SCM SPILL OVERS\outputs\PEAO\bajo_niv_educ\1%\simulacion_4\output_tests.xlsx',spillover_test_55','sp_test_55');</v>
      </c>
      <c r="RK81">
        <v>55</v>
      </c>
      <c r="RL81" t="str">
        <f>"xlswrite('G:\Mi unidad\1. PROYECTOS TELLO 2022\SCM SPILL OVERS\outputs\PEAO\bajo_ingreso\1%\simulacion_4\output_tests.xlsx',spillover_test_"&amp;RK81&amp;"','sp_test_"&amp;RK81&amp;"');"</f>
        <v>xlswrite('G:\Mi unidad\1. PROYECTOS TELLO 2022\SCM SPILL OVERS\outputs\PEAO\bajo_ingreso\1%\simulacion_4\output_tests.xlsx',spillover_test_55','sp_test_55');</v>
      </c>
      <c r="RW81">
        <v>55</v>
      </c>
      <c r="RX81" t="str">
        <f>"xlswrite('G:\Mi unidad\1. PROYECTOS TELLO 2022\SCM SPILL OVERS\outputs\PEAO\densidad\1%\simulacion_4\output_tests.xlsx',spillover_test_"&amp;RW81&amp;"','sp_test_"&amp;RW81&amp;"');"</f>
        <v>xlswrite('G:\Mi unidad\1. PROYECTOS TELLO 2022\SCM SPILL OVERS\outputs\PEAO\densidad\1%\simulacion_4\output_tests.xlsx',spillover_test_55','sp_test_55');</v>
      </c>
      <c r="SI81">
        <v>55</v>
      </c>
      <c r="SJ81" t="str">
        <f>"xlswrite('G:\Mi unidad\1. PROYECTOS TELLO 2022\SCM SPILL OVERS\outputs\PEAO\densidad_g\1%\simulacion_4\output_tests.xlsx',spillover_test_"&amp;SI81&amp;"','sp_test_"&amp;SI81&amp;"');"</f>
        <v>xlswrite('G:\Mi unidad\1. PROYECTOS TELLO 2022\SCM SPILL OVERS\outputs\PEAO\densidad_g\1%\simulacion_4\output_tests.xlsx',spillover_test_55','sp_test_55');</v>
      </c>
      <c r="SU81">
        <v>55</v>
      </c>
      <c r="SV81" t="str">
        <f>"xlswrite('G:\Mi unidad\1. PROYECTOS TELLO 2022\SCM SPILL OVERS\outputs\PEAO\distancia_centro_salud\1%\simulacion_4\output_tests.xlsx',spillover_test_"&amp;SU81&amp;"','sp_test_"&amp;SU81&amp;"');"</f>
        <v>xlswrite('G:\Mi unidad\1. PROYECTOS TELLO 2022\SCM SPILL OVERS\outputs\PEAO\distancia_centro_salud\1%\simulacion_4\output_tests.xlsx',spillover_test_55','sp_test_55');</v>
      </c>
      <c r="TH81">
        <v>55</v>
      </c>
      <c r="TI81" t="str">
        <f>"xlswrite('G:\Mi unidad\1. PROYECTOS TELLO 2022\SCM SPILL OVERS\outputs\PEAO\informalidad\1%\simulacion_4\output_tests.xlsx',spillover_test_"&amp;TH81&amp;"','sp_test_"&amp;TH81&amp;"');"</f>
        <v>xlswrite('G:\Mi unidad\1. PROYECTOS TELLO 2022\SCM SPILL OVERS\outputs\PEAO\informalidad\1%\simulacion_4\output_tests.xlsx',spillover_test_55','sp_test_55');</v>
      </c>
      <c r="TU81">
        <v>55</v>
      </c>
      <c r="TV81" t="str">
        <f>"xlswrite('G:\Mi unidad\1. PROYECTOS TELLO 2022\SCM SPILL OVERS\outputs\PEAO\alimentos\1%\simulacion_4\output_tests.xlsx',spillover_test_"&amp;TU81&amp;"','sp_test_"&amp;TU81&amp;"');"</f>
        <v>xlswrite('G:\Mi unidad\1. PROYECTOS TELLO 2022\SCM SPILL OVERS\outputs\PEAO\alimentos\1%\simulacion_4\output_tests.xlsx',spillover_test_55','sp_test_55');</v>
      </c>
      <c r="UB81">
        <v>55</v>
      </c>
      <c r="UC81" t="str">
        <f>"xlswrite('G:\Mi unidad\1. PROYECTOS TELLO 2022\SCM SPILL OVERS\outputs\PEAO\jefe_hogar\1%\simulacion_4\output_tests.xlsx',spillover_test_"&amp;UB81&amp;"','sp_test_"&amp;UB81&amp;"');"</f>
        <v>xlswrite('G:\Mi unidad\1. PROYECTOS TELLO 2022\SCM SPILL OVERS\outputs\PEAO\jefe_hogar\1%\simulacion_4\output_tests.xlsx',spillover_test_55','sp_test_55');</v>
      </c>
      <c r="UI81">
        <v>55</v>
      </c>
      <c r="UJ81" t="str">
        <f>"xlswrite('G:\Mi unidad\1. PROYECTOS TELLO 2022\SCM SPILL OVERS\outputs\PEAO\mujeres\1%\simulacion_4\output_tests.xlsx',spillover_test_"&amp;UI81&amp;"','sp_test_"&amp;UI81&amp;"');"</f>
        <v>xlswrite('G:\Mi unidad\1. PROYECTOS TELLO 2022\SCM SPILL OVERS\outputs\PEAO\mujeres\1%\simulacion_4\output_tests.xlsx',spillover_test_55','sp_test_55');</v>
      </c>
      <c r="UU81">
        <v>55</v>
      </c>
      <c r="UV81" t="str">
        <f>"xlswrite('G:\Mi unidad\1. PROYECTOS TELLO 2022\SCM SPILL OVERS\outputs\PEAO\criminalidad\1%\simulacion_4\output_tests.xlsx',spillover_test_"&amp;UU81&amp;"','sp_test_"&amp;UU81&amp;"');"</f>
        <v>xlswrite('G:\Mi unidad\1. PROYECTOS TELLO 2022\SCM SPILL OVERS\outputs\PEAO\criminalidad\1%\simulacion_4\output_tests.xlsx',spillover_test_55','sp_test_55');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OVERS\outputs\PEAO\bajo_niv_educ\1%\simulacion_4\output_tests.xlsx',lb_vec_"&amp;QW82&amp;"','lb_vec_"&amp;QW82&amp;"');"</f>
        <v>xlswrite('G:\Mi unidad\1. PROYECTOS TELLO 2022\SCM SPILL OVERS\outputs\PEAO\bajo_niv_educ\1%\simulacion_4\output_tests.xlsx',lb_vec_57','lb_vec_57');</v>
      </c>
      <c r="RK82">
        <v>57</v>
      </c>
      <c r="RL82" t="str">
        <f>"xlswrite('G:\Mi unidad\1. PROYECTOS TELLO 2022\SCM SPILL OVERS\outputs\PEAO\bajo_ingreso\1%\simulacion_4\output_tests.xlsx',lb_vec_"&amp;RK82&amp;"','lb_vec_"&amp;RK82&amp;"');"</f>
        <v>xlswrite('G:\Mi unidad\1. PROYECTOS TELLO 2022\SCM SPILL OVERS\outputs\PEAO\bajo_ingreso\1%\simulacion_4\output_tests.xlsx',lb_vec_57','lb_vec_57');</v>
      </c>
      <c r="RW82">
        <v>57</v>
      </c>
      <c r="RX82" t="str">
        <f>"xlswrite('G:\Mi unidad\1. PROYECTOS TELLO 2022\SCM SPILL OVERS\outputs\PEAO\densidad\1%\simulacion_4\output_tests.xlsx',lb_vec_"&amp;RW82&amp;"','lb_vec_"&amp;RW82&amp;"');"</f>
        <v>xlswrite('G:\Mi unidad\1. PROYECTOS TELLO 2022\SCM SPILL OVERS\outputs\PEAO\densidad\1%\simulacion_4\output_tests.xlsx',lb_vec_57','lb_vec_57');</v>
      </c>
      <c r="SI82">
        <v>57</v>
      </c>
      <c r="SJ82" t="str">
        <f>"xlswrite('G:\Mi unidad\1. PROYECTOS TELLO 2022\SCM SPILL OVERS\outputs\PEAO\densidad_g\1%\simulacion_4\output_tests.xlsx',lb_vec_"&amp;SI82&amp;"','lb_vec_"&amp;SI82&amp;"');"</f>
        <v>xlswrite('G:\Mi unidad\1. PROYECTOS TELLO 2022\SCM SPILL OVERS\outputs\PEAO\densidad_g\1%\simulacion_4\output_tests.xlsx',lb_vec_57','lb_vec_57');</v>
      </c>
      <c r="SU82">
        <v>57</v>
      </c>
      <c r="SV82" t="str">
        <f>"xlswrite('G:\Mi unidad\1. PROYECTOS TELLO 2022\SCM SPILL OVERS\outputs\PEAO\distancia_centro_salud\1%\simulacion_4\output_tests.xlsx',lb_vec_"&amp;SU82&amp;"','lb_vec_"&amp;SU82&amp;"');"</f>
        <v>xlswrite('G:\Mi unidad\1. PROYECTOS TELLO 2022\SCM SPILL OVERS\outputs\PEAO\distancia_centro_salud\1%\simulacion_4\output_tests.xlsx',lb_vec_57','lb_vec_57');</v>
      </c>
      <c r="TH82">
        <v>57</v>
      </c>
      <c r="TI82" t="str">
        <f>"xlswrite('G:\Mi unidad\1. PROYECTOS TELLO 2022\SCM SPILL OVERS\outputs\PEAO\informalidad\1%\simulacion_4\output_tests.xlsx',lb_vec_"&amp;TH82&amp;"','lb_vec_"&amp;TH82&amp;"');"</f>
        <v>xlswrite('G:\Mi unidad\1. PROYECTOS TELLO 2022\SCM SPILL OVERS\outputs\PEAO\informalidad\1%\simulacion_4\output_tests.xlsx',lb_vec_57','lb_vec_57');</v>
      </c>
      <c r="TU82">
        <v>57</v>
      </c>
      <c r="TV82" t="str">
        <f>"xlswrite('G:\Mi unidad\1. PROYECTOS TELLO 2022\SCM SPILL OVERS\outputs\PEAO\alimentos\1%\simulacion_4\output_tests.xlsx',lb_vec_"&amp;TU82&amp;"','lb_vec_"&amp;TU82&amp;"');"</f>
        <v>xlswrite('G:\Mi unidad\1. PROYECTOS TELLO 2022\SCM SPILL OVERS\outputs\PEAO\alimentos\1%\simulacion_4\output_tests.xlsx',lb_vec_57','lb_vec_57');</v>
      </c>
      <c r="UB82">
        <v>57</v>
      </c>
      <c r="UC82" t="str">
        <f>"xlswrite('G:\Mi unidad\1. PROYECTOS TELLO 2022\SCM SPILL OVERS\outputs\PEAO\jefe_hogar\1%\simulacion_4\output_tests.xlsx',lb_vec_"&amp;UB82&amp;"','lb_vec_"&amp;UB82&amp;"');"</f>
        <v>xlswrite('G:\Mi unidad\1. PROYECTOS TELLO 2022\SCM SPILL OVERS\outputs\PEAO\jefe_hogar\1%\simulacion_4\output_tests.xlsx',lb_vec_57','lb_vec_57');</v>
      </c>
      <c r="UI82">
        <v>57</v>
      </c>
      <c r="UJ82" t="str">
        <f>"xlswrite('G:\Mi unidad\1. PROYECTOS TELLO 2022\SCM SPILL OVERS\outputs\PEAO\mujeres\1%\simulacion_4\output_tests.xlsx',lb_vec_"&amp;UI82&amp;"','lb_vec_"&amp;UI82&amp;"');"</f>
        <v>xlswrite('G:\Mi unidad\1. PROYECTOS TELLO 2022\SCM SPILL OVERS\outputs\PEAO\mujeres\1%\simulacion_4\output_tests.xlsx',lb_vec_57','lb_vec_57');</v>
      </c>
      <c r="UU82">
        <v>57</v>
      </c>
      <c r="UV82" t="str">
        <f>"xlswrite('G:\Mi unidad\1. PROYECTOS TELLO 2022\SCM SPILL OVERS\outputs\PEAO\criminalidad\1%\simulacion_4\output_tests.xlsx',lb_vec_"&amp;UU82&amp;"','lb_vec_"&amp;UU82&amp;"');"</f>
        <v>xlswrite('G:\Mi unidad\1. PROYECTOS TELLO 2022\SCM SPILL OVERS\outputs\PEAO\criminalidad\1%\simulacion_4\output_tests.xlsx',lb_vec_57','lb_vec_57');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OVERS\outputs\PEAO\bajo_niv_educ\1%\simulacion_4\output_tests.xlsx',ub_vec_"&amp;QW83&amp;"','ub_vec_"&amp;QW83&amp;"');"</f>
        <v>xlswrite('G:\Mi unidad\1. PROYECTOS TELLO 2022\SCM SPILL OVERS\outputs\PEAO\bajo_niv_educ\1%\simulacion_4\output_tests.xlsx',ub_vec_57','ub_vec_57');</v>
      </c>
      <c r="RK83">
        <v>57</v>
      </c>
      <c r="RL83" t="str">
        <f>"xlswrite('G:\Mi unidad\1. PROYECTOS TELLO 2022\SCM SPILL OVERS\outputs\PEAO\bajo_ingreso\1%\simulacion_4\output_tests.xlsx',ub_vec_"&amp;RK83&amp;"','ub_vec_"&amp;RK83&amp;"');"</f>
        <v>xlswrite('G:\Mi unidad\1. PROYECTOS TELLO 2022\SCM SPILL OVERS\outputs\PEAO\bajo_ingreso\1%\simulacion_4\output_tests.xlsx',ub_vec_57','ub_vec_57');</v>
      </c>
      <c r="RW83">
        <v>57</v>
      </c>
      <c r="RX83" t="str">
        <f>"xlswrite('G:\Mi unidad\1. PROYECTOS TELLO 2022\SCM SPILL OVERS\outputs\PEAO\densidad\1%\simulacion_4\output_tests.xlsx',ub_vec_"&amp;RW83&amp;"','ub_vec_"&amp;RW83&amp;"');"</f>
        <v>xlswrite('G:\Mi unidad\1. PROYECTOS TELLO 2022\SCM SPILL OVERS\outputs\PEAO\densidad\1%\simulacion_4\output_tests.xlsx',ub_vec_57','ub_vec_57');</v>
      </c>
      <c r="SI83">
        <v>57</v>
      </c>
      <c r="SJ83" t="str">
        <f>"xlswrite('G:\Mi unidad\1. PROYECTOS TELLO 2022\SCM SPILL OVERS\outputs\PEAO\densidad_g\1%\simulacion_4\output_tests.xlsx',ub_vec_"&amp;SI83&amp;"','ub_vec_"&amp;SI83&amp;"');"</f>
        <v>xlswrite('G:\Mi unidad\1. PROYECTOS TELLO 2022\SCM SPILL OVERS\outputs\PEAO\densidad_g\1%\simulacion_4\output_tests.xlsx',ub_vec_57','ub_vec_57');</v>
      </c>
      <c r="SU83">
        <v>57</v>
      </c>
      <c r="SV83" t="str">
        <f>"xlswrite('G:\Mi unidad\1. PROYECTOS TELLO 2022\SCM SPILL OVERS\outputs\PEAO\distancia_centro_salud\1%\simulacion_4\output_tests.xlsx',ub_vec_"&amp;SU83&amp;"','ub_vec_"&amp;SU83&amp;"');"</f>
        <v>xlswrite('G:\Mi unidad\1. PROYECTOS TELLO 2022\SCM SPILL OVERS\outputs\PEAO\distancia_centro_salud\1%\simulacion_4\output_tests.xlsx',ub_vec_57','ub_vec_57');</v>
      </c>
      <c r="TH83">
        <v>57</v>
      </c>
      <c r="TI83" t="str">
        <f>"xlswrite('G:\Mi unidad\1. PROYECTOS TELLO 2022\SCM SPILL OVERS\outputs\PEAO\informalidad\1%\simulacion_4\output_tests.xlsx',ub_vec_"&amp;TH83&amp;"','ub_vec_"&amp;TH83&amp;"');"</f>
        <v>xlswrite('G:\Mi unidad\1. PROYECTOS TELLO 2022\SCM SPILL OVERS\outputs\PEAO\informalidad\1%\simulacion_4\output_tests.xlsx',ub_vec_57','ub_vec_57');</v>
      </c>
      <c r="TU83">
        <v>57</v>
      </c>
      <c r="TV83" t="str">
        <f>"xlswrite('G:\Mi unidad\1. PROYECTOS TELLO 2022\SCM SPILL OVERS\outputs\PEAO\alimentos\1%\simulacion_4\output_tests.xlsx',ub_vec_"&amp;TU83&amp;"','ub_vec_"&amp;TU83&amp;"');"</f>
        <v>xlswrite('G:\Mi unidad\1. PROYECTOS TELLO 2022\SCM SPILL OVERS\outputs\PEAO\alimentos\1%\simulacion_4\output_tests.xlsx',ub_vec_57','ub_vec_57');</v>
      </c>
      <c r="UB83">
        <v>57</v>
      </c>
      <c r="UC83" t="str">
        <f>"xlswrite('G:\Mi unidad\1. PROYECTOS TELLO 2022\SCM SPILL OVERS\outputs\PEAO\jefe_hogar\1%\simulacion_4\output_tests.xlsx',ub_vec_"&amp;UB83&amp;"','ub_vec_"&amp;UB83&amp;"');"</f>
        <v>xlswrite('G:\Mi unidad\1. PROYECTOS TELLO 2022\SCM SPILL OVERS\outputs\PEAO\jefe_hogar\1%\simulacion_4\output_tests.xlsx',ub_vec_57','ub_vec_57');</v>
      </c>
      <c r="UI83">
        <v>57</v>
      </c>
      <c r="UJ83" t="str">
        <f>"xlswrite('G:\Mi unidad\1. PROYECTOS TELLO 2022\SCM SPILL OVERS\outputs\PEAO\mujeres\1%\simulacion_4\output_tests.xlsx',ub_vec_"&amp;UI83&amp;"','ub_vec_"&amp;UI83&amp;"');"</f>
        <v>xlswrite('G:\Mi unidad\1. PROYECTOS TELLO 2022\SCM SPILL OVERS\outputs\PEAO\mujeres\1%\simulacion_4\output_tests.xlsx',ub_vec_57','ub_vec_57');</v>
      </c>
      <c r="UU83">
        <v>57</v>
      </c>
      <c r="UV83" t="str">
        <f>"xlswrite('G:\Mi unidad\1. PROYECTOS TELLO 2022\SCM SPILL OVERS\outputs\PEAO\criminalidad\1%\simulacion_4\output_tests.xlsx',ub_vec_"&amp;UU83&amp;"','ub_vec_"&amp;UU83&amp;"');"</f>
        <v>xlswrite('G:\Mi unidad\1. PROYECTOS TELLO 2022\SCM SPILL OVERS\outputs\PEAO\criminalidad\1%\simulacion_4\output_tests.xlsx',ub_vec_57','ub_vec_57');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OVERS\outputs\PEAO\bajo_niv_educ\1%\simulacion_4\output_tests.xlsx',p_value_vec_"&amp;QW84&amp;"','p_value_vec_"&amp;QW84&amp;"');"</f>
        <v>xlswrite('G:\Mi unidad\1. PROYECTOS TELLO 2022\SCM SPILL OVERS\outputs\PEAO\bajo_niv_educ\1%\simulacion_4\output_tests.xlsx',p_value_vec_57','p_value_vec_57');</v>
      </c>
      <c r="RK84">
        <v>57</v>
      </c>
      <c r="RL84" t="str">
        <f>"xlswrite('G:\Mi unidad\1. PROYECTOS TELLO 2022\SCM SPILL OVERS\outputs\PEAO\bajo_ingreso\1%\simulacion_4\output_tests.xlsx',p_value_vec_"&amp;RK84&amp;"','p_value_vec_"&amp;RK84&amp;"');"</f>
        <v>xlswrite('G:\Mi unidad\1. PROYECTOS TELLO 2022\SCM SPILL OVERS\outputs\PEAO\bajo_ingreso\1%\simulacion_4\output_tests.xlsx',p_value_vec_57','p_value_vec_57');</v>
      </c>
      <c r="RW84">
        <v>57</v>
      </c>
      <c r="RX84" t="str">
        <f>"xlswrite('G:\Mi unidad\1. PROYECTOS TELLO 2022\SCM SPILL OVERS\outputs\PEAO\densidad\1%\simulacion_4\output_tests.xlsx',p_value_vec_"&amp;RW84&amp;"','p_value_vec_"&amp;RW84&amp;"');"</f>
        <v>xlswrite('G:\Mi unidad\1. PROYECTOS TELLO 2022\SCM SPILL OVERS\outputs\PEAO\densidad\1%\simulacion_4\output_tests.xlsx',p_value_vec_57','p_value_vec_57');</v>
      </c>
      <c r="SI84">
        <v>57</v>
      </c>
      <c r="SJ84" t="str">
        <f>"xlswrite('G:\Mi unidad\1. PROYECTOS TELLO 2022\SCM SPILL OVERS\outputs\PEAO\densidad_g\1%\simulacion_4\output_tests.xlsx',p_value_vec_"&amp;SI84&amp;"','p_value_vec_"&amp;SI84&amp;"');"</f>
        <v>xlswrite('G:\Mi unidad\1. PROYECTOS TELLO 2022\SCM SPILL OVERS\outputs\PEAO\densidad_g\1%\simulacion_4\output_tests.xlsx',p_value_vec_57','p_value_vec_57');</v>
      </c>
      <c r="SU84">
        <v>57</v>
      </c>
      <c r="SV84" t="str">
        <f>"xlswrite('G:\Mi unidad\1. PROYECTOS TELLO 2022\SCM SPILL OVERS\outputs\PEAO\distancia_centro_salud\1%\simulacion_4\output_tests.xlsx',p_value_vec_"&amp;SU84&amp;"','p_value_vec_"&amp;SU84&amp;"');"</f>
        <v>xlswrite('G:\Mi unidad\1. PROYECTOS TELLO 2022\SCM SPILL OVERS\outputs\PEAO\distancia_centro_salud\1%\simulacion_4\output_tests.xlsx',p_value_vec_57','p_value_vec_57');</v>
      </c>
      <c r="TH84">
        <v>57</v>
      </c>
      <c r="TI84" t="str">
        <f>"xlswrite('G:\Mi unidad\1. PROYECTOS TELLO 2022\SCM SPILL OVERS\outputs\PEAO\informalidad\1%\simulacion_4\output_tests.xlsx',p_value_vec_"&amp;TH84&amp;"','p_value_vec_"&amp;TH84&amp;"');"</f>
        <v>xlswrite('G:\Mi unidad\1. PROYECTOS TELLO 2022\SCM SPILL OVERS\outputs\PEAO\informalidad\1%\simulacion_4\output_tests.xlsx',p_value_vec_57','p_value_vec_57');</v>
      </c>
      <c r="TU84">
        <v>57</v>
      </c>
      <c r="TV84" t="str">
        <f>"xlswrite('G:\Mi unidad\1. PROYECTOS TELLO 2022\SCM SPILL OVERS\outputs\PEAO\alimentos\1%\simulacion_4\output_tests.xlsx',p_value_vec_"&amp;TU84&amp;"','p_value_vec_"&amp;TU84&amp;"');"</f>
        <v>xlswrite('G:\Mi unidad\1. PROYECTOS TELLO 2022\SCM SPILL OVERS\outputs\PEAO\alimentos\1%\simulacion_4\output_tests.xlsx',p_value_vec_57','p_value_vec_57');</v>
      </c>
      <c r="UB84">
        <v>57</v>
      </c>
      <c r="UC84" t="str">
        <f>"xlswrite('G:\Mi unidad\1. PROYECTOS TELLO 2022\SCM SPILL OVERS\outputs\PEAO\jefe_hogar\1%\simulacion_4\output_tests.xlsx',p_value_vec_"&amp;UB84&amp;"','p_value_vec_"&amp;UB84&amp;"');"</f>
        <v>xlswrite('G:\Mi unidad\1. PROYECTOS TELLO 2022\SCM SPILL OVERS\outputs\PEAO\jefe_hogar\1%\simulacion_4\output_tests.xlsx',p_value_vec_57','p_value_vec_57');</v>
      </c>
      <c r="UI84">
        <v>57</v>
      </c>
      <c r="UJ84" t="str">
        <f>"xlswrite('G:\Mi unidad\1. PROYECTOS TELLO 2022\SCM SPILL OVERS\outputs\PEAO\mujeres\1%\simulacion_4\output_tests.xlsx',p_value_vec_"&amp;UI84&amp;"','p_value_vec_"&amp;UI84&amp;"');"</f>
        <v>xlswrite('G:\Mi unidad\1. PROYECTOS TELLO 2022\SCM SPILL OVERS\outputs\PEAO\mujeres\1%\simulacion_4\output_tests.xlsx',p_value_vec_57','p_value_vec_57');</v>
      </c>
      <c r="UU84">
        <v>57</v>
      </c>
      <c r="UV84" t="str">
        <f>"xlswrite('G:\Mi unidad\1. PROYECTOS TELLO 2022\SCM SPILL OVERS\outputs\PEAO\criminalidad\1%\simulacion_4\output_tests.xlsx',p_value_vec_"&amp;UU84&amp;"','p_value_vec_"&amp;UU84&amp;"');"</f>
        <v>xlswrite('G:\Mi unidad\1. PROYECTOS TELLO 2022\SCM SPILL OVERS\outputs\PEAO\criminalidad\1%\simulacion_4\output_tests.xlsx',p_value_vec_57','p_value_vec_57');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sp_andrews(Y_pre_"&amp;QP85&amp;",PEAO_"&amp;QP85&amp;"(:,T+s),A_"&amp;QP85&amp;",C,d,alpha_sig);"</f>
        <v xml:space="preserve">    spillover_test_44(s) = sp_andrews(Y_pre_44,PEAO_44(:,T+s),A_44,C,d,alpha_sig);</v>
      </c>
      <c r="QW85">
        <v>57</v>
      </c>
      <c r="QX85" t="str">
        <f>"xlswrite('G:\Mi unidad\1. PROYECTOS TELLO 2022\SCM SPILL OVERS\outputs\PEAO\bajo_niv_educ\1%\simulacion_4\output_tests.xlsx',alpha1_hat_vec_"&amp;QW85&amp;"','alpha1_hat_vec_"&amp;QW85&amp;"');"</f>
        <v>xlswrite('G:\Mi unidad\1. PROYECTOS TELLO 2022\SCM SPILL OVERS\outputs\PEAO\bajo_niv_educ\1%\simulacion_4\output_tests.xlsx',alpha1_hat_vec_57','alpha1_hat_vec_57');</v>
      </c>
      <c r="RK85">
        <v>57</v>
      </c>
      <c r="RL85" t="str">
        <f>"xlswrite('G:\Mi unidad\1. PROYECTOS TELLO 2022\SCM SPILL OVERS\outputs\PEAO\bajo_ingreso\1%\simulacion_4\output_tests.xlsx',alpha1_hat_vec_"&amp;RK85&amp;"','alpha1_hat_vec_"&amp;RK85&amp;"');"</f>
        <v>xlswrite('G:\Mi unidad\1. PROYECTOS TELLO 2022\SCM SPILL OVERS\outputs\PEAO\bajo_ingreso\1%\simulacion_4\output_tests.xlsx',alpha1_hat_vec_57','alpha1_hat_vec_57');</v>
      </c>
      <c r="RW85">
        <v>57</v>
      </c>
      <c r="RX85" t="str">
        <f>"xlswrite('G:\Mi unidad\1. PROYECTOS TELLO 2022\SCM SPILL OVERS\outputs\PEAO\densidad\1%\simulacion_4\output_tests.xlsx',alpha1_hat_vec_"&amp;RW85&amp;"','alpha1_hat_vec_"&amp;RW85&amp;"');"</f>
        <v>xlswrite('G:\Mi unidad\1. PROYECTOS TELLO 2022\SCM SPILL OVERS\outputs\PEAO\densidad\1%\simulacion_4\output_tests.xlsx',alpha1_hat_vec_57','alpha1_hat_vec_57');</v>
      </c>
      <c r="SI85">
        <v>57</v>
      </c>
      <c r="SJ85" t="str">
        <f>"xlswrite('G:\Mi unidad\1. PROYECTOS TELLO 2022\SCM SPILL OVERS\outputs\PEAO\densidad_g\1%\simulacion_4\output_tests.xlsx',alpha1_hat_vec_"&amp;SI85&amp;"','alpha1_hat_vec_"&amp;SI85&amp;"');"</f>
        <v>xlswrite('G:\Mi unidad\1. PROYECTOS TELLO 2022\SCM SPILL OVERS\outputs\PEAO\densidad_g\1%\simulacion_4\output_tests.xlsx',alpha1_hat_vec_57','alpha1_hat_vec_57');</v>
      </c>
      <c r="SU85">
        <v>57</v>
      </c>
      <c r="SV85" t="str">
        <f>"xlswrite('G:\Mi unidad\1. PROYECTOS TELLO 2022\SCM SPILL OVERS\outputs\PEAO\distancia_centro_salud\1%\simulacion_4\output_tests.xlsx',alpha1_hat_vec_"&amp;SU85&amp;"','alpha1_hat_vec_"&amp;SU85&amp;"');"</f>
        <v>xlswrite('G:\Mi unidad\1. PROYECTOS TELLO 2022\SCM SPILL OVERS\outputs\PEAO\distancia_centro_salud\1%\simulacion_4\output_tests.xlsx',alpha1_hat_vec_57','alpha1_hat_vec_57');</v>
      </c>
      <c r="TH85">
        <v>57</v>
      </c>
      <c r="TI85" t="str">
        <f>"xlswrite('G:\Mi unidad\1. PROYECTOS TELLO 2022\SCM SPILL OVERS\outputs\PEAO\informalidad\1%\simulacion_4\output_tests.xlsx',alpha1_hat_vec_"&amp;TH85&amp;"','alpha1_hat_vec_"&amp;TH85&amp;"');"</f>
        <v>xlswrite('G:\Mi unidad\1. PROYECTOS TELLO 2022\SCM SPILL OVERS\outputs\PEAO\informalidad\1%\simulacion_4\output_tests.xlsx',alpha1_hat_vec_57','alpha1_hat_vec_57');</v>
      </c>
      <c r="TU85">
        <v>57</v>
      </c>
      <c r="TV85" t="str">
        <f>"xlswrite('G:\Mi unidad\1. PROYECTOS TELLO 2022\SCM SPILL OVERS\outputs\PEAO\alimentos\1%\simulacion_4\output_tests.xlsx',alpha1_hat_vec_"&amp;TU85&amp;"','alpha1_hat_vec_"&amp;TU85&amp;"');"</f>
        <v>xlswrite('G:\Mi unidad\1. PROYECTOS TELLO 2022\SCM SPILL OVERS\outputs\PEAO\alimentos\1%\simulacion_4\output_tests.xlsx',alpha1_hat_vec_57','alpha1_hat_vec_57');</v>
      </c>
      <c r="UB85">
        <v>57</v>
      </c>
      <c r="UC85" t="str">
        <f>"xlswrite('G:\Mi unidad\1. PROYECTOS TELLO 2022\SCM SPILL OVERS\outputs\PEAO\jefe_hogar\1%\simulacion_4\output_tests.xlsx',alpha1_hat_vec_"&amp;UB85&amp;"','alpha1_hat_vec_"&amp;UB85&amp;"');"</f>
        <v>xlswrite('G:\Mi unidad\1. PROYECTOS TELLO 2022\SCM SPILL OVERS\outputs\PEAO\jefe_hogar\1%\simulacion_4\output_tests.xlsx',alpha1_hat_vec_57','alpha1_hat_vec_57');</v>
      </c>
      <c r="UI85">
        <v>57</v>
      </c>
      <c r="UJ85" t="str">
        <f>"xlswrite('G:\Mi unidad\1. PROYECTOS TELLO 2022\SCM SPILL OVERS\outputs\PEAO\mujeres\1%\simulacion_4\output_tests.xlsx',alpha1_hat_vec_"&amp;UI85&amp;"','alpha1_hat_vec_"&amp;UI85&amp;"');"</f>
        <v>xlswrite('G:\Mi unidad\1. PROYECTOS TELLO 2022\SCM SPILL OVERS\outputs\PEAO\mujeres\1%\simulacion_4\output_tests.xlsx',alpha1_hat_vec_57','alpha1_hat_vec_57');</v>
      </c>
      <c r="UU85">
        <v>57</v>
      </c>
      <c r="UV85" t="str">
        <f>"xlswrite('G:\Mi unidad\1. PROYECTOS TELLO 2022\SCM SPILL OVERS\outputs\PEAO\criminalidad\1%\simulacion_4\output_tests.xlsx',alpha1_hat_vec_"&amp;UU85&amp;"','alpha1_hat_vec_"&amp;UU85&amp;"');"</f>
        <v>xlswrite('G:\Mi unidad\1. PROYECTOS TELLO 2022\SCM SPILL OVERS\outputs\PEAO\criminalidad\1%\simulacion_4\output_tests.xlsx',alpha1_hat_vec_57','alpha1_hat_vec_57');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OVERS\outputs\PEAO\bajo_niv_educ\1%\simulacion_4\output_tests.xlsx',spillover_test_"&amp;QW86&amp;"','sp_test_"&amp;QW86&amp;"');"</f>
        <v>xlswrite('G:\Mi unidad\1. PROYECTOS TELLO 2022\SCM SPILL OVERS\outputs\PEAO\bajo_niv_educ\1%\simulacion_4\output_tests.xlsx',spillover_test_57','sp_test_57');</v>
      </c>
      <c r="RK86">
        <v>57</v>
      </c>
      <c r="RL86" t="str">
        <f>"xlswrite('G:\Mi unidad\1. PROYECTOS TELLO 2022\SCM SPILL OVERS\outputs\PEAO\bajo_ingreso\1%\simulacion_4\output_tests.xlsx',spillover_test_"&amp;RK86&amp;"','sp_test_"&amp;RK86&amp;"');"</f>
        <v>xlswrite('G:\Mi unidad\1. PROYECTOS TELLO 2022\SCM SPILL OVERS\outputs\PEAO\bajo_ingreso\1%\simulacion_4\output_tests.xlsx',spillover_test_57','sp_test_57');</v>
      </c>
      <c r="RW86">
        <v>57</v>
      </c>
      <c r="RX86" t="str">
        <f>"xlswrite('G:\Mi unidad\1. PROYECTOS TELLO 2022\SCM SPILL OVERS\outputs\PEAO\densidad\1%\simulacion_4\output_tests.xlsx',spillover_test_"&amp;RW86&amp;"','sp_test_"&amp;RW86&amp;"');"</f>
        <v>xlswrite('G:\Mi unidad\1. PROYECTOS TELLO 2022\SCM SPILL OVERS\outputs\PEAO\densidad\1%\simulacion_4\output_tests.xlsx',spillover_test_57','sp_test_57');</v>
      </c>
      <c r="SI86">
        <v>57</v>
      </c>
      <c r="SJ86" t="str">
        <f>"xlswrite('G:\Mi unidad\1. PROYECTOS TELLO 2022\SCM SPILL OVERS\outputs\PEAO\densidad_g\1%\simulacion_4\output_tests.xlsx',spillover_test_"&amp;SI86&amp;"','sp_test_"&amp;SI86&amp;"');"</f>
        <v>xlswrite('G:\Mi unidad\1. PROYECTOS TELLO 2022\SCM SPILL OVERS\outputs\PEAO\densidad_g\1%\simulacion_4\output_tests.xlsx',spillover_test_57','sp_test_57');</v>
      </c>
      <c r="SU86">
        <v>57</v>
      </c>
      <c r="SV86" t="str">
        <f>"xlswrite('G:\Mi unidad\1. PROYECTOS TELLO 2022\SCM SPILL OVERS\outputs\PEAO\distancia_centro_salud\1%\simulacion_4\output_tests.xlsx',spillover_test_"&amp;SU86&amp;"','sp_test_"&amp;SU86&amp;"');"</f>
        <v>xlswrite('G:\Mi unidad\1. PROYECTOS TELLO 2022\SCM SPILL OVERS\outputs\PEAO\distancia_centro_salud\1%\simulacion_4\output_tests.xlsx',spillover_test_57','sp_test_57');</v>
      </c>
      <c r="TH86">
        <v>57</v>
      </c>
      <c r="TI86" t="str">
        <f>"xlswrite('G:\Mi unidad\1. PROYECTOS TELLO 2022\SCM SPILL OVERS\outputs\PEAO\informalidad\1%\simulacion_4\output_tests.xlsx',spillover_test_"&amp;TH86&amp;"','sp_test_"&amp;TH86&amp;"');"</f>
        <v>xlswrite('G:\Mi unidad\1. PROYECTOS TELLO 2022\SCM SPILL OVERS\outputs\PEAO\informalidad\1%\simulacion_4\output_tests.xlsx',spillover_test_57','sp_test_57');</v>
      </c>
      <c r="TU86">
        <v>57</v>
      </c>
      <c r="TV86" t="str">
        <f>"xlswrite('G:\Mi unidad\1. PROYECTOS TELLO 2022\SCM SPILL OVERS\outputs\PEAO\alimentos\1%\simulacion_4\output_tests.xlsx',spillover_test_"&amp;TU86&amp;"','sp_test_"&amp;TU86&amp;"');"</f>
        <v>xlswrite('G:\Mi unidad\1. PROYECTOS TELLO 2022\SCM SPILL OVERS\outputs\PEAO\alimentos\1%\simulacion_4\output_tests.xlsx',spillover_test_57','sp_test_57');</v>
      </c>
      <c r="UB86">
        <v>57</v>
      </c>
      <c r="UC86" t="str">
        <f>"xlswrite('G:\Mi unidad\1. PROYECTOS TELLO 2022\SCM SPILL OVERS\outputs\PEAO\jefe_hogar\1%\simulacion_4\output_tests.xlsx',spillover_test_"&amp;UB86&amp;"','sp_test_"&amp;UB86&amp;"');"</f>
        <v>xlswrite('G:\Mi unidad\1. PROYECTOS TELLO 2022\SCM SPILL OVERS\outputs\PEAO\jefe_hogar\1%\simulacion_4\output_tests.xlsx',spillover_test_57','sp_test_57');</v>
      </c>
      <c r="UI86">
        <v>57</v>
      </c>
      <c r="UJ86" t="str">
        <f>"xlswrite('G:\Mi unidad\1. PROYECTOS TELLO 2022\SCM SPILL OVERS\outputs\PEAO\mujeres\1%\simulacion_4\output_tests.xlsx',spillover_test_"&amp;UI86&amp;"','sp_test_"&amp;UI86&amp;"');"</f>
        <v>xlswrite('G:\Mi unidad\1. PROYECTOS TELLO 2022\SCM SPILL OVERS\outputs\PEAO\mujeres\1%\simulacion_4\output_tests.xlsx',spillover_test_57','sp_test_57');</v>
      </c>
      <c r="UU86">
        <v>57</v>
      </c>
      <c r="UV86" t="str">
        <f>"xlswrite('G:\Mi unidad\1. PROYECTOS TELLO 2022\SCM SPILL OVERS\outputs\PEAO\criminalidad\1%\simulacion_4\output_tests.xlsx',spillover_test_"&amp;UU86&amp;"','sp_test_"&amp;UU86&amp;"');"</f>
        <v>xlswrite('G:\Mi unidad\1. PROYECTOS TELLO 2022\SCM SPILL OVERS\outputs\PEAO\criminalidad\1%\simulacion_4\output_tests.xlsx',spillover_test_57','sp_test_57');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OVERS\outputs\PEAO\bajo_niv_educ\1%\simulacion_4\output_tests.xlsx',lb_vec_"&amp;QW87&amp;"','lb_vec_"&amp;QW87&amp;"');"</f>
        <v>xlswrite('G:\Mi unidad\1. PROYECTOS TELLO 2022\SCM SPILL OVERS\outputs\PEAO\bajo_niv_educ\1%\simulacion_4\output_tests.xlsx',lb_vec_65','lb_vec_65');</v>
      </c>
      <c r="RK87">
        <v>65</v>
      </c>
      <c r="RL87" t="str">
        <f>"xlswrite('G:\Mi unidad\1. PROYECTOS TELLO 2022\SCM SPILL OVERS\outputs\PEAO\bajo_ingreso\1%\simulacion_4\output_tests.xlsx',lb_vec_"&amp;RK87&amp;"','lb_vec_"&amp;RK87&amp;"');"</f>
        <v>xlswrite('G:\Mi unidad\1. PROYECTOS TELLO 2022\SCM SPILL OVERS\outputs\PEAO\bajo_ingreso\1%\simulacion_4\output_tests.xlsx',lb_vec_65','lb_vec_65');</v>
      </c>
      <c r="RW87">
        <v>65</v>
      </c>
      <c r="RX87" t="str">
        <f>"xlswrite('G:\Mi unidad\1. PROYECTOS TELLO 2022\SCM SPILL OVERS\outputs\PEAO\densidad\1%\simulacion_4\output_tests.xlsx',lb_vec_"&amp;RW87&amp;"','lb_vec_"&amp;RW87&amp;"');"</f>
        <v>xlswrite('G:\Mi unidad\1. PROYECTOS TELLO 2022\SCM SPILL OVERS\outputs\PEAO\densidad\1%\simulacion_4\output_tests.xlsx',lb_vec_65','lb_vec_65');</v>
      </c>
      <c r="SI87">
        <v>65</v>
      </c>
      <c r="SJ87" t="str">
        <f>"xlswrite('G:\Mi unidad\1. PROYECTOS TELLO 2022\SCM SPILL OVERS\outputs\PEAO\densidad_g\1%\simulacion_4\output_tests.xlsx',lb_vec_"&amp;SI87&amp;"','lb_vec_"&amp;SI87&amp;"');"</f>
        <v>xlswrite('G:\Mi unidad\1. PROYECTOS TELLO 2022\SCM SPILL OVERS\outputs\PEAO\densidad_g\1%\simulacion_4\output_tests.xlsx',lb_vec_65','lb_vec_65');</v>
      </c>
      <c r="SU87">
        <v>65</v>
      </c>
      <c r="SV87" t="str">
        <f>"xlswrite('G:\Mi unidad\1. PROYECTOS TELLO 2022\SCM SPILL OVERS\outputs\PEAO\distancia_centro_salud\1%\simulacion_4\output_tests.xlsx',lb_vec_"&amp;SU87&amp;"','lb_vec_"&amp;SU87&amp;"');"</f>
        <v>xlswrite('G:\Mi unidad\1. PROYECTOS TELLO 2022\SCM SPILL OVERS\outputs\PEAO\distancia_centro_salud\1%\simulacion_4\output_tests.xlsx',lb_vec_65','lb_vec_65');</v>
      </c>
      <c r="TH87">
        <v>65</v>
      </c>
      <c r="TI87" t="str">
        <f>"xlswrite('G:\Mi unidad\1. PROYECTOS TELLO 2022\SCM SPILL OVERS\outputs\PEAO\informalidad\1%\simulacion_4\output_tests.xlsx',lb_vec_"&amp;TH87&amp;"','lb_vec_"&amp;TH87&amp;"');"</f>
        <v>xlswrite('G:\Mi unidad\1. PROYECTOS TELLO 2022\SCM SPILL OVERS\outputs\PEAO\informalidad\1%\simulacion_4\output_tests.xlsx',lb_vec_65','lb_vec_65');</v>
      </c>
      <c r="TU87">
        <v>65</v>
      </c>
      <c r="TV87" t="str">
        <f>"xlswrite('G:\Mi unidad\1. PROYECTOS TELLO 2022\SCM SPILL OVERS\outputs\PEAO\alimentos\1%\simulacion_4\output_tests.xlsx',lb_vec_"&amp;TU87&amp;"','lb_vec_"&amp;TU87&amp;"');"</f>
        <v>xlswrite('G:\Mi unidad\1. PROYECTOS TELLO 2022\SCM SPILL OVERS\outputs\PEAO\alimentos\1%\simulacion_4\output_tests.xlsx',lb_vec_65','lb_vec_65');</v>
      </c>
      <c r="UB87">
        <v>65</v>
      </c>
      <c r="UC87" t="str">
        <f>"xlswrite('G:\Mi unidad\1. PROYECTOS TELLO 2022\SCM SPILL OVERS\outputs\PEAO\jefe_hogar\1%\simulacion_4\output_tests.xlsx',lb_vec_"&amp;UB87&amp;"','lb_vec_"&amp;UB87&amp;"');"</f>
        <v>xlswrite('G:\Mi unidad\1. PROYECTOS TELLO 2022\SCM SPILL OVERS\outputs\PEAO\jefe_hogar\1%\simulacion_4\output_tests.xlsx',lb_vec_65','lb_vec_65');</v>
      </c>
      <c r="UI87">
        <v>65</v>
      </c>
      <c r="UJ87" t="str">
        <f>"xlswrite('G:\Mi unidad\1. PROYECTOS TELLO 2022\SCM SPILL OVERS\outputs\PEAO\mujeres\1%\simulacion_4\output_tests.xlsx',lb_vec_"&amp;UI87&amp;"','lb_vec_"&amp;UI87&amp;"');"</f>
        <v>xlswrite('G:\Mi unidad\1. PROYECTOS TELLO 2022\SCM SPILL OVERS\outputs\PEAO\mujeres\1%\simulacion_4\output_tests.xlsx',lb_vec_65','lb_vec_65');</v>
      </c>
      <c r="UU87">
        <v>65</v>
      </c>
      <c r="UV87" t="str">
        <f>"xlswrite('G:\Mi unidad\1. PROYECTOS TELLO 2022\SCM SPILL OVERS\outputs\PEAO\criminalidad\1%\simulacion_4\output_tests.xlsx',lb_vec_"&amp;UU87&amp;"','lb_vec_"&amp;UU87&amp;"');"</f>
        <v>xlswrite('G:\Mi unidad\1. PROYECTOS TELLO 2022\SCM SPILL OVERS\outputs\PEAO\criminalidad\1%\simulacion_4\output_tests.xlsx',lb_vec_65','lb_vec_65');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sp_andrews_te(Y_pre_"&amp;QI88&amp;",PEAO_"&amp;QI88&amp;"(:,T+s),A_"&amp;QI88&amp;",C,.05);"</f>
        <v xml:space="preserve">    [p_value_38,lb_38,ub_38] = sp_andrews_te(Y_pre_38,PEAO_38(:,T+s),A_38,C,.05);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OVERS\outputs\PEAO\bajo_niv_educ\1%\simulacion_4\output_tests.xlsx',ub_vec_"&amp;QW88&amp;"','ub_vec_"&amp;QW88&amp;"');"</f>
        <v>xlswrite('G:\Mi unidad\1. PROYECTOS TELLO 2022\SCM SPILL OVERS\outputs\PEAO\bajo_niv_educ\1%\simulacion_4\output_tests.xlsx',ub_vec_65','ub_vec_65');</v>
      </c>
      <c r="RK88">
        <v>65</v>
      </c>
      <c r="RL88" t="str">
        <f>"xlswrite('G:\Mi unidad\1. PROYECTOS TELLO 2022\SCM SPILL OVERS\outputs\PEAO\bajo_ingreso\1%\simulacion_4\output_tests.xlsx',ub_vec_"&amp;RK88&amp;"','ub_vec_"&amp;RK88&amp;"');"</f>
        <v>xlswrite('G:\Mi unidad\1. PROYECTOS TELLO 2022\SCM SPILL OVERS\outputs\PEAO\bajo_ingreso\1%\simulacion_4\output_tests.xlsx',ub_vec_65','ub_vec_65');</v>
      </c>
      <c r="RW88">
        <v>65</v>
      </c>
      <c r="RX88" t="str">
        <f>"xlswrite('G:\Mi unidad\1. PROYECTOS TELLO 2022\SCM SPILL OVERS\outputs\PEAO\densidad\1%\simulacion_4\output_tests.xlsx',ub_vec_"&amp;RW88&amp;"','ub_vec_"&amp;RW88&amp;"');"</f>
        <v>xlswrite('G:\Mi unidad\1. PROYECTOS TELLO 2022\SCM SPILL OVERS\outputs\PEAO\densidad\1%\simulacion_4\output_tests.xlsx',ub_vec_65','ub_vec_65');</v>
      </c>
      <c r="SI88">
        <v>65</v>
      </c>
      <c r="SJ88" t="str">
        <f>"xlswrite('G:\Mi unidad\1. PROYECTOS TELLO 2022\SCM SPILL OVERS\outputs\PEAO\densidad_g\1%\simulacion_4\output_tests.xlsx',ub_vec_"&amp;SI88&amp;"','ub_vec_"&amp;SI88&amp;"');"</f>
        <v>xlswrite('G:\Mi unidad\1. PROYECTOS TELLO 2022\SCM SPILL OVERS\outputs\PEAO\densidad_g\1%\simulacion_4\output_tests.xlsx',ub_vec_65','ub_vec_65');</v>
      </c>
      <c r="SU88">
        <v>65</v>
      </c>
      <c r="SV88" t="str">
        <f>"xlswrite('G:\Mi unidad\1. PROYECTOS TELLO 2022\SCM SPILL OVERS\outputs\PEAO\distancia_centro_salud\1%\simulacion_4\output_tests.xlsx',ub_vec_"&amp;SU88&amp;"','ub_vec_"&amp;SU88&amp;"');"</f>
        <v>xlswrite('G:\Mi unidad\1. PROYECTOS TELLO 2022\SCM SPILL OVERS\outputs\PEAO\distancia_centro_salud\1%\simulacion_4\output_tests.xlsx',ub_vec_65','ub_vec_65');</v>
      </c>
      <c r="TH88">
        <v>65</v>
      </c>
      <c r="TI88" t="str">
        <f>"xlswrite('G:\Mi unidad\1. PROYECTOS TELLO 2022\SCM SPILL OVERS\outputs\PEAO\informalidad\1%\simulacion_4\output_tests.xlsx',ub_vec_"&amp;TH88&amp;"','ub_vec_"&amp;TH88&amp;"');"</f>
        <v>xlswrite('G:\Mi unidad\1. PROYECTOS TELLO 2022\SCM SPILL OVERS\outputs\PEAO\informalidad\1%\simulacion_4\output_tests.xlsx',ub_vec_65','ub_vec_65');</v>
      </c>
      <c r="TU88">
        <v>65</v>
      </c>
      <c r="TV88" t="str">
        <f>"xlswrite('G:\Mi unidad\1. PROYECTOS TELLO 2022\SCM SPILL OVERS\outputs\PEAO\alimentos\1%\simulacion_4\output_tests.xlsx',ub_vec_"&amp;TU88&amp;"','ub_vec_"&amp;TU88&amp;"');"</f>
        <v>xlswrite('G:\Mi unidad\1. PROYECTOS TELLO 2022\SCM SPILL OVERS\outputs\PEAO\alimentos\1%\simulacion_4\output_tests.xlsx',ub_vec_65','ub_vec_65');</v>
      </c>
      <c r="UB88">
        <v>65</v>
      </c>
      <c r="UC88" t="str">
        <f>"xlswrite('G:\Mi unidad\1. PROYECTOS TELLO 2022\SCM SPILL OVERS\outputs\PEAO\jefe_hogar\1%\simulacion_4\output_tests.xlsx',ub_vec_"&amp;UB88&amp;"','ub_vec_"&amp;UB88&amp;"');"</f>
        <v>xlswrite('G:\Mi unidad\1. PROYECTOS TELLO 2022\SCM SPILL OVERS\outputs\PEAO\jefe_hogar\1%\simulacion_4\output_tests.xlsx',ub_vec_65','ub_vec_65');</v>
      </c>
      <c r="UI88">
        <v>65</v>
      </c>
      <c r="UJ88" t="str">
        <f>"xlswrite('G:\Mi unidad\1. PROYECTOS TELLO 2022\SCM SPILL OVERS\outputs\PEAO\mujeres\1%\simulacion_4\output_tests.xlsx',ub_vec_"&amp;UI88&amp;"','ub_vec_"&amp;UI88&amp;"');"</f>
        <v>xlswrite('G:\Mi unidad\1. PROYECTOS TELLO 2022\SCM SPILL OVERS\outputs\PEAO\mujeres\1%\simulacion_4\output_tests.xlsx',ub_vec_65','ub_vec_65');</v>
      </c>
      <c r="UU88">
        <v>65</v>
      </c>
      <c r="UV88" t="str">
        <f>"xlswrite('G:\Mi unidad\1. PROYECTOS TELLO 2022\SCM SPILL OVERS\outputs\PEAO\criminalidad\1%\simulacion_4\output_tests.xlsx',ub_vec_"&amp;UU88&amp;"','ub_vec_"&amp;UU88&amp;"');"</f>
        <v>xlswrite('G:\Mi unidad\1. PROYECTOS TELLO 2022\SCM SPILL OVERS\outputs\PEAO\criminalidad\1%\simulacion_4\output_tests.xlsx',ub_vec_65','ub_vec_65');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OVERS\outputs\PEAO\bajo_niv_educ\1%\simulacion_4\output_tests.xlsx',p_value_vec_"&amp;QW89&amp;"','p_value_vec_"&amp;QW89&amp;"');"</f>
        <v>xlswrite('G:\Mi unidad\1. PROYECTOS TELLO 2022\SCM SPILL OVERS\outputs\PEAO\bajo_niv_educ\1%\simulacion_4\output_tests.xlsx',p_value_vec_65','p_value_vec_65');</v>
      </c>
      <c r="RK89">
        <v>65</v>
      </c>
      <c r="RL89" t="str">
        <f>"xlswrite('G:\Mi unidad\1. PROYECTOS TELLO 2022\SCM SPILL OVERS\outputs\PEAO\bajo_ingreso\1%\simulacion_4\output_tests.xlsx',p_value_vec_"&amp;RK89&amp;"','p_value_vec_"&amp;RK89&amp;"');"</f>
        <v>xlswrite('G:\Mi unidad\1. PROYECTOS TELLO 2022\SCM SPILL OVERS\outputs\PEAO\bajo_ingreso\1%\simulacion_4\output_tests.xlsx',p_value_vec_65','p_value_vec_65');</v>
      </c>
      <c r="RW89">
        <v>65</v>
      </c>
      <c r="RX89" t="str">
        <f>"xlswrite('G:\Mi unidad\1. PROYECTOS TELLO 2022\SCM SPILL OVERS\outputs\PEAO\densidad\1%\simulacion_4\output_tests.xlsx',p_value_vec_"&amp;RW89&amp;"','p_value_vec_"&amp;RW89&amp;"');"</f>
        <v>xlswrite('G:\Mi unidad\1. PROYECTOS TELLO 2022\SCM SPILL OVERS\outputs\PEAO\densidad\1%\simulacion_4\output_tests.xlsx',p_value_vec_65','p_value_vec_65');</v>
      </c>
      <c r="SI89">
        <v>65</v>
      </c>
      <c r="SJ89" t="str">
        <f>"xlswrite('G:\Mi unidad\1. PROYECTOS TELLO 2022\SCM SPILL OVERS\outputs\PEAO\densidad_g\1%\simulacion_4\output_tests.xlsx',p_value_vec_"&amp;SI89&amp;"','p_value_vec_"&amp;SI89&amp;"');"</f>
        <v>xlswrite('G:\Mi unidad\1. PROYECTOS TELLO 2022\SCM SPILL OVERS\outputs\PEAO\densidad_g\1%\simulacion_4\output_tests.xlsx',p_value_vec_65','p_value_vec_65');</v>
      </c>
      <c r="SU89">
        <v>65</v>
      </c>
      <c r="SV89" t="str">
        <f>"xlswrite('G:\Mi unidad\1. PROYECTOS TELLO 2022\SCM SPILL OVERS\outputs\PEAO\distancia_centro_salud\1%\simulacion_4\output_tests.xlsx',p_value_vec_"&amp;SU89&amp;"','p_value_vec_"&amp;SU89&amp;"');"</f>
        <v>xlswrite('G:\Mi unidad\1. PROYECTOS TELLO 2022\SCM SPILL OVERS\outputs\PEAO\distancia_centro_salud\1%\simulacion_4\output_tests.xlsx',p_value_vec_65','p_value_vec_65');</v>
      </c>
      <c r="TH89">
        <v>65</v>
      </c>
      <c r="TI89" t="str">
        <f>"xlswrite('G:\Mi unidad\1. PROYECTOS TELLO 2022\SCM SPILL OVERS\outputs\PEAO\informalidad\1%\simulacion_4\output_tests.xlsx',p_value_vec_"&amp;TH89&amp;"','p_value_vec_"&amp;TH89&amp;"');"</f>
        <v>xlswrite('G:\Mi unidad\1. PROYECTOS TELLO 2022\SCM SPILL OVERS\outputs\PEAO\informalidad\1%\simulacion_4\output_tests.xlsx',p_value_vec_65','p_value_vec_65');</v>
      </c>
      <c r="TU89">
        <v>65</v>
      </c>
      <c r="TV89" t="str">
        <f>"xlswrite('G:\Mi unidad\1. PROYECTOS TELLO 2022\SCM SPILL OVERS\outputs\PEAO\alimentos\1%\simulacion_4\output_tests.xlsx',p_value_vec_"&amp;TU89&amp;"','p_value_vec_"&amp;TU89&amp;"');"</f>
        <v>xlswrite('G:\Mi unidad\1. PROYECTOS TELLO 2022\SCM SPILL OVERS\outputs\PEAO\alimentos\1%\simulacion_4\output_tests.xlsx',p_value_vec_65','p_value_vec_65');</v>
      </c>
      <c r="UB89">
        <v>65</v>
      </c>
      <c r="UC89" t="str">
        <f>"xlswrite('G:\Mi unidad\1. PROYECTOS TELLO 2022\SCM SPILL OVERS\outputs\PEAO\jefe_hogar\1%\simulacion_4\output_tests.xlsx',p_value_vec_"&amp;UB89&amp;"','p_value_vec_"&amp;UB89&amp;"');"</f>
        <v>xlswrite('G:\Mi unidad\1. PROYECTOS TELLO 2022\SCM SPILL OVERS\outputs\PEAO\jefe_hogar\1%\simulacion_4\output_tests.xlsx',p_value_vec_65','p_value_vec_65');</v>
      </c>
      <c r="UI89">
        <v>65</v>
      </c>
      <c r="UJ89" t="str">
        <f>"xlswrite('G:\Mi unidad\1. PROYECTOS TELLO 2022\SCM SPILL OVERS\outputs\PEAO\mujeres\1%\simulacion_4\output_tests.xlsx',p_value_vec_"&amp;UI89&amp;"','p_value_vec_"&amp;UI89&amp;"');"</f>
        <v>xlswrite('G:\Mi unidad\1. PROYECTOS TELLO 2022\SCM SPILL OVERS\outputs\PEAO\mujeres\1%\simulacion_4\output_tests.xlsx',p_value_vec_65','p_value_vec_65');</v>
      </c>
      <c r="UU89">
        <v>65</v>
      </c>
      <c r="UV89" t="str">
        <f>"xlswrite('G:\Mi unidad\1. PROYECTOS TELLO 2022\SCM SPILL OVERS\outputs\PEAO\criminalidad\1%\simulacion_4\output_tests.xlsx',p_value_vec_"&amp;UU89&amp;"','p_value_vec_"&amp;UU89&amp;"');"</f>
        <v>xlswrite('G:\Mi unidad\1. PROYECTOS TELLO 2022\SCM SPILL OVERS\outputs\PEAO\criminalidad\1%\simulacion_4\output_tests.xlsx',p_value_vec_65','p_value_vec_65');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OVERS\outputs\PEAO\bajo_niv_educ\1%\simulacion_4\output_tests.xlsx',alpha1_hat_vec_"&amp;QW90&amp;"','alpha1_hat_vec_"&amp;QW90&amp;"');"</f>
        <v>xlswrite('G:\Mi unidad\1. PROYECTOS TELLO 2022\SCM SPILL OVERS\outputs\PEAO\bajo_niv_educ\1%\simulacion_4\output_tests.xlsx',alpha1_hat_vec_65','alpha1_hat_vec_65');</v>
      </c>
      <c r="RK90">
        <v>65</v>
      </c>
      <c r="RL90" t="str">
        <f>"xlswrite('G:\Mi unidad\1. PROYECTOS TELLO 2022\SCM SPILL OVERS\outputs\PEAO\bajo_ingreso\1%\simulacion_4\output_tests.xlsx',alpha1_hat_vec_"&amp;RK90&amp;"','alpha1_hat_vec_"&amp;RK90&amp;"');"</f>
        <v>xlswrite('G:\Mi unidad\1. PROYECTOS TELLO 2022\SCM SPILL OVERS\outputs\PEAO\bajo_ingreso\1%\simulacion_4\output_tests.xlsx',alpha1_hat_vec_65','alpha1_hat_vec_65');</v>
      </c>
      <c r="RW90">
        <v>65</v>
      </c>
      <c r="RX90" t="str">
        <f>"xlswrite('G:\Mi unidad\1. PROYECTOS TELLO 2022\SCM SPILL OVERS\outputs\PEAO\densidad\1%\simulacion_4\output_tests.xlsx',alpha1_hat_vec_"&amp;RW90&amp;"','alpha1_hat_vec_"&amp;RW90&amp;"');"</f>
        <v>xlswrite('G:\Mi unidad\1. PROYECTOS TELLO 2022\SCM SPILL OVERS\outputs\PEAO\densidad\1%\simulacion_4\output_tests.xlsx',alpha1_hat_vec_65','alpha1_hat_vec_65');</v>
      </c>
      <c r="SI90">
        <v>65</v>
      </c>
      <c r="SJ90" t="str">
        <f>"xlswrite('G:\Mi unidad\1. PROYECTOS TELLO 2022\SCM SPILL OVERS\outputs\PEAO\densidad_g\1%\simulacion_4\output_tests.xlsx',alpha1_hat_vec_"&amp;SI90&amp;"','alpha1_hat_vec_"&amp;SI90&amp;"');"</f>
        <v>xlswrite('G:\Mi unidad\1. PROYECTOS TELLO 2022\SCM SPILL OVERS\outputs\PEAO\densidad_g\1%\simulacion_4\output_tests.xlsx',alpha1_hat_vec_65','alpha1_hat_vec_65');</v>
      </c>
      <c r="SU90">
        <v>65</v>
      </c>
      <c r="SV90" t="str">
        <f>"xlswrite('G:\Mi unidad\1. PROYECTOS TELLO 2022\SCM SPILL OVERS\outputs\PEAO\distancia_centro_salud\1%\simulacion_4\output_tests.xlsx',alpha1_hat_vec_"&amp;SU90&amp;"','alpha1_hat_vec_"&amp;SU90&amp;"');"</f>
        <v>xlswrite('G:\Mi unidad\1. PROYECTOS TELLO 2022\SCM SPILL OVERS\outputs\PEAO\distancia_centro_salud\1%\simulacion_4\output_tests.xlsx',alpha1_hat_vec_65','alpha1_hat_vec_65');</v>
      </c>
      <c r="TH90">
        <v>65</v>
      </c>
      <c r="TI90" t="str">
        <f>"xlswrite('G:\Mi unidad\1. PROYECTOS TELLO 2022\SCM SPILL OVERS\outputs\PEAO\informalidad\1%\simulacion_4\output_tests.xlsx',alpha1_hat_vec_"&amp;TH90&amp;"','alpha1_hat_vec_"&amp;TH90&amp;"');"</f>
        <v>xlswrite('G:\Mi unidad\1. PROYECTOS TELLO 2022\SCM SPILL OVERS\outputs\PEAO\informalidad\1%\simulacion_4\output_tests.xlsx',alpha1_hat_vec_65','alpha1_hat_vec_65');</v>
      </c>
      <c r="TU90">
        <v>65</v>
      </c>
      <c r="TV90" t="str">
        <f>"xlswrite('G:\Mi unidad\1. PROYECTOS TELLO 2022\SCM SPILL OVERS\outputs\PEAO\alimentos\1%\simulacion_4\output_tests.xlsx',alpha1_hat_vec_"&amp;TU90&amp;"','alpha1_hat_vec_"&amp;TU90&amp;"');"</f>
        <v>xlswrite('G:\Mi unidad\1. PROYECTOS TELLO 2022\SCM SPILL OVERS\outputs\PEAO\alimentos\1%\simulacion_4\output_tests.xlsx',alpha1_hat_vec_65','alpha1_hat_vec_65');</v>
      </c>
      <c r="UB90">
        <v>65</v>
      </c>
      <c r="UC90" t="str">
        <f>"xlswrite('G:\Mi unidad\1. PROYECTOS TELLO 2022\SCM SPILL OVERS\outputs\PEAO\jefe_hogar\1%\simulacion_4\output_tests.xlsx',alpha1_hat_vec_"&amp;UB90&amp;"','alpha1_hat_vec_"&amp;UB90&amp;"');"</f>
        <v>xlswrite('G:\Mi unidad\1. PROYECTOS TELLO 2022\SCM SPILL OVERS\outputs\PEAO\jefe_hogar\1%\simulacion_4\output_tests.xlsx',alpha1_hat_vec_65','alpha1_hat_vec_65');</v>
      </c>
      <c r="UI90">
        <v>65</v>
      </c>
      <c r="UJ90" t="str">
        <f>"xlswrite('G:\Mi unidad\1. PROYECTOS TELLO 2022\SCM SPILL OVERS\outputs\PEAO\mujeres\1%\simulacion_4\output_tests.xlsx',alpha1_hat_vec_"&amp;UI90&amp;"','alpha1_hat_vec_"&amp;UI90&amp;"');"</f>
        <v>xlswrite('G:\Mi unidad\1. PROYECTOS TELLO 2022\SCM SPILL OVERS\outputs\PEAO\mujeres\1%\simulacion_4\output_tests.xlsx',alpha1_hat_vec_65','alpha1_hat_vec_65');</v>
      </c>
      <c r="UU90">
        <v>65</v>
      </c>
      <c r="UV90" t="str">
        <f>"xlswrite('G:\Mi unidad\1. PROYECTOS TELLO 2022\SCM SPILL OVERS\outputs\PEAO\criminalidad\1%\simulacion_4\output_tests.xlsx',alpha1_hat_vec_"&amp;UU90&amp;"','alpha1_hat_vec_"&amp;UU90&amp;"');"</f>
        <v>xlswrite('G:\Mi unidad\1. PROYECTOS TELLO 2022\SCM SPILL OVERS\outputs\PEAO\criminalidad\1%\simulacion_4\output_tests.xlsx',alpha1_hat_vec_65','alpha1_hat_vec_65');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sp_andrews(Y_pre_"&amp;QP91&amp;",PEAO_"&amp;QP91&amp;"(:,T+s),A_"&amp;QP91&amp;",C,d,alpha_sig);"</f>
        <v xml:space="preserve">    spillover_test_45(s) = sp_andrews(Y_pre_45,PEAO_45(:,T+s),A_45,C,d,alpha_sig);</v>
      </c>
      <c r="QW91">
        <v>65</v>
      </c>
      <c r="QX91" t="str">
        <f>"xlswrite('G:\Mi unidad\1. PROYECTOS TELLO 2022\SCM SPILL OVERS\outputs\PEAO\bajo_niv_educ\1%\simulacion_4\output_tests.xlsx',spillover_test_"&amp;QW91&amp;"','sp_test_"&amp;QW91&amp;"');"</f>
        <v>xlswrite('G:\Mi unidad\1. PROYECTOS TELLO 2022\SCM SPILL OVERS\outputs\PEAO\bajo_niv_educ\1%\simulacion_4\output_tests.xlsx',spillover_test_65','sp_test_65');</v>
      </c>
      <c r="RK91">
        <v>65</v>
      </c>
      <c r="RL91" t="str">
        <f>"xlswrite('G:\Mi unidad\1. PROYECTOS TELLO 2022\SCM SPILL OVERS\outputs\PEAO\bajo_ingreso\1%\simulacion_4\output_tests.xlsx',spillover_test_"&amp;RK91&amp;"','sp_test_"&amp;RK91&amp;"');"</f>
        <v>xlswrite('G:\Mi unidad\1. PROYECTOS TELLO 2022\SCM SPILL OVERS\outputs\PEAO\bajo_ingreso\1%\simulacion_4\output_tests.xlsx',spillover_test_65','sp_test_65');</v>
      </c>
      <c r="RW91">
        <v>65</v>
      </c>
      <c r="RX91" t="str">
        <f>"xlswrite('G:\Mi unidad\1. PROYECTOS TELLO 2022\SCM SPILL OVERS\outputs\PEAO\densidad\1%\simulacion_4\output_tests.xlsx',spillover_test_"&amp;RW91&amp;"','sp_test_"&amp;RW91&amp;"');"</f>
        <v>xlswrite('G:\Mi unidad\1. PROYECTOS TELLO 2022\SCM SPILL OVERS\outputs\PEAO\densidad\1%\simulacion_4\output_tests.xlsx',spillover_test_65','sp_test_65');</v>
      </c>
      <c r="SI91">
        <v>65</v>
      </c>
      <c r="SJ91" t="str">
        <f>"xlswrite('G:\Mi unidad\1. PROYECTOS TELLO 2022\SCM SPILL OVERS\outputs\PEAO\densidad_g\1%\simulacion_4\output_tests.xlsx',spillover_test_"&amp;SI91&amp;"','sp_test_"&amp;SI91&amp;"');"</f>
        <v>xlswrite('G:\Mi unidad\1. PROYECTOS TELLO 2022\SCM SPILL OVERS\outputs\PEAO\densidad_g\1%\simulacion_4\output_tests.xlsx',spillover_test_65','sp_test_65');</v>
      </c>
      <c r="SU91">
        <v>65</v>
      </c>
      <c r="SV91" t="str">
        <f>"xlswrite('G:\Mi unidad\1. PROYECTOS TELLO 2022\SCM SPILL OVERS\outputs\PEAO\distancia_centro_salud\1%\simulacion_4\output_tests.xlsx',spillover_test_"&amp;SU91&amp;"','sp_test_"&amp;SU91&amp;"');"</f>
        <v>xlswrite('G:\Mi unidad\1. PROYECTOS TELLO 2022\SCM SPILL OVERS\outputs\PEAO\distancia_centro_salud\1%\simulacion_4\output_tests.xlsx',spillover_test_65','sp_test_65');</v>
      </c>
      <c r="TH91">
        <v>65</v>
      </c>
      <c r="TI91" t="str">
        <f>"xlswrite('G:\Mi unidad\1. PROYECTOS TELLO 2022\SCM SPILL OVERS\outputs\PEAO\informalidad\1%\simulacion_4\output_tests.xlsx',spillover_test_"&amp;TH91&amp;"','sp_test_"&amp;TH91&amp;"');"</f>
        <v>xlswrite('G:\Mi unidad\1. PROYECTOS TELLO 2022\SCM SPILL OVERS\outputs\PEAO\informalidad\1%\simulacion_4\output_tests.xlsx',spillover_test_65','sp_test_65');</v>
      </c>
      <c r="TU91">
        <v>65</v>
      </c>
      <c r="TV91" t="str">
        <f>"xlswrite('G:\Mi unidad\1. PROYECTOS TELLO 2022\SCM SPILL OVERS\outputs\PEAO\alimentos\1%\simulacion_4\output_tests.xlsx',spillover_test_"&amp;TU91&amp;"','sp_test_"&amp;TU91&amp;"');"</f>
        <v>xlswrite('G:\Mi unidad\1. PROYECTOS TELLO 2022\SCM SPILL OVERS\outputs\PEAO\alimentos\1%\simulacion_4\output_tests.xlsx',spillover_test_65','sp_test_65');</v>
      </c>
      <c r="UB91">
        <v>65</v>
      </c>
      <c r="UC91" t="str">
        <f>"xlswrite('G:\Mi unidad\1. PROYECTOS TELLO 2022\SCM SPILL OVERS\outputs\PEAO\jefe_hogar\1%\simulacion_4\output_tests.xlsx',spillover_test_"&amp;UB91&amp;"','sp_test_"&amp;UB91&amp;"');"</f>
        <v>xlswrite('G:\Mi unidad\1. PROYECTOS TELLO 2022\SCM SPILL OVERS\outputs\PEAO\jefe_hogar\1%\simulacion_4\output_tests.xlsx',spillover_test_65','sp_test_65');</v>
      </c>
      <c r="UI91">
        <v>65</v>
      </c>
      <c r="UJ91" t="str">
        <f>"xlswrite('G:\Mi unidad\1. PROYECTOS TELLO 2022\SCM SPILL OVERS\outputs\PEAO\mujeres\1%\simulacion_4\output_tests.xlsx',spillover_test_"&amp;UI91&amp;"','sp_test_"&amp;UI91&amp;"');"</f>
        <v>xlswrite('G:\Mi unidad\1. PROYECTOS TELLO 2022\SCM SPILL OVERS\outputs\PEAO\mujeres\1%\simulacion_4\output_tests.xlsx',spillover_test_65','sp_test_65');</v>
      </c>
      <c r="UU91">
        <v>65</v>
      </c>
      <c r="UV91" t="str">
        <f>"xlswrite('G:\Mi unidad\1. PROYECTOS TELLO 2022\SCM SPILL OVERS\outputs\PEAO\criminalidad\1%\simulacion_4\output_tests.xlsx',spillover_test_"&amp;UU91&amp;"','sp_test_"&amp;UU91&amp;"');"</f>
        <v>xlswrite('G:\Mi unidad\1. PROYECTOS TELLO 2022\SCM SPILL OVERS\outputs\PEAO\criminalidad\1%\simulacion_4\output_tests.xlsx',spillover_test_65','sp_test_65');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OVERS\outputs\PEAO\bajo_niv_educ\1%\simulacion_4\output_tests.xlsx',lb_vec_"&amp;QW92&amp;"','lb_vec_"&amp;QW92&amp;"');"</f>
        <v>xlswrite('G:\Mi unidad\1. PROYECTOS TELLO 2022\SCM SPILL OVERS\outputs\PEAO\bajo_niv_educ\1%\simulacion_4\output_tests.xlsx',lb_vec_66','lb_vec_66');</v>
      </c>
      <c r="RK92">
        <v>66</v>
      </c>
      <c r="RL92" t="str">
        <f>"xlswrite('G:\Mi unidad\1. PROYECTOS TELLO 2022\SCM SPILL OVERS\outputs\PEAO\bajo_ingreso\1%\simulacion_4\output_tests.xlsx',lb_vec_"&amp;RK92&amp;"','lb_vec_"&amp;RK92&amp;"');"</f>
        <v>xlswrite('G:\Mi unidad\1. PROYECTOS TELLO 2022\SCM SPILL OVERS\outputs\PEAO\bajo_ingreso\1%\simulacion_4\output_tests.xlsx',lb_vec_66','lb_vec_66');</v>
      </c>
      <c r="RW92">
        <v>66</v>
      </c>
      <c r="RX92" t="str">
        <f>"xlswrite('G:\Mi unidad\1. PROYECTOS TELLO 2022\SCM SPILL OVERS\outputs\PEAO\densidad\1%\simulacion_4\output_tests.xlsx',lb_vec_"&amp;RW92&amp;"','lb_vec_"&amp;RW92&amp;"');"</f>
        <v>xlswrite('G:\Mi unidad\1. PROYECTOS TELLO 2022\SCM SPILL OVERS\outputs\PEAO\densidad\1%\simulacion_4\output_tests.xlsx',lb_vec_66','lb_vec_66');</v>
      </c>
      <c r="SI92">
        <v>66</v>
      </c>
      <c r="SJ92" t="str">
        <f>"xlswrite('G:\Mi unidad\1. PROYECTOS TELLO 2022\SCM SPILL OVERS\outputs\PEAO\densidad_g\1%\simulacion_4\output_tests.xlsx',lb_vec_"&amp;SI92&amp;"','lb_vec_"&amp;SI92&amp;"');"</f>
        <v>xlswrite('G:\Mi unidad\1. PROYECTOS TELLO 2022\SCM SPILL OVERS\outputs\PEAO\densidad_g\1%\simulacion_4\output_tests.xlsx',lb_vec_66','lb_vec_66');</v>
      </c>
      <c r="SU92">
        <v>66</v>
      </c>
      <c r="SV92" t="str">
        <f>"xlswrite('G:\Mi unidad\1. PROYECTOS TELLO 2022\SCM SPILL OVERS\outputs\PEAO\distancia_centro_salud\1%\simulacion_4\output_tests.xlsx',lb_vec_"&amp;SU92&amp;"','lb_vec_"&amp;SU92&amp;"');"</f>
        <v>xlswrite('G:\Mi unidad\1. PROYECTOS TELLO 2022\SCM SPILL OVERS\outputs\PEAO\distancia_centro_salud\1%\simulacion_4\output_tests.xlsx',lb_vec_66','lb_vec_66');</v>
      </c>
      <c r="TH92">
        <v>66</v>
      </c>
      <c r="TI92" t="str">
        <f>"xlswrite('G:\Mi unidad\1. PROYECTOS TELLO 2022\SCM SPILL OVERS\outputs\PEAO\informalidad\1%\simulacion_4\output_tests.xlsx',lb_vec_"&amp;TH92&amp;"','lb_vec_"&amp;TH92&amp;"');"</f>
        <v>xlswrite('G:\Mi unidad\1. PROYECTOS TELLO 2022\SCM SPILL OVERS\outputs\PEAO\informalidad\1%\simulacion_4\output_tests.xlsx',lb_vec_66','lb_vec_66');</v>
      </c>
      <c r="TU92">
        <v>66</v>
      </c>
      <c r="TV92" t="str">
        <f>"xlswrite('G:\Mi unidad\1. PROYECTOS TELLO 2022\SCM SPILL OVERS\outputs\PEAO\alimentos\1%\simulacion_4\output_tests.xlsx',lb_vec_"&amp;TU92&amp;"','lb_vec_"&amp;TU92&amp;"');"</f>
        <v>xlswrite('G:\Mi unidad\1. PROYECTOS TELLO 2022\SCM SPILL OVERS\outputs\PEAO\alimentos\1%\simulacion_4\output_tests.xlsx',lb_vec_66','lb_vec_66');</v>
      </c>
      <c r="UB92">
        <v>66</v>
      </c>
      <c r="UC92" t="str">
        <f>"xlswrite('G:\Mi unidad\1. PROYECTOS TELLO 2022\SCM SPILL OVERS\outputs\PEAO\jefe_hogar\1%\simulacion_4\output_tests.xlsx',lb_vec_"&amp;UB92&amp;"','lb_vec_"&amp;UB92&amp;"');"</f>
        <v>xlswrite('G:\Mi unidad\1. PROYECTOS TELLO 2022\SCM SPILL OVERS\outputs\PEAO\jefe_hogar\1%\simulacion_4\output_tests.xlsx',lb_vec_66','lb_vec_66');</v>
      </c>
      <c r="UI92">
        <v>66</v>
      </c>
      <c r="UJ92" t="str">
        <f>"xlswrite('G:\Mi unidad\1. PROYECTOS TELLO 2022\SCM SPILL OVERS\outputs\PEAO\mujeres\1%\simulacion_4\output_tests.xlsx',lb_vec_"&amp;UI92&amp;"','lb_vec_"&amp;UI92&amp;"');"</f>
        <v>xlswrite('G:\Mi unidad\1. PROYECTOS TELLO 2022\SCM SPILL OVERS\outputs\PEAO\mujeres\1%\simulacion_4\output_tests.xlsx',lb_vec_66','lb_vec_66');</v>
      </c>
      <c r="UU92">
        <v>66</v>
      </c>
      <c r="UV92" t="str">
        <f>"xlswrite('G:\Mi unidad\1. PROYECTOS TELLO 2022\SCM SPILL OVERS\outputs\PEAO\criminalidad\1%\simulacion_4\output_tests.xlsx',lb_vec_"&amp;UU92&amp;"','lb_vec_"&amp;UU92&amp;"');"</f>
        <v>xlswrite('G:\Mi unidad\1. PROYECTOS TELLO 2022\SCM SPILL OVERS\outputs\PEAO\criminalidad\1%\simulacion_4\output_tests.xlsx',lb_vec_66','lb_vec_66');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OVERS\outputs\PEAO\bajo_niv_educ\1%\simulacion_4\output_tests.xlsx',ub_vec_"&amp;QW93&amp;"','ub_vec_"&amp;QW93&amp;"');"</f>
        <v>xlswrite('G:\Mi unidad\1. PROYECTOS TELLO 2022\SCM SPILL OVERS\outputs\PEAO\bajo_niv_educ\1%\simulacion_4\output_tests.xlsx',ub_vec_66','ub_vec_66');</v>
      </c>
      <c r="RK93">
        <v>66</v>
      </c>
      <c r="RL93" t="str">
        <f>"xlswrite('G:\Mi unidad\1. PROYECTOS TELLO 2022\SCM SPILL OVERS\outputs\PEAO\bajo_ingreso\1%\simulacion_4\output_tests.xlsx',ub_vec_"&amp;RK93&amp;"','ub_vec_"&amp;RK93&amp;"');"</f>
        <v>xlswrite('G:\Mi unidad\1. PROYECTOS TELLO 2022\SCM SPILL OVERS\outputs\PEAO\bajo_ingreso\1%\simulacion_4\output_tests.xlsx',ub_vec_66','ub_vec_66');</v>
      </c>
      <c r="RW93">
        <v>66</v>
      </c>
      <c r="RX93" t="str">
        <f>"xlswrite('G:\Mi unidad\1. PROYECTOS TELLO 2022\SCM SPILL OVERS\outputs\PEAO\densidad\1%\simulacion_4\output_tests.xlsx',ub_vec_"&amp;RW93&amp;"','ub_vec_"&amp;RW93&amp;"');"</f>
        <v>xlswrite('G:\Mi unidad\1. PROYECTOS TELLO 2022\SCM SPILL OVERS\outputs\PEAO\densidad\1%\simulacion_4\output_tests.xlsx',ub_vec_66','ub_vec_66');</v>
      </c>
      <c r="SI93">
        <v>66</v>
      </c>
      <c r="SJ93" t="str">
        <f>"xlswrite('G:\Mi unidad\1. PROYECTOS TELLO 2022\SCM SPILL OVERS\outputs\PEAO\densidad_g\1%\simulacion_4\output_tests.xlsx',ub_vec_"&amp;SI93&amp;"','ub_vec_"&amp;SI93&amp;"');"</f>
        <v>xlswrite('G:\Mi unidad\1. PROYECTOS TELLO 2022\SCM SPILL OVERS\outputs\PEAO\densidad_g\1%\simulacion_4\output_tests.xlsx',ub_vec_66','ub_vec_66');</v>
      </c>
      <c r="SU93">
        <v>66</v>
      </c>
      <c r="SV93" t="str">
        <f>"xlswrite('G:\Mi unidad\1. PROYECTOS TELLO 2022\SCM SPILL OVERS\outputs\PEAO\distancia_centro_salud\1%\simulacion_4\output_tests.xlsx',ub_vec_"&amp;SU93&amp;"','ub_vec_"&amp;SU93&amp;"');"</f>
        <v>xlswrite('G:\Mi unidad\1. PROYECTOS TELLO 2022\SCM SPILL OVERS\outputs\PEAO\distancia_centro_salud\1%\simulacion_4\output_tests.xlsx',ub_vec_66','ub_vec_66');</v>
      </c>
      <c r="TH93">
        <v>66</v>
      </c>
      <c r="TI93" t="str">
        <f>"xlswrite('G:\Mi unidad\1. PROYECTOS TELLO 2022\SCM SPILL OVERS\outputs\PEAO\informalidad\1%\simulacion_4\output_tests.xlsx',ub_vec_"&amp;TH93&amp;"','ub_vec_"&amp;TH93&amp;"');"</f>
        <v>xlswrite('G:\Mi unidad\1. PROYECTOS TELLO 2022\SCM SPILL OVERS\outputs\PEAO\informalidad\1%\simulacion_4\output_tests.xlsx',ub_vec_66','ub_vec_66');</v>
      </c>
      <c r="TU93">
        <v>66</v>
      </c>
      <c r="TV93" t="str">
        <f>"xlswrite('G:\Mi unidad\1. PROYECTOS TELLO 2022\SCM SPILL OVERS\outputs\PEAO\alimentos\1%\simulacion_4\output_tests.xlsx',ub_vec_"&amp;TU93&amp;"','ub_vec_"&amp;TU93&amp;"');"</f>
        <v>xlswrite('G:\Mi unidad\1. PROYECTOS TELLO 2022\SCM SPILL OVERS\outputs\PEAO\alimentos\1%\simulacion_4\output_tests.xlsx',ub_vec_66','ub_vec_66');</v>
      </c>
      <c r="UB93">
        <v>66</v>
      </c>
      <c r="UC93" t="str">
        <f>"xlswrite('G:\Mi unidad\1. PROYECTOS TELLO 2022\SCM SPILL OVERS\outputs\PEAO\jefe_hogar\1%\simulacion_4\output_tests.xlsx',ub_vec_"&amp;UB93&amp;"','ub_vec_"&amp;UB93&amp;"');"</f>
        <v>xlswrite('G:\Mi unidad\1. PROYECTOS TELLO 2022\SCM SPILL OVERS\outputs\PEAO\jefe_hogar\1%\simulacion_4\output_tests.xlsx',ub_vec_66','ub_vec_66');</v>
      </c>
      <c r="UI93">
        <v>66</v>
      </c>
      <c r="UJ93" t="str">
        <f>"xlswrite('G:\Mi unidad\1. PROYECTOS TELLO 2022\SCM SPILL OVERS\outputs\PEAO\mujeres\1%\simulacion_4\output_tests.xlsx',ub_vec_"&amp;UI93&amp;"','ub_vec_"&amp;UI93&amp;"');"</f>
        <v>xlswrite('G:\Mi unidad\1. PROYECTOS TELLO 2022\SCM SPILL OVERS\outputs\PEAO\mujeres\1%\simulacion_4\output_tests.xlsx',ub_vec_66','ub_vec_66');</v>
      </c>
      <c r="UU93">
        <v>66</v>
      </c>
      <c r="UV93" t="str">
        <f>"xlswrite('G:\Mi unidad\1. PROYECTOS TELLO 2022\SCM SPILL OVERS\outputs\PEAO\criminalidad\1%\simulacion_4\output_tests.xlsx',ub_vec_"&amp;UU93&amp;"','ub_vec_"&amp;UU93&amp;"');"</f>
        <v>xlswrite('G:\Mi unidad\1. PROYECTOS TELLO 2022\SCM SPILL OVERS\outputs\PEAO\criminalidad\1%\simulacion_4\output_tests.xlsx',ub_vec_66','ub_vec_66');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OVERS\outputs\PEAO\bajo_niv_educ\1%\simulacion_4\output_tests.xlsx',p_value_vec_"&amp;QW94&amp;"','p_value_vec_"&amp;QW94&amp;"');"</f>
        <v>xlswrite('G:\Mi unidad\1. PROYECTOS TELLO 2022\SCM SPILL OVERS\outputs\PEAO\bajo_niv_educ\1%\simulacion_4\output_tests.xlsx',p_value_vec_66','p_value_vec_66');</v>
      </c>
      <c r="RK94">
        <v>66</v>
      </c>
      <c r="RL94" t="str">
        <f>"xlswrite('G:\Mi unidad\1. PROYECTOS TELLO 2022\SCM SPILL OVERS\outputs\PEAO\bajo_ingreso\1%\simulacion_4\output_tests.xlsx',p_value_vec_"&amp;RK94&amp;"','p_value_vec_"&amp;RK94&amp;"');"</f>
        <v>xlswrite('G:\Mi unidad\1. PROYECTOS TELLO 2022\SCM SPILL OVERS\outputs\PEAO\bajo_ingreso\1%\simulacion_4\output_tests.xlsx',p_value_vec_66','p_value_vec_66');</v>
      </c>
      <c r="RW94">
        <v>66</v>
      </c>
      <c r="RX94" t="str">
        <f>"xlswrite('G:\Mi unidad\1. PROYECTOS TELLO 2022\SCM SPILL OVERS\outputs\PEAO\densidad\1%\simulacion_4\output_tests.xlsx',p_value_vec_"&amp;RW94&amp;"','p_value_vec_"&amp;RW94&amp;"');"</f>
        <v>xlswrite('G:\Mi unidad\1. PROYECTOS TELLO 2022\SCM SPILL OVERS\outputs\PEAO\densidad\1%\simulacion_4\output_tests.xlsx',p_value_vec_66','p_value_vec_66');</v>
      </c>
      <c r="SI94">
        <v>66</v>
      </c>
      <c r="SJ94" t="str">
        <f>"xlswrite('G:\Mi unidad\1. PROYECTOS TELLO 2022\SCM SPILL OVERS\outputs\PEAO\densidad_g\1%\simulacion_4\output_tests.xlsx',p_value_vec_"&amp;SI94&amp;"','p_value_vec_"&amp;SI94&amp;"');"</f>
        <v>xlswrite('G:\Mi unidad\1. PROYECTOS TELLO 2022\SCM SPILL OVERS\outputs\PEAO\densidad_g\1%\simulacion_4\output_tests.xlsx',p_value_vec_66','p_value_vec_66');</v>
      </c>
      <c r="SU94">
        <v>66</v>
      </c>
      <c r="SV94" t="str">
        <f>"xlswrite('G:\Mi unidad\1. PROYECTOS TELLO 2022\SCM SPILL OVERS\outputs\PEAO\distancia_centro_salud\1%\simulacion_4\output_tests.xlsx',p_value_vec_"&amp;SU94&amp;"','p_value_vec_"&amp;SU94&amp;"');"</f>
        <v>xlswrite('G:\Mi unidad\1. PROYECTOS TELLO 2022\SCM SPILL OVERS\outputs\PEAO\distancia_centro_salud\1%\simulacion_4\output_tests.xlsx',p_value_vec_66','p_value_vec_66');</v>
      </c>
      <c r="TH94">
        <v>66</v>
      </c>
      <c r="TI94" t="str">
        <f>"xlswrite('G:\Mi unidad\1. PROYECTOS TELLO 2022\SCM SPILL OVERS\outputs\PEAO\informalidad\1%\simulacion_4\output_tests.xlsx',p_value_vec_"&amp;TH94&amp;"','p_value_vec_"&amp;TH94&amp;"');"</f>
        <v>xlswrite('G:\Mi unidad\1. PROYECTOS TELLO 2022\SCM SPILL OVERS\outputs\PEAO\informalidad\1%\simulacion_4\output_tests.xlsx',p_value_vec_66','p_value_vec_66');</v>
      </c>
      <c r="TU94">
        <v>66</v>
      </c>
      <c r="TV94" t="str">
        <f>"xlswrite('G:\Mi unidad\1. PROYECTOS TELLO 2022\SCM SPILL OVERS\outputs\PEAO\alimentos\1%\simulacion_4\output_tests.xlsx',p_value_vec_"&amp;TU94&amp;"','p_value_vec_"&amp;TU94&amp;"');"</f>
        <v>xlswrite('G:\Mi unidad\1. PROYECTOS TELLO 2022\SCM SPILL OVERS\outputs\PEAO\alimentos\1%\simulacion_4\output_tests.xlsx',p_value_vec_66','p_value_vec_66');</v>
      </c>
      <c r="UB94">
        <v>66</v>
      </c>
      <c r="UC94" t="str">
        <f>"xlswrite('G:\Mi unidad\1. PROYECTOS TELLO 2022\SCM SPILL OVERS\outputs\PEAO\jefe_hogar\1%\simulacion_4\output_tests.xlsx',p_value_vec_"&amp;UB94&amp;"','p_value_vec_"&amp;UB94&amp;"');"</f>
        <v>xlswrite('G:\Mi unidad\1. PROYECTOS TELLO 2022\SCM SPILL OVERS\outputs\PEAO\jefe_hogar\1%\simulacion_4\output_tests.xlsx',p_value_vec_66','p_value_vec_66');</v>
      </c>
      <c r="UI94">
        <v>66</v>
      </c>
      <c r="UJ94" t="str">
        <f>"xlswrite('G:\Mi unidad\1. PROYECTOS TELLO 2022\SCM SPILL OVERS\outputs\PEAO\mujeres\1%\simulacion_4\output_tests.xlsx',p_value_vec_"&amp;UI94&amp;"','p_value_vec_"&amp;UI94&amp;"');"</f>
        <v>xlswrite('G:\Mi unidad\1. PROYECTOS TELLO 2022\SCM SPILL OVERS\outputs\PEAO\mujeres\1%\simulacion_4\output_tests.xlsx',p_value_vec_66','p_value_vec_66');</v>
      </c>
      <c r="UU94">
        <v>66</v>
      </c>
      <c r="UV94" t="str">
        <f>"xlswrite('G:\Mi unidad\1. PROYECTOS TELLO 2022\SCM SPILL OVERS\outputs\PEAO\criminalidad\1%\simulacion_4\output_tests.xlsx',p_value_vec_"&amp;UU94&amp;"','p_value_vec_"&amp;UU94&amp;"');"</f>
        <v>xlswrite('G:\Mi unidad\1. PROYECTOS TELLO 2022\SCM SPILL OVERS\outputs\PEAO\criminalidad\1%\simulacion_4\output_tests.xlsx',p_value_vec_66','p_value_vec_66');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OVERS\outputs\PEAO\bajo_niv_educ\1%\simulacion_4\output_tests.xlsx',alpha1_hat_vec_"&amp;QW95&amp;"','alpha1_hat_vec_"&amp;QW95&amp;"');"</f>
        <v>xlswrite('G:\Mi unidad\1. PROYECTOS TELLO 2022\SCM SPILL OVERS\outputs\PEAO\bajo_niv_educ\1%\simulacion_4\output_tests.xlsx',alpha1_hat_vec_66','alpha1_hat_vec_66');</v>
      </c>
      <c r="RK95">
        <v>66</v>
      </c>
      <c r="RL95" t="str">
        <f>"xlswrite('G:\Mi unidad\1. PROYECTOS TELLO 2022\SCM SPILL OVERS\outputs\PEAO\bajo_ingreso\1%\simulacion_4\output_tests.xlsx',alpha1_hat_vec_"&amp;RK95&amp;"','alpha1_hat_vec_"&amp;RK95&amp;"');"</f>
        <v>xlswrite('G:\Mi unidad\1. PROYECTOS TELLO 2022\SCM SPILL OVERS\outputs\PEAO\bajo_ingreso\1%\simulacion_4\output_tests.xlsx',alpha1_hat_vec_66','alpha1_hat_vec_66');</v>
      </c>
      <c r="RW95">
        <v>66</v>
      </c>
      <c r="RX95" t="str">
        <f>"xlswrite('G:\Mi unidad\1. PROYECTOS TELLO 2022\SCM SPILL OVERS\outputs\PEAO\densidad\1%\simulacion_4\output_tests.xlsx',alpha1_hat_vec_"&amp;RW95&amp;"','alpha1_hat_vec_"&amp;RW95&amp;"');"</f>
        <v>xlswrite('G:\Mi unidad\1. PROYECTOS TELLO 2022\SCM SPILL OVERS\outputs\PEAO\densidad\1%\simulacion_4\output_tests.xlsx',alpha1_hat_vec_66','alpha1_hat_vec_66');</v>
      </c>
      <c r="SI95">
        <v>66</v>
      </c>
      <c r="SJ95" t="str">
        <f>"xlswrite('G:\Mi unidad\1. PROYECTOS TELLO 2022\SCM SPILL OVERS\outputs\PEAO\densidad_g\1%\simulacion_4\output_tests.xlsx',alpha1_hat_vec_"&amp;SI95&amp;"','alpha1_hat_vec_"&amp;SI95&amp;"');"</f>
        <v>xlswrite('G:\Mi unidad\1. PROYECTOS TELLO 2022\SCM SPILL OVERS\outputs\PEAO\densidad_g\1%\simulacion_4\output_tests.xlsx',alpha1_hat_vec_66','alpha1_hat_vec_66');</v>
      </c>
      <c r="SU95">
        <v>66</v>
      </c>
      <c r="SV95" t="str">
        <f>"xlswrite('G:\Mi unidad\1. PROYECTOS TELLO 2022\SCM SPILL OVERS\outputs\PEAO\distancia_centro_salud\1%\simulacion_4\output_tests.xlsx',alpha1_hat_vec_"&amp;SU95&amp;"','alpha1_hat_vec_"&amp;SU95&amp;"');"</f>
        <v>xlswrite('G:\Mi unidad\1. PROYECTOS TELLO 2022\SCM SPILL OVERS\outputs\PEAO\distancia_centro_salud\1%\simulacion_4\output_tests.xlsx',alpha1_hat_vec_66','alpha1_hat_vec_66');</v>
      </c>
      <c r="TH95">
        <v>66</v>
      </c>
      <c r="TI95" t="str">
        <f>"xlswrite('G:\Mi unidad\1. PROYECTOS TELLO 2022\SCM SPILL OVERS\outputs\PEAO\informalidad\1%\simulacion_4\output_tests.xlsx',alpha1_hat_vec_"&amp;TH95&amp;"','alpha1_hat_vec_"&amp;TH95&amp;"');"</f>
        <v>xlswrite('G:\Mi unidad\1. PROYECTOS TELLO 2022\SCM SPILL OVERS\outputs\PEAO\informalidad\1%\simulacion_4\output_tests.xlsx',alpha1_hat_vec_66','alpha1_hat_vec_66');</v>
      </c>
      <c r="TU95">
        <v>66</v>
      </c>
      <c r="TV95" t="str">
        <f>"xlswrite('G:\Mi unidad\1. PROYECTOS TELLO 2022\SCM SPILL OVERS\outputs\PEAO\alimentos\1%\simulacion_4\output_tests.xlsx',alpha1_hat_vec_"&amp;TU95&amp;"','alpha1_hat_vec_"&amp;TU95&amp;"');"</f>
        <v>xlswrite('G:\Mi unidad\1. PROYECTOS TELLO 2022\SCM SPILL OVERS\outputs\PEAO\alimentos\1%\simulacion_4\output_tests.xlsx',alpha1_hat_vec_66','alpha1_hat_vec_66');</v>
      </c>
      <c r="UB95">
        <v>66</v>
      </c>
      <c r="UC95" t="str">
        <f>"xlswrite('G:\Mi unidad\1. PROYECTOS TELLO 2022\SCM SPILL OVERS\outputs\PEAO\jefe_hogar\1%\simulacion_4\output_tests.xlsx',alpha1_hat_vec_"&amp;UB95&amp;"','alpha1_hat_vec_"&amp;UB95&amp;"');"</f>
        <v>xlswrite('G:\Mi unidad\1. PROYECTOS TELLO 2022\SCM SPILL OVERS\outputs\PEAO\jefe_hogar\1%\simulacion_4\output_tests.xlsx',alpha1_hat_vec_66','alpha1_hat_vec_66');</v>
      </c>
      <c r="UI95">
        <v>66</v>
      </c>
      <c r="UJ95" t="str">
        <f>"xlswrite('G:\Mi unidad\1. PROYECTOS TELLO 2022\SCM SPILL OVERS\outputs\PEAO\mujeres\1%\simulacion_4\output_tests.xlsx',alpha1_hat_vec_"&amp;UI95&amp;"','alpha1_hat_vec_"&amp;UI95&amp;"');"</f>
        <v>xlswrite('G:\Mi unidad\1. PROYECTOS TELLO 2022\SCM SPILL OVERS\outputs\PEAO\mujeres\1%\simulacion_4\output_tests.xlsx',alpha1_hat_vec_66','alpha1_hat_vec_66');</v>
      </c>
      <c r="UU95">
        <v>66</v>
      </c>
      <c r="UV95" t="str">
        <f>"xlswrite('G:\Mi unidad\1. PROYECTOS TELLO 2022\SCM SPILL OVERS\outputs\PEAO\criminalidad\1%\simulacion_4\output_tests.xlsx',alpha1_hat_vec_"&amp;UU95&amp;"','alpha1_hat_vec_"&amp;UU95&amp;"');"</f>
        <v>xlswrite('G:\Mi unidad\1. PROYECTOS TELLO 2022\SCM SPILL OVERS\outputs\PEAO\criminalidad\1%\simulacion_4\output_tests.xlsx',alpha1_hat_vec_66','alpha1_hat_vec_66');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OVERS\outputs\PEAO\bajo_niv_educ\1%\simulacion_4\output_tests.xlsx',spillover_test_"&amp;QW96&amp;"','sp_test_"&amp;QW96&amp;"');"</f>
        <v>xlswrite('G:\Mi unidad\1. PROYECTOS TELLO 2022\SCM SPILL OVERS\outputs\PEAO\bajo_niv_educ\1%\simulacion_4\output_tests.xlsx',spillover_test_66','sp_test_66');</v>
      </c>
      <c r="RK96">
        <v>66</v>
      </c>
      <c r="RL96" t="str">
        <f>"xlswrite('G:\Mi unidad\1. PROYECTOS TELLO 2022\SCM SPILL OVERS\outputs\PEAO\bajo_ingreso\1%\simulacion_4\output_tests.xlsx',spillover_test_"&amp;RK96&amp;"','sp_test_"&amp;RK96&amp;"');"</f>
        <v>xlswrite('G:\Mi unidad\1. PROYECTOS TELLO 2022\SCM SPILL OVERS\outputs\PEAO\bajo_ingreso\1%\simulacion_4\output_tests.xlsx',spillover_test_66','sp_test_66');</v>
      </c>
      <c r="RW96">
        <v>66</v>
      </c>
      <c r="RX96" t="str">
        <f>"xlswrite('G:\Mi unidad\1. PROYECTOS TELLO 2022\SCM SPILL OVERS\outputs\PEAO\densidad\1%\simulacion_4\output_tests.xlsx',spillover_test_"&amp;RW96&amp;"','sp_test_"&amp;RW96&amp;"');"</f>
        <v>xlswrite('G:\Mi unidad\1. PROYECTOS TELLO 2022\SCM SPILL OVERS\outputs\PEAO\densidad\1%\simulacion_4\output_tests.xlsx',spillover_test_66','sp_test_66');</v>
      </c>
      <c r="SI96">
        <v>66</v>
      </c>
      <c r="SJ96" t="str">
        <f>"xlswrite('G:\Mi unidad\1. PROYECTOS TELLO 2022\SCM SPILL OVERS\outputs\PEAO\densidad_g\1%\simulacion_4\output_tests.xlsx',spillover_test_"&amp;SI96&amp;"','sp_test_"&amp;SI96&amp;"');"</f>
        <v>xlswrite('G:\Mi unidad\1. PROYECTOS TELLO 2022\SCM SPILL OVERS\outputs\PEAO\densidad_g\1%\simulacion_4\output_tests.xlsx',spillover_test_66','sp_test_66');</v>
      </c>
      <c r="SU96">
        <v>66</v>
      </c>
      <c r="SV96" t="str">
        <f>"xlswrite('G:\Mi unidad\1. PROYECTOS TELLO 2022\SCM SPILL OVERS\outputs\PEAO\distancia_centro_salud\1%\simulacion_4\output_tests.xlsx',spillover_test_"&amp;SU96&amp;"','sp_test_"&amp;SU96&amp;"');"</f>
        <v>xlswrite('G:\Mi unidad\1. PROYECTOS TELLO 2022\SCM SPILL OVERS\outputs\PEAO\distancia_centro_salud\1%\simulacion_4\output_tests.xlsx',spillover_test_66','sp_test_66');</v>
      </c>
      <c r="TH96">
        <v>66</v>
      </c>
      <c r="TI96" t="str">
        <f>"xlswrite('G:\Mi unidad\1. PROYECTOS TELLO 2022\SCM SPILL OVERS\outputs\PEAO\informalidad\1%\simulacion_4\output_tests.xlsx',spillover_test_"&amp;TH96&amp;"','sp_test_"&amp;TH96&amp;"');"</f>
        <v>xlswrite('G:\Mi unidad\1. PROYECTOS TELLO 2022\SCM SPILL OVERS\outputs\PEAO\informalidad\1%\simulacion_4\output_tests.xlsx',spillover_test_66','sp_test_66');</v>
      </c>
      <c r="TU96">
        <v>66</v>
      </c>
      <c r="TV96" t="str">
        <f>"xlswrite('G:\Mi unidad\1. PROYECTOS TELLO 2022\SCM SPILL OVERS\outputs\PEAO\alimentos\1%\simulacion_4\output_tests.xlsx',spillover_test_"&amp;TU96&amp;"','sp_test_"&amp;TU96&amp;"');"</f>
        <v>xlswrite('G:\Mi unidad\1. PROYECTOS TELLO 2022\SCM SPILL OVERS\outputs\PEAO\alimentos\1%\simulacion_4\output_tests.xlsx',spillover_test_66','sp_test_66');</v>
      </c>
      <c r="UB96">
        <v>66</v>
      </c>
      <c r="UC96" t="str">
        <f>"xlswrite('G:\Mi unidad\1. PROYECTOS TELLO 2022\SCM SPILL OVERS\outputs\PEAO\jefe_hogar\1%\simulacion_4\output_tests.xlsx',spillover_test_"&amp;UB96&amp;"','sp_test_"&amp;UB96&amp;"');"</f>
        <v>xlswrite('G:\Mi unidad\1. PROYECTOS TELLO 2022\SCM SPILL OVERS\outputs\PEAO\jefe_hogar\1%\simulacion_4\output_tests.xlsx',spillover_test_66','sp_test_66');</v>
      </c>
      <c r="UI96">
        <v>66</v>
      </c>
      <c r="UJ96" t="str">
        <f>"xlswrite('G:\Mi unidad\1. PROYECTOS TELLO 2022\SCM SPILL OVERS\outputs\PEAO\mujeres\1%\simulacion_4\output_tests.xlsx',spillover_test_"&amp;UI96&amp;"','sp_test_"&amp;UI96&amp;"');"</f>
        <v>xlswrite('G:\Mi unidad\1. PROYECTOS TELLO 2022\SCM SPILL OVERS\outputs\PEAO\mujeres\1%\simulacion_4\output_tests.xlsx',spillover_test_66','sp_test_66');</v>
      </c>
      <c r="UU96">
        <v>66</v>
      </c>
      <c r="UV96" t="str">
        <f>"xlswrite('G:\Mi unidad\1. PROYECTOS TELLO 2022\SCM SPILL OVERS\outputs\PEAO\criminalidad\1%\simulacion_4\output_tests.xlsx',spillover_test_"&amp;UU96&amp;"','sp_test_"&amp;UU96&amp;"');"</f>
        <v>xlswrite('G:\Mi unidad\1. PROYECTOS TELLO 2022\SCM SPILL OVERS\outputs\PEAO\criminalidad\1%\simulacion_4\output_tests.xlsx',spillover_test_66','sp_test_66');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sp_andrews_te(Y_pre_"&amp;QI97&amp;",PEAO_"&amp;QI97&amp;"(:,T+s),A_"&amp;QI97&amp;",C,.05);"</f>
        <v xml:space="preserve">    [p_value_39,lb_39,ub_39] = sp_andrews_te(Y_pre_39,PEAO_39(:,T+s),A_39,C,.05);</v>
      </c>
      <c r="QP97">
        <v>55</v>
      </c>
      <c r="QQ97" t="str">
        <f>"    spillover_test_"&amp;QP97&amp;"(s) = sp_andrews(Y_pre_"&amp;QP97&amp;",PEAO_"&amp;QP97&amp;"(:,T+s),A_"&amp;QP97&amp;",C,d,alpha_sig);"</f>
        <v xml:space="preserve">    spillover_test_55(s) = sp_andrews(Y_pre_55,PEAO_55(:,T+s),A_55,C,d,alpha_sig);</v>
      </c>
      <c r="QW97">
        <v>71</v>
      </c>
      <c r="QX97" t="str">
        <f>"xlswrite('G:\Mi unidad\1. PROYECTOS TELLO 2022\SCM SPILL OVERS\outputs\PEAO\bajo_niv_educ\1%\simulacion_4\output_tests.xlsx',lb_vec_"&amp;QW97&amp;"','lb_vec_"&amp;QW97&amp;"');"</f>
        <v>xlswrite('G:\Mi unidad\1. PROYECTOS TELLO 2022\SCM SPILL OVERS\outputs\PEAO\bajo_niv_educ\1%\simulacion_4\output_tests.xlsx',lb_vec_71','lb_vec_71');</v>
      </c>
      <c r="RK97">
        <v>71</v>
      </c>
      <c r="RL97" t="str">
        <f>"xlswrite('G:\Mi unidad\1. PROYECTOS TELLO 2022\SCM SPILL OVERS\outputs\PEAO\bajo_ingreso\1%\simulacion_4\output_tests.xlsx',lb_vec_"&amp;RK97&amp;"','lb_vec_"&amp;RK97&amp;"');"</f>
        <v>xlswrite('G:\Mi unidad\1. PROYECTOS TELLO 2022\SCM SPILL OVERS\outputs\PEAO\bajo_ingreso\1%\simulacion_4\output_tests.xlsx',lb_vec_71','lb_vec_71');</v>
      </c>
      <c r="RW97">
        <v>71</v>
      </c>
      <c r="RX97" t="str">
        <f>"xlswrite('G:\Mi unidad\1. PROYECTOS TELLO 2022\SCM SPILL OVERS\outputs\PEAO\densidad\1%\simulacion_4\output_tests.xlsx',lb_vec_"&amp;RW97&amp;"','lb_vec_"&amp;RW97&amp;"');"</f>
        <v>xlswrite('G:\Mi unidad\1. PROYECTOS TELLO 2022\SCM SPILL OVERS\outputs\PEAO\densidad\1%\simulacion_4\output_tests.xlsx',lb_vec_71','lb_vec_71');</v>
      </c>
      <c r="SI97">
        <v>71</v>
      </c>
      <c r="SJ97" t="str">
        <f>"xlswrite('G:\Mi unidad\1. PROYECTOS TELLO 2022\SCM SPILL OVERS\outputs\PEAO\densidad_g\1%\simulacion_4\output_tests.xlsx',lb_vec_"&amp;SI97&amp;"','lb_vec_"&amp;SI97&amp;"');"</f>
        <v>xlswrite('G:\Mi unidad\1. PROYECTOS TELLO 2022\SCM SPILL OVERS\outputs\PEAO\densidad_g\1%\simulacion_4\output_tests.xlsx',lb_vec_71','lb_vec_71');</v>
      </c>
      <c r="SU97">
        <v>71</v>
      </c>
      <c r="SV97" t="str">
        <f>"xlswrite('G:\Mi unidad\1. PROYECTOS TELLO 2022\SCM SPILL OVERS\outputs\PEAO\distancia_centro_salud\1%\simulacion_4\output_tests.xlsx',lb_vec_"&amp;SU97&amp;"','lb_vec_"&amp;SU97&amp;"');"</f>
        <v>xlswrite('G:\Mi unidad\1. PROYECTOS TELLO 2022\SCM SPILL OVERS\outputs\PEAO\distancia_centro_salud\1%\simulacion_4\output_tests.xlsx',lb_vec_71','lb_vec_71');</v>
      </c>
      <c r="TH97">
        <v>71</v>
      </c>
      <c r="TI97" t="str">
        <f>"xlswrite('G:\Mi unidad\1. PROYECTOS TELLO 2022\SCM SPILL OVERS\outputs\PEAO\informalidad\1%\simulacion_4\output_tests.xlsx',lb_vec_"&amp;TH97&amp;"','lb_vec_"&amp;TH97&amp;"');"</f>
        <v>xlswrite('G:\Mi unidad\1. PROYECTOS TELLO 2022\SCM SPILL OVERS\outputs\PEAO\informalidad\1%\simulacion_4\output_tests.xlsx',lb_vec_71','lb_vec_71');</v>
      </c>
      <c r="TU97">
        <v>71</v>
      </c>
      <c r="TV97" t="str">
        <f>"xlswrite('G:\Mi unidad\1. PROYECTOS TELLO 2022\SCM SPILL OVERS\outputs\PEAO\alimentos\1%\simulacion_4\output_tests.xlsx',lb_vec_"&amp;TU97&amp;"','lb_vec_"&amp;TU97&amp;"');"</f>
        <v>xlswrite('G:\Mi unidad\1. PROYECTOS TELLO 2022\SCM SPILL OVERS\outputs\PEAO\alimentos\1%\simulacion_4\output_tests.xlsx',lb_vec_71','lb_vec_71');</v>
      </c>
      <c r="UB97">
        <v>71</v>
      </c>
      <c r="UC97" t="str">
        <f>"xlswrite('G:\Mi unidad\1. PROYECTOS TELLO 2022\SCM SPILL OVERS\outputs\PEAO\jefe_hogar\1%\simulacion_4\output_tests.xlsx',lb_vec_"&amp;UB97&amp;"','lb_vec_"&amp;UB97&amp;"');"</f>
        <v>xlswrite('G:\Mi unidad\1. PROYECTOS TELLO 2022\SCM SPILL OVERS\outputs\PEAO\jefe_hogar\1%\simulacion_4\output_tests.xlsx',lb_vec_71','lb_vec_71');</v>
      </c>
      <c r="UI97">
        <v>71</v>
      </c>
      <c r="UJ97" t="str">
        <f>"xlswrite('G:\Mi unidad\1. PROYECTOS TELLO 2022\SCM SPILL OVERS\outputs\PEAO\mujeres\1%\simulacion_4\output_tests.xlsx',lb_vec_"&amp;UI97&amp;"','lb_vec_"&amp;UI97&amp;"');"</f>
        <v>xlswrite('G:\Mi unidad\1. PROYECTOS TELLO 2022\SCM SPILL OVERS\outputs\PEAO\mujeres\1%\simulacion_4\output_tests.xlsx',lb_vec_71','lb_vec_71');</v>
      </c>
      <c r="UU97">
        <v>71</v>
      </c>
      <c r="UV97" t="str">
        <f>"xlswrite('G:\Mi unidad\1. PROYECTOS TELLO 2022\SCM SPILL OVERS\outputs\PEAO\criminalidad\1%\simulacion_4\output_tests.xlsx',lb_vec_"&amp;UU97&amp;"','lb_vec_"&amp;UU97&amp;"');"</f>
        <v>xlswrite('G:\Mi unidad\1. PROYECTOS TELLO 2022\SCM SPILL OVERS\outputs\PEAO\criminalidad\1%\simulacion_4\output_tests.xlsx',lb_vec_71','lb_vec_71');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OVERS\outputs\PEAO\bajo_niv_educ\1%\simulacion_4\output_tests.xlsx',ub_vec_"&amp;QW98&amp;"','ub_vec_"&amp;QW98&amp;"');"</f>
        <v>xlswrite('G:\Mi unidad\1. PROYECTOS TELLO 2022\SCM SPILL OVERS\outputs\PEAO\bajo_niv_educ\1%\simulacion_4\output_tests.xlsx',ub_vec_71','ub_vec_71');</v>
      </c>
      <c r="RK98">
        <v>71</v>
      </c>
      <c r="RL98" t="str">
        <f>"xlswrite('G:\Mi unidad\1. PROYECTOS TELLO 2022\SCM SPILL OVERS\outputs\PEAO\bajo_ingreso\1%\simulacion_4\output_tests.xlsx',ub_vec_"&amp;RK98&amp;"','ub_vec_"&amp;RK98&amp;"');"</f>
        <v>xlswrite('G:\Mi unidad\1. PROYECTOS TELLO 2022\SCM SPILL OVERS\outputs\PEAO\bajo_ingreso\1%\simulacion_4\output_tests.xlsx',ub_vec_71','ub_vec_71');</v>
      </c>
      <c r="RW98">
        <v>71</v>
      </c>
      <c r="RX98" t="str">
        <f>"xlswrite('G:\Mi unidad\1. PROYECTOS TELLO 2022\SCM SPILL OVERS\outputs\PEAO\densidad\1%\simulacion_4\output_tests.xlsx',ub_vec_"&amp;RW98&amp;"','ub_vec_"&amp;RW98&amp;"');"</f>
        <v>xlswrite('G:\Mi unidad\1. PROYECTOS TELLO 2022\SCM SPILL OVERS\outputs\PEAO\densidad\1%\simulacion_4\output_tests.xlsx',ub_vec_71','ub_vec_71');</v>
      </c>
      <c r="SI98">
        <v>71</v>
      </c>
      <c r="SJ98" t="str">
        <f>"xlswrite('G:\Mi unidad\1. PROYECTOS TELLO 2022\SCM SPILL OVERS\outputs\PEAO\densidad_g\1%\simulacion_4\output_tests.xlsx',ub_vec_"&amp;SI98&amp;"','ub_vec_"&amp;SI98&amp;"');"</f>
        <v>xlswrite('G:\Mi unidad\1. PROYECTOS TELLO 2022\SCM SPILL OVERS\outputs\PEAO\densidad_g\1%\simulacion_4\output_tests.xlsx',ub_vec_71','ub_vec_71');</v>
      </c>
      <c r="SU98">
        <v>71</v>
      </c>
      <c r="SV98" t="str">
        <f>"xlswrite('G:\Mi unidad\1. PROYECTOS TELLO 2022\SCM SPILL OVERS\outputs\PEAO\distancia_centro_salud\1%\simulacion_4\output_tests.xlsx',ub_vec_"&amp;SU98&amp;"','ub_vec_"&amp;SU98&amp;"');"</f>
        <v>xlswrite('G:\Mi unidad\1. PROYECTOS TELLO 2022\SCM SPILL OVERS\outputs\PEAO\distancia_centro_salud\1%\simulacion_4\output_tests.xlsx',ub_vec_71','ub_vec_71');</v>
      </c>
      <c r="TH98">
        <v>71</v>
      </c>
      <c r="TI98" t="str">
        <f>"xlswrite('G:\Mi unidad\1. PROYECTOS TELLO 2022\SCM SPILL OVERS\outputs\PEAO\informalidad\1%\simulacion_4\output_tests.xlsx',ub_vec_"&amp;TH98&amp;"','ub_vec_"&amp;TH98&amp;"');"</f>
        <v>xlswrite('G:\Mi unidad\1. PROYECTOS TELLO 2022\SCM SPILL OVERS\outputs\PEAO\informalidad\1%\simulacion_4\output_tests.xlsx',ub_vec_71','ub_vec_71');</v>
      </c>
      <c r="TU98">
        <v>71</v>
      </c>
      <c r="TV98" t="str">
        <f>"xlswrite('G:\Mi unidad\1. PROYECTOS TELLO 2022\SCM SPILL OVERS\outputs\PEAO\alimentos\1%\simulacion_4\output_tests.xlsx',ub_vec_"&amp;TU98&amp;"','ub_vec_"&amp;TU98&amp;"');"</f>
        <v>xlswrite('G:\Mi unidad\1. PROYECTOS TELLO 2022\SCM SPILL OVERS\outputs\PEAO\alimentos\1%\simulacion_4\output_tests.xlsx',ub_vec_71','ub_vec_71');</v>
      </c>
      <c r="UB98">
        <v>71</v>
      </c>
      <c r="UC98" t="str">
        <f>"xlswrite('G:\Mi unidad\1. PROYECTOS TELLO 2022\SCM SPILL OVERS\outputs\PEAO\jefe_hogar\1%\simulacion_4\output_tests.xlsx',ub_vec_"&amp;UB98&amp;"','ub_vec_"&amp;UB98&amp;"');"</f>
        <v>xlswrite('G:\Mi unidad\1. PROYECTOS TELLO 2022\SCM SPILL OVERS\outputs\PEAO\jefe_hogar\1%\simulacion_4\output_tests.xlsx',ub_vec_71','ub_vec_71');</v>
      </c>
      <c r="UI98">
        <v>71</v>
      </c>
      <c r="UJ98" t="str">
        <f>"xlswrite('G:\Mi unidad\1. PROYECTOS TELLO 2022\SCM SPILL OVERS\outputs\PEAO\mujeres\1%\simulacion_4\output_tests.xlsx',ub_vec_"&amp;UI98&amp;"','ub_vec_"&amp;UI98&amp;"');"</f>
        <v>xlswrite('G:\Mi unidad\1. PROYECTOS TELLO 2022\SCM SPILL OVERS\outputs\PEAO\mujeres\1%\simulacion_4\output_tests.xlsx',ub_vec_71','ub_vec_71');</v>
      </c>
      <c r="UU98">
        <v>71</v>
      </c>
      <c r="UV98" t="str">
        <f>"xlswrite('G:\Mi unidad\1. PROYECTOS TELLO 2022\SCM SPILL OVERS\outputs\PEAO\criminalidad\1%\simulacion_4\output_tests.xlsx',ub_vec_"&amp;UU98&amp;"','ub_vec_"&amp;UU98&amp;"');"</f>
        <v>xlswrite('G:\Mi unidad\1. PROYECTOS TELLO 2022\SCM SPILL OVERS\outputs\PEAO\criminalidad\1%\simulacion_4\output_tests.xlsx',ub_vec_71','ub_vec_71');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OVERS\outputs\PEAO\bajo_niv_educ\1%\simulacion_4\output_tests.xlsx',p_value_vec_"&amp;QW99&amp;"','p_value_vec_"&amp;QW99&amp;"');"</f>
        <v>xlswrite('G:\Mi unidad\1. PROYECTOS TELLO 2022\SCM SPILL OVERS\outputs\PEAO\bajo_niv_educ\1%\simulacion_4\output_tests.xlsx',p_value_vec_71','p_value_vec_71');</v>
      </c>
      <c r="RK99">
        <v>71</v>
      </c>
      <c r="RL99" t="str">
        <f>"xlswrite('G:\Mi unidad\1. PROYECTOS TELLO 2022\SCM SPILL OVERS\outputs\PEAO\bajo_ingreso\1%\simulacion_4\output_tests.xlsx',p_value_vec_"&amp;RK99&amp;"','p_value_vec_"&amp;RK99&amp;"');"</f>
        <v>xlswrite('G:\Mi unidad\1. PROYECTOS TELLO 2022\SCM SPILL OVERS\outputs\PEAO\bajo_ingreso\1%\simulacion_4\output_tests.xlsx',p_value_vec_71','p_value_vec_71');</v>
      </c>
      <c r="RW99">
        <v>71</v>
      </c>
      <c r="RX99" t="str">
        <f>"xlswrite('G:\Mi unidad\1. PROYECTOS TELLO 2022\SCM SPILL OVERS\outputs\PEAO\densidad\1%\simulacion_4\output_tests.xlsx',p_value_vec_"&amp;RW99&amp;"','p_value_vec_"&amp;RW99&amp;"');"</f>
        <v>xlswrite('G:\Mi unidad\1. PROYECTOS TELLO 2022\SCM SPILL OVERS\outputs\PEAO\densidad\1%\simulacion_4\output_tests.xlsx',p_value_vec_71','p_value_vec_71');</v>
      </c>
      <c r="SI99">
        <v>71</v>
      </c>
      <c r="SJ99" t="str">
        <f>"xlswrite('G:\Mi unidad\1. PROYECTOS TELLO 2022\SCM SPILL OVERS\outputs\PEAO\densidad_g\1%\simulacion_4\output_tests.xlsx',p_value_vec_"&amp;SI99&amp;"','p_value_vec_"&amp;SI99&amp;"');"</f>
        <v>xlswrite('G:\Mi unidad\1. PROYECTOS TELLO 2022\SCM SPILL OVERS\outputs\PEAO\densidad_g\1%\simulacion_4\output_tests.xlsx',p_value_vec_71','p_value_vec_71');</v>
      </c>
      <c r="SU99">
        <v>71</v>
      </c>
      <c r="SV99" t="str">
        <f>"xlswrite('G:\Mi unidad\1. PROYECTOS TELLO 2022\SCM SPILL OVERS\outputs\PEAO\distancia_centro_salud\1%\simulacion_4\output_tests.xlsx',p_value_vec_"&amp;SU99&amp;"','p_value_vec_"&amp;SU99&amp;"');"</f>
        <v>xlswrite('G:\Mi unidad\1. PROYECTOS TELLO 2022\SCM SPILL OVERS\outputs\PEAO\distancia_centro_salud\1%\simulacion_4\output_tests.xlsx',p_value_vec_71','p_value_vec_71');</v>
      </c>
      <c r="TH99">
        <v>71</v>
      </c>
      <c r="TI99" t="str">
        <f>"xlswrite('G:\Mi unidad\1. PROYECTOS TELLO 2022\SCM SPILL OVERS\outputs\PEAO\informalidad\1%\simulacion_4\output_tests.xlsx',p_value_vec_"&amp;TH99&amp;"','p_value_vec_"&amp;TH99&amp;"');"</f>
        <v>xlswrite('G:\Mi unidad\1. PROYECTOS TELLO 2022\SCM SPILL OVERS\outputs\PEAO\informalidad\1%\simulacion_4\output_tests.xlsx',p_value_vec_71','p_value_vec_71');</v>
      </c>
      <c r="TU99">
        <v>71</v>
      </c>
      <c r="TV99" t="str">
        <f>"xlswrite('G:\Mi unidad\1. PROYECTOS TELLO 2022\SCM SPILL OVERS\outputs\PEAO\alimentos\1%\simulacion_4\output_tests.xlsx',p_value_vec_"&amp;TU99&amp;"','p_value_vec_"&amp;TU99&amp;"');"</f>
        <v>xlswrite('G:\Mi unidad\1. PROYECTOS TELLO 2022\SCM SPILL OVERS\outputs\PEAO\alimentos\1%\simulacion_4\output_tests.xlsx',p_value_vec_71','p_value_vec_71');</v>
      </c>
      <c r="UB99">
        <v>71</v>
      </c>
      <c r="UC99" t="str">
        <f>"xlswrite('G:\Mi unidad\1. PROYECTOS TELLO 2022\SCM SPILL OVERS\outputs\PEAO\jefe_hogar\1%\simulacion_4\output_tests.xlsx',p_value_vec_"&amp;UB99&amp;"','p_value_vec_"&amp;UB99&amp;"');"</f>
        <v>xlswrite('G:\Mi unidad\1. PROYECTOS TELLO 2022\SCM SPILL OVERS\outputs\PEAO\jefe_hogar\1%\simulacion_4\output_tests.xlsx',p_value_vec_71','p_value_vec_71');</v>
      </c>
      <c r="UI99">
        <v>71</v>
      </c>
      <c r="UJ99" t="str">
        <f>"xlswrite('G:\Mi unidad\1. PROYECTOS TELLO 2022\SCM SPILL OVERS\outputs\PEAO\mujeres\1%\simulacion_4\output_tests.xlsx',p_value_vec_"&amp;UI99&amp;"','p_value_vec_"&amp;UI99&amp;"');"</f>
        <v>xlswrite('G:\Mi unidad\1. PROYECTOS TELLO 2022\SCM SPILL OVERS\outputs\PEAO\mujeres\1%\simulacion_4\output_tests.xlsx',p_value_vec_71','p_value_vec_71');</v>
      </c>
      <c r="UU99">
        <v>71</v>
      </c>
      <c r="UV99" t="str">
        <f>"xlswrite('G:\Mi unidad\1. PROYECTOS TELLO 2022\SCM SPILL OVERS\outputs\PEAO\criminalidad\1%\simulacion_4\output_tests.xlsx',p_value_vec_"&amp;UU99&amp;"','p_value_vec_"&amp;UU99&amp;"');"</f>
        <v>xlswrite('G:\Mi unidad\1. PROYECTOS TELLO 2022\SCM SPILL OVERS\outputs\PEAO\criminalidad\1%\simulacion_4\output_tests.xlsx',p_value_vec_71','p_value_vec_71');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OVERS\outputs\PEAO\bajo_niv_educ\1%\simulacion_4\output_tests.xlsx',alpha1_hat_vec_"&amp;QW100&amp;"','alpha1_hat_vec_"&amp;QW100&amp;"');"</f>
        <v>xlswrite('G:\Mi unidad\1. PROYECTOS TELLO 2022\SCM SPILL OVERS\outputs\PEAO\bajo_niv_educ\1%\simulacion_4\output_tests.xlsx',alpha1_hat_vec_71','alpha1_hat_vec_71');</v>
      </c>
      <c r="RK100">
        <v>71</v>
      </c>
      <c r="RL100" t="str">
        <f>"xlswrite('G:\Mi unidad\1. PROYECTOS TELLO 2022\SCM SPILL OVERS\outputs\PEAO\bajo_ingreso\1%\simulacion_4\output_tests.xlsx',alpha1_hat_vec_"&amp;RK100&amp;"','alpha1_hat_vec_"&amp;RK100&amp;"');"</f>
        <v>xlswrite('G:\Mi unidad\1. PROYECTOS TELLO 2022\SCM SPILL OVERS\outputs\PEAO\bajo_ingreso\1%\simulacion_4\output_tests.xlsx',alpha1_hat_vec_71','alpha1_hat_vec_71');</v>
      </c>
      <c r="RW100">
        <v>71</v>
      </c>
      <c r="RX100" t="str">
        <f>"xlswrite('G:\Mi unidad\1. PROYECTOS TELLO 2022\SCM SPILL OVERS\outputs\PEAO\densidad\1%\simulacion_4\output_tests.xlsx',alpha1_hat_vec_"&amp;RW100&amp;"','alpha1_hat_vec_"&amp;RW100&amp;"');"</f>
        <v>xlswrite('G:\Mi unidad\1. PROYECTOS TELLO 2022\SCM SPILL OVERS\outputs\PEAO\densidad\1%\simulacion_4\output_tests.xlsx',alpha1_hat_vec_71','alpha1_hat_vec_71');</v>
      </c>
      <c r="SI100">
        <v>71</v>
      </c>
      <c r="SJ100" t="str">
        <f>"xlswrite('G:\Mi unidad\1. PROYECTOS TELLO 2022\SCM SPILL OVERS\outputs\PEAO\densidad_g\1%\simulacion_4\output_tests.xlsx',alpha1_hat_vec_"&amp;SI100&amp;"','alpha1_hat_vec_"&amp;SI100&amp;"');"</f>
        <v>xlswrite('G:\Mi unidad\1. PROYECTOS TELLO 2022\SCM SPILL OVERS\outputs\PEAO\densidad_g\1%\simulacion_4\output_tests.xlsx',alpha1_hat_vec_71','alpha1_hat_vec_71');</v>
      </c>
      <c r="SU100">
        <v>71</v>
      </c>
      <c r="SV100" t="str">
        <f>"xlswrite('G:\Mi unidad\1. PROYECTOS TELLO 2022\SCM SPILL OVERS\outputs\PEAO\distancia_centro_salud\1%\simulacion_4\output_tests.xlsx',alpha1_hat_vec_"&amp;SU100&amp;"','alpha1_hat_vec_"&amp;SU100&amp;"');"</f>
        <v>xlswrite('G:\Mi unidad\1. PROYECTOS TELLO 2022\SCM SPILL OVERS\outputs\PEAO\distancia_centro_salud\1%\simulacion_4\output_tests.xlsx',alpha1_hat_vec_71','alpha1_hat_vec_71');</v>
      </c>
      <c r="TH100">
        <v>71</v>
      </c>
      <c r="TI100" t="str">
        <f>"xlswrite('G:\Mi unidad\1. PROYECTOS TELLO 2022\SCM SPILL OVERS\outputs\PEAO\informalidad\1%\simulacion_4\output_tests.xlsx',alpha1_hat_vec_"&amp;TH100&amp;"','alpha1_hat_vec_"&amp;TH100&amp;"');"</f>
        <v>xlswrite('G:\Mi unidad\1. PROYECTOS TELLO 2022\SCM SPILL OVERS\outputs\PEAO\informalidad\1%\simulacion_4\output_tests.xlsx',alpha1_hat_vec_71','alpha1_hat_vec_71');</v>
      </c>
      <c r="TU100">
        <v>71</v>
      </c>
      <c r="TV100" t="str">
        <f>"xlswrite('G:\Mi unidad\1. PROYECTOS TELLO 2022\SCM SPILL OVERS\outputs\PEAO\alimentos\1%\simulacion_4\output_tests.xlsx',alpha1_hat_vec_"&amp;TU100&amp;"','alpha1_hat_vec_"&amp;TU100&amp;"');"</f>
        <v>xlswrite('G:\Mi unidad\1. PROYECTOS TELLO 2022\SCM SPILL OVERS\outputs\PEAO\alimentos\1%\simulacion_4\output_tests.xlsx',alpha1_hat_vec_71','alpha1_hat_vec_71');</v>
      </c>
      <c r="UB100">
        <v>71</v>
      </c>
      <c r="UC100" t="str">
        <f>"xlswrite('G:\Mi unidad\1. PROYECTOS TELLO 2022\SCM SPILL OVERS\outputs\PEAO\jefe_hogar\1%\simulacion_4\output_tests.xlsx',alpha1_hat_vec_"&amp;UB100&amp;"','alpha1_hat_vec_"&amp;UB100&amp;"');"</f>
        <v>xlswrite('G:\Mi unidad\1. PROYECTOS TELLO 2022\SCM SPILL OVERS\outputs\PEAO\jefe_hogar\1%\simulacion_4\output_tests.xlsx',alpha1_hat_vec_71','alpha1_hat_vec_71');</v>
      </c>
      <c r="UI100">
        <v>71</v>
      </c>
      <c r="UJ100" t="str">
        <f>"xlswrite('G:\Mi unidad\1. PROYECTOS TELLO 2022\SCM SPILL OVERS\outputs\PEAO\mujeres\1%\simulacion_4\output_tests.xlsx',alpha1_hat_vec_"&amp;UI100&amp;"','alpha1_hat_vec_"&amp;UI100&amp;"');"</f>
        <v>xlswrite('G:\Mi unidad\1. PROYECTOS TELLO 2022\SCM SPILL OVERS\outputs\PEAO\mujeres\1%\simulacion_4\output_tests.xlsx',alpha1_hat_vec_71','alpha1_hat_vec_71');</v>
      </c>
      <c r="UU100">
        <v>71</v>
      </c>
      <c r="UV100" t="str">
        <f>"xlswrite('G:\Mi unidad\1. PROYECTOS TELLO 2022\SCM SPILL OVERS\outputs\PEAO\criminalidad\1%\simulacion_4\output_tests.xlsx',alpha1_hat_vec_"&amp;UU100&amp;"','alpha1_hat_vec_"&amp;UU100&amp;"');"</f>
        <v>xlswrite('G:\Mi unidad\1. PROYECTOS TELLO 2022\SCM SPILL OVERS\outputs\PEAO\criminalidad\1%\simulacion_4\output_tests.xlsx',alpha1_hat_vec_71','alpha1_hat_vec_71');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OVERS\outputs\PEAO\bajo_niv_educ\1%\simulacion_4\output_tests.xlsx',spillover_test_"&amp;QW101&amp;"','sp_test_"&amp;QW101&amp;"');"</f>
        <v>xlswrite('G:\Mi unidad\1. PROYECTOS TELLO 2022\SCM SPILL OVERS\outputs\PEAO\bajo_niv_educ\1%\simulacion_4\output_tests.xlsx',spillover_test_71','sp_test_71');</v>
      </c>
      <c r="RK101">
        <v>71</v>
      </c>
      <c r="RL101" t="str">
        <f>"xlswrite('G:\Mi unidad\1. PROYECTOS TELLO 2022\SCM SPILL OVERS\outputs\PEAO\bajo_ingreso\1%\simulacion_4\output_tests.xlsx',spillover_test_"&amp;RK101&amp;"','sp_test_"&amp;RK101&amp;"');"</f>
        <v>xlswrite('G:\Mi unidad\1. PROYECTOS TELLO 2022\SCM SPILL OVERS\outputs\PEAO\bajo_ingreso\1%\simulacion_4\output_tests.xlsx',spillover_test_71','sp_test_71');</v>
      </c>
      <c r="RW101">
        <v>71</v>
      </c>
      <c r="RX101" t="str">
        <f>"xlswrite('G:\Mi unidad\1. PROYECTOS TELLO 2022\SCM SPILL OVERS\outputs\PEAO\densidad\1%\simulacion_4\output_tests.xlsx',spillover_test_"&amp;RW101&amp;"','sp_test_"&amp;RW101&amp;"');"</f>
        <v>xlswrite('G:\Mi unidad\1. PROYECTOS TELLO 2022\SCM SPILL OVERS\outputs\PEAO\densidad\1%\simulacion_4\output_tests.xlsx',spillover_test_71','sp_test_71');</v>
      </c>
      <c r="SI101">
        <v>71</v>
      </c>
      <c r="SJ101" t="str">
        <f>"xlswrite('G:\Mi unidad\1. PROYECTOS TELLO 2022\SCM SPILL OVERS\outputs\PEAO\densidad_g\1%\simulacion_4\output_tests.xlsx',spillover_test_"&amp;SI101&amp;"','sp_test_"&amp;SI101&amp;"');"</f>
        <v>xlswrite('G:\Mi unidad\1. PROYECTOS TELLO 2022\SCM SPILL OVERS\outputs\PEAO\densidad_g\1%\simulacion_4\output_tests.xlsx',spillover_test_71','sp_test_71');</v>
      </c>
      <c r="SU101">
        <v>71</v>
      </c>
      <c r="SV101" t="str">
        <f>"xlswrite('G:\Mi unidad\1. PROYECTOS TELLO 2022\SCM SPILL OVERS\outputs\PEAO\distancia_centro_salud\1%\simulacion_4\output_tests.xlsx',spillover_test_"&amp;SU101&amp;"','sp_test_"&amp;SU101&amp;"');"</f>
        <v>xlswrite('G:\Mi unidad\1. PROYECTOS TELLO 2022\SCM SPILL OVERS\outputs\PEAO\distancia_centro_salud\1%\simulacion_4\output_tests.xlsx',spillover_test_71','sp_test_71');</v>
      </c>
      <c r="TH101">
        <v>71</v>
      </c>
      <c r="TI101" t="str">
        <f>"xlswrite('G:\Mi unidad\1. PROYECTOS TELLO 2022\SCM SPILL OVERS\outputs\PEAO\informalidad\1%\simulacion_4\output_tests.xlsx',spillover_test_"&amp;TH101&amp;"','sp_test_"&amp;TH101&amp;"');"</f>
        <v>xlswrite('G:\Mi unidad\1. PROYECTOS TELLO 2022\SCM SPILL OVERS\outputs\PEAO\informalidad\1%\simulacion_4\output_tests.xlsx',spillover_test_71','sp_test_71');</v>
      </c>
      <c r="TU101">
        <v>71</v>
      </c>
      <c r="TV101" t="str">
        <f>"xlswrite('G:\Mi unidad\1. PROYECTOS TELLO 2022\SCM SPILL OVERS\outputs\PEAO\alimentos\1%\simulacion_4\output_tests.xlsx',spillover_test_"&amp;TU101&amp;"','sp_test_"&amp;TU101&amp;"');"</f>
        <v>xlswrite('G:\Mi unidad\1. PROYECTOS TELLO 2022\SCM SPILL OVERS\outputs\PEAO\alimentos\1%\simulacion_4\output_tests.xlsx',spillover_test_71','sp_test_71');</v>
      </c>
      <c r="UB101">
        <v>71</v>
      </c>
      <c r="UC101" t="str">
        <f>"xlswrite('G:\Mi unidad\1. PROYECTOS TELLO 2022\SCM SPILL OVERS\outputs\PEAO\jefe_hogar\1%\simulacion_4\output_tests.xlsx',spillover_test_"&amp;UB101&amp;"','sp_test_"&amp;UB101&amp;"');"</f>
        <v>xlswrite('G:\Mi unidad\1. PROYECTOS TELLO 2022\SCM SPILL OVERS\outputs\PEAO\jefe_hogar\1%\simulacion_4\output_tests.xlsx',spillover_test_71','sp_test_71');</v>
      </c>
      <c r="UI101">
        <v>71</v>
      </c>
      <c r="UJ101" t="str">
        <f>"xlswrite('G:\Mi unidad\1. PROYECTOS TELLO 2022\SCM SPILL OVERS\outputs\PEAO\mujeres\1%\simulacion_4\output_tests.xlsx',spillover_test_"&amp;UI101&amp;"','sp_test_"&amp;UI101&amp;"');"</f>
        <v>xlswrite('G:\Mi unidad\1. PROYECTOS TELLO 2022\SCM SPILL OVERS\outputs\PEAO\mujeres\1%\simulacion_4\output_tests.xlsx',spillover_test_71','sp_test_71');</v>
      </c>
      <c r="UU101">
        <v>71</v>
      </c>
      <c r="UV101" t="str">
        <f>"xlswrite('G:\Mi unidad\1. PROYECTOS TELLO 2022\SCM SPILL OVERS\outputs\PEAO\criminalidad\1%\simulacion_4\output_tests.xlsx',spillover_test_"&amp;UU101&amp;"','sp_test_"&amp;UU101&amp;"');"</f>
        <v>xlswrite('G:\Mi unidad\1. PROYECTOS TELLO 2022\SCM SPILL OVERS\outputs\PEAO\criminalidad\1%\simulacion_4\output_tests.xlsx',spillover_test_71','sp_test_71');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OVERS\outputs\PEAO\bajo_niv_educ\1%\simulacion_4\output_tests.xlsx',lb_vec_"&amp;QW102&amp;"','lb_vec_"&amp;QW102&amp;"');"</f>
        <v>xlswrite('G:\Mi unidad\1. PROYECTOS TELLO 2022\SCM SPILL OVERS\outputs\PEAO\bajo_niv_educ\1%\simulacion_4\output_tests.xlsx',lb_vec_75','lb_vec_75');</v>
      </c>
      <c r="RK102">
        <v>75</v>
      </c>
      <c r="RL102" t="str">
        <f>"xlswrite('G:\Mi unidad\1. PROYECTOS TELLO 2022\SCM SPILL OVERS\outputs\PEAO\bajo_ingreso\1%\simulacion_4\output_tests.xlsx',lb_vec_"&amp;RK102&amp;"','lb_vec_"&amp;RK102&amp;"');"</f>
        <v>xlswrite('G:\Mi unidad\1. PROYECTOS TELLO 2022\SCM SPILL OVERS\outputs\PEAO\bajo_ingreso\1%\simulacion_4\output_tests.xlsx',lb_vec_75','lb_vec_75');</v>
      </c>
      <c r="RW102">
        <v>75</v>
      </c>
      <c r="RX102" t="str">
        <f>"xlswrite('G:\Mi unidad\1. PROYECTOS TELLO 2022\SCM SPILL OVERS\outputs\PEAO\densidad\1%\simulacion_4\output_tests.xlsx',lb_vec_"&amp;RW102&amp;"','lb_vec_"&amp;RW102&amp;"');"</f>
        <v>xlswrite('G:\Mi unidad\1. PROYECTOS TELLO 2022\SCM SPILL OVERS\outputs\PEAO\densidad\1%\simulacion_4\output_tests.xlsx',lb_vec_75','lb_vec_75');</v>
      </c>
      <c r="SI102">
        <v>75</v>
      </c>
      <c r="SJ102" t="str">
        <f>"xlswrite('G:\Mi unidad\1. PROYECTOS TELLO 2022\SCM SPILL OVERS\outputs\PEAO\densidad_g\1%\simulacion_4\output_tests.xlsx',lb_vec_"&amp;SI102&amp;"','lb_vec_"&amp;SI102&amp;"');"</f>
        <v>xlswrite('G:\Mi unidad\1. PROYECTOS TELLO 2022\SCM SPILL OVERS\outputs\PEAO\densidad_g\1%\simulacion_4\output_tests.xlsx',lb_vec_75','lb_vec_75');</v>
      </c>
      <c r="SU102">
        <v>75</v>
      </c>
      <c r="SV102" t="str">
        <f>"xlswrite('G:\Mi unidad\1. PROYECTOS TELLO 2022\SCM SPILL OVERS\outputs\PEAO\distancia_centro_salud\1%\simulacion_4\output_tests.xlsx',lb_vec_"&amp;SU102&amp;"','lb_vec_"&amp;SU102&amp;"');"</f>
        <v>xlswrite('G:\Mi unidad\1. PROYECTOS TELLO 2022\SCM SPILL OVERS\outputs\PEAO\distancia_centro_salud\1%\simulacion_4\output_tests.xlsx',lb_vec_75','lb_vec_75');</v>
      </c>
      <c r="TH102">
        <v>75</v>
      </c>
      <c r="TI102" t="str">
        <f>"xlswrite('G:\Mi unidad\1. PROYECTOS TELLO 2022\SCM SPILL OVERS\outputs\PEAO\informalidad\1%\simulacion_4\output_tests.xlsx',lb_vec_"&amp;TH102&amp;"','lb_vec_"&amp;TH102&amp;"');"</f>
        <v>xlswrite('G:\Mi unidad\1. PROYECTOS TELLO 2022\SCM SPILL OVERS\outputs\PEAO\informalidad\1%\simulacion_4\output_tests.xlsx',lb_vec_75','lb_vec_75');</v>
      </c>
      <c r="TU102">
        <v>75</v>
      </c>
      <c r="TV102" t="str">
        <f>"xlswrite('G:\Mi unidad\1. PROYECTOS TELLO 2022\SCM SPILL OVERS\outputs\PEAO\alimentos\1%\simulacion_4\output_tests.xlsx',lb_vec_"&amp;TU102&amp;"','lb_vec_"&amp;TU102&amp;"');"</f>
        <v>xlswrite('G:\Mi unidad\1. PROYECTOS TELLO 2022\SCM SPILL OVERS\outputs\PEAO\alimentos\1%\simulacion_4\output_tests.xlsx',lb_vec_75','lb_vec_75');</v>
      </c>
      <c r="UB102">
        <v>75</v>
      </c>
      <c r="UC102" t="str">
        <f>"xlswrite('G:\Mi unidad\1. PROYECTOS TELLO 2022\SCM SPILL OVERS\outputs\PEAO\jefe_hogar\1%\simulacion_4\output_tests.xlsx',lb_vec_"&amp;UB102&amp;"','lb_vec_"&amp;UB102&amp;"');"</f>
        <v>xlswrite('G:\Mi unidad\1. PROYECTOS TELLO 2022\SCM SPILL OVERS\outputs\PEAO\jefe_hogar\1%\simulacion_4\output_tests.xlsx',lb_vec_75','lb_vec_75');</v>
      </c>
      <c r="UI102">
        <v>75</v>
      </c>
      <c r="UJ102" t="str">
        <f>"xlswrite('G:\Mi unidad\1. PROYECTOS TELLO 2022\SCM SPILL OVERS\outputs\PEAO\mujeres\1%\simulacion_4\output_tests.xlsx',lb_vec_"&amp;UI102&amp;"','lb_vec_"&amp;UI102&amp;"');"</f>
        <v>xlswrite('G:\Mi unidad\1. PROYECTOS TELLO 2022\SCM SPILL OVERS\outputs\PEAO\mujeres\1%\simulacion_4\output_tests.xlsx',lb_vec_75','lb_vec_75');</v>
      </c>
      <c r="UU102">
        <v>75</v>
      </c>
      <c r="UV102" t="str">
        <f>"xlswrite('G:\Mi unidad\1. PROYECTOS TELLO 2022\SCM SPILL OVERS\outputs\PEAO\criminalidad\1%\simulacion_4\output_tests.xlsx',lb_vec_"&amp;UU102&amp;"','lb_vec_"&amp;UU102&amp;"');"</f>
        <v>xlswrite('G:\Mi unidad\1. PROYECTOS TELLO 2022\SCM SPILL OVERS\outputs\PEAO\criminalidad\1%\simulacion_4\output_tests.xlsx',lb_vec_75','lb_vec_75');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sp_andrews(Y_pre_"&amp;QP103&amp;",PEAO_"&amp;QP103&amp;"(:,T+s),A_"&amp;QP103&amp;",C,d,alpha_sig);"</f>
        <v xml:space="preserve">    spillover_test_57(s) = sp_andrews(Y_pre_57,PEAO_57(:,T+s),A_57,C,d,alpha_sig);</v>
      </c>
      <c r="QW103">
        <v>75</v>
      </c>
      <c r="QX103" t="str">
        <f>"xlswrite('G:\Mi unidad\1. PROYECTOS TELLO 2022\SCM SPILL OVERS\outputs\PEAO\bajo_niv_educ\1%\simulacion_4\output_tests.xlsx',ub_vec_"&amp;QW103&amp;"','ub_vec_"&amp;QW103&amp;"');"</f>
        <v>xlswrite('G:\Mi unidad\1. PROYECTOS TELLO 2022\SCM SPILL OVERS\outputs\PEAO\bajo_niv_educ\1%\simulacion_4\output_tests.xlsx',ub_vec_75','ub_vec_75');</v>
      </c>
      <c r="RK103">
        <v>75</v>
      </c>
      <c r="RL103" t="str">
        <f>"xlswrite('G:\Mi unidad\1. PROYECTOS TELLO 2022\SCM SPILL OVERS\outputs\PEAO\bajo_ingreso\1%\simulacion_4\output_tests.xlsx',ub_vec_"&amp;RK103&amp;"','ub_vec_"&amp;RK103&amp;"');"</f>
        <v>xlswrite('G:\Mi unidad\1. PROYECTOS TELLO 2022\SCM SPILL OVERS\outputs\PEAO\bajo_ingreso\1%\simulacion_4\output_tests.xlsx',ub_vec_75','ub_vec_75');</v>
      </c>
      <c r="RW103">
        <v>75</v>
      </c>
      <c r="RX103" t="str">
        <f>"xlswrite('G:\Mi unidad\1. PROYECTOS TELLO 2022\SCM SPILL OVERS\outputs\PEAO\densidad\1%\simulacion_4\output_tests.xlsx',ub_vec_"&amp;RW103&amp;"','ub_vec_"&amp;RW103&amp;"');"</f>
        <v>xlswrite('G:\Mi unidad\1. PROYECTOS TELLO 2022\SCM SPILL OVERS\outputs\PEAO\densidad\1%\simulacion_4\output_tests.xlsx',ub_vec_75','ub_vec_75');</v>
      </c>
      <c r="SI103">
        <v>75</v>
      </c>
      <c r="SJ103" t="str">
        <f>"xlswrite('G:\Mi unidad\1. PROYECTOS TELLO 2022\SCM SPILL OVERS\outputs\PEAO\densidad_g\1%\simulacion_4\output_tests.xlsx',ub_vec_"&amp;SI103&amp;"','ub_vec_"&amp;SI103&amp;"');"</f>
        <v>xlswrite('G:\Mi unidad\1. PROYECTOS TELLO 2022\SCM SPILL OVERS\outputs\PEAO\densidad_g\1%\simulacion_4\output_tests.xlsx',ub_vec_75','ub_vec_75');</v>
      </c>
      <c r="SU103">
        <v>75</v>
      </c>
      <c r="SV103" t="str">
        <f>"xlswrite('G:\Mi unidad\1. PROYECTOS TELLO 2022\SCM SPILL OVERS\outputs\PEAO\distancia_centro_salud\1%\simulacion_4\output_tests.xlsx',ub_vec_"&amp;SU103&amp;"','ub_vec_"&amp;SU103&amp;"');"</f>
        <v>xlswrite('G:\Mi unidad\1. PROYECTOS TELLO 2022\SCM SPILL OVERS\outputs\PEAO\distancia_centro_salud\1%\simulacion_4\output_tests.xlsx',ub_vec_75','ub_vec_75');</v>
      </c>
      <c r="TH103">
        <v>75</v>
      </c>
      <c r="TI103" t="str">
        <f>"xlswrite('G:\Mi unidad\1. PROYECTOS TELLO 2022\SCM SPILL OVERS\outputs\PEAO\informalidad\1%\simulacion_4\output_tests.xlsx',ub_vec_"&amp;TH103&amp;"','ub_vec_"&amp;TH103&amp;"');"</f>
        <v>xlswrite('G:\Mi unidad\1. PROYECTOS TELLO 2022\SCM SPILL OVERS\outputs\PEAO\informalidad\1%\simulacion_4\output_tests.xlsx',ub_vec_75','ub_vec_75');</v>
      </c>
      <c r="TU103">
        <v>75</v>
      </c>
      <c r="TV103" t="str">
        <f>"xlswrite('G:\Mi unidad\1. PROYECTOS TELLO 2022\SCM SPILL OVERS\outputs\PEAO\alimentos\1%\simulacion_4\output_tests.xlsx',ub_vec_"&amp;TU103&amp;"','ub_vec_"&amp;TU103&amp;"');"</f>
        <v>xlswrite('G:\Mi unidad\1. PROYECTOS TELLO 2022\SCM SPILL OVERS\outputs\PEAO\alimentos\1%\simulacion_4\output_tests.xlsx',ub_vec_75','ub_vec_75');</v>
      </c>
      <c r="UB103">
        <v>75</v>
      </c>
      <c r="UC103" t="str">
        <f>"xlswrite('G:\Mi unidad\1. PROYECTOS TELLO 2022\SCM SPILL OVERS\outputs\PEAO\jefe_hogar\1%\simulacion_4\output_tests.xlsx',ub_vec_"&amp;UB103&amp;"','ub_vec_"&amp;UB103&amp;"');"</f>
        <v>xlswrite('G:\Mi unidad\1. PROYECTOS TELLO 2022\SCM SPILL OVERS\outputs\PEAO\jefe_hogar\1%\simulacion_4\output_tests.xlsx',ub_vec_75','ub_vec_75');</v>
      </c>
      <c r="UI103">
        <v>75</v>
      </c>
      <c r="UJ103" t="str">
        <f>"xlswrite('G:\Mi unidad\1. PROYECTOS TELLO 2022\SCM SPILL OVERS\outputs\PEAO\mujeres\1%\simulacion_4\output_tests.xlsx',ub_vec_"&amp;UI103&amp;"','ub_vec_"&amp;UI103&amp;"');"</f>
        <v>xlswrite('G:\Mi unidad\1. PROYECTOS TELLO 2022\SCM SPILL OVERS\outputs\PEAO\mujeres\1%\simulacion_4\output_tests.xlsx',ub_vec_75','ub_vec_75');</v>
      </c>
      <c r="UU103">
        <v>75</v>
      </c>
      <c r="UV103" t="str">
        <f>"xlswrite('G:\Mi unidad\1. PROYECTOS TELLO 2022\SCM SPILL OVERS\outputs\PEAO\criminalidad\1%\simulacion_4\output_tests.xlsx',ub_vec_"&amp;UU103&amp;"','ub_vec_"&amp;UU103&amp;"');"</f>
        <v>xlswrite('G:\Mi unidad\1. PROYECTOS TELLO 2022\SCM SPILL OVERS\outputs\PEAO\criminalidad\1%\simulacion_4\output_tests.xlsx',ub_vec_75','ub_vec_75');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OVERS\outputs\PEAO\bajo_niv_educ\1%\simulacion_4\output_tests.xlsx',p_value_vec_"&amp;QW104&amp;"','p_value_vec_"&amp;QW104&amp;"');"</f>
        <v>xlswrite('G:\Mi unidad\1. PROYECTOS TELLO 2022\SCM SPILL OVERS\outputs\PEAO\bajo_niv_educ\1%\simulacion_4\output_tests.xlsx',p_value_vec_75','p_value_vec_75');</v>
      </c>
      <c r="RK104">
        <v>75</v>
      </c>
      <c r="RL104" t="str">
        <f>"xlswrite('G:\Mi unidad\1. PROYECTOS TELLO 2022\SCM SPILL OVERS\outputs\PEAO\bajo_ingreso\1%\simulacion_4\output_tests.xlsx',p_value_vec_"&amp;RK104&amp;"','p_value_vec_"&amp;RK104&amp;"');"</f>
        <v>xlswrite('G:\Mi unidad\1. PROYECTOS TELLO 2022\SCM SPILL OVERS\outputs\PEAO\bajo_ingreso\1%\simulacion_4\output_tests.xlsx',p_value_vec_75','p_value_vec_75');</v>
      </c>
      <c r="RW104">
        <v>75</v>
      </c>
      <c r="RX104" t="str">
        <f>"xlswrite('G:\Mi unidad\1. PROYECTOS TELLO 2022\SCM SPILL OVERS\outputs\PEAO\densidad\1%\simulacion_4\output_tests.xlsx',p_value_vec_"&amp;RW104&amp;"','p_value_vec_"&amp;RW104&amp;"');"</f>
        <v>xlswrite('G:\Mi unidad\1. PROYECTOS TELLO 2022\SCM SPILL OVERS\outputs\PEAO\densidad\1%\simulacion_4\output_tests.xlsx',p_value_vec_75','p_value_vec_75');</v>
      </c>
      <c r="SI104">
        <v>75</v>
      </c>
      <c r="SJ104" t="str">
        <f>"xlswrite('G:\Mi unidad\1. PROYECTOS TELLO 2022\SCM SPILL OVERS\outputs\PEAO\densidad_g\1%\simulacion_4\output_tests.xlsx',p_value_vec_"&amp;SI104&amp;"','p_value_vec_"&amp;SI104&amp;"');"</f>
        <v>xlswrite('G:\Mi unidad\1. PROYECTOS TELLO 2022\SCM SPILL OVERS\outputs\PEAO\densidad_g\1%\simulacion_4\output_tests.xlsx',p_value_vec_75','p_value_vec_75');</v>
      </c>
      <c r="SU104">
        <v>75</v>
      </c>
      <c r="SV104" t="str">
        <f>"xlswrite('G:\Mi unidad\1. PROYECTOS TELLO 2022\SCM SPILL OVERS\outputs\PEAO\distancia_centro_salud\1%\simulacion_4\output_tests.xlsx',p_value_vec_"&amp;SU104&amp;"','p_value_vec_"&amp;SU104&amp;"');"</f>
        <v>xlswrite('G:\Mi unidad\1. PROYECTOS TELLO 2022\SCM SPILL OVERS\outputs\PEAO\distancia_centro_salud\1%\simulacion_4\output_tests.xlsx',p_value_vec_75','p_value_vec_75');</v>
      </c>
      <c r="TH104">
        <v>75</v>
      </c>
      <c r="TI104" t="str">
        <f>"xlswrite('G:\Mi unidad\1. PROYECTOS TELLO 2022\SCM SPILL OVERS\outputs\PEAO\informalidad\1%\simulacion_4\output_tests.xlsx',p_value_vec_"&amp;TH104&amp;"','p_value_vec_"&amp;TH104&amp;"');"</f>
        <v>xlswrite('G:\Mi unidad\1. PROYECTOS TELLO 2022\SCM SPILL OVERS\outputs\PEAO\informalidad\1%\simulacion_4\output_tests.xlsx',p_value_vec_75','p_value_vec_75');</v>
      </c>
      <c r="TU104">
        <v>75</v>
      </c>
      <c r="TV104" t="str">
        <f>"xlswrite('G:\Mi unidad\1. PROYECTOS TELLO 2022\SCM SPILL OVERS\outputs\PEAO\alimentos\1%\simulacion_4\output_tests.xlsx',p_value_vec_"&amp;TU104&amp;"','p_value_vec_"&amp;TU104&amp;"');"</f>
        <v>xlswrite('G:\Mi unidad\1. PROYECTOS TELLO 2022\SCM SPILL OVERS\outputs\PEAO\alimentos\1%\simulacion_4\output_tests.xlsx',p_value_vec_75','p_value_vec_75');</v>
      </c>
      <c r="UB104">
        <v>75</v>
      </c>
      <c r="UC104" t="str">
        <f>"xlswrite('G:\Mi unidad\1. PROYECTOS TELLO 2022\SCM SPILL OVERS\outputs\PEAO\jefe_hogar\1%\simulacion_4\output_tests.xlsx',p_value_vec_"&amp;UB104&amp;"','p_value_vec_"&amp;UB104&amp;"');"</f>
        <v>xlswrite('G:\Mi unidad\1. PROYECTOS TELLO 2022\SCM SPILL OVERS\outputs\PEAO\jefe_hogar\1%\simulacion_4\output_tests.xlsx',p_value_vec_75','p_value_vec_75');</v>
      </c>
      <c r="UI104">
        <v>75</v>
      </c>
      <c r="UJ104" t="str">
        <f>"xlswrite('G:\Mi unidad\1. PROYECTOS TELLO 2022\SCM SPILL OVERS\outputs\PEAO\mujeres\1%\simulacion_4\output_tests.xlsx',p_value_vec_"&amp;UI104&amp;"','p_value_vec_"&amp;UI104&amp;"');"</f>
        <v>xlswrite('G:\Mi unidad\1. PROYECTOS TELLO 2022\SCM SPILL OVERS\outputs\PEAO\mujeres\1%\simulacion_4\output_tests.xlsx',p_value_vec_75','p_value_vec_75');</v>
      </c>
      <c r="UU104">
        <v>75</v>
      </c>
      <c r="UV104" t="str">
        <f>"xlswrite('G:\Mi unidad\1. PROYECTOS TELLO 2022\SCM SPILL OVERS\outputs\PEAO\criminalidad\1%\simulacion_4\output_tests.xlsx',p_value_vec_"&amp;UU104&amp;"','p_value_vec_"&amp;UU104&amp;"');"</f>
        <v>xlswrite('G:\Mi unidad\1. PROYECTOS TELLO 2022\SCM SPILL OVERS\outputs\PEAO\criminalidad\1%\simulacion_4\output_tests.xlsx',p_value_vec_75','p_value_vec_75');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OVERS\outputs\PEAO\bajo_niv_educ\1%\simulacion_4\output_tests.xlsx',alpha1_hat_vec_"&amp;QW105&amp;"','alpha1_hat_vec_"&amp;QW105&amp;"');"</f>
        <v>xlswrite('G:\Mi unidad\1. PROYECTOS TELLO 2022\SCM SPILL OVERS\outputs\PEAO\bajo_niv_educ\1%\simulacion_4\output_tests.xlsx',alpha1_hat_vec_75','alpha1_hat_vec_75');</v>
      </c>
      <c r="RK105">
        <v>75</v>
      </c>
      <c r="RL105" t="str">
        <f>"xlswrite('G:\Mi unidad\1. PROYECTOS TELLO 2022\SCM SPILL OVERS\outputs\PEAO\bajo_ingreso\1%\simulacion_4\output_tests.xlsx',alpha1_hat_vec_"&amp;RK105&amp;"','alpha1_hat_vec_"&amp;RK105&amp;"');"</f>
        <v>xlswrite('G:\Mi unidad\1. PROYECTOS TELLO 2022\SCM SPILL OVERS\outputs\PEAO\bajo_ingreso\1%\simulacion_4\output_tests.xlsx',alpha1_hat_vec_75','alpha1_hat_vec_75');</v>
      </c>
      <c r="RW105">
        <v>75</v>
      </c>
      <c r="RX105" t="str">
        <f>"xlswrite('G:\Mi unidad\1. PROYECTOS TELLO 2022\SCM SPILL OVERS\outputs\PEAO\densidad\1%\simulacion_4\output_tests.xlsx',alpha1_hat_vec_"&amp;RW105&amp;"','alpha1_hat_vec_"&amp;RW105&amp;"');"</f>
        <v>xlswrite('G:\Mi unidad\1. PROYECTOS TELLO 2022\SCM SPILL OVERS\outputs\PEAO\densidad\1%\simulacion_4\output_tests.xlsx',alpha1_hat_vec_75','alpha1_hat_vec_75');</v>
      </c>
      <c r="SI105">
        <v>75</v>
      </c>
      <c r="SJ105" t="str">
        <f>"xlswrite('G:\Mi unidad\1. PROYECTOS TELLO 2022\SCM SPILL OVERS\outputs\PEAO\densidad_g\1%\simulacion_4\output_tests.xlsx',alpha1_hat_vec_"&amp;SI105&amp;"','alpha1_hat_vec_"&amp;SI105&amp;"');"</f>
        <v>xlswrite('G:\Mi unidad\1. PROYECTOS TELLO 2022\SCM SPILL OVERS\outputs\PEAO\densidad_g\1%\simulacion_4\output_tests.xlsx',alpha1_hat_vec_75','alpha1_hat_vec_75');</v>
      </c>
      <c r="SU105">
        <v>75</v>
      </c>
      <c r="SV105" t="str">
        <f>"xlswrite('G:\Mi unidad\1. PROYECTOS TELLO 2022\SCM SPILL OVERS\outputs\PEAO\distancia_centro_salud\1%\simulacion_4\output_tests.xlsx',alpha1_hat_vec_"&amp;SU105&amp;"','alpha1_hat_vec_"&amp;SU105&amp;"');"</f>
        <v>xlswrite('G:\Mi unidad\1. PROYECTOS TELLO 2022\SCM SPILL OVERS\outputs\PEAO\distancia_centro_salud\1%\simulacion_4\output_tests.xlsx',alpha1_hat_vec_75','alpha1_hat_vec_75');</v>
      </c>
      <c r="TH105">
        <v>75</v>
      </c>
      <c r="TI105" t="str">
        <f>"xlswrite('G:\Mi unidad\1. PROYECTOS TELLO 2022\SCM SPILL OVERS\outputs\PEAO\informalidad\1%\simulacion_4\output_tests.xlsx',alpha1_hat_vec_"&amp;TH105&amp;"','alpha1_hat_vec_"&amp;TH105&amp;"');"</f>
        <v>xlswrite('G:\Mi unidad\1. PROYECTOS TELLO 2022\SCM SPILL OVERS\outputs\PEAO\informalidad\1%\simulacion_4\output_tests.xlsx',alpha1_hat_vec_75','alpha1_hat_vec_75');</v>
      </c>
      <c r="TU105">
        <v>75</v>
      </c>
      <c r="TV105" t="str">
        <f>"xlswrite('G:\Mi unidad\1. PROYECTOS TELLO 2022\SCM SPILL OVERS\outputs\PEAO\alimentos\1%\simulacion_4\output_tests.xlsx',alpha1_hat_vec_"&amp;TU105&amp;"','alpha1_hat_vec_"&amp;TU105&amp;"');"</f>
        <v>xlswrite('G:\Mi unidad\1. PROYECTOS TELLO 2022\SCM SPILL OVERS\outputs\PEAO\alimentos\1%\simulacion_4\output_tests.xlsx',alpha1_hat_vec_75','alpha1_hat_vec_75');</v>
      </c>
      <c r="UB105">
        <v>75</v>
      </c>
      <c r="UC105" t="str">
        <f>"xlswrite('G:\Mi unidad\1. PROYECTOS TELLO 2022\SCM SPILL OVERS\outputs\PEAO\jefe_hogar\1%\simulacion_4\output_tests.xlsx',alpha1_hat_vec_"&amp;UB105&amp;"','alpha1_hat_vec_"&amp;UB105&amp;"');"</f>
        <v>xlswrite('G:\Mi unidad\1. PROYECTOS TELLO 2022\SCM SPILL OVERS\outputs\PEAO\jefe_hogar\1%\simulacion_4\output_tests.xlsx',alpha1_hat_vec_75','alpha1_hat_vec_75');</v>
      </c>
      <c r="UI105">
        <v>75</v>
      </c>
      <c r="UJ105" t="str">
        <f>"xlswrite('G:\Mi unidad\1. PROYECTOS TELLO 2022\SCM SPILL OVERS\outputs\PEAO\mujeres\1%\simulacion_4\output_tests.xlsx',alpha1_hat_vec_"&amp;UI105&amp;"','alpha1_hat_vec_"&amp;UI105&amp;"');"</f>
        <v>xlswrite('G:\Mi unidad\1. PROYECTOS TELLO 2022\SCM SPILL OVERS\outputs\PEAO\mujeres\1%\simulacion_4\output_tests.xlsx',alpha1_hat_vec_75','alpha1_hat_vec_75');</v>
      </c>
      <c r="UU105">
        <v>75</v>
      </c>
      <c r="UV105" t="str">
        <f>"xlswrite('G:\Mi unidad\1. PROYECTOS TELLO 2022\SCM SPILL OVERS\outputs\PEAO\criminalidad\1%\simulacion_4\output_tests.xlsx',alpha1_hat_vec_"&amp;UU105&amp;"','alpha1_hat_vec_"&amp;UU105&amp;"');"</f>
        <v>xlswrite('G:\Mi unidad\1. PROYECTOS TELLO 2022\SCM SPILL OVERS\outputs\PEAO\criminalidad\1%\simulacion_4\output_tests.xlsx',alpha1_hat_vec_75','alpha1_hat_vec_75');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sp_andrews_te(Y_pre_"&amp;QI106&amp;",PEAO_"&amp;QI106&amp;"(:,T+s),A_"&amp;QI106&amp;",C,.05);"</f>
        <v xml:space="preserve">    [p_value_41,lb_41,ub_41] = sp_andrews_te(Y_pre_41,PEAO_41(:,T+s),A_41,C,.05);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OVERS\outputs\PEAO\bajo_niv_educ\1%\simulacion_4\output_tests.xlsx',spillover_test_"&amp;QW106&amp;"','sp_test_"&amp;QW106&amp;"');"</f>
        <v>xlswrite('G:\Mi unidad\1. PROYECTOS TELLO 2022\SCM SPILL OVERS\outputs\PEAO\bajo_niv_educ\1%\simulacion_4\output_tests.xlsx',spillover_test_75','sp_test_75');</v>
      </c>
      <c r="RK106">
        <v>75</v>
      </c>
      <c r="RL106" t="str">
        <f>"xlswrite('G:\Mi unidad\1. PROYECTOS TELLO 2022\SCM SPILL OVERS\outputs\PEAO\bajo_ingreso\1%\simulacion_4\output_tests.xlsx',spillover_test_"&amp;RK106&amp;"','sp_test_"&amp;RK106&amp;"');"</f>
        <v>xlswrite('G:\Mi unidad\1. PROYECTOS TELLO 2022\SCM SPILL OVERS\outputs\PEAO\bajo_ingreso\1%\simulacion_4\output_tests.xlsx',spillover_test_75','sp_test_75');</v>
      </c>
      <c r="RW106">
        <v>75</v>
      </c>
      <c r="RX106" t="str">
        <f>"xlswrite('G:\Mi unidad\1. PROYECTOS TELLO 2022\SCM SPILL OVERS\outputs\PEAO\densidad\1%\simulacion_4\output_tests.xlsx',spillover_test_"&amp;RW106&amp;"','sp_test_"&amp;RW106&amp;"');"</f>
        <v>xlswrite('G:\Mi unidad\1. PROYECTOS TELLO 2022\SCM SPILL OVERS\outputs\PEAO\densidad\1%\simulacion_4\output_tests.xlsx',spillover_test_75','sp_test_75');</v>
      </c>
      <c r="SI106">
        <v>75</v>
      </c>
      <c r="SJ106" t="str">
        <f>"xlswrite('G:\Mi unidad\1. PROYECTOS TELLO 2022\SCM SPILL OVERS\outputs\PEAO\densidad_g\1%\simulacion_4\output_tests.xlsx',spillover_test_"&amp;SI106&amp;"','sp_test_"&amp;SI106&amp;"');"</f>
        <v>xlswrite('G:\Mi unidad\1. PROYECTOS TELLO 2022\SCM SPILL OVERS\outputs\PEAO\densidad_g\1%\simulacion_4\output_tests.xlsx',spillover_test_75','sp_test_75');</v>
      </c>
      <c r="SU106">
        <v>75</v>
      </c>
      <c r="SV106" t="str">
        <f>"xlswrite('G:\Mi unidad\1. PROYECTOS TELLO 2022\SCM SPILL OVERS\outputs\PEAO\distancia_centro_salud\1%\simulacion_4\output_tests.xlsx',spillover_test_"&amp;SU106&amp;"','sp_test_"&amp;SU106&amp;"');"</f>
        <v>xlswrite('G:\Mi unidad\1. PROYECTOS TELLO 2022\SCM SPILL OVERS\outputs\PEAO\distancia_centro_salud\1%\simulacion_4\output_tests.xlsx',spillover_test_75','sp_test_75');</v>
      </c>
      <c r="TH106">
        <v>75</v>
      </c>
      <c r="TI106" t="str">
        <f>"xlswrite('G:\Mi unidad\1. PROYECTOS TELLO 2022\SCM SPILL OVERS\outputs\PEAO\informalidad\1%\simulacion_4\output_tests.xlsx',spillover_test_"&amp;TH106&amp;"','sp_test_"&amp;TH106&amp;"');"</f>
        <v>xlswrite('G:\Mi unidad\1. PROYECTOS TELLO 2022\SCM SPILL OVERS\outputs\PEAO\informalidad\1%\simulacion_4\output_tests.xlsx',spillover_test_75','sp_test_75');</v>
      </c>
      <c r="TU106">
        <v>75</v>
      </c>
      <c r="TV106" t="str">
        <f>"xlswrite('G:\Mi unidad\1. PROYECTOS TELLO 2022\SCM SPILL OVERS\outputs\PEAO\alimentos\1%\simulacion_4\output_tests.xlsx',spillover_test_"&amp;TU106&amp;"','sp_test_"&amp;TU106&amp;"');"</f>
        <v>xlswrite('G:\Mi unidad\1. PROYECTOS TELLO 2022\SCM SPILL OVERS\outputs\PEAO\alimentos\1%\simulacion_4\output_tests.xlsx',spillover_test_75','sp_test_75');</v>
      </c>
      <c r="UB106">
        <v>75</v>
      </c>
      <c r="UC106" t="str">
        <f>"xlswrite('G:\Mi unidad\1. PROYECTOS TELLO 2022\SCM SPILL OVERS\outputs\PEAO\jefe_hogar\1%\simulacion_4\output_tests.xlsx',spillover_test_"&amp;UB106&amp;"','sp_test_"&amp;UB106&amp;"');"</f>
        <v>xlswrite('G:\Mi unidad\1. PROYECTOS TELLO 2022\SCM SPILL OVERS\outputs\PEAO\jefe_hogar\1%\simulacion_4\output_tests.xlsx',spillover_test_75','sp_test_75');</v>
      </c>
      <c r="UI106">
        <v>75</v>
      </c>
      <c r="UJ106" t="str">
        <f>"xlswrite('G:\Mi unidad\1. PROYECTOS TELLO 2022\SCM SPILL OVERS\outputs\PEAO\mujeres\1%\simulacion_4\output_tests.xlsx',spillover_test_"&amp;UI106&amp;"','sp_test_"&amp;UI106&amp;"');"</f>
        <v>xlswrite('G:\Mi unidad\1. PROYECTOS TELLO 2022\SCM SPILL OVERS\outputs\PEAO\mujeres\1%\simulacion_4\output_tests.xlsx',spillover_test_75','sp_test_75');</v>
      </c>
      <c r="UU106">
        <v>75</v>
      </c>
      <c r="UV106" t="str">
        <f>"xlswrite('G:\Mi unidad\1. PROYECTOS TELLO 2022\SCM SPILL OVERS\outputs\PEAO\criminalidad\1%\simulacion_4\output_tests.xlsx',spillover_test_"&amp;UU106&amp;"','sp_test_"&amp;UU106&amp;"');"</f>
        <v>xlswrite('G:\Mi unidad\1. PROYECTOS TELLO 2022\SCM SPILL OVERS\outputs\PEAO\criminalidad\1%\simulacion_4\output_tests.xlsx',spillover_test_75','sp_test_75');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OVERS\outputs\PEAO\bajo_niv_educ\1%\simulacion_4\output_tests.xlsx',lb_vec_"&amp;QW107&amp;"','lb_vec_"&amp;QW107&amp;"');"</f>
        <v>xlswrite('G:\Mi unidad\1. PROYECTOS TELLO 2022\SCM SPILL OVERS\outputs\PEAO\bajo_niv_educ\1%\simulacion_4\output_tests.xlsx',lb_vec_76','lb_vec_76');</v>
      </c>
      <c r="RK107">
        <v>76</v>
      </c>
      <c r="RL107" t="str">
        <f>"xlswrite('G:\Mi unidad\1. PROYECTOS TELLO 2022\SCM SPILL OVERS\outputs\PEAO\bajo_ingreso\1%\simulacion_4\output_tests.xlsx',lb_vec_"&amp;RK107&amp;"','lb_vec_"&amp;RK107&amp;"');"</f>
        <v>xlswrite('G:\Mi unidad\1. PROYECTOS TELLO 2022\SCM SPILL OVERS\outputs\PEAO\bajo_ingreso\1%\simulacion_4\output_tests.xlsx',lb_vec_76','lb_vec_76');</v>
      </c>
      <c r="RW107">
        <v>76</v>
      </c>
      <c r="RX107" t="str">
        <f>"xlswrite('G:\Mi unidad\1. PROYECTOS TELLO 2022\SCM SPILL OVERS\outputs\PEAO\densidad\1%\simulacion_4\output_tests.xlsx',lb_vec_"&amp;RW107&amp;"','lb_vec_"&amp;RW107&amp;"');"</f>
        <v>xlswrite('G:\Mi unidad\1. PROYECTOS TELLO 2022\SCM SPILL OVERS\outputs\PEAO\densidad\1%\simulacion_4\output_tests.xlsx',lb_vec_76','lb_vec_76');</v>
      </c>
      <c r="SI107">
        <v>76</v>
      </c>
      <c r="SJ107" t="str">
        <f>"xlswrite('G:\Mi unidad\1. PROYECTOS TELLO 2022\SCM SPILL OVERS\outputs\PEAO\densidad_g\1%\simulacion_4\output_tests.xlsx',lb_vec_"&amp;SI107&amp;"','lb_vec_"&amp;SI107&amp;"');"</f>
        <v>xlswrite('G:\Mi unidad\1. PROYECTOS TELLO 2022\SCM SPILL OVERS\outputs\PEAO\densidad_g\1%\simulacion_4\output_tests.xlsx',lb_vec_76','lb_vec_76');</v>
      </c>
      <c r="SU107">
        <v>76</v>
      </c>
      <c r="SV107" t="str">
        <f>"xlswrite('G:\Mi unidad\1. PROYECTOS TELLO 2022\SCM SPILL OVERS\outputs\PEAO\distancia_centro_salud\1%\simulacion_4\output_tests.xlsx',lb_vec_"&amp;SU107&amp;"','lb_vec_"&amp;SU107&amp;"');"</f>
        <v>xlswrite('G:\Mi unidad\1. PROYECTOS TELLO 2022\SCM SPILL OVERS\outputs\PEAO\distancia_centro_salud\1%\simulacion_4\output_tests.xlsx',lb_vec_76','lb_vec_76');</v>
      </c>
      <c r="TH107">
        <v>76</v>
      </c>
      <c r="TI107" t="str">
        <f>"xlswrite('G:\Mi unidad\1. PROYECTOS TELLO 2022\SCM SPILL OVERS\outputs\PEAO\informalidad\1%\simulacion_4\output_tests.xlsx',lb_vec_"&amp;TH107&amp;"','lb_vec_"&amp;TH107&amp;"');"</f>
        <v>xlswrite('G:\Mi unidad\1. PROYECTOS TELLO 2022\SCM SPILL OVERS\outputs\PEAO\informalidad\1%\simulacion_4\output_tests.xlsx',lb_vec_76','lb_vec_76');</v>
      </c>
      <c r="TU107">
        <v>76</v>
      </c>
      <c r="TV107" t="str">
        <f>"xlswrite('G:\Mi unidad\1. PROYECTOS TELLO 2022\SCM SPILL OVERS\outputs\PEAO\alimentos\1%\simulacion_4\output_tests.xlsx',lb_vec_"&amp;TU107&amp;"','lb_vec_"&amp;TU107&amp;"');"</f>
        <v>xlswrite('G:\Mi unidad\1. PROYECTOS TELLO 2022\SCM SPILL OVERS\outputs\PEAO\alimentos\1%\simulacion_4\output_tests.xlsx',lb_vec_76','lb_vec_76');</v>
      </c>
      <c r="UB107">
        <v>76</v>
      </c>
      <c r="UC107" t="str">
        <f>"xlswrite('G:\Mi unidad\1. PROYECTOS TELLO 2022\SCM SPILL OVERS\outputs\PEAO\jefe_hogar\1%\simulacion_4\output_tests.xlsx',lb_vec_"&amp;UB107&amp;"','lb_vec_"&amp;UB107&amp;"');"</f>
        <v>xlswrite('G:\Mi unidad\1. PROYECTOS TELLO 2022\SCM SPILL OVERS\outputs\PEAO\jefe_hogar\1%\simulacion_4\output_tests.xlsx',lb_vec_76','lb_vec_76');</v>
      </c>
      <c r="UI107">
        <v>76</v>
      </c>
      <c r="UJ107" t="str">
        <f>"xlswrite('G:\Mi unidad\1. PROYECTOS TELLO 2022\SCM SPILL OVERS\outputs\PEAO\mujeres\1%\simulacion_4\output_tests.xlsx',lb_vec_"&amp;UI107&amp;"','lb_vec_"&amp;UI107&amp;"');"</f>
        <v>xlswrite('G:\Mi unidad\1. PROYECTOS TELLO 2022\SCM SPILL OVERS\outputs\PEAO\mujeres\1%\simulacion_4\output_tests.xlsx',lb_vec_76','lb_vec_76');</v>
      </c>
      <c r="UU107">
        <v>76</v>
      </c>
      <c r="UV107" t="str">
        <f>"xlswrite('G:\Mi unidad\1. PROYECTOS TELLO 2022\SCM SPILL OVERS\outputs\PEAO\criminalidad\1%\simulacion_4\output_tests.xlsx',lb_vec_"&amp;UU107&amp;"','lb_vec_"&amp;UU107&amp;"');"</f>
        <v>xlswrite('G:\Mi unidad\1. PROYECTOS TELLO 2022\SCM SPILL OVERS\outputs\PEAO\criminalidad\1%\simulacion_4\output_tests.xlsx',lb_vec_76','lb_vec_76');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OVERS\outputs\PEAO\bajo_niv_educ\1%\simulacion_4\output_tests.xlsx',ub_vec_"&amp;QW108&amp;"','ub_vec_"&amp;QW108&amp;"');"</f>
        <v>xlswrite('G:\Mi unidad\1. PROYECTOS TELLO 2022\SCM SPILL OVERS\outputs\PEAO\bajo_niv_educ\1%\simulacion_4\output_tests.xlsx',ub_vec_76','ub_vec_76');</v>
      </c>
      <c r="RK108">
        <v>76</v>
      </c>
      <c r="RL108" t="str">
        <f>"xlswrite('G:\Mi unidad\1. PROYECTOS TELLO 2022\SCM SPILL OVERS\outputs\PEAO\bajo_ingreso\1%\simulacion_4\output_tests.xlsx',ub_vec_"&amp;RK108&amp;"','ub_vec_"&amp;RK108&amp;"');"</f>
        <v>xlswrite('G:\Mi unidad\1. PROYECTOS TELLO 2022\SCM SPILL OVERS\outputs\PEAO\bajo_ingreso\1%\simulacion_4\output_tests.xlsx',ub_vec_76','ub_vec_76');</v>
      </c>
      <c r="RW108">
        <v>76</v>
      </c>
      <c r="RX108" t="str">
        <f>"xlswrite('G:\Mi unidad\1. PROYECTOS TELLO 2022\SCM SPILL OVERS\outputs\PEAO\densidad\1%\simulacion_4\output_tests.xlsx',ub_vec_"&amp;RW108&amp;"','ub_vec_"&amp;RW108&amp;"');"</f>
        <v>xlswrite('G:\Mi unidad\1. PROYECTOS TELLO 2022\SCM SPILL OVERS\outputs\PEAO\densidad\1%\simulacion_4\output_tests.xlsx',ub_vec_76','ub_vec_76');</v>
      </c>
      <c r="SI108">
        <v>76</v>
      </c>
      <c r="SJ108" t="str">
        <f>"xlswrite('G:\Mi unidad\1. PROYECTOS TELLO 2022\SCM SPILL OVERS\outputs\PEAO\densidad_g\1%\simulacion_4\output_tests.xlsx',ub_vec_"&amp;SI108&amp;"','ub_vec_"&amp;SI108&amp;"');"</f>
        <v>xlswrite('G:\Mi unidad\1. PROYECTOS TELLO 2022\SCM SPILL OVERS\outputs\PEAO\densidad_g\1%\simulacion_4\output_tests.xlsx',ub_vec_76','ub_vec_76');</v>
      </c>
      <c r="SU108">
        <v>76</v>
      </c>
      <c r="SV108" t="str">
        <f>"xlswrite('G:\Mi unidad\1. PROYECTOS TELLO 2022\SCM SPILL OVERS\outputs\PEAO\distancia_centro_salud\1%\simulacion_4\output_tests.xlsx',ub_vec_"&amp;SU108&amp;"','ub_vec_"&amp;SU108&amp;"');"</f>
        <v>xlswrite('G:\Mi unidad\1. PROYECTOS TELLO 2022\SCM SPILL OVERS\outputs\PEAO\distancia_centro_salud\1%\simulacion_4\output_tests.xlsx',ub_vec_76','ub_vec_76');</v>
      </c>
      <c r="TH108">
        <v>76</v>
      </c>
      <c r="TI108" t="str">
        <f>"xlswrite('G:\Mi unidad\1. PROYECTOS TELLO 2022\SCM SPILL OVERS\outputs\PEAO\informalidad\1%\simulacion_4\output_tests.xlsx',ub_vec_"&amp;TH108&amp;"','ub_vec_"&amp;TH108&amp;"');"</f>
        <v>xlswrite('G:\Mi unidad\1. PROYECTOS TELLO 2022\SCM SPILL OVERS\outputs\PEAO\informalidad\1%\simulacion_4\output_tests.xlsx',ub_vec_76','ub_vec_76');</v>
      </c>
      <c r="TU108">
        <v>76</v>
      </c>
      <c r="TV108" t="str">
        <f>"xlswrite('G:\Mi unidad\1. PROYECTOS TELLO 2022\SCM SPILL OVERS\outputs\PEAO\alimentos\1%\simulacion_4\output_tests.xlsx',ub_vec_"&amp;TU108&amp;"','ub_vec_"&amp;TU108&amp;"');"</f>
        <v>xlswrite('G:\Mi unidad\1. PROYECTOS TELLO 2022\SCM SPILL OVERS\outputs\PEAO\alimentos\1%\simulacion_4\output_tests.xlsx',ub_vec_76','ub_vec_76');</v>
      </c>
      <c r="UB108">
        <v>76</v>
      </c>
      <c r="UC108" t="str">
        <f>"xlswrite('G:\Mi unidad\1. PROYECTOS TELLO 2022\SCM SPILL OVERS\outputs\PEAO\jefe_hogar\1%\simulacion_4\output_tests.xlsx',ub_vec_"&amp;UB108&amp;"','ub_vec_"&amp;UB108&amp;"');"</f>
        <v>xlswrite('G:\Mi unidad\1. PROYECTOS TELLO 2022\SCM SPILL OVERS\outputs\PEAO\jefe_hogar\1%\simulacion_4\output_tests.xlsx',ub_vec_76','ub_vec_76');</v>
      </c>
      <c r="UI108">
        <v>76</v>
      </c>
      <c r="UJ108" t="str">
        <f>"xlswrite('G:\Mi unidad\1. PROYECTOS TELLO 2022\SCM SPILL OVERS\outputs\PEAO\mujeres\1%\simulacion_4\output_tests.xlsx',ub_vec_"&amp;UI108&amp;"','ub_vec_"&amp;UI108&amp;"');"</f>
        <v>xlswrite('G:\Mi unidad\1. PROYECTOS TELLO 2022\SCM SPILL OVERS\outputs\PEAO\mujeres\1%\simulacion_4\output_tests.xlsx',ub_vec_76','ub_vec_76');</v>
      </c>
      <c r="UU108">
        <v>76</v>
      </c>
      <c r="UV108" t="str">
        <f>"xlswrite('G:\Mi unidad\1. PROYECTOS TELLO 2022\SCM SPILL OVERS\outputs\PEAO\criminalidad\1%\simulacion_4\output_tests.xlsx',ub_vec_"&amp;UU108&amp;"','ub_vec_"&amp;UU108&amp;"');"</f>
        <v>xlswrite('G:\Mi unidad\1. PROYECTOS TELLO 2022\SCM SPILL OVERS\outputs\PEAO\criminalidad\1%\simulacion_4\output_tests.xlsx',ub_vec_76','ub_vec_76');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sp_andrews(Y_pre_"&amp;QP109&amp;",PEAO_"&amp;QP109&amp;"(:,T+s),A_"&amp;QP109&amp;",C,d,alpha_sig);"</f>
        <v xml:space="preserve">    spillover_test_65(s) = sp_andrews(Y_pre_65,PEAO_65(:,T+s),A_65,C,d,alpha_sig);</v>
      </c>
      <c r="QW109">
        <v>76</v>
      </c>
      <c r="QX109" t="str">
        <f>"xlswrite('G:\Mi unidad\1. PROYECTOS TELLO 2022\SCM SPILL OVERS\outputs\PEAO\bajo_niv_educ\1%\simulacion_4\output_tests.xlsx',p_value_vec_"&amp;QW109&amp;"','p_value_vec_"&amp;QW109&amp;"');"</f>
        <v>xlswrite('G:\Mi unidad\1. PROYECTOS TELLO 2022\SCM SPILL OVERS\outputs\PEAO\bajo_niv_educ\1%\simulacion_4\output_tests.xlsx',p_value_vec_76','p_value_vec_76');</v>
      </c>
      <c r="RK109">
        <v>76</v>
      </c>
      <c r="RL109" t="str">
        <f>"xlswrite('G:\Mi unidad\1. PROYECTOS TELLO 2022\SCM SPILL OVERS\outputs\PEAO\bajo_ingreso\1%\simulacion_4\output_tests.xlsx',p_value_vec_"&amp;RK109&amp;"','p_value_vec_"&amp;RK109&amp;"');"</f>
        <v>xlswrite('G:\Mi unidad\1. PROYECTOS TELLO 2022\SCM SPILL OVERS\outputs\PEAO\bajo_ingreso\1%\simulacion_4\output_tests.xlsx',p_value_vec_76','p_value_vec_76');</v>
      </c>
      <c r="RW109">
        <v>76</v>
      </c>
      <c r="RX109" t="str">
        <f>"xlswrite('G:\Mi unidad\1. PROYECTOS TELLO 2022\SCM SPILL OVERS\outputs\PEAO\densidad\1%\simulacion_4\output_tests.xlsx',p_value_vec_"&amp;RW109&amp;"','p_value_vec_"&amp;RW109&amp;"');"</f>
        <v>xlswrite('G:\Mi unidad\1. PROYECTOS TELLO 2022\SCM SPILL OVERS\outputs\PEAO\densidad\1%\simulacion_4\output_tests.xlsx',p_value_vec_76','p_value_vec_76');</v>
      </c>
      <c r="SI109">
        <v>76</v>
      </c>
      <c r="SJ109" t="str">
        <f>"xlswrite('G:\Mi unidad\1. PROYECTOS TELLO 2022\SCM SPILL OVERS\outputs\PEAO\densidad_g\1%\simulacion_4\output_tests.xlsx',p_value_vec_"&amp;SI109&amp;"','p_value_vec_"&amp;SI109&amp;"');"</f>
        <v>xlswrite('G:\Mi unidad\1. PROYECTOS TELLO 2022\SCM SPILL OVERS\outputs\PEAO\densidad_g\1%\simulacion_4\output_tests.xlsx',p_value_vec_76','p_value_vec_76');</v>
      </c>
      <c r="SU109">
        <v>76</v>
      </c>
      <c r="SV109" t="str">
        <f>"xlswrite('G:\Mi unidad\1. PROYECTOS TELLO 2022\SCM SPILL OVERS\outputs\PEAO\distancia_centro_salud\1%\simulacion_4\output_tests.xlsx',p_value_vec_"&amp;SU109&amp;"','p_value_vec_"&amp;SU109&amp;"');"</f>
        <v>xlswrite('G:\Mi unidad\1. PROYECTOS TELLO 2022\SCM SPILL OVERS\outputs\PEAO\distancia_centro_salud\1%\simulacion_4\output_tests.xlsx',p_value_vec_76','p_value_vec_76');</v>
      </c>
      <c r="TH109">
        <v>76</v>
      </c>
      <c r="TI109" t="str">
        <f>"xlswrite('G:\Mi unidad\1. PROYECTOS TELLO 2022\SCM SPILL OVERS\outputs\PEAO\informalidad\1%\simulacion_4\output_tests.xlsx',p_value_vec_"&amp;TH109&amp;"','p_value_vec_"&amp;TH109&amp;"');"</f>
        <v>xlswrite('G:\Mi unidad\1. PROYECTOS TELLO 2022\SCM SPILL OVERS\outputs\PEAO\informalidad\1%\simulacion_4\output_tests.xlsx',p_value_vec_76','p_value_vec_76');</v>
      </c>
      <c r="TU109">
        <v>76</v>
      </c>
      <c r="TV109" t="str">
        <f>"xlswrite('G:\Mi unidad\1. PROYECTOS TELLO 2022\SCM SPILL OVERS\outputs\PEAO\alimentos\1%\simulacion_4\output_tests.xlsx',p_value_vec_"&amp;TU109&amp;"','p_value_vec_"&amp;TU109&amp;"');"</f>
        <v>xlswrite('G:\Mi unidad\1. PROYECTOS TELLO 2022\SCM SPILL OVERS\outputs\PEAO\alimentos\1%\simulacion_4\output_tests.xlsx',p_value_vec_76','p_value_vec_76');</v>
      </c>
      <c r="UB109">
        <v>76</v>
      </c>
      <c r="UC109" t="str">
        <f>"xlswrite('G:\Mi unidad\1. PROYECTOS TELLO 2022\SCM SPILL OVERS\outputs\PEAO\jefe_hogar\1%\simulacion_4\output_tests.xlsx',p_value_vec_"&amp;UB109&amp;"','p_value_vec_"&amp;UB109&amp;"');"</f>
        <v>xlswrite('G:\Mi unidad\1. PROYECTOS TELLO 2022\SCM SPILL OVERS\outputs\PEAO\jefe_hogar\1%\simulacion_4\output_tests.xlsx',p_value_vec_76','p_value_vec_76');</v>
      </c>
      <c r="UI109">
        <v>76</v>
      </c>
      <c r="UJ109" t="str">
        <f>"xlswrite('G:\Mi unidad\1. PROYECTOS TELLO 2022\SCM SPILL OVERS\outputs\PEAO\mujeres\1%\simulacion_4\output_tests.xlsx',p_value_vec_"&amp;UI109&amp;"','p_value_vec_"&amp;UI109&amp;"');"</f>
        <v>xlswrite('G:\Mi unidad\1. PROYECTOS TELLO 2022\SCM SPILL OVERS\outputs\PEAO\mujeres\1%\simulacion_4\output_tests.xlsx',p_value_vec_76','p_value_vec_76');</v>
      </c>
      <c r="UU109">
        <v>76</v>
      </c>
      <c r="UV109" t="str">
        <f>"xlswrite('G:\Mi unidad\1. PROYECTOS TELLO 2022\SCM SPILL OVERS\outputs\PEAO\criminalidad\1%\simulacion_4\output_tests.xlsx',p_value_vec_"&amp;UU109&amp;"','p_value_vec_"&amp;UU109&amp;"');"</f>
        <v>xlswrite('G:\Mi unidad\1. PROYECTOS TELLO 2022\SCM SPILL OVERS\outputs\PEAO\criminalidad\1%\simulacion_4\output_tests.xlsx',p_value_vec_76','p_value_vec_76');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OVERS\outputs\PEAO\bajo_niv_educ\1%\simulacion_4\output_tests.xlsx',alpha1_hat_vec_"&amp;QW110&amp;"','alpha1_hat_vec_"&amp;QW110&amp;"');"</f>
        <v>xlswrite('G:\Mi unidad\1. PROYECTOS TELLO 2022\SCM SPILL OVERS\outputs\PEAO\bajo_niv_educ\1%\simulacion_4\output_tests.xlsx',alpha1_hat_vec_76','alpha1_hat_vec_76');</v>
      </c>
      <c r="RK110">
        <v>76</v>
      </c>
      <c r="RL110" t="str">
        <f>"xlswrite('G:\Mi unidad\1. PROYECTOS TELLO 2022\SCM SPILL OVERS\outputs\PEAO\bajo_ingreso\1%\simulacion_4\output_tests.xlsx',alpha1_hat_vec_"&amp;RK110&amp;"','alpha1_hat_vec_"&amp;RK110&amp;"');"</f>
        <v>xlswrite('G:\Mi unidad\1. PROYECTOS TELLO 2022\SCM SPILL OVERS\outputs\PEAO\bajo_ingreso\1%\simulacion_4\output_tests.xlsx',alpha1_hat_vec_76','alpha1_hat_vec_76');</v>
      </c>
      <c r="RW110">
        <v>76</v>
      </c>
      <c r="RX110" t="str">
        <f>"xlswrite('G:\Mi unidad\1. PROYECTOS TELLO 2022\SCM SPILL OVERS\outputs\PEAO\densidad\1%\simulacion_4\output_tests.xlsx',alpha1_hat_vec_"&amp;RW110&amp;"','alpha1_hat_vec_"&amp;RW110&amp;"');"</f>
        <v>xlswrite('G:\Mi unidad\1. PROYECTOS TELLO 2022\SCM SPILL OVERS\outputs\PEAO\densidad\1%\simulacion_4\output_tests.xlsx',alpha1_hat_vec_76','alpha1_hat_vec_76');</v>
      </c>
      <c r="SI110">
        <v>76</v>
      </c>
      <c r="SJ110" t="str">
        <f>"xlswrite('G:\Mi unidad\1. PROYECTOS TELLO 2022\SCM SPILL OVERS\outputs\PEAO\densidad_g\1%\simulacion_4\output_tests.xlsx',alpha1_hat_vec_"&amp;SI110&amp;"','alpha1_hat_vec_"&amp;SI110&amp;"');"</f>
        <v>xlswrite('G:\Mi unidad\1. PROYECTOS TELLO 2022\SCM SPILL OVERS\outputs\PEAO\densidad_g\1%\simulacion_4\output_tests.xlsx',alpha1_hat_vec_76','alpha1_hat_vec_76');</v>
      </c>
      <c r="SU110">
        <v>76</v>
      </c>
      <c r="SV110" t="str">
        <f>"xlswrite('G:\Mi unidad\1. PROYECTOS TELLO 2022\SCM SPILL OVERS\outputs\PEAO\distancia_centro_salud\1%\simulacion_4\output_tests.xlsx',alpha1_hat_vec_"&amp;SU110&amp;"','alpha1_hat_vec_"&amp;SU110&amp;"');"</f>
        <v>xlswrite('G:\Mi unidad\1. PROYECTOS TELLO 2022\SCM SPILL OVERS\outputs\PEAO\distancia_centro_salud\1%\simulacion_4\output_tests.xlsx',alpha1_hat_vec_76','alpha1_hat_vec_76');</v>
      </c>
      <c r="TH110">
        <v>76</v>
      </c>
      <c r="TI110" t="str">
        <f>"xlswrite('G:\Mi unidad\1. PROYECTOS TELLO 2022\SCM SPILL OVERS\outputs\PEAO\informalidad\1%\simulacion_4\output_tests.xlsx',alpha1_hat_vec_"&amp;TH110&amp;"','alpha1_hat_vec_"&amp;TH110&amp;"');"</f>
        <v>xlswrite('G:\Mi unidad\1. PROYECTOS TELLO 2022\SCM SPILL OVERS\outputs\PEAO\informalidad\1%\simulacion_4\output_tests.xlsx',alpha1_hat_vec_76','alpha1_hat_vec_76');</v>
      </c>
      <c r="TU110">
        <v>76</v>
      </c>
      <c r="TV110" t="str">
        <f>"xlswrite('G:\Mi unidad\1. PROYECTOS TELLO 2022\SCM SPILL OVERS\outputs\PEAO\alimentos\1%\simulacion_4\output_tests.xlsx',alpha1_hat_vec_"&amp;TU110&amp;"','alpha1_hat_vec_"&amp;TU110&amp;"');"</f>
        <v>xlswrite('G:\Mi unidad\1. PROYECTOS TELLO 2022\SCM SPILL OVERS\outputs\PEAO\alimentos\1%\simulacion_4\output_tests.xlsx',alpha1_hat_vec_76','alpha1_hat_vec_76');</v>
      </c>
      <c r="UB110">
        <v>76</v>
      </c>
      <c r="UC110" t="str">
        <f>"xlswrite('G:\Mi unidad\1. PROYECTOS TELLO 2022\SCM SPILL OVERS\outputs\PEAO\jefe_hogar\1%\simulacion_4\output_tests.xlsx',alpha1_hat_vec_"&amp;UB110&amp;"','alpha1_hat_vec_"&amp;UB110&amp;"');"</f>
        <v>xlswrite('G:\Mi unidad\1. PROYECTOS TELLO 2022\SCM SPILL OVERS\outputs\PEAO\jefe_hogar\1%\simulacion_4\output_tests.xlsx',alpha1_hat_vec_76','alpha1_hat_vec_76');</v>
      </c>
      <c r="UI110">
        <v>76</v>
      </c>
      <c r="UJ110" t="str">
        <f>"xlswrite('G:\Mi unidad\1. PROYECTOS TELLO 2022\SCM SPILL OVERS\outputs\PEAO\mujeres\1%\simulacion_4\output_tests.xlsx',alpha1_hat_vec_"&amp;UI110&amp;"','alpha1_hat_vec_"&amp;UI110&amp;"');"</f>
        <v>xlswrite('G:\Mi unidad\1. PROYECTOS TELLO 2022\SCM SPILL OVERS\outputs\PEAO\mujeres\1%\simulacion_4\output_tests.xlsx',alpha1_hat_vec_76','alpha1_hat_vec_76');</v>
      </c>
      <c r="UU110">
        <v>76</v>
      </c>
      <c r="UV110" t="str">
        <f>"xlswrite('G:\Mi unidad\1. PROYECTOS TELLO 2022\SCM SPILL OVERS\outputs\PEAO\criminalidad\1%\simulacion_4\output_tests.xlsx',alpha1_hat_vec_"&amp;UU110&amp;"','alpha1_hat_vec_"&amp;UU110&amp;"');"</f>
        <v>xlswrite('G:\Mi unidad\1. PROYECTOS TELLO 2022\SCM SPILL OVERS\outputs\PEAO\criminalidad\1%\simulacion_4\output_tests.xlsx',alpha1_hat_vec_76','alpha1_hat_vec_76');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OVERS\outputs\PEAO\bajo_niv_educ\1%\simulacion_4\output_tests.xlsx',spillover_test_"&amp;QW111&amp;"','sp_test_"&amp;QW111&amp;"');"</f>
        <v>xlswrite('G:\Mi unidad\1. PROYECTOS TELLO 2022\SCM SPILL OVERS\outputs\PEAO\bajo_niv_educ\1%\simulacion_4\output_tests.xlsx',spillover_test_76','sp_test_76');</v>
      </c>
      <c r="RK111">
        <v>76</v>
      </c>
      <c r="RL111" t="str">
        <f>"xlswrite('G:\Mi unidad\1. PROYECTOS TELLO 2022\SCM SPILL OVERS\outputs\PEAO\bajo_ingreso\1%\simulacion_4\output_tests.xlsx',spillover_test_"&amp;RK111&amp;"','sp_test_"&amp;RK111&amp;"');"</f>
        <v>xlswrite('G:\Mi unidad\1. PROYECTOS TELLO 2022\SCM SPILL OVERS\outputs\PEAO\bajo_ingreso\1%\simulacion_4\output_tests.xlsx',spillover_test_76','sp_test_76');</v>
      </c>
      <c r="RW111">
        <v>76</v>
      </c>
      <c r="RX111" t="str">
        <f>"xlswrite('G:\Mi unidad\1. PROYECTOS TELLO 2022\SCM SPILL OVERS\outputs\PEAO\densidad\1%\simulacion_4\output_tests.xlsx',spillover_test_"&amp;RW111&amp;"','sp_test_"&amp;RW111&amp;"');"</f>
        <v>xlswrite('G:\Mi unidad\1. PROYECTOS TELLO 2022\SCM SPILL OVERS\outputs\PEAO\densidad\1%\simulacion_4\output_tests.xlsx',spillover_test_76','sp_test_76');</v>
      </c>
      <c r="SI111">
        <v>76</v>
      </c>
      <c r="SJ111" t="str">
        <f>"xlswrite('G:\Mi unidad\1. PROYECTOS TELLO 2022\SCM SPILL OVERS\outputs\PEAO\densidad_g\1%\simulacion_4\output_tests.xlsx',spillover_test_"&amp;SI111&amp;"','sp_test_"&amp;SI111&amp;"');"</f>
        <v>xlswrite('G:\Mi unidad\1. PROYECTOS TELLO 2022\SCM SPILL OVERS\outputs\PEAO\densidad_g\1%\simulacion_4\output_tests.xlsx',spillover_test_76','sp_test_76');</v>
      </c>
      <c r="SU111">
        <v>76</v>
      </c>
      <c r="SV111" t="str">
        <f>"xlswrite('G:\Mi unidad\1. PROYECTOS TELLO 2022\SCM SPILL OVERS\outputs\PEAO\distancia_centro_salud\1%\simulacion_4\output_tests.xlsx',spillover_test_"&amp;SU111&amp;"','sp_test_"&amp;SU111&amp;"');"</f>
        <v>xlswrite('G:\Mi unidad\1. PROYECTOS TELLO 2022\SCM SPILL OVERS\outputs\PEAO\distancia_centro_salud\1%\simulacion_4\output_tests.xlsx',spillover_test_76','sp_test_76');</v>
      </c>
      <c r="TH111">
        <v>76</v>
      </c>
      <c r="TI111" t="str">
        <f>"xlswrite('G:\Mi unidad\1. PROYECTOS TELLO 2022\SCM SPILL OVERS\outputs\PEAO\informalidad\1%\simulacion_4\output_tests.xlsx',spillover_test_"&amp;TH111&amp;"','sp_test_"&amp;TH111&amp;"');"</f>
        <v>xlswrite('G:\Mi unidad\1. PROYECTOS TELLO 2022\SCM SPILL OVERS\outputs\PEAO\informalidad\1%\simulacion_4\output_tests.xlsx',spillover_test_76','sp_test_76');</v>
      </c>
      <c r="TU111">
        <v>76</v>
      </c>
      <c r="TV111" t="str">
        <f>"xlswrite('G:\Mi unidad\1. PROYECTOS TELLO 2022\SCM SPILL OVERS\outputs\PEAO\alimentos\1%\simulacion_4\output_tests.xlsx',spillover_test_"&amp;TU111&amp;"','sp_test_"&amp;TU111&amp;"');"</f>
        <v>xlswrite('G:\Mi unidad\1. PROYECTOS TELLO 2022\SCM SPILL OVERS\outputs\PEAO\alimentos\1%\simulacion_4\output_tests.xlsx',spillover_test_76','sp_test_76');</v>
      </c>
      <c r="UB111">
        <v>76</v>
      </c>
      <c r="UC111" t="str">
        <f>"xlswrite('G:\Mi unidad\1. PROYECTOS TELLO 2022\SCM SPILL OVERS\outputs\PEAO\jefe_hogar\1%\simulacion_4\output_tests.xlsx',spillover_test_"&amp;UB111&amp;"','sp_test_"&amp;UB111&amp;"');"</f>
        <v>xlswrite('G:\Mi unidad\1. PROYECTOS TELLO 2022\SCM SPILL OVERS\outputs\PEAO\jefe_hogar\1%\simulacion_4\output_tests.xlsx',spillover_test_76','sp_test_76');</v>
      </c>
      <c r="UI111">
        <v>76</v>
      </c>
      <c r="UJ111" t="str">
        <f>"xlswrite('G:\Mi unidad\1. PROYECTOS TELLO 2022\SCM SPILL OVERS\outputs\PEAO\mujeres\1%\simulacion_4\output_tests.xlsx',spillover_test_"&amp;UI111&amp;"','sp_test_"&amp;UI111&amp;"');"</f>
        <v>xlswrite('G:\Mi unidad\1. PROYECTOS TELLO 2022\SCM SPILL OVERS\outputs\PEAO\mujeres\1%\simulacion_4\output_tests.xlsx',spillover_test_76','sp_test_76');</v>
      </c>
      <c r="UU111">
        <v>76</v>
      </c>
      <c r="UV111" t="str">
        <f>"xlswrite('G:\Mi unidad\1. PROYECTOS TELLO 2022\SCM SPILL OVERS\outputs\PEAO\criminalidad\1%\simulacion_4\output_tests.xlsx',spillover_test_"&amp;UU111&amp;"','sp_test_"&amp;UU111&amp;"');"</f>
        <v>xlswrite('G:\Mi unidad\1. PROYECTOS TELLO 2022\SCM SPILL OVERS\outputs\PEAO\criminalidad\1%\simulacion_4\output_tests.xlsx',spillover_test_76','sp_test_76');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OVERS\outputs\PEAO\bajo_niv_educ\1%\simulacion_4\output_tests.xlsx',lb_vec_"&amp;QW112&amp;"','lb_vec_"&amp;QW112&amp;"');"</f>
        <v>xlswrite('G:\Mi unidad\1. PROYECTOS TELLO 2022\SCM SPILL OVERS\outputs\PEAO\bajo_niv_educ\1%\simulacion_4\output_tests.xlsx',lb_vec_77','lb_vec_77');</v>
      </c>
      <c r="RK112">
        <v>77</v>
      </c>
      <c r="RL112" t="str">
        <f>"xlswrite('G:\Mi unidad\1. PROYECTOS TELLO 2022\SCM SPILL OVERS\outputs\PEAO\bajo_ingreso\1%\simulacion_4\output_tests.xlsx',lb_vec_"&amp;RK112&amp;"','lb_vec_"&amp;RK112&amp;"');"</f>
        <v>xlswrite('G:\Mi unidad\1. PROYECTOS TELLO 2022\SCM SPILL OVERS\outputs\PEAO\bajo_ingreso\1%\simulacion_4\output_tests.xlsx',lb_vec_77','lb_vec_77');</v>
      </c>
      <c r="RW112">
        <v>77</v>
      </c>
      <c r="RX112" t="str">
        <f>"xlswrite('G:\Mi unidad\1. PROYECTOS TELLO 2022\SCM SPILL OVERS\outputs\PEAO\densidad\1%\simulacion_4\output_tests.xlsx',lb_vec_"&amp;RW112&amp;"','lb_vec_"&amp;RW112&amp;"');"</f>
        <v>xlswrite('G:\Mi unidad\1. PROYECTOS TELLO 2022\SCM SPILL OVERS\outputs\PEAO\densidad\1%\simulacion_4\output_tests.xlsx',lb_vec_77','lb_vec_77');</v>
      </c>
      <c r="SI112">
        <v>77</v>
      </c>
      <c r="SJ112" t="str">
        <f>"xlswrite('G:\Mi unidad\1. PROYECTOS TELLO 2022\SCM SPILL OVERS\outputs\PEAO\densidad_g\1%\simulacion_4\output_tests.xlsx',lb_vec_"&amp;SI112&amp;"','lb_vec_"&amp;SI112&amp;"');"</f>
        <v>xlswrite('G:\Mi unidad\1. PROYECTOS TELLO 2022\SCM SPILL OVERS\outputs\PEAO\densidad_g\1%\simulacion_4\output_tests.xlsx',lb_vec_77','lb_vec_77');</v>
      </c>
      <c r="SU112">
        <v>77</v>
      </c>
      <c r="SV112" t="str">
        <f>"xlswrite('G:\Mi unidad\1. PROYECTOS TELLO 2022\SCM SPILL OVERS\outputs\PEAO\distancia_centro_salud\1%\simulacion_4\output_tests.xlsx',lb_vec_"&amp;SU112&amp;"','lb_vec_"&amp;SU112&amp;"');"</f>
        <v>xlswrite('G:\Mi unidad\1. PROYECTOS TELLO 2022\SCM SPILL OVERS\outputs\PEAO\distancia_centro_salud\1%\simulacion_4\output_tests.xlsx',lb_vec_77','lb_vec_77');</v>
      </c>
      <c r="TH112">
        <v>77</v>
      </c>
      <c r="TI112" t="str">
        <f>"xlswrite('G:\Mi unidad\1. PROYECTOS TELLO 2022\SCM SPILL OVERS\outputs\PEAO\informalidad\1%\simulacion_4\output_tests.xlsx',lb_vec_"&amp;TH112&amp;"','lb_vec_"&amp;TH112&amp;"');"</f>
        <v>xlswrite('G:\Mi unidad\1. PROYECTOS TELLO 2022\SCM SPILL OVERS\outputs\PEAO\informalidad\1%\simulacion_4\output_tests.xlsx',lb_vec_77','lb_vec_77');</v>
      </c>
      <c r="TU112">
        <v>77</v>
      </c>
      <c r="TV112" t="str">
        <f>"xlswrite('G:\Mi unidad\1. PROYECTOS TELLO 2022\SCM SPILL OVERS\outputs\PEAO\alimentos\1%\simulacion_4\output_tests.xlsx',lb_vec_"&amp;TU112&amp;"','lb_vec_"&amp;TU112&amp;"');"</f>
        <v>xlswrite('G:\Mi unidad\1. PROYECTOS TELLO 2022\SCM SPILL OVERS\outputs\PEAO\alimentos\1%\simulacion_4\output_tests.xlsx',lb_vec_77','lb_vec_77');</v>
      </c>
      <c r="UB112">
        <v>77</v>
      </c>
      <c r="UC112" t="str">
        <f>"xlswrite('G:\Mi unidad\1. PROYECTOS TELLO 2022\SCM SPILL OVERS\outputs\PEAO\jefe_hogar\1%\simulacion_4\output_tests.xlsx',lb_vec_"&amp;UB112&amp;"','lb_vec_"&amp;UB112&amp;"');"</f>
        <v>xlswrite('G:\Mi unidad\1. PROYECTOS TELLO 2022\SCM SPILL OVERS\outputs\PEAO\jefe_hogar\1%\simulacion_4\output_tests.xlsx',lb_vec_77','lb_vec_77');</v>
      </c>
      <c r="UI112">
        <v>77</v>
      </c>
      <c r="UJ112" t="str">
        <f>"xlswrite('G:\Mi unidad\1. PROYECTOS TELLO 2022\SCM SPILL OVERS\outputs\PEAO\mujeres\1%\simulacion_4\output_tests.xlsx',lb_vec_"&amp;UI112&amp;"','lb_vec_"&amp;UI112&amp;"');"</f>
        <v>xlswrite('G:\Mi unidad\1. PROYECTOS TELLO 2022\SCM SPILL OVERS\outputs\PEAO\mujeres\1%\simulacion_4\output_tests.xlsx',lb_vec_77','lb_vec_77');</v>
      </c>
      <c r="UU112">
        <v>77</v>
      </c>
      <c r="UV112" t="str">
        <f>"xlswrite('G:\Mi unidad\1. PROYECTOS TELLO 2022\SCM SPILL OVERS\outputs\PEAO\criminalidad\1%\simulacion_4\output_tests.xlsx',lb_vec_"&amp;UU112&amp;"','lb_vec_"&amp;UU112&amp;"');"</f>
        <v>xlswrite('G:\Mi unidad\1. PROYECTOS TELLO 2022\SCM SPILL OVERS\outputs\PEAO\criminalidad\1%\simulacion_4\output_tests.xlsx',lb_vec_77','lb_vec_77');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OVERS\outputs\PEAO\bajo_niv_educ\1%\simulacion_4\output_tests.xlsx',ub_vec_"&amp;QW113&amp;"','ub_vec_"&amp;QW113&amp;"');"</f>
        <v>xlswrite('G:\Mi unidad\1. PROYECTOS TELLO 2022\SCM SPILL OVERS\outputs\PEAO\bajo_niv_educ\1%\simulacion_4\output_tests.xlsx',ub_vec_77','ub_vec_77');</v>
      </c>
      <c r="RK113">
        <v>77</v>
      </c>
      <c r="RL113" t="str">
        <f>"xlswrite('G:\Mi unidad\1. PROYECTOS TELLO 2022\SCM SPILL OVERS\outputs\PEAO\bajo_ingreso\1%\simulacion_4\output_tests.xlsx',ub_vec_"&amp;RK113&amp;"','ub_vec_"&amp;RK113&amp;"');"</f>
        <v>xlswrite('G:\Mi unidad\1. PROYECTOS TELLO 2022\SCM SPILL OVERS\outputs\PEAO\bajo_ingreso\1%\simulacion_4\output_tests.xlsx',ub_vec_77','ub_vec_77');</v>
      </c>
      <c r="RW113">
        <v>77</v>
      </c>
      <c r="RX113" t="str">
        <f>"xlswrite('G:\Mi unidad\1. PROYECTOS TELLO 2022\SCM SPILL OVERS\outputs\PEAO\densidad\1%\simulacion_4\output_tests.xlsx',ub_vec_"&amp;RW113&amp;"','ub_vec_"&amp;RW113&amp;"');"</f>
        <v>xlswrite('G:\Mi unidad\1. PROYECTOS TELLO 2022\SCM SPILL OVERS\outputs\PEAO\densidad\1%\simulacion_4\output_tests.xlsx',ub_vec_77','ub_vec_77');</v>
      </c>
      <c r="SI113">
        <v>77</v>
      </c>
      <c r="SJ113" t="str">
        <f>"xlswrite('G:\Mi unidad\1. PROYECTOS TELLO 2022\SCM SPILL OVERS\outputs\PEAO\densidad_g\1%\simulacion_4\output_tests.xlsx',ub_vec_"&amp;SI113&amp;"','ub_vec_"&amp;SI113&amp;"');"</f>
        <v>xlswrite('G:\Mi unidad\1. PROYECTOS TELLO 2022\SCM SPILL OVERS\outputs\PEAO\densidad_g\1%\simulacion_4\output_tests.xlsx',ub_vec_77','ub_vec_77');</v>
      </c>
      <c r="SU113">
        <v>77</v>
      </c>
      <c r="SV113" t="str">
        <f>"xlswrite('G:\Mi unidad\1. PROYECTOS TELLO 2022\SCM SPILL OVERS\outputs\PEAO\distancia_centro_salud\1%\simulacion_4\output_tests.xlsx',ub_vec_"&amp;SU113&amp;"','ub_vec_"&amp;SU113&amp;"');"</f>
        <v>xlswrite('G:\Mi unidad\1. PROYECTOS TELLO 2022\SCM SPILL OVERS\outputs\PEAO\distancia_centro_salud\1%\simulacion_4\output_tests.xlsx',ub_vec_77','ub_vec_77');</v>
      </c>
      <c r="TH113">
        <v>77</v>
      </c>
      <c r="TI113" t="str">
        <f>"xlswrite('G:\Mi unidad\1. PROYECTOS TELLO 2022\SCM SPILL OVERS\outputs\PEAO\informalidad\1%\simulacion_4\output_tests.xlsx',ub_vec_"&amp;TH113&amp;"','ub_vec_"&amp;TH113&amp;"');"</f>
        <v>xlswrite('G:\Mi unidad\1. PROYECTOS TELLO 2022\SCM SPILL OVERS\outputs\PEAO\informalidad\1%\simulacion_4\output_tests.xlsx',ub_vec_77','ub_vec_77');</v>
      </c>
      <c r="TU113">
        <v>77</v>
      </c>
      <c r="TV113" t="str">
        <f>"xlswrite('G:\Mi unidad\1. PROYECTOS TELLO 2022\SCM SPILL OVERS\outputs\PEAO\alimentos\1%\simulacion_4\output_tests.xlsx',ub_vec_"&amp;TU113&amp;"','ub_vec_"&amp;TU113&amp;"');"</f>
        <v>xlswrite('G:\Mi unidad\1. PROYECTOS TELLO 2022\SCM SPILL OVERS\outputs\PEAO\alimentos\1%\simulacion_4\output_tests.xlsx',ub_vec_77','ub_vec_77');</v>
      </c>
      <c r="UB113">
        <v>77</v>
      </c>
      <c r="UC113" t="str">
        <f>"xlswrite('G:\Mi unidad\1. PROYECTOS TELLO 2022\SCM SPILL OVERS\outputs\PEAO\jefe_hogar\1%\simulacion_4\output_tests.xlsx',ub_vec_"&amp;UB113&amp;"','ub_vec_"&amp;UB113&amp;"');"</f>
        <v>xlswrite('G:\Mi unidad\1. PROYECTOS TELLO 2022\SCM SPILL OVERS\outputs\PEAO\jefe_hogar\1%\simulacion_4\output_tests.xlsx',ub_vec_77','ub_vec_77');</v>
      </c>
      <c r="UI113">
        <v>77</v>
      </c>
      <c r="UJ113" t="str">
        <f>"xlswrite('G:\Mi unidad\1. PROYECTOS TELLO 2022\SCM SPILL OVERS\outputs\PEAO\mujeres\1%\simulacion_4\output_tests.xlsx',ub_vec_"&amp;UI113&amp;"','ub_vec_"&amp;UI113&amp;"');"</f>
        <v>xlswrite('G:\Mi unidad\1. PROYECTOS TELLO 2022\SCM SPILL OVERS\outputs\PEAO\mujeres\1%\simulacion_4\output_tests.xlsx',ub_vec_77','ub_vec_77');</v>
      </c>
      <c r="UU113">
        <v>77</v>
      </c>
      <c r="UV113" t="str">
        <f>"xlswrite('G:\Mi unidad\1. PROYECTOS TELLO 2022\SCM SPILL OVERS\outputs\PEAO\criminalidad\1%\simulacion_4\output_tests.xlsx',ub_vec_"&amp;UU113&amp;"','ub_vec_"&amp;UU113&amp;"');"</f>
        <v>xlswrite('G:\Mi unidad\1. PROYECTOS TELLO 2022\SCM SPILL OVERS\outputs\PEAO\criminalidad\1%\simulacion_4\output_tests.xlsx',ub_vec_77','ub_vec_77');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OVERS\outputs\PEAO\bajo_niv_educ\1%\simulacion_4\output_tests.xlsx',p_value_vec_"&amp;QW114&amp;"','p_value_vec_"&amp;QW114&amp;"');"</f>
        <v>xlswrite('G:\Mi unidad\1. PROYECTOS TELLO 2022\SCM SPILL OVERS\outputs\PEAO\bajo_niv_educ\1%\simulacion_4\output_tests.xlsx',p_value_vec_77','p_value_vec_77');</v>
      </c>
      <c r="RK114">
        <v>77</v>
      </c>
      <c r="RL114" t="str">
        <f>"xlswrite('G:\Mi unidad\1. PROYECTOS TELLO 2022\SCM SPILL OVERS\outputs\PEAO\bajo_ingreso\1%\simulacion_4\output_tests.xlsx',p_value_vec_"&amp;RK114&amp;"','p_value_vec_"&amp;RK114&amp;"');"</f>
        <v>xlswrite('G:\Mi unidad\1. PROYECTOS TELLO 2022\SCM SPILL OVERS\outputs\PEAO\bajo_ingreso\1%\simulacion_4\output_tests.xlsx',p_value_vec_77','p_value_vec_77');</v>
      </c>
      <c r="RW114">
        <v>77</v>
      </c>
      <c r="RX114" t="str">
        <f>"xlswrite('G:\Mi unidad\1. PROYECTOS TELLO 2022\SCM SPILL OVERS\outputs\PEAO\densidad\1%\simulacion_4\output_tests.xlsx',p_value_vec_"&amp;RW114&amp;"','p_value_vec_"&amp;RW114&amp;"');"</f>
        <v>xlswrite('G:\Mi unidad\1. PROYECTOS TELLO 2022\SCM SPILL OVERS\outputs\PEAO\densidad\1%\simulacion_4\output_tests.xlsx',p_value_vec_77','p_value_vec_77');</v>
      </c>
      <c r="SI114">
        <v>77</v>
      </c>
      <c r="SJ114" t="str">
        <f>"xlswrite('G:\Mi unidad\1. PROYECTOS TELLO 2022\SCM SPILL OVERS\outputs\PEAO\densidad_g\1%\simulacion_4\output_tests.xlsx',p_value_vec_"&amp;SI114&amp;"','p_value_vec_"&amp;SI114&amp;"');"</f>
        <v>xlswrite('G:\Mi unidad\1. PROYECTOS TELLO 2022\SCM SPILL OVERS\outputs\PEAO\densidad_g\1%\simulacion_4\output_tests.xlsx',p_value_vec_77','p_value_vec_77');</v>
      </c>
      <c r="SU114">
        <v>77</v>
      </c>
      <c r="SV114" t="str">
        <f>"xlswrite('G:\Mi unidad\1. PROYECTOS TELLO 2022\SCM SPILL OVERS\outputs\PEAO\distancia_centro_salud\1%\simulacion_4\output_tests.xlsx',p_value_vec_"&amp;SU114&amp;"','p_value_vec_"&amp;SU114&amp;"');"</f>
        <v>xlswrite('G:\Mi unidad\1. PROYECTOS TELLO 2022\SCM SPILL OVERS\outputs\PEAO\distancia_centro_salud\1%\simulacion_4\output_tests.xlsx',p_value_vec_77','p_value_vec_77');</v>
      </c>
      <c r="TH114">
        <v>77</v>
      </c>
      <c r="TI114" t="str">
        <f>"xlswrite('G:\Mi unidad\1. PROYECTOS TELLO 2022\SCM SPILL OVERS\outputs\PEAO\informalidad\1%\simulacion_4\output_tests.xlsx',p_value_vec_"&amp;TH114&amp;"','p_value_vec_"&amp;TH114&amp;"');"</f>
        <v>xlswrite('G:\Mi unidad\1. PROYECTOS TELLO 2022\SCM SPILL OVERS\outputs\PEAO\informalidad\1%\simulacion_4\output_tests.xlsx',p_value_vec_77','p_value_vec_77');</v>
      </c>
      <c r="TU114">
        <v>77</v>
      </c>
      <c r="TV114" t="str">
        <f>"xlswrite('G:\Mi unidad\1. PROYECTOS TELLO 2022\SCM SPILL OVERS\outputs\PEAO\alimentos\1%\simulacion_4\output_tests.xlsx',p_value_vec_"&amp;TU114&amp;"','p_value_vec_"&amp;TU114&amp;"');"</f>
        <v>xlswrite('G:\Mi unidad\1. PROYECTOS TELLO 2022\SCM SPILL OVERS\outputs\PEAO\alimentos\1%\simulacion_4\output_tests.xlsx',p_value_vec_77','p_value_vec_77');</v>
      </c>
      <c r="UB114">
        <v>77</v>
      </c>
      <c r="UC114" t="str">
        <f>"xlswrite('G:\Mi unidad\1. PROYECTOS TELLO 2022\SCM SPILL OVERS\outputs\PEAO\jefe_hogar\1%\simulacion_4\output_tests.xlsx',p_value_vec_"&amp;UB114&amp;"','p_value_vec_"&amp;UB114&amp;"');"</f>
        <v>xlswrite('G:\Mi unidad\1. PROYECTOS TELLO 2022\SCM SPILL OVERS\outputs\PEAO\jefe_hogar\1%\simulacion_4\output_tests.xlsx',p_value_vec_77','p_value_vec_77');</v>
      </c>
      <c r="UI114">
        <v>77</v>
      </c>
      <c r="UJ114" t="str">
        <f>"xlswrite('G:\Mi unidad\1. PROYECTOS TELLO 2022\SCM SPILL OVERS\outputs\PEAO\mujeres\1%\simulacion_4\output_tests.xlsx',p_value_vec_"&amp;UI114&amp;"','p_value_vec_"&amp;UI114&amp;"');"</f>
        <v>xlswrite('G:\Mi unidad\1. PROYECTOS TELLO 2022\SCM SPILL OVERS\outputs\PEAO\mujeres\1%\simulacion_4\output_tests.xlsx',p_value_vec_77','p_value_vec_77');</v>
      </c>
      <c r="UU114">
        <v>77</v>
      </c>
      <c r="UV114" t="str">
        <f>"xlswrite('G:\Mi unidad\1. PROYECTOS TELLO 2022\SCM SPILL OVERS\outputs\PEAO\criminalidad\1%\simulacion_4\output_tests.xlsx',p_value_vec_"&amp;UU114&amp;"','p_value_vec_"&amp;UU114&amp;"');"</f>
        <v>xlswrite('G:\Mi unidad\1. PROYECTOS TELLO 2022\SCM SPILL OVERS\outputs\PEAO\criminalidad\1%\simulacion_4\output_tests.xlsx',p_value_vec_77','p_value_vec_77');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sp_andrews_te(Y_pre_"&amp;QI115&amp;",PEAO_"&amp;QI115&amp;"(:,T+s),A_"&amp;QI115&amp;",C,.05);"</f>
        <v xml:space="preserve">    [p_value_42,lb_42,ub_42] = sp_andrews_te(Y_pre_42,PEAO_42(:,T+s),A_42,C,.05);</v>
      </c>
      <c r="QP115">
        <v>66</v>
      </c>
      <c r="QQ115" t="str">
        <f>"    spillover_test_"&amp;QP115&amp;"(s) = sp_andrews(Y_pre_"&amp;QP115&amp;",PEAO_"&amp;QP115&amp;"(:,T+s),A_"&amp;QP115&amp;",C,d,alpha_sig);"</f>
        <v xml:space="preserve">    spillover_test_66(s) = sp_andrews(Y_pre_66,PEAO_66(:,T+s),A_66,C,d,alpha_sig);</v>
      </c>
      <c r="QW115">
        <v>77</v>
      </c>
      <c r="QX115" t="str">
        <f>"xlswrite('G:\Mi unidad\1. PROYECTOS TELLO 2022\SCM SPILL OVERS\outputs\PEAO\bajo_niv_educ\1%\simulacion_4\output_tests.xlsx',alpha1_hat_vec_"&amp;QW115&amp;"','alpha1_hat_vec_"&amp;QW115&amp;"');"</f>
        <v>xlswrite('G:\Mi unidad\1. PROYECTOS TELLO 2022\SCM SPILL OVERS\outputs\PEAO\bajo_niv_educ\1%\simulacion_4\output_tests.xlsx',alpha1_hat_vec_77','alpha1_hat_vec_77');</v>
      </c>
      <c r="RK115">
        <v>77</v>
      </c>
      <c r="RL115" t="str">
        <f>"xlswrite('G:\Mi unidad\1. PROYECTOS TELLO 2022\SCM SPILL OVERS\outputs\PEAO\bajo_ingreso\1%\simulacion_4\output_tests.xlsx',alpha1_hat_vec_"&amp;RK115&amp;"','alpha1_hat_vec_"&amp;RK115&amp;"');"</f>
        <v>xlswrite('G:\Mi unidad\1. PROYECTOS TELLO 2022\SCM SPILL OVERS\outputs\PEAO\bajo_ingreso\1%\simulacion_4\output_tests.xlsx',alpha1_hat_vec_77','alpha1_hat_vec_77');</v>
      </c>
      <c r="RW115">
        <v>77</v>
      </c>
      <c r="RX115" t="str">
        <f>"xlswrite('G:\Mi unidad\1. PROYECTOS TELLO 2022\SCM SPILL OVERS\outputs\PEAO\densidad\1%\simulacion_4\output_tests.xlsx',alpha1_hat_vec_"&amp;RW115&amp;"','alpha1_hat_vec_"&amp;RW115&amp;"');"</f>
        <v>xlswrite('G:\Mi unidad\1. PROYECTOS TELLO 2022\SCM SPILL OVERS\outputs\PEAO\densidad\1%\simulacion_4\output_tests.xlsx',alpha1_hat_vec_77','alpha1_hat_vec_77');</v>
      </c>
      <c r="SI115">
        <v>77</v>
      </c>
      <c r="SJ115" t="str">
        <f>"xlswrite('G:\Mi unidad\1. PROYECTOS TELLO 2022\SCM SPILL OVERS\outputs\PEAO\densidad_g\1%\simulacion_4\output_tests.xlsx',alpha1_hat_vec_"&amp;SI115&amp;"','alpha1_hat_vec_"&amp;SI115&amp;"');"</f>
        <v>xlswrite('G:\Mi unidad\1. PROYECTOS TELLO 2022\SCM SPILL OVERS\outputs\PEAO\densidad_g\1%\simulacion_4\output_tests.xlsx',alpha1_hat_vec_77','alpha1_hat_vec_77');</v>
      </c>
      <c r="SU115">
        <v>77</v>
      </c>
      <c r="SV115" t="str">
        <f>"xlswrite('G:\Mi unidad\1. PROYECTOS TELLO 2022\SCM SPILL OVERS\outputs\PEAO\distancia_centro_salud\1%\simulacion_4\output_tests.xlsx',alpha1_hat_vec_"&amp;SU115&amp;"','alpha1_hat_vec_"&amp;SU115&amp;"');"</f>
        <v>xlswrite('G:\Mi unidad\1. PROYECTOS TELLO 2022\SCM SPILL OVERS\outputs\PEAO\distancia_centro_salud\1%\simulacion_4\output_tests.xlsx',alpha1_hat_vec_77','alpha1_hat_vec_77');</v>
      </c>
      <c r="TH115">
        <v>77</v>
      </c>
      <c r="TI115" t="str">
        <f>"xlswrite('G:\Mi unidad\1. PROYECTOS TELLO 2022\SCM SPILL OVERS\outputs\PEAO\informalidad\1%\simulacion_4\output_tests.xlsx',alpha1_hat_vec_"&amp;TH115&amp;"','alpha1_hat_vec_"&amp;TH115&amp;"');"</f>
        <v>xlswrite('G:\Mi unidad\1. PROYECTOS TELLO 2022\SCM SPILL OVERS\outputs\PEAO\informalidad\1%\simulacion_4\output_tests.xlsx',alpha1_hat_vec_77','alpha1_hat_vec_77');</v>
      </c>
      <c r="TU115">
        <v>77</v>
      </c>
      <c r="TV115" t="str">
        <f>"xlswrite('G:\Mi unidad\1. PROYECTOS TELLO 2022\SCM SPILL OVERS\outputs\PEAO\alimentos\1%\simulacion_4\output_tests.xlsx',alpha1_hat_vec_"&amp;TU115&amp;"','alpha1_hat_vec_"&amp;TU115&amp;"');"</f>
        <v>xlswrite('G:\Mi unidad\1. PROYECTOS TELLO 2022\SCM SPILL OVERS\outputs\PEAO\alimentos\1%\simulacion_4\output_tests.xlsx',alpha1_hat_vec_77','alpha1_hat_vec_77');</v>
      </c>
      <c r="UB115">
        <v>77</v>
      </c>
      <c r="UC115" t="str">
        <f>"xlswrite('G:\Mi unidad\1. PROYECTOS TELLO 2022\SCM SPILL OVERS\outputs\PEAO\jefe_hogar\1%\simulacion_4\output_tests.xlsx',alpha1_hat_vec_"&amp;UB115&amp;"','alpha1_hat_vec_"&amp;UB115&amp;"');"</f>
        <v>xlswrite('G:\Mi unidad\1. PROYECTOS TELLO 2022\SCM SPILL OVERS\outputs\PEAO\jefe_hogar\1%\simulacion_4\output_tests.xlsx',alpha1_hat_vec_77','alpha1_hat_vec_77');</v>
      </c>
      <c r="UI115">
        <v>77</v>
      </c>
      <c r="UJ115" t="str">
        <f>"xlswrite('G:\Mi unidad\1. PROYECTOS TELLO 2022\SCM SPILL OVERS\outputs\PEAO\mujeres\1%\simulacion_4\output_tests.xlsx',alpha1_hat_vec_"&amp;UI115&amp;"','alpha1_hat_vec_"&amp;UI115&amp;"');"</f>
        <v>xlswrite('G:\Mi unidad\1. PROYECTOS TELLO 2022\SCM SPILL OVERS\outputs\PEAO\mujeres\1%\simulacion_4\output_tests.xlsx',alpha1_hat_vec_77','alpha1_hat_vec_77');</v>
      </c>
      <c r="UU115">
        <v>77</v>
      </c>
      <c r="UV115" t="str">
        <f>"xlswrite('G:\Mi unidad\1. PROYECTOS TELLO 2022\SCM SPILL OVERS\outputs\PEAO\criminalidad\1%\simulacion_4\output_tests.xlsx',alpha1_hat_vec_"&amp;UU115&amp;"','alpha1_hat_vec_"&amp;UU115&amp;"');"</f>
        <v>xlswrite('G:\Mi unidad\1. PROYECTOS TELLO 2022\SCM SPILL OVERS\outputs\PEAO\criminalidad\1%\simulacion_4\output_tests.xlsx',alpha1_hat_vec_77','alpha1_hat_vec_77');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OVERS\outputs\PEAO\bajo_niv_educ\1%\simulacion_4\output_tests.xlsx',spillover_test_"&amp;QW116&amp;"','sp_test_"&amp;QW116&amp;"');"</f>
        <v>xlswrite('G:\Mi unidad\1. PROYECTOS TELLO 2022\SCM SPILL OVERS\outputs\PEAO\bajo_niv_educ\1%\simulacion_4\output_tests.xlsx',spillover_test_77','sp_test_77');</v>
      </c>
      <c r="RK116">
        <v>77</v>
      </c>
      <c r="RL116" t="str">
        <f>"xlswrite('G:\Mi unidad\1. PROYECTOS TELLO 2022\SCM SPILL OVERS\outputs\PEAO\bajo_ingreso\1%\simulacion_4\output_tests.xlsx',spillover_test_"&amp;RK116&amp;"','sp_test_"&amp;RK116&amp;"');"</f>
        <v>xlswrite('G:\Mi unidad\1. PROYECTOS TELLO 2022\SCM SPILL OVERS\outputs\PEAO\bajo_ingreso\1%\simulacion_4\output_tests.xlsx',spillover_test_77','sp_test_77');</v>
      </c>
      <c r="RW116">
        <v>77</v>
      </c>
      <c r="RX116" t="str">
        <f>"xlswrite('G:\Mi unidad\1. PROYECTOS TELLO 2022\SCM SPILL OVERS\outputs\PEAO\densidad\1%\simulacion_4\output_tests.xlsx',spillover_test_"&amp;RW116&amp;"','sp_test_"&amp;RW116&amp;"');"</f>
        <v>xlswrite('G:\Mi unidad\1. PROYECTOS TELLO 2022\SCM SPILL OVERS\outputs\PEAO\densidad\1%\simulacion_4\output_tests.xlsx',spillover_test_77','sp_test_77');</v>
      </c>
      <c r="SI116">
        <v>77</v>
      </c>
      <c r="SJ116" t="str">
        <f>"xlswrite('G:\Mi unidad\1. PROYECTOS TELLO 2022\SCM SPILL OVERS\outputs\PEAO\densidad_g\1%\simulacion_4\output_tests.xlsx',spillover_test_"&amp;SI116&amp;"','sp_test_"&amp;SI116&amp;"');"</f>
        <v>xlswrite('G:\Mi unidad\1. PROYECTOS TELLO 2022\SCM SPILL OVERS\outputs\PEAO\densidad_g\1%\simulacion_4\output_tests.xlsx',spillover_test_77','sp_test_77');</v>
      </c>
      <c r="SU116">
        <v>77</v>
      </c>
      <c r="SV116" t="str">
        <f>"xlswrite('G:\Mi unidad\1. PROYECTOS TELLO 2022\SCM SPILL OVERS\outputs\PEAO\distancia_centro_salud\1%\simulacion_4\output_tests.xlsx',spillover_test_"&amp;SU116&amp;"','sp_test_"&amp;SU116&amp;"');"</f>
        <v>xlswrite('G:\Mi unidad\1. PROYECTOS TELLO 2022\SCM SPILL OVERS\outputs\PEAO\distancia_centro_salud\1%\simulacion_4\output_tests.xlsx',spillover_test_77','sp_test_77');</v>
      </c>
      <c r="TH116">
        <v>77</v>
      </c>
      <c r="TI116" t="str">
        <f>"xlswrite('G:\Mi unidad\1. PROYECTOS TELLO 2022\SCM SPILL OVERS\outputs\PEAO\informalidad\1%\simulacion_4\output_tests.xlsx',spillover_test_"&amp;TH116&amp;"','sp_test_"&amp;TH116&amp;"');"</f>
        <v>xlswrite('G:\Mi unidad\1. PROYECTOS TELLO 2022\SCM SPILL OVERS\outputs\PEAO\informalidad\1%\simulacion_4\output_tests.xlsx',spillover_test_77','sp_test_77');</v>
      </c>
      <c r="TU116">
        <v>77</v>
      </c>
      <c r="TV116" t="str">
        <f>"xlswrite('G:\Mi unidad\1. PROYECTOS TELLO 2022\SCM SPILL OVERS\outputs\PEAO\alimentos\1%\simulacion_4\output_tests.xlsx',spillover_test_"&amp;TU116&amp;"','sp_test_"&amp;TU116&amp;"');"</f>
        <v>xlswrite('G:\Mi unidad\1. PROYECTOS TELLO 2022\SCM SPILL OVERS\outputs\PEAO\alimentos\1%\simulacion_4\output_tests.xlsx',spillover_test_77','sp_test_77');</v>
      </c>
      <c r="UB116">
        <v>77</v>
      </c>
      <c r="UC116" t="str">
        <f>"xlswrite('G:\Mi unidad\1. PROYECTOS TELLO 2022\SCM SPILL OVERS\outputs\PEAO\jefe_hogar\1%\simulacion_4\output_tests.xlsx',spillover_test_"&amp;UB116&amp;"','sp_test_"&amp;UB116&amp;"');"</f>
        <v>xlswrite('G:\Mi unidad\1. PROYECTOS TELLO 2022\SCM SPILL OVERS\outputs\PEAO\jefe_hogar\1%\simulacion_4\output_tests.xlsx',spillover_test_77','sp_test_77');</v>
      </c>
      <c r="UI116">
        <v>77</v>
      </c>
      <c r="UJ116" t="str">
        <f>"xlswrite('G:\Mi unidad\1. PROYECTOS TELLO 2022\SCM SPILL OVERS\outputs\PEAO\mujeres\1%\simulacion_4\output_tests.xlsx',spillover_test_"&amp;UI116&amp;"','sp_test_"&amp;UI116&amp;"');"</f>
        <v>xlswrite('G:\Mi unidad\1. PROYECTOS TELLO 2022\SCM SPILL OVERS\outputs\PEAO\mujeres\1%\simulacion_4\output_tests.xlsx',spillover_test_77','sp_test_77');</v>
      </c>
      <c r="UU116">
        <v>77</v>
      </c>
      <c r="UV116" t="str">
        <f>"xlswrite('G:\Mi unidad\1. PROYECTOS TELLO 2022\SCM SPILL OVERS\outputs\PEAO\criminalidad\1%\simulacion_4\output_tests.xlsx',spillover_test_"&amp;UU116&amp;"','sp_test_"&amp;UU116&amp;"');"</f>
        <v>xlswrite('G:\Mi unidad\1. PROYECTOS TELLO 2022\SCM SPILL OVERS\outputs\PEAO\criminalidad\1%\simulacion_4\output_tests.xlsx',spillover_test_77','sp_test_77');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OVERS\outputs\PEAO\bajo_niv_educ\1%\simulacion_4\output_tests.xlsx',lb_vec_"&amp;QW117&amp;"','lb_vec_"&amp;QW117&amp;"');"</f>
        <v>xlswrite('G:\Mi unidad\1. PROYECTOS TELLO 2022\SCM SPILL OVERS\outputs\PEAO\bajo_niv_educ\1%\simulacion_4\output_tests.xlsx',lb_vec_78','lb_vec_78');</v>
      </c>
      <c r="RK117">
        <v>78</v>
      </c>
      <c r="RL117" t="str">
        <f>"xlswrite('G:\Mi unidad\1. PROYECTOS TELLO 2022\SCM SPILL OVERS\outputs\PEAO\bajo_ingreso\1%\simulacion_4\output_tests.xlsx',lb_vec_"&amp;RK117&amp;"','lb_vec_"&amp;RK117&amp;"');"</f>
        <v>xlswrite('G:\Mi unidad\1. PROYECTOS TELLO 2022\SCM SPILL OVERS\outputs\PEAO\bajo_ingreso\1%\simulacion_4\output_tests.xlsx',lb_vec_78','lb_vec_78');</v>
      </c>
      <c r="RW117">
        <v>78</v>
      </c>
      <c r="RX117" t="str">
        <f>"xlswrite('G:\Mi unidad\1. PROYECTOS TELLO 2022\SCM SPILL OVERS\outputs\PEAO\densidad\1%\simulacion_4\output_tests.xlsx',lb_vec_"&amp;RW117&amp;"','lb_vec_"&amp;RW117&amp;"');"</f>
        <v>xlswrite('G:\Mi unidad\1. PROYECTOS TELLO 2022\SCM SPILL OVERS\outputs\PEAO\densidad\1%\simulacion_4\output_tests.xlsx',lb_vec_78','lb_vec_78');</v>
      </c>
      <c r="SI117">
        <v>78</v>
      </c>
      <c r="SJ117" t="str">
        <f>"xlswrite('G:\Mi unidad\1. PROYECTOS TELLO 2022\SCM SPILL OVERS\outputs\PEAO\densidad_g\1%\simulacion_4\output_tests.xlsx',lb_vec_"&amp;SI117&amp;"','lb_vec_"&amp;SI117&amp;"');"</f>
        <v>xlswrite('G:\Mi unidad\1. PROYECTOS TELLO 2022\SCM SPILL OVERS\outputs\PEAO\densidad_g\1%\simulacion_4\output_tests.xlsx',lb_vec_78','lb_vec_78');</v>
      </c>
      <c r="SU117">
        <v>78</v>
      </c>
      <c r="SV117" t="str">
        <f>"xlswrite('G:\Mi unidad\1. PROYECTOS TELLO 2022\SCM SPILL OVERS\outputs\PEAO\distancia_centro_salud\1%\simulacion_4\output_tests.xlsx',lb_vec_"&amp;SU117&amp;"','lb_vec_"&amp;SU117&amp;"');"</f>
        <v>xlswrite('G:\Mi unidad\1. PROYECTOS TELLO 2022\SCM SPILL OVERS\outputs\PEAO\distancia_centro_salud\1%\simulacion_4\output_tests.xlsx',lb_vec_78','lb_vec_78');</v>
      </c>
      <c r="TH117">
        <v>78</v>
      </c>
      <c r="TI117" t="str">
        <f>"xlswrite('G:\Mi unidad\1. PROYECTOS TELLO 2022\SCM SPILL OVERS\outputs\PEAO\informalidad\1%\simulacion_4\output_tests.xlsx',lb_vec_"&amp;TH117&amp;"','lb_vec_"&amp;TH117&amp;"');"</f>
        <v>xlswrite('G:\Mi unidad\1. PROYECTOS TELLO 2022\SCM SPILL OVERS\outputs\PEAO\informalidad\1%\simulacion_4\output_tests.xlsx',lb_vec_78','lb_vec_78');</v>
      </c>
      <c r="TU117">
        <v>78</v>
      </c>
      <c r="TV117" t="str">
        <f>"xlswrite('G:\Mi unidad\1. PROYECTOS TELLO 2022\SCM SPILL OVERS\outputs\PEAO\alimentos\1%\simulacion_4\output_tests.xlsx',lb_vec_"&amp;TU117&amp;"','lb_vec_"&amp;TU117&amp;"');"</f>
        <v>xlswrite('G:\Mi unidad\1. PROYECTOS TELLO 2022\SCM SPILL OVERS\outputs\PEAO\alimentos\1%\simulacion_4\output_tests.xlsx',lb_vec_78','lb_vec_78');</v>
      </c>
      <c r="UB117">
        <v>78</v>
      </c>
      <c r="UC117" t="str">
        <f>"xlswrite('G:\Mi unidad\1. PROYECTOS TELLO 2022\SCM SPILL OVERS\outputs\PEAO\jefe_hogar\1%\simulacion_4\output_tests.xlsx',lb_vec_"&amp;UB117&amp;"','lb_vec_"&amp;UB117&amp;"');"</f>
        <v>xlswrite('G:\Mi unidad\1. PROYECTOS TELLO 2022\SCM SPILL OVERS\outputs\PEAO\jefe_hogar\1%\simulacion_4\output_tests.xlsx',lb_vec_78','lb_vec_78');</v>
      </c>
      <c r="UI117">
        <v>78</v>
      </c>
      <c r="UJ117" t="str">
        <f>"xlswrite('G:\Mi unidad\1. PROYECTOS TELLO 2022\SCM SPILL OVERS\outputs\PEAO\mujeres\1%\simulacion_4\output_tests.xlsx',lb_vec_"&amp;UI117&amp;"','lb_vec_"&amp;UI117&amp;"');"</f>
        <v>xlswrite('G:\Mi unidad\1. PROYECTOS TELLO 2022\SCM SPILL OVERS\outputs\PEAO\mujeres\1%\simulacion_4\output_tests.xlsx',lb_vec_78','lb_vec_78');</v>
      </c>
      <c r="UU117">
        <v>78</v>
      </c>
      <c r="UV117" t="str">
        <f>"xlswrite('G:\Mi unidad\1. PROYECTOS TELLO 2022\SCM SPILL OVERS\outputs\PEAO\criminalidad\1%\simulacion_4\output_tests.xlsx',lb_vec_"&amp;UU117&amp;"','lb_vec_"&amp;UU117&amp;"');"</f>
        <v>xlswrite('G:\Mi unidad\1. PROYECTOS TELLO 2022\SCM SPILL OVERS\outputs\PEAO\criminalidad\1%\simulacion_4\output_tests.xlsx',lb_vec_78','lb_vec_78');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OVERS\outputs\PEAO\bajo_niv_educ\1%\simulacion_4\output_tests.xlsx',ub_vec_"&amp;QW118&amp;"','ub_vec_"&amp;QW118&amp;"');"</f>
        <v>xlswrite('G:\Mi unidad\1. PROYECTOS TELLO 2022\SCM SPILL OVERS\outputs\PEAO\bajo_niv_educ\1%\simulacion_4\output_tests.xlsx',ub_vec_78','ub_vec_78');</v>
      </c>
      <c r="RK118">
        <v>78</v>
      </c>
      <c r="RL118" t="str">
        <f>"xlswrite('G:\Mi unidad\1. PROYECTOS TELLO 2022\SCM SPILL OVERS\outputs\PEAO\bajo_ingreso\1%\simulacion_4\output_tests.xlsx',ub_vec_"&amp;RK118&amp;"','ub_vec_"&amp;RK118&amp;"');"</f>
        <v>xlswrite('G:\Mi unidad\1. PROYECTOS TELLO 2022\SCM SPILL OVERS\outputs\PEAO\bajo_ingreso\1%\simulacion_4\output_tests.xlsx',ub_vec_78','ub_vec_78');</v>
      </c>
      <c r="RW118">
        <v>78</v>
      </c>
      <c r="RX118" t="str">
        <f>"xlswrite('G:\Mi unidad\1. PROYECTOS TELLO 2022\SCM SPILL OVERS\outputs\PEAO\densidad\1%\simulacion_4\output_tests.xlsx',ub_vec_"&amp;RW118&amp;"','ub_vec_"&amp;RW118&amp;"');"</f>
        <v>xlswrite('G:\Mi unidad\1. PROYECTOS TELLO 2022\SCM SPILL OVERS\outputs\PEAO\densidad\1%\simulacion_4\output_tests.xlsx',ub_vec_78','ub_vec_78');</v>
      </c>
      <c r="SI118">
        <v>78</v>
      </c>
      <c r="SJ118" t="str">
        <f>"xlswrite('G:\Mi unidad\1. PROYECTOS TELLO 2022\SCM SPILL OVERS\outputs\PEAO\densidad_g\1%\simulacion_4\output_tests.xlsx',ub_vec_"&amp;SI118&amp;"','ub_vec_"&amp;SI118&amp;"');"</f>
        <v>xlswrite('G:\Mi unidad\1. PROYECTOS TELLO 2022\SCM SPILL OVERS\outputs\PEAO\densidad_g\1%\simulacion_4\output_tests.xlsx',ub_vec_78','ub_vec_78');</v>
      </c>
      <c r="SU118">
        <v>78</v>
      </c>
      <c r="SV118" t="str">
        <f>"xlswrite('G:\Mi unidad\1. PROYECTOS TELLO 2022\SCM SPILL OVERS\outputs\PEAO\distancia_centro_salud\1%\simulacion_4\output_tests.xlsx',ub_vec_"&amp;SU118&amp;"','ub_vec_"&amp;SU118&amp;"');"</f>
        <v>xlswrite('G:\Mi unidad\1. PROYECTOS TELLO 2022\SCM SPILL OVERS\outputs\PEAO\distancia_centro_salud\1%\simulacion_4\output_tests.xlsx',ub_vec_78','ub_vec_78');</v>
      </c>
      <c r="TH118">
        <v>78</v>
      </c>
      <c r="TI118" t="str">
        <f>"xlswrite('G:\Mi unidad\1. PROYECTOS TELLO 2022\SCM SPILL OVERS\outputs\PEAO\informalidad\1%\simulacion_4\output_tests.xlsx',ub_vec_"&amp;TH118&amp;"','ub_vec_"&amp;TH118&amp;"');"</f>
        <v>xlswrite('G:\Mi unidad\1. PROYECTOS TELLO 2022\SCM SPILL OVERS\outputs\PEAO\informalidad\1%\simulacion_4\output_tests.xlsx',ub_vec_78','ub_vec_78');</v>
      </c>
      <c r="TU118">
        <v>78</v>
      </c>
      <c r="TV118" t="str">
        <f>"xlswrite('G:\Mi unidad\1. PROYECTOS TELLO 2022\SCM SPILL OVERS\outputs\PEAO\alimentos\1%\simulacion_4\output_tests.xlsx',ub_vec_"&amp;TU118&amp;"','ub_vec_"&amp;TU118&amp;"');"</f>
        <v>xlswrite('G:\Mi unidad\1. PROYECTOS TELLO 2022\SCM SPILL OVERS\outputs\PEAO\alimentos\1%\simulacion_4\output_tests.xlsx',ub_vec_78','ub_vec_78');</v>
      </c>
      <c r="UB118">
        <v>78</v>
      </c>
      <c r="UC118" t="str">
        <f>"xlswrite('G:\Mi unidad\1. PROYECTOS TELLO 2022\SCM SPILL OVERS\outputs\PEAO\jefe_hogar\1%\simulacion_4\output_tests.xlsx',ub_vec_"&amp;UB118&amp;"','ub_vec_"&amp;UB118&amp;"');"</f>
        <v>xlswrite('G:\Mi unidad\1. PROYECTOS TELLO 2022\SCM SPILL OVERS\outputs\PEAO\jefe_hogar\1%\simulacion_4\output_tests.xlsx',ub_vec_78','ub_vec_78');</v>
      </c>
      <c r="UI118">
        <v>78</v>
      </c>
      <c r="UJ118" t="str">
        <f>"xlswrite('G:\Mi unidad\1. PROYECTOS TELLO 2022\SCM SPILL OVERS\outputs\PEAO\mujeres\1%\simulacion_4\output_tests.xlsx',ub_vec_"&amp;UI118&amp;"','ub_vec_"&amp;UI118&amp;"');"</f>
        <v>xlswrite('G:\Mi unidad\1. PROYECTOS TELLO 2022\SCM SPILL OVERS\outputs\PEAO\mujeres\1%\simulacion_4\output_tests.xlsx',ub_vec_78','ub_vec_78');</v>
      </c>
      <c r="UU118">
        <v>78</v>
      </c>
      <c r="UV118" t="str">
        <f>"xlswrite('G:\Mi unidad\1. PROYECTOS TELLO 2022\SCM SPILL OVERS\outputs\PEAO\criminalidad\1%\simulacion_4\output_tests.xlsx',ub_vec_"&amp;UU118&amp;"','ub_vec_"&amp;UU118&amp;"');"</f>
        <v>xlswrite('G:\Mi unidad\1. PROYECTOS TELLO 2022\SCM SPILL OVERS\outputs\PEAO\criminalidad\1%\simulacion_4\output_tests.xlsx',ub_vec_78','ub_vec_78');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OVERS\outputs\PEAO\bajo_niv_educ\1%\simulacion_4\output_tests.xlsx',p_value_vec_"&amp;QW119&amp;"','p_value_vec_"&amp;QW119&amp;"');"</f>
        <v>xlswrite('G:\Mi unidad\1. PROYECTOS TELLO 2022\SCM SPILL OVERS\outputs\PEAO\bajo_niv_educ\1%\simulacion_4\output_tests.xlsx',p_value_vec_78','p_value_vec_78');</v>
      </c>
      <c r="RK119">
        <v>78</v>
      </c>
      <c r="RL119" t="str">
        <f>"xlswrite('G:\Mi unidad\1. PROYECTOS TELLO 2022\SCM SPILL OVERS\outputs\PEAO\bajo_ingreso\1%\simulacion_4\output_tests.xlsx',p_value_vec_"&amp;RK119&amp;"','p_value_vec_"&amp;RK119&amp;"');"</f>
        <v>xlswrite('G:\Mi unidad\1. PROYECTOS TELLO 2022\SCM SPILL OVERS\outputs\PEAO\bajo_ingreso\1%\simulacion_4\output_tests.xlsx',p_value_vec_78','p_value_vec_78');</v>
      </c>
      <c r="RW119">
        <v>78</v>
      </c>
      <c r="RX119" t="str">
        <f>"xlswrite('G:\Mi unidad\1. PROYECTOS TELLO 2022\SCM SPILL OVERS\outputs\PEAO\densidad\1%\simulacion_4\output_tests.xlsx',p_value_vec_"&amp;RW119&amp;"','p_value_vec_"&amp;RW119&amp;"');"</f>
        <v>xlswrite('G:\Mi unidad\1. PROYECTOS TELLO 2022\SCM SPILL OVERS\outputs\PEAO\densidad\1%\simulacion_4\output_tests.xlsx',p_value_vec_78','p_value_vec_78');</v>
      </c>
      <c r="SI119">
        <v>78</v>
      </c>
      <c r="SJ119" t="str">
        <f>"xlswrite('G:\Mi unidad\1. PROYECTOS TELLO 2022\SCM SPILL OVERS\outputs\PEAO\densidad_g\1%\simulacion_4\output_tests.xlsx',p_value_vec_"&amp;SI119&amp;"','p_value_vec_"&amp;SI119&amp;"');"</f>
        <v>xlswrite('G:\Mi unidad\1. PROYECTOS TELLO 2022\SCM SPILL OVERS\outputs\PEAO\densidad_g\1%\simulacion_4\output_tests.xlsx',p_value_vec_78','p_value_vec_78');</v>
      </c>
      <c r="SU119">
        <v>78</v>
      </c>
      <c r="SV119" t="str">
        <f>"xlswrite('G:\Mi unidad\1. PROYECTOS TELLO 2022\SCM SPILL OVERS\outputs\PEAO\distancia_centro_salud\1%\simulacion_4\output_tests.xlsx',p_value_vec_"&amp;SU119&amp;"','p_value_vec_"&amp;SU119&amp;"');"</f>
        <v>xlswrite('G:\Mi unidad\1. PROYECTOS TELLO 2022\SCM SPILL OVERS\outputs\PEAO\distancia_centro_salud\1%\simulacion_4\output_tests.xlsx',p_value_vec_78','p_value_vec_78');</v>
      </c>
      <c r="TH119">
        <v>78</v>
      </c>
      <c r="TI119" t="str">
        <f>"xlswrite('G:\Mi unidad\1. PROYECTOS TELLO 2022\SCM SPILL OVERS\outputs\PEAO\informalidad\1%\simulacion_4\output_tests.xlsx',p_value_vec_"&amp;TH119&amp;"','p_value_vec_"&amp;TH119&amp;"');"</f>
        <v>xlswrite('G:\Mi unidad\1. PROYECTOS TELLO 2022\SCM SPILL OVERS\outputs\PEAO\informalidad\1%\simulacion_4\output_tests.xlsx',p_value_vec_78','p_value_vec_78');</v>
      </c>
      <c r="TU119">
        <v>78</v>
      </c>
      <c r="TV119" t="str">
        <f>"xlswrite('G:\Mi unidad\1. PROYECTOS TELLO 2022\SCM SPILL OVERS\outputs\PEAO\alimentos\1%\simulacion_4\output_tests.xlsx',p_value_vec_"&amp;TU119&amp;"','p_value_vec_"&amp;TU119&amp;"');"</f>
        <v>xlswrite('G:\Mi unidad\1. PROYECTOS TELLO 2022\SCM SPILL OVERS\outputs\PEAO\alimentos\1%\simulacion_4\output_tests.xlsx',p_value_vec_78','p_value_vec_78');</v>
      </c>
      <c r="UB119">
        <v>78</v>
      </c>
      <c r="UC119" t="str">
        <f>"xlswrite('G:\Mi unidad\1. PROYECTOS TELLO 2022\SCM SPILL OVERS\outputs\PEAO\jefe_hogar\1%\simulacion_4\output_tests.xlsx',p_value_vec_"&amp;UB119&amp;"','p_value_vec_"&amp;UB119&amp;"');"</f>
        <v>xlswrite('G:\Mi unidad\1. PROYECTOS TELLO 2022\SCM SPILL OVERS\outputs\PEAO\jefe_hogar\1%\simulacion_4\output_tests.xlsx',p_value_vec_78','p_value_vec_78');</v>
      </c>
      <c r="UI119">
        <v>78</v>
      </c>
      <c r="UJ119" t="str">
        <f>"xlswrite('G:\Mi unidad\1. PROYECTOS TELLO 2022\SCM SPILL OVERS\outputs\PEAO\mujeres\1%\simulacion_4\output_tests.xlsx',p_value_vec_"&amp;UI119&amp;"','p_value_vec_"&amp;UI119&amp;"');"</f>
        <v>xlswrite('G:\Mi unidad\1. PROYECTOS TELLO 2022\SCM SPILL OVERS\outputs\PEAO\mujeres\1%\simulacion_4\output_tests.xlsx',p_value_vec_78','p_value_vec_78');</v>
      </c>
      <c r="UU119">
        <v>78</v>
      </c>
      <c r="UV119" t="str">
        <f>"xlswrite('G:\Mi unidad\1. PROYECTOS TELLO 2022\SCM SPILL OVERS\outputs\PEAO\criminalidad\1%\simulacion_4\output_tests.xlsx',p_value_vec_"&amp;UU119&amp;"','p_value_vec_"&amp;UU119&amp;"');"</f>
        <v>xlswrite('G:\Mi unidad\1. PROYECTOS TELLO 2022\SCM SPILL OVERS\outputs\PEAO\criminalidad\1%\simulacion_4\output_tests.xlsx',p_value_vec_78','p_value_vec_78');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OVERS\outputs\PEAO\bajo_niv_educ\1%\simulacion_4\output_tests.xlsx',alpha1_hat_vec_"&amp;QW120&amp;"','alpha1_hat_vec_"&amp;QW120&amp;"');"</f>
        <v>xlswrite('G:\Mi unidad\1. PROYECTOS TELLO 2022\SCM SPILL OVERS\outputs\PEAO\bajo_niv_educ\1%\simulacion_4\output_tests.xlsx',alpha1_hat_vec_78','alpha1_hat_vec_78');</v>
      </c>
      <c r="RK120">
        <v>78</v>
      </c>
      <c r="RL120" t="str">
        <f>"xlswrite('G:\Mi unidad\1. PROYECTOS TELLO 2022\SCM SPILL OVERS\outputs\PEAO\bajo_ingreso\1%\simulacion_4\output_tests.xlsx',alpha1_hat_vec_"&amp;RK120&amp;"','alpha1_hat_vec_"&amp;RK120&amp;"');"</f>
        <v>xlswrite('G:\Mi unidad\1. PROYECTOS TELLO 2022\SCM SPILL OVERS\outputs\PEAO\bajo_ingreso\1%\simulacion_4\output_tests.xlsx',alpha1_hat_vec_78','alpha1_hat_vec_78');</v>
      </c>
      <c r="RW120">
        <v>78</v>
      </c>
      <c r="RX120" t="str">
        <f>"xlswrite('G:\Mi unidad\1. PROYECTOS TELLO 2022\SCM SPILL OVERS\outputs\PEAO\densidad\1%\simulacion_4\output_tests.xlsx',alpha1_hat_vec_"&amp;RW120&amp;"','alpha1_hat_vec_"&amp;RW120&amp;"');"</f>
        <v>xlswrite('G:\Mi unidad\1. PROYECTOS TELLO 2022\SCM SPILL OVERS\outputs\PEAO\densidad\1%\simulacion_4\output_tests.xlsx',alpha1_hat_vec_78','alpha1_hat_vec_78');</v>
      </c>
      <c r="SI120">
        <v>78</v>
      </c>
      <c r="SJ120" t="str">
        <f>"xlswrite('G:\Mi unidad\1. PROYECTOS TELLO 2022\SCM SPILL OVERS\outputs\PEAO\densidad_g\1%\simulacion_4\output_tests.xlsx',alpha1_hat_vec_"&amp;SI120&amp;"','alpha1_hat_vec_"&amp;SI120&amp;"');"</f>
        <v>xlswrite('G:\Mi unidad\1. PROYECTOS TELLO 2022\SCM SPILL OVERS\outputs\PEAO\densidad_g\1%\simulacion_4\output_tests.xlsx',alpha1_hat_vec_78','alpha1_hat_vec_78');</v>
      </c>
      <c r="SU120">
        <v>78</v>
      </c>
      <c r="SV120" t="str">
        <f>"xlswrite('G:\Mi unidad\1. PROYECTOS TELLO 2022\SCM SPILL OVERS\outputs\PEAO\distancia_centro_salud\1%\simulacion_4\output_tests.xlsx',alpha1_hat_vec_"&amp;SU120&amp;"','alpha1_hat_vec_"&amp;SU120&amp;"');"</f>
        <v>xlswrite('G:\Mi unidad\1. PROYECTOS TELLO 2022\SCM SPILL OVERS\outputs\PEAO\distancia_centro_salud\1%\simulacion_4\output_tests.xlsx',alpha1_hat_vec_78','alpha1_hat_vec_78');</v>
      </c>
      <c r="TH120">
        <v>78</v>
      </c>
      <c r="TI120" t="str">
        <f>"xlswrite('G:\Mi unidad\1. PROYECTOS TELLO 2022\SCM SPILL OVERS\outputs\PEAO\informalidad\1%\simulacion_4\output_tests.xlsx',alpha1_hat_vec_"&amp;TH120&amp;"','alpha1_hat_vec_"&amp;TH120&amp;"');"</f>
        <v>xlswrite('G:\Mi unidad\1. PROYECTOS TELLO 2022\SCM SPILL OVERS\outputs\PEAO\informalidad\1%\simulacion_4\output_tests.xlsx',alpha1_hat_vec_78','alpha1_hat_vec_78');</v>
      </c>
      <c r="TU120">
        <v>78</v>
      </c>
      <c r="TV120" t="str">
        <f>"xlswrite('G:\Mi unidad\1. PROYECTOS TELLO 2022\SCM SPILL OVERS\outputs\PEAO\alimentos\1%\simulacion_4\output_tests.xlsx',alpha1_hat_vec_"&amp;TU120&amp;"','alpha1_hat_vec_"&amp;TU120&amp;"');"</f>
        <v>xlswrite('G:\Mi unidad\1. PROYECTOS TELLO 2022\SCM SPILL OVERS\outputs\PEAO\alimentos\1%\simulacion_4\output_tests.xlsx',alpha1_hat_vec_78','alpha1_hat_vec_78');</v>
      </c>
      <c r="UB120">
        <v>78</v>
      </c>
      <c r="UC120" t="str">
        <f>"xlswrite('G:\Mi unidad\1. PROYECTOS TELLO 2022\SCM SPILL OVERS\outputs\PEAO\jefe_hogar\1%\simulacion_4\output_tests.xlsx',alpha1_hat_vec_"&amp;UB120&amp;"','alpha1_hat_vec_"&amp;UB120&amp;"');"</f>
        <v>xlswrite('G:\Mi unidad\1. PROYECTOS TELLO 2022\SCM SPILL OVERS\outputs\PEAO\jefe_hogar\1%\simulacion_4\output_tests.xlsx',alpha1_hat_vec_78','alpha1_hat_vec_78');</v>
      </c>
      <c r="UI120">
        <v>78</v>
      </c>
      <c r="UJ120" t="str">
        <f>"xlswrite('G:\Mi unidad\1. PROYECTOS TELLO 2022\SCM SPILL OVERS\outputs\PEAO\mujeres\1%\simulacion_4\output_tests.xlsx',alpha1_hat_vec_"&amp;UI120&amp;"','alpha1_hat_vec_"&amp;UI120&amp;"');"</f>
        <v>xlswrite('G:\Mi unidad\1. PROYECTOS TELLO 2022\SCM SPILL OVERS\outputs\PEAO\mujeres\1%\simulacion_4\output_tests.xlsx',alpha1_hat_vec_78','alpha1_hat_vec_78');</v>
      </c>
      <c r="UU120">
        <v>78</v>
      </c>
      <c r="UV120" t="str">
        <f>"xlswrite('G:\Mi unidad\1. PROYECTOS TELLO 2022\SCM SPILL OVERS\outputs\PEAO\criminalidad\1%\simulacion_4\output_tests.xlsx',alpha1_hat_vec_"&amp;UU120&amp;"','alpha1_hat_vec_"&amp;UU120&amp;"');"</f>
        <v>xlswrite('G:\Mi unidad\1. PROYECTOS TELLO 2022\SCM SPILL OVERS\outputs\PEAO\criminalidad\1%\simulacion_4\output_tests.xlsx',alpha1_hat_vec_78','alpha1_hat_vec_78');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sp_andrews(Y_pre_"&amp;QP121&amp;",PEAO_"&amp;QP121&amp;"(:,T+s),A_"&amp;QP121&amp;",C,d,alpha_sig);"</f>
        <v xml:space="preserve">    spillover_test_71(s) = sp_andrews(Y_pre_71,PEAO_71(:,T+s),A_71,C,d,alpha_sig);</v>
      </c>
      <c r="QW121">
        <v>78</v>
      </c>
      <c r="QX121" t="str">
        <f>"xlswrite('G:\Mi unidad\1. PROYECTOS TELLO 2022\SCM SPILL OVERS\outputs\PEAO\bajo_niv_educ\1%\simulacion_4\output_tests.xlsx',spillover_test_"&amp;QW121&amp;"','sp_test_"&amp;QW121&amp;"');"</f>
        <v>xlswrite('G:\Mi unidad\1. PROYECTOS TELLO 2022\SCM SPILL OVERS\outputs\PEAO\bajo_niv_educ\1%\simulacion_4\output_tests.xlsx',spillover_test_78','sp_test_78');</v>
      </c>
      <c r="RK121">
        <v>78</v>
      </c>
      <c r="RL121" t="str">
        <f>"xlswrite('G:\Mi unidad\1. PROYECTOS TELLO 2022\SCM SPILL OVERS\outputs\PEAO\bajo_ingreso\1%\simulacion_4\output_tests.xlsx',spillover_test_"&amp;RK121&amp;"','sp_test_"&amp;RK121&amp;"');"</f>
        <v>xlswrite('G:\Mi unidad\1. PROYECTOS TELLO 2022\SCM SPILL OVERS\outputs\PEAO\bajo_ingreso\1%\simulacion_4\output_tests.xlsx',spillover_test_78','sp_test_78');</v>
      </c>
      <c r="RW121">
        <v>78</v>
      </c>
      <c r="RX121" t="str">
        <f>"xlswrite('G:\Mi unidad\1. PROYECTOS TELLO 2022\SCM SPILL OVERS\outputs\PEAO\densidad\1%\simulacion_4\output_tests.xlsx',spillover_test_"&amp;RW121&amp;"','sp_test_"&amp;RW121&amp;"');"</f>
        <v>xlswrite('G:\Mi unidad\1. PROYECTOS TELLO 2022\SCM SPILL OVERS\outputs\PEAO\densidad\1%\simulacion_4\output_tests.xlsx',spillover_test_78','sp_test_78');</v>
      </c>
      <c r="SI121">
        <v>78</v>
      </c>
      <c r="SJ121" t="str">
        <f>"xlswrite('G:\Mi unidad\1. PROYECTOS TELLO 2022\SCM SPILL OVERS\outputs\PEAO\densidad_g\1%\simulacion_4\output_tests.xlsx',spillover_test_"&amp;SI121&amp;"','sp_test_"&amp;SI121&amp;"');"</f>
        <v>xlswrite('G:\Mi unidad\1. PROYECTOS TELLO 2022\SCM SPILL OVERS\outputs\PEAO\densidad_g\1%\simulacion_4\output_tests.xlsx',spillover_test_78','sp_test_78');</v>
      </c>
      <c r="SU121">
        <v>78</v>
      </c>
      <c r="SV121" t="str">
        <f>"xlswrite('G:\Mi unidad\1. PROYECTOS TELLO 2022\SCM SPILL OVERS\outputs\PEAO\distancia_centro_salud\1%\simulacion_4\output_tests.xlsx',spillover_test_"&amp;SU121&amp;"','sp_test_"&amp;SU121&amp;"');"</f>
        <v>xlswrite('G:\Mi unidad\1. PROYECTOS TELLO 2022\SCM SPILL OVERS\outputs\PEAO\distancia_centro_salud\1%\simulacion_4\output_tests.xlsx',spillover_test_78','sp_test_78');</v>
      </c>
      <c r="TH121">
        <v>78</v>
      </c>
      <c r="TI121" t="str">
        <f>"xlswrite('G:\Mi unidad\1. PROYECTOS TELLO 2022\SCM SPILL OVERS\outputs\PEAO\informalidad\1%\simulacion_4\output_tests.xlsx',spillover_test_"&amp;TH121&amp;"','sp_test_"&amp;TH121&amp;"');"</f>
        <v>xlswrite('G:\Mi unidad\1. PROYECTOS TELLO 2022\SCM SPILL OVERS\outputs\PEAO\informalidad\1%\simulacion_4\output_tests.xlsx',spillover_test_78','sp_test_78');</v>
      </c>
      <c r="TU121">
        <v>78</v>
      </c>
      <c r="TV121" t="str">
        <f>"xlswrite('G:\Mi unidad\1. PROYECTOS TELLO 2022\SCM SPILL OVERS\outputs\PEAO\alimentos\1%\simulacion_4\output_tests.xlsx',spillover_test_"&amp;TU121&amp;"','sp_test_"&amp;TU121&amp;"');"</f>
        <v>xlswrite('G:\Mi unidad\1. PROYECTOS TELLO 2022\SCM SPILL OVERS\outputs\PEAO\alimentos\1%\simulacion_4\output_tests.xlsx',spillover_test_78','sp_test_78');</v>
      </c>
      <c r="UB121">
        <v>78</v>
      </c>
      <c r="UC121" t="str">
        <f>"xlswrite('G:\Mi unidad\1. PROYECTOS TELLO 2022\SCM SPILL OVERS\outputs\PEAO\jefe_hogar\1%\simulacion_4\output_tests.xlsx',spillover_test_"&amp;UB121&amp;"','sp_test_"&amp;UB121&amp;"');"</f>
        <v>xlswrite('G:\Mi unidad\1. PROYECTOS TELLO 2022\SCM SPILL OVERS\outputs\PEAO\jefe_hogar\1%\simulacion_4\output_tests.xlsx',spillover_test_78','sp_test_78');</v>
      </c>
      <c r="UI121">
        <v>78</v>
      </c>
      <c r="UJ121" t="str">
        <f>"xlswrite('G:\Mi unidad\1. PROYECTOS TELLO 2022\SCM SPILL OVERS\outputs\PEAO\mujeres\1%\simulacion_4\output_tests.xlsx',spillover_test_"&amp;UI121&amp;"','sp_test_"&amp;UI121&amp;"');"</f>
        <v>xlswrite('G:\Mi unidad\1. PROYECTOS TELLO 2022\SCM SPILL OVERS\outputs\PEAO\mujeres\1%\simulacion_4\output_tests.xlsx',spillover_test_78','sp_test_78');</v>
      </c>
      <c r="UU121">
        <v>78</v>
      </c>
      <c r="UV121" t="str">
        <f>"xlswrite('G:\Mi unidad\1. PROYECTOS TELLO 2022\SCM SPILL OVERS\outputs\PEAO\criminalidad\1%\simulacion_4\output_tests.xlsx',spillover_test_"&amp;UU121&amp;"','sp_test_"&amp;UU121&amp;"');"</f>
        <v>xlswrite('G:\Mi unidad\1. PROYECTOS TELLO 2022\SCM SPILL OVERS\outputs\PEAO\criminalidad\1%\simulacion_4\output_tests.xlsx',spillover_test_78','sp_test_78');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OVERS\outputs\PEAO\bajo_niv_educ\1%\simulacion_4\output_tests.xlsx',lb_vec_"&amp;QW122&amp;"','lb_vec_"&amp;QW122&amp;"');"</f>
        <v>xlswrite('G:\Mi unidad\1. PROYECTOS TELLO 2022\SCM SPILL OVERS\outputs\PEAO\bajo_niv_educ\1%\simulacion_4\output_tests.xlsx',lb_vec_79','lb_vec_79');</v>
      </c>
      <c r="RK122">
        <v>79</v>
      </c>
      <c r="RL122" t="str">
        <f>"xlswrite('G:\Mi unidad\1. PROYECTOS TELLO 2022\SCM SPILL OVERS\outputs\PEAO\bajo_ingreso\1%\simulacion_4\output_tests.xlsx',lb_vec_"&amp;RK122&amp;"','lb_vec_"&amp;RK122&amp;"');"</f>
        <v>xlswrite('G:\Mi unidad\1. PROYECTOS TELLO 2022\SCM SPILL OVERS\outputs\PEAO\bajo_ingreso\1%\simulacion_4\output_tests.xlsx',lb_vec_79','lb_vec_79');</v>
      </c>
      <c r="RW122">
        <v>79</v>
      </c>
      <c r="RX122" t="str">
        <f>"xlswrite('G:\Mi unidad\1. PROYECTOS TELLO 2022\SCM SPILL OVERS\outputs\PEAO\densidad\1%\simulacion_4\output_tests.xlsx',lb_vec_"&amp;RW122&amp;"','lb_vec_"&amp;RW122&amp;"');"</f>
        <v>xlswrite('G:\Mi unidad\1. PROYECTOS TELLO 2022\SCM SPILL OVERS\outputs\PEAO\densidad\1%\simulacion_4\output_tests.xlsx',lb_vec_79','lb_vec_79');</v>
      </c>
      <c r="SI122">
        <v>79</v>
      </c>
      <c r="SJ122" t="str">
        <f>"xlswrite('G:\Mi unidad\1. PROYECTOS TELLO 2022\SCM SPILL OVERS\outputs\PEAO\densidad_g\1%\simulacion_4\output_tests.xlsx',lb_vec_"&amp;SI122&amp;"','lb_vec_"&amp;SI122&amp;"');"</f>
        <v>xlswrite('G:\Mi unidad\1. PROYECTOS TELLO 2022\SCM SPILL OVERS\outputs\PEAO\densidad_g\1%\simulacion_4\output_tests.xlsx',lb_vec_79','lb_vec_79');</v>
      </c>
      <c r="SU122">
        <v>79</v>
      </c>
      <c r="SV122" t="str">
        <f>"xlswrite('G:\Mi unidad\1. PROYECTOS TELLO 2022\SCM SPILL OVERS\outputs\PEAO\distancia_centro_salud\1%\simulacion_4\output_tests.xlsx',lb_vec_"&amp;SU122&amp;"','lb_vec_"&amp;SU122&amp;"');"</f>
        <v>xlswrite('G:\Mi unidad\1. PROYECTOS TELLO 2022\SCM SPILL OVERS\outputs\PEAO\distancia_centro_salud\1%\simulacion_4\output_tests.xlsx',lb_vec_79','lb_vec_79');</v>
      </c>
      <c r="TH122">
        <v>79</v>
      </c>
      <c r="TI122" t="str">
        <f>"xlswrite('G:\Mi unidad\1. PROYECTOS TELLO 2022\SCM SPILL OVERS\outputs\PEAO\informalidad\1%\simulacion_4\output_tests.xlsx',lb_vec_"&amp;TH122&amp;"','lb_vec_"&amp;TH122&amp;"');"</f>
        <v>xlswrite('G:\Mi unidad\1. PROYECTOS TELLO 2022\SCM SPILL OVERS\outputs\PEAO\informalidad\1%\simulacion_4\output_tests.xlsx',lb_vec_79','lb_vec_79');</v>
      </c>
      <c r="TU122">
        <v>79</v>
      </c>
      <c r="TV122" t="str">
        <f>"xlswrite('G:\Mi unidad\1. PROYECTOS TELLO 2022\SCM SPILL OVERS\outputs\PEAO\alimentos\1%\simulacion_4\output_tests.xlsx',lb_vec_"&amp;TU122&amp;"','lb_vec_"&amp;TU122&amp;"');"</f>
        <v>xlswrite('G:\Mi unidad\1. PROYECTOS TELLO 2022\SCM SPILL OVERS\outputs\PEAO\alimentos\1%\simulacion_4\output_tests.xlsx',lb_vec_79','lb_vec_79');</v>
      </c>
      <c r="UB122">
        <v>79</v>
      </c>
      <c r="UC122" t="str">
        <f>"xlswrite('G:\Mi unidad\1. PROYECTOS TELLO 2022\SCM SPILL OVERS\outputs\PEAO\jefe_hogar\1%\simulacion_4\output_tests.xlsx',lb_vec_"&amp;UB122&amp;"','lb_vec_"&amp;UB122&amp;"');"</f>
        <v>xlswrite('G:\Mi unidad\1. PROYECTOS TELLO 2022\SCM SPILL OVERS\outputs\PEAO\jefe_hogar\1%\simulacion_4\output_tests.xlsx',lb_vec_79','lb_vec_79');</v>
      </c>
      <c r="UI122">
        <v>79</v>
      </c>
      <c r="UJ122" t="str">
        <f>"xlswrite('G:\Mi unidad\1. PROYECTOS TELLO 2022\SCM SPILL OVERS\outputs\PEAO\mujeres\1%\simulacion_4\output_tests.xlsx',lb_vec_"&amp;UI122&amp;"','lb_vec_"&amp;UI122&amp;"');"</f>
        <v>xlswrite('G:\Mi unidad\1. PROYECTOS TELLO 2022\SCM SPILL OVERS\outputs\PEAO\mujeres\1%\simulacion_4\output_tests.xlsx',lb_vec_79','lb_vec_79');</v>
      </c>
      <c r="UU122">
        <v>79</v>
      </c>
      <c r="UV122" t="str">
        <f>"xlswrite('G:\Mi unidad\1. PROYECTOS TELLO 2022\SCM SPILL OVERS\outputs\PEAO\criminalidad\1%\simulacion_4\output_tests.xlsx',lb_vec_"&amp;UU122&amp;"','lb_vec_"&amp;UU122&amp;"');"</f>
        <v>xlswrite('G:\Mi unidad\1. PROYECTOS TELLO 2022\SCM SPILL OVERS\outputs\PEAO\criminalidad\1%\simulacion_4\output_tests.xlsx',lb_vec_79','lb_vec_79');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OVERS\outputs\PEAO\bajo_niv_educ\1%\simulacion_4\output_tests.xlsx',ub_vec_"&amp;QW123&amp;"','ub_vec_"&amp;QW123&amp;"');"</f>
        <v>xlswrite('G:\Mi unidad\1. PROYECTOS TELLO 2022\SCM SPILL OVERS\outputs\PEAO\bajo_niv_educ\1%\simulacion_4\output_tests.xlsx',ub_vec_79','ub_vec_79');</v>
      </c>
      <c r="RK123">
        <v>79</v>
      </c>
      <c r="RL123" t="str">
        <f>"xlswrite('G:\Mi unidad\1. PROYECTOS TELLO 2022\SCM SPILL OVERS\outputs\PEAO\bajo_ingreso\1%\simulacion_4\output_tests.xlsx',ub_vec_"&amp;RK123&amp;"','ub_vec_"&amp;RK123&amp;"');"</f>
        <v>xlswrite('G:\Mi unidad\1. PROYECTOS TELLO 2022\SCM SPILL OVERS\outputs\PEAO\bajo_ingreso\1%\simulacion_4\output_tests.xlsx',ub_vec_79','ub_vec_79');</v>
      </c>
      <c r="RW123">
        <v>79</v>
      </c>
      <c r="RX123" t="str">
        <f>"xlswrite('G:\Mi unidad\1. PROYECTOS TELLO 2022\SCM SPILL OVERS\outputs\PEAO\densidad\1%\simulacion_4\output_tests.xlsx',ub_vec_"&amp;RW123&amp;"','ub_vec_"&amp;RW123&amp;"');"</f>
        <v>xlswrite('G:\Mi unidad\1. PROYECTOS TELLO 2022\SCM SPILL OVERS\outputs\PEAO\densidad\1%\simulacion_4\output_tests.xlsx',ub_vec_79','ub_vec_79');</v>
      </c>
      <c r="SI123">
        <v>79</v>
      </c>
      <c r="SJ123" t="str">
        <f>"xlswrite('G:\Mi unidad\1. PROYECTOS TELLO 2022\SCM SPILL OVERS\outputs\PEAO\densidad_g\1%\simulacion_4\output_tests.xlsx',ub_vec_"&amp;SI123&amp;"','ub_vec_"&amp;SI123&amp;"');"</f>
        <v>xlswrite('G:\Mi unidad\1. PROYECTOS TELLO 2022\SCM SPILL OVERS\outputs\PEAO\densidad_g\1%\simulacion_4\output_tests.xlsx',ub_vec_79','ub_vec_79');</v>
      </c>
      <c r="SU123">
        <v>79</v>
      </c>
      <c r="SV123" t="str">
        <f>"xlswrite('G:\Mi unidad\1. PROYECTOS TELLO 2022\SCM SPILL OVERS\outputs\PEAO\distancia_centro_salud\1%\simulacion_4\output_tests.xlsx',ub_vec_"&amp;SU123&amp;"','ub_vec_"&amp;SU123&amp;"');"</f>
        <v>xlswrite('G:\Mi unidad\1. PROYECTOS TELLO 2022\SCM SPILL OVERS\outputs\PEAO\distancia_centro_salud\1%\simulacion_4\output_tests.xlsx',ub_vec_79','ub_vec_79');</v>
      </c>
      <c r="TH123">
        <v>79</v>
      </c>
      <c r="TI123" t="str">
        <f>"xlswrite('G:\Mi unidad\1. PROYECTOS TELLO 2022\SCM SPILL OVERS\outputs\PEAO\informalidad\1%\simulacion_4\output_tests.xlsx',ub_vec_"&amp;TH123&amp;"','ub_vec_"&amp;TH123&amp;"');"</f>
        <v>xlswrite('G:\Mi unidad\1. PROYECTOS TELLO 2022\SCM SPILL OVERS\outputs\PEAO\informalidad\1%\simulacion_4\output_tests.xlsx',ub_vec_79','ub_vec_79');</v>
      </c>
      <c r="TU123">
        <v>79</v>
      </c>
      <c r="TV123" t="str">
        <f>"xlswrite('G:\Mi unidad\1. PROYECTOS TELLO 2022\SCM SPILL OVERS\outputs\PEAO\alimentos\1%\simulacion_4\output_tests.xlsx',ub_vec_"&amp;TU123&amp;"','ub_vec_"&amp;TU123&amp;"');"</f>
        <v>xlswrite('G:\Mi unidad\1. PROYECTOS TELLO 2022\SCM SPILL OVERS\outputs\PEAO\alimentos\1%\simulacion_4\output_tests.xlsx',ub_vec_79','ub_vec_79');</v>
      </c>
      <c r="UB123">
        <v>79</v>
      </c>
      <c r="UC123" t="str">
        <f>"xlswrite('G:\Mi unidad\1. PROYECTOS TELLO 2022\SCM SPILL OVERS\outputs\PEAO\jefe_hogar\1%\simulacion_4\output_tests.xlsx',ub_vec_"&amp;UB123&amp;"','ub_vec_"&amp;UB123&amp;"');"</f>
        <v>xlswrite('G:\Mi unidad\1. PROYECTOS TELLO 2022\SCM SPILL OVERS\outputs\PEAO\jefe_hogar\1%\simulacion_4\output_tests.xlsx',ub_vec_79','ub_vec_79');</v>
      </c>
      <c r="UI123">
        <v>79</v>
      </c>
      <c r="UJ123" t="str">
        <f>"xlswrite('G:\Mi unidad\1. PROYECTOS TELLO 2022\SCM SPILL OVERS\outputs\PEAO\mujeres\1%\simulacion_4\output_tests.xlsx',ub_vec_"&amp;UI123&amp;"','ub_vec_"&amp;UI123&amp;"');"</f>
        <v>xlswrite('G:\Mi unidad\1. PROYECTOS TELLO 2022\SCM SPILL OVERS\outputs\PEAO\mujeres\1%\simulacion_4\output_tests.xlsx',ub_vec_79','ub_vec_79');</v>
      </c>
      <c r="UU123">
        <v>79</v>
      </c>
      <c r="UV123" t="str">
        <f>"xlswrite('G:\Mi unidad\1. PROYECTOS TELLO 2022\SCM SPILL OVERS\outputs\PEAO\criminalidad\1%\simulacion_4\output_tests.xlsx',ub_vec_"&amp;UU123&amp;"','ub_vec_"&amp;UU123&amp;"');"</f>
        <v>xlswrite('G:\Mi unidad\1. PROYECTOS TELLO 2022\SCM SPILL OVERS\outputs\PEAO\criminalidad\1%\simulacion_4\output_tests.xlsx',ub_vec_79','ub_vec_79');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sp_andrews_te(Y_pre_"&amp;QI124&amp;",PEAO_"&amp;QI124&amp;"(:,T+s),A_"&amp;QI124&amp;",C,.05);"</f>
        <v xml:space="preserve">    [p_value_44,lb_44,ub_44] = sp_andrews_te(Y_pre_44,PEAO_44(:,T+s),A_44,C,.05);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OVERS\outputs\PEAO\bajo_niv_educ\1%\simulacion_4\output_tests.xlsx',p_value_vec_"&amp;QW124&amp;"','p_value_vec_"&amp;QW124&amp;"');"</f>
        <v>xlswrite('G:\Mi unidad\1. PROYECTOS TELLO 2022\SCM SPILL OVERS\outputs\PEAO\bajo_niv_educ\1%\simulacion_4\output_tests.xlsx',p_value_vec_79','p_value_vec_79');</v>
      </c>
      <c r="RK124">
        <v>79</v>
      </c>
      <c r="RL124" t="str">
        <f>"xlswrite('G:\Mi unidad\1. PROYECTOS TELLO 2022\SCM SPILL OVERS\outputs\PEAO\bajo_ingreso\1%\simulacion_4\output_tests.xlsx',p_value_vec_"&amp;RK124&amp;"','p_value_vec_"&amp;RK124&amp;"');"</f>
        <v>xlswrite('G:\Mi unidad\1. PROYECTOS TELLO 2022\SCM SPILL OVERS\outputs\PEAO\bajo_ingreso\1%\simulacion_4\output_tests.xlsx',p_value_vec_79','p_value_vec_79');</v>
      </c>
      <c r="RW124">
        <v>79</v>
      </c>
      <c r="RX124" t="str">
        <f>"xlswrite('G:\Mi unidad\1. PROYECTOS TELLO 2022\SCM SPILL OVERS\outputs\PEAO\densidad\1%\simulacion_4\output_tests.xlsx',p_value_vec_"&amp;RW124&amp;"','p_value_vec_"&amp;RW124&amp;"');"</f>
        <v>xlswrite('G:\Mi unidad\1. PROYECTOS TELLO 2022\SCM SPILL OVERS\outputs\PEAO\densidad\1%\simulacion_4\output_tests.xlsx',p_value_vec_79','p_value_vec_79');</v>
      </c>
      <c r="SI124">
        <v>79</v>
      </c>
      <c r="SJ124" t="str">
        <f>"xlswrite('G:\Mi unidad\1. PROYECTOS TELLO 2022\SCM SPILL OVERS\outputs\PEAO\densidad_g\1%\simulacion_4\output_tests.xlsx',p_value_vec_"&amp;SI124&amp;"','p_value_vec_"&amp;SI124&amp;"');"</f>
        <v>xlswrite('G:\Mi unidad\1. PROYECTOS TELLO 2022\SCM SPILL OVERS\outputs\PEAO\densidad_g\1%\simulacion_4\output_tests.xlsx',p_value_vec_79','p_value_vec_79');</v>
      </c>
      <c r="SU124">
        <v>79</v>
      </c>
      <c r="SV124" t="str">
        <f>"xlswrite('G:\Mi unidad\1. PROYECTOS TELLO 2022\SCM SPILL OVERS\outputs\PEAO\distancia_centro_salud\1%\simulacion_4\output_tests.xlsx',p_value_vec_"&amp;SU124&amp;"','p_value_vec_"&amp;SU124&amp;"');"</f>
        <v>xlswrite('G:\Mi unidad\1. PROYECTOS TELLO 2022\SCM SPILL OVERS\outputs\PEAO\distancia_centro_salud\1%\simulacion_4\output_tests.xlsx',p_value_vec_79','p_value_vec_79');</v>
      </c>
      <c r="TH124">
        <v>79</v>
      </c>
      <c r="TI124" t="str">
        <f>"xlswrite('G:\Mi unidad\1. PROYECTOS TELLO 2022\SCM SPILL OVERS\outputs\PEAO\informalidad\1%\simulacion_4\output_tests.xlsx',p_value_vec_"&amp;TH124&amp;"','p_value_vec_"&amp;TH124&amp;"');"</f>
        <v>xlswrite('G:\Mi unidad\1. PROYECTOS TELLO 2022\SCM SPILL OVERS\outputs\PEAO\informalidad\1%\simulacion_4\output_tests.xlsx',p_value_vec_79','p_value_vec_79');</v>
      </c>
      <c r="TU124">
        <v>79</v>
      </c>
      <c r="TV124" t="str">
        <f>"xlswrite('G:\Mi unidad\1. PROYECTOS TELLO 2022\SCM SPILL OVERS\outputs\PEAO\alimentos\1%\simulacion_4\output_tests.xlsx',p_value_vec_"&amp;TU124&amp;"','p_value_vec_"&amp;TU124&amp;"');"</f>
        <v>xlswrite('G:\Mi unidad\1. PROYECTOS TELLO 2022\SCM SPILL OVERS\outputs\PEAO\alimentos\1%\simulacion_4\output_tests.xlsx',p_value_vec_79','p_value_vec_79');</v>
      </c>
      <c r="UB124">
        <v>79</v>
      </c>
      <c r="UC124" t="str">
        <f>"xlswrite('G:\Mi unidad\1. PROYECTOS TELLO 2022\SCM SPILL OVERS\outputs\PEAO\jefe_hogar\1%\simulacion_4\output_tests.xlsx',p_value_vec_"&amp;UB124&amp;"','p_value_vec_"&amp;UB124&amp;"');"</f>
        <v>xlswrite('G:\Mi unidad\1. PROYECTOS TELLO 2022\SCM SPILL OVERS\outputs\PEAO\jefe_hogar\1%\simulacion_4\output_tests.xlsx',p_value_vec_79','p_value_vec_79');</v>
      </c>
      <c r="UI124">
        <v>79</v>
      </c>
      <c r="UJ124" t="str">
        <f>"xlswrite('G:\Mi unidad\1. PROYECTOS TELLO 2022\SCM SPILL OVERS\outputs\PEAO\mujeres\1%\simulacion_4\output_tests.xlsx',p_value_vec_"&amp;UI124&amp;"','p_value_vec_"&amp;UI124&amp;"');"</f>
        <v>xlswrite('G:\Mi unidad\1. PROYECTOS TELLO 2022\SCM SPILL OVERS\outputs\PEAO\mujeres\1%\simulacion_4\output_tests.xlsx',p_value_vec_79','p_value_vec_79');</v>
      </c>
      <c r="UU124">
        <v>79</v>
      </c>
      <c r="UV124" t="str">
        <f>"xlswrite('G:\Mi unidad\1. PROYECTOS TELLO 2022\SCM SPILL OVERS\outputs\PEAO\criminalidad\1%\simulacion_4\output_tests.xlsx',p_value_vec_"&amp;UU124&amp;"','p_value_vec_"&amp;UU124&amp;"');"</f>
        <v>xlswrite('G:\Mi unidad\1. PROYECTOS TELLO 2022\SCM SPILL OVERS\outputs\PEAO\criminalidad\1%\simulacion_4\output_tests.xlsx',p_value_vec_79','p_value_vec_79');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OVERS\outputs\PEAO\bajo_niv_educ\1%\simulacion_4\output_tests.xlsx',alpha1_hat_vec_"&amp;QW125&amp;"','alpha1_hat_vec_"&amp;QW125&amp;"');"</f>
        <v>xlswrite('G:\Mi unidad\1. PROYECTOS TELLO 2022\SCM SPILL OVERS\outputs\PEAO\bajo_niv_educ\1%\simulacion_4\output_tests.xlsx',alpha1_hat_vec_79','alpha1_hat_vec_79');</v>
      </c>
      <c r="RK125">
        <v>79</v>
      </c>
      <c r="RL125" t="str">
        <f>"xlswrite('G:\Mi unidad\1. PROYECTOS TELLO 2022\SCM SPILL OVERS\outputs\PEAO\bajo_ingreso\1%\simulacion_4\output_tests.xlsx',alpha1_hat_vec_"&amp;RK125&amp;"','alpha1_hat_vec_"&amp;RK125&amp;"');"</f>
        <v>xlswrite('G:\Mi unidad\1. PROYECTOS TELLO 2022\SCM SPILL OVERS\outputs\PEAO\bajo_ingreso\1%\simulacion_4\output_tests.xlsx',alpha1_hat_vec_79','alpha1_hat_vec_79');</v>
      </c>
      <c r="RW125">
        <v>79</v>
      </c>
      <c r="RX125" t="str">
        <f>"xlswrite('G:\Mi unidad\1. PROYECTOS TELLO 2022\SCM SPILL OVERS\outputs\PEAO\densidad\1%\simulacion_4\output_tests.xlsx',alpha1_hat_vec_"&amp;RW125&amp;"','alpha1_hat_vec_"&amp;RW125&amp;"');"</f>
        <v>xlswrite('G:\Mi unidad\1. PROYECTOS TELLO 2022\SCM SPILL OVERS\outputs\PEAO\densidad\1%\simulacion_4\output_tests.xlsx',alpha1_hat_vec_79','alpha1_hat_vec_79');</v>
      </c>
      <c r="SI125">
        <v>79</v>
      </c>
      <c r="SJ125" t="str">
        <f>"xlswrite('G:\Mi unidad\1. PROYECTOS TELLO 2022\SCM SPILL OVERS\outputs\PEAO\densidad_g\1%\simulacion_4\output_tests.xlsx',alpha1_hat_vec_"&amp;SI125&amp;"','alpha1_hat_vec_"&amp;SI125&amp;"');"</f>
        <v>xlswrite('G:\Mi unidad\1. PROYECTOS TELLO 2022\SCM SPILL OVERS\outputs\PEAO\densidad_g\1%\simulacion_4\output_tests.xlsx',alpha1_hat_vec_79','alpha1_hat_vec_79');</v>
      </c>
      <c r="SU125">
        <v>79</v>
      </c>
      <c r="SV125" t="str">
        <f>"xlswrite('G:\Mi unidad\1. PROYECTOS TELLO 2022\SCM SPILL OVERS\outputs\PEAO\distancia_centro_salud\1%\simulacion_4\output_tests.xlsx',alpha1_hat_vec_"&amp;SU125&amp;"','alpha1_hat_vec_"&amp;SU125&amp;"');"</f>
        <v>xlswrite('G:\Mi unidad\1. PROYECTOS TELLO 2022\SCM SPILL OVERS\outputs\PEAO\distancia_centro_salud\1%\simulacion_4\output_tests.xlsx',alpha1_hat_vec_79','alpha1_hat_vec_79');</v>
      </c>
      <c r="TH125">
        <v>79</v>
      </c>
      <c r="TI125" t="str">
        <f>"xlswrite('G:\Mi unidad\1. PROYECTOS TELLO 2022\SCM SPILL OVERS\outputs\PEAO\informalidad\1%\simulacion_4\output_tests.xlsx',alpha1_hat_vec_"&amp;TH125&amp;"','alpha1_hat_vec_"&amp;TH125&amp;"');"</f>
        <v>xlswrite('G:\Mi unidad\1. PROYECTOS TELLO 2022\SCM SPILL OVERS\outputs\PEAO\informalidad\1%\simulacion_4\output_tests.xlsx',alpha1_hat_vec_79','alpha1_hat_vec_79');</v>
      </c>
      <c r="TU125">
        <v>79</v>
      </c>
      <c r="TV125" t="str">
        <f>"xlswrite('G:\Mi unidad\1. PROYECTOS TELLO 2022\SCM SPILL OVERS\outputs\PEAO\alimentos\1%\simulacion_4\output_tests.xlsx',alpha1_hat_vec_"&amp;TU125&amp;"','alpha1_hat_vec_"&amp;TU125&amp;"');"</f>
        <v>xlswrite('G:\Mi unidad\1. PROYECTOS TELLO 2022\SCM SPILL OVERS\outputs\PEAO\alimentos\1%\simulacion_4\output_tests.xlsx',alpha1_hat_vec_79','alpha1_hat_vec_79');</v>
      </c>
      <c r="UB125">
        <v>79</v>
      </c>
      <c r="UC125" t="str">
        <f>"xlswrite('G:\Mi unidad\1. PROYECTOS TELLO 2022\SCM SPILL OVERS\outputs\PEAO\jefe_hogar\1%\simulacion_4\output_tests.xlsx',alpha1_hat_vec_"&amp;UB125&amp;"','alpha1_hat_vec_"&amp;UB125&amp;"');"</f>
        <v>xlswrite('G:\Mi unidad\1. PROYECTOS TELLO 2022\SCM SPILL OVERS\outputs\PEAO\jefe_hogar\1%\simulacion_4\output_tests.xlsx',alpha1_hat_vec_79','alpha1_hat_vec_79');</v>
      </c>
      <c r="UI125">
        <v>79</v>
      </c>
      <c r="UJ125" t="str">
        <f>"xlswrite('G:\Mi unidad\1. PROYECTOS TELLO 2022\SCM SPILL OVERS\outputs\PEAO\mujeres\1%\simulacion_4\output_tests.xlsx',alpha1_hat_vec_"&amp;UI125&amp;"','alpha1_hat_vec_"&amp;UI125&amp;"');"</f>
        <v>xlswrite('G:\Mi unidad\1. PROYECTOS TELLO 2022\SCM SPILL OVERS\outputs\PEAO\mujeres\1%\simulacion_4\output_tests.xlsx',alpha1_hat_vec_79','alpha1_hat_vec_79');</v>
      </c>
      <c r="UU125">
        <v>79</v>
      </c>
      <c r="UV125" t="str">
        <f>"xlswrite('G:\Mi unidad\1. PROYECTOS TELLO 2022\SCM SPILL OVERS\outputs\PEAO\criminalidad\1%\simulacion_4\output_tests.xlsx',alpha1_hat_vec_"&amp;UU125&amp;"','alpha1_hat_vec_"&amp;UU125&amp;"');"</f>
        <v>xlswrite('G:\Mi unidad\1. PROYECTOS TELLO 2022\SCM SPILL OVERS\outputs\PEAO\criminalidad\1%\simulacion_4\output_tests.xlsx',alpha1_hat_vec_79','alpha1_hat_vec_79');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OVERS\outputs\PEAO\bajo_niv_educ\1%\simulacion_4\output_tests.xlsx',spillover_test_"&amp;QW126&amp;"','sp_test_"&amp;QW126&amp;"');"</f>
        <v>xlswrite('G:\Mi unidad\1. PROYECTOS TELLO 2022\SCM SPILL OVERS\outputs\PEAO\bajo_niv_educ\1%\simulacion_4\output_tests.xlsx',spillover_test_79','sp_test_79');</v>
      </c>
      <c r="RK126">
        <v>79</v>
      </c>
      <c r="RL126" t="str">
        <f>"xlswrite('G:\Mi unidad\1. PROYECTOS TELLO 2022\SCM SPILL OVERS\outputs\PEAO\bajo_ingreso\1%\simulacion_4\output_tests.xlsx',spillover_test_"&amp;RK126&amp;"','sp_test_"&amp;RK126&amp;"');"</f>
        <v>xlswrite('G:\Mi unidad\1. PROYECTOS TELLO 2022\SCM SPILL OVERS\outputs\PEAO\bajo_ingreso\1%\simulacion_4\output_tests.xlsx',spillover_test_79','sp_test_79');</v>
      </c>
      <c r="RW126">
        <v>79</v>
      </c>
      <c r="RX126" t="str">
        <f>"xlswrite('G:\Mi unidad\1. PROYECTOS TELLO 2022\SCM SPILL OVERS\outputs\PEAO\densidad\1%\simulacion_4\output_tests.xlsx',spillover_test_"&amp;RW126&amp;"','sp_test_"&amp;RW126&amp;"');"</f>
        <v>xlswrite('G:\Mi unidad\1. PROYECTOS TELLO 2022\SCM SPILL OVERS\outputs\PEAO\densidad\1%\simulacion_4\output_tests.xlsx',spillover_test_79','sp_test_79');</v>
      </c>
      <c r="SI126">
        <v>79</v>
      </c>
      <c r="SJ126" t="str">
        <f>"xlswrite('G:\Mi unidad\1. PROYECTOS TELLO 2022\SCM SPILL OVERS\outputs\PEAO\densidad_g\1%\simulacion_4\output_tests.xlsx',spillover_test_"&amp;SI126&amp;"','sp_test_"&amp;SI126&amp;"');"</f>
        <v>xlswrite('G:\Mi unidad\1. PROYECTOS TELLO 2022\SCM SPILL OVERS\outputs\PEAO\densidad_g\1%\simulacion_4\output_tests.xlsx',spillover_test_79','sp_test_79');</v>
      </c>
      <c r="SU126">
        <v>79</v>
      </c>
      <c r="SV126" t="str">
        <f>"xlswrite('G:\Mi unidad\1. PROYECTOS TELLO 2022\SCM SPILL OVERS\outputs\PEAO\distancia_centro_salud\1%\simulacion_4\output_tests.xlsx',spillover_test_"&amp;SU126&amp;"','sp_test_"&amp;SU126&amp;"');"</f>
        <v>xlswrite('G:\Mi unidad\1. PROYECTOS TELLO 2022\SCM SPILL OVERS\outputs\PEAO\distancia_centro_salud\1%\simulacion_4\output_tests.xlsx',spillover_test_79','sp_test_79');</v>
      </c>
      <c r="TH126">
        <v>79</v>
      </c>
      <c r="TI126" t="str">
        <f>"xlswrite('G:\Mi unidad\1. PROYECTOS TELLO 2022\SCM SPILL OVERS\outputs\PEAO\informalidad\1%\simulacion_4\output_tests.xlsx',spillover_test_"&amp;TH126&amp;"','sp_test_"&amp;TH126&amp;"');"</f>
        <v>xlswrite('G:\Mi unidad\1. PROYECTOS TELLO 2022\SCM SPILL OVERS\outputs\PEAO\informalidad\1%\simulacion_4\output_tests.xlsx',spillover_test_79','sp_test_79');</v>
      </c>
      <c r="TU126">
        <v>79</v>
      </c>
      <c r="TV126" t="str">
        <f>"xlswrite('G:\Mi unidad\1. PROYECTOS TELLO 2022\SCM SPILL OVERS\outputs\PEAO\alimentos\1%\simulacion_4\output_tests.xlsx',spillover_test_"&amp;TU126&amp;"','sp_test_"&amp;TU126&amp;"');"</f>
        <v>xlswrite('G:\Mi unidad\1. PROYECTOS TELLO 2022\SCM SPILL OVERS\outputs\PEAO\alimentos\1%\simulacion_4\output_tests.xlsx',spillover_test_79','sp_test_79');</v>
      </c>
      <c r="UB126">
        <v>79</v>
      </c>
      <c r="UC126" t="str">
        <f>"xlswrite('G:\Mi unidad\1. PROYECTOS TELLO 2022\SCM SPILL OVERS\outputs\PEAO\jefe_hogar\1%\simulacion_4\output_tests.xlsx',spillover_test_"&amp;UB126&amp;"','sp_test_"&amp;UB126&amp;"');"</f>
        <v>xlswrite('G:\Mi unidad\1. PROYECTOS TELLO 2022\SCM SPILL OVERS\outputs\PEAO\jefe_hogar\1%\simulacion_4\output_tests.xlsx',spillover_test_79','sp_test_79');</v>
      </c>
      <c r="UI126">
        <v>79</v>
      </c>
      <c r="UJ126" t="str">
        <f>"xlswrite('G:\Mi unidad\1. PROYECTOS TELLO 2022\SCM SPILL OVERS\outputs\PEAO\mujeres\1%\simulacion_4\output_tests.xlsx',spillover_test_"&amp;UI126&amp;"','sp_test_"&amp;UI126&amp;"');"</f>
        <v>xlswrite('G:\Mi unidad\1. PROYECTOS TELLO 2022\SCM SPILL OVERS\outputs\PEAO\mujeres\1%\simulacion_4\output_tests.xlsx',spillover_test_79','sp_test_79');</v>
      </c>
      <c r="UU126">
        <v>79</v>
      </c>
      <c r="UV126" t="str">
        <f>"xlswrite('G:\Mi unidad\1. PROYECTOS TELLO 2022\SCM SPILL OVERS\outputs\PEAO\criminalidad\1%\simulacion_4\output_tests.xlsx',spillover_test_"&amp;UU126&amp;"','sp_test_"&amp;UU126&amp;"');"</f>
        <v>xlswrite('G:\Mi unidad\1. PROYECTOS TELLO 2022\SCM SPILL OVERS\outputs\PEAO\criminalidad\1%\simulacion_4\output_tests.xlsx',spillover_test_79','sp_test_79');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sp_andrews(Y_pre_"&amp;QP127&amp;",PEAO_"&amp;QP127&amp;"(:,T+s),A_"&amp;QP127&amp;",C,d,alpha_sig);"</f>
        <v xml:space="preserve">    spillover_test_75(s) = sp_andrews(Y_pre_75,PEAO_75(:,T+s),A_75,C,d,alpha_sig);</v>
      </c>
      <c r="QW127">
        <v>80</v>
      </c>
      <c r="QX127" t="str">
        <f>"xlswrite('G:\Mi unidad\1. PROYECTOS TELLO 2022\SCM SPILL OVERS\outputs\PEAO\bajo_niv_educ\1%\simulacion_4\output_tests.xlsx',lb_vec_"&amp;QW127&amp;"','lb_vec_"&amp;QW127&amp;"');"</f>
        <v>xlswrite('G:\Mi unidad\1. PROYECTOS TELLO 2022\SCM SPILL OVERS\outputs\PEAO\bajo_niv_educ\1%\simulacion_4\output_tests.xlsx',lb_vec_80','lb_vec_80');</v>
      </c>
      <c r="RK127">
        <v>80</v>
      </c>
      <c r="RL127" t="str">
        <f>"xlswrite('G:\Mi unidad\1. PROYECTOS TELLO 2022\SCM SPILL OVERS\outputs\PEAO\bajo_ingreso\1%\simulacion_4\output_tests.xlsx',lb_vec_"&amp;RK127&amp;"','lb_vec_"&amp;RK127&amp;"');"</f>
        <v>xlswrite('G:\Mi unidad\1. PROYECTOS TELLO 2022\SCM SPILL OVERS\outputs\PEAO\bajo_ingreso\1%\simulacion_4\output_tests.xlsx',lb_vec_80','lb_vec_80');</v>
      </c>
      <c r="RW127">
        <v>80</v>
      </c>
      <c r="RX127" t="str">
        <f>"xlswrite('G:\Mi unidad\1. PROYECTOS TELLO 2022\SCM SPILL OVERS\outputs\PEAO\densidad\1%\simulacion_4\output_tests.xlsx',lb_vec_"&amp;RW127&amp;"','lb_vec_"&amp;RW127&amp;"');"</f>
        <v>xlswrite('G:\Mi unidad\1. PROYECTOS TELLO 2022\SCM SPILL OVERS\outputs\PEAO\densidad\1%\simulacion_4\output_tests.xlsx',lb_vec_80','lb_vec_80');</v>
      </c>
      <c r="SI127">
        <v>80</v>
      </c>
      <c r="SJ127" t="str">
        <f>"xlswrite('G:\Mi unidad\1. PROYECTOS TELLO 2022\SCM SPILL OVERS\outputs\PEAO\densidad_g\1%\simulacion_4\output_tests.xlsx',lb_vec_"&amp;SI127&amp;"','lb_vec_"&amp;SI127&amp;"');"</f>
        <v>xlswrite('G:\Mi unidad\1. PROYECTOS TELLO 2022\SCM SPILL OVERS\outputs\PEAO\densidad_g\1%\simulacion_4\output_tests.xlsx',lb_vec_80','lb_vec_80');</v>
      </c>
      <c r="SU127">
        <v>80</v>
      </c>
      <c r="SV127" t="str">
        <f>"xlswrite('G:\Mi unidad\1. PROYECTOS TELLO 2022\SCM SPILL OVERS\outputs\PEAO\distancia_centro_salud\1%\simulacion_4\output_tests.xlsx',lb_vec_"&amp;SU127&amp;"','lb_vec_"&amp;SU127&amp;"');"</f>
        <v>xlswrite('G:\Mi unidad\1. PROYECTOS TELLO 2022\SCM SPILL OVERS\outputs\PEAO\distancia_centro_salud\1%\simulacion_4\output_tests.xlsx',lb_vec_80','lb_vec_80');</v>
      </c>
      <c r="TH127">
        <v>80</v>
      </c>
      <c r="TI127" t="str">
        <f>"xlswrite('G:\Mi unidad\1. PROYECTOS TELLO 2022\SCM SPILL OVERS\outputs\PEAO\informalidad\1%\simulacion_4\output_tests.xlsx',lb_vec_"&amp;TH127&amp;"','lb_vec_"&amp;TH127&amp;"');"</f>
        <v>xlswrite('G:\Mi unidad\1. PROYECTOS TELLO 2022\SCM SPILL OVERS\outputs\PEAO\informalidad\1%\simulacion_4\output_tests.xlsx',lb_vec_80','lb_vec_80');</v>
      </c>
      <c r="TU127">
        <v>80</v>
      </c>
      <c r="TV127" t="str">
        <f>"xlswrite('G:\Mi unidad\1. PROYECTOS TELLO 2022\SCM SPILL OVERS\outputs\PEAO\alimentos\1%\simulacion_4\output_tests.xlsx',lb_vec_"&amp;TU127&amp;"','lb_vec_"&amp;TU127&amp;"');"</f>
        <v>xlswrite('G:\Mi unidad\1. PROYECTOS TELLO 2022\SCM SPILL OVERS\outputs\PEAO\alimentos\1%\simulacion_4\output_tests.xlsx',lb_vec_80','lb_vec_80');</v>
      </c>
      <c r="UB127">
        <v>80</v>
      </c>
      <c r="UC127" t="str">
        <f>"xlswrite('G:\Mi unidad\1. PROYECTOS TELLO 2022\SCM SPILL OVERS\outputs\PEAO\jefe_hogar\1%\simulacion_4\output_tests.xlsx',lb_vec_"&amp;UB127&amp;"','lb_vec_"&amp;UB127&amp;"');"</f>
        <v>xlswrite('G:\Mi unidad\1. PROYECTOS TELLO 2022\SCM SPILL OVERS\outputs\PEAO\jefe_hogar\1%\simulacion_4\output_tests.xlsx',lb_vec_80','lb_vec_80');</v>
      </c>
      <c r="UI127">
        <v>80</v>
      </c>
      <c r="UJ127" t="str">
        <f>"xlswrite('G:\Mi unidad\1. PROYECTOS TELLO 2022\SCM SPILL OVERS\outputs\PEAO\mujeres\1%\simulacion_4\output_tests.xlsx',lb_vec_"&amp;UI127&amp;"','lb_vec_"&amp;UI127&amp;"');"</f>
        <v>xlswrite('G:\Mi unidad\1. PROYECTOS TELLO 2022\SCM SPILL OVERS\outputs\PEAO\mujeres\1%\simulacion_4\output_tests.xlsx',lb_vec_80','lb_vec_80');</v>
      </c>
      <c r="UU127">
        <v>80</v>
      </c>
      <c r="UV127" t="str">
        <f>"xlswrite('G:\Mi unidad\1. PROYECTOS TELLO 2022\SCM SPILL OVERS\outputs\PEAO\criminalidad\1%\simulacion_4\output_tests.xlsx',lb_vec_"&amp;UU127&amp;"','lb_vec_"&amp;UU127&amp;"');"</f>
        <v>xlswrite('G:\Mi unidad\1. PROYECTOS TELLO 2022\SCM SPILL OVERS\outputs\PEAO\criminalidad\1%\simulacion_4\output_tests.xlsx',lb_vec_80','lb_vec_80');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OVERS\outputs\PEAO\bajo_niv_educ\1%\simulacion_4\output_tests.xlsx',ub_vec_"&amp;QW128&amp;"','ub_vec_"&amp;QW128&amp;"');"</f>
        <v>xlswrite('G:\Mi unidad\1. PROYECTOS TELLO 2022\SCM SPILL OVERS\outputs\PEAO\bajo_niv_educ\1%\simulacion_4\output_tests.xlsx',ub_vec_80','ub_vec_80');</v>
      </c>
      <c r="RK128">
        <v>80</v>
      </c>
      <c r="RL128" t="str">
        <f>"xlswrite('G:\Mi unidad\1. PROYECTOS TELLO 2022\SCM SPILL OVERS\outputs\PEAO\bajo_ingreso\1%\simulacion_4\output_tests.xlsx',ub_vec_"&amp;RK128&amp;"','ub_vec_"&amp;RK128&amp;"');"</f>
        <v>xlswrite('G:\Mi unidad\1. PROYECTOS TELLO 2022\SCM SPILL OVERS\outputs\PEAO\bajo_ingreso\1%\simulacion_4\output_tests.xlsx',ub_vec_80','ub_vec_80');</v>
      </c>
      <c r="RW128">
        <v>80</v>
      </c>
      <c r="RX128" t="str">
        <f>"xlswrite('G:\Mi unidad\1. PROYECTOS TELLO 2022\SCM SPILL OVERS\outputs\PEAO\densidad\1%\simulacion_4\output_tests.xlsx',ub_vec_"&amp;RW128&amp;"','ub_vec_"&amp;RW128&amp;"');"</f>
        <v>xlswrite('G:\Mi unidad\1. PROYECTOS TELLO 2022\SCM SPILL OVERS\outputs\PEAO\densidad\1%\simulacion_4\output_tests.xlsx',ub_vec_80','ub_vec_80');</v>
      </c>
      <c r="SI128">
        <v>80</v>
      </c>
      <c r="SJ128" t="str">
        <f>"xlswrite('G:\Mi unidad\1. PROYECTOS TELLO 2022\SCM SPILL OVERS\outputs\PEAO\densidad_g\1%\simulacion_4\output_tests.xlsx',ub_vec_"&amp;SI128&amp;"','ub_vec_"&amp;SI128&amp;"');"</f>
        <v>xlswrite('G:\Mi unidad\1. PROYECTOS TELLO 2022\SCM SPILL OVERS\outputs\PEAO\densidad_g\1%\simulacion_4\output_tests.xlsx',ub_vec_80','ub_vec_80');</v>
      </c>
      <c r="SU128">
        <v>80</v>
      </c>
      <c r="SV128" t="str">
        <f>"xlswrite('G:\Mi unidad\1. PROYECTOS TELLO 2022\SCM SPILL OVERS\outputs\PEAO\distancia_centro_salud\1%\simulacion_4\output_tests.xlsx',ub_vec_"&amp;SU128&amp;"','ub_vec_"&amp;SU128&amp;"');"</f>
        <v>xlswrite('G:\Mi unidad\1. PROYECTOS TELLO 2022\SCM SPILL OVERS\outputs\PEAO\distancia_centro_salud\1%\simulacion_4\output_tests.xlsx',ub_vec_80','ub_vec_80');</v>
      </c>
      <c r="TH128">
        <v>80</v>
      </c>
      <c r="TI128" t="str">
        <f>"xlswrite('G:\Mi unidad\1. PROYECTOS TELLO 2022\SCM SPILL OVERS\outputs\PEAO\informalidad\1%\simulacion_4\output_tests.xlsx',ub_vec_"&amp;TH128&amp;"','ub_vec_"&amp;TH128&amp;"');"</f>
        <v>xlswrite('G:\Mi unidad\1. PROYECTOS TELLO 2022\SCM SPILL OVERS\outputs\PEAO\informalidad\1%\simulacion_4\output_tests.xlsx',ub_vec_80','ub_vec_80');</v>
      </c>
      <c r="TU128">
        <v>80</v>
      </c>
      <c r="TV128" t="str">
        <f>"xlswrite('G:\Mi unidad\1. PROYECTOS TELLO 2022\SCM SPILL OVERS\outputs\PEAO\alimentos\1%\simulacion_4\output_tests.xlsx',ub_vec_"&amp;TU128&amp;"','ub_vec_"&amp;TU128&amp;"');"</f>
        <v>xlswrite('G:\Mi unidad\1. PROYECTOS TELLO 2022\SCM SPILL OVERS\outputs\PEAO\alimentos\1%\simulacion_4\output_tests.xlsx',ub_vec_80','ub_vec_80');</v>
      </c>
      <c r="UB128">
        <v>80</v>
      </c>
      <c r="UC128" t="str">
        <f>"xlswrite('G:\Mi unidad\1. PROYECTOS TELLO 2022\SCM SPILL OVERS\outputs\PEAO\jefe_hogar\1%\simulacion_4\output_tests.xlsx',ub_vec_"&amp;UB128&amp;"','ub_vec_"&amp;UB128&amp;"');"</f>
        <v>xlswrite('G:\Mi unidad\1. PROYECTOS TELLO 2022\SCM SPILL OVERS\outputs\PEAO\jefe_hogar\1%\simulacion_4\output_tests.xlsx',ub_vec_80','ub_vec_80');</v>
      </c>
      <c r="UI128">
        <v>80</v>
      </c>
      <c r="UJ128" t="str">
        <f>"xlswrite('G:\Mi unidad\1. PROYECTOS TELLO 2022\SCM SPILL OVERS\outputs\PEAO\mujeres\1%\simulacion_4\output_tests.xlsx',ub_vec_"&amp;UI128&amp;"','ub_vec_"&amp;UI128&amp;"');"</f>
        <v>xlswrite('G:\Mi unidad\1. PROYECTOS TELLO 2022\SCM SPILL OVERS\outputs\PEAO\mujeres\1%\simulacion_4\output_tests.xlsx',ub_vec_80','ub_vec_80');</v>
      </c>
      <c r="UU128">
        <v>80</v>
      </c>
      <c r="UV128" t="str">
        <f>"xlswrite('G:\Mi unidad\1. PROYECTOS TELLO 2022\SCM SPILL OVERS\outputs\PEAO\criminalidad\1%\simulacion_4\output_tests.xlsx',ub_vec_"&amp;UU128&amp;"','ub_vec_"&amp;UU128&amp;"');"</f>
        <v>xlswrite('G:\Mi unidad\1. PROYECTOS TELLO 2022\SCM SPILL OVERS\outputs\PEAO\criminalidad\1%\simulacion_4\output_tests.xlsx',ub_vec_80','ub_vec_80');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OVERS\outputs\PEAO\bajo_niv_educ\1%\simulacion_4\output_tests.xlsx',p_value_vec_"&amp;QW129&amp;"','p_value_vec_"&amp;QW129&amp;"');"</f>
        <v>xlswrite('G:\Mi unidad\1. PROYECTOS TELLO 2022\SCM SPILL OVERS\outputs\PEAO\bajo_niv_educ\1%\simulacion_4\output_tests.xlsx',p_value_vec_80','p_value_vec_80');</v>
      </c>
      <c r="RK129">
        <v>80</v>
      </c>
      <c r="RL129" t="str">
        <f>"xlswrite('G:\Mi unidad\1. PROYECTOS TELLO 2022\SCM SPILL OVERS\outputs\PEAO\bajo_ingreso\1%\simulacion_4\output_tests.xlsx',p_value_vec_"&amp;RK129&amp;"','p_value_vec_"&amp;RK129&amp;"');"</f>
        <v>xlswrite('G:\Mi unidad\1. PROYECTOS TELLO 2022\SCM SPILL OVERS\outputs\PEAO\bajo_ingreso\1%\simulacion_4\output_tests.xlsx',p_value_vec_80','p_value_vec_80');</v>
      </c>
      <c r="RW129">
        <v>80</v>
      </c>
      <c r="RX129" t="str">
        <f>"xlswrite('G:\Mi unidad\1. PROYECTOS TELLO 2022\SCM SPILL OVERS\outputs\PEAO\densidad\1%\simulacion_4\output_tests.xlsx',p_value_vec_"&amp;RW129&amp;"','p_value_vec_"&amp;RW129&amp;"');"</f>
        <v>xlswrite('G:\Mi unidad\1. PROYECTOS TELLO 2022\SCM SPILL OVERS\outputs\PEAO\densidad\1%\simulacion_4\output_tests.xlsx',p_value_vec_80','p_value_vec_80');</v>
      </c>
      <c r="SI129">
        <v>80</v>
      </c>
      <c r="SJ129" t="str">
        <f>"xlswrite('G:\Mi unidad\1. PROYECTOS TELLO 2022\SCM SPILL OVERS\outputs\PEAO\densidad_g\1%\simulacion_4\output_tests.xlsx',p_value_vec_"&amp;SI129&amp;"','p_value_vec_"&amp;SI129&amp;"');"</f>
        <v>xlswrite('G:\Mi unidad\1. PROYECTOS TELLO 2022\SCM SPILL OVERS\outputs\PEAO\densidad_g\1%\simulacion_4\output_tests.xlsx',p_value_vec_80','p_value_vec_80');</v>
      </c>
      <c r="SU129">
        <v>80</v>
      </c>
      <c r="SV129" t="str">
        <f>"xlswrite('G:\Mi unidad\1. PROYECTOS TELLO 2022\SCM SPILL OVERS\outputs\PEAO\distancia_centro_salud\1%\simulacion_4\output_tests.xlsx',p_value_vec_"&amp;SU129&amp;"','p_value_vec_"&amp;SU129&amp;"');"</f>
        <v>xlswrite('G:\Mi unidad\1. PROYECTOS TELLO 2022\SCM SPILL OVERS\outputs\PEAO\distancia_centro_salud\1%\simulacion_4\output_tests.xlsx',p_value_vec_80','p_value_vec_80');</v>
      </c>
      <c r="TH129">
        <v>80</v>
      </c>
      <c r="TI129" t="str">
        <f>"xlswrite('G:\Mi unidad\1. PROYECTOS TELLO 2022\SCM SPILL OVERS\outputs\PEAO\informalidad\1%\simulacion_4\output_tests.xlsx',p_value_vec_"&amp;TH129&amp;"','p_value_vec_"&amp;TH129&amp;"');"</f>
        <v>xlswrite('G:\Mi unidad\1. PROYECTOS TELLO 2022\SCM SPILL OVERS\outputs\PEAO\informalidad\1%\simulacion_4\output_tests.xlsx',p_value_vec_80','p_value_vec_80');</v>
      </c>
      <c r="TU129">
        <v>80</v>
      </c>
      <c r="TV129" t="str">
        <f>"xlswrite('G:\Mi unidad\1. PROYECTOS TELLO 2022\SCM SPILL OVERS\outputs\PEAO\alimentos\1%\simulacion_4\output_tests.xlsx',p_value_vec_"&amp;TU129&amp;"','p_value_vec_"&amp;TU129&amp;"');"</f>
        <v>xlswrite('G:\Mi unidad\1. PROYECTOS TELLO 2022\SCM SPILL OVERS\outputs\PEAO\alimentos\1%\simulacion_4\output_tests.xlsx',p_value_vec_80','p_value_vec_80');</v>
      </c>
      <c r="UB129">
        <v>80</v>
      </c>
      <c r="UC129" t="str">
        <f>"xlswrite('G:\Mi unidad\1. PROYECTOS TELLO 2022\SCM SPILL OVERS\outputs\PEAO\jefe_hogar\1%\simulacion_4\output_tests.xlsx',p_value_vec_"&amp;UB129&amp;"','p_value_vec_"&amp;UB129&amp;"');"</f>
        <v>xlswrite('G:\Mi unidad\1. PROYECTOS TELLO 2022\SCM SPILL OVERS\outputs\PEAO\jefe_hogar\1%\simulacion_4\output_tests.xlsx',p_value_vec_80','p_value_vec_80');</v>
      </c>
      <c r="UI129">
        <v>80</v>
      </c>
      <c r="UJ129" t="str">
        <f>"xlswrite('G:\Mi unidad\1. PROYECTOS TELLO 2022\SCM SPILL OVERS\outputs\PEAO\mujeres\1%\simulacion_4\output_tests.xlsx',p_value_vec_"&amp;UI129&amp;"','p_value_vec_"&amp;UI129&amp;"');"</f>
        <v>xlswrite('G:\Mi unidad\1. PROYECTOS TELLO 2022\SCM SPILL OVERS\outputs\PEAO\mujeres\1%\simulacion_4\output_tests.xlsx',p_value_vec_80','p_value_vec_80');</v>
      </c>
      <c r="UU129">
        <v>80</v>
      </c>
      <c r="UV129" t="str">
        <f>"xlswrite('G:\Mi unidad\1. PROYECTOS TELLO 2022\SCM SPILL OVERS\outputs\PEAO\criminalidad\1%\simulacion_4\output_tests.xlsx',p_value_vec_"&amp;UU129&amp;"','p_value_vec_"&amp;UU129&amp;"');"</f>
        <v>xlswrite('G:\Mi unidad\1. PROYECTOS TELLO 2022\SCM SPILL OVERS\outputs\PEAO\criminalidad\1%\simulacion_4\output_tests.xlsx',p_value_vec_80','p_value_vec_80');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OVERS\outputs\PEAO\bajo_niv_educ\1%\simulacion_4\output_tests.xlsx',alpha1_hat_vec_"&amp;QW130&amp;"','alpha1_hat_vec_"&amp;QW130&amp;"');"</f>
        <v>xlswrite('G:\Mi unidad\1. PROYECTOS TELLO 2022\SCM SPILL OVERS\outputs\PEAO\bajo_niv_educ\1%\simulacion_4\output_tests.xlsx',alpha1_hat_vec_80','alpha1_hat_vec_80');</v>
      </c>
      <c r="RK130">
        <v>80</v>
      </c>
      <c r="RL130" t="str">
        <f>"xlswrite('G:\Mi unidad\1. PROYECTOS TELLO 2022\SCM SPILL OVERS\outputs\PEAO\bajo_ingreso\1%\simulacion_4\output_tests.xlsx',alpha1_hat_vec_"&amp;RK130&amp;"','alpha1_hat_vec_"&amp;RK130&amp;"');"</f>
        <v>xlswrite('G:\Mi unidad\1. PROYECTOS TELLO 2022\SCM SPILL OVERS\outputs\PEAO\bajo_ingreso\1%\simulacion_4\output_tests.xlsx',alpha1_hat_vec_80','alpha1_hat_vec_80');</v>
      </c>
      <c r="RW130">
        <v>80</v>
      </c>
      <c r="RX130" t="str">
        <f>"xlswrite('G:\Mi unidad\1. PROYECTOS TELLO 2022\SCM SPILL OVERS\outputs\PEAO\densidad\1%\simulacion_4\output_tests.xlsx',alpha1_hat_vec_"&amp;RW130&amp;"','alpha1_hat_vec_"&amp;RW130&amp;"');"</f>
        <v>xlswrite('G:\Mi unidad\1. PROYECTOS TELLO 2022\SCM SPILL OVERS\outputs\PEAO\densidad\1%\simulacion_4\output_tests.xlsx',alpha1_hat_vec_80','alpha1_hat_vec_80');</v>
      </c>
      <c r="SI130">
        <v>80</v>
      </c>
      <c r="SJ130" t="str">
        <f>"xlswrite('G:\Mi unidad\1. PROYECTOS TELLO 2022\SCM SPILL OVERS\outputs\PEAO\densidad_g\1%\simulacion_4\output_tests.xlsx',alpha1_hat_vec_"&amp;SI130&amp;"','alpha1_hat_vec_"&amp;SI130&amp;"');"</f>
        <v>xlswrite('G:\Mi unidad\1. PROYECTOS TELLO 2022\SCM SPILL OVERS\outputs\PEAO\densidad_g\1%\simulacion_4\output_tests.xlsx',alpha1_hat_vec_80','alpha1_hat_vec_80');</v>
      </c>
      <c r="SU130">
        <v>80</v>
      </c>
      <c r="SV130" t="str">
        <f>"xlswrite('G:\Mi unidad\1. PROYECTOS TELLO 2022\SCM SPILL OVERS\outputs\PEAO\distancia_centro_salud\1%\simulacion_4\output_tests.xlsx',alpha1_hat_vec_"&amp;SU130&amp;"','alpha1_hat_vec_"&amp;SU130&amp;"');"</f>
        <v>xlswrite('G:\Mi unidad\1. PROYECTOS TELLO 2022\SCM SPILL OVERS\outputs\PEAO\distancia_centro_salud\1%\simulacion_4\output_tests.xlsx',alpha1_hat_vec_80','alpha1_hat_vec_80');</v>
      </c>
      <c r="TH130">
        <v>80</v>
      </c>
      <c r="TI130" t="str">
        <f>"xlswrite('G:\Mi unidad\1. PROYECTOS TELLO 2022\SCM SPILL OVERS\outputs\PEAO\informalidad\1%\simulacion_4\output_tests.xlsx',alpha1_hat_vec_"&amp;TH130&amp;"','alpha1_hat_vec_"&amp;TH130&amp;"');"</f>
        <v>xlswrite('G:\Mi unidad\1. PROYECTOS TELLO 2022\SCM SPILL OVERS\outputs\PEAO\informalidad\1%\simulacion_4\output_tests.xlsx',alpha1_hat_vec_80','alpha1_hat_vec_80');</v>
      </c>
      <c r="TU130">
        <v>80</v>
      </c>
      <c r="TV130" t="str">
        <f>"xlswrite('G:\Mi unidad\1. PROYECTOS TELLO 2022\SCM SPILL OVERS\outputs\PEAO\alimentos\1%\simulacion_4\output_tests.xlsx',alpha1_hat_vec_"&amp;TU130&amp;"','alpha1_hat_vec_"&amp;TU130&amp;"');"</f>
        <v>xlswrite('G:\Mi unidad\1. PROYECTOS TELLO 2022\SCM SPILL OVERS\outputs\PEAO\alimentos\1%\simulacion_4\output_tests.xlsx',alpha1_hat_vec_80','alpha1_hat_vec_80');</v>
      </c>
      <c r="UB130">
        <v>80</v>
      </c>
      <c r="UC130" t="str">
        <f>"xlswrite('G:\Mi unidad\1. PROYECTOS TELLO 2022\SCM SPILL OVERS\outputs\PEAO\jefe_hogar\1%\simulacion_4\output_tests.xlsx',alpha1_hat_vec_"&amp;UB130&amp;"','alpha1_hat_vec_"&amp;UB130&amp;"');"</f>
        <v>xlswrite('G:\Mi unidad\1. PROYECTOS TELLO 2022\SCM SPILL OVERS\outputs\PEAO\jefe_hogar\1%\simulacion_4\output_tests.xlsx',alpha1_hat_vec_80','alpha1_hat_vec_80');</v>
      </c>
      <c r="UI130">
        <v>80</v>
      </c>
      <c r="UJ130" t="str">
        <f>"xlswrite('G:\Mi unidad\1. PROYECTOS TELLO 2022\SCM SPILL OVERS\outputs\PEAO\mujeres\1%\simulacion_4\output_tests.xlsx',alpha1_hat_vec_"&amp;UI130&amp;"','alpha1_hat_vec_"&amp;UI130&amp;"');"</f>
        <v>xlswrite('G:\Mi unidad\1. PROYECTOS TELLO 2022\SCM SPILL OVERS\outputs\PEAO\mujeres\1%\simulacion_4\output_tests.xlsx',alpha1_hat_vec_80','alpha1_hat_vec_80');</v>
      </c>
      <c r="UU130">
        <v>80</v>
      </c>
      <c r="UV130" t="str">
        <f>"xlswrite('G:\Mi unidad\1. PROYECTOS TELLO 2022\SCM SPILL OVERS\outputs\PEAO\criminalidad\1%\simulacion_4\output_tests.xlsx',alpha1_hat_vec_"&amp;UU130&amp;"','alpha1_hat_vec_"&amp;UU130&amp;"');"</f>
        <v>xlswrite('G:\Mi unidad\1. PROYECTOS TELLO 2022\SCM SPILL OVERS\outputs\PEAO\criminalidad\1%\simulacion_4\output_tests.xlsx',alpha1_hat_vec_80','alpha1_hat_vec_80');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OVERS\outputs\PEAO\bajo_niv_educ\1%\simulacion_4\output_tests.xlsx',spillover_test_"&amp;QW131&amp;"','sp_test_"&amp;QW131&amp;"');"</f>
        <v>xlswrite('G:\Mi unidad\1. PROYECTOS TELLO 2022\SCM SPILL OVERS\outputs\PEAO\bajo_niv_educ\1%\simulacion_4\output_tests.xlsx',spillover_test_80','sp_test_80');</v>
      </c>
      <c r="RK131">
        <v>80</v>
      </c>
      <c r="RL131" t="str">
        <f>"xlswrite('G:\Mi unidad\1. PROYECTOS TELLO 2022\SCM SPILL OVERS\outputs\PEAO\bajo_ingreso\1%\simulacion_4\output_tests.xlsx',spillover_test_"&amp;RK131&amp;"','sp_test_"&amp;RK131&amp;"');"</f>
        <v>xlswrite('G:\Mi unidad\1. PROYECTOS TELLO 2022\SCM SPILL OVERS\outputs\PEAO\bajo_ingreso\1%\simulacion_4\output_tests.xlsx',spillover_test_80','sp_test_80');</v>
      </c>
      <c r="RW131">
        <v>80</v>
      </c>
      <c r="RX131" t="str">
        <f>"xlswrite('G:\Mi unidad\1. PROYECTOS TELLO 2022\SCM SPILL OVERS\outputs\PEAO\densidad\1%\simulacion_4\output_tests.xlsx',spillover_test_"&amp;RW131&amp;"','sp_test_"&amp;RW131&amp;"');"</f>
        <v>xlswrite('G:\Mi unidad\1. PROYECTOS TELLO 2022\SCM SPILL OVERS\outputs\PEAO\densidad\1%\simulacion_4\output_tests.xlsx',spillover_test_80','sp_test_80');</v>
      </c>
      <c r="SI131">
        <v>80</v>
      </c>
      <c r="SJ131" t="str">
        <f>"xlswrite('G:\Mi unidad\1. PROYECTOS TELLO 2022\SCM SPILL OVERS\outputs\PEAO\densidad_g\1%\simulacion_4\output_tests.xlsx',spillover_test_"&amp;SI131&amp;"','sp_test_"&amp;SI131&amp;"');"</f>
        <v>xlswrite('G:\Mi unidad\1. PROYECTOS TELLO 2022\SCM SPILL OVERS\outputs\PEAO\densidad_g\1%\simulacion_4\output_tests.xlsx',spillover_test_80','sp_test_80');</v>
      </c>
      <c r="SU131">
        <v>80</v>
      </c>
      <c r="SV131" t="str">
        <f>"xlswrite('G:\Mi unidad\1. PROYECTOS TELLO 2022\SCM SPILL OVERS\outputs\PEAO\distancia_centro_salud\1%\simulacion_4\output_tests.xlsx',spillover_test_"&amp;SU131&amp;"','sp_test_"&amp;SU131&amp;"');"</f>
        <v>xlswrite('G:\Mi unidad\1. PROYECTOS TELLO 2022\SCM SPILL OVERS\outputs\PEAO\distancia_centro_salud\1%\simulacion_4\output_tests.xlsx',spillover_test_80','sp_test_80');</v>
      </c>
      <c r="TH131">
        <v>80</v>
      </c>
      <c r="TI131" t="str">
        <f>"xlswrite('G:\Mi unidad\1. PROYECTOS TELLO 2022\SCM SPILL OVERS\outputs\PEAO\informalidad\1%\simulacion_4\output_tests.xlsx',spillover_test_"&amp;TH131&amp;"','sp_test_"&amp;TH131&amp;"');"</f>
        <v>xlswrite('G:\Mi unidad\1. PROYECTOS TELLO 2022\SCM SPILL OVERS\outputs\PEAO\informalidad\1%\simulacion_4\output_tests.xlsx',spillover_test_80','sp_test_80');</v>
      </c>
      <c r="TU131">
        <v>80</v>
      </c>
      <c r="TV131" t="str">
        <f>"xlswrite('G:\Mi unidad\1. PROYECTOS TELLO 2022\SCM SPILL OVERS\outputs\PEAO\alimentos\1%\simulacion_4\output_tests.xlsx',spillover_test_"&amp;TU131&amp;"','sp_test_"&amp;TU131&amp;"');"</f>
        <v>xlswrite('G:\Mi unidad\1. PROYECTOS TELLO 2022\SCM SPILL OVERS\outputs\PEAO\alimentos\1%\simulacion_4\output_tests.xlsx',spillover_test_80','sp_test_80');</v>
      </c>
      <c r="UB131">
        <v>80</v>
      </c>
      <c r="UC131" t="str">
        <f>"xlswrite('G:\Mi unidad\1. PROYECTOS TELLO 2022\SCM SPILL OVERS\outputs\PEAO\jefe_hogar\1%\simulacion_4\output_tests.xlsx',spillover_test_"&amp;UB131&amp;"','sp_test_"&amp;UB131&amp;"');"</f>
        <v>xlswrite('G:\Mi unidad\1. PROYECTOS TELLO 2022\SCM SPILL OVERS\outputs\PEAO\jefe_hogar\1%\simulacion_4\output_tests.xlsx',spillover_test_80','sp_test_80');</v>
      </c>
      <c r="UI131">
        <v>80</v>
      </c>
      <c r="UJ131" t="str">
        <f>"xlswrite('G:\Mi unidad\1. PROYECTOS TELLO 2022\SCM SPILL OVERS\outputs\PEAO\mujeres\1%\simulacion_4\output_tests.xlsx',spillover_test_"&amp;UI131&amp;"','sp_test_"&amp;UI131&amp;"');"</f>
        <v>xlswrite('G:\Mi unidad\1. PROYECTOS TELLO 2022\SCM SPILL OVERS\outputs\PEAO\mujeres\1%\simulacion_4\output_tests.xlsx',spillover_test_80','sp_test_80');</v>
      </c>
      <c r="UU131">
        <v>80</v>
      </c>
      <c r="UV131" t="str">
        <f>"xlswrite('G:\Mi unidad\1. PROYECTOS TELLO 2022\SCM SPILL OVERS\outputs\PEAO\criminalidad\1%\simulacion_4\output_tests.xlsx',spillover_test_"&amp;UU131&amp;"','sp_test_"&amp;UU131&amp;"');"</f>
        <v>xlswrite('G:\Mi unidad\1. PROYECTOS TELLO 2022\SCM SPILL OVERS\outputs\PEAO\criminalidad\1%\simulacion_4\output_tests.xlsx',spillover_test_80','sp_test_80');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OVERS\outputs\PEAO\bajo_niv_educ\1%\simulacion_4\output_tests.xlsx',lb_vec_"&amp;QW132&amp;"','lb_vec_"&amp;QW132&amp;"');"</f>
        <v>xlswrite('G:\Mi unidad\1. PROYECTOS TELLO 2022\SCM SPILL OVERS\outputs\PEAO\bajo_niv_educ\1%\simulacion_4\output_tests.xlsx',lb_vec_84','lb_vec_84');</v>
      </c>
      <c r="RK132">
        <v>84</v>
      </c>
      <c r="RL132" t="str">
        <f>"xlswrite('G:\Mi unidad\1. PROYECTOS TELLO 2022\SCM SPILL OVERS\outputs\PEAO\bajo_ingreso\1%\simulacion_4\output_tests.xlsx',lb_vec_"&amp;RK132&amp;"','lb_vec_"&amp;RK132&amp;"');"</f>
        <v>xlswrite('G:\Mi unidad\1. PROYECTOS TELLO 2022\SCM SPILL OVERS\outputs\PEAO\bajo_ingreso\1%\simulacion_4\output_tests.xlsx',lb_vec_84','lb_vec_84');</v>
      </c>
      <c r="RW132">
        <v>84</v>
      </c>
      <c r="RX132" t="str">
        <f>"xlswrite('G:\Mi unidad\1. PROYECTOS TELLO 2022\SCM SPILL OVERS\outputs\PEAO\densidad\1%\simulacion_4\output_tests.xlsx',lb_vec_"&amp;RW132&amp;"','lb_vec_"&amp;RW132&amp;"');"</f>
        <v>xlswrite('G:\Mi unidad\1. PROYECTOS TELLO 2022\SCM SPILL OVERS\outputs\PEAO\densidad\1%\simulacion_4\output_tests.xlsx',lb_vec_84','lb_vec_84');</v>
      </c>
      <c r="SI132">
        <v>84</v>
      </c>
      <c r="SJ132" t="str">
        <f>"xlswrite('G:\Mi unidad\1. PROYECTOS TELLO 2022\SCM SPILL OVERS\outputs\PEAO\densidad_g\1%\simulacion_4\output_tests.xlsx',lb_vec_"&amp;SI132&amp;"','lb_vec_"&amp;SI132&amp;"');"</f>
        <v>xlswrite('G:\Mi unidad\1. PROYECTOS TELLO 2022\SCM SPILL OVERS\outputs\PEAO\densidad_g\1%\simulacion_4\output_tests.xlsx',lb_vec_84','lb_vec_84');</v>
      </c>
      <c r="SU132">
        <v>84</v>
      </c>
      <c r="SV132" t="str">
        <f>"xlswrite('G:\Mi unidad\1. PROYECTOS TELLO 2022\SCM SPILL OVERS\outputs\PEAO\distancia_centro_salud\1%\simulacion_4\output_tests.xlsx',lb_vec_"&amp;SU132&amp;"','lb_vec_"&amp;SU132&amp;"');"</f>
        <v>xlswrite('G:\Mi unidad\1. PROYECTOS TELLO 2022\SCM SPILL OVERS\outputs\PEAO\distancia_centro_salud\1%\simulacion_4\output_tests.xlsx',lb_vec_84','lb_vec_84');</v>
      </c>
      <c r="TH132">
        <v>84</v>
      </c>
      <c r="TI132" t="str">
        <f>"xlswrite('G:\Mi unidad\1. PROYECTOS TELLO 2022\SCM SPILL OVERS\outputs\PEAO\informalidad\1%\simulacion_4\output_tests.xlsx',lb_vec_"&amp;TH132&amp;"','lb_vec_"&amp;TH132&amp;"');"</f>
        <v>xlswrite('G:\Mi unidad\1. PROYECTOS TELLO 2022\SCM SPILL OVERS\outputs\PEAO\informalidad\1%\simulacion_4\output_tests.xlsx',lb_vec_84','lb_vec_84');</v>
      </c>
      <c r="TU132">
        <v>84</v>
      </c>
      <c r="TV132" t="str">
        <f>"xlswrite('G:\Mi unidad\1. PROYECTOS TELLO 2022\SCM SPILL OVERS\outputs\PEAO\alimentos\1%\simulacion_4\output_tests.xlsx',lb_vec_"&amp;TU132&amp;"','lb_vec_"&amp;TU132&amp;"');"</f>
        <v>xlswrite('G:\Mi unidad\1. PROYECTOS TELLO 2022\SCM SPILL OVERS\outputs\PEAO\alimentos\1%\simulacion_4\output_tests.xlsx',lb_vec_84','lb_vec_84');</v>
      </c>
      <c r="UB132">
        <v>84</v>
      </c>
      <c r="UC132" t="str">
        <f>"xlswrite('G:\Mi unidad\1. PROYECTOS TELLO 2022\SCM SPILL OVERS\outputs\PEAO\jefe_hogar\1%\simulacion_4\output_tests.xlsx',lb_vec_"&amp;UB132&amp;"','lb_vec_"&amp;UB132&amp;"');"</f>
        <v>xlswrite('G:\Mi unidad\1. PROYECTOS TELLO 2022\SCM SPILL OVERS\outputs\PEAO\jefe_hogar\1%\simulacion_4\output_tests.xlsx',lb_vec_84','lb_vec_84');</v>
      </c>
      <c r="UI132">
        <v>84</v>
      </c>
      <c r="UJ132" t="str">
        <f>"xlswrite('G:\Mi unidad\1. PROYECTOS TELLO 2022\SCM SPILL OVERS\outputs\PEAO\mujeres\1%\simulacion_4\output_tests.xlsx',lb_vec_"&amp;UI132&amp;"','lb_vec_"&amp;UI132&amp;"');"</f>
        <v>xlswrite('G:\Mi unidad\1. PROYECTOS TELLO 2022\SCM SPILL OVERS\outputs\PEAO\mujeres\1%\simulacion_4\output_tests.xlsx',lb_vec_84','lb_vec_84');</v>
      </c>
      <c r="UU132">
        <v>84</v>
      </c>
      <c r="UV132" t="str">
        <f>"xlswrite('G:\Mi unidad\1. PROYECTOS TELLO 2022\SCM SPILL OVERS\outputs\PEAO\criminalidad\1%\simulacion_4\output_tests.xlsx',lb_vec_"&amp;UU132&amp;"','lb_vec_"&amp;UU132&amp;"');"</f>
        <v>xlswrite('G:\Mi unidad\1. PROYECTOS TELLO 2022\SCM SPILL OVERS\outputs\PEAO\criminalidad\1%\simulacion_4\output_tests.xlsx',lb_vec_84','lb_vec_84');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sp_andrews_te(Y_pre_"&amp;QI133&amp;",PEAO_"&amp;QI133&amp;"(:,T+s),A_"&amp;QI133&amp;",C,.05);"</f>
        <v xml:space="preserve">    [p_value_45,lb_45,ub_45] = sp_andrews_te(Y_pre_45,PEAO_45(:,T+s),A_45,C,.05);</v>
      </c>
      <c r="QP133">
        <v>76</v>
      </c>
      <c r="QQ133" t="str">
        <f>"    spillover_test_"&amp;QP133&amp;"(s) = sp_andrews(Y_pre_"&amp;QP133&amp;",PEAO_"&amp;QP133&amp;"(:,T+s),A_"&amp;QP133&amp;",C,d,alpha_sig);"</f>
        <v xml:space="preserve">    spillover_test_76(s) = sp_andrews(Y_pre_76,PEAO_76(:,T+s),A_76,C,d,alpha_sig);</v>
      </c>
      <c r="QW133">
        <v>84</v>
      </c>
      <c r="QX133" t="str">
        <f>"xlswrite('G:\Mi unidad\1. PROYECTOS TELLO 2022\SCM SPILL OVERS\outputs\PEAO\bajo_niv_educ\1%\simulacion_4\output_tests.xlsx',ub_vec_"&amp;QW133&amp;"','ub_vec_"&amp;QW133&amp;"');"</f>
        <v>xlswrite('G:\Mi unidad\1. PROYECTOS TELLO 2022\SCM SPILL OVERS\outputs\PEAO\bajo_niv_educ\1%\simulacion_4\output_tests.xlsx',ub_vec_84','ub_vec_84');</v>
      </c>
      <c r="RK133">
        <v>84</v>
      </c>
      <c r="RL133" t="str">
        <f>"xlswrite('G:\Mi unidad\1. PROYECTOS TELLO 2022\SCM SPILL OVERS\outputs\PEAO\bajo_ingreso\1%\simulacion_4\output_tests.xlsx',ub_vec_"&amp;RK133&amp;"','ub_vec_"&amp;RK133&amp;"');"</f>
        <v>xlswrite('G:\Mi unidad\1. PROYECTOS TELLO 2022\SCM SPILL OVERS\outputs\PEAO\bajo_ingreso\1%\simulacion_4\output_tests.xlsx',ub_vec_84','ub_vec_84');</v>
      </c>
      <c r="RW133">
        <v>84</v>
      </c>
      <c r="RX133" t="str">
        <f>"xlswrite('G:\Mi unidad\1. PROYECTOS TELLO 2022\SCM SPILL OVERS\outputs\PEAO\densidad\1%\simulacion_4\output_tests.xlsx',ub_vec_"&amp;RW133&amp;"','ub_vec_"&amp;RW133&amp;"');"</f>
        <v>xlswrite('G:\Mi unidad\1. PROYECTOS TELLO 2022\SCM SPILL OVERS\outputs\PEAO\densidad\1%\simulacion_4\output_tests.xlsx',ub_vec_84','ub_vec_84');</v>
      </c>
      <c r="SI133">
        <v>84</v>
      </c>
      <c r="SJ133" t="str">
        <f>"xlswrite('G:\Mi unidad\1. PROYECTOS TELLO 2022\SCM SPILL OVERS\outputs\PEAO\densidad_g\1%\simulacion_4\output_tests.xlsx',ub_vec_"&amp;SI133&amp;"','ub_vec_"&amp;SI133&amp;"');"</f>
        <v>xlswrite('G:\Mi unidad\1. PROYECTOS TELLO 2022\SCM SPILL OVERS\outputs\PEAO\densidad_g\1%\simulacion_4\output_tests.xlsx',ub_vec_84','ub_vec_84');</v>
      </c>
      <c r="SU133">
        <v>84</v>
      </c>
      <c r="SV133" t="str">
        <f>"xlswrite('G:\Mi unidad\1. PROYECTOS TELLO 2022\SCM SPILL OVERS\outputs\PEAO\distancia_centro_salud\1%\simulacion_4\output_tests.xlsx',ub_vec_"&amp;SU133&amp;"','ub_vec_"&amp;SU133&amp;"');"</f>
        <v>xlswrite('G:\Mi unidad\1. PROYECTOS TELLO 2022\SCM SPILL OVERS\outputs\PEAO\distancia_centro_salud\1%\simulacion_4\output_tests.xlsx',ub_vec_84','ub_vec_84');</v>
      </c>
      <c r="TH133">
        <v>84</v>
      </c>
      <c r="TI133" t="str">
        <f>"xlswrite('G:\Mi unidad\1. PROYECTOS TELLO 2022\SCM SPILL OVERS\outputs\PEAO\informalidad\1%\simulacion_4\output_tests.xlsx',ub_vec_"&amp;TH133&amp;"','ub_vec_"&amp;TH133&amp;"');"</f>
        <v>xlswrite('G:\Mi unidad\1. PROYECTOS TELLO 2022\SCM SPILL OVERS\outputs\PEAO\informalidad\1%\simulacion_4\output_tests.xlsx',ub_vec_84','ub_vec_84');</v>
      </c>
      <c r="TU133">
        <v>84</v>
      </c>
      <c r="TV133" t="str">
        <f>"xlswrite('G:\Mi unidad\1. PROYECTOS TELLO 2022\SCM SPILL OVERS\outputs\PEAO\alimentos\1%\simulacion_4\output_tests.xlsx',ub_vec_"&amp;TU133&amp;"','ub_vec_"&amp;TU133&amp;"');"</f>
        <v>xlswrite('G:\Mi unidad\1. PROYECTOS TELLO 2022\SCM SPILL OVERS\outputs\PEAO\alimentos\1%\simulacion_4\output_tests.xlsx',ub_vec_84','ub_vec_84');</v>
      </c>
      <c r="UB133">
        <v>84</v>
      </c>
      <c r="UC133" t="str">
        <f>"xlswrite('G:\Mi unidad\1. PROYECTOS TELLO 2022\SCM SPILL OVERS\outputs\PEAO\jefe_hogar\1%\simulacion_4\output_tests.xlsx',ub_vec_"&amp;UB133&amp;"','ub_vec_"&amp;UB133&amp;"');"</f>
        <v>xlswrite('G:\Mi unidad\1. PROYECTOS TELLO 2022\SCM SPILL OVERS\outputs\PEAO\jefe_hogar\1%\simulacion_4\output_tests.xlsx',ub_vec_84','ub_vec_84');</v>
      </c>
      <c r="UI133">
        <v>84</v>
      </c>
      <c r="UJ133" t="str">
        <f>"xlswrite('G:\Mi unidad\1. PROYECTOS TELLO 2022\SCM SPILL OVERS\outputs\PEAO\mujeres\1%\simulacion_4\output_tests.xlsx',ub_vec_"&amp;UI133&amp;"','ub_vec_"&amp;UI133&amp;"');"</f>
        <v>xlswrite('G:\Mi unidad\1. PROYECTOS TELLO 2022\SCM SPILL OVERS\outputs\PEAO\mujeres\1%\simulacion_4\output_tests.xlsx',ub_vec_84','ub_vec_84');</v>
      </c>
      <c r="UU133">
        <v>84</v>
      </c>
      <c r="UV133" t="str">
        <f>"xlswrite('G:\Mi unidad\1. PROYECTOS TELLO 2022\SCM SPILL OVERS\outputs\PEAO\criminalidad\1%\simulacion_4\output_tests.xlsx',ub_vec_"&amp;UU133&amp;"','ub_vec_"&amp;UU133&amp;"');"</f>
        <v>xlswrite('G:\Mi unidad\1. PROYECTOS TELLO 2022\SCM SPILL OVERS\outputs\PEAO\criminalidad\1%\simulacion_4\output_tests.xlsx',ub_vec_84','ub_vec_84');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OVERS\outputs\PEAO\bajo_niv_educ\1%\simulacion_4\output_tests.xlsx',p_value_vec_"&amp;QW134&amp;"','p_value_vec_"&amp;QW134&amp;"');"</f>
        <v>xlswrite('G:\Mi unidad\1. PROYECTOS TELLO 2022\SCM SPILL OVERS\outputs\PEAO\bajo_niv_educ\1%\simulacion_4\output_tests.xlsx',p_value_vec_84','p_value_vec_84');</v>
      </c>
      <c r="RK134">
        <v>84</v>
      </c>
      <c r="RL134" t="str">
        <f>"xlswrite('G:\Mi unidad\1. PROYECTOS TELLO 2022\SCM SPILL OVERS\outputs\PEAO\bajo_ingreso\1%\simulacion_4\output_tests.xlsx',p_value_vec_"&amp;RK134&amp;"','p_value_vec_"&amp;RK134&amp;"');"</f>
        <v>xlswrite('G:\Mi unidad\1. PROYECTOS TELLO 2022\SCM SPILL OVERS\outputs\PEAO\bajo_ingreso\1%\simulacion_4\output_tests.xlsx',p_value_vec_84','p_value_vec_84');</v>
      </c>
      <c r="RW134">
        <v>84</v>
      </c>
      <c r="RX134" t="str">
        <f>"xlswrite('G:\Mi unidad\1. PROYECTOS TELLO 2022\SCM SPILL OVERS\outputs\PEAO\densidad\1%\simulacion_4\output_tests.xlsx',p_value_vec_"&amp;RW134&amp;"','p_value_vec_"&amp;RW134&amp;"');"</f>
        <v>xlswrite('G:\Mi unidad\1. PROYECTOS TELLO 2022\SCM SPILL OVERS\outputs\PEAO\densidad\1%\simulacion_4\output_tests.xlsx',p_value_vec_84','p_value_vec_84');</v>
      </c>
      <c r="SI134">
        <v>84</v>
      </c>
      <c r="SJ134" t="str">
        <f>"xlswrite('G:\Mi unidad\1. PROYECTOS TELLO 2022\SCM SPILL OVERS\outputs\PEAO\densidad_g\1%\simulacion_4\output_tests.xlsx',p_value_vec_"&amp;SI134&amp;"','p_value_vec_"&amp;SI134&amp;"');"</f>
        <v>xlswrite('G:\Mi unidad\1. PROYECTOS TELLO 2022\SCM SPILL OVERS\outputs\PEAO\densidad_g\1%\simulacion_4\output_tests.xlsx',p_value_vec_84','p_value_vec_84');</v>
      </c>
      <c r="SU134">
        <v>84</v>
      </c>
      <c r="SV134" t="str">
        <f>"xlswrite('G:\Mi unidad\1. PROYECTOS TELLO 2022\SCM SPILL OVERS\outputs\PEAO\distancia_centro_salud\1%\simulacion_4\output_tests.xlsx',p_value_vec_"&amp;SU134&amp;"','p_value_vec_"&amp;SU134&amp;"');"</f>
        <v>xlswrite('G:\Mi unidad\1. PROYECTOS TELLO 2022\SCM SPILL OVERS\outputs\PEAO\distancia_centro_salud\1%\simulacion_4\output_tests.xlsx',p_value_vec_84','p_value_vec_84');</v>
      </c>
      <c r="TH134">
        <v>84</v>
      </c>
      <c r="TI134" t="str">
        <f>"xlswrite('G:\Mi unidad\1. PROYECTOS TELLO 2022\SCM SPILL OVERS\outputs\PEAO\informalidad\1%\simulacion_4\output_tests.xlsx',p_value_vec_"&amp;TH134&amp;"','p_value_vec_"&amp;TH134&amp;"');"</f>
        <v>xlswrite('G:\Mi unidad\1. PROYECTOS TELLO 2022\SCM SPILL OVERS\outputs\PEAO\informalidad\1%\simulacion_4\output_tests.xlsx',p_value_vec_84','p_value_vec_84');</v>
      </c>
      <c r="TU134">
        <v>84</v>
      </c>
      <c r="TV134" t="str">
        <f>"xlswrite('G:\Mi unidad\1. PROYECTOS TELLO 2022\SCM SPILL OVERS\outputs\PEAO\alimentos\1%\simulacion_4\output_tests.xlsx',p_value_vec_"&amp;TU134&amp;"','p_value_vec_"&amp;TU134&amp;"');"</f>
        <v>xlswrite('G:\Mi unidad\1. PROYECTOS TELLO 2022\SCM SPILL OVERS\outputs\PEAO\alimentos\1%\simulacion_4\output_tests.xlsx',p_value_vec_84','p_value_vec_84');</v>
      </c>
      <c r="UB134">
        <v>84</v>
      </c>
      <c r="UC134" t="str">
        <f>"xlswrite('G:\Mi unidad\1. PROYECTOS TELLO 2022\SCM SPILL OVERS\outputs\PEAO\jefe_hogar\1%\simulacion_4\output_tests.xlsx',p_value_vec_"&amp;UB134&amp;"','p_value_vec_"&amp;UB134&amp;"');"</f>
        <v>xlswrite('G:\Mi unidad\1. PROYECTOS TELLO 2022\SCM SPILL OVERS\outputs\PEAO\jefe_hogar\1%\simulacion_4\output_tests.xlsx',p_value_vec_84','p_value_vec_84');</v>
      </c>
      <c r="UI134">
        <v>84</v>
      </c>
      <c r="UJ134" t="str">
        <f>"xlswrite('G:\Mi unidad\1. PROYECTOS TELLO 2022\SCM SPILL OVERS\outputs\PEAO\mujeres\1%\simulacion_4\output_tests.xlsx',p_value_vec_"&amp;UI134&amp;"','p_value_vec_"&amp;UI134&amp;"');"</f>
        <v>xlswrite('G:\Mi unidad\1. PROYECTOS TELLO 2022\SCM SPILL OVERS\outputs\PEAO\mujeres\1%\simulacion_4\output_tests.xlsx',p_value_vec_84','p_value_vec_84');</v>
      </c>
      <c r="UU134">
        <v>84</v>
      </c>
      <c r="UV134" t="str">
        <f>"xlswrite('G:\Mi unidad\1. PROYECTOS TELLO 2022\SCM SPILL OVERS\outputs\PEAO\criminalidad\1%\simulacion_4\output_tests.xlsx',p_value_vec_"&amp;UU134&amp;"','p_value_vec_"&amp;UU134&amp;"');"</f>
        <v>xlswrite('G:\Mi unidad\1. PROYECTOS TELLO 2022\SCM SPILL OVERS\outputs\PEAO\criminalidad\1%\simulacion_4\output_tests.xlsx',p_value_vec_84','p_value_vec_84');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OVERS\outputs\PEAO\bajo_niv_educ\1%\simulacion_4\output_tests.xlsx',alpha1_hat_vec_"&amp;QW135&amp;"','alpha1_hat_vec_"&amp;QW135&amp;"');"</f>
        <v>xlswrite('G:\Mi unidad\1. PROYECTOS TELLO 2022\SCM SPILL OVERS\outputs\PEAO\bajo_niv_educ\1%\simulacion_4\output_tests.xlsx',alpha1_hat_vec_84','alpha1_hat_vec_84');</v>
      </c>
      <c r="RK135">
        <v>84</v>
      </c>
      <c r="RL135" t="str">
        <f>"xlswrite('G:\Mi unidad\1. PROYECTOS TELLO 2022\SCM SPILL OVERS\outputs\PEAO\bajo_ingreso\1%\simulacion_4\output_tests.xlsx',alpha1_hat_vec_"&amp;RK135&amp;"','alpha1_hat_vec_"&amp;RK135&amp;"');"</f>
        <v>xlswrite('G:\Mi unidad\1. PROYECTOS TELLO 2022\SCM SPILL OVERS\outputs\PEAO\bajo_ingreso\1%\simulacion_4\output_tests.xlsx',alpha1_hat_vec_84','alpha1_hat_vec_84');</v>
      </c>
      <c r="RW135">
        <v>84</v>
      </c>
      <c r="RX135" t="str">
        <f>"xlswrite('G:\Mi unidad\1. PROYECTOS TELLO 2022\SCM SPILL OVERS\outputs\PEAO\densidad\1%\simulacion_4\output_tests.xlsx',alpha1_hat_vec_"&amp;RW135&amp;"','alpha1_hat_vec_"&amp;RW135&amp;"');"</f>
        <v>xlswrite('G:\Mi unidad\1. PROYECTOS TELLO 2022\SCM SPILL OVERS\outputs\PEAO\densidad\1%\simulacion_4\output_tests.xlsx',alpha1_hat_vec_84','alpha1_hat_vec_84');</v>
      </c>
      <c r="SI135">
        <v>84</v>
      </c>
      <c r="SJ135" t="str">
        <f>"xlswrite('G:\Mi unidad\1. PROYECTOS TELLO 2022\SCM SPILL OVERS\outputs\PEAO\densidad_g\1%\simulacion_4\output_tests.xlsx',alpha1_hat_vec_"&amp;SI135&amp;"','alpha1_hat_vec_"&amp;SI135&amp;"');"</f>
        <v>xlswrite('G:\Mi unidad\1. PROYECTOS TELLO 2022\SCM SPILL OVERS\outputs\PEAO\densidad_g\1%\simulacion_4\output_tests.xlsx',alpha1_hat_vec_84','alpha1_hat_vec_84');</v>
      </c>
      <c r="SU135">
        <v>84</v>
      </c>
      <c r="SV135" t="str">
        <f>"xlswrite('G:\Mi unidad\1. PROYECTOS TELLO 2022\SCM SPILL OVERS\outputs\PEAO\distancia_centro_salud\1%\simulacion_4\output_tests.xlsx',alpha1_hat_vec_"&amp;SU135&amp;"','alpha1_hat_vec_"&amp;SU135&amp;"');"</f>
        <v>xlswrite('G:\Mi unidad\1. PROYECTOS TELLO 2022\SCM SPILL OVERS\outputs\PEAO\distancia_centro_salud\1%\simulacion_4\output_tests.xlsx',alpha1_hat_vec_84','alpha1_hat_vec_84');</v>
      </c>
      <c r="TH135">
        <v>84</v>
      </c>
      <c r="TI135" t="str">
        <f>"xlswrite('G:\Mi unidad\1. PROYECTOS TELLO 2022\SCM SPILL OVERS\outputs\PEAO\informalidad\1%\simulacion_4\output_tests.xlsx',alpha1_hat_vec_"&amp;TH135&amp;"','alpha1_hat_vec_"&amp;TH135&amp;"');"</f>
        <v>xlswrite('G:\Mi unidad\1. PROYECTOS TELLO 2022\SCM SPILL OVERS\outputs\PEAO\informalidad\1%\simulacion_4\output_tests.xlsx',alpha1_hat_vec_84','alpha1_hat_vec_84');</v>
      </c>
      <c r="TU135">
        <v>84</v>
      </c>
      <c r="TV135" t="str">
        <f>"xlswrite('G:\Mi unidad\1. PROYECTOS TELLO 2022\SCM SPILL OVERS\outputs\PEAO\alimentos\1%\simulacion_4\output_tests.xlsx',alpha1_hat_vec_"&amp;TU135&amp;"','alpha1_hat_vec_"&amp;TU135&amp;"');"</f>
        <v>xlswrite('G:\Mi unidad\1. PROYECTOS TELLO 2022\SCM SPILL OVERS\outputs\PEAO\alimentos\1%\simulacion_4\output_tests.xlsx',alpha1_hat_vec_84','alpha1_hat_vec_84');</v>
      </c>
      <c r="UB135">
        <v>84</v>
      </c>
      <c r="UC135" t="str">
        <f>"xlswrite('G:\Mi unidad\1. PROYECTOS TELLO 2022\SCM SPILL OVERS\outputs\PEAO\jefe_hogar\1%\simulacion_4\output_tests.xlsx',alpha1_hat_vec_"&amp;UB135&amp;"','alpha1_hat_vec_"&amp;UB135&amp;"');"</f>
        <v>xlswrite('G:\Mi unidad\1. PROYECTOS TELLO 2022\SCM SPILL OVERS\outputs\PEAO\jefe_hogar\1%\simulacion_4\output_tests.xlsx',alpha1_hat_vec_84','alpha1_hat_vec_84');</v>
      </c>
      <c r="UI135">
        <v>84</v>
      </c>
      <c r="UJ135" t="str">
        <f>"xlswrite('G:\Mi unidad\1. PROYECTOS TELLO 2022\SCM SPILL OVERS\outputs\PEAO\mujeres\1%\simulacion_4\output_tests.xlsx',alpha1_hat_vec_"&amp;UI135&amp;"','alpha1_hat_vec_"&amp;UI135&amp;"');"</f>
        <v>xlswrite('G:\Mi unidad\1. PROYECTOS TELLO 2022\SCM SPILL OVERS\outputs\PEAO\mujeres\1%\simulacion_4\output_tests.xlsx',alpha1_hat_vec_84','alpha1_hat_vec_84');</v>
      </c>
      <c r="UU135">
        <v>84</v>
      </c>
      <c r="UV135" t="str">
        <f>"xlswrite('G:\Mi unidad\1. PROYECTOS TELLO 2022\SCM SPILL OVERS\outputs\PEAO\criminalidad\1%\simulacion_4\output_tests.xlsx',alpha1_hat_vec_"&amp;UU135&amp;"','alpha1_hat_vec_"&amp;UU135&amp;"');"</f>
        <v>xlswrite('G:\Mi unidad\1. PROYECTOS TELLO 2022\SCM SPILL OVERS\outputs\PEAO\criminalidad\1%\simulacion_4\output_tests.xlsx',alpha1_hat_vec_84','alpha1_hat_vec_84');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OVERS\outputs\PEAO\bajo_niv_educ\1%\simulacion_4\output_tests.xlsx',spillover_test_"&amp;QW136&amp;"','sp_test_"&amp;QW136&amp;"');"</f>
        <v>xlswrite('G:\Mi unidad\1. PROYECTOS TELLO 2022\SCM SPILL OVERS\outputs\PEAO\bajo_niv_educ\1%\simulacion_4\output_tests.xlsx',spillover_test_84','sp_test_84');</v>
      </c>
      <c r="RK136">
        <v>84</v>
      </c>
      <c r="RL136" t="str">
        <f>"xlswrite('G:\Mi unidad\1. PROYECTOS TELLO 2022\SCM SPILL OVERS\outputs\PEAO\bajo_ingreso\1%\simulacion_4\output_tests.xlsx',spillover_test_"&amp;RK136&amp;"','sp_test_"&amp;RK136&amp;"');"</f>
        <v>xlswrite('G:\Mi unidad\1. PROYECTOS TELLO 2022\SCM SPILL OVERS\outputs\PEAO\bajo_ingreso\1%\simulacion_4\output_tests.xlsx',spillover_test_84','sp_test_84');</v>
      </c>
      <c r="RW136">
        <v>84</v>
      </c>
      <c r="RX136" t="str">
        <f>"xlswrite('G:\Mi unidad\1. PROYECTOS TELLO 2022\SCM SPILL OVERS\outputs\PEAO\densidad\1%\simulacion_4\output_tests.xlsx',spillover_test_"&amp;RW136&amp;"','sp_test_"&amp;RW136&amp;"');"</f>
        <v>xlswrite('G:\Mi unidad\1. PROYECTOS TELLO 2022\SCM SPILL OVERS\outputs\PEAO\densidad\1%\simulacion_4\output_tests.xlsx',spillover_test_84','sp_test_84');</v>
      </c>
      <c r="SI136">
        <v>84</v>
      </c>
      <c r="SJ136" t="str">
        <f>"xlswrite('G:\Mi unidad\1. PROYECTOS TELLO 2022\SCM SPILL OVERS\outputs\PEAO\densidad_g\1%\simulacion_4\output_tests.xlsx',spillover_test_"&amp;SI136&amp;"','sp_test_"&amp;SI136&amp;"');"</f>
        <v>xlswrite('G:\Mi unidad\1. PROYECTOS TELLO 2022\SCM SPILL OVERS\outputs\PEAO\densidad_g\1%\simulacion_4\output_tests.xlsx',spillover_test_84','sp_test_84');</v>
      </c>
      <c r="SU136">
        <v>84</v>
      </c>
      <c r="SV136" t="str">
        <f>"xlswrite('G:\Mi unidad\1. PROYECTOS TELLO 2022\SCM SPILL OVERS\outputs\PEAO\distancia_centro_salud\1%\simulacion_4\output_tests.xlsx',spillover_test_"&amp;SU136&amp;"','sp_test_"&amp;SU136&amp;"');"</f>
        <v>xlswrite('G:\Mi unidad\1. PROYECTOS TELLO 2022\SCM SPILL OVERS\outputs\PEAO\distancia_centro_salud\1%\simulacion_4\output_tests.xlsx',spillover_test_84','sp_test_84');</v>
      </c>
      <c r="TH136">
        <v>84</v>
      </c>
      <c r="TI136" t="str">
        <f>"xlswrite('G:\Mi unidad\1. PROYECTOS TELLO 2022\SCM SPILL OVERS\outputs\PEAO\informalidad\1%\simulacion_4\output_tests.xlsx',spillover_test_"&amp;TH136&amp;"','sp_test_"&amp;TH136&amp;"');"</f>
        <v>xlswrite('G:\Mi unidad\1. PROYECTOS TELLO 2022\SCM SPILL OVERS\outputs\PEAO\informalidad\1%\simulacion_4\output_tests.xlsx',spillover_test_84','sp_test_84');</v>
      </c>
      <c r="TU136">
        <v>84</v>
      </c>
      <c r="TV136" t="str">
        <f>"xlswrite('G:\Mi unidad\1. PROYECTOS TELLO 2022\SCM SPILL OVERS\outputs\PEAO\alimentos\1%\simulacion_4\output_tests.xlsx',spillover_test_"&amp;TU136&amp;"','sp_test_"&amp;TU136&amp;"');"</f>
        <v>xlswrite('G:\Mi unidad\1. PROYECTOS TELLO 2022\SCM SPILL OVERS\outputs\PEAO\alimentos\1%\simulacion_4\output_tests.xlsx',spillover_test_84','sp_test_84');</v>
      </c>
      <c r="UB136">
        <v>84</v>
      </c>
      <c r="UC136" t="str">
        <f>"xlswrite('G:\Mi unidad\1. PROYECTOS TELLO 2022\SCM SPILL OVERS\outputs\PEAO\jefe_hogar\1%\simulacion_4\output_tests.xlsx',spillover_test_"&amp;UB136&amp;"','sp_test_"&amp;UB136&amp;"');"</f>
        <v>xlswrite('G:\Mi unidad\1. PROYECTOS TELLO 2022\SCM SPILL OVERS\outputs\PEAO\jefe_hogar\1%\simulacion_4\output_tests.xlsx',spillover_test_84','sp_test_84');</v>
      </c>
      <c r="UI136">
        <v>84</v>
      </c>
      <c r="UJ136" t="str">
        <f>"xlswrite('G:\Mi unidad\1. PROYECTOS TELLO 2022\SCM SPILL OVERS\outputs\PEAO\mujeres\1%\simulacion_4\output_tests.xlsx',spillover_test_"&amp;UI136&amp;"','sp_test_"&amp;UI136&amp;"');"</f>
        <v>xlswrite('G:\Mi unidad\1. PROYECTOS TELLO 2022\SCM SPILL OVERS\outputs\PEAO\mujeres\1%\simulacion_4\output_tests.xlsx',spillover_test_84','sp_test_84');</v>
      </c>
      <c r="UU136">
        <v>84</v>
      </c>
      <c r="UV136" t="str">
        <f>"xlswrite('G:\Mi unidad\1. PROYECTOS TELLO 2022\SCM SPILL OVERS\outputs\PEAO\criminalidad\1%\simulacion_4\output_tests.xlsx',spillover_test_"&amp;UU136&amp;"','sp_test_"&amp;UU136&amp;"');"</f>
        <v>xlswrite('G:\Mi unidad\1. PROYECTOS TELLO 2022\SCM SPILL OVERS\outputs\PEAO\criminalidad\1%\simulacion_4\output_tests.xlsx',spillover_test_84','sp_test_84');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OVERS\outputs\PEAO\bajo_niv_educ\1%\simulacion_4\output_tests.xlsx',lb_vec_"&amp;QW137&amp;"','lb_vec_"&amp;QW137&amp;"');"</f>
        <v>xlswrite('G:\Mi unidad\1. PROYECTOS TELLO 2022\SCM SPILL OVERS\outputs\PEAO\bajo_niv_educ\1%\simulacion_4\output_tests.xlsx',lb_vec_86','lb_vec_86');</v>
      </c>
      <c r="RK137">
        <v>86</v>
      </c>
      <c r="RL137" t="str">
        <f>"xlswrite('G:\Mi unidad\1. PROYECTOS TELLO 2022\SCM SPILL OVERS\outputs\PEAO\bajo_ingreso\1%\simulacion_4\output_tests.xlsx',lb_vec_"&amp;RK137&amp;"','lb_vec_"&amp;RK137&amp;"');"</f>
        <v>xlswrite('G:\Mi unidad\1. PROYECTOS TELLO 2022\SCM SPILL OVERS\outputs\PEAO\bajo_ingreso\1%\simulacion_4\output_tests.xlsx',lb_vec_86','lb_vec_86');</v>
      </c>
      <c r="RW137">
        <v>86</v>
      </c>
      <c r="RX137" t="str">
        <f>"xlswrite('G:\Mi unidad\1. PROYECTOS TELLO 2022\SCM SPILL OVERS\outputs\PEAO\densidad\1%\simulacion_4\output_tests.xlsx',lb_vec_"&amp;RW137&amp;"','lb_vec_"&amp;RW137&amp;"');"</f>
        <v>xlswrite('G:\Mi unidad\1. PROYECTOS TELLO 2022\SCM SPILL OVERS\outputs\PEAO\densidad\1%\simulacion_4\output_tests.xlsx',lb_vec_86','lb_vec_86');</v>
      </c>
      <c r="SI137">
        <v>86</v>
      </c>
      <c r="SJ137" t="str">
        <f>"xlswrite('G:\Mi unidad\1. PROYECTOS TELLO 2022\SCM SPILL OVERS\outputs\PEAO\densidad_g\1%\simulacion_4\output_tests.xlsx',lb_vec_"&amp;SI137&amp;"','lb_vec_"&amp;SI137&amp;"');"</f>
        <v>xlswrite('G:\Mi unidad\1. PROYECTOS TELLO 2022\SCM SPILL OVERS\outputs\PEAO\densidad_g\1%\simulacion_4\output_tests.xlsx',lb_vec_86','lb_vec_86');</v>
      </c>
      <c r="SU137">
        <v>86</v>
      </c>
      <c r="SV137" t="str">
        <f>"xlswrite('G:\Mi unidad\1. PROYECTOS TELLO 2022\SCM SPILL OVERS\outputs\PEAO\distancia_centro_salud\1%\simulacion_4\output_tests.xlsx',lb_vec_"&amp;SU137&amp;"','lb_vec_"&amp;SU137&amp;"');"</f>
        <v>xlswrite('G:\Mi unidad\1. PROYECTOS TELLO 2022\SCM SPILL OVERS\outputs\PEAO\distancia_centro_salud\1%\simulacion_4\output_tests.xlsx',lb_vec_86','lb_vec_86');</v>
      </c>
      <c r="TH137">
        <v>86</v>
      </c>
      <c r="TI137" t="str">
        <f>"xlswrite('G:\Mi unidad\1. PROYECTOS TELLO 2022\SCM SPILL OVERS\outputs\PEAO\informalidad\1%\simulacion_4\output_tests.xlsx',lb_vec_"&amp;TH137&amp;"','lb_vec_"&amp;TH137&amp;"');"</f>
        <v>xlswrite('G:\Mi unidad\1. PROYECTOS TELLO 2022\SCM SPILL OVERS\outputs\PEAO\informalidad\1%\simulacion_4\output_tests.xlsx',lb_vec_86','lb_vec_86');</v>
      </c>
      <c r="TU137">
        <v>86</v>
      </c>
      <c r="TV137" t="str">
        <f>"xlswrite('G:\Mi unidad\1. PROYECTOS TELLO 2022\SCM SPILL OVERS\outputs\PEAO\alimentos\1%\simulacion_4\output_tests.xlsx',lb_vec_"&amp;TU137&amp;"','lb_vec_"&amp;TU137&amp;"');"</f>
        <v>xlswrite('G:\Mi unidad\1. PROYECTOS TELLO 2022\SCM SPILL OVERS\outputs\PEAO\alimentos\1%\simulacion_4\output_tests.xlsx',lb_vec_86','lb_vec_86');</v>
      </c>
      <c r="UB137">
        <v>86</v>
      </c>
      <c r="UC137" t="str">
        <f>"xlswrite('G:\Mi unidad\1. PROYECTOS TELLO 2022\SCM SPILL OVERS\outputs\PEAO\jefe_hogar\1%\simulacion_4\output_tests.xlsx',lb_vec_"&amp;UB137&amp;"','lb_vec_"&amp;UB137&amp;"');"</f>
        <v>xlswrite('G:\Mi unidad\1. PROYECTOS TELLO 2022\SCM SPILL OVERS\outputs\PEAO\jefe_hogar\1%\simulacion_4\output_tests.xlsx',lb_vec_86','lb_vec_86');</v>
      </c>
      <c r="UI137">
        <v>86</v>
      </c>
      <c r="UJ137" t="str">
        <f>"xlswrite('G:\Mi unidad\1. PROYECTOS TELLO 2022\SCM SPILL OVERS\outputs\PEAO\mujeres\1%\simulacion_4\output_tests.xlsx',lb_vec_"&amp;UI137&amp;"','lb_vec_"&amp;UI137&amp;"');"</f>
        <v>xlswrite('G:\Mi unidad\1. PROYECTOS TELLO 2022\SCM SPILL OVERS\outputs\PEAO\mujeres\1%\simulacion_4\output_tests.xlsx',lb_vec_86','lb_vec_86');</v>
      </c>
      <c r="UU137">
        <v>86</v>
      </c>
      <c r="UV137" t="str">
        <f>"xlswrite('G:\Mi unidad\1. PROYECTOS TELLO 2022\SCM SPILL OVERS\outputs\PEAO\criminalidad\1%\simulacion_4\output_tests.xlsx',lb_vec_"&amp;UU137&amp;"','lb_vec_"&amp;UU137&amp;"');"</f>
        <v>xlswrite('G:\Mi unidad\1. PROYECTOS TELLO 2022\SCM SPILL OVERS\outputs\PEAO\criminalidad\1%\simulacion_4\output_tests.xlsx',lb_vec_86','lb_vec_86');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OVERS\outputs\PEAO\bajo_niv_educ\1%\simulacion_4\output_tests.xlsx',ub_vec_"&amp;QW138&amp;"','ub_vec_"&amp;QW138&amp;"');"</f>
        <v>xlswrite('G:\Mi unidad\1. PROYECTOS TELLO 2022\SCM SPILL OVERS\outputs\PEAO\bajo_niv_educ\1%\simulacion_4\output_tests.xlsx',ub_vec_86','ub_vec_86');</v>
      </c>
      <c r="RK138">
        <v>86</v>
      </c>
      <c r="RL138" t="str">
        <f>"xlswrite('G:\Mi unidad\1. PROYECTOS TELLO 2022\SCM SPILL OVERS\outputs\PEAO\bajo_ingreso\1%\simulacion_4\output_tests.xlsx',ub_vec_"&amp;RK138&amp;"','ub_vec_"&amp;RK138&amp;"');"</f>
        <v>xlswrite('G:\Mi unidad\1. PROYECTOS TELLO 2022\SCM SPILL OVERS\outputs\PEAO\bajo_ingreso\1%\simulacion_4\output_tests.xlsx',ub_vec_86','ub_vec_86');</v>
      </c>
      <c r="RW138">
        <v>86</v>
      </c>
      <c r="RX138" t="str">
        <f>"xlswrite('G:\Mi unidad\1. PROYECTOS TELLO 2022\SCM SPILL OVERS\outputs\PEAO\densidad\1%\simulacion_4\output_tests.xlsx',ub_vec_"&amp;RW138&amp;"','ub_vec_"&amp;RW138&amp;"');"</f>
        <v>xlswrite('G:\Mi unidad\1. PROYECTOS TELLO 2022\SCM SPILL OVERS\outputs\PEAO\densidad\1%\simulacion_4\output_tests.xlsx',ub_vec_86','ub_vec_86');</v>
      </c>
      <c r="SI138">
        <v>86</v>
      </c>
      <c r="SJ138" t="str">
        <f>"xlswrite('G:\Mi unidad\1. PROYECTOS TELLO 2022\SCM SPILL OVERS\outputs\PEAO\densidad_g\1%\simulacion_4\output_tests.xlsx',ub_vec_"&amp;SI138&amp;"','ub_vec_"&amp;SI138&amp;"');"</f>
        <v>xlswrite('G:\Mi unidad\1. PROYECTOS TELLO 2022\SCM SPILL OVERS\outputs\PEAO\densidad_g\1%\simulacion_4\output_tests.xlsx',ub_vec_86','ub_vec_86');</v>
      </c>
      <c r="SU138">
        <v>86</v>
      </c>
      <c r="SV138" t="str">
        <f>"xlswrite('G:\Mi unidad\1. PROYECTOS TELLO 2022\SCM SPILL OVERS\outputs\PEAO\distancia_centro_salud\1%\simulacion_4\output_tests.xlsx',ub_vec_"&amp;SU138&amp;"','ub_vec_"&amp;SU138&amp;"');"</f>
        <v>xlswrite('G:\Mi unidad\1. PROYECTOS TELLO 2022\SCM SPILL OVERS\outputs\PEAO\distancia_centro_salud\1%\simulacion_4\output_tests.xlsx',ub_vec_86','ub_vec_86');</v>
      </c>
      <c r="TH138">
        <v>86</v>
      </c>
      <c r="TI138" t="str">
        <f>"xlswrite('G:\Mi unidad\1. PROYECTOS TELLO 2022\SCM SPILL OVERS\outputs\PEAO\informalidad\1%\simulacion_4\output_tests.xlsx',ub_vec_"&amp;TH138&amp;"','ub_vec_"&amp;TH138&amp;"');"</f>
        <v>xlswrite('G:\Mi unidad\1. PROYECTOS TELLO 2022\SCM SPILL OVERS\outputs\PEAO\informalidad\1%\simulacion_4\output_tests.xlsx',ub_vec_86','ub_vec_86');</v>
      </c>
      <c r="TU138">
        <v>86</v>
      </c>
      <c r="TV138" t="str">
        <f>"xlswrite('G:\Mi unidad\1. PROYECTOS TELLO 2022\SCM SPILL OVERS\outputs\PEAO\alimentos\1%\simulacion_4\output_tests.xlsx',ub_vec_"&amp;TU138&amp;"','ub_vec_"&amp;TU138&amp;"');"</f>
        <v>xlswrite('G:\Mi unidad\1. PROYECTOS TELLO 2022\SCM SPILL OVERS\outputs\PEAO\alimentos\1%\simulacion_4\output_tests.xlsx',ub_vec_86','ub_vec_86');</v>
      </c>
      <c r="UB138">
        <v>86</v>
      </c>
      <c r="UC138" t="str">
        <f>"xlswrite('G:\Mi unidad\1. PROYECTOS TELLO 2022\SCM SPILL OVERS\outputs\PEAO\jefe_hogar\1%\simulacion_4\output_tests.xlsx',ub_vec_"&amp;UB138&amp;"','ub_vec_"&amp;UB138&amp;"');"</f>
        <v>xlswrite('G:\Mi unidad\1. PROYECTOS TELLO 2022\SCM SPILL OVERS\outputs\PEAO\jefe_hogar\1%\simulacion_4\output_tests.xlsx',ub_vec_86','ub_vec_86');</v>
      </c>
      <c r="UI138">
        <v>86</v>
      </c>
      <c r="UJ138" t="str">
        <f>"xlswrite('G:\Mi unidad\1. PROYECTOS TELLO 2022\SCM SPILL OVERS\outputs\PEAO\mujeres\1%\simulacion_4\output_tests.xlsx',ub_vec_"&amp;UI138&amp;"','ub_vec_"&amp;UI138&amp;"');"</f>
        <v>xlswrite('G:\Mi unidad\1. PROYECTOS TELLO 2022\SCM SPILL OVERS\outputs\PEAO\mujeres\1%\simulacion_4\output_tests.xlsx',ub_vec_86','ub_vec_86');</v>
      </c>
      <c r="UU138">
        <v>86</v>
      </c>
      <c r="UV138" t="str">
        <f>"xlswrite('G:\Mi unidad\1. PROYECTOS TELLO 2022\SCM SPILL OVERS\outputs\PEAO\criminalidad\1%\simulacion_4\output_tests.xlsx',ub_vec_"&amp;UU138&amp;"','ub_vec_"&amp;UU138&amp;"');"</f>
        <v>xlswrite('G:\Mi unidad\1. PROYECTOS TELLO 2022\SCM SPILL OVERS\outputs\PEAO\criminalidad\1%\simulacion_4\output_tests.xlsx',ub_vec_86','ub_vec_86');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sp_andrews(Y_pre_"&amp;QP139&amp;",PEAO_"&amp;QP139&amp;"(:,T+s),A_"&amp;QP139&amp;",C,d,alpha_sig);"</f>
        <v xml:space="preserve">    spillover_test_77(s) = sp_andrews(Y_pre_77,PEAO_77(:,T+s),A_77,C,d,alpha_sig);</v>
      </c>
      <c r="QW139">
        <v>86</v>
      </c>
      <c r="QX139" t="str">
        <f>"xlswrite('G:\Mi unidad\1. PROYECTOS TELLO 2022\SCM SPILL OVERS\outputs\PEAO\bajo_niv_educ\1%\simulacion_4\output_tests.xlsx',p_value_vec_"&amp;QW139&amp;"','p_value_vec_"&amp;QW139&amp;"');"</f>
        <v>xlswrite('G:\Mi unidad\1. PROYECTOS TELLO 2022\SCM SPILL OVERS\outputs\PEAO\bajo_niv_educ\1%\simulacion_4\output_tests.xlsx',p_value_vec_86','p_value_vec_86');</v>
      </c>
      <c r="RK139">
        <v>86</v>
      </c>
      <c r="RL139" t="str">
        <f>"xlswrite('G:\Mi unidad\1. PROYECTOS TELLO 2022\SCM SPILL OVERS\outputs\PEAO\bajo_ingreso\1%\simulacion_4\output_tests.xlsx',p_value_vec_"&amp;RK139&amp;"','p_value_vec_"&amp;RK139&amp;"');"</f>
        <v>xlswrite('G:\Mi unidad\1. PROYECTOS TELLO 2022\SCM SPILL OVERS\outputs\PEAO\bajo_ingreso\1%\simulacion_4\output_tests.xlsx',p_value_vec_86','p_value_vec_86');</v>
      </c>
      <c r="RW139">
        <v>86</v>
      </c>
      <c r="RX139" t="str">
        <f>"xlswrite('G:\Mi unidad\1. PROYECTOS TELLO 2022\SCM SPILL OVERS\outputs\PEAO\densidad\1%\simulacion_4\output_tests.xlsx',p_value_vec_"&amp;RW139&amp;"','p_value_vec_"&amp;RW139&amp;"');"</f>
        <v>xlswrite('G:\Mi unidad\1. PROYECTOS TELLO 2022\SCM SPILL OVERS\outputs\PEAO\densidad\1%\simulacion_4\output_tests.xlsx',p_value_vec_86','p_value_vec_86');</v>
      </c>
      <c r="SI139">
        <v>86</v>
      </c>
      <c r="SJ139" t="str">
        <f>"xlswrite('G:\Mi unidad\1. PROYECTOS TELLO 2022\SCM SPILL OVERS\outputs\PEAO\densidad_g\1%\simulacion_4\output_tests.xlsx',p_value_vec_"&amp;SI139&amp;"','p_value_vec_"&amp;SI139&amp;"');"</f>
        <v>xlswrite('G:\Mi unidad\1. PROYECTOS TELLO 2022\SCM SPILL OVERS\outputs\PEAO\densidad_g\1%\simulacion_4\output_tests.xlsx',p_value_vec_86','p_value_vec_86');</v>
      </c>
      <c r="SU139">
        <v>86</v>
      </c>
      <c r="SV139" t="str">
        <f>"xlswrite('G:\Mi unidad\1. PROYECTOS TELLO 2022\SCM SPILL OVERS\outputs\PEAO\distancia_centro_salud\1%\simulacion_4\output_tests.xlsx',p_value_vec_"&amp;SU139&amp;"','p_value_vec_"&amp;SU139&amp;"');"</f>
        <v>xlswrite('G:\Mi unidad\1. PROYECTOS TELLO 2022\SCM SPILL OVERS\outputs\PEAO\distancia_centro_salud\1%\simulacion_4\output_tests.xlsx',p_value_vec_86','p_value_vec_86');</v>
      </c>
      <c r="TH139">
        <v>86</v>
      </c>
      <c r="TI139" t="str">
        <f>"xlswrite('G:\Mi unidad\1. PROYECTOS TELLO 2022\SCM SPILL OVERS\outputs\PEAO\informalidad\1%\simulacion_4\output_tests.xlsx',p_value_vec_"&amp;TH139&amp;"','p_value_vec_"&amp;TH139&amp;"');"</f>
        <v>xlswrite('G:\Mi unidad\1. PROYECTOS TELLO 2022\SCM SPILL OVERS\outputs\PEAO\informalidad\1%\simulacion_4\output_tests.xlsx',p_value_vec_86','p_value_vec_86');</v>
      </c>
      <c r="TU139">
        <v>86</v>
      </c>
      <c r="TV139" t="str">
        <f>"xlswrite('G:\Mi unidad\1. PROYECTOS TELLO 2022\SCM SPILL OVERS\outputs\PEAO\alimentos\1%\simulacion_4\output_tests.xlsx',p_value_vec_"&amp;TU139&amp;"','p_value_vec_"&amp;TU139&amp;"');"</f>
        <v>xlswrite('G:\Mi unidad\1. PROYECTOS TELLO 2022\SCM SPILL OVERS\outputs\PEAO\alimentos\1%\simulacion_4\output_tests.xlsx',p_value_vec_86','p_value_vec_86');</v>
      </c>
      <c r="UB139">
        <v>86</v>
      </c>
      <c r="UC139" t="str">
        <f>"xlswrite('G:\Mi unidad\1. PROYECTOS TELLO 2022\SCM SPILL OVERS\outputs\PEAO\jefe_hogar\1%\simulacion_4\output_tests.xlsx',p_value_vec_"&amp;UB139&amp;"','p_value_vec_"&amp;UB139&amp;"');"</f>
        <v>xlswrite('G:\Mi unidad\1. PROYECTOS TELLO 2022\SCM SPILL OVERS\outputs\PEAO\jefe_hogar\1%\simulacion_4\output_tests.xlsx',p_value_vec_86','p_value_vec_86');</v>
      </c>
      <c r="UI139">
        <v>86</v>
      </c>
      <c r="UJ139" t="str">
        <f>"xlswrite('G:\Mi unidad\1. PROYECTOS TELLO 2022\SCM SPILL OVERS\outputs\PEAO\mujeres\1%\simulacion_4\output_tests.xlsx',p_value_vec_"&amp;UI139&amp;"','p_value_vec_"&amp;UI139&amp;"');"</f>
        <v>xlswrite('G:\Mi unidad\1. PROYECTOS TELLO 2022\SCM SPILL OVERS\outputs\PEAO\mujeres\1%\simulacion_4\output_tests.xlsx',p_value_vec_86','p_value_vec_86');</v>
      </c>
      <c r="UU139">
        <v>86</v>
      </c>
      <c r="UV139" t="str">
        <f>"xlswrite('G:\Mi unidad\1. PROYECTOS TELLO 2022\SCM SPILL OVERS\outputs\PEAO\criminalidad\1%\simulacion_4\output_tests.xlsx',p_value_vec_"&amp;UU139&amp;"','p_value_vec_"&amp;UU139&amp;"');"</f>
        <v>xlswrite('G:\Mi unidad\1. PROYECTOS TELLO 2022\SCM SPILL OVERS\outputs\PEAO\criminalidad\1%\simulacion_4\output_tests.xlsx',p_value_vec_86','p_value_vec_86');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OVERS\outputs\PEAO\bajo_niv_educ\1%\simulacion_4\output_tests.xlsx',alpha1_hat_vec_"&amp;QW140&amp;"','alpha1_hat_vec_"&amp;QW140&amp;"');"</f>
        <v>xlswrite('G:\Mi unidad\1. PROYECTOS TELLO 2022\SCM SPILL OVERS\outputs\PEAO\bajo_niv_educ\1%\simulacion_4\output_tests.xlsx',alpha1_hat_vec_86','alpha1_hat_vec_86');</v>
      </c>
      <c r="RK140">
        <v>86</v>
      </c>
      <c r="RL140" t="str">
        <f>"xlswrite('G:\Mi unidad\1. PROYECTOS TELLO 2022\SCM SPILL OVERS\outputs\PEAO\bajo_ingreso\1%\simulacion_4\output_tests.xlsx',alpha1_hat_vec_"&amp;RK140&amp;"','alpha1_hat_vec_"&amp;RK140&amp;"');"</f>
        <v>xlswrite('G:\Mi unidad\1. PROYECTOS TELLO 2022\SCM SPILL OVERS\outputs\PEAO\bajo_ingreso\1%\simulacion_4\output_tests.xlsx',alpha1_hat_vec_86','alpha1_hat_vec_86');</v>
      </c>
      <c r="RW140">
        <v>86</v>
      </c>
      <c r="RX140" t="str">
        <f>"xlswrite('G:\Mi unidad\1. PROYECTOS TELLO 2022\SCM SPILL OVERS\outputs\PEAO\densidad\1%\simulacion_4\output_tests.xlsx',alpha1_hat_vec_"&amp;RW140&amp;"','alpha1_hat_vec_"&amp;RW140&amp;"');"</f>
        <v>xlswrite('G:\Mi unidad\1. PROYECTOS TELLO 2022\SCM SPILL OVERS\outputs\PEAO\densidad\1%\simulacion_4\output_tests.xlsx',alpha1_hat_vec_86','alpha1_hat_vec_86');</v>
      </c>
      <c r="SI140">
        <v>86</v>
      </c>
      <c r="SJ140" t="str">
        <f>"xlswrite('G:\Mi unidad\1. PROYECTOS TELLO 2022\SCM SPILL OVERS\outputs\PEAO\densidad_g\1%\simulacion_4\output_tests.xlsx',alpha1_hat_vec_"&amp;SI140&amp;"','alpha1_hat_vec_"&amp;SI140&amp;"');"</f>
        <v>xlswrite('G:\Mi unidad\1. PROYECTOS TELLO 2022\SCM SPILL OVERS\outputs\PEAO\densidad_g\1%\simulacion_4\output_tests.xlsx',alpha1_hat_vec_86','alpha1_hat_vec_86');</v>
      </c>
      <c r="SU140">
        <v>86</v>
      </c>
      <c r="SV140" t="str">
        <f>"xlswrite('G:\Mi unidad\1. PROYECTOS TELLO 2022\SCM SPILL OVERS\outputs\PEAO\distancia_centro_salud\1%\simulacion_4\output_tests.xlsx',alpha1_hat_vec_"&amp;SU140&amp;"','alpha1_hat_vec_"&amp;SU140&amp;"');"</f>
        <v>xlswrite('G:\Mi unidad\1. PROYECTOS TELLO 2022\SCM SPILL OVERS\outputs\PEAO\distancia_centro_salud\1%\simulacion_4\output_tests.xlsx',alpha1_hat_vec_86','alpha1_hat_vec_86');</v>
      </c>
      <c r="TH140">
        <v>86</v>
      </c>
      <c r="TI140" t="str">
        <f>"xlswrite('G:\Mi unidad\1. PROYECTOS TELLO 2022\SCM SPILL OVERS\outputs\PEAO\informalidad\1%\simulacion_4\output_tests.xlsx',alpha1_hat_vec_"&amp;TH140&amp;"','alpha1_hat_vec_"&amp;TH140&amp;"');"</f>
        <v>xlswrite('G:\Mi unidad\1. PROYECTOS TELLO 2022\SCM SPILL OVERS\outputs\PEAO\informalidad\1%\simulacion_4\output_tests.xlsx',alpha1_hat_vec_86','alpha1_hat_vec_86');</v>
      </c>
      <c r="TU140">
        <v>86</v>
      </c>
      <c r="TV140" t="str">
        <f>"xlswrite('G:\Mi unidad\1. PROYECTOS TELLO 2022\SCM SPILL OVERS\outputs\PEAO\alimentos\1%\simulacion_4\output_tests.xlsx',alpha1_hat_vec_"&amp;TU140&amp;"','alpha1_hat_vec_"&amp;TU140&amp;"');"</f>
        <v>xlswrite('G:\Mi unidad\1. PROYECTOS TELLO 2022\SCM SPILL OVERS\outputs\PEAO\alimentos\1%\simulacion_4\output_tests.xlsx',alpha1_hat_vec_86','alpha1_hat_vec_86');</v>
      </c>
      <c r="UB140">
        <v>86</v>
      </c>
      <c r="UC140" t="str">
        <f>"xlswrite('G:\Mi unidad\1. PROYECTOS TELLO 2022\SCM SPILL OVERS\outputs\PEAO\jefe_hogar\1%\simulacion_4\output_tests.xlsx',alpha1_hat_vec_"&amp;UB140&amp;"','alpha1_hat_vec_"&amp;UB140&amp;"');"</f>
        <v>xlswrite('G:\Mi unidad\1. PROYECTOS TELLO 2022\SCM SPILL OVERS\outputs\PEAO\jefe_hogar\1%\simulacion_4\output_tests.xlsx',alpha1_hat_vec_86','alpha1_hat_vec_86');</v>
      </c>
      <c r="UI140">
        <v>86</v>
      </c>
      <c r="UJ140" t="str">
        <f>"xlswrite('G:\Mi unidad\1. PROYECTOS TELLO 2022\SCM SPILL OVERS\outputs\PEAO\mujeres\1%\simulacion_4\output_tests.xlsx',alpha1_hat_vec_"&amp;UI140&amp;"','alpha1_hat_vec_"&amp;UI140&amp;"');"</f>
        <v>xlswrite('G:\Mi unidad\1. PROYECTOS TELLO 2022\SCM SPILL OVERS\outputs\PEAO\mujeres\1%\simulacion_4\output_tests.xlsx',alpha1_hat_vec_86','alpha1_hat_vec_86');</v>
      </c>
      <c r="UU140">
        <v>86</v>
      </c>
      <c r="UV140" t="str">
        <f>"xlswrite('G:\Mi unidad\1. PROYECTOS TELLO 2022\SCM SPILL OVERS\outputs\PEAO\criminalidad\1%\simulacion_4\output_tests.xlsx',alpha1_hat_vec_"&amp;UU140&amp;"','alpha1_hat_vec_"&amp;UU140&amp;"');"</f>
        <v>xlswrite('G:\Mi unidad\1. PROYECTOS TELLO 2022\SCM SPILL OVERS\outputs\PEAO\criminalidad\1%\simulacion_4\output_tests.xlsx',alpha1_hat_vec_86','alpha1_hat_vec_86');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OVERS\outputs\PEAO\bajo_niv_educ\1%\simulacion_4\output_tests.xlsx',spillover_test_"&amp;QW141&amp;"','sp_test_"&amp;QW141&amp;"');"</f>
        <v>xlswrite('G:\Mi unidad\1. PROYECTOS TELLO 2022\SCM SPILL OVERS\outputs\PEAO\bajo_niv_educ\1%\simulacion_4\output_tests.xlsx',spillover_test_86','sp_test_86');</v>
      </c>
      <c r="RK141">
        <v>86</v>
      </c>
      <c r="RL141" t="str">
        <f>"xlswrite('G:\Mi unidad\1. PROYECTOS TELLO 2022\SCM SPILL OVERS\outputs\PEAO\bajo_ingreso\1%\simulacion_4\output_tests.xlsx',spillover_test_"&amp;RK141&amp;"','sp_test_"&amp;RK141&amp;"');"</f>
        <v>xlswrite('G:\Mi unidad\1. PROYECTOS TELLO 2022\SCM SPILL OVERS\outputs\PEAO\bajo_ingreso\1%\simulacion_4\output_tests.xlsx',spillover_test_86','sp_test_86');</v>
      </c>
      <c r="RW141">
        <v>86</v>
      </c>
      <c r="RX141" t="str">
        <f>"xlswrite('G:\Mi unidad\1. PROYECTOS TELLO 2022\SCM SPILL OVERS\outputs\PEAO\densidad\1%\simulacion_4\output_tests.xlsx',spillover_test_"&amp;RW141&amp;"','sp_test_"&amp;RW141&amp;"');"</f>
        <v>xlswrite('G:\Mi unidad\1. PROYECTOS TELLO 2022\SCM SPILL OVERS\outputs\PEAO\densidad\1%\simulacion_4\output_tests.xlsx',spillover_test_86','sp_test_86');</v>
      </c>
      <c r="SI141">
        <v>86</v>
      </c>
      <c r="SJ141" t="str">
        <f>"xlswrite('G:\Mi unidad\1. PROYECTOS TELLO 2022\SCM SPILL OVERS\outputs\PEAO\densidad_g\1%\simulacion_4\output_tests.xlsx',spillover_test_"&amp;SI141&amp;"','sp_test_"&amp;SI141&amp;"');"</f>
        <v>xlswrite('G:\Mi unidad\1. PROYECTOS TELLO 2022\SCM SPILL OVERS\outputs\PEAO\densidad_g\1%\simulacion_4\output_tests.xlsx',spillover_test_86','sp_test_86');</v>
      </c>
      <c r="SU141">
        <v>86</v>
      </c>
      <c r="SV141" t="str">
        <f>"xlswrite('G:\Mi unidad\1. PROYECTOS TELLO 2022\SCM SPILL OVERS\outputs\PEAO\distancia_centro_salud\1%\simulacion_4\output_tests.xlsx',spillover_test_"&amp;SU141&amp;"','sp_test_"&amp;SU141&amp;"');"</f>
        <v>xlswrite('G:\Mi unidad\1. PROYECTOS TELLO 2022\SCM SPILL OVERS\outputs\PEAO\distancia_centro_salud\1%\simulacion_4\output_tests.xlsx',spillover_test_86','sp_test_86');</v>
      </c>
      <c r="TH141">
        <v>86</v>
      </c>
      <c r="TI141" t="str">
        <f>"xlswrite('G:\Mi unidad\1. PROYECTOS TELLO 2022\SCM SPILL OVERS\outputs\PEAO\informalidad\1%\simulacion_4\output_tests.xlsx',spillover_test_"&amp;TH141&amp;"','sp_test_"&amp;TH141&amp;"');"</f>
        <v>xlswrite('G:\Mi unidad\1. PROYECTOS TELLO 2022\SCM SPILL OVERS\outputs\PEAO\informalidad\1%\simulacion_4\output_tests.xlsx',spillover_test_86','sp_test_86');</v>
      </c>
      <c r="TU141">
        <v>86</v>
      </c>
      <c r="TV141" t="str">
        <f>"xlswrite('G:\Mi unidad\1. PROYECTOS TELLO 2022\SCM SPILL OVERS\outputs\PEAO\alimentos\1%\simulacion_4\output_tests.xlsx',spillover_test_"&amp;TU141&amp;"','sp_test_"&amp;TU141&amp;"');"</f>
        <v>xlswrite('G:\Mi unidad\1. PROYECTOS TELLO 2022\SCM SPILL OVERS\outputs\PEAO\alimentos\1%\simulacion_4\output_tests.xlsx',spillover_test_86','sp_test_86');</v>
      </c>
      <c r="UB141">
        <v>86</v>
      </c>
      <c r="UC141" t="str">
        <f>"xlswrite('G:\Mi unidad\1. PROYECTOS TELLO 2022\SCM SPILL OVERS\outputs\PEAO\jefe_hogar\1%\simulacion_4\output_tests.xlsx',spillover_test_"&amp;UB141&amp;"','sp_test_"&amp;UB141&amp;"');"</f>
        <v>xlswrite('G:\Mi unidad\1. PROYECTOS TELLO 2022\SCM SPILL OVERS\outputs\PEAO\jefe_hogar\1%\simulacion_4\output_tests.xlsx',spillover_test_86','sp_test_86');</v>
      </c>
      <c r="UI141">
        <v>86</v>
      </c>
      <c r="UJ141" t="str">
        <f>"xlswrite('G:\Mi unidad\1. PROYECTOS TELLO 2022\SCM SPILL OVERS\outputs\PEAO\mujeres\1%\simulacion_4\output_tests.xlsx',spillover_test_"&amp;UI141&amp;"','sp_test_"&amp;UI141&amp;"');"</f>
        <v>xlswrite('G:\Mi unidad\1. PROYECTOS TELLO 2022\SCM SPILL OVERS\outputs\PEAO\mujeres\1%\simulacion_4\output_tests.xlsx',spillover_test_86','sp_test_86');</v>
      </c>
      <c r="UU141">
        <v>86</v>
      </c>
      <c r="UV141" t="str">
        <f>"xlswrite('G:\Mi unidad\1. PROYECTOS TELLO 2022\SCM SPILL OVERS\outputs\PEAO\criminalidad\1%\simulacion_4\output_tests.xlsx',spillover_test_"&amp;UU141&amp;"','sp_test_"&amp;UU141&amp;"');"</f>
        <v>xlswrite('G:\Mi unidad\1. PROYECTOS TELLO 2022\SCM SPILL OVERS\outputs\PEAO\criminalidad\1%\simulacion_4\output_tests.xlsx',spillover_test_86','sp_test_86');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sp_andrews_te(Y_pre_"&amp;QI142&amp;",PEAO_"&amp;QI142&amp;"(:,T+s),A_"&amp;QI142&amp;",C,.05);"</f>
        <v xml:space="preserve">    [p_value_55,lb_55,ub_55] = sp_andrews_te(Y_pre_55,PEAO_55(:,T+s),A_55,C,.05);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OVERS\outputs\PEAO\bajo_niv_educ\1%\simulacion_4\output_tests.xlsx',lb_vec_"&amp;QW142&amp;"','lb_vec_"&amp;QW142&amp;"');"</f>
        <v>xlswrite('G:\Mi unidad\1. PROYECTOS TELLO 2022\SCM SPILL OVERS\outputs\PEAO\bajo_niv_educ\1%\simulacion_4\output_tests.xlsx',lb_vec_87','lb_vec_87');</v>
      </c>
      <c r="RK142">
        <v>87</v>
      </c>
      <c r="RL142" t="str">
        <f>"xlswrite('G:\Mi unidad\1. PROYECTOS TELLO 2022\SCM SPILL OVERS\outputs\PEAO\bajo_ingreso\1%\simulacion_4\output_tests.xlsx',lb_vec_"&amp;RK142&amp;"','lb_vec_"&amp;RK142&amp;"');"</f>
        <v>xlswrite('G:\Mi unidad\1. PROYECTOS TELLO 2022\SCM SPILL OVERS\outputs\PEAO\bajo_ingreso\1%\simulacion_4\output_tests.xlsx',lb_vec_87','lb_vec_87');</v>
      </c>
      <c r="RW142">
        <v>87</v>
      </c>
      <c r="RX142" t="str">
        <f>"xlswrite('G:\Mi unidad\1. PROYECTOS TELLO 2022\SCM SPILL OVERS\outputs\PEAO\densidad\1%\simulacion_4\output_tests.xlsx',lb_vec_"&amp;RW142&amp;"','lb_vec_"&amp;RW142&amp;"');"</f>
        <v>xlswrite('G:\Mi unidad\1. PROYECTOS TELLO 2022\SCM SPILL OVERS\outputs\PEAO\densidad\1%\simulacion_4\output_tests.xlsx',lb_vec_87','lb_vec_87');</v>
      </c>
      <c r="SI142">
        <v>87</v>
      </c>
      <c r="SJ142" t="str">
        <f>"xlswrite('G:\Mi unidad\1. PROYECTOS TELLO 2022\SCM SPILL OVERS\outputs\PEAO\densidad_g\1%\simulacion_4\output_tests.xlsx',lb_vec_"&amp;SI142&amp;"','lb_vec_"&amp;SI142&amp;"');"</f>
        <v>xlswrite('G:\Mi unidad\1. PROYECTOS TELLO 2022\SCM SPILL OVERS\outputs\PEAO\densidad_g\1%\simulacion_4\output_tests.xlsx',lb_vec_87','lb_vec_87');</v>
      </c>
      <c r="SU142">
        <v>87</v>
      </c>
      <c r="SV142" t="str">
        <f>"xlswrite('G:\Mi unidad\1. PROYECTOS TELLO 2022\SCM SPILL OVERS\outputs\PEAO\distancia_centro_salud\1%\simulacion_4\output_tests.xlsx',lb_vec_"&amp;SU142&amp;"','lb_vec_"&amp;SU142&amp;"');"</f>
        <v>xlswrite('G:\Mi unidad\1. PROYECTOS TELLO 2022\SCM SPILL OVERS\outputs\PEAO\distancia_centro_salud\1%\simulacion_4\output_tests.xlsx',lb_vec_87','lb_vec_87');</v>
      </c>
      <c r="TH142">
        <v>87</v>
      </c>
      <c r="TI142" t="str">
        <f>"xlswrite('G:\Mi unidad\1. PROYECTOS TELLO 2022\SCM SPILL OVERS\outputs\PEAO\informalidad\1%\simulacion_4\output_tests.xlsx',lb_vec_"&amp;TH142&amp;"','lb_vec_"&amp;TH142&amp;"');"</f>
        <v>xlswrite('G:\Mi unidad\1. PROYECTOS TELLO 2022\SCM SPILL OVERS\outputs\PEAO\informalidad\1%\simulacion_4\output_tests.xlsx',lb_vec_87','lb_vec_87');</v>
      </c>
      <c r="TU142">
        <v>87</v>
      </c>
      <c r="TV142" t="str">
        <f>"xlswrite('G:\Mi unidad\1. PROYECTOS TELLO 2022\SCM SPILL OVERS\outputs\PEAO\alimentos\1%\simulacion_4\output_tests.xlsx',lb_vec_"&amp;TU142&amp;"','lb_vec_"&amp;TU142&amp;"');"</f>
        <v>xlswrite('G:\Mi unidad\1. PROYECTOS TELLO 2022\SCM SPILL OVERS\outputs\PEAO\alimentos\1%\simulacion_4\output_tests.xlsx',lb_vec_87','lb_vec_87');</v>
      </c>
      <c r="UB142">
        <v>87</v>
      </c>
      <c r="UC142" t="str">
        <f>"xlswrite('G:\Mi unidad\1. PROYECTOS TELLO 2022\SCM SPILL OVERS\outputs\PEAO\jefe_hogar\1%\simulacion_4\output_tests.xlsx',lb_vec_"&amp;UB142&amp;"','lb_vec_"&amp;UB142&amp;"');"</f>
        <v>xlswrite('G:\Mi unidad\1. PROYECTOS TELLO 2022\SCM SPILL OVERS\outputs\PEAO\jefe_hogar\1%\simulacion_4\output_tests.xlsx',lb_vec_87','lb_vec_87');</v>
      </c>
      <c r="UI142">
        <v>87</v>
      </c>
      <c r="UJ142" t="str">
        <f>"xlswrite('G:\Mi unidad\1. PROYECTOS TELLO 2022\SCM SPILL OVERS\outputs\PEAO\mujeres\1%\simulacion_4\output_tests.xlsx',lb_vec_"&amp;UI142&amp;"','lb_vec_"&amp;UI142&amp;"');"</f>
        <v>xlswrite('G:\Mi unidad\1. PROYECTOS TELLO 2022\SCM SPILL OVERS\outputs\PEAO\mujeres\1%\simulacion_4\output_tests.xlsx',lb_vec_87','lb_vec_87');</v>
      </c>
      <c r="UU142">
        <v>87</v>
      </c>
      <c r="UV142" t="str">
        <f>"xlswrite('G:\Mi unidad\1. PROYECTOS TELLO 2022\SCM SPILL OVERS\outputs\PEAO\criminalidad\1%\simulacion_4\output_tests.xlsx',lb_vec_"&amp;UU142&amp;"','lb_vec_"&amp;UU142&amp;"');"</f>
        <v>xlswrite('G:\Mi unidad\1. PROYECTOS TELLO 2022\SCM SPILL OVERS\outputs\PEAO\criminalidad\1%\simulacion_4\output_tests.xlsx',lb_vec_87','lb_vec_87');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OVERS\outputs\PEAO\bajo_niv_educ\1%\simulacion_4\output_tests.xlsx',ub_vec_"&amp;QW143&amp;"','ub_vec_"&amp;QW143&amp;"');"</f>
        <v>xlswrite('G:\Mi unidad\1. PROYECTOS TELLO 2022\SCM SPILL OVERS\outputs\PEAO\bajo_niv_educ\1%\simulacion_4\output_tests.xlsx',ub_vec_87','ub_vec_87');</v>
      </c>
      <c r="RK143">
        <v>87</v>
      </c>
      <c r="RL143" t="str">
        <f>"xlswrite('G:\Mi unidad\1. PROYECTOS TELLO 2022\SCM SPILL OVERS\outputs\PEAO\bajo_ingreso\1%\simulacion_4\output_tests.xlsx',ub_vec_"&amp;RK143&amp;"','ub_vec_"&amp;RK143&amp;"');"</f>
        <v>xlswrite('G:\Mi unidad\1. PROYECTOS TELLO 2022\SCM SPILL OVERS\outputs\PEAO\bajo_ingreso\1%\simulacion_4\output_tests.xlsx',ub_vec_87','ub_vec_87');</v>
      </c>
      <c r="RW143">
        <v>87</v>
      </c>
      <c r="RX143" t="str">
        <f>"xlswrite('G:\Mi unidad\1. PROYECTOS TELLO 2022\SCM SPILL OVERS\outputs\PEAO\densidad\1%\simulacion_4\output_tests.xlsx',ub_vec_"&amp;RW143&amp;"','ub_vec_"&amp;RW143&amp;"');"</f>
        <v>xlswrite('G:\Mi unidad\1. PROYECTOS TELLO 2022\SCM SPILL OVERS\outputs\PEAO\densidad\1%\simulacion_4\output_tests.xlsx',ub_vec_87','ub_vec_87');</v>
      </c>
      <c r="SI143">
        <v>87</v>
      </c>
      <c r="SJ143" t="str">
        <f>"xlswrite('G:\Mi unidad\1. PROYECTOS TELLO 2022\SCM SPILL OVERS\outputs\PEAO\densidad_g\1%\simulacion_4\output_tests.xlsx',ub_vec_"&amp;SI143&amp;"','ub_vec_"&amp;SI143&amp;"');"</f>
        <v>xlswrite('G:\Mi unidad\1. PROYECTOS TELLO 2022\SCM SPILL OVERS\outputs\PEAO\densidad_g\1%\simulacion_4\output_tests.xlsx',ub_vec_87','ub_vec_87');</v>
      </c>
      <c r="SU143">
        <v>87</v>
      </c>
      <c r="SV143" t="str">
        <f>"xlswrite('G:\Mi unidad\1. PROYECTOS TELLO 2022\SCM SPILL OVERS\outputs\PEAO\distancia_centro_salud\1%\simulacion_4\output_tests.xlsx',ub_vec_"&amp;SU143&amp;"','ub_vec_"&amp;SU143&amp;"');"</f>
        <v>xlswrite('G:\Mi unidad\1. PROYECTOS TELLO 2022\SCM SPILL OVERS\outputs\PEAO\distancia_centro_salud\1%\simulacion_4\output_tests.xlsx',ub_vec_87','ub_vec_87');</v>
      </c>
      <c r="TH143">
        <v>87</v>
      </c>
      <c r="TI143" t="str">
        <f>"xlswrite('G:\Mi unidad\1. PROYECTOS TELLO 2022\SCM SPILL OVERS\outputs\PEAO\informalidad\1%\simulacion_4\output_tests.xlsx',ub_vec_"&amp;TH143&amp;"','ub_vec_"&amp;TH143&amp;"');"</f>
        <v>xlswrite('G:\Mi unidad\1. PROYECTOS TELLO 2022\SCM SPILL OVERS\outputs\PEAO\informalidad\1%\simulacion_4\output_tests.xlsx',ub_vec_87','ub_vec_87');</v>
      </c>
      <c r="TU143">
        <v>87</v>
      </c>
      <c r="TV143" t="str">
        <f>"xlswrite('G:\Mi unidad\1. PROYECTOS TELLO 2022\SCM SPILL OVERS\outputs\PEAO\alimentos\1%\simulacion_4\output_tests.xlsx',ub_vec_"&amp;TU143&amp;"','ub_vec_"&amp;TU143&amp;"');"</f>
        <v>xlswrite('G:\Mi unidad\1. PROYECTOS TELLO 2022\SCM SPILL OVERS\outputs\PEAO\alimentos\1%\simulacion_4\output_tests.xlsx',ub_vec_87','ub_vec_87');</v>
      </c>
      <c r="UB143">
        <v>87</v>
      </c>
      <c r="UC143" t="str">
        <f>"xlswrite('G:\Mi unidad\1. PROYECTOS TELLO 2022\SCM SPILL OVERS\outputs\PEAO\jefe_hogar\1%\simulacion_4\output_tests.xlsx',ub_vec_"&amp;UB143&amp;"','ub_vec_"&amp;UB143&amp;"');"</f>
        <v>xlswrite('G:\Mi unidad\1. PROYECTOS TELLO 2022\SCM SPILL OVERS\outputs\PEAO\jefe_hogar\1%\simulacion_4\output_tests.xlsx',ub_vec_87','ub_vec_87');</v>
      </c>
      <c r="UI143">
        <v>87</v>
      </c>
      <c r="UJ143" t="str">
        <f>"xlswrite('G:\Mi unidad\1. PROYECTOS TELLO 2022\SCM SPILL OVERS\outputs\PEAO\mujeres\1%\simulacion_4\output_tests.xlsx',ub_vec_"&amp;UI143&amp;"','ub_vec_"&amp;UI143&amp;"');"</f>
        <v>xlswrite('G:\Mi unidad\1. PROYECTOS TELLO 2022\SCM SPILL OVERS\outputs\PEAO\mujeres\1%\simulacion_4\output_tests.xlsx',ub_vec_87','ub_vec_87');</v>
      </c>
      <c r="UU143">
        <v>87</v>
      </c>
      <c r="UV143" t="str">
        <f>"xlswrite('G:\Mi unidad\1. PROYECTOS TELLO 2022\SCM SPILL OVERS\outputs\PEAO\criminalidad\1%\simulacion_4\output_tests.xlsx',ub_vec_"&amp;UU143&amp;"','ub_vec_"&amp;UU143&amp;"');"</f>
        <v>xlswrite('G:\Mi unidad\1. PROYECTOS TELLO 2022\SCM SPILL OVERS\outputs\PEAO\criminalidad\1%\simulacion_4\output_tests.xlsx',ub_vec_87','ub_vec_87');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OVERS\outputs\PEAO\bajo_niv_educ\1%\simulacion_4\output_tests.xlsx',p_value_vec_"&amp;QW144&amp;"','p_value_vec_"&amp;QW144&amp;"');"</f>
        <v>xlswrite('G:\Mi unidad\1. PROYECTOS TELLO 2022\SCM SPILL OVERS\outputs\PEAO\bajo_niv_educ\1%\simulacion_4\output_tests.xlsx',p_value_vec_87','p_value_vec_87');</v>
      </c>
      <c r="RK144">
        <v>87</v>
      </c>
      <c r="RL144" t="str">
        <f>"xlswrite('G:\Mi unidad\1. PROYECTOS TELLO 2022\SCM SPILL OVERS\outputs\PEAO\bajo_ingreso\1%\simulacion_4\output_tests.xlsx',p_value_vec_"&amp;RK144&amp;"','p_value_vec_"&amp;RK144&amp;"');"</f>
        <v>xlswrite('G:\Mi unidad\1. PROYECTOS TELLO 2022\SCM SPILL OVERS\outputs\PEAO\bajo_ingreso\1%\simulacion_4\output_tests.xlsx',p_value_vec_87','p_value_vec_87');</v>
      </c>
      <c r="RW144">
        <v>87</v>
      </c>
      <c r="RX144" t="str">
        <f>"xlswrite('G:\Mi unidad\1. PROYECTOS TELLO 2022\SCM SPILL OVERS\outputs\PEAO\densidad\1%\simulacion_4\output_tests.xlsx',p_value_vec_"&amp;RW144&amp;"','p_value_vec_"&amp;RW144&amp;"');"</f>
        <v>xlswrite('G:\Mi unidad\1. PROYECTOS TELLO 2022\SCM SPILL OVERS\outputs\PEAO\densidad\1%\simulacion_4\output_tests.xlsx',p_value_vec_87','p_value_vec_87');</v>
      </c>
      <c r="SI144">
        <v>87</v>
      </c>
      <c r="SJ144" t="str">
        <f>"xlswrite('G:\Mi unidad\1. PROYECTOS TELLO 2022\SCM SPILL OVERS\outputs\PEAO\densidad_g\1%\simulacion_4\output_tests.xlsx',p_value_vec_"&amp;SI144&amp;"','p_value_vec_"&amp;SI144&amp;"');"</f>
        <v>xlswrite('G:\Mi unidad\1. PROYECTOS TELLO 2022\SCM SPILL OVERS\outputs\PEAO\densidad_g\1%\simulacion_4\output_tests.xlsx',p_value_vec_87','p_value_vec_87');</v>
      </c>
      <c r="SU144">
        <v>87</v>
      </c>
      <c r="SV144" t="str">
        <f>"xlswrite('G:\Mi unidad\1. PROYECTOS TELLO 2022\SCM SPILL OVERS\outputs\PEAO\distancia_centro_salud\1%\simulacion_4\output_tests.xlsx',p_value_vec_"&amp;SU144&amp;"','p_value_vec_"&amp;SU144&amp;"');"</f>
        <v>xlswrite('G:\Mi unidad\1. PROYECTOS TELLO 2022\SCM SPILL OVERS\outputs\PEAO\distancia_centro_salud\1%\simulacion_4\output_tests.xlsx',p_value_vec_87','p_value_vec_87');</v>
      </c>
      <c r="TH144">
        <v>87</v>
      </c>
      <c r="TI144" t="str">
        <f>"xlswrite('G:\Mi unidad\1. PROYECTOS TELLO 2022\SCM SPILL OVERS\outputs\PEAO\informalidad\1%\simulacion_4\output_tests.xlsx',p_value_vec_"&amp;TH144&amp;"','p_value_vec_"&amp;TH144&amp;"');"</f>
        <v>xlswrite('G:\Mi unidad\1. PROYECTOS TELLO 2022\SCM SPILL OVERS\outputs\PEAO\informalidad\1%\simulacion_4\output_tests.xlsx',p_value_vec_87','p_value_vec_87');</v>
      </c>
      <c r="TU144">
        <v>87</v>
      </c>
      <c r="TV144" t="str">
        <f>"xlswrite('G:\Mi unidad\1. PROYECTOS TELLO 2022\SCM SPILL OVERS\outputs\PEAO\alimentos\1%\simulacion_4\output_tests.xlsx',p_value_vec_"&amp;TU144&amp;"','p_value_vec_"&amp;TU144&amp;"');"</f>
        <v>xlswrite('G:\Mi unidad\1. PROYECTOS TELLO 2022\SCM SPILL OVERS\outputs\PEAO\alimentos\1%\simulacion_4\output_tests.xlsx',p_value_vec_87','p_value_vec_87');</v>
      </c>
      <c r="UB144">
        <v>87</v>
      </c>
      <c r="UC144" t="str">
        <f>"xlswrite('G:\Mi unidad\1. PROYECTOS TELLO 2022\SCM SPILL OVERS\outputs\PEAO\jefe_hogar\1%\simulacion_4\output_tests.xlsx',p_value_vec_"&amp;UB144&amp;"','p_value_vec_"&amp;UB144&amp;"');"</f>
        <v>xlswrite('G:\Mi unidad\1. PROYECTOS TELLO 2022\SCM SPILL OVERS\outputs\PEAO\jefe_hogar\1%\simulacion_4\output_tests.xlsx',p_value_vec_87','p_value_vec_87');</v>
      </c>
      <c r="UI144">
        <v>87</v>
      </c>
      <c r="UJ144" t="str">
        <f>"xlswrite('G:\Mi unidad\1. PROYECTOS TELLO 2022\SCM SPILL OVERS\outputs\PEAO\mujeres\1%\simulacion_4\output_tests.xlsx',p_value_vec_"&amp;UI144&amp;"','p_value_vec_"&amp;UI144&amp;"');"</f>
        <v>xlswrite('G:\Mi unidad\1. PROYECTOS TELLO 2022\SCM SPILL OVERS\outputs\PEAO\mujeres\1%\simulacion_4\output_tests.xlsx',p_value_vec_87','p_value_vec_87');</v>
      </c>
      <c r="UU144">
        <v>87</v>
      </c>
      <c r="UV144" t="str">
        <f>"xlswrite('G:\Mi unidad\1. PROYECTOS TELLO 2022\SCM SPILL OVERS\outputs\PEAO\criminalidad\1%\simulacion_4\output_tests.xlsx',p_value_vec_"&amp;UU144&amp;"','p_value_vec_"&amp;UU144&amp;"');"</f>
        <v>xlswrite('G:\Mi unidad\1. PROYECTOS TELLO 2022\SCM SPILL OVERS\outputs\PEAO\criminalidad\1%\simulacion_4\output_tests.xlsx',p_value_vec_87','p_value_vec_87');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sp_andrews(Y_pre_"&amp;QP145&amp;",PEAO_"&amp;QP145&amp;"(:,T+s),A_"&amp;QP145&amp;",C,d,alpha_sig);"</f>
        <v xml:space="preserve">    spillover_test_78(s) = sp_andrews(Y_pre_78,PEAO_78(:,T+s),A_78,C,d,alpha_sig);</v>
      </c>
      <c r="QW145">
        <v>87</v>
      </c>
      <c r="QX145" t="str">
        <f>"xlswrite('G:\Mi unidad\1. PROYECTOS TELLO 2022\SCM SPILL OVERS\outputs\PEAO\bajo_niv_educ\1%\simulacion_4\output_tests.xlsx',alpha1_hat_vec_"&amp;QW145&amp;"','alpha1_hat_vec_"&amp;QW145&amp;"');"</f>
        <v>xlswrite('G:\Mi unidad\1. PROYECTOS TELLO 2022\SCM SPILL OVERS\outputs\PEAO\bajo_niv_educ\1%\simulacion_4\output_tests.xlsx',alpha1_hat_vec_87','alpha1_hat_vec_87');</v>
      </c>
      <c r="RK145">
        <v>87</v>
      </c>
      <c r="RL145" t="str">
        <f>"xlswrite('G:\Mi unidad\1. PROYECTOS TELLO 2022\SCM SPILL OVERS\outputs\PEAO\bajo_ingreso\1%\simulacion_4\output_tests.xlsx',alpha1_hat_vec_"&amp;RK145&amp;"','alpha1_hat_vec_"&amp;RK145&amp;"');"</f>
        <v>xlswrite('G:\Mi unidad\1. PROYECTOS TELLO 2022\SCM SPILL OVERS\outputs\PEAO\bajo_ingreso\1%\simulacion_4\output_tests.xlsx',alpha1_hat_vec_87','alpha1_hat_vec_87');</v>
      </c>
      <c r="RW145">
        <v>87</v>
      </c>
      <c r="RX145" t="str">
        <f>"xlswrite('G:\Mi unidad\1. PROYECTOS TELLO 2022\SCM SPILL OVERS\outputs\PEAO\densidad\1%\simulacion_4\output_tests.xlsx',alpha1_hat_vec_"&amp;RW145&amp;"','alpha1_hat_vec_"&amp;RW145&amp;"');"</f>
        <v>xlswrite('G:\Mi unidad\1. PROYECTOS TELLO 2022\SCM SPILL OVERS\outputs\PEAO\densidad\1%\simulacion_4\output_tests.xlsx',alpha1_hat_vec_87','alpha1_hat_vec_87');</v>
      </c>
      <c r="SI145">
        <v>87</v>
      </c>
      <c r="SJ145" t="str">
        <f>"xlswrite('G:\Mi unidad\1. PROYECTOS TELLO 2022\SCM SPILL OVERS\outputs\PEAO\densidad_g\1%\simulacion_4\output_tests.xlsx',alpha1_hat_vec_"&amp;SI145&amp;"','alpha1_hat_vec_"&amp;SI145&amp;"');"</f>
        <v>xlswrite('G:\Mi unidad\1. PROYECTOS TELLO 2022\SCM SPILL OVERS\outputs\PEAO\densidad_g\1%\simulacion_4\output_tests.xlsx',alpha1_hat_vec_87','alpha1_hat_vec_87');</v>
      </c>
      <c r="SU145">
        <v>87</v>
      </c>
      <c r="SV145" t="str">
        <f>"xlswrite('G:\Mi unidad\1. PROYECTOS TELLO 2022\SCM SPILL OVERS\outputs\PEAO\distancia_centro_salud\1%\simulacion_4\output_tests.xlsx',alpha1_hat_vec_"&amp;SU145&amp;"','alpha1_hat_vec_"&amp;SU145&amp;"');"</f>
        <v>xlswrite('G:\Mi unidad\1. PROYECTOS TELLO 2022\SCM SPILL OVERS\outputs\PEAO\distancia_centro_salud\1%\simulacion_4\output_tests.xlsx',alpha1_hat_vec_87','alpha1_hat_vec_87');</v>
      </c>
      <c r="TH145">
        <v>87</v>
      </c>
      <c r="TI145" t="str">
        <f>"xlswrite('G:\Mi unidad\1. PROYECTOS TELLO 2022\SCM SPILL OVERS\outputs\PEAO\informalidad\1%\simulacion_4\output_tests.xlsx',alpha1_hat_vec_"&amp;TH145&amp;"','alpha1_hat_vec_"&amp;TH145&amp;"');"</f>
        <v>xlswrite('G:\Mi unidad\1. PROYECTOS TELLO 2022\SCM SPILL OVERS\outputs\PEAO\informalidad\1%\simulacion_4\output_tests.xlsx',alpha1_hat_vec_87','alpha1_hat_vec_87');</v>
      </c>
      <c r="TU145">
        <v>87</v>
      </c>
      <c r="TV145" t="str">
        <f>"xlswrite('G:\Mi unidad\1. PROYECTOS TELLO 2022\SCM SPILL OVERS\outputs\PEAO\alimentos\1%\simulacion_4\output_tests.xlsx',alpha1_hat_vec_"&amp;TU145&amp;"','alpha1_hat_vec_"&amp;TU145&amp;"');"</f>
        <v>xlswrite('G:\Mi unidad\1. PROYECTOS TELLO 2022\SCM SPILL OVERS\outputs\PEAO\alimentos\1%\simulacion_4\output_tests.xlsx',alpha1_hat_vec_87','alpha1_hat_vec_87');</v>
      </c>
      <c r="UB145">
        <v>87</v>
      </c>
      <c r="UC145" t="str">
        <f>"xlswrite('G:\Mi unidad\1. PROYECTOS TELLO 2022\SCM SPILL OVERS\outputs\PEAO\jefe_hogar\1%\simulacion_4\output_tests.xlsx',alpha1_hat_vec_"&amp;UB145&amp;"','alpha1_hat_vec_"&amp;UB145&amp;"');"</f>
        <v>xlswrite('G:\Mi unidad\1. PROYECTOS TELLO 2022\SCM SPILL OVERS\outputs\PEAO\jefe_hogar\1%\simulacion_4\output_tests.xlsx',alpha1_hat_vec_87','alpha1_hat_vec_87');</v>
      </c>
      <c r="UI145">
        <v>87</v>
      </c>
      <c r="UJ145" t="str">
        <f>"xlswrite('G:\Mi unidad\1. PROYECTOS TELLO 2022\SCM SPILL OVERS\outputs\PEAO\mujeres\1%\simulacion_4\output_tests.xlsx',alpha1_hat_vec_"&amp;UI145&amp;"','alpha1_hat_vec_"&amp;UI145&amp;"');"</f>
        <v>xlswrite('G:\Mi unidad\1. PROYECTOS TELLO 2022\SCM SPILL OVERS\outputs\PEAO\mujeres\1%\simulacion_4\output_tests.xlsx',alpha1_hat_vec_87','alpha1_hat_vec_87');</v>
      </c>
      <c r="UU145">
        <v>87</v>
      </c>
      <c r="UV145" t="str">
        <f>"xlswrite('G:\Mi unidad\1. PROYECTOS TELLO 2022\SCM SPILL OVERS\outputs\PEAO\criminalidad\1%\simulacion_4\output_tests.xlsx',alpha1_hat_vec_"&amp;UU145&amp;"','alpha1_hat_vec_"&amp;UU145&amp;"');"</f>
        <v>xlswrite('G:\Mi unidad\1. PROYECTOS TELLO 2022\SCM SPILL OVERS\outputs\PEAO\criminalidad\1%\simulacion_4\output_tests.xlsx',alpha1_hat_vec_87','alpha1_hat_vec_87');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OVERS\outputs\PEAO\bajo_niv_educ\1%\simulacion_4\output_tests.xlsx',spillover_test_"&amp;QW146&amp;"','sp_test_"&amp;QW146&amp;"');"</f>
        <v>xlswrite('G:\Mi unidad\1. PROYECTOS TELLO 2022\SCM SPILL OVERS\outputs\PEAO\bajo_niv_educ\1%\simulacion_4\output_tests.xlsx',spillover_test_87','sp_test_87');</v>
      </c>
      <c r="RK146">
        <v>87</v>
      </c>
      <c r="RL146" t="str">
        <f>"xlswrite('G:\Mi unidad\1. PROYECTOS TELLO 2022\SCM SPILL OVERS\outputs\PEAO\bajo_ingreso\1%\simulacion_4\output_tests.xlsx',spillover_test_"&amp;RK146&amp;"','sp_test_"&amp;RK146&amp;"');"</f>
        <v>xlswrite('G:\Mi unidad\1. PROYECTOS TELLO 2022\SCM SPILL OVERS\outputs\PEAO\bajo_ingreso\1%\simulacion_4\output_tests.xlsx',spillover_test_87','sp_test_87');</v>
      </c>
      <c r="RW146">
        <v>87</v>
      </c>
      <c r="RX146" t="str">
        <f>"xlswrite('G:\Mi unidad\1. PROYECTOS TELLO 2022\SCM SPILL OVERS\outputs\PEAO\densidad\1%\simulacion_4\output_tests.xlsx',spillover_test_"&amp;RW146&amp;"','sp_test_"&amp;RW146&amp;"');"</f>
        <v>xlswrite('G:\Mi unidad\1. PROYECTOS TELLO 2022\SCM SPILL OVERS\outputs\PEAO\densidad\1%\simulacion_4\output_tests.xlsx',spillover_test_87','sp_test_87');</v>
      </c>
      <c r="SI146">
        <v>87</v>
      </c>
      <c r="SJ146" t="str">
        <f>"xlswrite('G:\Mi unidad\1. PROYECTOS TELLO 2022\SCM SPILL OVERS\outputs\PEAO\densidad_g\1%\simulacion_4\output_tests.xlsx',spillover_test_"&amp;SI146&amp;"','sp_test_"&amp;SI146&amp;"');"</f>
        <v>xlswrite('G:\Mi unidad\1. PROYECTOS TELLO 2022\SCM SPILL OVERS\outputs\PEAO\densidad_g\1%\simulacion_4\output_tests.xlsx',spillover_test_87','sp_test_87');</v>
      </c>
      <c r="SU146">
        <v>87</v>
      </c>
      <c r="SV146" t="str">
        <f>"xlswrite('G:\Mi unidad\1. PROYECTOS TELLO 2022\SCM SPILL OVERS\outputs\PEAO\distancia_centro_salud\1%\simulacion_4\output_tests.xlsx',spillover_test_"&amp;SU146&amp;"','sp_test_"&amp;SU146&amp;"');"</f>
        <v>xlswrite('G:\Mi unidad\1. PROYECTOS TELLO 2022\SCM SPILL OVERS\outputs\PEAO\distancia_centro_salud\1%\simulacion_4\output_tests.xlsx',spillover_test_87','sp_test_87');</v>
      </c>
      <c r="TH146">
        <v>87</v>
      </c>
      <c r="TI146" t="str">
        <f>"xlswrite('G:\Mi unidad\1. PROYECTOS TELLO 2022\SCM SPILL OVERS\outputs\PEAO\informalidad\1%\simulacion_4\output_tests.xlsx',spillover_test_"&amp;TH146&amp;"','sp_test_"&amp;TH146&amp;"');"</f>
        <v>xlswrite('G:\Mi unidad\1. PROYECTOS TELLO 2022\SCM SPILL OVERS\outputs\PEAO\informalidad\1%\simulacion_4\output_tests.xlsx',spillover_test_87','sp_test_87');</v>
      </c>
      <c r="TU146">
        <v>87</v>
      </c>
      <c r="TV146" t="str">
        <f>"xlswrite('G:\Mi unidad\1. PROYECTOS TELLO 2022\SCM SPILL OVERS\outputs\PEAO\alimentos\1%\simulacion_4\output_tests.xlsx',spillover_test_"&amp;TU146&amp;"','sp_test_"&amp;TU146&amp;"');"</f>
        <v>xlswrite('G:\Mi unidad\1. PROYECTOS TELLO 2022\SCM SPILL OVERS\outputs\PEAO\alimentos\1%\simulacion_4\output_tests.xlsx',spillover_test_87','sp_test_87');</v>
      </c>
      <c r="UB146">
        <v>87</v>
      </c>
      <c r="UC146" t="str">
        <f>"xlswrite('G:\Mi unidad\1. PROYECTOS TELLO 2022\SCM SPILL OVERS\outputs\PEAO\jefe_hogar\1%\simulacion_4\output_tests.xlsx',spillover_test_"&amp;UB146&amp;"','sp_test_"&amp;UB146&amp;"');"</f>
        <v>xlswrite('G:\Mi unidad\1. PROYECTOS TELLO 2022\SCM SPILL OVERS\outputs\PEAO\jefe_hogar\1%\simulacion_4\output_tests.xlsx',spillover_test_87','sp_test_87');</v>
      </c>
      <c r="UI146">
        <v>87</v>
      </c>
      <c r="UJ146" t="str">
        <f>"xlswrite('G:\Mi unidad\1. PROYECTOS TELLO 2022\SCM SPILL OVERS\outputs\PEAO\mujeres\1%\simulacion_4\output_tests.xlsx',spillover_test_"&amp;UI146&amp;"','sp_test_"&amp;UI146&amp;"');"</f>
        <v>xlswrite('G:\Mi unidad\1. PROYECTOS TELLO 2022\SCM SPILL OVERS\outputs\PEAO\mujeres\1%\simulacion_4\output_tests.xlsx',spillover_test_87','sp_test_87');</v>
      </c>
      <c r="UU146">
        <v>87</v>
      </c>
      <c r="UV146" t="str">
        <f>"xlswrite('G:\Mi unidad\1. PROYECTOS TELLO 2022\SCM SPILL OVERS\outputs\PEAO\criminalidad\1%\simulacion_4\output_tests.xlsx',spillover_test_"&amp;UU146&amp;"','sp_test_"&amp;UU146&amp;"');"</f>
        <v>xlswrite('G:\Mi unidad\1. PROYECTOS TELLO 2022\SCM SPILL OVERS\outputs\PEAO\criminalidad\1%\simulacion_4\output_tests.xlsx',spillover_test_87','sp_test_87');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OVERS\outputs\PEAO\bajo_niv_educ\1%\simulacion_4\output_tests.xlsx',lb_vec_"&amp;QW147&amp;"','lb_vec_"&amp;QW147&amp;"');"</f>
        <v>xlswrite('G:\Mi unidad\1. PROYECTOS TELLO 2022\SCM SPILL OVERS\outputs\PEAO\bajo_niv_educ\1%\simulacion_4\output_tests.xlsx',lb_vec_88','lb_vec_88');</v>
      </c>
      <c r="RK147">
        <v>88</v>
      </c>
      <c r="RL147" t="str">
        <f>"xlswrite('G:\Mi unidad\1. PROYECTOS TELLO 2022\SCM SPILL OVERS\outputs\PEAO\bajo_ingreso\1%\simulacion_4\output_tests.xlsx',lb_vec_"&amp;RK147&amp;"','lb_vec_"&amp;RK147&amp;"');"</f>
        <v>xlswrite('G:\Mi unidad\1. PROYECTOS TELLO 2022\SCM SPILL OVERS\outputs\PEAO\bajo_ingreso\1%\simulacion_4\output_tests.xlsx',lb_vec_88','lb_vec_88');</v>
      </c>
      <c r="RW147">
        <v>88</v>
      </c>
      <c r="RX147" t="str">
        <f>"xlswrite('G:\Mi unidad\1. PROYECTOS TELLO 2022\SCM SPILL OVERS\outputs\PEAO\densidad\1%\simulacion_4\output_tests.xlsx',lb_vec_"&amp;RW147&amp;"','lb_vec_"&amp;RW147&amp;"');"</f>
        <v>xlswrite('G:\Mi unidad\1. PROYECTOS TELLO 2022\SCM SPILL OVERS\outputs\PEAO\densidad\1%\simulacion_4\output_tests.xlsx',lb_vec_88','lb_vec_88');</v>
      </c>
      <c r="SI147">
        <v>88</v>
      </c>
      <c r="SJ147" t="str">
        <f>"xlswrite('G:\Mi unidad\1. PROYECTOS TELLO 2022\SCM SPILL OVERS\outputs\PEAO\densidad_g\1%\simulacion_4\output_tests.xlsx',lb_vec_"&amp;SI147&amp;"','lb_vec_"&amp;SI147&amp;"');"</f>
        <v>xlswrite('G:\Mi unidad\1. PROYECTOS TELLO 2022\SCM SPILL OVERS\outputs\PEAO\densidad_g\1%\simulacion_4\output_tests.xlsx',lb_vec_88','lb_vec_88');</v>
      </c>
      <c r="SU147">
        <v>88</v>
      </c>
      <c r="SV147" t="str">
        <f>"xlswrite('G:\Mi unidad\1. PROYECTOS TELLO 2022\SCM SPILL OVERS\outputs\PEAO\distancia_centro_salud\1%\simulacion_4\output_tests.xlsx',lb_vec_"&amp;SU147&amp;"','lb_vec_"&amp;SU147&amp;"');"</f>
        <v>xlswrite('G:\Mi unidad\1. PROYECTOS TELLO 2022\SCM SPILL OVERS\outputs\PEAO\distancia_centro_salud\1%\simulacion_4\output_tests.xlsx',lb_vec_88','lb_vec_88');</v>
      </c>
      <c r="TH147">
        <v>88</v>
      </c>
      <c r="TI147" t="str">
        <f>"xlswrite('G:\Mi unidad\1. PROYECTOS TELLO 2022\SCM SPILL OVERS\outputs\PEAO\informalidad\1%\simulacion_4\output_tests.xlsx',lb_vec_"&amp;TH147&amp;"','lb_vec_"&amp;TH147&amp;"');"</f>
        <v>xlswrite('G:\Mi unidad\1. PROYECTOS TELLO 2022\SCM SPILL OVERS\outputs\PEAO\informalidad\1%\simulacion_4\output_tests.xlsx',lb_vec_88','lb_vec_88');</v>
      </c>
      <c r="TU147">
        <v>88</v>
      </c>
      <c r="TV147" t="str">
        <f>"xlswrite('G:\Mi unidad\1. PROYECTOS TELLO 2022\SCM SPILL OVERS\outputs\PEAO\alimentos\1%\simulacion_4\output_tests.xlsx',lb_vec_"&amp;TU147&amp;"','lb_vec_"&amp;TU147&amp;"');"</f>
        <v>xlswrite('G:\Mi unidad\1. PROYECTOS TELLO 2022\SCM SPILL OVERS\outputs\PEAO\alimentos\1%\simulacion_4\output_tests.xlsx',lb_vec_88','lb_vec_88');</v>
      </c>
      <c r="UB147">
        <v>88</v>
      </c>
      <c r="UC147" t="str">
        <f>"xlswrite('G:\Mi unidad\1. PROYECTOS TELLO 2022\SCM SPILL OVERS\outputs\PEAO\jefe_hogar\1%\simulacion_4\output_tests.xlsx',lb_vec_"&amp;UB147&amp;"','lb_vec_"&amp;UB147&amp;"');"</f>
        <v>xlswrite('G:\Mi unidad\1. PROYECTOS TELLO 2022\SCM SPILL OVERS\outputs\PEAO\jefe_hogar\1%\simulacion_4\output_tests.xlsx',lb_vec_88','lb_vec_88');</v>
      </c>
      <c r="UI147">
        <v>88</v>
      </c>
      <c r="UJ147" t="str">
        <f>"xlswrite('G:\Mi unidad\1. PROYECTOS TELLO 2022\SCM SPILL OVERS\outputs\PEAO\mujeres\1%\simulacion_4\output_tests.xlsx',lb_vec_"&amp;UI147&amp;"','lb_vec_"&amp;UI147&amp;"');"</f>
        <v>xlswrite('G:\Mi unidad\1. PROYECTOS TELLO 2022\SCM SPILL OVERS\outputs\PEAO\mujeres\1%\simulacion_4\output_tests.xlsx',lb_vec_88','lb_vec_88');</v>
      </c>
      <c r="UU147">
        <v>88</v>
      </c>
      <c r="UV147" t="str">
        <f>"xlswrite('G:\Mi unidad\1. PROYECTOS TELLO 2022\SCM SPILL OVERS\outputs\PEAO\criminalidad\1%\simulacion_4\output_tests.xlsx',lb_vec_"&amp;UU147&amp;"','lb_vec_"&amp;UU147&amp;"');"</f>
        <v>xlswrite('G:\Mi unidad\1. PROYECTOS TELLO 2022\SCM SPILL OVERS\outputs\PEAO\criminalidad\1%\simulacion_4\output_tests.xlsx',lb_vec_88','lb_vec_88');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OVERS\outputs\PEAO\bajo_niv_educ\1%\simulacion_4\output_tests.xlsx',ub_vec_"&amp;QW148&amp;"','ub_vec_"&amp;QW148&amp;"');"</f>
        <v>xlswrite('G:\Mi unidad\1. PROYECTOS TELLO 2022\SCM SPILL OVERS\outputs\PEAO\bajo_niv_educ\1%\simulacion_4\output_tests.xlsx',ub_vec_88','ub_vec_88');</v>
      </c>
      <c r="RK148">
        <v>88</v>
      </c>
      <c r="RL148" t="str">
        <f>"xlswrite('G:\Mi unidad\1. PROYECTOS TELLO 2022\SCM SPILL OVERS\outputs\PEAO\bajo_ingreso\1%\simulacion_4\output_tests.xlsx',ub_vec_"&amp;RK148&amp;"','ub_vec_"&amp;RK148&amp;"');"</f>
        <v>xlswrite('G:\Mi unidad\1. PROYECTOS TELLO 2022\SCM SPILL OVERS\outputs\PEAO\bajo_ingreso\1%\simulacion_4\output_tests.xlsx',ub_vec_88','ub_vec_88');</v>
      </c>
      <c r="RW148">
        <v>88</v>
      </c>
      <c r="RX148" t="str">
        <f>"xlswrite('G:\Mi unidad\1. PROYECTOS TELLO 2022\SCM SPILL OVERS\outputs\PEAO\densidad\1%\simulacion_4\output_tests.xlsx',ub_vec_"&amp;RW148&amp;"','ub_vec_"&amp;RW148&amp;"');"</f>
        <v>xlswrite('G:\Mi unidad\1. PROYECTOS TELLO 2022\SCM SPILL OVERS\outputs\PEAO\densidad\1%\simulacion_4\output_tests.xlsx',ub_vec_88','ub_vec_88');</v>
      </c>
      <c r="SI148">
        <v>88</v>
      </c>
      <c r="SJ148" t="str">
        <f>"xlswrite('G:\Mi unidad\1. PROYECTOS TELLO 2022\SCM SPILL OVERS\outputs\PEAO\densidad_g\1%\simulacion_4\output_tests.xlsx',ub_vec_"&amp;SI148&amp;"','ub_vec_"&amp;SI148&amp;"');"</f>
        <v>xlswrite('G:\Mi unidad\1. PROYECTOS TELLO 2022\SCM SPILL OVERS\outputs\PEAO\densidad_g\1%\simulacion_4\output_tests.xlsx',ub_vec_88','ub_vec_88');</v>
      </c>
      <c r="SU148">
        <v>88</v>
      </c>
      <c r="SV148" t="str">
        <f>"xlswrite('G:\Mi unidad\1. PROYECTOS TELLO 2022\SCM SPILL OVERS\outputs\PEAO\distancia_centro_salud\1%\simulacion_4\output_tests.xlsx',ub_vec_"&amp;SU148&amp;"','ub_vec_"&amp;SU148&amp;"');"</f>
        <v>xlswrite('G:\Mi unidad\1. PROYECTOS TELLO 2022\SCM SPILL OVERS\outputs\PEAO\distancia_centro_salud\1%\simulacion_4\output_tests.xlsx',ub_vec_88','ub_vec_88');</v>
      </c>
      <c r="TH148">
        <v>88</v>
      </c>
      <c r="TI148" t="str">
        <f>"xlswrite('G:\Mi unidad\1. PROYECTOS TELLO 2022\SCM SPILL OVERS\outputs\PEAO\informalidad\1%\simulacion_4\output_tests.xlsx',ub_vec_"&amp;TH148&amp;"','ub_vec_"&amp;TH148&amp;"');"</f>
        <v>xlswrite('G:\Mi unidad\1. PROYECTOS TELLO 2022\SCM SPILL OVERS\outputs\PEAO\informalidad\1%\simulacion_4\output_tests.xlsx',ub_vec_88','ub_vec_88');</v>
      </c>
      <c r="TU148">
        <v>88</v>
      </c>
      <c r="TV148" t="str">
        <f>"xlswrite('G:\Mi unidad\1. PROYECTOS TELLO 2022\SCM SPILL OVERS\outputs\PEAO\alimentos\1%\simulacion_4\output_tests.xlsx',ub_vec_"&amp;TU148&amp;"','ub_vec_"&amp;TU148&amp;"');"</f>
        <v>xlswrite('G:\Mi unidad\1. PROYECTOS TELLO 2022\SCM SPILL OVERS\outputs\PEAO\alimentos\1%\simulacion_4\output_tests.xlsx',ub_vec_88','ub_vec_88');</v>
      </c>
      <c r="UB148">
        <v>88</v>
      </c>
      <c r="UC148" t="str">
        <f>"xlswrite('G:\Mi unidad\1. PROYECTOS TELLO 2022\SCM SPILL OVERS\outputs\PEAO\jefe_hogar\1%\simulacion_4\output_tests.xlsx',ub_vec_"&amp;UB148&amp;"','ub_vec_"&amp;UB148&amp;"');"</f>
        <v>xlswrite('G:\Mi unidad\1. PROYECTOS TELLO 2022\SCM SPILL OVERS\outputs\PEAO\jefe_hogar\1%\simulacion_4\output_tests.xlsx',ub_vec_88','ub_vec_88');</v>
      </c>
      <c r="UI148">
        <v>88</v>
      </c>
      <c r="UJ148" t="str">
        <f>"xlswrite('G:\Mi unidad\1. PROYECTOS TELLO 2022\SCM SPILL OVERS\outputs\PEAO\mujeres\1%\simulacion_4\output_tests.xlsx',ub_vec_"&amp;UI148&amp;"','ub_vec_"&amp;UI148&amp;"');"</f>
        <v>xlswrite('G:\Mi unidad\1. PROYECTOS TELLO 2022\SCM SPILL OVERS\outputs\PEAO\mujeres\1%\simulacion_4\output_tests.xlsx',ub_vec_88','ub_vec_88');</v>
      </c>
      <c r="UU148">
        <v>88</v>
      </c>
      <c r="UV148" t="str">
        <f>"xlswrite('G:\Mi unidad\1. PROYECTOS TELLO 2022\SCM SPILL OVERS\outputs\PEAO\criminalidad\1%\simulacion_4\output_tests.xlsx',ub_vec_"&amp;UU148&amp;"','ub_vec_"&amp;UU148&amp;"');"</f>
        <v>xlswrite('G:\Mi unidad\1. PROYECTOS TELLO 2022\SCM SPILL OVERS\outputs\PEAO\criminalidad\1%\simulacion_4\output_tests.xlsx',ub_vec_88','ub_vec_88');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OVERS\outputs\PEAO\bajo_niv_educ\1%\simulacion_4\output_tests.xlsx',p_value_vec_"&amp;QW149&amp;"','p_value_vec_"&amp;QW149&amp;"');"</f>
        <v>xlswrite('G:\Mi unidad\1. PROYECTOS TELLO 2022\SCM SPILL OVERS\outputs\PEAO\bajo_niv_educ\1%\simulacion_4\output_tests.xlsx',p_value_vec_88','p_value_vec_88');</v>
      </c>
      <c r="RK149">
        <v>88</v>
      </c>
      <c r="RL149" t="str">
        <f>"xlswrite('G:\Mi unidad\1. PROYECTOS TELLO 2022\SCM SPILL OVERS\outputs\PEAO\bajo_ingreso\1%\simulacion_4\output_tests.xlsx',p_value_vec_"&amp;RK149&amp;"','p_value_vec_"&amp;RK149&amp;"');"</f>
        <v>xlswrite('G:\Mi unidad\1. PROYECTOS TELLO 2022\SCM SPILL OVERS\outputs\PEAO\bajo_ingreso\1%\simulacion_4\output_tests.xlsx',p_value_vec_88','p_value_vec_88');</v>
      </c>
      <c r="RW149">
        <v>88</v>
      </c>
      <c r="RX149" t="str">
        <f>"xlswrite('G:\Mi unidad\1. PROYECTOS TELLO 2022\SCM SPILL OVERS\outputs\PEAO\densidad\1%\simulacion_4\output_tests.xlsx',p_value_vec_"&amp;RW149&amp;"','p_value_vec_"&amp;RW149&amp;"');"</f>
        <v>xlswrite('G:\Mi unidad\1. PROYECTOS TELLO 2022\SCM SPILL OVERS\outputs\PEAO\densidad\1%\simulacion_4\output_tests.xlsx',p_value_vec_88','p_value_vec_88');</v>
      </c>
      <c r="SI149">
        <v>88</v>
      </c>
      <c r="SJ149" t="str">
        <f>"xlswrite('G:\Mi unidad\1. PROYECTOS TELLO 2022\SCM SPILL OVERS\outputs\PEAO\densidad_g\1%\simulacion_4\output_tests.xlsx',p_value_vec_"&amp;SI149&amp;"','p_value_vec_"&amp;SI149&amp;"');"</f>
        <v>xlswrite('G:\Mi unidad\1. PROYECTOS TELLO 2022\SCM SPILL OVERS\outputs\PEAO\densidad_g\1%\simulacion_4\output_tests.xlsx',p_value_vec_88','p_value_vec_88');</v>
      </c>
      <c r="SU149">
        <v>88</v>
      </c>
      <c r="SV149" t="str">
        <f>"xlswrite('G:\Mi unidad\1. PROYECTOS TELLO 2022\SCM SPILL OVERS\outputs\PEAO\distancia_centro_salud\1%\simulacion_4\output_tests.xlsx',p_value_vec_"&amp;SU149&amp;"','p_value_vec_"&amp;SU149&amp;"');"</f>
        <v>xlswrite('G:\Mi unidad\1. PROYECTOS TELLO 2022\SCM SPILL OVERS\outputs\PEAO\distancia_centro_salud\1%\simulacion_4\output_tests.xlsx',p_value_vec_88','p_value_vec_88');</v>
      </c>
      <c r="TH149">
        <v>88</v>
      </c>
      <c r="TI149" t="str">
        <f>"xlswrite('G:\Mi unidad\1. PROYECTOS TELLO 2022\SCM SPILL OVERS\outputs\PEAO\informalidad\1%\simulacion_4\output_tests.xlsx',p_value_vec_"&amp;TH149&amp;"','p_value_vec_"&amp;TH149&amp;"');"</f>
        <v>xlswrite('G:\Mi unidad\1. PROYECTOS TELLO 2022\SCM SPILL OVERS\outputs\PEAO\informalidad\1%\simulacion_4\output_tests.xlsx',p_value_vec_88','p_value_vec_88');</v>
      </c>
      <c r="TU149">
        <v>88</v>
      </c>
      <c r="TV149" t="str">
        <f>"xlswrite('G:\Mi unidad\1. PROYECTOS TELLO 2022\SCM SPILL OVERS\outputs\PEAO\alimentos\1%\simulacion_4\output_tests.xlsx',p_value_vec_"&amp;TU149&amp;"','p_value_vec_"&amp;TU149&amp;"');"</f>
        <v>xlswrite('G:\Mi unidad\1. PROYECTOS TELLO 2022\SCM SPILL OVERS\outputs\PEAO\alimentos\1%\simulacion_4\output_tests.xlsx',p_value_vec_88','p_value_vec_88');</v>
      </c>
      <c r="UB149">
        <v>88</v>
      </c>
      <c r="UC149" t="str">
        <f>"xlswrite('G:\Mi unidad\1. PROYECTOS TELLO 2022\SCM SPILL OVERS\outputs\PEAO\jefe_hogar\1%\simulacion_4\output_tests.xlsx',p_value_vec_"&amp;UB149&amp;"','p_value_vec_"&amp;UB149&amp;"');"</f>
        <v>xlswrite('G:\Mi unidad\1. PROYECTOS TELLO 2022\SCM SPILL OVERS\outputs\PEAO\jefe_hogar\1%\simulacion_4\output_tests.xlsx',p_value_vec_88','p_value_vec_88');</v>
      </c>
      <c r="UI149">
        <v>88</v>
      </c>
      <c r="UJ149" t="str">
        <f>"xlswrite('G:\Mi unidad\1. PROYECTOS TELLO 2022\SCM SPILL OVERS\outputs\PEAO\mujeres\1%\simulacion_4\output_tests.xlsx',p_value_vec_"&amp;UI149&amp;"','p_value_vec_"&amp;UI149&amp;"');"</f>
        <v>xlswrite('G:\Mi unidad\1. PROYECTOS TELLO 2022\SCM SPILL OVERS\outputs\PEAO\mujeres\1%\simulacion_4\output_tests.xlsx',p_value_vec_88','p_value_vec_88');</v>
      </c>
      <c r="UU149">
        <v>88</v>
      </c>
      <c r="UV149" t="str">
        <f>"xlswrite('G:\Mi unidad\1. PROYECTOS TELLO 2022\SCM SPILL OVERS\outputs\PEAO\criminalidad\1%\simulacion_4\output_tests.xlsx',p_value_vec_"&amp;UU149&amp;"','p_value_vec_"&amp;UU149&amp;"');"</f>
        <v>xlswrite('G:\Mi unidad\1. PROYECTOS TELLO 2022\SCM SPILL OVERS\outputs\PEAO\criminalidad\1%\simulacion_4\output_tests.xlsx',p_value_vec_88','p_value_vec_88');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OVERS\outputs\PEAO\bajo_niv_educ\1%\simulacion_4\output_tests.xlsx',alpha1_hat_vec_"&amp;QW150&amp;"','alpha1_hat_vec_"&amp;QW150&amp;"');"</f>
        <v>xlswrite('G:\Mi unidad\1. PROYECTOS TELLO 2022\SCM SPILL OVERS\outputs\PEAO\bajo_niv_educ\1%\simulacion_4\output_tests.xlsx',alpha1_hat_vec_88','alpha1_hat_vec_88');</v>
      </c>
      <c r="RK150">
        <v>88</v>
      </c>
      <c r="RL150" t="str">
        <f>"xlswrite('G:\Mi unidad\1. PROYECTOS TELLO 2022\SCM SPILL OVERS\outputs\PEAO\bajo_ingreso\1%\simulacion_4\output_tests.xlsx',alpha1_hat_vec_"&amp;RK150&amp;"','alpha1_hat_vec_"&amp;RK150&amp;"');"</f>
        <v>xlswrite('G:\Mi unidad\1. PROYECTOS TELLO 2022\SCM SPILL OVERS\outputs\PEAO\bajo_ingreso\1%\simulacion_4\output_tests.xlsx',alpha1_hat_vec_88','alpha1_hat_vec_88');</v>
      </c>
      <c r="RW150">
        <v>88</v>
      </c>
      <c r="RX150" t="str">
        <f>"xlswrite('G:\Mi unidad\1. PROYECTOS TELLO 2022\SCM SPILL OVERS\outputs\PEAO\densidad\1%\simulacion_4\output_tests.xlsx',alpha1_hat_vec_"&amp;RW150&amp;"','alpha1_hat_vec_"&amp;RW150&amp;"');"</f>
        <v>xlswrite('G:\Mi unidad\1. PROYECTOS TELLO 2022\SCM SPILL OVERS\outputs\PEAO\densidad\1%\simulacion_4\output_tests.xlsx',alpha1_hat_vec_88','alpha1_hat_vec_88');</v>
      </c>
      <c r="SI150">
        <v>88</v>
      </c>
      <c r="SJ150" t="str">
        <f>"xlswrite('G:\Mi unidad\1. PROYECTOS TELLO 2022\SCM SPILL OVERS\outputs\PEAO\densidad_g\1%\simulacion_4\output_tests.xlsx',alpha1_hat_vec_"&amp;SI150&amp;"','alpha1_hat_vec_"&amp;SI150&amp;"');"</f>
        <v>xlswrite('G:\Mi unidad\1. PROYECTOS TELLO 2022\SCM SPILL OVERS\outputs\PEAO\densidad_g\1%\simulacion_4\output_tests.xlsx',alpha1_hat_vec_88','alpha1_hat_vec_88');</v>
      </c>
      <c r="SU150">
        <v>88</v>
      </c>
      <c r="SV150" t="str">
        <f>"xlswrite('G:\Mi unidad\1. PROYECTOS TELLO 2022\SCM SPILL OVERS\outputs\PEAO\distancia_centro_salud\1%\simulacion_4\output_tests.xlsx',alpha1_hat_vec_"&amp;SU150&amp;"','alpha1_hat_vec_"&amp;SU150&amp;"');"</f>
        <v>xlswrite('G:\Mi unidad\1. PROYECTOS TELLO 2022\SCM SPILL OVERS\outputs\PEAO\distancia_centro_salud\1%\simulacion_4\output_tests.xlsx',alpha1_hat_vec_88','alpha1_hat_vec_88');</v>
      </c>
      <c r="TH150">
        <v>88</v>
      </c>
      <c r="TI150" t="str">
        <f>"xlswrite('G:\Mi unidad\1. PROYECTOS TELLO 2022\SCM SPILL OVERS\outputs\PEAO\informalidad\1%\simulacion_4\output_tests.xlsx',alpha1_hat_vec_"&amp;TH150&amp;"','alpha1_hat_vec_"&amp;TH150&amp;"');"</f>
        <v>xlswrite('G:\Mi unidad\1. PROYECTOS TELLO 2022\SCM SPILL OVERS\outputs\PEAO\informalidad\1%\simulacion_4\output_tests.xlsx',alpha1_hat_vec_88','alpha1_hat_vec_88');</v>
      </c>
      <c r="TU150">
        <v>88</v>
      </c>
      <c r="TV150" t="str">
        <f>"xlswrite('G:\Mi unidad\1. PROYECTOS TELLO 2022\SCM SPILL OVERS\outputs\PEAO\alimentos\1%\simulacion_4\output_tests.xlsx',alpha1_hat_vec_"&amp;TU150&amp;"','alpha1_hat_vec_"&amp;TU150&amp;"');"</f>
        <v>xlswrite('G:\Mi unidad\1. PROYECTOS TELLO 2022\SCM SPILL OVERS\outputs\PEAO\alimentos\1%\simulacion_4\output_tests.xlsx',alpha1_hat_vec_88','alpha1_hat_vec_88');</v>
      </c>
      <c r="UB150">
        <v>88</v>
      </c>
      <c r="UC150" t="str">
        <f>"xlswrite('G:\Mi unidad\1. PROYECTOS TELLO 2022\SCM SPILL OVERS\outputs\PEAO\jefe_hogar\1%\simulacion_4\output_tests.xlsx',alpha1_hat_vec_"&amp;UB150&amp;"','alpha1_hat_vec_"&amp;UB150&amp;"');"</f>
        <v>xlswrite('G:\Mi unidad\1. PROYECTOS TELLO 2022\SCM SPILL OVERS\outputs\PEAO\jefe_hogar\1%\simulacion_4\output_tests.xlsx',alpha1_hat_vec_88','alpha1_hat_vec_88');</v>
      </c>
      <c r="UI150">
        <v>88</v>
      </c>
      <c r="UJ150" t="str">
        <f>"xlswrite('G:\Mi unidad\1. PROYECTOS TELLO 2022\SCM SPILL OVERS\outputs\PEAO\mujeres\1%\simulacion_4\output_tests.xlsx',alpha1_hat_vec_"&amp;UI150&amp;"','alpha1_hat_vec_"&amp;UI150&amp;"');"</f>
        <v>xlswrite('G:\Mi unidad\1. PROYECTOS TELLO 2022\SCM SPILL OVERS\outputs\PEAO\mujeres\1%\simulacion_4\output_tests.xlsx',alpha1_hat_vec_88','alpha1_hat_vec_88');</v>
      </c>
      <c r="UU150">
        <v>88</v>
      </c>
      <c r="UV150" t="str">
        <f>"xlswrite('G:\Mi unidad\1. PROYECTOS TELLO 2022\SCM SPILL OVERS\outputs\PEAO\criminalidad\1%\simulacion_4\output_tests.xlsx',alpha1_hat_vec_"&amp;UU150&amp;"','alpha1_hat_vec_"&amp;UU150&amp;"');"</f>
        <v>xlswrite('G:\Mi unidad\1. PROYECTOS TELLO 2022\SCM SPILL OVERS\outputs\PEAO\criminalidad\1%\simulacion_4\output_tests.xlsx',alpha1_hat_vec_88','alpha1_hat_vec_88');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sp_andrews_te(Y_pre_"&amp;QI151&amp;",PEAO_"&amp;QI151&amp;"(:,T+s),A_"&amp;QI151&amp;",C,.05);"</f>
        <v xml:space="preserve">    [p_value_57,lb_57,ub_57] = sp_andrews_te(Y_pre_57,PEAO_57(:,T+s),A_57,C,.05);</v>
      </c>
      <c r="QP151">
        <v>79</v>
      </c>
      <c r="QQ151" t="str">
        <f>"    spillover_test_"&amp;QP151&amp;"(s) = sp_andrews(Y_pre_"&amp;QP151&amp;",PEAO_"&amp;QP151&amp;"(:,T+s),A_"&amp;QP151&amp;",C,d,alpha_sig);"</f>
        <v xml:space="preserve">    spillover_test_79(s) = sp_andrews(Y_pre_79,PEAO_79(:,T+s),A_79,C,d,alpha_sig);</v>
      </c>
      <c r="QW151">
        <v>88</v>
      </c>
      <c r="QX151" t="str">
        <f>"xlswrite('G:\Mi unidad\1. PROYECTOS TELLO 2022\SCM SPILL OVERS\outputs\PEAO\bajo_niv_educ\1%\simulacion_4\output_tests.xlsx',spillover_test_"&amp;QW151&amp;"','sp_test_"&amp;QW151&amp;"');"</f>
        <v>xlswrite('G:\Mi unidad\1. PROYECTOS TELLO 2022\SCM SPILL OVERS\outputs\PEAO\bajo_niv_educ\1%\simulacion_4\output_tests.xlsx',spillover_test_88','sp_test_88');</v>
      </c>
      <c r="RK151">
        <v>88</v>
      </c>
      <c r="RL151" t="str">
        <f>"xlswrite('G:\Mi unidad\1. PROYECTOS TELLO 2022\SCM SPILL OVERS\outputs\PEAO\bajo_ingreso\1%\simulacion_4\output_tests.xlsx',spillover_test_"&amp;RK151&amp;"','sp_test_"&amp;RK151&amp;"');"</f>
        <v>xlswrite('G:\Mi unidad\1. PROYECTOS TELLO 2022\SCM SPILL OVERS\outputs\PEAO\bajo_ingreso\1%\simulacion_4\output_tests.xlsx',spillover_test_88','sp_test_88');</v>
      </c>
      <c r="RW151">
        <v>88</v>
      </c>
      <c r="RX151" t="str">
        <f>"xlswrite('G:\Mi unidad\1. PROYECTOS TELLO 2022\SCM SPILL OVERS\outputs\PEAO\densidad\1%\simulacion_4\output_tests.xlsx',spillover_test_"&amp;RW151&amp;"','sp_test_"&amp;RW151&amp;"');"</f>
        <v>xlswrite('G:\Mi unidad\1. PROYECTOS TELLO 2022\SCM SPILL OVERS\outputs\PEAO\densidad\1%\simulacion_4\output_tests.xlsx',spillover_test_88','sp_test_88');</v>
      </c>
      <c r="SI151">
        <v>88</v>
      </c>
      <c r="SJ151" t="str">
        <f>"xlswrite('G:\Mi unidad\1. PROYECTOS TELLO 2022\SCM SPILL OVERS\outputs\PEAO\densidad_g\1%\simulacion_4\output_tests.xlsx',spillover_test_"&amp;SI151&amp;"','sp_test_"&amp;SI151&amp;"');"</f>
        <v>xlswrite('G:\Mi unidad\1. PROYECTOS TELLO 2022\SCM SPILL OVERS\outputs\PEAO\densidad_g\1%\simulacion_4\output_tests.xlsx',spillover_test_88','sp_test_88');</v>
      </c>
      <c r="SU151">
        <v>88</v>
      </c>
      <c r="SV151" t="str">
        <f>"xlswrite('G:\Mi unidad\1. PROYECTOS TELLO 2022\SCM SPILL OVERS\outputs\PEAO\distancia_centro_salud\1%\simulacion_4\output_tests.xlsx',spillover_test_"&amp;SU151&amp;"','sp_test_"&amp;SU151&amp;"');"</f>
        <v>xlswrite('G:\Mi unidad\1. PROYECTOS TELLO 2022\SCM SPILL OVERS\outputs\PEAO\distancia_centro_salud\1%\simulacion_4\output_tests.xlsx',spillover_test_88','sp_test_88');</v>
      </c>
      <c r="TH151">
        <v>88</v>
      </c>
      <c r="TI151" t="str">
        <f>"xlswrite('G:\Mi unidad\1. PROYECTOS TELLO 2022\SCM SPILL OVERS\outputs\PEAO\informalidad\1%\simulacion_4\output_tests.xlsx',spillover_test_"&amp;TH151&amp;"','sp_test_"&amp;TH151&amp;"');"</f>
        <v>xlswrite('G:\Mi unidad\1. PROYECTOS TELLO 2022\SCM SPILL OVERS\outputs\PEAO\informalidad\1%\simulacion_4\output_tests.xlsx',spillover_test_88','sp_test_88');</v>
      </c>
      <c r="TU151">
        <v>88</v>
      </c>
      <c r="TV151" t="str">
        <f>"xlswrite('G:\Mi unidad\1. PROYECTOS TELLO 2022\SCM SPILL OVERS\outputs\PEAO\alimentos\1%\simulacion_4\output_tests.xlsx',spillover_test_"&amp;TU151&amp;"','sp_test_"&amp;TU151&amp;"');"</f>
        <v>xlswrite('G:\Mi unidad\1. PROYECTOS TELLO 2022\SCM SPILL OVERS\outputs\PEAO\alimentos\1%\simulacion_4\output_tests.xlsx',spillover_test_88','sp_test_88');</v>
      </c>
      <c r="UB151">
        <v>88</v>
      </c>
      <c r="UC151" t="str">
        <f>"xlswrite('G:\Mi unidad\1. PROYECTOS TELLO 2022\SCM SPILL OVERS\outputs\PEAO\jefe_hogar\1%\simulacion_4\output_tests.xlsx',spillover_test_"&amp;UB151&amp;"','sp_test_"&amp;UB151&amp;"');"</f>
        <v>xlswrite('G:\Mi unidad\1. PROYECTOS TELLO 2022\SCM SPILL OVERS\outputs\PEAO\jefe_hogar\1%\simulacion_4\output_tests.xlsx',spillover_test_88','sp_test_88');</v>
      </c>
      <c r="UI151">
        <v>88</v>
      </c>
      <c r="UJ151" t="str">
        <f>"xlswrite('G:\Mi unidad\1. PROYECTOS TELLO 2022\SCM SPILL OVERS\outputs\PEAO\mujeres\1%\simulacion_4\output_tests.xlsx',spillover_test_"&amp;UI151&amp;"','sp_test_"&amp;UI151&amp;"');"</f>
        <v>xlswrite('G:\Mi unidad\1. PROYECTOS TELLO 2022\SCM SPILL OVERS\outputs\PEAO\mujeres\1%\simulacion_4\output_tests.xlsx',spillover_test_88','sp_test_88');</v>
      </c>
      <c r="UU151">
        <v>88</v>
      </c>
      <c r="UV151" t="str">
        <f>"xlswrite('G:\Mi unidad\1. PROYECTOS TELLO 2022\SCM SPILL OVERS\outputs\PEAO\criminalidad\1%\simulacion_4\output_tests.xlsx',spillover_test_"&amp;UU151&amp;"','sp_test_"&amp;UU151&amp;"');"</f>
        <v>xlswrite('G:\Mi unidad\1. PROYECTOS TELLO 2022\SCM SPILL OVERS\outputs\PEAO\criminalidad\1%\simulacion_4\output_tests.xlsx',spillover_test_88','sp_test_88');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OVERS\outputs\PEAO\bajo_niv_educ\1%\simulacion_4\output_tests.xlsx',lb_vec_"&amp;QW152&amp;"','lb_vec_"&amp;QW152&amp;"');"</f>
        <v>xlswrite('G:\Mi unidad\1. PROYECTOS TELLO 2022\SCM SPILL OVERS\outputs\PEAO\bajo_niv_educ\1%\simulacion_4\output_tests.xlsx',lb_vec_89','lb_vec_89');</v>
      </c>
      <c r="RK152">
        <v>89</v>
      </c>
      <c r="RL152" t="str">
        <f>"xlswrite('G:\Mi unidad\1. PROYECTOS TELLO 2022\SCM SPILL OVERS\outputs\PEAO\bajo_ingreso\1%\simulacion_4\output_tests.xlsx',lb_vec_"&amp;RK152&amp;"','lb_vec_"&amp;RK152&amp;"');"</f>
        <v>xlswrite('G:\Mi unidad\1. PROYECTOS TELLO 2022\SCM SPILL OVERS\outputs\PEAO\bajo_ingreso\1%\simulacion_4\output_tests.xlsx',lb_vec_89','lb_vec_89');</v>
      </c>
      <c r="RW152">
        <v>89</v>
      </c>
      <c r="RX152" t="str">
        <f>"xlswrite('G:\Mi unidad\1. PROYECTOS TELLO 2022\SCM SPILL OVERS\outputs\PEAO\densidad\1%\simulacion_4\output_tests.xlsx',lb_vec_"&amp;RW152&amp;"','lb_vec_"&amp;RW152&amp;"');"</f>
        <v>xlswrite('G:\Mi unidad\1. PROYECTOS TELLO 2022\SCM SPILL OVERS\outputs\PEAO\densidad\1%\simulacion_4\output_tests.xlsx',lb_vec_89','lb_vec_89');</v>
      </c>
      <c r="SI152">
        <v>89</v>
      </c>
      <c r="SJ152" t="str">
        <f>"xlswrite('G:\Mi unidad\1. PROYECTOS TELLO 2022\SCM SPILL OVERS\outputs\PEAO\densidad_g\1%\simulacion_4\output_tests.xlsx',lb_vec_"&amp;SI152&amp;"','lb_vec_"&amp;SI152&amp;"');"</f>
        <v>xlswrite('G:\Mi unidad\1. PROYECTOS TELLO 2022\SCM SPILL OVERS\outputs\PEAO\densidad_g\1%\simulacion_4\output_tests.xlsx',lb_vec_89','lb_vec_89');</v>
      </c>
      <c r="SU152">
        <v>89</v>
      </c>
      <c r="SV152" t="str">
        <f>"xlswrite('G:\Mi unidad\1. PROYECTOS TELLO 2022\SCM SPILL OVERS\outputs\PEAO\distancia_centro_salud\1%\simulacion_4\output_tests.xlsx',lb_vec_"&amp;SU152&amp;"','lb_vec_"&amp;SU152&amp;"');"</f>
        <v>xlswrite('G:\Mi unidad\1. PROYECTOS TELLO 2022\SCM SPILL OVERS\outputs\PEAO\distancia_centro_salud\1%\simulacion_4\output_tests.xlsx',lb_vec_89','lb_vec_89');</v>
      </c>
      <c r="TH152">
        <v>89</v>
      </c>
      <c r="TI152" t="str">
        <f>"xlswrite('G:\Mi unidad\1. PROYECTOS TELLO 2022\SCM SPILL OVERS\outputs\PEAO\informalidad\1%\simulacion_4\output_tests.xlsx',lb_vec_"&amp;TH152&amp;"','lb_vec_"&amp;TH152&amp;"');"</f>
        <v>xlswrite('G:\Mi unidad\1. PROYECTOS TELLO 2022\SCM SPILL OVERS\outputs\PEAO\informalidad\1%\simulacion_4\output_tests.xlsx',lb_vec_89','lb_vec_89');</v>
      </c>
      <c r="TU152">
        <v>89</v>
      </c>
      <c r="TV152" t="str">
        <f>"xlswrite('G:\Mi unidad\1. PROYECTOS TELLO 2022\SCM SPILL OVERS\outputs\PEAO\alimentos\1%\simulacion_4\output_tests.xlsx',lb_vec_"&amp;TU152&amp;"','lb_vec_"&amp;TU152&amp;"');"</f>
        <v>xlswrite('G:\Mi unidad\1. PROYECTOS TELLO 2022\SCM SPILL OVERS\outputs\PEAO\alimentos\1%\simulacion_4\output_tests.xlsx',lb_vec_89','lb_vec_89');</v>
      </c>
      <c r="UB152">
        <v>89</v>
      </c>
      <c r="UC152" t="str">
        <f>"xlswrite('G:\Mi unidad\1. PROYECTOS TELLO 2022\SCM SPILL OVERS\outputs\PEAO\jefe_hogar\1%\simulacion_4\output_tests.xlsx',lb_vec_"&amp;UB152&amp;"','lb_vec_"&amp;UB152&amp;"');"</f>
        <v>xlswrite('G:\Mi unidad\1. PROYECTOS TELLO 2022\SCM SPILL OVERS\outputs\PEAO\jefe_hogar\1%\simulacion_4\output_tests.xlsx',lb_vec_89','lb_vec_89');</v>
      </c>
      <c r="UI152">
        <v>89</v>
      </c>
      <c r="UJ152" t="str">
        <f>"xlswrite('G:\Mi unidad\1. PROYECTOS TELLO 2022\SCM SPILL OVERS\outputs\PEAO\mujeres\1%\simulacion_4\output_tests.xlsx',lb_vec_"&amp;UI152&amp;"','lb_vec_"&amp;UI152&amp;"');"</f>
        <v>xlswrite('G:\Mi unidad\1. PROYECTOS TELLO 2022\SCM SPILL OVERS\outputs\PEAO\mujeres\1%\simulacion_4\output_tests.xlsx',lb_vec_89','lb_vec_89');</v>
      </c>
      <c r="UU152">
        <v>89</v>
      </c>
      <c r="UV152" t="str">
        <f>"xlswrite('G:\Mi unidad\1. PROYECTOS TELLO 2022\SCM SPILL OVERS\outputs\PEAO\criminalidad\1%\simulacion_4\output_tests.xlsx',lb_vec_"&amp;UU152&amp;"','lb_vec_"&amp;UU152&amp;"');"</f>
        <v>xlswrite('G:\Mi unidad\1. PROYECTOS TELLO 2022\SCM SPILL OVERS\outputs\PEAO\criminalidad\1%\simulacion_4\output_tests.xlsx',lb_vec_89','lb_vec_89');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OVERS\outputs\PEAO\bajo_niv_educ\1%\simulacion_4\output_tests.xlsx',ub_vec_"&amp;QW153&amp;"','ub_vec_"&amp;QW153&amp;"');"</f>
        <v>xlswrite('G:\Mi unidad\1. PROYECTOS TELLO 2022\SCM SPILL OVERS\outputs\PEAO\bajo_niv_educ\1%\simulacion_4\output_tests.xlsx',ub_vec_89','ub_vec_89');</v>
      </c>
      <c r="RK153">
        <v>89</v>
      </c>
      <c r="RL153" t="str">
        <f>"xlswrite('G:\Mi unidad\1. PROYECTOS TELLO 2022\SCM SPILL OVERS\outputs\PEAO\bajo_ingreso\1%\simulacion_4\output_tests.xlsx',ub_vec_"&amp;RK153&amp;"','ub_vec_"&amp;RK153&amp;"');"</f>
        <v>xlswrite('G:\Mi unidad\1. PROYECTOS TELLO 2022\SCM SPILL OVERS\outputs\PEAO\bajo_ingreso\1%\simulacion_4\output_tests.xlsx',ub_vec_89','ub_vec_89');</v>
      </c>
      <c r="RW153">
        <v>89</v>
      </c>
      <c r="RX153" t="str">
        <f>"xlswrite('G:\Mi unidad\1. PROYECTOS TELLO 2022\SCM SPILL OVERS\outputs\PEAO\densidad\1%\simulacion_4\output_tests.xlsx',ub_vec_"&amp;RW153&amp;"','ub_vec_"&amp;RW153&amp;"');"</f>
        <v>xlswrite('G:\Mi unidad\1. PROYECTOS TELLO 2022\SCM SPILL OVERS\outputs\PEAO\densidad\1%\simulacion_4\output_tests.xlsx',ub_vec_89','ub_vec_89');</v>
      </c>
      <c r="SI153">
        <v>89</v>
      </c>
      <c r="SJ153" t="str">
        <f>"xlswrite('G:\Mi unidad\1. PROYECTOS TELLO 2022\SCM SPILL OVERS\outputs\PEAO\densidad_g\1%\simulacion_4\output_tests.xlsx',ub_vec_"&amp;SI153&amp;"','ub_vec_"&amp;SI153&amp;"');"</f>
        <v>xlswrite('G:\Mi unidad\1. PROYECTOS TELLO 2022\SCM SPILL OVERS\outputs\PEAO\densidad_g\1%\simulacion_4\output_tests.xlsx',ub_vec_89','ub_vec_89');</v>
      </c>
      <c r="SU153">
        <v>89</v>
      </c>
      <c r="SV153" t="str">
        <f>"xlswrite('G:\Mi unidad\1. PROYECTOS TELLO 2022\SCM SPILL OVERS\outputs\PEAO\distancia_centro_salud\1%\simulacion_4\output_tests.xlsx',ub_vec_"&amp;SU153&amp;"','ub_vec_"&amp;SU153&amp;"');"</f>
        <v>xlswrite('G:\Mi unidad\1. PROYECTOS TELLO 2022\SCM SPILL OVERS\outputs\PEAO\distancia_centro_salud\1%\simulacion_4\output_tests.xlsx',ub_vec_89','ub_vec_89');</v>
      </c>
      <c r="TH153">
        <v>89</v>
      </c>
      <c r="TI153" t="str">
        <f>"xlswrite('G:\Mi unidad\1. PROYECTOS TELLO 2022\SCM SPILL OVERS\outputs\PEAO\informalidad\1%\simulacion_4\output_tests.xlsx',ub_vec_"&amp;TH153&amp;"','ub_vec_"&amp;TH153&amp;"');"</f>
        <v>xlswrite('G:\Mi unidad\1. PROYECTOS TELLO 2022\SCM SPILL OVERS\outputs\PEAO\informalidad\1%\simulacion_4\output_tests.xlsx',ub_vec_89','ub_vec_89');</v>
      </c>
      <c r="TU153">
        <v>89</v>
      </c>
      <c r="TV153" t="str">
        <f>"xlswrite('G:\Mi unidad\1. PROYECTOS TELLO 2022\SCM SPILL OVERS\outputs\PEAO\alimentos\1%\simulacion_4\output_tests.xlsx',ub_vec_"&amp;TU153&amp;"','ub_vec_"&amp;TU153&amp;"');"</f>
        <v>xlswrite('G:\Mi unidad\1. PROYECTOS TELLO 2022\SCM SPILL OVERS\outputs\PEAO\alimentos\1%\simulacion_4\output_tests.xlsx',ub_vec_89','ub_vec_89');</v>
      </c>
      <c r="UB153">
        <v>89</v>
      </c>
      <c r="UC153" t="str">
        <f>"xlswrite('G:\Mi unidad\1. PROYECTOS TELLO 2022\SCM SPILL OVERS\outputs\PEAO\jefe_hogar\1%\simulacion_4\output_tests.xlsx',ub_vec_"&amp;UB153&amp;"','ub_vec_"&amp;UB153&amp;"');"</f>
        <v>xlswrite('G:\Mi unidad\1. PROYECTOS TELLO 2022\SCM SPILL OVERS\outputs\PEAO\jefe_hogar\1%\simulacion_4\output_tests.xlsx',ub_vec_89','ub_vec_89');</v>
      </c>
      <c r="UI153">
        <v>89</v>
      </c>
      <c r="UJ153" t="str">
        <f>"xlswrite('G:\Mi unidad\1. PROYECTOS TELLO 2022\SCM SPILL OVERS\outputs\PEAO\mujeres\1%\simulacion_4\output_tests.xlsx',ub_vec_"&amp;UI153&amp;"','ub_vec_"&amp;UI153&amp;"');"</f>
        <v>xlswrite('G:\Mi unidad\1. PROYECTOS TELLO 2022\SCM SPILL OVERS\outputs\PEAO\mujeres\1%\simulacion_4\output_tests.xlsx',ub_vec_89','ub_vec_89');</v>
      </c>
      <c r="UU153">
        <v>89</v>
      </c>
      <c r="UV153" t="str">
        <f>"xlswrite('G:\Mi unidad\1. PROYECTOS TELLO 2022\SCM SPILL OVERS\outputs\PEAO\criminalidad\1%\simulacion_4\output_tests.xlsx',ub_vec_"&amp;UU153&amp;"','ub_vec_"&amp;UU153&amp;"');"</f>
        <v>xlswrite('G:\Mi unidad\1. PROYECTOS TELLO 2022\SCM SPILL OVERS\outputs\PEAO\criminalidad\1%\simulacion_4\output_tests.xlsx',ub_vec_89','ub_vec_89');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OVERS\outputs\PEAO\bajo_niv_educ\1%\simulacion_4\output_tests.xlsx',p_value_vec_"&amp;QW154&amp;"','p_value_vec_"&amp;QW154&amp;"');"</f>
        <v>xlswrite('G:\Mi unidad\1. PROYECTOS TELLO 2022\SCM SPILL OVERS\outputs\PEAO\bajo_niv_educ\1%\simulacion_4\output_tests.xlsx',p_value_vec_89','p_value_vec_89');</v>
      </c>
      <c r="RK154">
        <v>89</v>
      </c>
      <c r="RL154" t="str">
        <f>"xlswrite('G:\Mi unidad\1. PROYECTOS TELLO 2022\SCM SPILL OVERS\outputs\PEAO\bajo_ingreso\1%\simulacion_4\output_tests.xlsx',p_value_vec_"&amp;RK154&amp;"','p_value_vec_"&amp;RK154&amp;"');"</f>
        <v>xlswrite('G:\Mi unidad\1. PROYECTOS TELLO 2022\SCM SPILL OVERS\outputs\PEAO\bajo_ingreso\1%\simulacion_4\output_tests.xlsx',p_value_vec_89','p_value_vec_89');</v>
      </c>
      <c r="RW154">
        <v>89</v>
      </c>
      <c r="RX154" t="str">
        <f>"xlswrite('G:\Mi unidad\1. PROYECTOS TELLO 2022\SCM SPILL OVERS\outputs\PEAO\densidad\1%\simulacion_4\output_tests.xlsx',p_value_vec_"&amp;RW154&amp;"','p_value_vec_"&amp;RW154&amp;"');"</f>
        <v>xlswrite('G:\Mi unidad\1. PROYECTOS TELLO 2022\SCM SPILL OVERS\outputs\PEAO\densidad\1%\simulacion_4\output_tests.xlsx',p_value_vec_89','p_value_vec_89');</v>
      </c>
      <c r="SI154">
        <v>89</v>
      </c>
      <c r="SJ154" t="str">
        <f>"xlswrite('G:\Mi unidad\1. PROYECTOS TELLO 2022\SCM SPILL OVERS\outputs\PEAO\densidad_g\1%\simulacion_4\output_tests.xlsx',p_value_vec_"&amp;SI154&amp;"','p_value_vec_"&amp;SI154&amp;"');"</f>
        <v>xlswrite('G:\Mi unidad\1. PROYECTOS TELLO 2022\SCM SPILL OVERS\outputs\PEAO\densidad_g\1%\simulacion_4\output_tests.xlsx',p_value_vec_89','p_value_vec_89');</v>
      </c>
      <c r="SU154">
        <v>89</v>
      </c>
      <c r="SV154" t="str">
        <f>"xlswrite('G:\Mi unidad\1. PROYECTOS TELLO 2022\SCM SPILL OVERS\outputs\PEAO\distancia_centro_salud\1%\simulacion_4\output_tests.xlsx',p_value_vec_"&amp;SU154&amp;"','p_value_vec_"&amp;SU154&amp;"');"</f>
        <v>xlswrite('G:\Mi unidad\1. PROYECTOS TELLO 2022\SCM SPILL OVERS\outputs\PEAO\distancia_centro_salud\1%\simulacion_4\output_tests.xlsx',p_value_vec_89','p_value_vec_89');</v>
      </c>
      <c r="TH154">
        <v>89</v>
      </c>
      <c r="TI154" t="str">
        <f>"xlswrite('G:\Mi unidad\1. PROYECTOS TELLO 2022\SCM SPILL OVERS\outputs\PEAO\informalidad\1%\simulacion_4\output_tests.xlsx',p_value_vec_"&amp;TH154&amp;"','p_value_vec_"&amp;TH154&amp;"');"</f>
        <v>xlswrite('G:\Mi unidad\1. PROYECTOS TELLO 2022\SCM SPILL OVERS\outputs\PEAO\informalidad\1%\simulacion_4\output_tests.xlsx',p_value_vec_89','p_value_vec_89');</v>
      </c>
      <c r="TU154">
        <v>89</v>
      </c>
      <c r="TV154" t="str">
        <f>"xlswrite('G:\Mi unidad\1. PROYECTOS TELLO 2022\SCM SPILL OVERS\outputs\PEAO\alimentos\1%\simulacion_4\output_tests.xlsx',p_value_vec_"&amp;TU154&amp;"','p_value_vec_"&amp;TU154&amp;"');"</f>
        <v>xlswrite('G:\Mi unidad\1. PROYECTOS TELLO 2022\SCM SPILL OVERS\outputs\PEAO\alimentos\1%\simulacion_4\output_tests.xlsx',p_value_vec_89','p_value_vec_89');</v>
      </c>
      <c r="UB154">
        <v>89</v>
      </c>
      <c r="UC154" t="str">
        <f>"xlswrite('G:\Mi unidad\1. PROYECTOS TELLO 2022\SCM SPILL OVERS\outputs\PEAO\jefe_hogar\1%\simulacion_4\output_tests.xlsx',p_value_vec_"&amp;UB154&amp;"','p_value_vec_"&amp;UB154&amp;"');"</f>
        <v>xlswrite('G:\Mi unidad\1. PROYECTOS TELLO 2022\SCM SPILL OVERS\outputs\PEAO\jefe_hogar\1%\simulacion_4\output_tests.xlsx',p_value_vec_89','p_value_vec_89');</v>
      </c>
      <c r="UI154">
        <v>89</v>
      </c>
      <c r="UJ154" t="str">
        <f>"xlswrite('G:\Mi unidad\1. PROYECTOS TELLO 2022\SCM SPILL OVERS\outputs\PEAO\mujeres\1%\simulacion_4\output_tests.xlsx',p_value_vec_"&amp;UI154&amp;"','p_value_vec_"&amp;UI154&amp;"');"</f>
        <v>xlswrite('G:\Mi unidad\1. PROYECTOS TELLO 2022\SCM SPILL OVERS\outputs\PEAO\mujeres\1%\simulacion_4\output_tests.xlsx',p_value_vec_89','p_value_vec_89');</v>
      </c>
      <c r="UU154">
        <v>89</v>
      </c>
      <c r="UV154" t="str">
        <f>"xlswrite('G:\Mi unidad\1. PROYECTOS TELLO 2022\SCM SPILL OVERS\outputs\PEAO\criminalidad\1%\simulacion_4\output_tests.xlsx',p_value_vec_"&amp;UU154&amp;"','p_value_vec_"&amp;UU154&amp;"');"</f>
        <v>xlswrite('G:\Mi unidad\1. PROYECTOS TELLO 2022\SCM SPILL OVERS\outputs\PEAO\criminalidad\1%\simulacion_4\output_tests.xlsx',p_value_vec_89','p_value_vec_89');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OVERS\outputs\PEAO\bajo_niv_educ\1%\simulacion_4\output_tests.xlsx',alpha1_hat_vec_"&amp;QW155&amp;"','alpha1_hat_vec_"&amp;QW155&amp;"');"</f>
        <v>xlswrite('G:\Mi unidad\1. PROYECTOS TELLO 2022\SCM SPILL OVERS\outputs\PEAO\bajo_niv_educ\1%\simulacion_4\output_tests.xlsx',alpha1_hat_vec_89','alpha1_hat_vec_89');</v>
      </c>
      <c r="RK155">
        <v>89</v>
      </c>
      <c r="RL155" t="str">
        <f>"xlswrite('G:\Mi unidad\1. PROYECTOS TELLO 2022\SCM SPILL OVERS\outputs\PEAO\bajo_ingreso\1%\simulacion_4\output_tests.xlsx',alpha1_hat_vec_"&amp;RK155&amp;"','alpha1_hat_vec_"&amp;RK155&amp;"');"</f>
        <v>xlswrite('G:\Mi unidad\1. PROYECTOS TELLO 2022\SCM SPILL OVERS\outputs\PEAO\bajo_ingreso\1%\simulacion_4\output_tests.xlsx',alpha1_hat_vec_89','alpha1_hat_vec_89');</v>
      </c>
      <c r="RW155">
        <v>89</v>
      </c>
      <c r="RX155" t="str">
        <f>"xlswrite('G:\Mi unidad\1. PROYECTOS TELLO 2022\SCM SPILL OVERS\outputs\PEAO\densidad\1%\simulacion_4\output_tests.xlsx',alpha1_hat_vec_"&amp;RW155&amp;"','alpha1_hat_vec_"&amp;RW155&amp;"');"</f>
        <v>xlswrite('G:\Mi unidad\1. PROYECTOS TELLO 2022\SCM SPILL OVERS\outputs\PEAO\densidad\1%\simulacion_4\output_tests.xlsx',alpha1_hat_vec_89','alpha1_hat_vec_89');</v>
      </c>
      <c r="SI155">
        <v>89</v>
      </c>
      <c r="SJ155" t="str">
        <f>"xlswrite('G:\Mi unidad\1. PROYECTOS TELLO 2022\SCM SPILL OVERS\outputs\PEAO\densidad_g\1%\simulacion_4\output_tests.xlsx',alpha1_hat_vec_"&amp;SI155&amp;"','alpha1_hat_vec_"&amp;SI155&amp;"');"</f>
        <v>xlswrite('G:\Mi unidad\1. PROYECTOS TELLO 2022\SCM SPILL OVERS\outputs\PEAO\densidad_g\1%\simulacion_4\output_tests.xlsx',alpha1_hat_vec_89','alpha1_hat_vec_89');</v>
      </c>
      <c r="SU155">
        <v>89</v>
      </c>
      <c r="SV155" t="str">
        <f>"xlswrite('G:\Mi unidad\1. PROYECTOS TELLO 2022\SCM SPILL OVERS\outputs\PEAO\distancia_centro_salud\1%\simulacion_4\output_tests.xlsx',alpha1_hat_vec_"&amp;SU155&amp;"','alpha1_hat_vec_"&amp;SU155&amp;"');"</f>
        <v>xlswrite('G:\Mi unidad\1. PROYECTOS TELLO 2022\SCM SPILL OVERS\outputs\PEAO\distancia_centro_salud\1%\simulacion_4\output_tests.xlsx',alpha1_hat_vec_89','alpha1_hat_vec_89');</v>
      </c>
      <c r="TH155">
        <v>89</v>
      </c>
      <c r="TI155" t="str">
        <f>"xlswrite('G:\Mi unidad\1. PROYECTOS TELLO 2022\SCM SPILL OVERS\outputs\PEAO\informalidad\1%\simulacion_4\output_tests.xlsx',alpha1_hat_vec_"&amp;TH155&amp;"','alpha1_hat_vec_"&amp;TH155&amp;"');"</f>
        <v>xlswrite('G:\Mi unidad\1. PROYECTOS TELLO 2022\SCM SPILL OVERS\outputs\PEAO\informalidad\1%\simulacion_4\output_tests.xlsx',alpha1_hat_vec_89','alpha1_hat_vec_89');</v>
      </c>
      <c r="TU155">
        <v>89</v>
      </c>
      <c r="TV155" t="str">
        <f>"xlswrite('G:\Mi unidad\1. PROYECTOS TELLO 2022\SCM SPILL OVERS\outputs\PEAO\alimentos\1%\simulacion_4\output_tests.xlsx',alpha1_hat_vec_"&amp;TU155&amp;"','alpha1_hat_vec_"&amp;TU155&amp;"');"</f>
        <v>xlswrite('G:\Mi unidad\1. PROYECTOS TELLO 2022\SCM SPILL OVERS\outputs\PEAO\alimentos\1%\simulacion_4\output_tests.xlsx',alpha1_hat_vec_89','alpha1_hat_vec_89');</v>
      </c>
      <c r="UB155">
        <v>89</v>
      </c>
      <c r="UC155" t="str">
        <f>"xlswrite('G:\Mi unidad\1. PROYECTOS TELLO 2022\SCM SPILL OVERS\outputs\PEAO\jefe_hogar\1%\simulacion_4\output_tests.xlsx',alpha1_hat_vec_"&amp;UB155&amp;"','alpha1_hat_vec_"&amp;UB155&amp;"');"</f>
        <v>xlswrite('G:\Mi unidad\1. PROYECTOS TELLO 2022\SCM SPILL OVERS\outputs\PEAO\jefe_hogar\1%\simulacion_4\output_tests.xlsx',alpha1_hat_vec_89','alpha1_hat_vec_89');</v>
      </c>
      <c r="UI155">
        <v>89</v>
      </c>
      <c r="UJ155" t="str">
        <f>"xlswrite('G:\Mi unidad\1. PROYECTOS TELLO 2022\SCM SPILL OVERS\outputs\PEAO\mujeres\1%\simulacion_4\output_tests.xlsx',alpha1_hat_vec_"&amp;UI155&amp;"','alpha1_hat_vec_"&amp;UI155&amp;"');"</f>
        <v>xlswrite('G:\Mi unidad\1. PROYECTOS TELLO 2022\SCM SPILL OVERS\outputs\PEAO\mujeres\1%\simulacion_4\output_tests.xlsx',alpha1_hat_vec_89','alpha1_hat_vec_89');</v>
      </c>
      <c r="UU155">
        <v>89</v>
      </c>
      <c r="UV155" t="str">
        <f>"xlswrite('G:\Mi unidad\1. PROYECTOS TELLO 2022\SCM SPILL OVERS\outputs\PEAO\criminalidad\1%\simulacion_4\output_tests.xlsx',alpha1_hat_vec_"&amp;UU155&amp;"','alpha1_hat_vec_"&amp;UU155&amp;"');"</f>
        <v>xlswrite('G:\Mi unidad\1. PROYECTOS TELLO 2022\SCM SPILL OVERS\outputs\PEAO\criminalidad\1%\simulacion_4\output_tests.xlsx',alpha1_hat_vec_89','alpha1_hat_vec_89');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OVERS\outputs\PEAO\bajo_niv_educ\1%\simulacion_4\output_tests.xlsx',spillover_test_"&amp;QW156&amp;"','sp_test_"&amp;QW156&amp;"');"</f>
        <v>xlswrite('G:\Mi unidad\1. PROYECTOS TELLO 2022\SCM SPILL OVERS\outputs\PEAO\bajo_niv_educ\1%\simulacion_4\output_tests.xlsx',spillover_test_89','sp_test_89');</v>
      </c>
      <c r="RK156">
        <v>89</v>
      </c>
      <c r="RL156" t="str">
        <f>"xlswrite('G:\Mi unidad\1. PROYECTOS TELLO 2022\SCM SPILL OVERS\outputs\PEAO\bajo_ingreso\1%\simulacion_4\output_tests.xlsx',spillover_test_"&amp;RK156&amp;"','sp_test_"&amp;RK156&amp;"');"</f>
        <v>xlswrite('G:\Mi unidad\1. PROYECTOS TELLO 2022\SCM SPILL OVERS\outputs\PEAO\bajo_ingreso\1%\simulacion_4\output_tests.xlsx',spillover_test_89','sp_test_89');</v>
      </c>
      <c r="RW156">
        <v>89</v>
      </c>
      <c r="RX156" t="str">
        <f>"xlswrite('G:\Mi unidad\1. PROYECTOS TELLO 2022\SCM SPILL OVERS\outputs\PEAO\densidad\1%\simulacion_4\output_tests.xlsx',spillover_test_"&amp;RW156&amp;"','sp_test_"&amp;RW156&amp;"');"</f>
        <v>xlswrite('G:\Mi unidad\1. PROYECTOS TELLO 2022\SCM SPILL OVERS\outputs\PEAO\densidad\1%\simulacion_4\output_tests.xlsx',spillover_test_89','sp_test_89');</v>
      </c>
      <c r="SI156">
        <v>89</v>
      </c>
      <c r="SJ156" t="str">
        <f>"xlswrite('G:\Mi unidad\1. PROYECTOS TELLO 2022\SCM SPILL OVERS\outputs\PEAO\densidad_g\1%\simulacion_4\output_tests.xlsx',spillover_test_"&amp;SI156&amp;"','sp_test_"&amp;SI156&amp;"');"</f>
        <v>xlswrite('G:\Mi unidad\1. PROYECTOS TELLO 2022\SCM SPILL OVERS\outputs\PEAO\densidad_g\1%\simulacion_4\output_tests.xlsx',spillover_test_89','sp_test_89');</v>
      </c>
      <c r="SU156">
        <v>89</v>
      </c>
      <c r="SV156" t="str">
        <f>"xlswrite('G:\Mi unidad\1. PROYECTOS TELLO 2022\SCM SPILL OVERS\outputs\PEAO\distancia_centro_salud\1%\simulacion_4\output_tests.xlsx',spillover_test_"&amp;SU156&amp;"','sp_test_"&amp;SU156&amp;"');"</f>
        <v>xlswrite('G:\Mi unidad\1. PROYECTOS TELLO 2022\SCM SPILL OVERS\outputs\PEAO\distancia_centro_salud\1%\simulacion_4\output_tests.xlsx',spillover_test_89','sp_test_89');</v>
      </c>
      <c r="TH156">
        <v>89</v>
      </c>
      <c r="TI156" t="str">
        <f>"xlswrite('G:\Mi unidad\1. PROYECTOS TELLO 2022\SCM SPILL OVERS\outputs\PEAO\informalidad\1%\simulacion_4\output_tests.xlsx',spillover_test_"&amp;TH156&amp;"','sp_test_"&amp;TH156&amp;"');"</f>
        <v>xlswrite('G:\Mi unidad\1. PROYECTOS TELLO 2022\SCM SPILL OVERS\outputs\PEAO\informalidad\1%\simulacion_4\output_tests.xlsx',spillover_test_89','sp_test_89');</v>
      </c>
      <c r="TU156">
        <v>89</v>
      </c>
      <c r="TV156" t="str">
        <f>"xlswrite('G:\Mi unidad\1. PROYECTOS TELLO 2022\SCM SPILL OVERS\outputs\PEAO\alimentos\1%\simulacion_4\output_tests.xlsx',spillover_test_"&amp;TU156&amp;"','sp_test_"&amp;TU156&amp;"');"</f>
        <v>xlswrite('G:\Mi unidad\1. PROYECTOS TELLO 2022\SCM SPILL OVERS\outputs\PEAO\alimentos\1%\simulacion_4\output_tests.xlsx',spillover_test_89','sp_test_89');</v>
      </c>
      <c r="UB156">
        <v>89</v>
      </c>
      <c r="UC156" t="str">
        <f>"xlswrite('G:\Mi unidad\1. PROYECTOS TELLO 2022\SCM SPILL OVERS\outputs\PEAO\jefe_hogar\1%\simulacion_4\output_tests.xlsx',spillover_test_"&amp;UB156&amp;"','sp_test_"&amp;UB156&amp;"');"</f>
        <v>xlswrite('G:\Mi unidad\1. PROYECTOS TELLO 2022\SCM SPILL OVERS\outputs\PEAO\jefe_hogar\1%\simulacion_4\output_tests.xlsx',spillover_test_89','sp_test_89');</v>
      </c>
      <c r="UI156">
        <v>89</v>
      </c>
      <c r="UJ156" t="str">
        <f>"xlswrite('G:\Mi unidad\1. PROYECTOS TELLO 2022\SCM SPILL OVERS\outputs\PEAO\mujeres\1%\simulacion_4\output_tests.xlsx',spillover_test_"&amp;UI156&amp;"','sp_test_"&amp;UI156&amp;"');"</f>
        <v>xlswrite('G:\Mi unidad\1. PROYECTOS TELLO 2022\SCM SPILL OVERS\outputs\PEAO\mujeres\1%\simulacion_4\output_tests.xlsx',spillover_test_89','sp_test_89');</v>
      </c>
      <c r="UU156">
        <v>89</v>
      </c>
      <c r="UV156" t="str">
        <f>"xlswrite('G:\Mi unidad\1. PROYECTOS TELLO 2022\SCM SPILL OVERS\outputs\PEAO\criminalidad\1%\simulacion_4\output_tests.xlsx',spillover_test_"&amp;UU156&amp;"','sp_test_"&amp;UU156&amp;"');"</f>
        <v>xlswrite('G:\Mi unidad\1. PROYECTOS TELLO 2022\SCM SPILL OVERS\outputs\PEAO\criminalidad\1%\simulacion_4\output_tests.xlsx',spillover_test_89','sp_test_89');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sp_andrews(Y_pre_"&amp;QP157&amp;",PEAO_"&amp;QP157&amp;"(:,T+s),A_"&amp;QP157&amp;",C,d,alpha_sig);"</f>
        <v xml:space="preserve">    spillover_test_80(s) = sp_andrews(Y_pre_80,PEAO_80(:,T+s),A_80,C,d,alpha_sig);</v>
      </c>
      <c r="QW157">
        <v>91</v>
      </c>
      <c r="QX157" t="str">
        <f>"xlswrite('G:\Mi unidad\1. PROYECTOS TELLO 2022\SCM SPILL OVERS\outputs\PEAO\bajo_niv_educ\1%\simulacion_4\output_tests.xlsx',lb_vec_"&amp;QW157&amp;"','lb_vec_"&amp;QW157&amp;"');"</f>
        <v>xlswrite('G:\Mi unidad\1. PROYECTOS TELLO 2022\SCM SPILL OVERS\outputs\PEAO\bajo_niv_educ\1%\simulacion_4\output_tests.xlsx',lb_vec_91','lb_vec_91');</v>
      </c>
      <c r="RK157">
        <v>91</v>
      </c>
      <c r="RL157" t="str">
        <f>"xlswrite('G:\Mi unidad\1. PROYECTOS TELLO 2022\SCM SPILL OVERS\outputs\PEAO\bajo_ingreso\1%\simulacion_4\output_tests.xlsx',lb_vec_"&amp;RK157&amp;"','lb_vec_"&amp;RK157&amp;"');"</f>
        <v>xlswrite('G:\Mi unidad\1. PROYECTOS TELLO 2022\SCM SPILL OVERS\outputs\PEAO\bajo_ingreso\1%\simulacion_4\output_tests.xlsx',lb_vec_91','lb_vec_91');</v>
      </c>
      <c r="RW157">
        <v>91</v>
      </c>
      <c r="RX157" t="str">
        <f>"xlswrite('G:\Mi unidad\1. PROYECTOS TELLO 2022\SCM SPILL OVERS\outputs\PEAO\densidad\1%\simulacion_4\output_tests.xlsx',lb_vec_"&amp;RW157&amp;"','lb_vec_"&amp;RW157&amp;"');"</f>
        <v>xlswrite('G:\Mi unidad\1. PROYECTOS TELLO 2022\SCM SPILL OVERS\outputs\PEAO\densidad\1%\simulacion_4\output_tests.xlsx',lb_vec_91','lb_vec_91');</v>
      </c>
      <c r="SI157">
        <v>91</v>
      </c>
      <c r="SJ157" t="str">
        <f>"xlswrite('G:\Mi unidad\1. PROYECTOS TELLO 2022\SCM SPILL OVERS\outputs\PEAO\densidad_g\1%\simulacion_4\output_tests.xlsx',lb_vec_"&amp;SI157&amp;"','lb_vec_"&amp;SI157&amp;"');"</f>
        <v>xlswrite('G:\Mi unidad\1. PROYECTOS TELLO 2022\SCM SPILL OVERS\outputs\PEAO\densidad_g\1%\simulacion_4\output_tests.xlsx',lb_vec_91','lb_vec_91');</v>
      </c>
      <c r="SU157">
        <v>91</v>
      </c>
      <c r="SV157" t="str">
        <f>"xlswrite('G:\Mi unidad\1. PROYECTOS TELLO 2022\SCM SPILL OVERS\outputs\PEAO\distancia_centro_salud\1%\simulacion_4\output_tests.xlsx',lb_vec_"&amp;SU157&amp;"','lb_vec_"&amp;SU157&amp;"');"</f>
        <v>xlswrite('G:\Mi unidad\1. PROYECTOS TELLO 2022\SCM SPILL OVERS\outputs\PEAO\distancia_centro_salud\1%\simulacion_4\output_tests.xlsx',lb_vec_91','lb_vec_91');</v>
      </c>
      <c r="TH157">
        <v>91</v>
      </c>
      <c r="TI157" t="str">
        <f>"xlswrite('G:\Mi unidad\1. PROYECTOS TELLO 2022\SCM SPILL OVERS\outputs\PEAO\informalidad\1%\simulacion_4\output_tests.xlsx',lb_vec_"&amp;TH157&amp;"','lb_vec_"&amp;TH157&amp;"');"</f>
        <v>xlswrite('G:\Mi unidad\1. PROYECTOS TELLO 2022\SCM SPILL OVERS\outputs\PEAO\informalidad\1%\simulacion_4\output_tests.xlsx',lb_vec_91','lb_vec_91');</v>
      </c>
      <c r="TU157">
        <v>91</v>
      </c>
      <c r="TV157" t="str">
        <f>"xlswrite('G:\Mi unidad\1. PROYECTOS TELLO 2022\SCM SPILL OVERS\outputs\PEAO\alimentos\1%\simulacion_4\output_tests.xlsx',lb_vec_"&amp;TU157&amp;"','lb_vec_"&amp;TU157&amp;"');"</f>
        <v>xlswrite('G:\Mi unidad\1. PROYECTOS TELLO 2022\SCM SPILL OVERS\outputs\PEAO\alimentos\1%\simulacion_4\output_tests.xlsx',lb_vec_91','lb_vec_91');</v>
      </c>
      <c r="UB157">
        <v>91</v>
      </c>
      <c r="UC157" t="str">
        <f>"xlswrite('G:\Mi unidad\1. PROYECTOS TELLO 2022\SCM SPILL OVERS\outputs\PEAO\jefe_hogar\1%\simulacion_4\output_tests.xlsx',lb_vec_"&amp;UB157&amp;"','lb_vec_"&amp;UB157&amp;"');"</f>
        <v>xlswrite('G:\Mi unidad\1. PROYECTOS TELLO 2022\SCM SPILL OVERS\outputs\PEAO\jefe_hogar\1%\simulacion_4\output_tests.xlsx',lb_vec_91','lb_vec_91');</v>
      </c>
      <c r="UI157">
        <v>91</v>
      </c>
      <c r="UJ157" t="str">
        <f>"xlswrite('G:\Mi unidad\1. PROYECTOS TELLO 2022\SCM SPILL OVERS\outputs\PEAO\mujeres\1%\simulacion_4\output_tests.xlsx',lb_vec_"&amp;UI157&amp;"','lb_vec_"&amp;UI157&amp;"');"</f>
        <v>xlswrite('G:\Mi unidad\1. PROYECTOS TELLO 2022\SCM SPILL OVERS\outputs\PEAO\mujeres\1%\simulacion_4\output_tests.xlsx',lb_vec_91','lb_vec_91');</v>
      </c>
      <c r="UU157">
        <v>91</v>
      </c>
      <c r="UV157" t="str">
        <f>"xlswrite('G:\Mi unidad\1. PROYECTOS TELLO 2022\SCM SPILL OVERS\outputs\PEAO\criminalidad\1%\simulacion_4\output_tests.xlsx',lb_vec_"&amp;UU157&amp;"','lb_vec_"&amp;UU157&amp;"');"</f>
        <v>xlswrite('G:\Mi unidad\1. PROYECTOS TELLO 2022\SCM SPILL OVERS\outputs\PEAO\criminalidad\1%\simulacion_4\output_tests.xlsx',lb_vec_91','lb_vec_91');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OVERS\outputs\PEAO\bajo_niv_educ\1%\simulacion_4\output_tests.xlsx',ub_vec_"&amp;QW158&amp;"','ub_vec_"&amp;QW158&amp;"');"</f>
        <v>xlswrite('G:\Mi unidad\1. PROYECTOS TELLO 2022\SCM SPILL OVERS\outputs\PEAO\bajo_niv_educ\1%\simulacion_4\output_tests.xlsx',ub_vec_91','ub_vec_91');</v>
      </c>
      <c r="RK158">
        <v>91</v>
      </c>
      <c r="RL158" t="str">
        <f>"xlswrite('G:\Mi unidad\1. PROYECTOS TELLO 2022\SCM SPILL OVERS\outputs\PEAO\bajo_ingreso\1%\simulacion_4\output_tests.xlsx',ub_vec_"&amp;RK158&amp;"','ub_vec_"&amp;RK158&amp;"');"</f>
        <v>xlswrite('G:\Mi unidad\1. PROYECTOS TELLO 2022\SCM SPILL OVERS\outputs\PEAO\bajo_ingreso\1%\simulacion_4\output_tests.xlsx',ub_vec_91','ub_vec_91');</v>
      </c>
      <c r="RW158">
        <v>91</v>
      </c>
      <c r="RX158" t="str">
        <f>"xlswrite('G:\Mi unidad\1. PROYECTOS TELLO 2022\SCM SPILL OVERS\outputs\PEAO\densidad\1%\simulacion_4\output_tests.xlsx',ub_vec_"&amp;RW158&amp;"','ub_vec_"&amp;RW158&amp;"');"</f>
        <v>xlswrite('G:\Mi unidad\1. PROYECTOS TELLO 2022\SCM SPILL OVERS\outputs\PEAO\densidad\1%\simulacion_4\output_tests.xlsx',ub_vec_91','ub_vec_91');</v>
      </c>
      <c r="SI158">
        <v>91</v>
      </c>
      <c r="SJ158" t="str">
        <f>"xlswrite('G:\Mi unidad\1. PROYECTOS TELLO 2022\SCM SPILL OVERS\outputs\PEAO\densidad_g\1%\simulacion_4\output_tests.xlsx',ub_vec_"&amp;SI158&amp;"','ub_vec_"&amp;SI158&amp;"');"</f>
        <v>xlswrite('G:\Mi unidad\1. PROYECTOS TELLO 2022\SCM SPILL OVERS\outputs\PEAO\densidad_g\1%\simulacion_4\output_tests.xlsx',ub_vec_91','ub_vec_91');</v>
      </c>
      <c r="SU158">
        <v>91</v>
      </c>
      <c r="SV158" t="str">
        <f>"xlswrite('G:\Mi unidad\1. PROYECTOS TELLO 2022\SCM SPILL OVERS\outputs\PEAO\distancia_centro_salud\1%\simulacion_4\output_tests.xlsx',ub_vec_"&amp;SU158&amp;"','ub_vec_"&amp;SU158&amp;"');"</f>
        <v>xlswrite('G:\Mi unidad\1. PROYECTOS TELLO 2022\SCM SPILL OVERS\outputs\PEAO\distancia_centro_salud\1%\simulacion_4\output_tests.xlsx',ub_vec_91','ub_vec_91');</v>
      </c>
      <c r="TH158">
        <v>91</v>
      </c>
      <c r="TI158" t="str">
        <f>"xlswrite('G:\Mi unidad\1. PROYECTOS TELLO 2022\SCM SPILL OVERS\outputs\PEAO\informalidad\1%\simulacion_4\output_tests.xlsx',ub_vec_"&amp;TH158&amp;"','ub_vec_"&amp;TH158&amp;"');"</f>
        <v>xlswrite('G:\Mi unidad\1. PROYECTOS TELLO 2022\SCM SPILL OVERS\outputs\PEAO\informalidad\1%\simulacion_4\output_tests.xlsx',ub_vec_91','ub_vec_91');</v>
      </c>
      <c r="TU158">
        <v>91</v>
      </c>
      <c r="TV158" t="str">
        <f>"xlswrite('G:\Mi unidad\1. PROYECTOS TELLO 2022\SCM SPILL OVERS\outputs\PEAO\alimentos\1%\simulacion_4\output_tests.xlsx',ub_vec_"&amp;TU158&amp;"','ub_vec_"&amp;TU158&amp;"');"</f>
        <v>xlswrite('G:\Mi unidad\1. PROYECTOS TELLO 2022\SCM SPILL OVERS\outputs\PEAO\alimentos\1%\simulacion_4\output_tests.xlsx',ub_vec_91','ub_vec_91');</v>
      </c>
      <c r="UB158">
        <v>91</v>
      </c>
      <c r="UC158" t="str">
        <f>"xlswrite('G:\Mi unidad\1. PROYECTOS TELLO 2022\SCM SPILL OVERS\outputs\PEAO\jefe_hogar\1%\simulacion_4\output_tests.xlsx',ub_vec_"&amp;UB158&amp;"','ub_vec_"&amp;UB158&amp;"');"</f>
        <v>xlswrite('G:\Mi unidad\1. PROYECTOS TELLO 2022\SCM SPILL OVERS\outputs\PEAO\jefe_hogar\1%\simulacion_4\output_tests.xlsx',ub_vec_91','ub_vec_91');</v>
      </c>
      <c r="UI158">
        <v>91</v>
      </c>
      <c r="UJ158" t="str">
        <f>"xlswrite('G:\Mi unidad\1. PROYECTOS TELLO 2022\SCM SPILL OVERS\outputs\PEAO\mujeres\1%\simulacion_4\output_tests.xlsx',ub_vec_"&amp;UI158&amp;"','ub_vec_"&amp;UI158&amp;"');"</f>
        <v>xlswrite('G:\Mi unidad\1. PROYECTOS TELLO 2022\SCM SPILL OVERS\outputs\PEAO\mujeres\1%\simulacion_4\output_tests.xlsx',ub_vec_91','ub_vec_91');</v>
      </c>
      <c r="UU158">
        <v>91</v>
      </c>
      <c r="UV158" t="str">
        <f>"xlswrite('G:\Mi unidad\1. PROYECTOS TELLO 2022\SCM SPILL OVERS\outputs\PEAO\criminalidad\1%\simulacion_4\output_tests.xlsx',ub_vec_"&amp;UU158&amp;"','ub_vec_"&amp;UU158&amp;"');"</f>
        <v>xlswrite('G:\Mi unidad\1. PROYECTOS TELLO 2022\SCM SPILL OVERS\outputs\PEAO\criminalidad\1%\simulacion_4\output_tests.xlsx',ub_vec_91','ub_vec_91');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OVERS\outputs\PEAO\bajo_niv_educ\1%\simulacion_4\output_tests.xlsx',p_value_vec_"&amp;QW159&amp;"','p_value_vec_"&amp;QW159&amp;"');"</f>
        <v>xlswrite('G:\Mi unidad\1. PROYECTOS TELLO 2022\SCM SPILL OVERS\outputs\PEAO\bajo_niv_educ\1%\simulacion_4\output_tests.xlsx',p_value_vec_91','p_value_vec_91');</v>
      </c>
      <c r="RK159">
        <v>91</v>
      </c>
      <c r="RL159" t="str">
        <f>"xlswrite('G:\Mi unidad\1. PROYECTOS TELLO 2022\SCM SPILL OVERS\outputs\PEAO\bajo_ingreso\1%\simulacion_4\output_tests.xlsx',p_value_vec_"&amp;RK159&amp;"','p_value_vec_"&amp;RK159&amp;"');"</f>
        <v>xlswrite('G:\Mi unidad\1. PROYECTOS TELLO 2022\SCM SPILL OVERS\outputs\PEAO\bajo_ingreso\1%\simulacion_4\output_tests.xlsx',p_value_vec_91','p_value_vec_91');</v>
      </c>
      <c r="RW159">
        <v>91</v>
      </c>
      <c r="RX159" t="str">
        <f>"xlswrite('G:\Mi unidad\1. PROYECTOS TELLO 2022\SCM SPILL OVERS\outputs\PEAO\densidad\1%\simulacion_4\output_tests.xlsx',p_value_vec_"&amp;RW159&amp;"','p_value_vec_"&amp;RW159&amp;"');"</f>
        <v>xlswrite('G:\Mi unidad\1. PROYECTOS TELLO 2022\SCM SPILL OVERS\outputs\PEAO\densidad\1%\simulacion_4\output_tests.xlsx',p_value_vec_91','p_value_vec_91');</v>
      </c>
      <c r="SI159">
        <v>91</v>
      </c>
      <c r="SJ159" t="str">
        <f>"xlswrite('G:\Mi unidad\1. PROYECTOS TELLO 2022\SCM SPILL OVERS\outputs\PEAO\densidad_g\1%\simulacion_4\output_tests.xlsx',p_value_vec_"&amp;SI159&amp;"','p_value_vec_"&amp;SI159&amp;"');"</f>
        <v>xlswrite('G:\Mi unidad\1. PROYECTOS TELLO 2022\SCM SPILL OVERS\outputs\PEAO\densidad_g\1%\simulacion_4\output_tests.xlsx',p_value_vec_91','p_value_vec_91');</v>
      </c>
      <c r="SU159">
        <v>91</v>
      </c>
      <c r="SV159" t="str">
        <f>"xlswrite('G:\Mi unidad\1. PROYECTOS TELLO 2022\SCM SPILL OVERS\outputs\PEAO\distancia_centro_salud\1%\simulacion_4\output_tests.xlsx',p_value_vec_"&amp;SU159&amp;"','p_value_vec_"&amp;SU159&amp;"');"</f>
        <v>xlswrite('G:\Mi unidad\1. PROYECTOS TELLO 2022\SCM SPILL OVERS\outputs\PEAO\distancia_centro_salud\1%\simulacion_4\output_tests.xlsx',p_value_vec_91','p_value_vec_91');</v>
      </c>
      <c r="TH159">
        <v>91</v>
      </c>
      <c r="TI159" t="str">
        <f>"xlswrite('G:\Mi unidad\1. PROYECTOS TELLO 2022\SCM SPILL OVERS\outputs\PEAO\informalidad\1%\simulacion_4\output_tests.xlsx',p_value_vec_"&amp;TH159&amp;"','p_value_vec_"&amp;TH159&amp;"');"</f>
        <v>xlswrite('G:\Mi unidad\1. PROYECTOS TELLO 2022\SCM SPILL OVERS\outputs\PEAO\informalidad\1%\simulacion_4\output_tests.xlsx',p_value_vec_91','p_value_vec_91');</v>
      </c>
      <c r="TU159">
        <v>91</v>
      </c>
      <c r="TV159" t="str">
        <f>"xlswrite('G:\Mi unidad\1. PROYECTOS TELLO 2022\SCM SPILL OVERS\outputs\PEAO\alimentos\1%\simulacion_4\output_tests.xlsx',p_value_vec_"&amp;TU159&amp;"','p_value_vec_"&amp;TU159&amp;"');"</f>
        <v>xlswrite('G:\Mi unidad\1. PROYECTOS TELLO 2022\SCM SPILL OVERS\outputs\PEAO\alimentos\1%\simulacion_4\output_tests.xlsx',p_value_vec_91','p_value_vec_91');</v>
      </c>
      <c r="UB159">
        <v>91</v>
      </c>
      <c r="UC159" t="str">
        <f>"xlswrite('G:\Mi unidad\1. PROYECTOS TELLO 2022\SCM SPILL OVERS\outputs\PEAO\jefe_hogar\1%\simulacion_4\output_tests.xlsx',p_value_vec_"&amp;UB159&amp;"','p_value_vec_"&amp;UB159&amp;"');"</f>
        <v>xlswrite('G:\Mi unidad\1. PROYECTOS TELLO 2022\SCM SPILL OVERS\outputs\PEAO\jefe_hogar\1%\simulacion_4\output_tests.xlsx',p_value_vec_91','p_value_vec_91');</v>
      </c>
      <c r="UI159">
        <v>91</v>
      </c>
      <c r="UJ159" t="str">
        <f>"xlswrite('G:\Mi unidad\1. PROYECTOS TELLO 2022\SCM SPILL OVERS\outputs\PEAO\mujeres\1%\simulacion_4\output_tests.xlsx',p_value_vec_"&amp;UI159&amp;"','p_value_vec_"&amp;UI159&amp;"');"</f>
        <v>xlswrite('G:\Mi unidad\1. PROYECTOS TELLO 2022\SCM SPILL OVERS\outputs\PEAO\mujeres\1%\simulacion_4\output_tests.xlsx',p_value_vec_91','p_value_vec_91');</v>
      </c>
      <c r="UU159">
        <v>91</v>
      </c>
      <c r="UV159" t="str">
        <f>"xlswrite('G:\Mi unidad\1. PROYECTOS TELLO 2022\SCM SPILL OVERS\outputs\PEAO\criminalidad\1%\simulacion_4\output_tests.xlsx',p_value_vec_"&amp;UU159&amp;"','p_value_vec_"&amp;UU159&amp;"');"</f>
        <v>xlswrite('G:\Mi unidad\1. PROYECTOS TELLO 2022\SCM SPILL OVERS\outputs\PEAO\criminalidad\1%\simulacion_4\output_tests.xlsx',p_value_vec_91','p_value_vec_91');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sp_andrews_te(Y_pre_"&amp;QI160&amp;",PEAO_"&amp;QI160&amp;"(:,T+s),A_"&amp;QI160&amp;",C,.05);"</f>
        <v xml:space="preserve">    [p_value_65,lb_65,ub_65] = sp_andrews_te(Y_pre_65,PEAO_65(:,T+s),A_65,C,.05);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OVERS\outputs\PEAO\bajo_niv_educ\1%\simulacion_4\output_tests.xlsx',alpha1_hat_vec_"&amp;QW160&amp;"','alpha1_hat_vec_"&amp;QW160&amp;"');"</f>
        <v>xlswrite('G:\Mi unidad\1. PROYECTOS TELLO 2022\SCM SPILL OVERS\outputs\PEAO\bajo_niv_educ\1%\simulacion_4\output_tests.xlsx',alpha1_hat_vec_91','alpha1_hat_vec_91');</v>
      </c>
      <c r="RK160">
        <v>91</v>
      </c>
      <c r="RL160" t="str">
        <f>"xlswrite('G:\Mi unidad\1. PROYECTOS TELLO 2022\SCM SPILL OVERS\outputs\PEAO\bajo_ingreso\1%\simulacion_4\output_tests.xlsx',alpha1_hat_vec_"&amp;RK160&amp;"','alpha1_hat_vec_"&amp;RK160&amp;"');"</f>
        <v>xlswrite('G:\Mi unidad\1. PROYECTOS TELLO 2022\SCM SPILL OVERS\outputs\PEAO\bajo_ingreso\1%\simulacion_4\output_tests.xlsx',alpha1_hat_vec_91','alpha1_hat_vec_91');</v>
      </c>
      <c r="RW160">
        <v>91</v>
      </c>
      <c r="RX160" t="str">
        <f>"xlswrite('G:\Mi unidad\1. PROYECTOS TELLO 2022\SCM SPILL OVERS\outputs\PEAO\densidad\1%\simulacion_4\output_tests.xlsx',alpha1_hat_vec_"&amp;RW160&amp;"','alpha1_hat_vec_"&amp;RW160&amp;"');"</f>
        <v>xlswrite('G:\Mi unidad\1. PROYECTOS TELLO 2022\SCM SPILL OVERS\outputs\PEAO\densidad\1%\simulacion_4\output_tests.xlsx',alpha1_hat_vec_91','alpha1_hat_vec_91');</v>
      </c>
      <c r="SI160">
        <v>91</v>
      </c>
      <c r="SJ160" t="str">
        <f>"xlswrite('G:\Mi unidad\1. PROYECTOS TELLO 2022\SCM SPILL OVERS\outputs\PEAO\densidad_g\1%\simulacion_4\output_tests.xlsx',alpha1_hat_vec_"&amp;SI160&amp;"','alpha1_hat_vec_"&amp;SI160&amp;"');"</f>
        <v>xlswrite('G:\Mi unidad\1. PROYECTOS TELLO 2022\SCM SPILL OVERS\outputs\PEAO\densidad_g\1%\simulacion_4\output_tests.xlsx',alpha1_hat_vec_91','alpha1_hat_vec_91');</v>
      </c>
      <c r="SU160">
        <v>91</v>
      </c>
      <c r="SV160" t="str">
        <f>"xlswrite('G:\Mi unidad\1. PROYECTOS TELLO 2022\SCM SPILL OVERS\outputs\PEAO\distancia_centro_salud\1%\simulacion_4\output_tests.xlsx',alpha1_hat_vec_"&amp;SU160&amp;"','alpha1_hat_vec_"&amp;SU160&amp;"');"</f>
        <v>xlswrite('G:\Mi unidad\1. PROYECTOS TELLO 2022\SCM SPILL OVERS\outputs\PEAO\distancia_centro_salud\1%\simulacion_4\output_tests.xlsx',alpha1_hat_vec_91','alpha1_hat_vec_91');</v>
      </c>
      <c r="TH160">
        <v>91</v>
      </c>
      <c r="TI160" t="str">
        <f>"xlswrite('G:\Mi unidad\1. PROYECTOS TELLO 2022\SCM SPILL OVERS\outputs\PEAO\informalidad\1%\simulacion_4\output_tests.xlsx',alpha1_hat_vec_"&amp;TH160&amp;"','alpha1_hat_vec_"&amp;TH160&amp;"');"</f>
        <v>xlswrite('G:\Mi unidad\1. PROYECTOS TELLO 2022\SCM SPILL OVERS\outputs\PEAO\informalidad\1%\simulacion_4\output_tests.xlsx',alpha1_hat_vec_91','alpha1_hat_vec_91');</v>
      </c>
      <c r="TU160">
        <v>91</v>
      </c>
      <c r="TV160" t="str">
        <f>"xlswrite('G:\Mi unidad\1. PROYECTOS TELLO 2022\SCM SPILL OVERS\outputs\PEAO\alimentos\1%\simulacion_4\output_tests.xlsx',alpha1_hat_vec_"&amp;TU160&amp;"','alpha1_hat_vec_"&amp;TU160&amp;"');"</f>
        <v>xlswrite('G:\Mi unidad\1. PROYECTOS TELLO 2022\SCM SPILL OVERS\outputs\PEAO\alimentos\1%\simulacion_4\output_tests.xlsx',alpha1_hat_vec_91','alpha1_hat_vec_91');</v>
      </c>
      <c r="UB160">
        <v>91</v>
      </c>
      <c r="UC160" t="str">
        <f>"xlswrite('G:\Mi unidad\1. PROYECTOS TELLO 2022\SCM SPILL OVERS\outputs\PEAO\jefe_hogar\1%\simulacion_4\output_tests.xlsx',alpha1_hat_vec_"&amp;UB160&amp;"','alpha1_hat_vec_"&amp;UB160&amp;"');"</f>
        <v>xlswrite('G:\Mi unidad\1. PROYECTOS TELLO 2022\SCM SPILL OVERS\outputs\PEAO\jefe_hogar\1%\simulacion_4\output_tests.xlsx',alpha1_hat_vec_91','alpha1_hat_vec_91');</v>
      </c>
      <c r="UI160">
        <v>91</v>
      </c>
      <c r="UJ160" t="str">
        <f>"xlswrite('G:\Mi unidad\1. PROYECTOS TELLO 2022\SCM SPILL OVERS\outputs\PEAO\mujeres\1%\simulacion_4\output_tests.xlsx',alpha1_hat_vec_"&amp;UI160&amp;"','alpha1_hat_vec_"&amp;UI160&amp;"');"</f>
        <v>xlswrite('G:\Mi unidad\1. PROYECTOS TELLO 2022\SCM SPILL OVERS\outputs\PEAO\mujeres\1%\simulacion_4\output_tests.xlsx',alpha1_hat_vec_91','alpha1_hat_vec_91');</v>
      </c>
      <c r="UU160">
        <v>91</v>
      </c>
      <c r="UV160" t="str">
        <f>"xlswrite('G:\Mi unidad\1. PROYECTOS TELLO 2022\SCM SPILL OVERS\outputs\PEAO\criminalidad\1%\simulacion_4\output_tests.xlsx',alpha1_hat_vec_"&amp;UU160&amp;"','alpha1_hat_vec_"&amp;UU160&amp;"');"</f>
        <v>xlswrite('G:\Mi unidad\1. PROYECTOS TELLO 2022\SCM SPILL OVERS\outputs\PEAO\criminalidad\1%\simulacion_4\output_tests.xlsx',alpha1_hat_vec_91','alpha1_hat_vec_91');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OVERS\outputs\PEAO\bajo_niv_educ\1%\simulacion_4\output_tests.xlsx',spillover_test_"&amp;QW161&amp;"','sp_test_"&amp;QW161&amp;"');"</f>
        <v>xlswrite('G:\Mi unidad\1. PROYECTOS TELLO 2022\SCM SPILL OVERS\outputs\PEAO\bajo_niv_educ\1%\simulacion_4\output_tests.xlsx',spillover_test_91','sp_test_91');</v>
      </c>
      <c r="RK161">
        <v>91</v>
      </c>
      <c r="RL161" t="str">
        <f>"xlswrite('G:\Mi unidad\1. PROYECTOS TELLO 2022\SCM SPILL OVERS\outputs\PEAO\bajo_ingreso\1%\simulacion_4\output_tests.xlsx',spillover_test_"&amp;RK161&amp;"','sp_test_"&amp;RK161&amp;"');"</f>
        <v>xlswrite('G:\Mi unidad\1. PROYECTOS TELLO 2022\SCM SPILL OVERS\outputs\PEAO\bajo_ingreso\1%\simulacion_4\output_tests.xlsx',spillover_test_91','sp_test_91');</v>
      </c>
      <c r="RW161">
        <v>91</v>
      </c>
      <c r="RX161" t="str">
        <f>"xlswrite('G:\Mi unidad\1. PROYECTOS TELLO 2022\SCM SPILL OVERS\outputs\PEAO\densidad\1%\simulacion_4\output_tests.xlsx',spillover_test_"&amp;RW161&amp;"','sp_test_"&amp;RW161&amp;"');"</f>
        <v>xlswrite('G:\Mi unidad\1. PROYECTOS TELLO 2022\SCM SPILL OVERS\outputs\PEAO\densidad\1%\simulacion_4\output_tests.xlsx',spillover_test_91','sp_test_91');</v>
      </c>
      <c r="SI161">
        <v>91</v>
      </c>
      <c r="SJ161" t="str">
        <f>"xlswrite('G:\Mi unidad\1. PROYECTOS TELLO 2022\SCM SPILL OVERS\outputs\PEAO\densidad_g\1%\simulacion_4\output_tests.xlsx',spillover_test_"&amp;SI161&amp;"','sp_test_"&amp;SI161&amp;"');"</f>
        <v>xlswrite('G:\Mi unidad\1. PROYECTOS TELLO 2022\SCM SPILL OVERS\outputs\PEAO\densidad_g\1%\simulacion_4\output_tests.xlsx',spillover_test_91','sp_test_91');</v>
      </c>
      <c r="SU161">
        <v>91</v>
      </c>
      <c r="SV161" t="str">
        <f>"xlswrite('G:\Mi unidad\1. PROYECTOS TELLO 2022\SCM SPILL OVERS\outputs\PEAO\distancia_centro_salud\1%\simulacion_4\output_tests.xlsx',spillover_test_"&amp;SU161&amp;"','sp_test_"&amp;SU161&amp;"');"</f>
        <v>xlswrite('G:\Mi unidad\1. PROYECTOS TELLO 2022\SCM SPILL OVERS\outputs\PEAO\distancia_centro_salud\1%\simulacion_4\output_tests.xlsx',spillover_test_91','sp_test_91');</v>
      </c>
      <c r="TH161">
        <v>91</v>
      </c>
      <c r="TI161" t="str">
        <f>"xlswrite('G:\Mi unidad\1. PROYECTOS TELLO 2022\SCM SPILL OVERS\outputs\PEAO\informalidad\1%\simulacion_4\output_tests.xlsx',spillover_test_"&amp;TH161&amp;"','sp_test_"&amp;TH161&amp;"');"</f>
        <v>xlswrite('G:\Mi unidad\1. PROYECTOS TELLO 2022\SCM SPILL OVERS\outputs\PEAO\informalidad\1%\simulacion_4\output_tests.xlsx',spillover_test_91','sp_test_91');</v>
      </c>
      <c r="TU161">
        <v>91</v>
      </c>
      <c r="TV161" t="str">
        <f>"xlswrite('G:\Mi unidad\1. PROYECTOS TELLO 2022\SCM SPILL OVERS\outputs\PEAO\alimentos\1%\simulacion_4\output_tests.xlsx',spillover_test_"&amp;TU161&amp;"','sp_test_"&amp;TU161&amp;"');"</f>
        <v>xlswrite('G:\Mi unidad\1. PROYECTOS TELLO 2022\SCM SPILL OVERS\outputs\PEAO\alimentos\1%\simulacion_4\output_tests.xlsx',spillover_test_91','sp_test_91');</v>
      </c>
      <c r="UB161">
        <v>91</v>
      </c>
      <c r="UC161" t="str">
        <f>"xlswrite('G:\Mi unidad\1. PROYECTOS TELLO 2022\SCM SPILL OVERS\outputs\PEAO\jefe_hogar\1%\simulacion_4\output_tests.xlsx',spillover_test_"&amp;UB161&amp;"','sp_test_"&amp;UB161&amp;"');"</f>
        <v>xlswrite('G:\Mi unidad\1. PROYECTOS TELLO 2022\SCM SPILL OVERS\outputs\PEAO\jefe_hogar\1%\simulacion_4\output_tests.xlsx',spillover_test_91','sp_test_91');</v>
      </c>
      <c r="UI161">
        <v>91</v>
      </c>
      <c r="UJ161" t="str">
        <f>"xlswrite('G:\Mi unidad\1. PROYECTOS TELLO 2022\SCM SPILL OVERS\outputs\PEAO\mujeres\1%\simulacion_4\output_tests.xlsx',spillover_test_"&amp;UI161&amp;"','sp_test_"&amp;UI161&amp;"');"</f>
        <v>xlswrite('G:\Mi unidad\1. PROYECTOS TELLO 2022\SCM SPILL OVERS\outputs\PEAO\mujeres\1%\simulacion_4\output_tests.xlsx',spillover_test_91','sp_test_91');</v>
      </c>
      <c r="UU161">
        <v>91</v>
      </c>
      <c r="UV161" t="str">
        <f>"xlswrite('G:\Mi unidad\1. PROYECTOS TELLO 2022\SCM SPILL OVERS\outputs\PEAO\criminalidad\1%\simulacion_4\output_tests.xlsx',spillover_test_"&amp;UU161&amp;"','sp_test_"&amp;UU161&amp;"');"</f>
        <v>xlswrite('G:\Mi unidad\1. PROYECTOS TELLO 2022\SCM SPILL OVERS\outputs\PEAO\criminalidad\1%\simulacion_4\output_tests.xlsx',spillover_test_91','sp_test_91');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OVERS\outputs\PEAO\bajo_niv_educ\1%\simulacion_4\output_tests.xlsx',lb_vec_"&amp;QW162&amp;"','lb_vec_"&amp;QW162&amp;"');"</f>
        <v>xlswrite('G:\Mi unidad\1. PROYECTOS TELLO 2022\SCM SPILL OVERS\outputs\PEAO\bajo_niv_educ\1%\simulacion_4\output_tests.xlsx',lb_vec_92','lb_vec_92');</v>
      </c>
      <c r="RK162">
        <v>92</v>
      </c>
      <c r="RL162" t="str">
        <f>"xlswrite('G:\Mi unidad\1. PROYECTOS TELLO 2022\SCM SPILL OVERS\outputs\PEAO\bajo_ingreso\1%\simulacion_4\output_tests.xlsx',lb_vec_"&amp;RK162&amp;"','lb_vec_"&amp;RK162&amp;"');"</f>
        <v>xlswrite('G:\Mi unidad\1. PROYECTOS TELLO 2022\SCM SPILL OVERS\outputs\PEAO\bajo_ingreso\1%\simulacion_4\output_tests.xlsx',lb_vec_92','lb_vec_92');</v>
      </c>
      <c r="RW162">
        <v>92</v>
      </c>
      <c r="RX162" t="str">
        <f>"xlswrite('G:\Mi unidad\1. PROYECTOS TELLO 2022\SCM SPILL OVERS\outputs\PEAO\densidad\1%\simulacion_4\output_tests.xlsx',lb_vec_"&amp;RW162&amp;"','lb_vec_"&amp;RW162&amp;"');"</f>
        <v>xlswrite('G:\Mi unidad\1. PROYECTOS TELLO 2022\SCM SPILL OVERS\outputs\PEAO\densidad\1%\simulacion_4\output_tests.xlsx',lb_vec_92','lb_vec_92');</v>
      </c>
      <c r="SI162">
        <v>92</v>
      </c>
      <c r="SJ162" t="str">
        <f>"xlswrite('G:\Mi unidad\1. PROYECTOS TELLO 2022\SCM SPILL OVERS\outputs\PEAO\densidad_g\1%\simulacion_4\output_tests.xlsx',lb_vec_"&amp;SI162&amp;"','lb_vec_"&amp;SI162&amp;"');"</f>
        <v>xlswrite('G:\Mi unidad\1. PROYECTOS TELLO 2022\SCM SPILL OVERS\outputs\PEAO\densidad_g\1%\simulacion_4\output_tests.xlsx',lb_vec_92','lb_vec_92');</v>
      </c>
      <c r="SU162">
        <v>92</v>
      </c>
      <c r="SV162" t="str">
        <f>"xlswrite('G:\Mi unidad\1. PROYECTOS TELLO 2022\SCM SPILL OVERS\outputs\PEAO\distancia_centro_salud\1%\simulacion_4\output_tests.xlsx',lb_vec_"&amp;SU162&amp;"','lb_vec_"&amp;SU162&amp;"');"</f>
        <v>xlswrite('G:\Mi unidad\1. PROYECTOS TELLO 2022\SCM SPILL OVERS\outputs\PEAO\distancia_centro_salud\1%\simulacion_4\output_tests.xlsx',lb_vec_92','lb_vec_92');</v>
      </c>
      <c r="TH162">
        <v>92</v>
      </c>
      <c r="TI162" t="str">
        <f>"xlswrite('G:\Mi unidad\1. PROYECTOS TELLO 2022\SCM SPILL OVERS\outputs\PEAO\informalidad\1%\simulacion_4\output_tests.xlsx',lb_vec_"&amp;TH162&amp;"','lb_vec_"&amp;TH162&amp;"');"</f>
        <v>xlswrite('G:\Mi unidad\1. PROYECTOS TELLO 2022\SCM SPILL OVERS\outputs\PEAO\informalidad\1%\simulacion_4\output_tests.xlsx',lb_vec_92','lb_vec_92');</v>
      </c>
      <c r="TU162">
        <v>92</v>
      </c>
      <c r="TV162" t="str">
        <f>"xlswrite('G:\Mi unidad\1. PROYECTOS TELLO 2022\SCM SPILL OVERS\outputs\PEAO\alimentos\1%\simulacion_4\output_tests.xlsx',lb_vec_"&amp;TU162&amp;"','lb_vec_"&amp;TU162&amp;"');"</f>
        <v>xlswrite('G:\Mi unidad\1. PROYECTOS TELLO 2022\SCM SPILL OVERS\outputs\PEAO\alimentos\1%\simulacion_4\output_tests.xlsx',lb_vec_92','lb_vec_92');</v>
      </c>
      <c r="UB162">
        <v>92</v>
      </c>
      <c r="UC162" t="str">
        <f>"xlswrite('G:\Mi unidad\1. PROYECTOS TELLO 2022\SCM SPILL OVERS\outputs\PEAO\jefe_hogar\1%\simulacion_4\output_tests.xlsx',lb_vec_"&amp;UB162&amp;"','lb_vec_"&amp;UB162&amp;"');"</f>
        <v>xlswrite('G:\Mi unidad\1. PROYECTOS TELLO 2022\SCM SPILL OVERS\outputs\PEAO\jefe_hogar\1%\simulacion_4\output_tests.xlsx',lb_vec_92','lb_vec_92');</v>
      </c>
      <c r="UI162">
        <v>92</v>
      </c>
      <c r="UJ162" t="str">
        <f>"xlswrite('G:\Mi unidad\1. PROYECTOS TELLO 2022\SCM SPILL OVERS\outputs\PEAO\mujeres\1%\simulacion_4\output_tests.xlsx',lb_vec_"&amp;UI162&amp;"','lb_vec_"&amp;UI162&amp;"');"</f>
        <v>xlswrite('G:\Mi unidad\1. PROYECTOS TELLO 2022\SCM SPILL OVERS\outputs\PEAO\mujeres\1%\simulacion_4\output_tests.xlsx',lb_vec_92','lb_vec_92');</v>
      </c>
      <c r="UU162">
        <v>92</v>
      </c>
      <c r="UV162" t="str">
        <f>"xlswrite('G:\Mi unidad\1. PROYECTOS TELLO 2022\SCM SPILL OVERS\outputs\PEAO\criminalidad\1%\simulacion_4\output_tests.xlsx',lb_vec_"&amp;UU162&amp;"','lb_vec_"&amp;UU162&amp;"');"</f>
        <v>xlswrite('G:\Mi unidad\1. PROYECTOS TELLO 2022\SCM SPILL OVERS\outputs\PEAO\criminalidad\1%\simulacion_4\output_tests.xlsx',lb_vec_92','lb_vec_92');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sp_andrews(Y_pre_"&amp;QP163&amp;",PEAO_"&amp;QP163&amp;"(:,T+s),A_"&amp;QP163&amp;",C,d,alpha_sig);"</f>
        <v xml:space="preserve">    spillover_test_84(s) = sp_andrews(Y_pre_84,PEAO_84(:,T+s),A_84,C,d,alpha_sig);</v>
      </c>
      <c r="QW163">
        <v>92</v>
      </c>
      <c r="QX163" t="str">
        <f>"xlswrite('G:\Mi unidad\1. PROYECTOS TELLO 2022\SCM SPILL OVERS\outputs\PEAO\bajo_niv_educ\1%\simulacion_4\output_tests.xlsx',ub_vec_"&amp;QW163&amp;"','ub_vec_"&amp;QW163&amp;"');"</f>
        <v>xlswrite('G:\Mi unidad\1. PROYECTOS TELLO 2022\SCM SPILL OVERS\outputs\PEAO\bajo_niv_educ\1%\simulacion_4\output_tests.xlsx',ub_vec_92','ub_vec_92');</v>
      </c>
      <c r="RK163">
        <v>92</v>
      </c>
      <c r="RL163" t="str">
        <f>"xlswrite('G:\Mi unidad\1. PROYECTOS TELLO 2022\SCM SPILL OVERS\outputs\PEAO\bajo_ingreso\1%\simulacion_4\output_tests.xlsx',ub_vec_"&amp;RK163&amp;"','ub_vec_"&amp;RK163&amp;"');"</f>
        <v>xlswrite('G:\Mi unidad\1. PROYECTOS TELLO 2022\SCM SPILL OVERS\outputs\PEAO\bajo_ingreso\1%\simulacion_4\output_tests.xlsx',ub_vec_92','ub_vec_92');</v>
      </c>
      <c r="RW163">
        <v>92</v>
      </c>
      <c r="RX163" t="str">
        <f>"xlswrite('G:\Mi unidad\1. PROYECTOS TELLO 2022\SCM SPILL OVERS\outputs\PEAO\densidad\1%\simulacion_4\output_tests.xlsx',ub_vec_"&amp;RW163&amp;"','ub_vec_"&amp;RW163&amp;"');"</f>
        <v>xlswrite('G:\Mi unidad\1. PROYECTOS TELLO 2022\SCM SPILL OVERS\outputs\PEAO\densidad\1%\simulacion_4\output_tests.xlsx',ub_vec_92','ub_vec_92');</v>
      </c>
      <c r="SI163">
        <v>92</v>
      </c>
      <c r="SJ163" t="str">
        <f>"xlswrite('G:\Mi unidad\1. PROYECTOS TELLO 2022\SCM SPILL OVERS\outputs\PEAO\densidad_g\1%\simulacion_4\output_tests.xlsx',ub_vec_"&amp;SI163&amp;"','ub_vec_"&amp;SI163&amp;"');"</f>
        <v>xlswrite('G:\Mi unidad\1. PROYECTOS TELLO 2022\SCM SPILL OVERS\outputs\PEAO\densidad_g\1%\simulacion_4\output_tests.xlsx',ub_vec_92','ub_vec_92');</v>
      </c>
      <c r="SU163">
        <v>92</v>
      </c>
      <c r="SV163" t="str">
        <f>"xlswrite('G:\Mi unidad\1. PROYECTOS TELLO 2022\SCM SPILL OVERS\outputs\PEAO\distancia_centro_salud\1%\simulacion_4\output_tests.xlsx',ub_vec_"&amp;SU163&amp;"','ub_vec_"&amp;SU163&amp;"');"</f>
        <v>xlswrite('G:\Mi unidad\1. PROYECTOS TELLO 2022\SCM SPILL OVERS\outputs\PEAO\distancia_centro_salud\1%\simulacion_4\output_tests.xlsx',ub_vec_92','ub_vec_92');</v>
      </c>
      <c r="TH163">
        <v>92</v>
      </c>
      <c r="TI163" t="str">
        <f>"xlswrite('G:\Mi unidad\1. PROYECTOS TELLO 2022\SCM SPILL OVERS\outputs\PEAO\informalidad\1%\simulacion_4\output_tests.xlsx',ub_vec_"&amp;TH163&amp;"','ub_vec_"&amp;TH163&amp;"');"</f>
        <v>xlswrite('G:\Mi unidad\1. PROYECTOS TELLO 2022\SCM SPILL OVERS\outputs\PEAO\informalidad\1%\simulacion_4\output_tests.xlsx',ub_vec_92','ub_vec_92');</v>
      </c>
      <c r="TU163">
        <v>92</v>
      </c>
      <c r="TV163" t="str">
        <f>"xlswrite('G:\Mi unidad\1. PROYECTOS TELLO 2022\SCM SPILL OVERS\outputs\PEAO\alimentos\1%\simulacion_4\output_tests.xlsx',ub_vec_"&amp;TU163&amp;"','ub_vec_"&amp;TU163&amp;"');"</f>
        <v>xlswrite('G:\Mi unidad\1. PROYECTOS TELLO 2022\SCM SPILL OVERS\outputs\PEAO\alimentos\1%\simulacion_4\output_tests.xlsx',ub_vec_92','ub_vec_92');</v>
      </c>
      <c r="UB163">
        <v>92</v>
      </c>
      <c r="UC163" t="str">
        <f>"xlswrite('G:\Mi unidad\1. PROYECTOS TELLO 2022\SCM SPILL OVERS\outputs\PEAO\jefe_hogar\1%\simulacion_4\output_tests.xlsx',ub_vec_"&amp;UB163&amp;"','ub_vec_"&amp;UB163&amp;"');"</f>
        <v>xlswrite('G:\Mi unidad\1. PROYECTOS TELLO 2022\SCM SPILL OVERS\outputs\PEAO\jefe_hogar\1%\simulacion_4\output_tests.xlsx',ub_vec_92','ub_vec_92');</v>
      </c>
      <c r="UI163">
        <v>92</v>
      </c>
      <c r="UJ163" t="str">
        <f>"xlswrite('G:\Mi unidad\1. PROYECTOS TELLO 2022\SCM SPILL OVERS\outputs\PEAO\mujeres\1%\simulacion_4\output_tests.xlsx',ub_vec_"&amp;UI163&amp;"','ub_vec_"&amp;UI163&amp;"');"</f>
        <v>xlswrite('G:\Mi unidad\1. PROYECTOS TELLO 2022\SCM SPILL OVERS\outputs\PEAO\mujeres\1%\simulacion_4\output_tests.xlsx',ub_vec_92','ub_vec_92');</v>
      </c>
      <c r="UU163">
        <v>92</v>
      </c>
      <c r="UV163" t="str">
        <f>"xlswrite('G:\Mi unidad\1. PROYECTOS TELLO 2022\SCM SPILL OVERS\outputs\PEAO\criminalidad\1%\simulacion_4\output_tests.xlsx',ub_vec_"&amp;UU163&amp;"','ub_vec_"&amp;UU163&amp;"');"</f>
        <v>xlswrite('G:\Mi unidad\1. PROYECTOS TELLO 2022\SCM SPILL OVERS\outputs\PEAO\criminalidad\1%\simulacion_4\output_tests.xlsx',ub_vec_92','ub_vec_92');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OVERS\outputs\PEAO\bajo_niv_educ\1%\simulacion_4\output_tests.xlsx',p_value_vec_"&amp;QW164&amp;"','p_value_vec_"&amp;QW164&amp;"');"</f>
        <v>xlswrite('G:\Mi unidad\1. PROYECTOS TELLO 2022\SCM SPILL OVERS\outputs\PEAO\bajo_niv_educ\1%\simulacion_4\output_tests.xlsx',p_value_vec_92','p_value_vec_92');</v>
      </c>
      <c r="RK164">
        <v>92</v>
      </c>
      <c r="RL164" t="str">
        <f>"xlswrite('G:\Mi unidad\1. PROYECTOS TELLO 2022\SCM SPILL OVERS\outputs\PEAO\bajo_ingreso\1%\simulacion_4\output_tests.xlsx',p_value_vec_"&amp;RK164&amp;"','p_value_vec_"&amp;RK164&amp;"');"</f>
        <v>xlswrite('G:\Mi unidad\1. PROYECTOS TELLO 2022\SCM SPILL OVERS\outputs\PEAO\bajo_ingreso\1%\simulacion_4\output_tests.xlsx',p_value_vec_92','p_value_vec_92');</v>
      </c>
      <c r="RW164">
        <v>92</v>
      </c>
      <c r="RX164" t="str">
        <f>"xlswrite('G:\Mi unidad\1. PROYECTOS TELLO 2022\SCM SPILL OVERS\outputs\PEAO\densidad\1%\simulacion_4\output_tests.xlsx',p_value_vec_"&amp;RW164&amp;"','p_value_vec_"&amp;RW164&amp;"');"</f>
        <v>xlswrite('G:\Mi unidad\1. PROYECTOS TELLO 2022\SCM SPILL OVERS\outputs\PEAO\densidad\1%\simulacion_4\output_tests.xlsx',p_value_vec_92','p_value_vec_92');</v>
      </c>
      <c r="SI164">
        <v>92</v>
      </c>
      <c r="SJ164" t="str">
        <f>"xlswrite('G:\Mi unidad\1. PROYECTOS TELLO 2022\SCM SPILL OVERS\outputs\PEAO\densidad_g\1%\simulacion_4\output_tests.xlsx',p_value_vec_"&amp;SI164&amp;"','p_value_vec_"&amp;SI164&amp;"');"</f>
        <v>xlswrite('G:\Mi unidad\1. PROYECTOS TELLO 2022\SCM SPILL OVERS\outputs\PEAO\densidad_g\1%\simulacion_4\output_tests.xlsx',p_value_vec_92','p_value_vec_92');</v>
      </c>
      <c r="SU164">
        <v>92</v>
      </c>
      <c r="SV164" t="str">
        <f>"xlswrite('G:\Mi unidad\1. PROYECTOS TELLO 2022\SCM SPILL OVERS\outputs\PEAO\distancia_centro_salud\1%\simulacion_4\output_tests.xlsx',p_value_vec_"&amp;SU164&amp;"','p_value_vec_"&amp;SU164&amp;"');"</f>
        <v>xlswrite('G:\Mi unidad\1. PROYECTOS TELLO 2022\SCM SPILL OVERS\outputs\PEAO\distancia_centro_salud\1%\simulacion_4\output_tests.xlsx',p_value_vec_92','p_value_vec_92');</v>
      </c>
      <c r="TH164">
        <v>92</v>
      </c>
      <c r="TI164" t="str">
        <f>"xlswrite('G:\Mi unidad\1. PROYECTOS TELLO 2022\SCM SPILL OVERS\outputs\PEAO\informalidad\1%\simulacion_4\output_tests.xlsx',p_value_vec_"&amp;TH164&amp;"','p_value_vec_"&amp;TH164&amp;"');"</f>
        <v>xlswrite('G:\Mi unidad\1. PROYECTOS TELLO 2022\SCM SPILL OVERS\outputs\PEAO\informalidad\1%\simulacion_4\output_tests.xlsx',p_value_vec_92','p_value_vec_92');</v>
      </c>
      <c r="TU164">
        <v>92</v>
      </c>
      <c r="TV164" t="str">
        <f>"xlswrite('G:\Mi unidad\1. PROYECTOS TELLO 2022\SCM SPILL OVERS\outputs\PEAO\alimentos\1%\simulacion_4\output_tests.xlsx',p_value_vec_"&amp;TU164&amp;"','p_value_vec_"&amp;TU164&amp;"');"</f>
        <v>xlswrite('G:\Mi unidad\1. PROYECTOS TELLO 2022\SCM SPILL OVERS\outputs\PEAO\alimentos\1%\simulacion_4\output_tests.xlsx',p_value_vec_92','p_value_vec_92');</v>
      </c>
      <c r="UB164">
        <v>92</v>
      </c>
      <c r="UC164" t="str">
        <f>"xlswrite('G:\Mi unidad\1. PROYECTOS TELLO 2022\SCM SPILL OVERS\outputs\PEAO\jefe_hogar\1%\simulacion_4\output_tests.xlsx',p_value_vec_"&amp;UB164&amp;"','p_value_vec_"&amp;UB164&amp;"');"</f>
        <v>xlswrite('G:\Mi unidad\1. PROYECTOS TELLO 2022\SCM SPILL OVERS\outputs\PEAO\jefe_hogar\1%\simulacion_4\output_tests.xlsx',p_value_vec_92','p_value_vec_92');</v>
      </c>
      <c r="UI164">
        <v>92</v>
      </c>
      <c r="UJ164" t="str">
        <f>"xlswrite('G:\Mi unidad\1. PROYECTOS TELLO 2022\SCM SPILL OVERS\outputs\PEAO\mujeres\1%\simulacion_4\output_tests.xlsx',p_value_vec_"&amp;UI164&amp;"','p_value_vec_"&amp;UI164&amp;"');"</f>
        <v>xlswrite('G:\Mi unidad\1. PROYECTOS TELLO 2022\SCM SPILL OVERS\outputs\PEAO\mujeres\1%\simulacion_4\output_tests.xlsx',p_value_vec_92','p_value_vec_92');</v>
      </c>
      <c r="UU164">
        <v>92</v>
      </c>
      <c r="UV164" t="str">
        <f>"xlswrite('G:\Mi unidad\1. PROYECTOS TELLO 2022\SCM SPILL OVERS\outputs\PEAO\criminalidad\1%\simulacion_4\output_tests.xlsx',p_value_vec_"&amp;UU164&amp;"','p_value_vec_"&amp;UU164&amp;"');"</f>
        <v>xlswrite('G:\Mi unidad\1. PROYECTOS TELLO 2022\SCM SPILL OVERS\outputs\PEAO\criminalidad\1%\simulacion_4\output_tests.xlsx',p_value_vec_92','p_value_vec_92');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OVERS\outputs\PEAO\bajo_niv_educ\1%\simulacion_4\output_tests.xlsx',alpha1_hat_vec_"&amp;QW165&amp;"','alpha1_hat_vec_"&amp;QW165&amp;"');"</f>
        <v>xlswrite('G:\Mi unidad\1. PROYECTOS TELLO 2022\SCM SPILL OVERS\outputs\PEAO\bajo_niv_educ\1%\simulacion_4\output_tests.xlsx',alpha1_hat_vec_92','alpha1_hat_vec_92');</v>
      </c>
      <c r="RK165">
        <v>92</v>
      </c>
      <c r="RL165" t="str">
        <f>"xlswrite('G:\Mi unidad\1. PROYECTOS TELLO 2022\SCM SPILL OVERS\outputs\PEAO\bajo_ingreso\1%\simulacion_4\output_tests.xlsx',alpha1_hat_vec_"&amp;RK165&amp;"','alpha1_hat_vec_"&amp;RK165&amp;"');"</f>
        <v>xlswrite('G:\Mi unidad\1. PROYECTOS TELLO 2022\SCM SPILL OVERS\outputs\PEAO\bajo_ingreso\1%\simulacion_4\output_tests.xlsx',alpha1_hat_vec_92','alpha1_hat_vec_92');</v>
      </c>
      <c r="RW165">
        <v>92</v>
      </c>
      <c r="RX165" t="str">
        <f>"xlswrite('G:\Mi unidad\1. PROYECTOS TELLO 2022\SCM SPILL OVERS\outputs\PEAO\densidad\1%\simulacion_4\output_tests.xlsx',alpha1_hat_vec_"&amp;RW165&amp;"','alpha1_hat_vec_"&amp;RW165&amp;"');"</f>
        <v>xlswrite('G:\Mi unidad\1. PROYECTOS TELLO 2022\SCM SPILL OVERS\outputs\PEAO\densidad\1%\simulacion_4\output_tests.xlsx',alpha1_hat_vec_92','alpha1_hat_vec_92');</v>
      </c>
      <c r="SI165">
        <v>92</v>
      </c>
      <c r="SJ165" t="str">
        <f>"xlswrite('G:\Mi unidad\1. PROYECTOS TELLO 2022\SCM SPILL OVERS\outputs\PEAO\densidad_g\1%\simulacion_4\output_tests.xlsx',alpha1_hat_vec_"&amp;SI165&amp;"','alpha1_hat_vec_"&amp;SI165&amp;"');"</f>
        <v>xlswrite('G:\Mi unidad\1. PROYECTOS TELLO 2022\SCM SPILL OVERS\outputs\PEAO\densidad_g\1%\simulacion_4\output_tests.xlsx',alpha1_hat_vec_92','alpha1_hat_vec_92');</v>
      </c>
      <c r="SU165">
        <v>92</v>
      </c>
      <c r="SV165" t="str">
        <f>"xlswrite('G:\Mi unidad\1. PROYECTOS TELLO 2022\SCM SPILL OVERS\outputs\PEAO\distancia_centro_salud\1%\simulacion_4\output_tests.xlsx',alpha1_hat_vec_"&amp;SU165&amp;"','alpha1_hat_vec_"&amp;SU165&amp;"');"</f>
        <v>xlswrite('G:\Mi unidad\1. PROYECTOS TELLO 2022\SCM SPILL OVERS\outputs\PEAO\distancia_centro_salud\1%\simulacion_4\output_tests.xlsx',alpha1_hat_vec_92','alpha1_hat_vec_92');</v>
      </c>
      <c r="TH165">
        <v>92</v>
      </c>
      <c r="TI165" t="str">
        <f>"xlswrite('G:\Mi unidad\1. PROYECTOS TELLO 2022\SCM SPILL OVERS\outputs\PEAO\informalidad\1%\simulacion_4\output_tests.xlsx',alpha1_hat_vec_"&amp;TH165&amp;"','alpha1_hat_vec_"&amp;TH165&amp;"');"</f>
        <v>xlswrite('G:\Mi unidad\1. PROYECTOS TELLO 2022\SCM SPILL OVERS\outputs\PEAO\informalidad\1%\simulacion_4\output_tests.xlsx',alpha1_hat_vec_92','alpha1_hat_vec_92');</v>
      </c>
      <c r="TU165">
        <v>92</v>
      </c>
      <c r="TV165" t="str">
        <f>"xlswrite('G:\Mi unidad\1. PROYECTOS TELLO 2022\SCM SPILL OVERS\outputs\PEAO\alimentos\1%\simulacion_4\output_tests.xlsx',alpha1_hat_vec_"&amp;TU165&amp;"','alpha1_hat_vec_"&amp;TU165&amp;"');"</f>
        <v>xlswrite('G:\Mi unidad\1. PROYECTOS TELLO 2022\SCM SPILL OVERS\outputs\PEAO\alimentos\1%\simulacion_4\output_tests.xlsx',alpha1_hat_vec_92','alpha1_hat_vec_92');</v>
      </c>
      <c r="UB165">
        <v>92</v>
      </c>
      <c r="UC165" t="str">
        <f>"xlswrite('G:\Mi unidad\1. PROYECTOS TELLO 2022\SCM SPILL OVERS\outputs\PEAO\jefe_hogar\1%\simulacion_4\output_tests.xlsx',alpha1_hat_vec_"&amp;UB165&amp;"','alpha1_hat_vec_"&amp;UB165&amp;"');"</f>
        <v>xlswrite('G:\Mi unidad\1. PROYECTOS TELLO 2022\SCM SPILL OVERS\outputs\PEAO\jefe_hogar\1%\simulacion_4\output_tests.xlsx',alpha1_hat_vec_92','alpha1_hat_vec_92');</v>
      </c>
      <c r="UI165">
        <v>92</v>
      </c>
      <c r="UJ165" t="str">
        <f>"xlswrite('G:\Mi unidad\1. PROYECTOS TELLO 2022\SCM SPILL OVERS\outputs\PEAO\mujeres\1%\simulacion_4\output_tests.xlsx',alpha1_hat_vec_"&amp;UI165&amp;"','alpha1_hat_vec_"&amp;UI165&amp;"');"</f>
        <v>xlswrite('G:\Mi unidad\1. PROYECTOS TELLO 2022\SCM SPILL OVERS\outputs\PEAO\mujeres\1%\simulacion_4\output_tests.xlsx',alpha1_hat_vec_92','alpha1_hat_vec_92');</v>
      </c>
      <c r="UU165">
        <v>92</v>
      </c>
      <c r="UV165" t="str">
        <f>"xlswrite('G:\Mi unidad\1. PROYECTOS TELLO 2022\SCM SPILL OVERS\outputs\PEAO\criminalidad\1%\simulacion_4\output_tests.xlsx',alpha1_hat_vec_"&amp;UU165&amp;"','alpha1_hat_vec_"&amp;UU165&amp;"');"</f>
        <v>xlswrite('G:\Mi unidad\1. PROYECTOS TELLO 2022\SCM SPILL OVERS\outputs\PEAO\criminalidad\1%\simulacion_4\output_tests.xlsx',alpha1_hat_vec_92','alpha1_hat_vec_92');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OVERS\outputs\PEAO\bajo_niv_educ\1%\simulacion_4\output_tests.xlsx',spillover_test_"&amp;QW166&amp;"','sp_test_"&amp;QW166&amp;"');"</f>
        <v>xlswrite('G:\Mi unidad\1. PROYECTOS TELLO 2022\SCM SPILL OVERS\outputs\PEAO\bajo_niv_educ\1%\simulacion_4\output_tests.xlsx',spillover_test_92','sp_test_92');</v>
      </c>
      <c r="RK166">
        <v>92</v>
      </c>
      <c r="RL166" t="str">
        <f>"xlswrite('G:\Mi unidad\1. PROYECTOS TELLO 2022\SCM SPILL OVERS\outputs\PEAO\bajo_ingreso\1%\simulacion_4\output_tests.xlsx',spillover_test_"&amp;RK166&amp;"','sp_test_"&amp;RK166&amp;"');"</f>
        <v>xlswrite('G:\Mi unidad\1. PROYECTOS TELLO 2022\SCM SPILL OVERS\outputs\PEAO\bajo_ingreso\1%\simulacion_4\output_tests.xlsx',spillover_test_92','sp_test_92');</v>
      </c>
      <c r="RW166">
        <v>92</v>
      </c>
      <c r="RX166" t="str">
        <f>"xlswrite('G:\Mi unidad\1. PROYECTOS TELLO 2022\SCM SPILL OVERS\outputs\PEAO\densidad\1%\simulacion_4\output_tests.xlsx',spillover_test_"&amp;RW166&amp;"','sp_test_"&amp;RW166&amp;"');"</f>
        <v>xlswrite('G:\Mi unidad\1. PROYECTOS TELLO 2022\SCM SPILL OVERS\outputs\PEAO\densidad\1%\simulacion_4\output_tests.xlsx',spillover_test_92','sp_test_92');</v>
      </c>
      <c r="SI166">
        <v>92</v>
      </c>
      <c r="SJ166" t="str">
        <f>"xlswrite('G:\Mi unidad\1. PROYECTOS TELLO 2022\SCM SPILL OVERS\outputs\PEAO\densidad_g\1%\simulacion_4\output_tests.xlsx',spillover_test_"&amp;SI166&amp;"','sp_test_"&amp;SI166&amp;"');"</f>
        <v>xlswrite('G:\Mi unidad\1. PROYECTOS TELLO 2022\SCM SPILL OVERS\outputs\PEAO\densidad_g\1%\simulacion_4\output_tests.xlsx',spillover_test_92','sp_test_92');</v>
      </c>
      <c r="SU166">
        <v>92</v>
      </c>
      <c r="SV166" t="str">
        <f>"xlswrite('G:\Mi unidad\1. PROYECTOS TELLO 2022\SCM SPILL OVERS\outputs\PEAO\distancia_centro_salud\1%\simulacion_4\output_tests.xlsx',spillover_test_"&amp;SU166&amp;"','sp_test_"&amp;SU166&amp;"');"</f>
        <v>xlswrite('G:\Mi unidad\1. PROYECTOS TELLO 2022\SCM SPILL OVERS\outputs\PEAO\distancia_centro_salud\1%\simulacion_4\output_tests.xlsx',spillover_test_92','sp_test_92');</v>
      </c>
      <c r="TH166">
        <v>92</v>
      </c>
      <c r="TI166" t="str">
        <f>"xlswrite('G:\Mi unidad\1. PROYECTOS TELLO 2022\SCM SPILL OVERS\outputs\PEAO\informalidad\1%\simulacion_4\output_tests.xlsx',spillover_test_"&amp;TH166&amp;"','sp_test_"&amp;TH166&amp;"');"</f>
        <v>xlswrite('G:\Mi unidad\1. PROYECTOS TELLO 2022\SCM SPILL OVERS\outputs\PEAO\informalidad\1%\simulacion_4\output_tests.xlsx',spillover_test_92','sp_test_92');</v>
      </c>
      <c r="TU166">
        <v>92</v>
      </c>
      <c r="TV166" t="str">
        <f>"xlswrite('G:\Mi unidad\1. PROYECTOS TELLO 2022\SCM SPILL OVERS\outputs\PEAO\alimentos\1%\simulacion_4\output_tests.xlsx',spillover_test_"&amp;TU166&amp;"','sp_test_"&amp;TU166&amp;"');"</f>
        <v>xlswrite('G:\Mi unidad\1. PROYECTOS TELLO 2022\SCM SPILL OVERS\outputs\PEAO\alimentos\1%\simulacion_4\output_tests.xlsx',spillover_test_92','sp_test_92');</v>
      </c>
      <c r="UB166">
        <v>92</v>
      </c>
      <c r="UC166" t="str">
        <f>"xlswrite('G:\Mi unidad\1. PROYECTOS TELLO 2022\SCM SPILL OVERS\outputs\PEAO\jefe_hogar\1%\simulacion_4\output_tests.xlsx',spillover_test_"&amp;UB166&amp;"','sp_test_"&amp;UB166&amp;"');"</f>
        <v>xlswrite('G:\Mi unidad\1. PROYECTOS TELLO 2022\SCM SPILL OVERS\outputs\PEAO\jefe_hogar\1%\simulacion_4\output_tests.xlsx',spillover_test_92','sp_test_92');</v>
      </c>
      <c r="UI166">
        <v>92</v>
      </c>
      <c r="UJ166" t="str">
        <f>"xlswrite('G:\Mi unidad\1. PROYECTOS TELLO 2022\SCM SPILL OVERS\outputs\PEAO\mujeres\1%\simulacion_4\output_tests.xlsx',spillover_test_"&amp;UI166&amp;"','sp_test_"&amp;UI166&amp;"');"</f>
        <v>xlswrite('G:\Mi unidad\1. PROYECTOS TELLO 2022\SCM SPILL OVERS\outputs\PEAO\mujeres\1%\simulacion_4\output_tests.xlsx',spillover_test_92','sp_test_92');</v>
      </c>
      <c r="UU166">
        <v>92</v>
      </c>
      <c r="UV166" t="str">
        <f>"xlswrite('G:\Mi unidad\1. PROYECTOS TELLO 2022\SCM SPILL OVERS\outputs\PEAO\criminalidad\1%\simulacion_4\output_tests.xlsx',spillover_test_"&amp;UU166&amp;"','sp_test_"&amp;UU166&amp;"');"</f>
        <v>xlswrite('G:\Mi unidad\1. PROYECTOS TELLO 2022\SCM SPILL OVERS\outputs\PEAO\criminalidad\1%\simulacion_4\output_tests.xlsx',spillover_test_92','sp_test_92');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OVERS\outputs\PEAO\bajo_niv_educ\1%\simulacion_4\output_tests.xlsx',lb_vec_"&amp;QW167&amp;"','lb_vec_"&amp;QW167&amp;"');"</f>
        <v>xlswrite('G:\Mi unidad\1. PROYECTOS TELLO 2022\SCM SPILL OVERS\outputs\PEAO\bajo_niv_educ\1%\simulacion_4\output_tests.xlsx',lb_vec_95','lb_vec_95');</v>
      </c>
      <c r="RK167">
        <v>95</v>
      </c>
      <c r="RL167" t="str">
        <f>"xlswrite('G:\Mi unidad\1. PROYECTOS TELLO 2022\SCM SPILL OVERS\outputs\PEAO\bajo_ingreso\1%\simulacion_4\output_tests.xlsx',lb_vec_"&amp;RK167&amp;"','lb_vec_"&amp;RK167&amp;"');"</f>
        <v>xlswrite('G:\Mi unidad\1. PROYECTOS TELLO 2022\SCM SPILL OVERS\outputs\PEAO\bajo_ingreso\1%\simulacion_4\output_tests.xlsx',lb_vec_95','lb_vec_95');</v>
      </c>
      <c r="RW167">
        <v>95</v>
      </c>
      <c r="RX167" t="str">
        <f>"xlswrite('G:\Mi unidad\1. PROYECTOS TELLO 2022\SCM SPILL OVERS\outputs\PEAO\densidad\1%\simulacion_4\output_tests.xlsx',lb_vec_"&amp;RW167&amp;"','lb_vec_"&amp;RW167&amp;"');"</f>
        <v>xlswrite('G:\Mi unidad\1. PROYECTOS TELLO 2022\SCM SPILL OVERS\outputs\PEAO\densidad\1%\simulacion_4\output_tests.xlsx',lb_vec_95','lb_vec_95');</v>
      </c>
      <c r="SI167">
        <v>95</v>
      </c>
      <c r="SJ167" t="str">
        <f>"xlswrite('G:\Mi unidad\1. PROYECTOS TELLO 2022\SCM SPILL OVERS\outputs\PEAO\densidad_g\1%\simulacion_4\output_tests.xlsx',lb_vec_"&amp;SI167&amp;"','lb_vec_"&amp;SI167&amp;"');"</f>
        <v>xlswrite('G:\Mi unidad\1. PROYECTOS TELLO 2022\SCM SPILL OVERS\outputs\PEAO\densidad_g\1%\simulacion_4\output_tests.xlsx',lb_vec_95','lb_vec_95');</v>
      </c>
      <c r="SU167">
        <v>95</v>
      </c>
      <c r="SV167" t="str">
        <f>"xlswrite('G:\Mi unidad\1. PROYECTOS TELLO 2022\SCM SPILL OVERS\outputs\PEAO\distancia_centro_salud\1%\simulacion_4\output_tests.xlsx',lb_vec_"&amp;SU167&amp;"','lb_vec_"&amp;SU167&amp;"');"</f>
        <v>xlswrite('G:\Mi unidad\1. PROYECTOS TELLO 2022\SCM SPILL OVERS\outputs\PEAO\distancia_centro_salud\1%\simulacion_4\output_tests.xlsx',lb_vec_95','lb_vec_95');</v>
      </c>
      <c r="TH167">
        <v>95</v>
      </c>
      <c r="TI167" t="str">
        <f>"xlswrite('G:\Mi unidad\1. PROYECTOS TELLO 2022\SCM SPILL OVERS\outputs\PEAO\informalidad\1%\simulacion_4\output_tests.xlsx',lb_vec_"&amp;TH167&amp;"','lb_vec_"&amp;TH167&amp;"');"</f>
        <v>xlswrite('G:\Mi unidad\1. PROYECTOS TELLO 2022\SCM SPILL OVERS\outputs\PEAO\informalidad\1%\simulacion_4\output_tests.xlsx',lb_vec_95','lb_vec_95');</v>
      </c>
      <c r="TU167">
        <v>95</v>
      </c>
      <c r="TV167" t="str">
        <f>"xlswrite('G:\Mi unidad\1. PROYECTOS TELLO 2022\SCM SPILL OVERS\outputs\PEAO\alimentos\1%\simulacion_4\output_tests.xlsx',lb_vec_"&amp;TU167&amp;"','lb_vec_"&amp;TU167&amp;"');"</f>
        <v>xlswrite('G:\Mi unidad\1. PROYECTOS TELLO 2022\SCM SPILL OVERS\outputs\PEAO\alimentos\1%\simulacion_4\output_tests.xlsx',lb_vec_95','lb_vec_95');</v>
      </c>
      <c r="UB167">
        <v>95</v>
      </c>
      <c r="UC167" t="str">
        <f>"xlswrite('G:\Mi unidad\1. PROYECTOS TELLO 2022\SCM SPILL OVERS\outputs\PEAO\jefe_hogar\1%\simulacion_4\output_tests.xlsx',lb_vec_"&amp;UB167&amp;"','lb_vec_"&amp;UB167&amp;"');"</f>
        <v>xlswrite('G:\Mi unidad\1. PROYECTOS TELLO 2022\SCM SPILL OVERS\outputs\PEAO\jefe_hogar\1%\simulacion_4\output_tests.xlsx',lb_vec_95','lb_vec_95');</v>
      </c>
      <c r="UI167">
        <v>95</v>
      </c>
      <c r="UJ167" t="str">
        <f>"xlswrite('G:\Mi unidad\1. PROYECTOS TELLO 2022\SCM SPILL OVERS\outputs\PEAO\mujeres\1%\simulacion_4\output_tests.xlsx',lb_vec_"&amp;UI167&amp;"','lb_vec_"&amp;UI167&amp;"');"</f>
        <v>xlswrite('G:\Mi unidad\1. PROYECTOS TELLO 2022\SCM SPILL OVERS\outputs\PEAO\mujeres\1%\simulacion_4\output_tests.xlsx',lb_vec_95','lb_vec_95');</v>
      </c>
      <c r="UU167">
        <v>95</v>
      </c>
      <c r="UV167" t="str">
        <f>"xlswrite('G:\Mi unidad\1. PROYECTOS TELLO 2022\SCM SPILL OVERS\outputs\PEAO\criminalidad\1%\simulacion_4\output_tests.xlsx',lb_vec_"&amp;UU167&amp;"','lb_vec_"&amp;UU167&amp;"');"</f>
        <v>xlswrite('G:\Mi unidad\1. PROYECTOS TELLO 2022\SCM SPILL OVERS\outputs\PEAO\criminalidad\1%\simulacion_4\output_tests.xlsx',lb_vec_95','lb_vec_95');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OVERS\outputs\PEAO\bajo_niv_educ\1%\simulacion_4\output_tests.xlsx',ub_vec_"&amp;QW168&amp;"','ub_vec_"&amp;QW168&amp;"');"</f>
        <v>xlswrite('G:\Mi unidad\1. PROYECTOS TELLO 2022\SCM SPILL OVERS\outputs\PEAO\bajo_niv_educ\1%\simulacion_4\output_tests.xlsx',ub_vec_95','ub_vec_95');</v>
      </c>
      <c r="RK168">
        <v>95</v>
      </c>
      <c r="RL168" t="str">
        <f>"xlswrite('G:\Mi unidad\1. PROYECTOS TELLO 2022\SCM SPILL OVERS\outputs\PEAO\bajo_ingreso\1%\simulacion_4\output_tests.xlsx',ub_vec_"&amp;RK168&amp;"','ub_vec_"&amp;RK168&amp;"');"</f>
        <v>xlswrite('G:\Mi unidad\1. PROYECTOS TELLO 2022\SCM SPILL OVERS\outputs\PEAO\bajo_ingreso\1%\simulacion_4\output_tests.xlsx',ub_vec_95','ub_vec_95');</v>
      </c>
      <c r="RW168">
        <v>95</v>
      </c>
      <c r="RX168" t="str">
        <f>"xlswrite('G:\Mi unidad\1. PROYECTOS TELLO 2022\SCM SPILL OVERS\outputs\PEAO\densidad\1%\simulacion_4\output_tests.xlsx',ub_vec_"&amp;RW168&amp;"','ub_vec_"&amp;RW168&amp;"');"</f>
        <v>xlswrite('G:\Mi unidad\1. PROYECTOS TELLO 2022\SCM SPILL OVERS\outputs\PEAO\densidad\1%\simulacion_4\output_tests.xlsx',ub_vec_95','ub_vec_95');</v>
      </c>
      <c r="SI168">
        <v>95</v>
      </c>
      <c r="SJ168" t="str">
        <f>"xlswrite('G:\Mi unidad\1. PROYECTOS TELLO 2022\SCM SPILL OVERS\outputs\PEAO\densidad_g\1%\simulacion_4\output_tests.xlsx',ub_vec_"&amp;SI168&amp;"','ub_vec_"&amp;SI168&amp;"');"</f>
        <v>xlswrite('G:\Mi unidad\1. PROYECTOS TELLO 2022\SCM SPILL OVERS\outputs\PEAO\densidad_g\1%\simulacion_4\output_tests.xlsx',ub_vec_95','ub_vec_95');</v>
      </c>
      <c r="SU168">
        <v>95</v>
      </c>
      <c r="SV168" t="str">
        <f>"xlswrite('G:\Mi unidad\1. PROYECTOS TELLO 2022\SCM SPILL OVERS\outputs\PEAO\distancia_centro_salud\1%\simulacion_4\output_tests.xlsx',ub_vec_"&amp;SU168&amp;"','ub_vec_"&amp;SU168&amp;"');"</f>
        <v>xlswrite('G:\Mi unidad\1. PROYECTOS TELLO 2022\SCM SPILL OVERS\outputs\PEAO\distancia_centro_salud\1%\simulacion_4\output_tests.xlsx',ub_vec_95','ub_vec_95');</v>
      </c>
      <c r="TH168">
        <v>95</v>
      </c>
      <c r="TI168" t="str">
        <f>"xlswrite('G:\Mi unidad\1. PROYECTOS TELLO 2022\SCM SPILL OVERS\outputs\PEAO\informalidad\1%\simulacion_4\output_tests.xlsx',ub_vec_"&amp;TH168&amp;"','ub_vec_"&amp;TH168&amp;"');"</f>
        <v>xlswrite('G:\Mi unidad\1. PROYECTOS TELLO 2022\SCM SPILL OVERS\outputs\PEAO\informalidad\1%\simulacion_4\output_tests.xlsx',ub_vec_95','ub_vec_95');</v>
      </c>
      <c r="TU168">
        <v>95</v>
      </c>
      <c r="TV168" t="str">
        <f>"xlswrite('G:\Mi unidad\1. PROYECTOS TELLO 2022\SCM SPILL OVERS\outputs\PEAO\alimentos\1%\simulacion_4\output_tests.xlsx',ub_vec_"&amp;TU168&amp;"','ub_vec_"&amp;TU168&amp;"');"</f>
        <v>xlswrite('G:\Mi unidad\1. PROYECTOS TELLO 2022\SCM SPILL OVERS\outputs\PEAO\alimentos\1%\simulacion_4\output_tests.xlsx',ub_vec_95','ub_vec_95');</v>
      </c>
      <c r="UB168">
        <v>95</v>
      </c>
      <c r="UC168" t="str">
        <f>"xlswrite('G:\Mi unidad\1. PROYECTOS TELLO 2022\SCM SPILL OVERS\outputs\PEAO\jefe_hogar\1%\simulacion_4\output_tests.xlsx',ub_vec_"&amp;UB168&amp;"','ub_vec_"&amp;UB168&amp;"');"</f>
        <v>xlswrite('G:\Mi unidad\1. PROYECTOS TELLO 2022\SCM SPILL OVERS\outputs\PEAO\jefe_hogar\1%\simulacion_4\output_tests.xlsx',ub_vec_95','ub_vec_95');</v>
      </c>
      <c r="UI168">
        <v>95</v>
      </c>
      <c r="UJ168" t="str">
        <f>"xlswrite('G:\Mi unidad\1. PROYECTOS TELLO 2022\SCM SPILL OVERS\outputs\PEAO\mujeres\1%\simulacion_4\output_tests.xlsx',ub_vec_"&amp;UI168&amp;"','ub_vec_"&amp;UI168&amp;"');"</f>
        <v>xlswrite('G:\Mi unidad\1. PROYECTOS TELLO 2022\SCM SPILL OVERS\outputs\PEAO\mujeres\1%\simulacion_4\output_tests.xlsx',ub_vec_95','ub_vec_95');</v>
      </c>
      <c r="UU168">
        <v>95</v>
      </c>
      <c r="UV168" t="str">
        <f>"xlswrite('G:\Mi unidad\1. PROYECTOS TELLO 2022\SCM SPILL OVERS\outputs\PEAO\criminalidad\1%\simulacion_4\output_tests.xlsx',ub_vec_"&amp;UU168&amp;"','ub_vec_"&amp;UU168&amp;"');"</f>
        <v>xlswrite('G:\Mi unidad\1. PROYECTOS TELLO 2022\SCM SPILL OVERS\outputs\PEAO\criminalidad\1%\simulacion_4\output_tests.xlsx',ub_vec_95','ub_vec_95');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sp_andrews_te(Y_pre_"&amp;QI169&amp;",PEAO_"&amp;QI169&amp;"(:,T+s),A_"&amp;QI169&amp;",C,.05);"</f>
        <v xml:space="preserve">    [p_value_66,lb_66,ub_66] = sp_andrews_te(Y_pre_66,PEAO_66(:,T+s),A_66,C,.05);</v>
      </c>
      <c r="QP169">
        <v>86</v>
      </c>
      <c r="QQ169" t="str">
        <f>"    spillover_test_"&amp;QP169&amp;"(s) = sp_andrews(Y_pre_"&amp;QP169&amp;",PEAO_"&amp;QP169&amp;"(:,T+s),A_"&amp;QP169&amp;",C,d,alpha_sig);"</f>
        <v xml:space="preserve">    spillover_test_86(s) = sp_andrews(Y_pre_86,PEAO_86(:,T+s),A_86,C,d,alpha_sig);</v>
      </c>
      <c r="QW169">
        <v>95</v>
      </c>
      <c r="QX169" t="str">
        <f>"xlswrite('G:\Mi unidad\1. PROYECTOS TELLO 2022\SCM SPILL OVERS\outputs\PEAO\bajo_niv_educ\1%\simulacion_4\output_tests.xlsx',p_value_vec_"&amp;QW169&amp;"','p_value_vec_"&amp;QW169&amp;"');"</f>
        <v>xlswrite('G:\Mi unidad\1. PROYECTOS TELLO 2022\SCM SPILL OVERS\outputs\PEAO\bajo_niv_educ\1%\simulacion_4\output_tests.xlsx',p_value_vec_95','p_value_vec_95');</v>
      </c>
      <c r="RK169">
        <v>95</v>
      </c>
      <c r="RL169" t="str">
        <f>"xlswrite('G:\Mi unidad\1. PROYECTOS TELLO 2022\SCM SPILL OVERS\outputs\PEAO\bajo_ingreso\1%\simulacion_4\output_tests.xlsx',p_value_vec_"&amp;RK169&amp;"','p_value_vec_"&amp;RK169&amp;"');"</f>
        <v>xlswrite('G:\Mi unidad\1. PROYECTOS TELLO 2022\SCM SPILL OVERS\outputs\PEAO\bajo_ingreso\1%\simulacion_4\output_tests.xlsx',p_value_vec_95','p_value_vec_95');</v>
      </c>
      <c r="RW169">
        <v>95</v>
      </c>
      <c r="RX169" t="str">
        <f>"xlswrite('G:\Mi unidad\1. PROYECTOS TELLO 2022\SCM SPILL OVERS\outputs\PEAO\densidad\1%\simulacion_4\output_tests.xlsx',p_value_vec_"&amp;RW169&amp;"','p_value_vec_"&amp;RW169&amp;"');"</f>
        <v>xlswrite('G:\Mi unidad\1. PROYECTOS TELLO 2022\SCM SPILL OVERS\outputs\PEAO\densidad\1%\simulacion_4\output_tests.xlsx',p_value_vec_95','p_value_vec_95');</v>
      </c>
      <c r="SI169">
        <v>95</v>
      </c>
      <c r="SJ169" t="str">
        <f>"xlswrite('G:\Mi unidad\1. PROYECTOS TELLO 2022\SCM SPILL OVERS\outputs\PEAO\densidad_g\1%\simulacion_4\output_tests.xlsx',p_value_vec_"&amp;SI169&amp;"','p_value_vec_"&amp;SI169&amp;"');"</f>
        <v>xlswrite('G:\Mi unidad\1. PROYECTOS TELLO 2022\SCM SPILL OVERS\outputs\PEAO\densidad_g\1%\simulacion_4\output_tests.xlsx',p_value_vec_95','p_value_vec_95');</v>
      </c>
      <c r="SU169">
        <v>95</v>
      </c>
      <c r="SV169" t="str">
        <f>"xlswrite('G:\Mi unidad\1. PROYECTOS TELLO 2022\SCM SPILL OVERS\outputs\PEAO\distancia_centro_salud\1%\simulacion_4\output_tests.xlsx',p_value_vec_"&amp;SU169&amp;"','p_value_vec_"&amp;SU169&amp;"');"</f>
        <v>xlswrite('G:\Mi unidad\1. PROYECTOS TELLO 2022\SCM SPILL OVERS\outputs\PEAO\distancia_centro_salud\1%\simulacion_4\output_tests.xlsx',p_value_vec_95','p_value_vec_95');</v>
      </c>
      <c r="TH169">
        <v>95</v>
      </c>
      <c r="TI169" t="str">
        <f>"xlswrite('G:\Mi unidad\1. PROYECTOS TELLO 2022\SCM SPILL OVERS\outputs\PEAO\informalidad\1%\simulacion_4\output_tests.xlsx',p_value_vec_"&amp;TH169&amp;"','p_value_vec_"&amp;TH169&amp;"');"</f>
        <v>xlswrite('G:\Mi unidad\1. PROYECTOS TELLO 2022\SCM SPILL OVERS\outputs\PEAO\informalidad\1%\simulacion_4\output_tests.xlsx',p_value_vec_95','p_value_vec_95');</v>
      </c>
      <c r="TU169">
        <v>95</v>
      </c>
      <c r="TV169" t="str">
        <f>"xlswrite('G:\Mi unidad\1. PROYECTOS TELLO 2022\SCM SPILL OVERS\outputs\PEAO\alimentos\1%\simulacion_4\output_tests.xlsx',p_value_vec_"&amp;TU169&amp;"','p_value_vec_"&amp;TU169&amp;"');"</f>
        <v>xlswrite('G:\Mi unidad\1. PROYECTOS TELLO 2022\SCM SPILL OVERS\outputs\PEAO\alimentos\1%\simulacion_4\output_tests.xlsx',p_value_vec_95','p_value_vec_95');</v>
      </c>
      <c r="UB169">
        <v>95</v>
      </c>
      <c r="UC169" t="str">
        <f>"xlswrite('G:\Mi unidad\1. PROYECTOS TELLO 2022\SCM SPILL OVERS\outputs\PEAO\jefe_hogar\1%\simulacion_4\output_tests.xlsx',p_value_vec_"&amp;UB169&amp;"','p_value_vec_"&amp;UB169&amp;"');"</f>
        <v>xlswrite('G:\Mi unidad\1. PROYECTOS TELLO 2022\SCM SPILL OVERS\outputs\PEAO\jefe_hogar\1%\simulacion_4\output_tests.xlsx',p_value_vec_95','p_value_vec_95');</v>
      </c>
      <c r="UI169">
        <v>95</v>
      </c>
      <c r="UJ169" t="str">
        <f>"xlswrite('G:\Mi unidad\1. PROYECTOS TELLO 2022\SCM SPILL OVERS\outputs\PEAO\mujeres\1%\simulacion_4\output_tests.xlsx',p_value_vec_"&amp;UI169&amp;"','p_value_vec_"&amp;UI169&amp;"');"</f>
        <v>xlswrite('G:\Mi unidad\1. PROYECTOS TELLO 2022\SCM SPILL OVERS\outputs\PEAO\mujeres\1%\simulacion_4\output_tests.xlsx',p_value_vec_95','p_value_vec_95');</v>
      </c>
      <c r="UU169">
        <v>95</v>
      </c>
      <c r="UV169" t="str">
        <f>"xlswrite('G:\Mi unidad\1. PROYECTOS TELLO 2022\SCM SPILL OVERS\outputs\PEAO\criminalidad\1%\simulacion_4\output_tests.xlsx',p_value_vec_"&amp;UU169&amp;"','p_value_vec_"&amp;UU169&amp;"');"</f>
        <v>xlswrite('G:\Mi unidad\1. PROYECTOS TELLO 2022\SCM SPILL OVERS\outputs\PEAO\criminalidad\1%\simulacion_4\output_tests.xlsx',p_value_vec_95','p_value_vec_95');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OVERS\outputs\PEAO\bajo_niv_educ\1%\simulacion_4\output_tests.xlsx',alpha1_hat_vec_"&amp;QW170&amp;"','alpha1_hat_vec_"&amp;QW170&amp;"');"</f>
        <v>xlswrite('G:\Mi unidad\1. PROYECTOS TELLO 2022\SCM SPILL OVERS\outputs\PEAO\bajo_niv_educ\1%\simulacion_4\output_tests.xlsx',alpha1_hat_vec_95','alpha1_hat_vec_95');</v>
      </c>
      <c r="RK170">
        <v>95</v>
      </c>
      <c r="RL170" t="str">
        <f>"xlswrite('G:\Mi unidad\1. PROYECTOS TELLO 2022\SCM SPILL OVERS\outputs\PEAO\bajo_ingreso\1%\simulacion_4\output_tests.xlsx',alpha1_hat_vec_"&amp;RK170&amp;"','alpha1_hat_vec_"&amp;RK170&amp;"');"</f>
        <v>xlswrite('G:\Mi unidad\1. PROYECTOS TELLO 2022\SCM SPILL OVERS\outputs\PEAO\bajo_ingreso\1%\simulacion_4\output_tests.xlsx',alpha1_hat_vec_95','alpha1_hat_vec_95');</v>
      </c>
      <c r="RW170">
        <v>95</v>
      </c>
      <c r="RX170" t="str">
        <f>"xlswrite('G:\Mi unidad\1. PROYECTOS TELLO 2022\SCM SPILL OVERS\outputs\PEAO\densidad\1%\simulacion_4\output_tests.xlsx',alpha1_hat_vec_"&amp;RW170&amp;"','alpha1_hat_vec_"&amp;RW170&amp;"');"</f>
        <v>xlswrite('G:\Mi unidad\1. PROYECTOS TELLO 2022\SCM SPILL OVERS\outputs\PEAO\densidad\1%\simulacion_4\output_tests.xlsx',alpha1_hat_vec_95','alpha1_hat_vec_95');</v>
      </c>
      <c r="SI170">
        <v>95</v>
      </c>
      <c r="SJ170" t="str">
        <f>"xlswrite('G:\Mi unidad\1. PROYECTOS TELLO 2022\SCM SPILL OVERS\outputs\PEAO\densidad_g\1%\simulacion_4\output_tests.xlsx',alpha1_hat_vec_"&amp;SI170&amp;"','alpha1_hat_vec_"&amp;SI170&amp;"');"</f>
        <v>xlswrite('G:\Mi unidad\1. PROYECTOS TELLO 2022\SCM SPILL OVERS\outputs\PEAO\densidad_g\1%\simulacion_4\output_tests.xlsx',alpha1_hat_vec_95','alpha1_hat_vec_95');</v>
      </c>
      <c r="SU170">
        <v>95</v>
      </c>
      <c r="SV170" t="str">
        <f>"xlswrite('G:\Mi unidad\1. PROYECTOS TELLO 2022\SCM SPILL OVERS\outputs\PEAO\distancia_centro_salud\1%\simulacion_4\output_tests.xlsx',alpha1_hat_vec_"&amp;SU170&amp;"','alpha1_hat_vec_"&amp;SU170&amp;"');"</f>
        <v>xlswrite('G:\Mi unidad\1. PROYECTOS TELLO 2022\SCM SPILL OVERS\outputs\PEAO\distancia_centro_salud\1%\simulacion_4\output_tests.xlsx',alpha1_hat_vec_95','alpha1_hat_vec_95');</v>
      </c>
      <c r="TH170">
        <v>95</v>
      </c>
      <c r="TI170" t="str">
        <f>"xlswrite('G:\Mi unidad\1. PROYECTOS TELLO 2022\SCM SPILL OVERS\outputs\PEAO\informalidad\1%\simulacion_4\output_tests.xlsx',alpha1_hat_vec_"&amp;TH170&amp;"','alpha1_hat_vec_"&amp;TH170&amp;"');"</f>
        <v>xlswrite('G:\Mi unidad\1. PROYECTOS TELLO 2022\SCM SPILL OVERS\outputs\PEAO\informalidad\1%\simulacion_4\output_tests.xlsx',alpha1_hat_vec_95','alpha1_hat_vec_95');</v>
      </c>
      <c r="TU170">
        <v>95</v>
      </c>
      <c r="TV170" t="str">
        <f>"xlswrite('G:\Mi unidad\1. PROYECTOS TELLO 2022\SCM SPILL OVERS\outputs\PEAO\alimentos\1%\simulacion_4\output_tests.xlsx',alpha1_hat_vec_"&amp;TU170&amp;"','alpha1_hat_vec_"&amp;TU170&amp;"');"</f>
        <v>xlswrite('G:\Mi unidad\1. PROYECTOS TELLO 2022\SCM SPILL OVERS\outputs\PEAO\alimentos\1%\simulacion_4\output_tests.xlsx',alpha1_hat_vec_95','alpha1_hat_vec_95');</v>
      </c>
      <c r="UB170">
        <v>95</v>
      </c>
      <c r="UC170" t="str">
        <f>"xlswrite('G:\Mi unidad\1. PROYECTOS TELLO 2022\SCM SPILL OVERS\outputs\PEAO\jefe_hogar\1%\simulacion_4\output_tests.xlsx',alpha1_hat_vec_"&amp;UB170&amp;"','alpha1_hat_vec_"&amp;UB170&amp;"');"</f>
        <v>xlswrite('G:\Mi unidad\1. PROYECTOS TELLO 2022\SCM SPILL OVERS\outputs\PEAO\jefe_hogar\1%\simulacion_4\output_tests.xlsx',alpha1_hat_vec_95','alpha1_hat_vec_95');</v>
      </c>
      <c r="UI170">
        <v>95</v>
      </c>
      <c r="UJ170" t="str">
        <f>"xlswrite('G:\Mi unidad\1. PROYECTOS TELLO 2022\SCM SPILL OVERS\outputs\PEAO\mujeres\1%\simulacion_4\output_tests.xlsx',alpha1_hat_vec_"&amp;UI170&amp;"','alpha1_hat_vec_"&amp;UI170&amp;"');"</f>
        <v>xlswrite('G:\Mi unidad\1. PROYECTOS TELLO 2022\SCM SPILL OVERS\outputs\PEAO\mujeres\1%\simulacion_4\output_tests.xlsx',alpha1_hat_vec_95','alpha1_hat_vec_95');</v>
      </c>
      <c r="UU170">
        <v>95</v>
      </c>
      <c r="UV170" t="str">
        <f>"xlswrite('G:\Mi unidad\1. PROYECTOS TELLO 2022\SCM SPILL OVERS\outputs\PEAO\criminalidad\1%\simulacion_4\output_tests.xlsx',alpha1_hat_vec_"&amp;UU170&amp;"','alpha1_hat_vec_"&amp;UU170&amp;"');"</f>
        <v>xlswrite('G:\Mi unidad\1. PROYECTOS TELLO 2022\SCM SPILL OVERS\outputs\PEAO\criminalidad\1%\simulacion_4\output_tests.xlsx',alpha1_hat_vec_95','alpha1_hat_vec_95');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OVERS\outputs\PEAO\bajo_niv_educ\1%\simulacion_4\output_tests.xlsx',spillover_test_"&amp;QW171&amp;"','sp_test_"&amp;QW171&amp;"');"</f>
        <v>xlswrite('G:\Mi unidad\1. PROYECTOS TELLO 2022\SCM SPILL OVERS\outputs\PEAO\bajo_niv_educ\1%\simulacion_4\output_tests.xlsx',spillover_test_95','sp_test_95');</v>
      </c>
      <c r="RK171">
        <v>95</v>
      </c>
      <c r="RL171" t="str">
        <f>"xlswrite('G:\Mi unidad\1. PROYECTOS TELLO 2022\SCM SPILL OVERS\outputs\PEAO\bajo_ingreso\1%\simulacion_4\output_tests.xlsx',spillover_test_"&amp;RK171&amp;"','sp_test_"&amp;RK171&amp;"');"</f>
        <v>xlswrite('G:\Mi unidad\1. PROYECTOS TELLO 2022\SCM SPILL OVERS\outputs\PEAO\bajo_ingreso\1%\simulacion_4\output_tests.xlsx',spillover_test_95','sp_test_95');</v>
      </c>
      <c r="RW171">
        <v>95</v>
      </c>
      <c r="RX171" t="str">
        <f>"xlswrite('G:\Mi unidad\1. PROYECTOS TELLO 2022\SCM SPILL OVERS\outputs\PEAO\densidad\1%\simulacion_4\output_tests.xlsx',spillover_test_"&amp;RW171&amp;"','sp_test_"&amp;RW171&amp;"');"</f>
        <v>xlswrite('G:\Mi unidad\1. PROYECTOS TELLO 2022\SCM SPILL OVERS\outputs\PEAO\densidad\1%\simulacion_4\output_tests.xlsx',spillover_test_95','sp_test_95');</v>
      </c>
      <c r="SI171">
        <v>95</v>
      </c>
      <c r="SJ171" t="str">
        <f>"xlswrite('G:\Mi unidad\1. PROYECTOS TELLO 2022\SCM SPILL OVERS\outputs\PEAO\densidad_g\1%\simulacion_4\output_tests.xlsx',spillover_test_"&amp;SI171&amp;"','sp_test_"&amp;SI171&amp;"');"</f>
        <v>xlswrite('G:\Mi unidad\1. PROYECTOS TELLO 2022\SCM SPILL OVERS\outputs\PEAO\densidad_g\1%\simulacion_4\output_tests.xlsx',spillover_test_95','sp_test_95');</v>
      </c>
      <c r="SU171">
        <v>95</v>
      </c>
      <c r="SV171" t="str">
        <f>"xlswrite('G:\Mi unidad\1. PROYECTOS TELLO 2022\SCM SPILL OVERS\outputs\PEAO\distancia_centro_salud\1%\simulacion_4\output_tests.xlsx',spillover_test_"&amp;SU171&amp;"','sp_test_"&amp;SU171&amp;"');"</f>
        <v>xlswrite('G:\Mi unidad\1. PROYECTOS TELLO 2022\SCM SPILL OVERS\outputs\PEAO\distancia_centro_salud\1%\simulacion_4\output_tests.xlsx',spillover_test_95','sp_test_95');</v>
      </c>
      <c r="TH171">
        <v>95</v>
      </c>
      <c r="TI171" t="str">
        <f>"xlswrite('G:\Mi unidad\1. PROYECTOS TELLO 2022\SCM SPILL OVERS\outputs\PEAO\informalidad\1%\simulacion_4\output_tests.xlsx',spillover_test_"&amp;TH171&amp;"','sp_test_"&amp;TH171&amp;"');"</f>
        <v>xlswrite('G:\Mi unidad\1. PROYECTOS TELLO 2022\SCM SPILL OVERS\outputs\PEAO\informalidad\1%\simulacion_4\output_tests.xlsx',spillover_test_95','sp_test_95');</v>
      </c>
      <c r="TU171">
        <v>95</v>
      </c>
      <c r="TV171" t="str">
        <f>"xlswrite('G:\Mi unidad\1. PROYECTOS TELLO 2022\SCM SPILL OVERS\outputs\PEAO\alimentos\1%\simulacion_4\output_tests.xlsx',spillover_test_"&amp;TU171&amp;"','sp_test_"&amp;TU171&amp;"');"</f>
        <v>xlswrite('G:\Mi unidad\1. PROYECTOS TELLO 2022\SCM SPILL OVERS\outputs\PEAO\alimentos\1%\simulacion_4\output_tests.xlsx',spillover_test_95','sp_test_95');</v>
      </c>
      <c r="UB171">
        <v>95</v>
      </c>
      <c r="UC171" t="str">
        <f>"xlswrite('G:\Mi unidad\1. PROYECTOS TELLO 2022\SCM SPILL OVERS\outputs\PEAO\jefe_hogar\1%\simulacion_4\output_tests.xlsx',spillover_test_"&amp;UB171&amp;"','sp_test_"&amp;UB171&amp;"');"</f>
        <v>xlswrite('G:\Mi unidad\1. PROYECTOS TELLO 2022\SCM SPILL OVERS\outputs\PEAO\jefe_hogar\1%\simulacion_4\output_tests.xlsx',spillover_test_95','sp_test_95');</v>
      </c>
      <c r="UI171">
        <v>95</v>
      </c>
      <c r="UJ171" t="str">
        <f>"xlswrite('G:\Mi unidad\1. PROYECTOS TELLO 2022\SCM SPILL OVERS\outputs\PEAO\mujeres\1%\simulacion_4\output_tests.xlsx',spillover_test_"&amp;UI171&amp;"','sp_test_"&amp;UI171&amp;"');"</f>
        <v>xlswrite('G:\Mi unidad\1. PROYECTOS TELLO 2022\SCM SPILL OVERS\outputs\PEAO\mujeres\1%\simulacion_4\output_tests.xlsx',spillover_test_95','sp_test_95');</v>
      </c>
      <c r="UU171">
        <v>95</v>
      </c>
      <c r="UV171" t="str">
        <f>"xlswrite('G:\Mi unidad\1. PROYECTOS TELLO 2022\SCM SPILL OVERS\outputs\PEAO\criminalidad\1%\simulacion_4\output_tests.xlsx',spillover_test_"&amp;UU171&amp;"','sp_test_"&amp;UU171&amp;"');"</f>
        <v>xlswrite('G:\Mi unidad\1. PROYECTOS TELLO 2022\SCM SPILL OVERS\outputs\PEAO\criminalidad\1%\simulacion_4\output_tests.xlsx',spillover_test_95','sp_test_95');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OVERS\outputs\PEAO\bajo_niv_educ\1%\simulacion_4\output_tests.xlsx',lb_vec_"&amp;QW172&amp;"','lb_vec_"&amp;QW172&amp;"');"</f>
        <v>xlswrite('G:\Mi unidad\1. PROYECTOS TELLO 2022\SCM SPILL OVERS\outputs\PEAO\bajo_niv_educ\1%\simulacion_4\output_tests.xlsx',lb_vec_100','lb_vec_100');</v>
      </c>
      <c r="RK172">
        <v>100</v>
      </c>
      <c r="RL172" t="str">
        <f>"xlswrite('G:\Mi unidad\1. PROYECTOS TELLO 2022\SCM SPILL OVERS\outputs\PEAO\bajo_ingreso\1%\simulacion_4\output_tests.xlsx',lb_vec_"&amp;RK172&amp;"','lb_vec_"&amp;RK172&amp;"');"</f>
        <v>xlswrite('G:\Mi unidad\1. PROYECTOS TELLO 2022\SCM SPILL OVERS\outputs\PEAO\bajo_ingreso\1%\simulacion_4\output_tests.xlsx',lb_vec_100','lb_vec_100');</v>
      </c>
      <c r="RW172">
        <v>100</v>
      </c>
      <c r="RX172" t="str">
        <f>"xlswrite('G:\Mi unidad\1. PROYECTOS TELLO 2022\SCM SPILL OVERS\outputs\PEAO\densidad\1%\simulacion_4\output_tests.xlsx',lb_vec_"&amp;RW172&amp;"','lb_vec_"&amp;RW172&amp;"');"</f>
        <v>xlswrite('G:\Mi unidad\1. PROYECTOS TELLO 2022\SCM SPILL OVERS\outputs\PEAO\densidad\1%\simulacion_4\output_tests.xlsx',lb_vec_100','lb_vec_100');</v>
      </c>
      <c r="SI172">
        <v>100</v>
      </c>
      <c r="SJ172" t="str">
        <f>"xlswrite('G:\Mi unidad\1. PROYECTOS TELLO 2022\SCM SPILL OVERS\outputs\PEAO\densidad_g\1%\simulacion_4\output_tests.xlsx',lb_vec_"&amp;SI172&amp;"','lb_vec_"&amp;SI172&amp;"');"</f>
        <v>xlswrite('G:\Mi unidad\1. PROYECTOS TELLO 2022\SCM SPILL OVERS\outputs\PEAO\densidad_g\1%\simulacion_4\output_tests.xlsx',lb_vec_100','lb_vec_100');</v>
      </c>
      <c r="SU172">
        <v>100</v>
      </c>
      <c r="SV172" t="str">
        <f>"xlswrite('G:\Mi unidad\1. PROYECTOS TELLO 2022\SCM SPILL OVERS\outputs\PEAO\distancia_centro_salud\1%\simulacion_4\output_tests.xlsx',lb_vec_"&amp;SU172&amp;"','lb_vec_"&amp;SU172&amp;"');"</f>
        <v>xlswrite('G:\Mi unidad\1. PROYECTOS TELLO 2022\SCM SPILL OVERS\outputs\PEAO\distancia_centro_salud\1%\simulacion_4\output_tests.xlsx',lb_vec_100','lb_vec_100');</v>
      </c>
      <c r="TH172">
        <v>100</v>
      </c>
      <c r="TI172" t="str">
        <f>"xlswrite('G:\Mi unidad\1. PROYECTOS TELLO 2022\SCM SPILL OVERS\outputs\PEAO\informalidad\1%\simulacion_4\output_tests.xlsx',lb_vec_"&amp;TH172&amp;"','lb_vec_"&amp;TH172&amp;"');"</f>
        <v>xlswrite('G:\Mi unidad\1. PROYECTOS TELLO 2022\SCM SPILL OVERS\outputs\PEAO\informalidad\1%\simulacion_4\output_tests.xlsx',lb_vec_100','lb_vec_100');</v>
      </c>
      <c r="TU172">
        <v>100</v>
      </c>
      <c r="TV172" t="str">
        <f>"xlswrite('G:\Mi unidad\1. PROYECTOS TELLO 2022\SCM SPILL OVERS\outputs\PEAO\alimentos\1%\simulacion_4\output_tests.xlsx',lb_vec_"&amp;TU172&amp;"','lb_vec_"&amp;TU172&amp;"');"</f>
        <v>xlswrite('G:\Mi unidad\1. PROYECTOS TELLO 2022\SCM SPILL OVERS\outputs\PEAO\alimentos\1%\simulacion_4\output_tests.xlsx',lb_vec_100','lb_vec_100');</v>
      </c>
      <c r="UB172">
        <v>100</v>
      </c>
      <c r="UC172" t="str">
        <f>"xlswrite('G:\Mi unidad\1. PROYECTOS TELLO 2022\SCM SPILL OVERS\outputs\PEAO\jefe_hogar\1%\simulacion_4\output_tests.xlsx',lb_vec_"&amp;UB172&amp;"','lb_vec_"&amp;UB172&amp;"');"</f>
        <v>xlswrite('G:\Mi unidad\1. PROYECTOS TELLO 2022\SCM SPILL OVERS\outputs\PEAO\jefe_hogar\1%\simulacion_4\output_tests.xlsx',lb_vec_100','lb_vec_100');</v>
      </c>
      <c r="UI172">
        <v>100</v>
      </c>
      <c r="UJ172" t="str">
        <f>"xlswrite('G:\Mi unidad\1. PROYECTOS TELLO 2022\SCM SPILL OVERS\outputs\PEAO\mujeres\1%\simulacion_4\output_tests.xlsx',lb_vec_"&amp;UI172&amp;"','lb_vec_"&amp;UI172&amp;"');"</f>
        <v>xlswrite('G:\Mi unidad\1. PROYECTOS TELLO 2022\SCM SPILL OVERS\outputs\PEAO\mujeres\1%\simulacion_4\output_tests.xlsx',lb_vec_100','lb_vec_100');</v>
      </c>
      <c r="UU172">
        <v>100</v>
      </c>
      <c r="UV172" t="str">
        <f>"xlswrite('G:\Mi unidad\1. PROYECTOS TELLO 2022\SCM SPILL OVERS\outputs\PEAO\criminalidad\1%\simulacion_4\output_tests.xlsx',lb_vec_"&amp;UU172&amp;"','lb_vec_"&amp;UU172&amp;"');"</f>
        <v>xlswrite('G:\Mi unidad\1. PROYECTOS TELLO 2022\SCM SPILL OVERS\outputs\PEAO\criminalidad\1%\simulacion_4\output_tests.xlsx',lb_vec_100','lb_vec_100');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OVERS\outputs\PEAO\bajo_niv_educ\1%\simulacion_4\output_tests.xlsx',ub_vec_"&amp;QW173&amp;"','ub_vec_"&amp;QW173&amp;"');"</f>
        <v>xlswrite('G:\Mi unidad\1. PROYECTOS TELLO 2022\SCM SPILL OVERS\outputs\PEAO\bajo_niv_educ\1%\simulacion_4\output_tests.xlsx',ub_vec_100','ub_vec_100');</v>
      </c>
      <c r="RK173">
        <v>100</v>
      </c>
      <c r="RL173" t="str">
        <f>"xlswrite('G:\Mi unidad\1. PROYECTOS TELLO 2022\SCM SPILL OVERS\outputs\PEAO\bajo_ingreso\1%\simulacion_4\output_tests.xlsx',ub_vec_"&amp;RK173&amp;"','ub_vec_"&amp;RK173&amp;"');"</f>
        <v>xlswrite('G:\Mi unidad\1. PROYECTOS TELLO 2022\SCM SPILL OVERS\outputs\PEAO\bajo_ingreso\1%\simulacion_4\output_tests.xlsx',ub_vec_100','ub_vec_100');</v>
      </c>
      <c r="RW173">
        <v>100</v>
      </c>
      <c r="RX173" t="str">
        <f>"xlswrite('G:\Mi unidad\1. PROYECTOS TELLO 2022\SCM SPILL OVERS\outputs\PEAO\densidad\1%\simulacion_4\output_tests.xlsx',ub_vec_"&amp;RW173&amp;"','ub_vec_"&amp;RW173&amp;"');"</f>
        <v>xlswrite('G:\Mi unidad\1. PROYECTOS TELLO 2022\SCM SPILL OVERS\outputs\PEAO\densidad\1%\simulacion_4\output_tests.xlsx',ub_vec_100','ub_vec_100');</v>
      </c>
      <c r="SI173">
        <v>100</v>
      </c>
      <c r="SJ173" t="str">
        <f>"xlswrite('G:\Mi unidad\1. PROYECTOS TELLO 2022\SCM SPILL OVERS\outputs\PEAO\densidad_g\1%\simulacion_4\output_tests.xlsx',ub_vec_"&amp;SI173&amp;"','ub_vec_"&amp;SI173&amp;"');"</f>
        <v>xlswrite('G:\Mi unidad\1. PROYECTOS TELLO 2022\SCM SPILL OVERS\outputs\PEAO\densidad_g\1%\simulacion_4\output_tests.xlsx',ub_vec_100','ub_vec_100');</v>
      </c>
      <c r="SU173">
        <v>100</v>
      </c>
      <c r="SV173" t="str">
        <f>"xlswrite('G:\Mi unidad\1. PROYECTOS TELLO 2022\SCM SPILL OVERS\outputs\PEAO\distancia_centro_salud\1%\simulacion_4\output_tests.xlsx',ub_vec_"&amp;SU173&amp;"','ub_vec_"&amp;SU173&amp;"');"</f>
        <v>xlswrite('G:\Mi unidad\1. PROYECTOS TELLO 2022\SCM SPILL OVERS\outputs\PEAO\distancia_centro_salud\1%\simulacion_4\output_tests.xlsx',ub_vec_100','ub_vec_100');</v>
      </c>
      <c r="TH173">
        <v>100</v>
      </c>
      <c r="TI173" t="str">
        <f>"xlswrite('G:\Mi unidad\1. PROYECTOS TELLO 2022\SCM SPILL OVERS\outputs\PEAO\informalidad\1%\simulacion_4\output_tests.xlsx',ub_vec_"&amp;TH173&amp;"','ub_vec_"&amp;TH173&amp;"');"</f>
        <v>xlswrite('G:\Mi unidad\1. PROYECTOS TELLO 2022\SCM SPILL OVERS\outputs\PEAO\informalidad\1%\simulacion_4\output_tests.xlsx',ub_vec_100','ub_vec_100');</v>
      </c>
      <c r="TU173">
        <v>100</v>
      </c>
      <c r="TV173" t="str">
        <f>"xlswrite('G:\Mi unidad\1. PROYECTOS TELLO 2022\SCM SPILL OVERS\outputs\PEAO\alimentos\1%\simulacion_4\output_tests.xlsx',ub_vec_"&amp;TU173&amp;"','ub_vec_"&amp;TU173&amp;"');"</f>
        <v>xlswrite('G:\Mi unidad\1. PROYECTOS TELLO 2022\SCM SPILL OVERS\outputs\PEAO\alimentos\1%\simulacion_4\output_tests.xlsx',ub_vec_100','ub_vec_100');</v>
      </c>
      <c r="UB173">
        <v>100</v>
      </c>
      <c r="UC173" t="str">
        <f>"xlswrite('G:\Mi unidad\1. PROYECTOS TELLO 2022\SCM SPILL OVERS\outputs\PEAO\jefe_hogar\1%\simulacion_4\output_tests.xlsx',ub_vec_"&amp;UB173&amp;"','ub_vec_"&amp;UB173&amp;"');"</f>
        <v>xlswrite('G:\Mi unidad\1. PROYECTOS TELLO 2022\SCM SPILL OVERS\outputs\PEAO\jefe_hogar\1%\simulacion_4\output_tests.xlsx',ub_vec_100','ub_vec_100');</v>
      </c>
      <c r="UI173">
        <v>100</v>
      </c>
      <c r="UJ173" t="str">
        <f>"xlswrite('G:\Mi unidad\1. PROYECTOS TELLO 2022\SCM SPILL OVERS\outputs\PEAO\mujeres\1%\simulacion_4\output_tests.xlsx',ub_vec_"&amp;UI173&amp;"','ub_vec_"&amp;UI173&amp;"');"</f>
        <v>xlswrite('G:\Mi unidad\1. PROYECTOS TELLO 2022\SCM SPILL OVERS\outputs\PEAO\mujeres\1%\simulacion_4\output_tests.xlsx',ub_vec_100','ub_vec_100');</v>
      </c>
      <c r="UU173">
        <v>100</v>
      </c>
      <c r="UV173" t="str">
        <f>"xlswrite('G:\Mi unidad\1. PROYECTOS TELLO 2022\SCM SPILL OVERS\outputs\PEAO\criminalidad\1%\simulacion_4\output_tests.xlsx',ub_vec_"&amp;UU173&amp;"','ub_vec_"&amp;UU173&amp;"');"</f>
        <v>xlswrite('G:\Mi unidad\1. PROYECTOS TELLO 2022\SCM SPILL OVERS\outputs\PEAO\criminalidad\1%\simulacion_4\output_tests.xlsx',ub_vec_100','ub_vec_100');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OVERS\outputs\PEAO\bajo_niv_educ\1%\simulacion_4\output_tests.xlsx',p_value_vec_"&amp;QW174&amp;"','p_value_vec_"&amp;QW174&amp;"');"</f>
        <v>xlswrite('G:\Mi unidad\1. PROYECTOS TELLO 2022\SCM SPILL OVERS\outputs\PEAO\bajo_niv_educ\1%\simulacion_4\output_tests.xlsx',p_value_vec_100','p_value_vec_100');</v>
      </c>
      <c r="RK174">
        <v>100</v>
      </c>
      <c r="RL174" t="str">
        <f>"xlswrite('G:\Mi unidad\1. PROYECTOS TELLO 2022\SCM SPILL OVERS\outputs\PEAO\bajo_ingreso\1%\simulacion_4\output_tests.xlsx',p_value_vec_"&amp;RK174&amp;"','p_value_vec_"&amp;RK174&amp;"');"</f>
        <v>xlswrite('G:\Mi unidad\1. PROYECTOS TELLO 2022\SCM SPILL OVERS\outputs\PEAO\bajo_ingreso\1%\simulacion_4\output_tests.xlsx',p_value_vec_100','p_value_vec_100');</v>
      </c>
      <c r="RW174">
        <v>100</v>
      </c>
      <c r="RX174" t="str">
        <f>"xlswrite('G:\Mi unidad\1. PROYECTOS TELLO 2022\SCM SPILL OVERS\outputs\PEAO\densidad\1%\simulacion_4\output_tests.xlsx',p_value_vec_"&amp;RW174&amp;"','p_value_vec_"&amp;RW174&amp;"');"</f>
        <v>xlswrite('G:\Mi unidad\1. PROYECTOS TELLO 2022\SCM SPILL OVERS\outputs\PEAO\densidad\1%\simulacion_4\output_tests.xlsx',p_value_vec_100','p_value_vec_100');</v>
      </c>
      <c r="SI174">
        <v>100</v>
      </c>
      <c r="SJ174" t="str">
        <f>"xlswrite('G:\Mi unidad\1. PROYECTOS TELLO 2022\SCM SPILL OVERS\outputs\PEAO\densidad_g\1%\simulacion_4\output_tests.xlsx',p_value_vec_"&amp;SI174&amp;"','p_value_vec_"&amp;SI174&amp;"');"</f>
        <v>xlswrite('G:\Mi unidad\1. PROYECTOS TELLO 2022\SCM SPILL OVERS\outputs\PEAO\densidad_g\1%\simulacion_4\output_tests.xlsx',p_value_vec_100','p_value_vec_100');</v>
      </c>
      <c r="SU174">
        <v>100</v>
      </c>
      <c r="SV174" t="str">
        <f>"xlswrite('G:\Mi unidad\1. PROYECTOS TELLO 2022\SCM SPILL OVERS\outputs\PEAO\distancia_centro_salud\1%\simulacion_4\output_tests.xlsx',p_value_vec_"&amp;SU174&amp;"','p_value_vec_"&amp;SU174&amp;"');"</f>
        <v>xlswrite('G:\Mi unidad\1. PROYECTOS TELLO 2022\SCM SPILL OVERS\outputs\PEAO\distancia_centro_salud\1%\simulacion_4\output_tests.xlsx',p_value_vec_100','p_value_vec_100');</v>
      </c>
      <c r="TH174">
        <v>100</v>
      </c>
      <c r="TI174" t="str">
        <f>"xlswrite('G:\Mi unidad\1. PROYECTOS TELLO 2022\SCM SPILL OVERS\outputs\PEAO\informalidad\1%\simulacion_4\output_tests.xlsx',p_value_vec_"&amp;TH174&amp;"','p_value_vec_"&amp;TH174&amp;"');"</f>
        <v>xlswrite('G:\Mi unidad\1. PROYECTOS TELLO 2022\SCM SPILL OVERS\outputs\PEAO\informalidad\1%\simulacion_4\output_tests.xlsx',p_value_vec_100','p_value_vec_100');</v>
      </c>
      <c r="TU174">
        <v>100</v>
      </c>
      <c r="TV174" t="str">
        <f>"xlswrite('G:\Mi unidad\1. PROYECTOS TELLO 2022\SCM SPILL OVERS\outputs\PEAO\alimentos\1%\simulacion_4\output_tests.xlsx',p_value_vec_"&amp;TU174&amp;"','p_value_vec_"&amp;TU174&amp;"');"</f>
        <v>xlswrite('G:\Mi unidad\1. PROYECTOS TELLO 2022\SCM SPILL OVERS\outputs\PEAO\alimentos\1%\simulacion_4\output_tests.xlsx',p_value_vec_100','p_value_vec_100');</v>
      </c>
      <c r="UB174">
        <v>100</v>
      </c>
      <c r="UC174" t="str">
        <f>"xlswrite('G:\Mi unidad\1. PROYECTOS TELLO 2022\SCM SPILL OVERS\outputs\PEAO\jefe_hogar\1%\simulacion_4\output_tests.xlsx',p_value_vec_"&amp;UB174&amp;"','p_value_vec_"&amp;UB174&amp;"');"</f>
        <v>xlswrite('G:\Mi unidad\1. PROYECTOS TELLO 2022\SCM SPILL OVERS\outputs\PEAO\jefe_hogar\1%\simulacion_4\output_tests.xlsx',p_value_vec_100','p_value_vec_100');</v>
      </c>
      <c r="UI174">
        <v>100</v>
      </c>
      <c r="UJ174" t="str">
        <f>"xlswrite('G:\Mi unidad\1. PROYECTOS TELLO 2022\SCM SPILL OVERS\outputs\PEAO\mujeres\1%\simulacion_4\output_tests.xlsx',p_value_vec_"&amp;UI174&amp;"','p_value_vec_"&amp;UI174&amp;"');"</f>
        <v>xlswrite('G:\Mi unidad\1. PROYECTOS TELLO 2022\SCM SPILL OVERS\outputs\PEAO\mujeres\1%\simulacion_4\output_tests.xlsx',p_value_vec_100','p_value_vec_100');</v>
      </c>
      <c r="UU174">
        <v>100</v>
      </c>
      <c r="UV174" t="str">
        <f>"xlswrite('G:\Mi unidad\1. PROYECTOS TELLO 2022\SCM SPILL OVERS\outputs\PEAO\criminalidad\1%\simulacion_4\output_tests.xlsx',p_value_vec_"&amp;UU174&amp;"','p_value_vec_"&amp;UU174&amp;"');"</f>
        <v>xlswrite('G:\Mi unidad\1. PROYECTOS TELLO 2022\SCM SPILL OVERS\outputs\PEAO\criminalidad\1%\simulacion_4\output_tests.xlsx',p_value_vec_100','p_value_vec_100');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sp_andrews(Y_pre_"&amp;QP175&amp;",PEAO_"&amp;QP175&amp;"(:,T+s),A_"&amp;QP175&amp;",C,d,alpha_sig);"</f>
        <v xml:space="preserve">    spillover_test_87(s) = sp_andrews(Y_pre_87,PEAO_87(:,T+s),A_87,C,d,alpha_sig);</v>
      </c>
      <c r="QW175">
        <v>100</v>
      </c>
      <c r="QX175" t="str">
        <f>"xlswrite('G:\Mi unidad\1. PROYECTOS TELLO 2022\SCM SPILL OVERS\outputs\PEAO\bajo_niv_educ\1%\simulacion_4\output_tests.xlsx',alpha1_hat_vec_"&amp;QW175&amp;"','alpha1_hat_vec_"&amp;QW175&amp;"');"</f>
        <v>xlswrite('G:\Mi unidad\1. PROYECTOS TELLO 2022\SCM SPILL OVERS\outputs\PEAO\bajo_niv_educ\1%\simulacion_4\output_tests.xlsx',alpha1_hat_vec_100','alpha1_hat_vec_100');</v>
      </c>
      <c r="RK175">
        <v>100</v>
      </c>
      <c r="RL175" t="str">
        <f>"xlswrite('G:\Mi unidad\1. PROYECTOS TELLO 2022\SCM SPILL OVERS\outputs\PEAO\bajo_ingreso\1%\simulacion_4\output_tests.xlsx',alpha1_hat_vec_"&amp;RK175&amp;"','alpha1_hat_vec_"&amp;RK175&amp;"');"</f>
        <v>xlswrite('G:\Mi unidad\1. PROYECTOS TELLO 2022\SCM SPILL OVERS\outputs\PEAO\bajo_ingreso\1%\simulacion_4\output_tests.xlsx',alpha1_hat_vec_100','alpha1_hat_vec_100');</v>
      </c>
      <c r="RW175">
        <v>100</v>
      </c>
      <c r="RX175" t="str">
        <f>"xlswrite('G:\Mi unidad\1. PROYECTOS TELLO 2022\SCM SPILL OVERS\outputs\PEAO\densidad\1%\simulacion_4\output_tests.xlsx',alpha1_hat_vec_"&amp;RW175&amp;"','alpha1_hat_vec_"&amp;RW175&amp;"');"</f>
        <v>xlswrite('G:\Mi unidad\1. PROYECTOS TELLO 2022\SCM SPILL OVERS\outputs\PEAO\densidad\1%\simulacion_4\output_tests.xlsx',alpha1_hat_vec_100','alpha1_hat_vec_100');</v>
      </c>
      <c r="SI175">
        <v>100</v>
      </c>
      <c r="SJ175" t="str">
        <f>"xlswrite('G:\Mi unidad\1. PROYECTOS TELLO 2022\SCM SPILL OVERS\outputs\PEAO\densidad_g\1%\simulacion_4\output_tests.xlsx',alpha1_hat_vec_"&amp;SI175&amp;"','alpha1_hat_vec_"&amp;SI175&amp;"');"</f>
        <v>xlswrite('G:\Mi unidad\1. PROYECTOS TELLO 2022\SCM SPILL OVERS\outputs\PEAO\densidad_g\1%\simulacion_4\output_tests.xlsx',alpha1_hat_vec_100','alpha1_hat_vec_100');</v>
      </c>
      <c r="SU175">
        <v>100</v>
      </c>
      <c r="SV175" t="str">
        <f>"xlswrite('G:\Mi unidad\1. PROYECTOS TELLO 2022\SCM SPILL OVERS\outputs\PEAO\distancia_centro_salud\1%\simulacion_4\output_tests.xlsx',alpha1_hat_vec_"&amp;SU175&amp;"','alpha1_hat_vec_"&amp;SU175&amp;"');"</f>
        <v>xlswrite('G:\Mi unidad\1. PROYECTOS TELLO 2022\SCM SPILL OVERS\outputs\PEAO\distancia_centro_salud\1%\simulacion_4\output_tests.xlsx',alpha1_hat_vec_100','alpha1_hat_vec_100');</v>
      </c>
      <c r="TH175">
        <v>100</v>
      </c>
      <c r="TI175" t="str">
        <f>"xlswrite('G:\Mi unidad\1. PROYECTOS TELLO 2022\SCM SPILL OVERS\outputs\PEAO\informalidad\1%\simulacion_4\output_tests.xlsx',alpha1_hat_vec_"&amp;TH175&amp;"','alpha1_hat_vec_"&amp;TH175&amp;"');"</f>
        <v>xlswrite('G:\Mi unidad\1. PROYECTOS TELLO 2022\SCM SPILL OVERS\outputs\PEAO\informalidad\1%\simulacion_4\output_tests.xlsx',alpha1_hat_vec_100','alpha1_hat_vec_100');</v>
      </c>
      <c r="TU175">
        <v>100</v>
      </c>
      <c r="TV175" t="str">
        <f>"xlswrite('G:\Mi unidad\1. PROYECTOS TELLO 2022\SCM SPILL OVERS\outputs\PEAO\alimentos\1%\simulacion_4\output_tests.xlsx',alpha1_hat_vec_"&amp;TU175&amp;"','alpha1_hat_vec_"&amp;TU175&amp;"');"</f>
        <v>xlswrite('G:\Mi unidad\1. PROYECTOS TELLO 2022\SCM SPILL OVERS\outputs\PEAO\alimentos\1%\simulacion_4\output_tests.xlsx',alpha1_hat_vec_100','alpha1_hat_vec_100');</v>
      </c>
      <c r="UB175">
        <v>100</v>
      </c>
      <c r="UC175" t="str">
        <f>"xlswrite('G:\Mi unidad\1. PROYECTOS TELLO 2022\SCM SPILL OVERS\outputs\PEAO\jefe_hogar\1%\simulacion_4\output_tests.xlsx',alpha1_hat_vec_"&amp;UB175&amp;"','alpha1_hat_vec_"&amp;UB175&amp;"');"</f>
        <v>xlswrite('G:\Mi unidad\1. PROYECTOS TELLO 2022\SCM SPILL OVERS\outputs\PEAO\jefe_hogar\1%\simulacion_4\output_tests.xlsx',alpha1_hat_vec_100','alpha1_hat_vec_100');</v>
      </c>
      <c r="UI175">
        <v>100</v>
      </c>
      <c r="UJ175" t="str">
        <f>"xlswrite('G:\Mi unidad\1. PROYECTOS TELLO 2022\SCM SPILL OVERS\outputs\PEAO\mujeres\1%\simulacion_4\output_tests.xlsx',alpha1_hat_vec_"&amp;UI175&amp;"','alpha1_hat_vec_"&amp;UI175&amp;"');"</f>
        <v>xlswrite('G:\Mi unidad\1. PROYECTOS TELLO 2022\SCM SPILL OVERS\outputs\PEAO\mujeres\1%\simulacion_4\output_tests.xlsx',alpha1_hat_vec_100','alpha1_hat_vec_100');</v>
      </c>
      <c r="UU175">
        <v>100</v>
      </c>
      <c r="UV175" t="str">
        <f>"xlswrite('G:\Mi unidad\1. PROYECTOS TELLO 2022\SCM SPILL OVERS\outputs\PEAO\criminalidad\1%\simulacion_4\output_tests.xlsx',alpha1_hat_vec_"&amp;UU175&amp;"','alpha1_hat_vec_"&amp;UU175&amp;"');"</f>
        <v>xlswrite('G:\Mi unidad\1. PROYECTOS TELLO 2022\SCM SPILL OVERS\outputs\PEAO\criminalidad\1%\simulacion_4\output_tests.xlsx',alpha1_hat_vec_100','alpha1_hat_vec_100');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OVERS\outputs\PEAO\bajo_niv_educ\1%\simulacion_4\output_tests.xlsx',spillover_test_"&amp;QW176&amp;"','sp_test_"&amp;QW176&amp;"');"</f>
        <v>xlswrite('G:\Mi unidad\1. PROYECTOS TELLO 2022\SCM SPILL OVERS\outputs\PEAO\bajo_niv_educ\1%\simulacion_4\output_tests.xlsx',spillover_test_100','sp_test_100');</v>
      </c>
      <c r="RK176">
        <v>100</v>
      </c>
      <c r="RL176" t="str">
        <f>"xlswrite('G:\Mi unidad\1. PROYECTOS TELLO 2022\SCM SPILL OVERS\outputs\PEAO\bajo_ingreso\1%\simulacion_4\output_tests.xlsx',spillover_test_"&amp;RK176&amp;"','sp_test_"&amp;RK176&amp;"');"</f>
        <v>xlswrite('G:\Mi unidad\1. PROYECTOS TELLO 2022\SCM SPILL OVERS\outputs\PEAO\bajo_ingreso\1%\simulacion_4\output_tests.xlsx',spillover_test_100','sp_test_100');</v>
      </c>
      <c r="RW176">
        <v>100</v>
      </c>
      <c r="RX176" t="str">
        <f>"xlswrite('G:\Mi unidad\1. PROYECTOS TELLO 2022\SCM SPILL OVERS\outputs\PEAO\densidad\1%\simulacion_4\output_tests.xlsx',spillover_test_"&amp;RW176&amp;"','sp_test_"&amp;RW176&amp;"');"</f>
        <v>xlswrite('G:\Mi unidad\1. PROYECTOS TELLO 2022\SCM SPILL OVERS\outputs\PEAO\densidad\1%\simulacion_4\output_tests.xlsx',spillover_test_100','sp_test_100');</v>
      </c>
      <c r="SI176">
        <v>100</v>
      </c>
      <c r="SJ176" t="str">
        <f>"xlswrite('G:\Mi unidad\1. PROYECTOS TELLO 2022\SCM SPILL OVERS\outputs\PEAO\densidad_g\1%\simulacion_4\output_tests.xlsx',spillover_test_"&amp;SI176&amp;"','sp_test_"&amp;SI176&amp;"');"</f>
        <v>xlswrite('G:\Mi unidad\1. PROYECTOS TELLO 2022\SCM SPILL OVERS\outputs\PEAO\densidad_g\1%\simulacion_4\output_tests.xlsx',spillover_test_100','sp_test_100');</v>
      </c>
      <c r="SU176">
        <v>100</v>
      </c>
      <c r="SV176" t="str">
        <f>"xlswrite('G:\Mi unidad\1. PROYECTOS TELLO 2022\SCM SPILL OVERS\outputs\PEAO\distancia_centro_salud\1%\simulacion_4\output_tests.xlsx',spillover_test_"&amp;SU176&amp;"','sp_test_"&amp;SU176&amp;"');"</f>
        <v>xlswrite('G:\Mi unidad\1. PROYECTOS TELLO 2022\SCM SPILL OVERS\outputs\PEAO\distancia_centro_salud\1%\simulacion_4\output_tests.xlsx',spillover_test_100','sp_test_100');</v>
      </c>
      <c r="TH176">
        <v>100</v>
      </c>
      <c r="TI176" t="str">
        <f>"xlswrite('G:\Mi unidad\1. PROYECTOS TELLO 2022\SCM SPILL OVERS\outputs\PEAO\informalidad\1%\simulacion_4\output_tests.xlsx',spillover_test_"&amp;TH176&amp;"','sp_test_"&amp;TH176&amp;"');"</f>
        <v>xlswrite('G:\Mi unidad\1. PROYECTOS TELLO 2022\SCM SPILL OVERS\outputs\PEAO\informalidad\1%\simulacion_4\output_tests.xlsx',spillover_test_100','sp_test_100');</v>
      </c>
      <c r="TU176">
        <v>100</v>
      </c>
      <c r="TV176" t="str">
        <f>"xlswrite('G:\Mi unidad\1. PROYECTOS TELLO 2022\SCM SPILL OVERS\outputs\PEAO\alimentos\1%\simulacion_4\output_tests.xlsx',spillover_test_"&amp;TU176&amp;"','sp_test_"&amp;TU176&amp;"');"</f>
        <v>xlswrite('G:\Mi unidad\1. PROYECTOS TELLO 2022\SCM SPILL OVERS\outputs\PEAO\alimentos\1%\simulacion_4\output_tests.xlsx',spillover_test_100','sp_test_100');</v>
      </c>
      <c r="UB176">
        <v>100</v>
      </c>
      <c r="UC176" t="str">
        <f>"xlswrite('G:\Mi unidad\1. PROYECTOS TELLO 2022\SCM SPILL OVERS\outputs\PEAO\jefe_hogar\1%\simulacion_4\output_tests.xlsx',spillover_test_"&amp;UB176&amp;"','sp_test_"&amp;UB176&amp;"');"</f>
        <v>xlswrite('G:\Mi unidad\1. PROYECTOS TELLO 2022\SCM SPILL OVERS\outputs\PEAO\jefe_hogar\1%\simulacion_4\output_tests.xlsx',spillover_test_100','sp_test_100');</v>
      </c>
      <c r="UI176">
        <v>100</v>
      </c>
      <c r="UJ176" t="str">
        <f>"xlswrite('G:\Mi unidad\1. PROYECTOS TELLO 2022\SCM SPILL OVERS\outputs\PEAO\mujeres\1%\simulacion_4\output_tests.xlsx',spillover_test_"&amp;UI176&amp;"','sp_test_"&amp;UI176&amp;"');"</f>
        <v>xlswrite('G:\Mi unidad\1. PROYECTOS TELLO 2022\SCM SPILL OVERS\outputs\PEAO\mujeres\1%\simulacion_4\output_tests.xlsx',spillover_test_100','sp_test_100');</v>
      </c>
      <c r="UU176">
        <v>100</v>
      </c>
      <c r="UV176" t="str">
        <f>"xlswrite('G:\Mi unidad\1. PROYECTOS TELLO 2022\SCM SPILL OVERS\outputs\PEAO\criminalidad\1%\simulacion_4\output_tests.xlsx',spillover_test_"&amp;UU176&amp;"','sp_test_"&amp;UU176&amp;"');"</f>
        <v>xlswrite('G:\Mi unidad\1. PROYECTOS TELLO 2022\SCM SPILL OVERS\outputs\PEAO\criminalidad\1%\simulacion_4\output_tests.xlsx',spillover_test_100','sp_test_100');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OVERS\outputs\PEAO\bajo_niv_educ\1%\simulacion_4\output_tests.xlsx',lb_vec_"&amp;QW177&amp;"','lb_vec_"&amp;QW177&amp;"');"</f>
        <v>xlswrite('G:\Mi unidad\1. PROYECTOS TELLO 2022\SCM SPILL OVERS\outputs\PEAO\bajo_niv_educ\1%\simulacion_4\output_tests.xlsx',lb_vec_104','lb_vec_104');</v>
      </c>
      <c r="RK177">
        <v>104</v>
      </c>
      <c r="RL177" t="str">
        <f>"xlswrite('G:\Mi unidad\1. PROYECTOS TELLO 2022\SCM SPILL OVERS\outputs\PEAO\bajo_ingreso\1%\simulacion_4\output_tests.xlsx',lb_vec_"&amp;RK177&amp;"','lb_vec_"&amp;RK177&amp;"');"</f>
        <v>xlswrite('G:\Mi unidad\1. PROYECTOS TELLO 2022\SCM SPILL OVERS\outputs\PEAO\bajo_ingreso\1%\simulacion_4\output_tests.xlsx',lb_vec_104','lb_vec_104');</v>
      </c>
      <c r="RW177">
        <v>104</v>
      </c>
      <c r="RX177" t="str">
        <f>"xlswrite('G:\Mi unidad\1. PROYECTOS TELLO 2022\SCM SPILL OVERS\outputs\PEAO\densidad\1%\simulacion_4\output_tests.xlsx',lb_vec_"&amp;RW177&amp;"','lb_vec_"&amp;RW177&amp;"');"</f>
        <v>xlswrite('G:\Mi unidad\1. PROYECTOS TELLO 2022\SCM SPILL OVERS\outputs\PEAO\densidad\1%\simulacion_4\output_tests.xlsx',lb_vec_104','lb_vec_104');</v>
      </c>
      <c r="SI177">
        <v>104</v>
      </c>
      <c r="SJ177" t="str">
        <f>"xlswrite('G:\Mi unidad\1. PROYECTOS TELLO 2022\SCM SPILL OVERS\outputs\PEAO\densidad_g\1%\simulacion_4\output_tests.xlsx',lb_vec_"&amp;SI177&amp;"','lb_vec_"&amp;SI177&amp;"');"</f>
        <v>xlswrite('G:\Mi unidad\1. PROYECTOS TELLO 2022\SCM SPILL OVERS\outputs\PEAO\densidad_g\1%\simulacion_4\output_tests.xlsx',lb_vec_104','lb_vec_104');</v>
      </c>
      <c r="SU177">
        <v>104</v>
      </c>
      <c r="SV177" t="str">
        <f>"xlswrite('G:\Mi unidad\1. PROYECTOS TELLO 2022\SCM SPILL OVERS\outputs\PEAO\distancia_centro_salud\1%\simulacion_4\output_tests.xlsx',lb_vec_"&amp;SU177&amp;"','lb_vec_"&amp;SU177&amp;"');"</f>
        <v>xlswrite('G:\Mi unidad\1. PROYECTOS TELLO 2022\SCM SPILL OVERS\outputs\PEAO\distancia_centro_salud\1%\simulacion_4\output_tests.xlsx',lb_vec_104','lb_vec_104');</v>
      </c>
      <c r="TH177">
        <v>104</v>
      </c>
      <c r="TI177" t="str">
        <f>"xlswrite('G:\Mi unidad\1. PROYECTOS TELLO 2022\SCM SPILL OVERS\outputs\PEAO\informalidad\1%\simulacion_4\output_tests.xlsx',lb_vec_"&amp;TH177&amp;"','lb_vec_"&amp;TH177&amp;"');"</f>
        <v>xlswrite('G:\Mi unidad\1. PROYECTOS TELLO 2022\SCM SPILL OVERS\outputs\PEAO\informalidad\1%\simulacion_4\output_tests.xlsx',lb_vec_104','lb_vec_104');</v>
      </c>
      <c r="TU177">
        <v>104</v>
      </c>
      <c r="TV177" t="str">
        <f>"xlswrite('G:\Mi unidad\1. PROYECTOS TELLO 2022\SCM SPILL OVERS\outputs\PEAO\alimentos\1%\simulacion_4\output_tests.xlsx',lb_vec_"&amp;TU177&amp;"','lb_vec_"&amp;TU177&amp;"');"</f>
        <v>xlswrite('G:\Mi unidad\1. PROYECTOS TELLO 2022\SCM SPILL OVERS\outputs\PEAO\alimentos\1%\simulacion_4\output_tests.xlsx',lb_vec_104','lb_vec_104');</v>
      </c>
      <c r="UB177">
        <v>104</v>
      </c>
      <c r="UC177" t="str">
        <f>"xlswrite('G:\Mi unidad\1. PROYECTOS TELLO 2022\SCM SPILL OVERS\outputs\PEAO\jefe_hogar\1%\simulacion_4\output_tests.xlsx',lb_vec_"&amp;UB177&amp;"','lb_vec_"&amp;UB177&amp;"');"</f>
        <v>xlswrite('G:\Mi unidad\1. PROYECTOS TELLO 2022\SCM SPILL OVERS\outputs\PEAO\jefe_hogar\1%\simulacion_4\output_tests.xlsx',lb_vec_104','lb_vec_104');</v>
      </c>
      <c r="UI177">
        <v>104</v>
      </c>
      <c r="UJ177" t="str">
        <f>"xlswrite('G:\Mi unidad\1. PROYECTOS TELLO 2022\SCM SPILL OVERS\outputs\PEAO\mujeres\1%\simulacion_4\output_tests.xlsx',lb_vec_"&amp;UI177&amp;"','lb_vec_"&amp;UI177&amp;"');"</f>
        <v>xlswrite('G:\Mi unidad\1. PROYECTOS TELLO 2022\SCM SPILL OVERS\outputs\PEAO\mujeres\1%\simulacion_4\output_tests.xlsx',lb_vec_104','lb_vec_104');</v>
      </c>
      <c r="UU177">
        <v>104</v>
      </c>
      <c r="UV177" t="str">
        <f>"xlswrite('G:\Mi unidad\1. PROYECTOS TELLO 2022\SCM SPILL OVERS\outputs\PEAO\criminalidad\1%\simulacion_4\output_tests.xlsx',lb_vec_"&amp;UU177&amp;"','lb_vec_"&amp;UU177&amp;"');"</f>
        <v>xlswrite('G:\Mi unidad\1. PROYECTOS TELLO 2022\SCM SPILL OVERS\outputs\PEAO\criminalidad\1%\simulacion_4\output_tests.xlsx',lb_vec_104','lb_vec_104');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sp_andrews_te(Y_pre_"&amp;QI178&amp;",PEAO_"&amp;QI178&amp;"(:,T+s),A_"&amp;QI178&amp;",C,.05);"</f>
        <v xml:space="preserve">    [p_value_71,lb_71,ub_71] = sp_andrews_te(Y_pre_71,PEAO_71(:,T+s),A_71,C,.05);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OVERS\outputs\PEAO\bajo_niv_educ\1%\simulacion_4\output_tests.xlsx',ub_vec_"&amp;QW178&amp;"','ub_vec_"&amp;QW178&amp;"');"</f>
        <v>xlswrite('G:\Mi unidad\1. PROYECTOS TELLO 2022\SCM SPILL OVERS\outputs\PEAO\bajo_niv_educ\1%\simulacion_4\output_tests.xlsx',ub_vec_104','ub_vec_104');</v>
      </c>
      <c r="RK178">
        <v>104</v>
      </c>
      <c r="RL178" t="str">
        <f>"xlswrite('G:\Mi unidad\1. PROYECTOS TELLO 2022\SCM SPILL OVERS\outputs\PEAO\bajo_ingreso\1%\simulacion_4\output_tests.xlsx',ub_vec_"&amp;RK178&amp;"','ub_vec_"&amp;RK178&amp;"');"</f>
        <v>xlswrite('G:\Mi unidad\1. PROYECTOS TELLO 2022\SCM SPILL OVERS\outputs\PEAO\bajo_ingreso\1%\simulacion_4\output_tests.xlsx',ub_vec_104','ub_vec_104');</v>
      </c>
      <c r="RW178">
        <v>104</v>
      </c>
      <c r="RX178" t="str">
        <f>"xlswrite('G:\Mi unidad\1. PROYECTOS TELLO 2022\SCM SPILL OVERS\outputs\PEAO\densidad\1%\simulacion_4\output_tests.xlsx',ub_vec_"&amp;RW178&amp;"','ub_vec_"&amp;RW178&amp;"');"</f>
        <v>xlswrite('G:\Mi unidad\1. PROYECTOS TELLO 2022\SCM SPILL OVERS\outputs\PEAO\densidad\1%\simulacion_4\output_tests.xlsx',ub_vec_104','ub_vec_104');</v>
      </c>
      <c r="SI178">
        <v>104</v>
      </c>
      <c r="SJ178" t="str">
        <f>"xlswrite('G:\Mi unidad\1. PROYECTOS TELLO 2022\SCM SPILL OVERS\outputs\PEAO\densidad_g\1%\simulacion_4\output_tests.xlsx',ub_vec_"&amp;SI178&amp;"','ub_vec_"&amp;SI178&amp;"');"</f>
        <v>xlswrite('G:\Mi unidad\1. PROYECTOS TELLO 2022\SCM SPILL OVERS\outputs\PEAO\densidad_g\1%\simulacion_4\output_tests.xlsx',ub_vec_104','ub_vec_104');</v>
      </c>
      <c r="SU178">
        <v>104</v>
      </c>
      <c r="SV178" t="str">
        <f>"xlswrite('G:\Mi unidad\1. PROYECTOS TELLO 2022\SCM SPILL OVERS\outputs\PEAO\distancia_centro_salud\1%\simulacion_4\output_tests.xlsx',ub_vec_"&amp;SU178&amp;"','ub_vec_"&amp;SU178&amp;"');"</f>
        <v>xlswrite('G:\Mi unidad\1. PROYECTOS TELLO 2022\SCM SPILL OVERS\outputs\PEAO\distancia_centro_salud\1%\simulacion_4\output_tests.xlsx',ub_vec_104','ub_vec_104');</v>
      </c>
      <c r="TH178">
        <v>104</v>
      </c>
      <c r="TI178" t="str">
        <f>"xlswrite('G:\Mi unidad\1. PROYECTOS TELLO 2022\SCM SPILL OVERS\outputs\PEAO\informalidad\1%\simulacion_4\output_tests.xlsx',ub_vec_"&amp;TH178&amp;"','ub_vec_"&amp;TH178&amp;"');"</f>
        <v>xlswrite('G:\Mi unidad\1. PROYECTOS TELLO 2022\SCM SPILL OVERS\outputs\PEAO\informalidad\1%\simulacion_4\output_tests.xlsx',ub_vec_104','ub_vec_104');</v>
      </c>
      <c r="TU178">
        <v>104</v>
      </c>
      <c r="TV178" t="str">
        <f>"xlswrite('G:\Mi unidad\1. PROYECTOS TELLO 2022\SCM SPILL OVERS\outputs\PEAO\alimentos\1%\simulacion_4\output_tests.xlsx',ub_vec_"&amp;TU178&amp;"','ub_vec_"&amp;TU178&amp;"');"</f>
        <v>xlswrite('G:\Mi unidad\1. PROYECTOS TELLO 2022\SCM SPILL OVERS\outputs\PEAO\alimentos\1%\simulacion_4\output_tests.xlsx',ub_vec_104','ub_vec_104');</v>
      </c>
      <c r="UB178">
        <v>104</v>
      </c>
      <c r="UC178" t="str">
        <f>"xlswrite('G:\Mi unidad\1. PROYECTOS TELLO 2022\SCM SPILL OVERS\outputs\PEAO\jefe_hogar\1%\simulacion_4\output_tests.xlsx',ub_vec_"&amp;UB178&amp;"','ub_vec_"&amp;UB178&amp;"');"</f>
        <v>xlswrite('G:\Mi unidad\1. PROYECTOS TELLO 2022\SCM SPILL OVERS\outputs\PEAO\jefe_hogar\1%\simulacion_4\output_tests.xlsx',ub_vec_104','ub_vec_104');</v>
      </c>
      <c r="UI178">
        <v>104</v>
      </c>
      <c r="UJ178" t="str">
        <f>"xlswrite('G:\Mi unidad\1. PROYECTOS TELLO 2022\SCM SPILL OVERS\outputs\PEAO\mujeres\1%\simulacion_4\output_tests.xlsx',ub_vec_"&amp;UI178&amp;"','ub_vec_"&amp;UI178&amp;"');"</f>
        <v>xlswrite('G:\Mi unidad\1. PROYECTOS TELLO 2022\SCM SPILL OVERS\outputs\PEAO\mujeres\1%\simulacion_4\output_tests.xlsx',ub_vec_104','ub_vec_104');</v>
      </c>
      <c r="UU178">
        <v>104</v>
      </c>
      <c r="UV178" t="str">
        <f>"xlswrite('G:\Mi unidad\1. PROYECTOS TELLO 2022\SCM SPILL OVERS\outputs\PEAO\criminalidad\1%\simulacion_4\output_tests.xlsx',ub_vec_"&amp;UU178&amp;"','ub_vec_"&amp;UU178&amp;"');"</f>
        <v>xlswrite('G:\Mi unidad\1. PROYECTOS TELLO 2022\SCM SPILL OVERS\outputs\PEAO\criminalidad\1%\simulacion_4\output_tests.xlsx',ub_vec_104','ub_vec_104');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OVERS\outputs\PEAO\bajo_niv_educ\1%\simulacion_4\output_tests.xlsx',p_value_vec_"&amp;QW179&amp;"','p_value_vec_"&amp;QW179&amp;"');"</f>
        <v>xlswrite('G:\Mi unidad\1. PROYECTOS TELLO 2022\SCM SPILL OVERS\outputs\PEAO\bajo_niv_educ\1%\simulacion_4\output_tests.xlsx',p_value_vec_104','p_value_vec_104');</v>
      </c>
      <c r="RK179">
        <v>104</v>
      </c>
      <c r="RL179" t="str">
        <f>"xlswrite('G:\Mi unidad\1. PROYECTOS TELLO 2022\SCM SPILL OVERS\outputs\PEAO\bajo_ingreso\1%\simulacion_4\output_tests.xlsx',p_value_vec_"&amp;RK179&amp;"','p_value_vec_"&amp;RK179&amp;"');"</f>
        <v>xlswrite('G:\Mi unidad\1. PROYECTOS TELLO 2022\SCM SPILL OVERS\outputs\PEAO\bajo_ingreso\1%\simulacion_4\output_tests.xlsx',p_value_vec_104','p_value_vec_104');</v>
      </c>
      <c r="RW179">
        <v>104</v>
      </c>
      <c r="RX179" t="str">
        <f>"xlswrite('G:\Mi unidad\1. PROYECTOS TELLO 2022\SCM SPILL OVERS\outputs\PEAO\densidad\1%\simulacion_4\output_tests.xlsx',p_value_vec_"&amp;RW179&amp;"','p_value_vec_"&amp;RW179&amp;"');"</f>
        <v>xlswrite('G:\Mi unidad\1. PROYECTOS TELLO 2022\SCM SPILL OVERS\outputs\PEAO\densidad\1%\simulacion_4\output_tests.xlsx',p_value_vec_104','p_value_vec_104');</v>
      </c>
      <c r="SI179">
        <v>104</v>
      </c>
      <c r="SJ179" t="str">
        <f>"xlswrite('G:\Mi unidad\1. PROYECTOS TELLO 2022\SCM SPILL OVERS\outputs\PEAO\densidad_g\1%\simulacion_4\output_tests.xlsx',p_value_vec_"&amp;SI179&amp;"','p_value_vec_"&amp;SI179&amp;"');"</f>
        <v>xlswrite('G:\Mi unidad\1. PROYECTOS TELLO 2022\SCM SPILL OVERS\outputs\PEAO\densidad_g\1%\simulacion_4\output_tests.xlsx',p_value_vec_104','p_value_vec_104');</v>
      </c>
      <c r="SU179">
        <v>104</v>
      </c>
      <c r="SV179" t="str">
        <f>"xlswrite('G:\Mi unidad\1. PROYECTOS TELLO 2022\SCM SPILL OVERS\outputs\PEAO\distancia_centro_salud\1%\simulacion_4\output_tests.xlsx',p_value_vec_"&amp;SU179&amp;"','p_value_vec_"&amp;SU179&amp;"');"</f>
        <v>xlswrite('G:\Mi unidad\1. PROYECTOS TELLO 2022\SCM SPILL OVERS\outputs\PEAO\distancia_centro_salud\1%\simulacion_4\output_tests.xlsx',p_value_vec_104','p_value_vec_104');</v>
      </c>
      <c r="TH179">
        <v>104</v>
      </c>
      <c r="TI179" t="str">
        <f>"xlswrite('G:\Mi unidad\1. PROYECTOS TELLO 2022\SCM SPILL OVERS\outputs\PEAO\informalidad\1%\simulacion_4\output_tests.xlsx',p_value_vec_"&amp;TH179&amp;"','p_value_vec_"&amp;TH179&amp;"');"</f>
        <v>xlswrite('G:\Mi unidad\1. PROYECTOS TELLO 2022\SCM SPILL OVERS\outputs\PEAO\informalidad\1%\simulacion_4\output_tests.xlsx',p_value_vec_104','p_value_vec_104');</v>
      </c>
      <c r="TU179">
        <v>104</v>
      </c>
      <c r="TV179" t="str">
        <f>"xlswrite('G:\Mi unidad\1. PROYECTOS TELLO 2022\SCM SPILL OVERS\outputs\PEAO\alimentos\1%\simulacion_4\output_tests.xlsx',p_value_vec_"&amp;TU179&amp;"','p_value_vec_"&amp;TU179&amp;"');"</f>
        <v>xlswrite('G:\Mi unidad\1. PROYECTOS TELLO 2022\SCM SPILL OVERS\outputs\PEAO\alimentos\1%\simulacion_4\output_tests.xlsx',p_value_vec_104','p_value_vec_104');</v>
      </c>
      <c r="UB179">
        <v>104</v>
      </c>
      <c r="UC179" t="str">
        <f>"xlswrite('G:\Mi unidad\1. PROYECTOS TELLO 2022\SCM SPILL OVERS\outputs\PEAO\jefe_hogar\1%\simulacion_4\output_tests.xlsx',p_value_vec_"&amp;UB179&amp;"','p_value_vec_"&amp;UB179&amp;"');"</f>
        <v>xlswrite('G:\Mi unidad\1. PROYECTOS TELLO 2022\SCM SPILL OVERS\outputs\PEAO\jefe_hogar\1%\simulacion_4\output_tests.xlsx',p_value_vec_104','p_value_vec_104');</v>
      </c>
      <c r="UI179">
        <v>104</v>
      </c>
      <c r="UJ179" t="str">
        <f>"xlswrite('G:\Mi unidad\1. PROYECTOS TELLO 2022\SCM SPILL OVERS\outputs\PEAO\mujeres\1%\simulacion_4\output_tests.xlsx',p_value_vec_"&amp;UI179&amp;"','p_value_vec_"&amp;UI179&amp;"');"</f>
        <v>xlswrite('G:\Mi unidad\1. PROYECTOS TELLO 2022\SCM SPILL OVERS\outputs\PEAO\mujeres\1%\simulacion_4\output_tests.xlsx',p_value_vec_104','p_value_vec_104');</v>
      </c>
      <c r="UU179">
        <v>104</v>
      </c>
      <c r="UV179" t="str">
        <f>"xlswrite('G:\Mi unidad\1. PROYECTOS TELLO 2022\SCM SPILL OVERS\outputs\PEAO\criminalidad\1%\simulacion_4\output_tests.xlsx',p_value_vec_"&amp;UU179&amp;"','p_value_vec_"&amp;UU179&amp;"');"</f>
        <v>xlswrite('G:\Mi unidad\1. PROYECTOS TELLO 2022\SCM SPILL OVERS\outputs\PEAO\criminalidad\1%\simulacion_4\output_tests.xlsx',p_value_vec_104','p_value_vec_104');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OVERS\outputs\PEAO\bajo_niv_educ\1%\simulacion_4\output_tests.xlsx',alpha1_hat_vec_"&amp;QW180&amp;"','alpha1_hat_vec_"&amp;QW180&amp;"');"</f>
        <v>xlswrite('G:\Mi unidad\1. PROYECTOS TELLO 2022\SCM SPILL OVERS\outputs\PEAO\bajo_niv_educ\1%\simulacion_4\output_tests.xlsx',alpha1_hat_vec_104','alpha1_hat_vec_104');</v>
      </c>
      <c r="RK180">
        <v>104</v>
      </c>
      <c r="RL180" t="str">
        <f>"xlswrite('G:\Mi unidad\1. PROYECTOS TELLO 2022\SCM SPILL OVERS\outputs\PEAO\bajo_ingreso\1%\simulacion_4\output_tests.xlsx',alpha1_hat_vec_"&amp;RK180&amp;"','alpha1_hat_vec_"&amp;RK180&amp;"');"</f>
        <v>xlswrite('G:\Mi unidad\1. PROYECTOS TELLO 2022\SCM SPILL OVERS\outputs\PEAO\bajo_ingreso\1%\simulacion_4\output_tests.xlsx',alpha1_hat_vec_104','alpha1_hat_vec_104');</v>
      </c>
      <c r="RW180">
        <v>104</v>
      </c>
      <c r="RX180" t="str">
        <f>"xlswrite('G:\Mi unidad\1. PROYECTOS TELLO 2022\SCM SPILL OVERS\outputs\PEAO\densidad\1%\simulacion_4\output_tests.xlsx',alpha1_hat_vec_"&amp;RW180&amp;"','alpha1_hat_vec_"&amp;RW180&amp;"');"</f>
        <v>xlswrite('G:\Mi unidad\1. PROYECTOS TELLO 2022\SCM SPILL OVERS\outputs\PEAO\densidad\1%\simulacion_4\output_tests.xlsx',alpha1_hat_vec_104','alpha1_hat_vec_104');</v>
      </c>
      <c r="SI180">
        <v>104</v>
      </c>
      <c r="SJ180" t="str">
        <f>"xlswrite('G:\Mi unidad\1. PROYECTOS TELLO 2022\SCM SPILL OVERS\outputs\PEAO\densidad_g\1%\simulacion_4\output_tests.xlsx',alpha1_hat_vec_"&amp;SI180&amp;"','alpha1_hat_vec_"&amp;SI180&amp;"');"</f>
        <v>xlswrite('G:\Mi unidad\1. PROYECTOS TELLO 2022\SCM SPILL OVERS\outputs\PEAO\densidad_g\1%\simulacion_4\output_tests.xlsx',alpha1_hat_vec_104','alpha1_hat_vec_104');</v>
      </c>
      <c r="SU180">
        <v>104</v>
      </c>
      <c r="SV180" t="str">
        <f>"xlswrite('G:\Mi unidad\1. PROYECTOS TELLO 2022\SCM SPILL OVERS\outputs\PEAO\distancia_centro_salud\1%\simulacion_4\output_tests.xlsx',alpha1_hat_vec_"&amp;SU180&amp;"','alpha1_hat_vec_"&amp;SU180&amp;"');"</f>
        <v>xlswrite('G:\Mi unidad\1. PROYECTOS TELLO 2022\SCM SPILL OVERS\outputs\PEAO\distancia_centro_salud\1%\simulacion_4\output_tests.xlsx',alpha1_hat_vec_104','alpha1_hat_vec_104');</v>
      </c>
      <c r="TH180">
        <v>104</v>
      </c>
      <c r="TI180" t="str">
        <f>"xlswrite('G:\Mi unidad\1. PROYECTOS TELLO 2022\SCM SPILL OVERS\outputs\PEAO\informalidad\1%\simulacion_4\output_tests.xlsx',alpha1_hat_vec_"&amp;TH180&amp;"','alpha1_hat_vec_"&amp;TH180&amp;"');"</f>
        <v>xlswrite('G:\Mi unidad\1. PROYECTOS TELLO 2022\SCM SPILL OVERS\outputs\PEAO\informalidad\1%\simulacion_4\output_tests.xlsx',alpha1_hat_vec_104','alpha1_hat_vec_104');</v>
      </c>
      <c r="TU180">
        <v>104</v>
      </c>
      <c r="TV180" t="str">
        <f>"xlswrite('G:\Mi unidad\1. PROYECTOS TELLO 2022\SCM SPILL OVERS\outputs\PEAO\alimentos\1%\simulacion_4\output_tests.xlsx',alpha1_hat_vec_"&amp;TU180&amp;"','alpha1_hat_vec_"&amp;TU180&amp;"');"</f>
        <v>xlswrite('G:\Mi unidad\1. PROYECTOS TELLO 2022\SCM SPILL OVERS\outputs\PEAO\alimentos\1%\simulacion_4\output_tests.xlsx',alpha1_hat_vec_104','alpha1_hat_vec_104');</v>
      </c>
      <c r="UB180">
        <v>104</v>
      </c>
      <c r="UC180" t="str">
        <f>"xlswrite('G:\Mi unidad\1. PROYECTOS TELLO 2022\SCM SPILL OVERS\outputs\PEAO\jefe_hogar\1%\simulacion_4\output_tests.xlsx',alpha1_hat_vec_"&amp;UB180&amp;"','alpha1_hat_vec_"&amp;UB180&amp;"');"</f>
        <v>xlswrite('G:\Mi unidad\1. PROYECTOS TELLO 2022\SCM SPILL OVERS\outputs\PEAO\jefe_hogar\1%\simulacion_4\output_tests.xlsx',alpha1_hat_vec_104','alpha1_hat_vec_104');</v>
      </c>
      <c r="UI180">
        <v>104</v>
      </c>
      <c r="UJ180" t="str">
        <f>"xlswrite('G:\Mi unidad\1. PROYECTOS TELLO 2022\SCM SPILL OVERS\outputs\PEAO\mujeres\1%\simulacion_4\output_tests.xlsx',alpha1_hat_vec_"&amp;UI180&amp;"','alpha1_hat_vec_"&amp;UI180&amp;"');"</f>
        <v>xlswrite('G:\Mi unidad\1. PROYECTOS TELLO 2022\SCM SPILL OVERS\outputs\PEAO\mujeres\1%\simulacion_4\output_tests.xlsx',alpha1_hat_vec_104','alpha1_hat_vec_104');</v>
      </c>
      <c r="UU180">
        <v>104</v>
      </c>
      <c r="UV180" t="str">
        <f>"xlswrite('G:\Mi unidad\1. PROYECTOS TELLO 2022\SCM SPILL OVERS\outputs\PEAO\criminalidad\1%\simulacion_4\output_tests.xlsx',alpha1_hat_vec_"&amp;UU180&amp;"','alpha1_hat_vec_"&amp;UU180&amp;"');"</f>
        <v>xlswrite('G:\Mi unidad\1. PROYECTOS TELLO 2022\SCM SPILL OVERS\outputs\PEAO\criminalidad\1%\simulacion_4\output_tests.xlsx',alpha1_hat_vec_104','alpha1_hat_vec_104');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sp_andrews(Y_pre_"&amp;QP181&amp;",PEAO_"&amp;QP181&amp;"(:,T+s),A_"&amp;QP181&amp;",C,d,alpha_sig);"</f>
        <v xml:space="preserve">    spillover_test_88(s) = sp_andrews(Y_pre_88,PEAO_88(:,T+s),A_88,C,d,alpha_sig);</v>
      </c>
      <c r="QW181">
        <v>104</v>
      </c>
      <c r="QX181" t="str">
        <f>"xlswrite('G:\Mi unidad\1. PROYECTOS TELLO 2022\SCM SPILL OVERS\outputs\PEAO\bajo_niv_educ\1%\simulacion_4\output_tests.xlsx',spillover_test_"&amp;QW181&amp;"','sp_test_"&amp;QW181&amp;"');"</f>
        <v>xlswrite('G:\Mi unidad\1. PROYECTOS TELLO 2022\SCM SPILL OVERS\outputs\PEAO\bajo_niv_educ\1%\simulacion_4\output_tests.xlsx',spillover_test_104','sp_test_104');</v>
      </c>
      <c r="RK181">
        <v>104</v>
      </c>
      <c r="RL181" t="str">
        <f>"xlswrite('G:\Mi unidad\1. PROYECTOS TELLO 2022\SCM SPILL OVERS\outputs\PEAO\bajo_ingreso\1%\simulacion_4\output_tests.xlsx',spillover_test_"&amp;RK181&amp;"','sp_test_"&amp;RK181&amp;"');"</f>
        <v>xlswrite('G:\Mi unidad\1. PROYECTOS TELLO 2022\SCM SPILL OVERS\outputs\PEAO\bajo_ingreso\1%\simulacion_4\output_tests.xlsx',spillover_test_104','sp_test_104');</v>
      </c>
      <c r="RW181">
        <v>104</v>
      </c>
      <c r="RX181" t="str">
        <f>"xlswrite('G:\Mi unidad\1. PROYECTOS TELLO 2022\SCM SPILL OVERS\outputs\PEAO\densidad\1%\simulacion_4\output_tests.xlsx',spillover_test_"&amp;RW181&amp;"','sp_test_"&amp;RW181&amp;"');"</f>
        <v>xlswrite('G:\Mi unidad\1. PROYECTOS TELLO 2022\SCM SPILL OVERS\outputs\PEAO\densidad\1%\simulacion_4\output_tests.xlsx',spillover_test_104','sp_test_104');</v>
      </c>
      <c r="SI181">
        <v>104</v>
      </c>
      <c r="SJ181" t="str">
        <f>"xlswrite('G:\Mi unidad\1. PROYECTOS TELLO 2022\SCM SPILL OVERS\outputs\PEAO\densidad_g\1%\simulacion_4\output_tests.xlsx',spillover_test_"&amp;SI181&amp;"','sp_test_"&amp;SI181&amp;"');"</f>
        <v>xlswrite('G:\Mi unidad\1. PROYECTOS TELLO 2022\SCM SPILL OVERS\outputs\PEAO\densidad_g\1%\simulacion_4\output_tests.xlsx',spillover_test_104','sp_test_104');</v>
      </c>
      <c r="SU181">
        <v>104</v>
      </c>
      <c r="SV181" t="str">
        <f>"xlswrite('G:\Mi unidad\1. PROYECTOS TELLO 2022\SCM SPILL OVERS\outputs\PEAO\distancia_centro_salud\1%\simulacion_4\output_tests.xlsx',spillover_test_"&amp;SU181&amp;"','sp_test_"&amp;SU181&amp;"');"</f>
        <v>xlswrite('G:\Mi unidad\1. PROYECTOS TELLO 2022\SCM SPILL OVERS\outputs\PEAO\distancia_centro_salud\1%\simulacion_4\output_tests.xlsx',spillover_test_104','sp_test_104');</v>
      </c>
      <c r="TH181">
        <v>104</v>
      </c>
      <c r="TI181" t="str">
        <f>"xlswrite('G:\Mi unidad\1. PROYECTOS TELLO 2022\SCM SPILL OVERS\outputs\PEAO\informalidad\1%\simulacion_4\output_tests.xlsx',spillover_test_"&amp;TH181&amp;"','sp_test_"&amp;TH181&amp;"');"</f>
        <v>xlswrite('G:\Mi unidad\1. PROYECTOS TELLO 2022\SCM SPILL OVERS\outputs\PEAO\informalidad\1%\simulacion_4\output_tests.xlsx',spillover_test_104','sp_test_104');</v>
      </c>
      <c r="TU181">
        <v>104</v>
      </c>
      <c r="TV181" t="str">
        <f>"xlswrite('G:\Mi unidad\1. PROYECTOS TELLO 2022\SCM SPILL OVERS\outputs\PEAO\alimentos\1%\simulacion_4\output_tests.xlsx',spillover_test_"&amp;TU181&amp;"','sp_test_"&amp;TU181&amp;"');"</f>
        <v>xlswrite('G:\Mi unidad\1. PROYECTOS TELLO 2022\SCM SPILL OVERS\outputs\PEAO\alimentos\1%\simulacion_4\output_tests.xlsx',spillover_test_104','sp_test_104');</v>
      </c>
      <c r="UB181">
        <v>104</v>
      </c>
      <c r="UC181" t="str">
        <f>"xlswrite('G:\Mi unidad\1. PROYECTOS TELLO 2022\SCM SPILL OVERS\outputs\PEAO\jefe_hogar\1%\simulacion_4\output_tests.xlsx',spillover_test_"&amp;UB181&amp;"','sp_test_"&amp;UB181&amp;"');"</f>
        <v>xlswrite('G:\Mi unidad\1. PROYECTOS TELLO 2022\SCM SPILL OVERS\outputs\PEAO\jefe_hogar\1%\simulacion_4\output_tests.xlsx',spillover_test_104','sp_test_104');</v>
      </c>
      <c r="UI181">
        <v>104</v>
      </c>
      <c r="UJ181" t="str">
        <f>"xlswrite('G:\Mi unidad\1. PROYECTOS TELLO 2022\SCM SPILL OVERS\outputs\PEAO\mujeres\1%\simulacion_4\output_tests.xlsx',spillover_test_"&amp;UI181&amp;"','sp_test_"&amp;UI181&amp;"');"</f>
        <v>xlswrite('G:\Mi unidad\1. PROYECTOS TELLO 2022\SCM SPILL OVERS\outputs\PEAO\mujeres\1%\simulacion_4\output_tests.xlsx',spillover_test_104','sp_test_104');</v>
      </c>
      <c r="UU181">
        <v>104</v>
      </c>
      <c r="UV181" t="str">
        <f>"xlswrite('G:\Mi unidad\1. PROYECTOS TELLO 2022\SCM SPILL OVERS\outputs\PEAO\criminalidad\1%\simulacion_4\output_tests.xlsx',spillover_test_"&amp;UU181&amp;"','sp_test_"&amp;UU181&amp;"');"</f>
        <v>xlswrite('G:\Mi unidad\1. PROYECTOS TELLO 2022\SCM SPILL OVERS\outputs\PEAO\criminalidad\1%\simulacion_4\output_tests.xlsx',spillover_test_104','sp_test_104');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OVERS\outputs\PEAO\bajo_niv_educ\1%\simulacion_4\output_tests.xlsx',lb_vec_"&amp;QW182&amp;"','lb_vec_"&amp;QW182&amp;"');"</f>
        <v>xlswrite('G:\Mi unidad\1. PROYECTOS TELLO 2022\SCM SPILL OVERS\outputs\PEAO\bajo_niv_educ\1%\simulacion_4\output_tests.xlsx',lb_vec_105','lb_vec_105');</v>
      </c>
      <c r="RK182">
        <v>105</v>
      </c>
      <c r="RL182" t="str">
        <f>"xlswrite('G:\Mi unidad\1. PROYECTOS TELLO 2022\SCM SPILL OVERS\outputs\PEAO\bajo_ingreso\1%\simulacion_4\output_tests.xlsx',lb_vec_"&amp;RK182&amp;"','lb_vec_"&amp;RK182&amp;"');"</f>
        <v>xlswrite('G:\Mi unidad\1. PROYECTOS TELLO 2022\SCM SPILL OVERS\outputs\PEAO\bajo_ingreso\1%\simulacion_4\output_tests.xlsx',lb_vec_105','lb_vec_105');</v>
      </c>
      <c r="RW182">
        <v>105</v>
      </c>
      <c r="RX182" t="str">
        <f>"xlswrite('G:\Mi unidad\1. PROYECTOS TELLO 2022\SCM SPILL OVERS\outputs\PEAO\densidad\1%\simulacion_4\output_tests.xlsx',lb_vec_"&amp;RW182&amp;"','lb_vec_"&amp;RW182&amp;"');"</f>
        <v>xlswrite('G:\Mi unidad\1. PROYECTOS TELLO 2022\SCM SPILL OVERS\outputs\PEAO\densidad\1%\simulacion_4\output_tests.xlsx',lb_vec_105','lb_vec_105');</v>
      </c>
      <c r="SI182">
        <v>105</v>
      </c>
      <c r="SJ182" t="str">
        <f>"xlswrite('G:\Mi unidad\1. PROYECTOS TELLO 2022\SCM SPILL OVERS\outputs\PEAO\densidad_g\1%\simulacion_4\output_tests.xlsx',lb_vec_"&amp;SI182&amp;"','lb_vec_"&amp;SI182&amp;"');"</f>
        <v>xlswrite('G:\Mi unidad\1. PROYECTOS TELLO 2022\SCM SPILL OVERS\outputs\PEAO\densidad_g\1%\simulacion_4\output_tests.xlsx',lb_vec_105','lb_vec_105');</v>
      </c>
      <c r="SU182">
        <v>105</v>
      </c>
      <c r="SV182" t="str">
        <f>"xlswrite('G:\Mi unidad\1. PROYECTOS TELLO 2022\SCM SPILL OVERS\outputs\PEAO\distancia_centro_salud\1%\simulacion_4\output_tests.xlsx',lb_vec_"&amp;SU182&amp;"','lb_vec_"&amp;SU182&amp;"');"</f>
        <v>xlswrite('G:\Mi unidad\1. PROYECTOS TELLO 2022\SCM SPILL OVERS\outputs\PEAO\distancia_centro_salud\1%\simulacion_4\output_tests.xlsx',lb_vec_105','lb_vec_105');</v>
      </c>
      <c r="TH182">
        <v>105</v>
      </c>
      <c r="TI182" t="str">
        <f>"xlswrite('G:\Mi unidad\1. PROYECTOS TELLO 2022\SCM SPILL OVERS\outputs\PEAO\informalidad\1%\simulacion_4\output_tests.xlsx',lb_vec_"&amp;TH182&amp;"','lb_vec_"&amp;TH182&amp;"');"</f>
        <v>xlswrite('G:\Mi unidad\1. PROYECTOS TELLO 2022\SCM SPILL OVERS\outputs\PEAO\informalidad\1%\simulacion_4\output_tests.xlsx',lb_vec_105','lb_vec_105');</v>
      </c>
      <c r="TU182">
        <v>105</v>
      </c>
      <c r="TV182" t="str">
        <f>"xlswrite('G:\Mi unidad\1. PROYECTOS TELLO 2022\SCM SPILL OVERS\outputs\PEAO\alimentos\1%\simulacion_4\output_tests.xlsx',lb_vec_"&amp;TU182&amp;"','lb_vec_"&amp;TU182&amp;"');"</f>
        <v>xlswrite('G:\Mi unidad\1. PROYECTOS TELLO 2022\SCM SPILL OVERS\outputs\PEAO\alimentos\1%\simulacion_4\output_tests.xlsx',lb_vec_105','lb_vec_105');</v>
      </c>
      <c r="UB182">
        <v>105</v>
      </c>
      <c r="UC182" t="str">
        <f>"xlswrite('G:\Mi unidad\1. PROYECTOS TELLO 2022\SCM SPILL OVERS\outputs\PEAO\jefe_hogar\1%\simulacion_4\output_tests.xlsx',lb_vec_"&amp;UB182&amp;"','lb_vec_"&amp;UB182&amp;"');"</f>
        <v>xlswrite('G:\Mi unidad\1. PROYECTOS TELLO 2022\SCM SPILL OVERS\outputs\PEAO\jefe_hogar\1%\simulacion_4\output_tests.xlsx',lb_vec_105','lb_vec_105');</v>
      </c>
      <c r="UI182">
        <v>105</v>
      </c>
      <c r="UJ182" t="str">
        <f>"xlswrite('G:\Mi unidad\1. PROYECTOS TELLO 2022\SCM SPILL OVERS\outputs\PEAO\mujeres\1%\simulacion_4\output_tests.xlsx',lb_vec_"&amp;UI182&amp;"','lb_vec_"&amp;UI182&amp;"');"</f>
        <v>xlswrite('G:\Mi unidad\1. PROYECTOS TELLO 2022\SCM SPILL OVERS\outputs\PEAO\mujeres\1%\simulacion_4\output_tests.xlsx',lb_vec_105','lb_vec_105');</v>
      </c>
      <c r="UU182">
        <v>105</v>
      </c>
      <c r="UV182" t="str">
        <f>"xlswrite('G:\Mi unidad\1. PROYECTOS TELLO 2022\SCM SPILL OVERS\outputs\PEAO\criminalidad\1%\simulacion_4\output_tests.xlsx',lb_vec_"&amp;UU182&amp;"','lb_vec_"&amp;UU182&amp;"');"</f>
        <v>xlswrite('G:\Mi unidad\1. PROYECTOS TELLO 2022\SCM SPILL OVERS\outputs\PEAO\criminalidad\1%\simulacion_4\output_tests.xlsx',lb_vec_105','lb_vec_105');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OVERS\outputs\PEAO\bajo_niv_educ\1%\simulacion_4\output_tests.xlsx',ub_vec_"&amp;QW183&amp;"','ub_vec_"&amp;QW183&amp;"');"</f>
        <v>xlswrite('G:\Mi unidad\1. PROYECTOS TELLO 2022\SCM SPILL OVERS\outputs\PEAO\bajo_niv_educ\1%\simulacion_4\output_tests.xlsx',ub_vec_105','ub_vec_105');</v>
      </c>
      <c r="RK183">
        <v>105</v>
      </c>
      <c r="RL183" t="str">
        <f>"xlswrite('G:\Mi unidad\1. PROYECTOS TELLO 2022\SCM SPILL OVERS\outputs\PEAO\bajo_ingreso\1%\simulacion_4\output_tests.xlsx',ub_vec_"&amp;RK183&amp;"','ub_vec_"&amp;RK183&amp;"');"</f>
        <v>xlswrite('G:\Mi unidad\1. PROYECTOS TELLO 2022\SCM SPILL OVERS\outputs\PEAO\bajo_ingreso\1%\simulacion_4\output_tests.xlsx',ub_vec_105','ub_vec_105');</v>
      </c>
      <c r="RW183">
        <v>105</v>
      </c>
      <c r="RX183" t="str">
        <f>"xlswrite('G:\Mi unidad\1. PROYECTOS TELLO 2022\SCM SPILL OVERS\outputs\PEAO\densidad\1%\simulacion_4\output_tests.xlsx',ub_vec_"&amp;RW183&amp;"','ub_vec_"&amp;RW183&amp;"');"</f>
        <v>xlswrite('G:\Mi unidad\1. PROYECTOS TELLO 2022\SCM SPILL OVERS\outputs\PEAO\densidad\1%\simulacion_4\output_tests.xlsx',ub_vec_105','ub_vec_105');</v>
      </c>
      <c r="SI183">
        <v>105</v>
      </c>
      <c r="SJ183" t="str">
        <f>"xlswrite('G:\Mi unidad\1. PROYECTOS TELLO 2022\SCM SPILL OVERS\outputs\PEAO\densidad_g\1%\simulacion_4\output_tests.xlsx',ub_vec_"&amp;SI183&amp;"','ub_vec_"&amp;SI183&amp;"');"</f>
        <v>xlswrite('G:\Mi unidad\1. PROYECTOS TELLO 2022\SCM SPILL OVERS\outputs\PEAO\densidad_g\1%\simulacion_4\output_tests.xlsx',ub_vec_105','ub_vec_105');</v>
      </c>
      <c r="SU183">
        <v>105</v>
      </c>
      <c r="SV183" t="str">
        <f>"xlswrite('G:\Mi unidad\1. PROYECTOS TELLO 2022\SCM SPILL OVERS\outputs\PEAO\distancia_centro_salud\1%\simulacion_4\output_tests.xlsx',ub_vec_"&amp;SU183&amp;"','ub_vec_"&amp;SU183&amp;"');"</f>
        <v>xlswrite('G:\Mi unidad\1. PROYECTOS TELLO 2022\SCM SPILL OVERS\outputs\PEAO\distancia_centro_salud\1%\simulacion_4\output_tests.xlsx',ub_vec_105','ub_vec_105');</v>
      </c>
      <c r="TH183">
        <v>105</v>
      </c>
      <c r="TI183" t="str">
        <f>"xlswrite('G:\Mi unidad\1. PROYECTOS TELLO 2022\SCM SPILL OVERS\outputs\PEAO\informalidad\1%\simulacion_4\output_tests.xlsx',ub_vec_"&amp;TH183&amp;"','ub_vec_"&amp;TH183&amp;"');"</f>
        <v>xlswrite('G:\Mi unidad\1. PROYECTOS TELLO 2022\SCM SPILL OVERS\outputs\PEAO\informalidad\1%\simulacion_4\output_tests.xlsx',ub_vec_105','ub_vec_105');</v>
      </c>
      <c r="TU183">
        <v>105</v>
      </c>
      <c r="TV183" t="str">
        <f>"xlswrite('G:\Mi unidad\1. PROYECTOS TELLO 2022\SCM SPILL OVERS\outputs\PEAO\alimentos\1%\simulacion_4\output_tests.xlsx',ub_vec_"&amp;TU183&amp;"','ub_vec_"&amp;TU183&amp;"');"</f>
        <v>xlswrite('G:\Mi unidad\1. PROYECTOS TELLO 2022\SCM SPILL OVERS\outputs\PEAO\alimentos\1%\simulacion_4\output_tests.xlsx',ub_vec_105','ub_vec_105');</v>
      </c>
      <c r="UB183">
        <v>105</v>
      </c>
      <c r="UC183" t="str">
        <f>"xlswrite('G:\Mi unidad\1. PROYECTOS TELLO 2022\SCM SPILL OVERS\outputs\PEAO\jefe_hogar\1%\simulacion_4\output_tests.xlsx',ub_vec_"&amp;UB183&amp;"','ub_vec_"&amp;UB183&amp;"');"</f>
        <v>xlswrite('G:\Mi unidad\1. PROYECTOS TELLO 2022\SCM SPILL OVERS\outputs\PEAO\jefe_hogar\1%\simulacion_4\output_tests.xlsx',ub_vec_105','ub_vec_105');</v>
      </c>
      <c r="UI183">
        <v>105</v>
      </c>
      <c r="UJ183" t="str">
        <f>"xlswrite('G:\Mi unidad\1. PROYECTOS TELLO 2022\SCM SPILL OVERS\outputs\PEAO\mujeres\1%\simulacion_4\output_tests.xlsx',ub_vec_"&amp;UI183&amp;"','ub_vec_"&amp;UI183&amp;"');"</f>
        <v>xlswrite('G:\Mi unidad\1. PROYECTOS TELLO 2022\SCM SPILL OVERS\outputs\PEAO\mujeres\1%\simulacion_4\output_tests.xlsx',ub_vec_105','ub_vec_105');</v>
      </c>
      <c r="UU183">
        <v>105</v>
      </c>
      <c r="UV183" t="str">
        <f>"xlswrite('G:\Mi unidad\1. PROYECTOS TELLO 2022\SCM SPILL OVERS\outputs\PEAO\criminalidad\1%\simulacion_4\output_tests.xlsx',ub_vec_"&amp;UU183&amp;"','ub_vec_"&amp;UU183&amp;"');"</f>
        <v>xlswrite('G:\Mi unidad\1. PROYECTOS TELLO 2022\SCM SPILL OVERS\outputs\PEAO\criminalidad\1%\simulacion_4\output_tests.xlsx',ub_vec_105','ub_vec_105');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OVERS\outputs\PEAO\bajo_niv_educ\1%\simulacion_4\output_tests.xlsx',p_value_vec_"&amp;QW184&amp;"','p_value_vec_"&amp;QW184&amp;"');"</f>
        <v>xlswrite('G:\Mi unidad\1. PROYECTOS TELLO 2022\SCM SPILL OVERS\outputs\PEAO\bajo_niv_educ\1%\simulacion_4\output_tests.xlsx',p_value_vec_105','p_value_vec_105');</v>
      </c>
      <c r="RK184">
        <v>105</v>
      </c>
      <c r="RL184" t="str">
        <f>"xlswrite('G:\Mi unidad\1. PROYECTOS TELLO 2022\SCM SPILL OVERS\outputs\PEAO\bajo_ingreso\1%\simulacion_4\output_tests.xlsx',p_value_vec_"&amp;RK184&amp;"','p_value_vec_"&amp;RK184&amp;"');"</f>
        <v>xlswrite('G:\Mi unidad\1. PROYECTOS TELLO 2022\SCM SPILL OVERS\outputs\PEAO\bajo_ingreso\1%\simulacion_4\output_tests.xlsx',p_value_vec_105','p_value_vec_105');</v>
      </c>
      <c r="RW184">
        <v>105</v>
      </c>
      <c r="RX184" t="str">
        <f>"xlswrite('G:\Mi unidad\1. PROYECTOS TELLO 2022\SCM SPILL OVERS\outputs\PEAO\densidad\1%\simulacion_4\output_tests.xlsx',p_value_vec_"&amp;RW184&amp;"','p_value_vec_"&amp;RW184&amp;"');"</f>
        <v>xlswrite('G:\Mi unidad\1. PROYECTOS TELLO 2022\SCM SPILL OVERS\outputs\PEAO\densidad\1%\simulacion_4\output_tests.xlsx',p_value_vec_105','p_value_vec_105');</v>
      </c>
      <c r="SI184">
        <v>105</v>
      </c>
      <c r="SJ184" t="str">
        <f>"xlswrite('G:\Mi unidad\1. PROYECTOS TELLO 2022\SCM SPILL OVERS\outputs\PEAO\densidad_g\1%\simulacion_4\output_tests.xlsx',p_value_vec_"&amp;SI184&amp;"','p_value_vec_"&amp;SI184&amp;"');"</f>
        <v>xlswrite('G:\Mi unidad\1. PROYECTOS TELLO 2022\SCM SPILL OVERS\outputs\PEAO\densidad_g\1%\simulacion_4\output_tests.xlsx',p_value_vec_105','p_value_vec_105');</v>
      </c>
      <c r="SU184">
        <v>105</v>
      </c>
      <c r="SV184" t="str">
        <f>"xlswrite('G:\Mi unidad\1. PROYECTOS TELLO 2022\SCM SPILL OVERS\outputs\PEAO\distancia_centro_salud\1%\simulacion_4\output_tests.xlsx',p_value_vec_"&amp;SU184&amp;"','p_value_vec_"&amp;SU184&amp;"');"</f>
        <v>xlswrite('G:\Mi unidad\1. PROYECTOS TELLO 2022\SCM SPILL OVERS\outputs\PEAO\distancia_centro_salud\1%\simulacion_4\output_tests.xlsx',p_value_vec_105','p_value_vec_105');</v>
      </c>
      <c r="TH184">
        <v>105</v>
      </c>
      <c r="TI184" t="str">
        <f>"xlswrite('G:\Mi unidad\1. PROYECTOS TELLO 2022\SCM SPILL OVERS\outputs\PEAO\informalidad\1%\simulacion_4\output_tests.xlsx',p_value_vec_"&amp;TH184&amp;"','p_value_vec_"&amp;TH184&amp;"');"</f>
        <v>xlswrite('G:\Mi unidad\1. PROYECTOS TELLO 2022\SCM SPILL OVERS\outputs\PEAO\informalidad\1%\simulacion_4\output_tests.xlsx',p_value_vec_105','p_value_vec_105');</v>
      </c>
      <c r="TU184">
        <v>105</v>
      </c>
      <c r="TV184" t="str">
        <f>"xlswrite('G:\Mi unidad\1. PROYECTOS TELLO 2022\SCM SPILL OVERS\outputs\PEAO\alimentos\1%\simulacion_4\output_tests.xlsx',p_value_vec_"&amp;TU184&amp;"','p_value_vec_"&amp;TU184&amp;"');"</f>
        <v>xlswrite('G:\Mi unidad\1. PROYECTOS TELLO 2022\SCM SPILL OVERS\outputs\PEAO\alimentos\1%\simulacion_4\output_tests.xlsx',p_value_vec_105','p_value_vec_105');</v>
      </c>
      <c r="UB184">
        <v>105</v>
      </c>
      <c r="UC184" t="str">
        <f>"xlswrite('G:\Mi unidad\1. PROYECTOS TELLO 2022\SCM SPILL OVERS\outputs\PEAO\jefe_hogar\1%\simulacion_4\output_tests.xlsx',p_value_vec_"&amp;UB184&amp;"','p_value_vec_"&amp;UB184&amp;"');"</f>
        <v>xlswrite('G:\Mi unidad\1. PROYECTOS TELLO 2022\SCM SPILL OVERS\outputs\PEAO\jefe_hogar\1%\simulacion_4\output_tests.xlsx',p_value_vec_105','p_value_vec_105');</v>
      </c>
      <c r="UI184">
        <v>105</v>
      </c>
      <c r="UJ184" t="str">
        <f>"xlswrite('G:\Mi unidad\1. PROYECTOS TELLO 2022\SCM SPILL OVERS\outputs\PEAO\mujeres\1%\simulacion_4\output_tests.xlsx',p_value_vec_"&amp;UI184&amp;"','p_value_vec_"&amp;UI184&amp;"');"</f>
        <v>xlswrite('G:\Mi unidad\1. PROYECTOS TELLO 2022\SCM SPILL OVERS\outputs\PEAO\mujeres\1%\simulacion_4\output_tests.xlsx',p_value_vec_105','p_value_vec_105');</v>
      </c>
      <c r="UU184">
        <v>105</v>
      </c>
      <c r="UV184" t="str">
        <f>"xlswrite('G:\Mi unidad\1. PROYECTOS TELLO 2022\SCM SPILL OVERS\outputs\PEAO\criminalidad\1%\simulacion_4\output_tests.xlsx',p_value_vec_"&amp;UU184&amp;"','p_value_vec_"&amp;UU184&amp;"');"</f>
        <v>xlswrite('G:\Mi unidad\1. PROYECTOS TELLO 2022\SCM SPILL OVERS\outputs\PEAO\criminalidad\1%\simulacion_4\output_tests.xlsx',p_value_vec_105','p_value_vec_105');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OVERS\outputs\PEAO\bajo_niv_educ\1%\simulacion_4\output_tests.xlsx',alpha1_hat_vec_"&amp;QW185&amp;"','alpha1_hat_vec_"&amp;QW185&amp;"');"</f>
        <v>xlswrite('G:\Mi unidad\1. PROYECTOS TELLO 2022\SCM SPILL OVERS\outputs\PEAO\bajo_niv_educ\1%\simulacion_4\output_tests.xlsx',alpha1_hat_vec_105','alpha1_hat_vec_105');</v>
      </c>
      <c r="RK185">
        <v>105</v>
      </c>
      <c r="RL185" t="str">
        <f>"xlswrite('G:\Mi unidad\1. PROYECTOS TELLO 2022\SCM SPILL OVERS\outputs\PEAO\bajo_ingreso\1%\simulacion_4\output_tests.xlsx',alpha1_hat_vec_"&amp;RK185&amp;"','alpha1_hat_vec_"&amp;RK185&amp;"');"</f>
        <v>xlswrite('G:\Mi unidad\1. PROYECTOS TELLO 2022\SCM SPILL OVERS\outputs\PEAO\bajo_ingreso\1%\simulacion_4\output_tests.xlsx',alpha1_hat_vec_105','alpha1_hat_vec_105');</v>
      </c>
      <c r="RW185">
        <v>105</v>
      </c>
      <c r="RX185" t="str">
        <f>"xlswrite('G:\Mi unidad\1. PROYECTOS TELLO 2022\SCM SPILL OVERS\outputs\PEAO\densidad\1%\simulacion_4\output_tests.xlsx',alpha1_hat_vec_"&amp;RW185&amp;"','alpha1_hat_vec_"&amp;RW185&amp;"');"</f>
        <v>xlswrite('G:\Mi unidad\1. PROYECTOS TELLO 2022\SCM SPILL OVERS\outputs\PEAO\densidad\1%\simulacion_4\output_tests.xlsx',alpha1_hat_vec_105','alpha1_hat_vec_105');</v>
      </c>
      <c r="SI185">
        <v>105</v>
      </c>
      <c r="SJ185" t="str">
        <f>"xlswrite('G:\Mi unidad\1. PROYECTOS TELLO 2022\SCM SPILL OVERS\outputs\PEAO\densidad_g\1%\simulacion_4\output_tests.xlsx',alpha1_hat_vec_"&amp;SI185&amp;"','alpha1_hat_vec_"&amp;SI185&amp;"');"</f>
        <v>xlswrite('G:\Mi unidad\1. PROYECTOS TELLO 2022\SCM SPILL OVERS\outputs\PEAO\densidad_g\1%\simulacion_4\output_tests.xlsx',alpha1_hat_vec_105','alpha1_hat_vec_105');</v>
      </c>
      <c r="SU185">
        <v>105</v>
      </c>
      <c r="SV185" t="str">
        <f>"xlswrite('G:\Mi unidad\1. PROYECTOS TELLO 2022\SCM SPILL OVERS\outputs\PEAO\distancia_centro_salud\1%\simulacion_4\output_tests.xlsx',alpha1_hat_vec_"&amp;SU185&amp;"','alpha1_hat_vec_"&amp;SU185&amp;"');"</f>
        <v>xlswrite('G:\Mi unidad\1. PROYECTOS TELLO 2022\SCM SPILL OVERS\outputs\PEAO\distancia_centro_salud\1%\simulacion_4\output_tests.xlsx',alpha1_hat_vec_105','alpha1_hat_vec_105');</v>
      </c>
      <c r="TH185">
        <v>105</v>
      </c>
      <c r="TI185" t="str">
        <f>"xlswrite('G:\Mi unidad\1. PROYECTOS TELLO 2022\SCM SPILL OVERS\outputs\PEAO\informalidad\1%\simulacion_4\output_tests.xlsx',alpha1_hat_vec_"&amp;TH185&amp;"','alpha1_hat_vec_"&amp;TH185&amp;"');"</f>
        <v>xlswrite('G:\Mi unidad\1. PROYECTOS TELLO 2022\SCM SPILL OVERS\outputs\PEAO\informalidad\1%\simulacion_4\output_tests.xlsx',alpha1_hat_vec_105','alpha1_hat_vec_105');</v>
      </c>
      <c r="TU185">
        <v>105</v>
      </c>
      <c r="TV185" t="str">
        <f>"xlswrite('G:\Mi unidad\1. PROYECTOS TELLO 2022\SCM SPILL OVERS\outputs\PEAO\alimentos\1%\simulacion_4\output_tests.xlsx',alpha1_hat_vec_"&amp;TU185&amp;"','alpha1_hat_vec_"&amp;TU185&amp;"');"</f>
        <v>xlswrite('G:\Mi unidad\1. PROYECTOS TELLO 2022\SCM SPILL OVERS\outputs\PEAO\alimentos\1%\simulacion_4\output_tests.xlsx',alpha1_hat_vec_105','alpha1_hat_vec_105');</v>
      </c>
      <c r="UB185">
        <v>105</v>
      </c>
      <c r="UC185" t="str">
        <f>"xlswrite('G:\Mi unidad\1. PROYECTOS TELLO 2022\SCM SPILL OVERS\outputs\PEAO\jefe_hogar\1%\simulacion_4\output_tests.xlsx',alpha1_hat_vec_"&amp;UB185&amp;"','alpha1_hat_vec_"&amp;UB185&amp;"');"</f>
        <v>xlswrite('G:\Mi unidad\1. PROYECTOS TELLO 2022\SCM SPILL OVERS\outputs\PEAO\jefe_hogar\1%\simulacion_4\output_tests.xlsx',alpha1_hat_vec_105','alpha1_hat_vec_105');</v>
      </c>
      <c r="UI185">
        <v>105</v>
      </c>
      <c r="UJ185" t="str">
        <f>"xlswrite('G:\Mi unidad\1. PROYECTOS TELLO 2022\SCM SPILL OVERS\outputs\PEAO\mujeres\1%\simulacion_4\output_tests.xlsx',alpha1_hat_vec_"&amp;UI185&amp;"','alpha1_hat_vec_"&amp;UI185&amp;"');"</f>
        <v>xlswrite('G:\Mi unidad\1. PROYECTOS TELLO 2022\SCM SPILL OVERS\outputs\PEAO\mujeres\1%\simulacion_4\output_tests.xlsx',alpha1_hat_vec_105','alpha1_hat_vec_105');</v>
      </c>
      <c r="UU185">
        <v>105</v>
      </c>
      <c r="UV185" t="str">
        <f>"xlswrite('G:\Mi unidad\1. PROYECTOS TELLO 2022\SCM SPILL OVERS\outputs\PEAO\criminalidad\1%\simulacion_4\output_tests.xlsx',alpha1_hat_vec_"&amp;UU185&amp;"','alpha1_hat_vec_"&amp;UU185&amp;"');"</f>
        <v>xlswrite('G:\Mi unidad\1. PROYECTOS TELLO 2022\SCM SPILL OVERS\outputs\PEAO\criminalidad\1%\simulacion_4\output_tests.xlsx',alpha1_hat_vec_105','alpha1_hat_vec_105');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OVERS\outputs\PEAO\bajo_niv_educ\1%\simulacion_4\output_tests.xlsx',spillover_test_"&amp;QW186&amp;"','sp_test_"&amp;QW186&amp;"');"</f>
        <v>xlswrite('G:\Mi unidad\1. PROYECTOS TELLO 2022\SCM SPILL OVERS\outputs\PEAO\bajo_niv_educ\1%\simulacion_4\output_tests.xlsx',spillover_test_105','sp_test_105');</v>
      </c>
      <c r="RK186">
        <v>105</v>
      </c>
      <c r="RL186" t="str">
        <f>"xlswrite('G:\Mi unidad\1. PROYECTOS TELLO 2022\SCM SPILL OVERS\outputs\PEAO\bajo_ingreso\1%\simulacion_4\output_tests.xlsx',spillover_test_"&amp;RK186&amp;"','sp_test_"&amp;RK186&amp;"');"</f>
        <v>xlswrite('G:\Mi unidad\1. PROYECTOS TELLO 2022\SCM SPILL OVERS\outputs\PEAO\bajo_ingreso\1%\simulacion_4\output_tests.xlsx',spillover_test_105','sp_test_105');</v>
      </c>
      <c r="RW186">
        <v>105</v>
      </c>
      <c r="RX186" t="str">
        <f>"xlswrite('G:\Mi unidad\1. PROYECTOS TELLO 2022\SCM SPILL OVERS\outputs\PEAO\densidad\1%\simulacion_4\output_tests.xlsx',spillover_test_"&amp;RW186&amp;"','sp_test_"&amp;RW186&amp;"');"</f>
        <v>xlswrite('G:\Mi unidad\1. PROYECTOS TELLO 2022\SCM SPILL OVERS\outputs\PEAO\densidad\1%\simulacion_4\output_tests.xlsx',spillover_test_105','sp_test_105');</v>
      </c>
      <c r="SI186">
        <v>105</v>
      </c>
      <c r="SJ186" t="str">
        <f>"xlswrite('G:\Mi unidad\1. PROYECTOS TELLO 2022\SCM SPILL OVERS\outputs\PEAO\densidad_g\1%\simulacion_4\output_tests.xlsx',spillover_test_"&amp;SI186&amp;"','sp_test_"&amp;SI186&amp;"');"</f>
        <v>xlswrite('G:\Mi unidad\1. PROYECTOS TELLO 2022\SCM SPILL OVERS\outputs\PEAO\densidad_g\1%\simulacion_4\output_tests.xlsx',spillover_test_105','sp_test_105');</v>
      </c>
      <c r="SU186">
        <v>105</v>
      </c>
      <c r="SV186" t="str">
        <f>"xlswrite('G:\Mi unidad\1. PROYECTOS TELLO 2022\SCM SPILL OVERS\outputs\PEAO\distancia_centro_salud\1%\simulacion_4\output_tests.xlsx',spillover_test_"&amp;SU186&amp;"','sp_test_"&amp;SU186&amp;"');"</f>
        <v>xlswrite('G:\Mi unidad\1. PROYECTOS TELLO 2022\SCM SPILL OVERS\outputs\PEAO\distancia_centro_salud\1%\simulacion_4\output_tests.xlsx',spillover_test_105','sp_test_105');</v>
      </c>
      <c r="TH186">
        <v>105</v>
      </c>
      <c r="TI186" t="str">
        <f>"xlswrite('G:\Mi unidad\1. PROYECTOS TELLO 2022\SCM SPILL OVERS\outputs\PEAO\informalidad\1%\simulacion_4\output_tests.xlsx',spillover_test_"&amp;TH186&amp;"','sp_test_"&amp;TH186&amp;"');"</f>
        <v>xlswrite('G:\Mi unidad\1. PROYECTOS TELLO 2022\SCM SPILL OVERS\outputs\PEAO\informalidad\1%\simulacion_4\output_tests.xlsx',spillover_test_105','sp_test_105');</v>
      </c>
      <c r="TU186">
        <v>105</v>
      </c>
      <c r="TV186" t="str">
        <f>"xlswrite('G:\Mi unidad\1. PROYECTOS TELLO 2022\SCM SPILL OVERS\outputs\PEAO\alimentos\1%\simulacion_4\output_tests.xlsx',spillover_test_"&amp;TU186&amp;"','sp_test_"&amp;TU186&amp;"');"</f>
        <v>xlswrite('G:\Mi unidad\1. PROYECTOS TELLO 2022\SCM SPILL OVERS\outputs\PEAO\alimentos\1%\simulacion_4\output_tests.xlsx',spillover_test_105','sp_test_105');</v>
      </c>
      <c r="UB186">
        <v>105</v>
      </c>
      <c r="UC186" t="str">
        <f>"xlswrite('G:\Mi unidad\1. PROYECTOS TELLO 2022\SCM SPILL OVERS\outputs\PEAO\jefe_hogar\1%\simulacion_4\output_tests.xlsx',spillover_test_"&amp;UB186&amp;"','sp_test_"&amp;UB186&amp;"');"</f>
        <v>xlswrite('G:\Mi unidad\1. PROYECTOS TELLO 2022\SCM SPILL OVERS\outputs\PEAO\jefe_hogar\1%\simulacion_4\output_tests.xlsx',spillover_test_105','sp_test_105');</v>
      </c>
      <c r="UI186">
        <v>105</v>
      </c>
      <c r="UJ186" t="str">
        <f>"xlswrite('G:\Mi unidad\1. PROYECTOS TELLO 2022\SCM SPILL OVERS\outputs\PEAO\mujeres\1%\simulacion_4\output_tests.xlsx',spillover_test_"&amp;UI186&amp;"','sp_test_"&amp;UI186&amp;"');"</f>
        <v>xlswrite('G:\Mi unidad\1. PROYECTOS TELLO 2022\SCM SPILL OVERS\outputs\PEAO\mujeres\1%\simulacion_4\output_tests.xlsx',spillover_test_105','sp_test_105');</v>
      </c>
      <c r="UU186">
        <v>105</v>
      </c>
      <c r="UV186" t="str">
        <f>"xlswrite('G:\Mi unidad\1. PROYECTOS TELLO 2022\SCM SPILL OVERS\outputs\PEAO\criminalidad\1%\simulacion_4\output_tests.xlsx',spillover_test_"&amp;UU186&amp;"','sp_test_"&amp;UU186&amp;"');"</f>
        <v>xlswrite('G:\Mi unidad\1. PROYECTOS TELLO 2022\SCM SPILL OVERS\outputs\PEAO\criminalidad\1%\simulacion_4\output_tests.xlsx',spillover_test_105','sp_test_105');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sp_andrews_te(Y_pre_"&amp;QI187&amp;",PEAO_"&amp;QI187&amp;"(:,T+s),A_"&amp;QI187&amp;",C,.05);"</f>
        <v xml:space="preserve">    [p_value_75,lb_75,ub_75] = sp_andrews_te(Y_pre_75,PEAO_75(:,T+s),A_75,C,.05);</v>
      </c>
      <c r="QP187">
        <v>89</v>
      </c>
      <c r="QQ187" t="str">
        <f>"    spillover_test_"&amp;QP187&amp;"(s) = sp_andrews(Y_pre_"&amp;QP187&amp;",PEAO_"&amp;QP187&amp;"(:,T+s),A_"&amp;QP187&amp;",C,d,alpha_sig);"</f>
        <v xml:space="preserve">    spillover_test_89(s) = sp_andrews(Y_pre_89,PEAO_89(:,T+s),A_89,C,d,alpha_sig);</v>
      </c>
      <c r="QW187">
        <v>106</v>
      </c>
      <c r="QX187" t="str">
        <f>"xlswrite('G:\Mi unidad\1. PROYECTOS TELLO 2022\SCM SPILL OVERS\outputs\PEAO\bajo_niv_educ\1%\simulacion_4\output_tests.xlsx',lb_vec_"&amp;QW187&amp;"','lb_vec_"&amp;QW187&amp;"');"</f>
        <v>xlswrite('G:\Mi unidad\1. PROYECTOS TELLO 2022\SCM SPILL OVERS\outputs\PEAO\bajo_niv_educ\1%\simulacion_4\output_tests.xlsx',lb_vec_106','lb_vec_106');</v>
      </c>
      <c r="RK187">
        <v>106</v>
      </c>
      <c r="RL187" t="str">
        <f>"xlswrite('G:\Mi unidad\1. PROYECTOS TELLO 2022\SCM SPILL OVERS\outputs\PEAO\bajo_ingreso\1%\simulacion_4\output_tests.xlsx',lb_vec_"&amp;RK187&amp;"','lb_vec_"&amp;RK187&amp;"');"</f>
        <v>xlswrite('G:\Mi unidad\1. PROYECTOS TELLO 2022\SCM SPILL OVERS\outputs\PEAO\bajo_ingreso\1%\simulacion_4\output_tests.xlsx',lb_vec_106','lb_vec_106');</v>
      </c>
      <c r="RW187">
        <v>106</v>
      </c>
      <c r="RX187" t="str">
        <f>"xlswrite('G:\Mi unidad\1. PROYECTOS TELLO 2022\SCM SPILL OVERS\outputs\PEAO\densidad\1%\simulacion_4\output_tests.xlsx',lb_vec_"&amp;RW187&amp;"','lb_vec_"&amp;RW187&amp;"');"</f>
        <v>xlswrite('G:\Mi unidad\1. PROYECTOS TELLO 2022\SCM SPILL OVERS\outputs\PEAO\densidad\1%\simulacion_4\output_tests.xlsx',lb_vec_106','lb_vec_106');</v>
      </c>
      <c r="SI187">
        <v>106</v>
      </c>
      <c r="SJ187" t="str">
        <f>"xlswrite('G:\Mi unidad\1. PROYECTOS TELLO 2022\SCM SPILL OVERS\outputs\PEAO\densidad_g\1%\simulacion_4\output_tests.xlsx',lb_vec_"&amp;SI187&amp;"','lb_vec_"&amp;SI187&amp;"');"</f>
        <v>xlswrite('G:\Mi unidad\1. PROYECTOS TELLO 2022\SCM SPILL OVERS\outputs\PEAO\densidad_g\1%\simulacion_4\output_tests.xlsx',lb_vec_106','lb_vec_106');</v>
      </c>
      <c r="SU187">
        <v>106</v>
      </c>
      <c r="SV187" t="str">
        <f>"xlswrite('G:\Mi unidad\1. PROYECTOS TELLO 2022\SCM SPILL OVERS\outputs\PEAO\distancia_centro_salud\1%\simulacion_4\output_tests.xlsx',lb_vec_"&amp;SU187&amp;"','lb_vec_"&amp;SU187&amp;"');"</f>
        <v>xlswrite('G:\Mi unidad\1. PROYECTOS TELLO 2022\SCM SPILL OVERS\outputs\PEAO\distancia_centro_salud\1%\simulacion_4\output_tests.xlsx',lb_vec_106','lb_vec_106');</v>
      </c>
      <c r="TH187">
        <v>106</v>
      </c>
      <c r="TI187" t="str">
        <f>"xlswrite('G:\Mi unidad\1. PROYECTOS TELLO 2022\SCM SPILL OVERS\outputs\PEAO\informalidad\1%\simulacion_4\output_tests.xlsx',lb_vec_"&amp;TH187&amp;"','lb_vec_"&amp;TH187&amp;"');"</f>
        <v>xlswrite('G:\Mi unidad\1. PROYECTOS TELLO 2022\SCM SPILL OVERS\outputs\PEAO\informalidad\1%\simulacion_4\output_tests.xlsx',lb_vec_106','lb_vec_106');</v>
      </c>
      <c r="TU187">
        <v>106</v>
      </c>
      <c r="TV187" t="str">
        <f>"xlswrite('G:\Mi unidad\1. PROYECTOS TELLO 2022\SCM SPILL OVERS\outputs\PEAO\alimentos\1%\simulacion_4\output_tests.xlsx',lb_vec_"&amp;TU187&amp;"','lb_vec_"&amp;TU187&amp;"');"</f>
        <v>xlswrite('G:\Mi unidad\1. PROYECTOS TELLO 2022\SCM SPILL OVERS\outputs\PEAO\alimentos\1%\simulacion_4\output_tests.xlsx',lb_vec_106','lb_vec_106');</v>
      </c>
      <c r="UB187">
        <v>106</v>
      </c>
      <c r="UC187" t="str">
        <f>"xlswrite('G:\Mi unidad\1. PROYECTOS TELLO 2022\SCM SPILL OVERS\outputs\PEAO\jefe_hogar\1%\simulacion_4\output_tests.xlsx',lb_vec_"&amp;UB187&amp;"','lb_vec_"&amp;UB187&amp;"');"</f>
        <v>xlswrite('G:\Mi unidad\1. PROYECTOS TELLO 2022\SCM SPILL OVERS\outputs\PEAO\jefe_hogar\1%\simulacion_4\output_tests.xlsx',lb_vec_106','lb_vec_106');</v>
      </c>
      <c r="UI187">
        <v>106</v>
      </c>
      <c r="UJ187" t="str">
        <f>"xlswrite('G:\Mi unidad\1. PROYECTOS TELLO 2022\SCM SPILL OVERS\outputs\PEAO\mujeres\1%\simulacion_4\output_tests.xlsx',lb_vec_"&amp;UI187&amp;"','lb_vec_"&amp;UI187&amp;"');"</f>
        <v>xlswrite('G:\Mi unidad\1. PROYECTOS TELLO 2022\SCM SPILL OVERS\outputs\PEAO\mujeres\1%\simulacion_4\output_tests.xlsx',lb_vec_106','lb_vec_106');</v>
      </c>
      <c r="UU187">
        <v>106</v>
      </c>
      <c r="UV187" t="str">
        <f>"xlswrite('G:\Mi unidad\1. PROYECTOS TELLO 2022\SCM SPILL OVERS\outputs\PEAO\criminalidad\1%\simulacion_4\output_tests.xlsx',lb_vec_"&amp;UU187&amp;"','lb_vec_"&amp;UU187&amp;"');"</f>
        <v>xlswrite('G:\Mi unidad\1. PROYECTOS TELLO 2022\SCM SPILL OVERS\outputs\PEAO\criminalidad\1%\simulacion_4\output_tests.xlsx',lb_vec_106','lb_vec_106');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OVERS\outputs\PEAO\bajo_niv_educ\1%\simulacion_4\output_tests.xlsx',ub_vec_"&amp;QW188&amp;"','ub_vec_"&amp;QW188&amp;"');"</f>
        <v>xlswrite('G:\Mi unidad\1. PROYECTOS TELLO 2022\SCM SPILL OVERS\outputs\PEAO\bajo_niv_educ\1%\simulacion_4\output_tests.xlsx',ub_vec_106','ub_vec_106');</v>
      </c>
      <c r="RK188">
        <v>106</v>
      </c>
      <c r="RL188" t="str">
        <f>"xlswrite('G:\Mi unidad\1. PROYECTOS TELLO 2022\SCM SPILL OVERS\outputs\PEAO\bajo_ingreso\1%\simulacion_4\output_tests.xlsx',ub_vec_"&amp;RK188&amp;"','ub_vec_"&amp;RK188&amp;"');"</f>
        <v>xlswrite('G:\Mi unidad\1. PROYECTOS TELLO 2022\SCM SPILL OVERS\outputs\PEAO\bajo_ingreso\1%\simulacion_4\output_tests.xlsx',ub_vec_106','ub_vec_106');</v>
      </c>
      <c r="RW188">
        <v>106</v>
      </c>
      <c r="RX188" t="str">
        <f>"xlswrite('G:\Mi unidad\1. PROYECTOS TELLO 2022\SCM SPILL OVERS\outputs\PEAO\densidad\1%\simulacion_4\output_tests.xlsx',ub_vec_"&amp;RW188&amp;"','ub_vec_"&amp;RW188&amp;"');"</f>
        <v>xlswrite('G:\Mi unidad\1. PROYECTOS TELLO 2022\SCM SPILL OVERS\outputs\PEAO\densidad\1%\simulacion_4\output_tests.xlsx',ub_vec_106','ub_vec_106');</v>
      </c>
      <c r="SI188">
        <v>106</v>
      </c>
      <c r="SJ188" t="str">
        <f>"xlswrite('G:\Mi unidad\1. PROYECTOS TELLO 2022\SCM SPILL OVERS\outputs\PEAO\densidad_g\1%\simulacion_4\output_tests.xlsx',ub_vec_"&amp;SI188&amp;"','ub_vec_"&amp;SI188&amp;"');"</f>
        <v>xlswrite('G:\Mi unidad\1. PROYECTOS TELLO 2022\SCM SPILL OVERS\outputs\PEAO\densidad_g\1%\simulacion_4\output_tests.xlsx',ub_vec_106','ub_vec_106');</v>
      </c>
      <c r="SU188">
        <v>106</v>
      </c>
      <c r="SV188" t="str">
        <f>"xlswrite('G:\Mi unidad\1. PROYECTOS TELLO 2022\SCM SPILL OVERS\outputs\PEAO\distancia_centro_salud\1%\simulacion_4\output_tests.xlsx',ub_vec_"&amp;SU188&amp;"','ub_vec_"&amp;SU188&amp;"');"</f>
        <v>xlswrite('G:\Mi unidad\1. PROYECTOS TELLO 2022\SCM SPILL OVERS\outputs\PEAO\distancia_centro_salud\1%\simulacion_4\output_tests.xlsx',ub_vec_106','ub_vec_106');</v>
      </c>
      <c r="TH188">
        <v>106</v>
      </c>
      <c r="TI188" t="str">
        <f>"xlswrite('G:\Mi unidad\1. PROYECTOS TELLO 2022\SCM SPILL OVERS\outputs\PEAO\informalidad\1%\simulacion_4\output_tests.xlsx',ub_vec_"&amp;TH188&amp;"','ub_vec_"&amp;TH188&amp;"');"</f>
        <v>xlswrite('G:\Mi unidad\1. PROYECTOS TELLO 2022\SCM SPILL OVERS\outputs\PEAO\informalidad\1%\simulacion_4\output_tests.xlsx',ub_vec_106','ub_vec_106');</v>
      </c>
      <c r="TU188">
        <v>106</v>
      </c>
      <c r="TV188" t="str">
        <f>"xlswrite('G:\Mi unidad\1. PROYECTOS TELLO 2022\SCM SPILL OVERS\outputs\PEAO\alimentos\1%\simulacion_4\output_tests.xlsx',ub_vec_"&amp;TU188&amp;"','ub_vec_"&amp;TU188&amp;"');"</f>
        <v>xlswrite('G:\Mi unidad\1. PROYECTOS TELLO 2022\SCM SPILL OVERS\outputs\PEAO\alimentos\1%\simulacion_4\output_tests.xlsx',ub_vec_106','ub_vec_106');</v>
      </c>
      <c r="UB188">
        <v>106</v>
      </c>
      <c r="UC188" t="str">
        <f>"xlswrite('G:\Mi unidad\1. PROYECTOS TELLO 2022\SCM SPILL OVERS\outputs\PEAO\jefe_hogar\1%\simulacion_4\output_tests.xlsx',ub_vec_"&amp;UB188&amp;"','ub_vec_"&amp;UB188&amp;"');"</f>
        <v>xlswrite('G:\Mi unidad\1. PROYECTOS TELLO 2022\SCM SPILL OVERS\outputs\PEAO\jefe_hogar\1%\simulacion_4\output_tests.xlsx',ub_vec_106','ub_vec_106');</v>
      </c>
      <c r="UI188">
        <v>106</v>
      </c>
      <c r="UJ188" t="str">
        <f>"xlswrite('G:\Mi unidad\1. PROYECTOS TELLO 2022\SCM SPILL OVERS\outputs\PEAO\mujeres\1%\simulacion_4\output_tests.xlsx',ub_vec_"&amp;UI188&amp;"','ub_vec_"&amp;UI188&amp;"');"</f>
        <v>xlswrite('G:\Mi unidad\1. PROYECTOS TELLO 2022\SCM SPILL OVERS\outputs\PEAO\mujeres\1%\simulacion_4\output_tests.xlsx',ub_vec_106','ub_vec_106');</v>
      </c>
      <c r="UU188">
        <v>106</v>
      </c>
      <c r="UV188" t="str">
        <f>"xlswrite('G:\Mi unidad\1. PROYECTOS TELLO 2022\SCM SPILL OVERS\outputs\PEAO\criminalidad\1%\simulacion_4\output_tests.xlsx',ub_vec_"&amp;UU188&amp;"','ub_vec_"&amp;UU188&amp;"');"</f>
        <v>xlswrite('G:\Mi unidad\1. PROYECTOS TELLO 2022\SCM SPILL OVERS\outputs\PEAO\criminalidad\1%\simulacion_4\output_tests.xlsx',ub_vec_106','ub_vec_106');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OVERS\outputs\PEAO\bajo_niv_educ\1%\simulacion_4\output_tests.xlsx',p_value_vec_"&amp;QW189&amp;"','p_value_vec_"&amp;QW189&amp;"');"</f>
        <v>xlswrite('G:\Mi unidad\1. PROYECTOS TELLO 2022\SCM SPILL OVERS\outputs\PEAO\bajo_niv_educ\1%\simulacion_4\output_tests.xlsx',p_value_vec_106','p_value_vec_106');</v>
      </c>
      <c r="RK189">
        <v>106</v>
      </c>
      <c r="RL189" t="str">
        <f>"xlswrite('G:\Mi unidad\1. PROYECTOS TELLO 2022\SCM SPILL OVERS\outputs\PEAO\bajo_ingreso\1%\simulacion_4\output_tests.xlsx',p_value_vec_"&amp;RK189&amp;"','p_value_vec_"&amp;RK189&amp;"');"</f>
        <v>xlswrite('G:\Mi unidad\1. PROYECTOS TELLO 2022\SCM SPILL OVERS\outputs\PEAO\bajo_ingreso\1%\simulacion_4\output_tests.xlsx',p_value_vec_106','p_value_vec_106');</v>
      </c>
      <c r="RW189">
        <v>106</v>
      </c>
      <c r="RX189" t="str">
        <f>"xlswrite('G:\Mi unidad\1. PROYECTOS TELLO 2022\SCM SPILL OVERS\outputs\PEAO\densidad\1%\simulacion_4\output_tests.xlsx',p_value_vec_"&amp;RW189&amp;"','p_value_vec_"&amp;RW189&amp;"');"</f>
        <v>xlswrite('G:\Mi unidad\1. PROYECTOS TELLO 2022\SCM SPILL OVERS\outputs\PEAO\densidad\1%\simulacion_4\output_tests.xlsx',p_value_vec_106','p_value_vec_106');</v>
      </c>
      <c r="SI189">
        <v>106</v>
      </c>
      <c r="SJ189" t="str">
        <f>"xlswrite('G:\Mi unidad\1. PROYECTOS TELLO 2022\SCM SPILL OVERS\outputs\PEAO\densidad_g\1%\simulacion_4\output_tests.xlsx',p_value_vec_"&amp;SI189&amp;"','p_value_vec_"&amp;SI189&amp;"');"</f>
        <v>xlswrite('G:\Mi unidad\1. PROYECTOS TELLO 2022\SCM SPILL OVERS\outputs\PEAO\densidad_g\1%\simulacion_4\output_tests.xlsx',p_value_vec_106','p_value_vec_106');</v>
      </c>
      <c r="SU189">
        <v>106</v>
      </c>
      <c r="SV189" t="str">
        <f>"xlswrite('G:\Mi unidad\1. PROYECTOS TELLO 2022\SCM SPILL OVERS\outputs\PEAO\distancia_centro_salud\1%\simulacion_4\output_tests.xlsx',p_value_vec_"&amp;SU189&amp;"','p_value_vec_"&amp;SU189&amp;"');"</f>
        <v>xlswrite('G:\Mi unidad\1. PROYECTOS TELLO 2022\SCM SPILL OVERS\outputs\PEAO\distancia_centro_salud\1%\simulacion_4\output_tests.xlsx',p_value_vec_106','p_value_vec_106');</v>
      </c>
      <c r="TH189">
        <v>106</v>
      </c>
      <c r="TI189" t="str">
        <f>"xlswrite('G:\Mi unidad\1. PROYECTOS TELLO 2022\SCM SPILL OVERS\outputs\PEAO\informalidad\1%\simulacion_4\output_tests.xlsx',p_value_vec_"&amp;TH189&amp;"','p_value_vec_"&amp;TH189&amp;"');"</f>
        <v>xlswrite('G:\Mi unidad\1. PROYECTOS TELLO 2022\SCM SPILL OVERS\outputs\PEAO\informalidad\1%\simulacion_4\output_tests.xlsx',p_value_vec_106','p_value_vec_106');</v>
      </c>
      <c r="TU189">
        <v>106</v>
      </c>
      <c r="TV189" t="str">
        <f>"xlswrite('G:\Mi unidad\1. PROYECTOS TELLO 2022\SCM SPILL OVERS\outputs\PEAO\alimentos\1%\simulacion_4\output_tests.xlsx',p_value_vec_"&amp;TU189&amp;"','p_value_vec_"&amp;TU189&amp;"');"</f>
        <v>xlswrite('G:\Mi unidad\1. PROYECTOS TELLO 2022\SCM SPILL OVERS\outputs\PEAO\alimentos\1%\simulacion_4\output_tests.xlsx',p_value_vec_106','p_value_vec_106');</v>
      </c>
      <c r="UB189">
        <v>106</v>
      </c>
      <c r="UC189" t="str">
        <f>"xlswrite('G:\Mi unidad\1. PROYECTOS TELLO 2022\SCM SPILL OVERS\outputs\PEAO\jefe_hogar\1%\simulacion_4\output_tests.xlsx',p_value_vec_"&amp;UB189&amp;"','p_value_vec_"&amp;UB189&amp;"');"</f>
        <v>xlswrite('G:\Mi unidad\1. PROYECTOS TELLO 2022\SCM SPILL OVERS\outputs\PEAO\jefe_hogar\1%\simulacion_4\output_tests.xlsx',p_value_vec_106','p_value_vec_106');</v>
      </c>
      <c r="UI189">
        <v>106</v>
      </c>
      <c r="UJ189" t="str">
        <f>"xlswrite('G:\Mi unidad\1. PROYECTOS TELLO 2022\SCM SPILL OVERS\outputs\PEAO\mujeres\1%\simulacion_4\output_tests.xlsx',p_value_vec_"&amp;UI189&amp;"','p_value_vec_"&amp;UI189&amp;"');"</f>
        <v>xlswrite('G:\Mi unidad\1. PROYECTOS TELLO 2022\SCM SPILL OVERS\outputs\PEAO\mujeres\1%\simulacion_4\output_tests.xlsx',p_value_vec_106','p_value_vec_106');</v>
      </c>
      <c r="UU189">
        <v>106</v>
      </c>
      <c r="UV189" t="str">
        <f>"xlswrite('G:\Mi unidad\1. PROYECTOS TELLO 2022\SCM SPILL OVERS\outputs\PEAO\criminalidad\1%\simulacion_4\output_tests.xlsx',p_value_vec_"&amp;UU189&amp;"','p_value_vec_"&amp;UU189&amp;"');"</f>
        <v>xlswrite('G:\Mi unidad\1. PROYECTOS TELLO 2022\SCM SPILL OVERS\outputs\PEAO\criminalidad\1%\simulacion_4\output_tests.xlsx',p_value_vec_106','p_value_vec_106');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OVERS\outputs\PEAO\bajo_niv_educ\1%\simulacion_4\output_tests.xlsx',alpha1_hat_vec_"&amp;QW190&amp;"','alpha1_hat_vec_"&amp;QW190&amp;"');"</f>
        <v>xlswrite('G:\Mi unidad\1. PROYECTOS TELLO 2022\SCM SPILL OVERS\outputs\PEAO\bajo_niv_educ\1%\simulacion_4\output_tests.xlsx',alpha1_hat_vec_106','alpha1_hat_vec_106');</v>
      </c>
      <c r="RK190">
        <v>106</v>
      </c>
      <c r="RL190" t="str">
        <f>"xlswrite('G:\Mi unidad\1. PROYECTOS TELLO 2022\SCM SPILL OVERS\outputs\PEAO\bajo_ingreso\1%\simulacion_4\output_tests.xlsx',alpha1_hat_vec_"&amp;RK190&amp;"','alpha1_hat_vec_"&amp;RK190&amp;"');"</f>
        <v>xlswrite('G:\Mi unidad\1. PROYECTOS TELLO 2022\SCM SPILL OVERS\outputs\PEAO\bajo_ingreso\1%\simulacion_4\output_tests.xlsx',alpha1_hat_vec_106','alpha1_hat_vec_106');</v>
      </c>
      <c r="RW190">
        <v>106</v>
      </c>
      <c r="RX190" t="str">
        <f>"xlswrite('G:\Mi unidad\1. PROYECTOS TELLO 2022\SCM SPILL OVERS\outputs\PEAO\densidad\1%\simulacion_4\output_tests.xlsx',alpha1_hat_vec_"&amp;RW190&amp;"','alpha1_hat_vec_"&amp;RW190&amp;"');"</f>
        <v>xlswrite('G:\Mi unidad\1. PROYECTOS TELLO 2022\SCM SPILL OVERS\outputs\PEAO\densidad\1%\simulacion_4\output_tests.xlsx',alpha1_hat_vec_106','alpha1_hat_vec_106');</v>
      </c>
      <c r="SI190">
        <v>106</v>
      </c>
      <c r="SJ190" t="str">
        <f>"xlswrite('G:\Mi unidad\1. PROYECTOS TELLO 2022\SCM SPILL OVERS\outputs\PEAO\densidad_g\1%\simulacion_4\output_tests.xlsx',alpha1_hat_vec_"&amp;SI190&amp;"','alpha1_hat_vec_"&amp;SI190&amp;"');"</f>
        <v>xlswrite('G:\Mi unidad\1. PROYECTOS TELLO 2022\SCM SPILL OVERS\outputs\PEAO\densidad_g\1%\simulacion_4\output_tests.xlsx',alpha1_hat_vec_106','alpha1_hat_vec_106');</v>
      </c>
      <c r="SU190">
        <v>106</v>
      </c>
      <c r="SV190" t="str">
        <f>"xlswrite('G:\Mi unidad\1. PROYECTOS TELLO 2022\SCM SPILL OVERS\outputs\PEAO\distancia_centro_salud\1%\simulacion_4\output_tests.xlsx',alpha1_hat_vec_"&amp;SU190&amp;"','alpha1_hat_vec_"&amp;SU190&amp;"');"</f>
        <v>xlswrite('G:\Mi unidad\1. PROYECTOS TELLO 2022\SCM SPILL OVERS\outputs\PEAO\distancia_centro_salud\1%\simulacion_4\output_tests.xlsx',alpha1_hat_vec_106','alpha1_hat_vec_106');</v>
      </c>
      <c r="TH190">
        <v>106</v>
      </c>
      <c r="TI190" t="str">
        <f>"xlswrite('G:\Mi unidad\1. PROYECTOS TELLO 2022\SCM SPILL OVERS\outputs\PEAO\informalidad\1%\simulacion_4\output_tests.xlsx',alpha1_hat_vec_"&amp;TH190&amp;"','alpha1_hat_vec_"&amp;TH190&amp;"');"</f>
        <v>xlswrite('G:\Mi unidad\1. PROYECTOS TELLO 2022\SCM SPILL OVERS\outputs\PEAO\informalidad\1%\simulacion_4\output_tests.xlsx',alpha1_hat_vec_106','alpha1_hat_vec_106');</v>
      </c>
      <c r="TU190">
        <v>106</v>
      </c>
      <c r="TV190" t="str">
        <f>"xlswrite('G:\Mi unidad\1. PROYECTOS TELLO 2022\SCM SPILL OVERS\outputs\PEAO\alimentos\1%\simulacion_4\output_tests.xlsx',alpha1_hat_vec_"&amp;TU190&amp;"','alpha1_hat_vec_"&amp;TU190&amp;"');"</f>
        <v>xlswrite('G:\Mi unidad\1. PROYECTOS TELLO 2022\SCM SPILL OVERS\outputs\PEAO\alimentos\1%\simulacion_4\output_tests.xlsx',alpha1_hat_vec_106','alpha1_hat_vec_106');</v>
      </c>
      <c r="UB190">
        <v>106</v>
      </c>
      <c r="UC190" t="str">
        <f>"xlswrite('G:\Mi unidad\1. PROYECTOS TELLO 2022\SCM SPILL OVERS\outputs\PEAO\jefe_hogar\1%\simulacion_4\output_tests.xlsx',alpha1_hat_vec_"&amp;UB190&amp;"','alpha1_hat_vec_"&amp;UB190&amp;"');"</f>
        <v>xlswrite('G:\Mi unidad\1. PROYECTOS TELLO 2022\SCM SPILL OVERS\outputs\PEAO\jefe_hogar\1%\simulacion_4\output_tests.xlsx',alpha1_hat_vec_106','alpha1_hat_vec_106');</v>
      </c>
      <c r="UI190">
        <v>106</v>
      </c>
      <c r="UJ190" t="str">
        <f>"xlswrite('G:\Mi unidad\1. PROYECTOS TELLO 2022\SCM SPILL OVERS\outputs\PEAO\mujeres\1%\simulacion_4\output_tests.xlsx',alpha1_hat_vec_"&amp;UI190&amp;"','alpha1_hat_vec_"&amp;UI190&amp;"');"</f>
        <v>xlswrite('G:\Mi unidad\1. PROYECTOS TELLO 2022\SCM SPILL OVERS\outputs\PEAO\mujeres\1%\simulacion_4\output_tests.xlsx',alpha1_hat_vec_106','alpha1_hat_vec_106');</v>
      </c>
      <c r="UU190">
        <v>106</v>
      </c>
      <c r="UV190" t="str">
        <f>"xlswrite('G:\Mi unidad\1. PROYECTOS TELLO 2022\SCM SPILL OVERS\outputs\PEAO\criminalidad\1%\simulacion_4\output_tests.xlsx',alpha1_hat_vec_"&amp;UU190&amp;"','alpha1_hat_vec_"&amp;UU190&amp;"');"</f>
        <v>xlswrite('G:\Mi unidad\1. PROYECTOS TELLO 2022\SCM SPILL OVERS\outputs\PEAO\criminalidad\1%\simulacion_4\output_tests.xlsx',alpha1_hat_vec_106','alpha1_hat_vec_106');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OVERS\outputs\PEAO\bajo_niv_educ\1%\simulacion_4\output_tests.xlsx',spillover_test_"&amp;QW191&amp;"','sp_test_"&amp;QW191&amp;"');"</f>
        <v>xlswrite('G:\Mi unidad\1. PROYECTOS TELLO 2022\SCM SPILL OVERS\outputs\PEAO\bajo_niv_educ\1%\simulacion_4\output_tests.xlsx',spillover_test_106','sp_test_106');</v>
      </c>
      <c r="RK191">
        <v>106</v>
      </c>
      <c r="RL191" t="str">
        <f>"xlswrite('G:\Mi unidad\1. PROYECTOS TELLO 2022\SCM SPILL OVERS\outputs\PEAO\bajo_ingreso\1%\simulacion_4\output_tests.xlsx',spillover_test_"&amp;RK191&amp;"','sp_test_"&amp;RK191&amp;"');"</f>
        <v>xlswrite('G:\Mi unidad\1. PROYECTOS TELLO 2022\SCM SPILL OVERS\outputs\PEAO\bajo_ingreso\1%\simulacion_4\output_tests.xlsx',spillover_test_106','sp_test_106');</v>
      </c>
      <c r="RW191">
        <v>106</v>
      </c>
      <c r="RX191" t="str">
        <f>"xlswrite('G:\Mi unidad\1. PROYECTOS TELLO 2022\SCM SPILL OVERS\outputs\PEAO\densidad\1%\simulacion_4\output_tests.xlsx',spillover_test_"&amp;RW191&amp;"','sp_test_"&amp;RW191&amp;"');"</f>
        <v>xlswrite('G:\Mi unidad\1. PROYECTOS TELLO 2022\SCM SPILL OVERS\outputs\PEAO\densidad\1%\simulacion_4\output_tests.xlsx',spillover_test_106','sp_test_106');</v>
      </c>
      <c r="SI191">
        <v>106</v>
      </c>
      <c r="SJ191" t="str">
        <f>"xlswrite('G:\Mi unidad\1. PROYECTOS TELLO 2022\SCM SPILL OVERS\outputs\PEAO\densidad_g\1%\simulacion_4\output_tests.xlsx',spillover_test_"&amp;SI191&amp;"','sp_test_"&amp;SI191&amp;"');"</f>
        <v>xlswrite('G:\Mi unidad\1. PROYECTOS TELLO 2022\SCM SPILL OVERS\outputs\PEAO\densidad_g\1%\simulacion_4\output_tests.xlsx',spillover_test_106','sp_test_106');</v>
      </c>
      <c r="SU191">
        <v>106</v>
      </c>
      <c r="SV191" t="str">
        <f>"xlswrite('G:\Mi unidad\1. PROYECTOS TELLO 2022\SCM SPILL OVERS\outputs\PEAO\distancia_centro_salud\1%\simulacion_4\output_tests.xlsx',spillover_test_"&amp;SU191&amp;"','sp_test_"&amp;SU191&amp;"');"</f>
        <v>xlswrite('G:\Mi unidad\1. PROYECTOS TELLO 2022\SCM SPILL OVERS\outputs\PEAO\distancia_centro_salud\1%\simulacion_4\output_tests.xlsx',spillover_test_106','sp_test_106');</v>
      </c>
      <c r="TH191">
        <v>106</v>
      </c>
      <c r="TI191" t="str">
        <f>"xlswrite('G:\Mi unidad\1. PROYECTOS TELLO 2022\SCM SPILL OVERS\outputs\PEAO\informalidad\1%\simulacion_4\output_tests.xlsx',spillover_test_"&amp;TH191&amp;"','sp_test_"&amp;TH191&amp;"');"</f>
        <v>xlswrite('G:\Mi unidad\1. PROYECTOS TELLO 2022\SCM SPILL OVERS\outputs\PEAO\informalidad\1%\simulacion_4\output_tests.xlsx',spillover_test_106','sp_test_106');</v>
      </c>
      <c r="TU191">
        <v>106</v>
      </c>
      <c r="TV191" t="str">
        <f>"xlswrite('G:\Mi unidad\1. PROYECTOS TELLO 2022\SCM SPILL OVERS\outputs\PEAO\alimentos\1%\simulacion_4\output_tests.xlsx',spillover_test_"&amp;TU191&amp;"','sp_test_"&amp;TU191&amp;"');"</f>
        <v>xlswrite('G:\Mi unidad\1. PROYECTOS TELLO 2022\SCM SPILL OVERS\outputs\PEAO\alimentos\1%\simulacion_4\output_tests.xlsx',spillover_test_106','sp_test_106');</v>
      </c>
      <c r="UB191">
        <v>106</v>
      </c>
      <c r="UC191" t="str">
        <f>"xlswrite('G:\Mi unidad\1. PROYECTOS TELLO 2022\SCM SPILL OVERS\outputs\PEAO\jefe_hogar\1%\simulacion_4\output_tests.xlsx',spillover_test_"&amp;UB191&amp;"','sp_test_"&amp;UB191&amp;"');"</f>
        <v>xlswrite('G:\Mi unidad\1. PROYECTOS TELLO 2022\SCM SPILL OVERS\outputs\PEAO\jefe_hogar\1%\simulacion_4\output_tests.xlsx',spillover_test_106','sp_test_106');</v>
      </c>
      <c r="UI191">
        <v>106</v>
      </c>
      <c r="UJ191" t="str">
        <f>"xlswrite('G:\Mi unidad\1. PROYECTOS TELLO 2022\SCM SPILL OVERS\outputs\PEAO\mujeres\1%\simulacion_4\output_tests.xlsx',spillover_test_"&amp;UI191&amp;"','sp_test_"&amp;UI191&amp;"');"</f>
        <v>xlswrite('G:\Mi unidad\1. PROYECTOS TELLO 2022\SCM SPILL OVERS\outputs\PEAO\mujeres\1%\simulacion_4\output_tests.xlsx',spillover_test_106','sp_test_106');</v>
      </c>
      <c r="UU191">
        <v>106</v>
      </c>
      <c r="UV191" t="str">
        <f>"xlswrite('G:\Mi unidad\1. PROYECTOS TELLO 2022\SCM SPILL OVERS\outputs\PEAO\criminalidad\1%\simulacion_4\output_tests.xlsx',spillover_test_"&amp;UU191&amp;"','sp_test_"&amp;UU191&amp;"');"</f>
        <v>xlswrite('G:\Mi unidad\1. PROYECTOS TELLO 2022\SCM SPILL OVERS\outputs\PEAO\criminalidad\1%\simulacion_4\output_tests.xlsx',spillover_test_106','sp_test_106');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OVERS\outputs\PEAO\bajo_niv_educ\1%\simulacion_4\output_tests.xlsx',lb_vec_"&amp;QW192&amp;"','lb_vec_"&amp;QW192&amp;"');"</f>
        <v>xlswrite('G:\Mi unidad\1. PROYECTOS TELLO 2022\SCM SPILL OVERS\outputs\PEAO\bajo_niv_educ\1%\simulacion_4\output_tests.xlsx',lb_vec_107','lb_vec_107');</v>
      </c>
      <c r="RK192">
        <v>107</v>
      </c>
      <c r="RL192" t="str">
        <f>"xlswrite('G:\Mi unidad\1. PROYECTOS TELLO 2022\SCM SPILL OVERS\outputs\PEAO\bajo_ingreso\1%\simulacion_4\output_tests.xlsx',lb_vec_"&amp;RK192&amp;"','lb_vec_"&amp;RK192&amp;"');"</f>
        <v>xlswrite('G:\Mi unidad\1. PROYECTOS TELLO 2022\SCM SPILL OVERS\outputs\PEAO\bajo_ingreso\1%\simulacion_4\output_tests.xlsx',lb_vec_107','lb_vec_107');</v>
      </c>
      <c r="RW192">
        <v>107</v>
      </c>
      <c r="RX192" t="str">
        <f>"xlswrite('G:\Mi unidad\1. PROYECTOS TELLO 2022\SCM SPILL OVERS\outputs\PEAO\densidad\1%\simulacion_4\output_tests.xlsx',lb_vec_"&amp;RW192&amp;"','lb_vec_"&amp;RW192&amp;"');"</f>
        <v>xlswrite('G:\Mi unidad\1. PROYECTOS TELLO 2022\SCM SPILL OVERS\outputs\PEAO\densidad\1%\simulacion_4\output_tests.xlsx',lb_vec_107','lb_vec_107');</v>
      </c>
      <c r="SI192">
        <v>107</v>
      </c>
      <c r="SJ192" t="str">
        <f>"xlswrite('G:\Mi unidad\1. PROYECTOS TELLO 2022\SCM SPILL OVERS\outputs\PEAO\densidad_g\1%\simulacion_4\output_tests.xlsx',lb_vec_"&amp;SI192&amp;"','lb_vec_"&amp;SI192&amp;"');"</f>
        <v>xlswrite('G:\Mi unidad\1. PROYECTOS TELLO 2022\SCM SPILL OVERS\outputs\PEAO\densidad_g\1%\simulacion_4\output_tests.xlsx',lb_vec_107','lb_vec_107');</v>
      </c>
      <c r="SU192">
        <v>107</v>
      </c>
      <c r="SV192" t="str">
        <f>"xlswrite('G:\Mi unidad\1. PROYECTOS TELLO 2022\SCM SPILL OVERS\outputs\PEAO\distancia_centro_salud\1%\simulacion_4\output_tests.xlsx',lb_vec_"&amp;SU192&amp;"','lb_vec_"&amp;SU192&amp;"');"</f>
        <v>xlswrite('G:\Mi unidad\1. PROYECTOS TELLO 2022\SCM SPILL OVERS\outputs\PEAO\distancia_centro_salud\1%\simulacion_4\output_tests.xlsx',lb_vec_107','lb_vec_107');</v>
      </c>
      <c r="TH192">
        <v>107</v>
      </c>
      <c r="TI192" t="str">
        <f>"xlswrite('G:\Mi unidad\1. PROYECTOS TELLO 2022\SCM SPILL OVERS\outputs\PEAO\informalidad\1%\simulacion_4\output_tests.xlsx',lb_vec_"&amp;TH192&amp;"','lb_vec_"&amp;TH192&amp;"');"</f>
        <v>xlswrite('G:\Mi unidad\1. PROYECTOS TELLO 2022\SCM SPILL OVERS\outputs\PEAO\informalidad\1%\simulacion_4\output_tests.xlsx',lb_vec_107','lb_vec_107');</v>
      </c>
      <c r="TU192">
        <v>107</v>
      </c>
      <c r="TV192" t="str">
        <f>"xlswrite('G:\Mi unidad\1. PROYECTOS TELLO 2022\SCM SPILL OVERS\outputs\PEAO\alimentos\1%\simulacion_4\output_tests.xlsx',lb_vec_"&amp;TU192&amp;"','lb_vec_"&amp;TU192&amp;"');"</f>
        <v>xlswrite('G:\Mi unidad\1. PROYECTOS TELLO 2022\SCM SPILL OVERS\outputs\PEAO\alimentos\1%\simulacion_4\output_tests.xlsx',lb_vec_107','lb_vec_107');</v>
      </c>
      <c r="UB192">
        <v>107</v>
      </c>
      <c r="UC192" t="str">
        <f>"xlswrite('G:\Mi unidad\1. PROYECTOS TELLO 2022\SCM SPILL OVERS\outputs\PEAO\jefe_hogar\1%\simulacion_4\output_tests.xlsx',lb_vec_"&amp;UB192&amp;"','lb_vec_"&amp;UB192&amp;"');"</f>
        <v>xlswrite('G:\Mi unidad\1. PROYECTOS TELLO 2022\SCM SPILL OVERS\outputs\PEAO\jefe_hogar\1%\simulacion_4\output_tests.xlsx',lb_vec_107','lb_vec_107');</v>
      </c>
      <c r="UI192">
        <v>107</v>
      </c>
      <c r="UJ192" t="str">
        <f>"xlswrite('G:\Mi unidad\1. PROYECTOS TELLO 2022\SCM SPILL OVERS\outputs\PEAO\mujeres\1%\simulacion_4\output_tests.xlsx',lb_vec_"&amp;UI192&amp;"','lb_vec_"&amp;UI192&amp;"');"</f>
        <v>xlswrite('G:\Mi unidad\1. PROYECTOS TELLO 2022\SCM SPILL OVERS\outputs\PEAO\mujeres\1%\simulacion_4\output_tests.xlsx',lb_vec_107','lb_vec_107');</v>
      </c>
      <c r="UU192">
        <v>107</v>
      </c>
      <c r="UV192" t="str">
        <f>"xlswrite('G:\Mi unidad\1. PROYECTOS TELLO 2022\SCM SPILL OVERS\outputs\PEAO\criminalidad\1%\simulacion_4\output_tests.xlsx',lb_vec_"&amp;UU192&amp;"','lb_vec_"&amp;UU192&amp;"');"</f>
        <v>xlswrite('G:\Mi unidad\1. PROYECTOS TELLO 2022\SCM SPILL OVERS\outputs\PEAO\criminalidad\1%\simulacion_4\output_tests.xlsx',lb_vec_107','lb_vec_107');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sp_andrews(Y_pre_"&amp;QP193&amp;",PEAO_"&amp;QP193&amp;"(:,T+s),A_"&amp;QP193&amp;",C,d,alpha_sig);"</f>
        <v xml:space="preserve">    spillover_test_91(s) = sp_andrews(Y_pre_91,PEAO_91(:,T+s),A_91,C,d,alpha_sig);</v>
      </c>
      <c r="QW193">
        <v>107</v>
      </c>
      <c r="QX193" t="str">
        <f>"xlswrite('G:\Mi unidad\1. PROYECTOS TELLO 2022\SCM SPILL OVERS\outputs\PEAO\bajo_niv_educ\1%\simulacion_4\output_tests.xlsx',ub_vec_"&amp;QW193&amp;"','ub_vec_"&amp;QW193&amp;"');"</f>
        <v>xlswrite('G:\Mi unidad\1. PROYECTOS TELLO 2022\SCM SPILL OVERS\outputs\PEAO\bajo_niv_educ\1%\simulacion_4\output_tests.xlsx',ub_vec_107','ub_vec_107');</v>
      </c>
      <c r="RK193">
        <v>107</v>
      </c>
      <c r="RL193" t="str">
        <f>"xlswrite('G:\Mi unidad\1. PROYECTOS TELLO 2022\SCM SPILL OVERS\outputs\PEAO\bajo_ingreso\1%\simulacion_4\output_tests.xlsx',ub_vec_"&amp;RK193&amp;"','ub_vec_"&amp;RK193&amp;"');"</f>
        <v>xlswrite('G:\Mi unidad\1. PROYECTOS TELLO 2022\SCM SPILL OVERS\outputs\PEAO\bajo_ingreso\1%\simulacion_4\output_tests.xlsx',ub_vec_107','ub_vec_107');</v>
      </c>
      <c r="RW193">
        <v>107</v>
      </c>
      <c r="RX193" t="str">
        <f>"xlswrite('G:\Mi unidad\1. PROYECTOS TELLO 2022\SCM SPILL OVERS\outputs\PEAO\densidad\1%\simulacion_4\output_tests.xlsx',ub_vec_"&amp;RW193&amp;"','ub_vec_"&amp;RW193&amp;"');"</f>
        <v>xlswrite('G:\Mi unidad\1. PROYECTOS TELLO 2022\SCM SPILL OVERS\outputs\PEAO\densidad\1%\simulacion_4\output_tests.xlsx',ub_vec_107','ub_vec_107');</v>
      </c>
      <c r="SI193">
        <v>107</v>
      </c>
      <c r="SJ193" t="str">
        <f>"xlswrite('G:\Mi unidad\1. PROYECTOS TELLO 2022\SCM SPILL OVERS\outputs\PEAO\densidad_g\1%\simulacion_4\output_tests.xlsx',ub_vec_"&amp;SI193&amp;"','ub_vec_"&amp;SI193&amp;"');"</f>
        <v>xlswrite('G:\Mi unidad\1. PROYECTOS TELLO 2022\SCM SPILL OVERS\outputs\PEAO\densidad_g\1%\simulacion_4\output_tests.xlsx',ub_vec_107','ub_vec_107');</v>
      </c>
      <c r="SU193">
        <v>107</v>
      </c>
      <c r="SV193" t="str">
        <f>"xlswrite('G:\Mi unidad\1. PROYECTOS TELLO 2022\SCM SPILL OVERS\outputs\PEAO\distancia_centro_salud\1%\simulacion_4\output_tests.xlsx',ub_vec_"&amp;SU193&amp;"','ub_vec_"&amp;SU193&amp;"');"</f>
        <v>xlswrite('G:\Mi unidad\1. PROYECTOS TELLO 2022\SCM SPILL OVERS\outputs\PEAO\distancia_centro_salud\1%\simulacion_4\output_tests.xlsx',ub_vec_107','ub_vec_107');</v>
      </c>
      <c r="TH193">
        <v>107</v>
      </c>
      <c r="TI193" t="str">
        <f>"xlswrite('G:\Mi unidad\1. PROYECTOS TELLO 2022\SCM SPILL OVERS\outputs\PEAO\informalidad\1%\simulacion_4\output_tests.xlsx',ub_vec_"&amp;TH193&amp;"','ub_vec_"&amp;TH193&amp;"');"</f>
        <v>xlswrite('G:\Mi unidad\1. PROYECTOS TELLO 2022\SCM SPILL OVERS\outputs\PEAO\informalidad\1%\simulacion_4\output_tests.xlsx',ub_vec_107','ub_vec_107');</v>
      </c>
      <c r="TU193">
        <v>107</v>
      </c>
      <c r="TV193" t="str">
        <f>"xlswrite('G:\Mi unidad\1. PROYECTOS TELLO 2022\SCM SPILL OVERS\outputs\PEAO\alimentos\1%\simulacion_4\output_tests.xlsx',ub_vec_"&amp;TU193&amp;"','ub_vec_"&amp;TU193&amp;"');"</f>
        <v>xlswrite('G:\Mi unidad\1. PROYECTOS TELLO 2022\SCM SPILL OVERS\outputs\PEAO\alimentos\1%\simulacion_4\output_tests.xlsx',ub_vec_107','ub_vec_107');</v>
      </c>
      <c r="UB193">
        <v>107</v>
      </c>
      <c r="UC193" t="str">
        <f>"xlswrite('G:\Mi unidad\1. PROYECTOS TELLO 2022\SCM SPILL OVERS\outputs\PEAO\jefe_hogar\1%\simulacion_4\output_tests.xlsx',ub_vec_"&amp;UB193&amp;"','ub_vec_"&amp;UB193&amp;"');"</f>
        <v>xlswrite('G:\Mi unidad\1. PROYECTOS TELLO 2022\SCM SPILL OVERS\outputs\PEAO\jefe_hogar\1%\simulacion_4\output_tests.xlsx',ub_vec_107','ub_vec_107');</v>
      </c>
      <c r="UI193">
        <v>107</v>
      </c>
      <c r="UJ193" t="str">
        <f>"xlswrite('G:\Mi unidad\1. PROYECTOS TELLO 2022\SCM SPILL OVERS\outputs\PEAO\mujeres\1%\simulacion_4\output_tests.xlsx',ub_vec_"&amp;UI193&amp;"','ub_vec_"&amp;UI193&amp;"');"</f>
        <v>xlswrite('G:\Mi unidad\1. PROYECTOS TELLO 2022\SCM SPILL OVERS\outputs\PEAO\mujeres\1%\simulacion_4\output_tests.xlsx',ub_vec_107','ub_vec_107');</v>
      </c>
      <c r="UU193">
        <v>107</v>
      </c>
      <c r="UV193" t="str">
        <f>"xlswrite('G:\Mi unidad\1. PROYECTOS TELLO 2022\SCM SPILL OVERS\outputs\PEAO\criminalidad\1%\simulacion_4\output_tests.xlsx',ub_vec_"&amp;UU193&amp;"','ub_vec_"&amp;UU193&amp;"');"</f>
        <v>xlswrite('G:\Mi unidad\1. PROYECTOS TELLO 2022\SCM SPILL OVERS\outputs\PEAO\criminalidad\1%\simulacion_4\output_tests.xlsx',ub_vec_107','ub_vec_107');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OVERS\outputs\PEAO\bajo_niv_educ\1%\simulacion_4\output_tests.xlsx',p_value_vec_"&amp;QW194&amp;"','p_value_vec_"&amp;QW194&amp;"');"</f>
        <v>xlswrite('G:\Mi unidad\1. PROYECTOS TELLO 2022\SCM SPILL OVERS\outputs\PEAO\bajo_niv_educ\1%\simulacion_4\output_tests.xlsx',p_value_vec_107','p_value_vec_107');</v>
      </c>
      <c r="RK194">
        <v>107</v>
      </c>
      <c r="RL194" t="str">
        <f>"xlswrite('G:\Mi unidad\1. PROYECTOS TELLO 2022\SCM SPILL OVERS\outputs\PEAO\bajo_ingreso\1%\simulacion_4\output_tests.xlsx',p_value_vec_"&amp;RK194&amp;"','p_value_vec_"&amp;RK194&amp;"');"</f>
        <v>xlswrite('G:\Mi unidad\1. PROYECTOS TELLO 2022\SCM SPILL OVERS\outputs\PEAO\bajo_ingreso\1%\simulacion_4\output_tests.xlsx',p_value_vec_107','p_value_vec_107');</v>
      </c>
      <c r="RW194">
        <v>107</v>
      </c>
      <c r="RX194" t="str">
        <f>"xlswrite('G:\Mi unidad\1. PROYECTOS TELLO 2022\SCM SPILL OVERS\outputs\PEAO\densidad\1%\simulacion_4\output_tests.xlsx',p_value_vec_"&amp;RW194&amp;"','p_value_vec_"&amp;RW194&amp;"');"</f>
        <v>xlswrite('G:\Mi unidad\1. PROYECTOS TELLO 2022\SCM SPILL OVERS\outputs\PEAO\densidad\1%\simulacion_4\output_tests.xlsx',p_value_vec_107','p_value_vec_107');</v>
      </c>
      <c r="SI194">
        <v>107</v>
      </c>
      <c r="SJ194" t="str">
        <f>"xlswrite('G:\Mi unidad\1. PROYECTOS TELLO 2022\SCM SPILL OVERS\outputs\PEAO\densidad_g\1%\simulacion_4\output_tests.xlsx',p_value_vec_"&amp;SI194&amp;"','p_value_vec_"&amp;SI194&amp;"');"</f>
        <v>xlswrite('G:\Mi unidad\1. PROYECTOS TELLO 2022\SCM SPILL OVERS\outputs\PEAO\densidad_g\1%\simulacion_4\output_tests.xlsx',p_value_vec_107','p_value_vec_107');</v>
      </c>
      <c r="SU194">
        <v>107</v>
      </c>
      <c r="SV194" t="str">
        <f>"xlswrite('G:\Mi unidad\1. PROYECTOS TELLO 2022\SCM SPILL OVERS\outputs\PEAO\distancia_centro_salud\1%\simulacion_4\output_tests.xlsx',p_value_vec_"&amp;SU194&amp;"','p_value_vec_"&amp;SU194&amp;"');"</f>
        <v>xlswrite('G:\Mi unidad\1. PROYECTOS TELLO 2022\SCM SPILL OVERS\outputs\PEAO\distancia_centro_salud\1%\simulacion_4\output_tests.xlsx',p_value_vec_107','p_value_vec_107');</v>
      </c>
      <c r="TH194">
        <v>107</v>
      </c>
      <c r="TI194" t="str">
        <f>"xlswrite('G:\Mi unidad\1. PROYECTOS TELLO 2022\SCM SPILL OVERS\outputs\PEAO\informalidad\1%\simulacion_4\output_tests.xlsx',p_value_vec_"&amp;TH194&amp;"','p_value_vec_"&amp;TH194&amp;"');"</f>
        <v>xlswrite('G:\Mi unidad\1. PROYECTOS TELLO 2022\SCM SPILL OVERS\outputs\PEAO\informalidad\1%\simulacion_4\output_tests.xlsx',p_value_vec_107','p_value_vec_107');</v>
      </c>
      <c r="TU194">
        <v>107</v>
      </c>
      <c r="TV194" t="str">
        <f>"xlswrite('G:\Mi unidad\1. PROYECTOS TELLO 2022\SCM SPILL OVERS\outputs\PEAO\alimentos\1%\simulacion_4\output_tests.xlsx',p_value_vec_"&amp;TU194&amp;"','p_value_vec_"&amp;TU194&amp;"');"</f>
        <v>xlswrite('G:\Mi unidad\1. PROYECTOS TELLO 2022\SCM SPILL OVERS\outputs\PEAO\alimentos\1%\simulacion_4\output_tests.xlsx',p_value_vec_107','p_value_vec_107');</v>
      </c>
      <c r="UB194">
        <v>107</v>
      </c>
      <c r="UC194" t="str">
        <f>"xlswrite('G:\Mi unidad\1. PROYECTOS TELLO 2022\SCM SPILL OVERS\outputs\PEAO\jefe_hogar\1%\simulacion_4\output_tests.xlsx',p_value_vec_"&amp;UB194&amp;"','p_value_vec_"&amp;UB194&amp;"');"</f>
        <v>xlswrite('G:\Mi unidad\1. PROYECTOS TELLO 2022\SCM SPILL OVERS\outputs\PEAO\jefe_hogar\1%\simulacion_4\output_tests.xlsx',p_value_vec_107','p_value_vec_107');</v>
      </c>
      <c r="UI194">
        <v>107</v>
      </c>
      <c r="UJ194" t="str">
        <f>"xlswrite('G:\Mi unidad\1. PROYECTOS TELLO 2022\SCM SPILL OVERS\outputs\PEAO\mujeres\1%\simulacion_4\output_tests.xlsx',p_value_vec_"&amp;UI194&amp;"','p_value_vec_"&amp;UI194&amp;"');"</f>
        <v>xlswrite('G:\Mi unidad\1. PROYECTOS TELLO 2022\SCM SPILL OVERS\outputs\PEAO\mujeres\1%\simulacion_4\output_tests.xlsx',p_value_vec_107','p_value_vec_107');</v>
      </c>
      <c r="UU194">
        <v>107</v>
      </c>
      <c r="UV194" t="str">
        <f>"xlswrite('G:\Mi unidad\1. PROYECTOS TELLO 2022\SCM SPILL OVERS\outputs\PEAO\criminalidad\1%\simulacion_4\output_tests.xlsx',p_value_vec_"&amp;UU194&amp;"','p_value_vec_"&amp;UU194&amp;"');"</f>
        <v>xlswrite('G:\Mi unidad\1. PROYECTOS TELLO 2022\SCM SPILL OVERS\outputs\PEAO\criminalidad\1%\simulacion_4\output_tests.xlsx',p_value_vec_107','p_value_vec_107');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OVERS\outputs\PEAO\bajo_niv_educ\1%\simulacion_4\output_tests.xlsx',alpha1_hat_vec_"&amp;QW195&amp;"','alpha1_hat_vec_"&amp;QW195&amp;"');"</f>
        <v>xlswrite('G:\Mi unidad\1. PROYECTOS TELLO 2022\SCM SPILL OVERS\outputs\PEAO\bajo_niv_educ\1%\simulacion_4\output_tests.xlsx',alpha1_hat_vec_107','alpha1_hat_vec_107');</v>
      </c>
      <c r="RK195">
        <v>107</v>
      </c>
      <c r="RL195" t="str">
        <f>"xlswrite('G:\Mi unidad\1. PROYECTOS TELLO 2022\SCM SPILL OVERS\outputs\PEAO\bajo_ingreso\1%\simulacion_4\output_tests.xlsx',alpha1_hat_vec_"&amp;RK195&amp;"','alpha1_hat_vec_"&amp;RK195&amp;"');"</f>
        <v>xlswrite('G:\Mi unidad\1. PROYECTOS TELLO 2022\SCM SPILL OVERS\outputs\PEAO\bajo_ingreso\1%\simulacion_4\output_tests.xlsx',alpha1_hat_vec_107','alpha1_hat_vec_107');</v>
      </c>
      <c r="RW195">
        <v>107</v>
      </c>
      <c r="RX195" t="str">
        <f>"xlswrite('G:\Mi unidad\1. PROYECTOS TELLO 2022\SCM SPILL OVERS\outputs\PEAO\densidad\1%\simulacion_4\output_tests.xlsx',alpha1_hat_vec_"&amp;RW195&amp;"','alpha1_hat_vec_"&amp;RW195&amp;"');"</f>
        <v>xlswrite('G:\Mi unidad\1. PROYECTOS TELLO 2022\SCM SPILL OVERS\outputs\PEAO\densidad\1%\simulacion_4\output_tests.xlsx',alpha1_hat_vec_107','alpha1_hat_vec_107');</v>
      </c>
      <c r="SI195">
        <v>107</v>
      </c>
      <c r="SJ195" t="str">
        <f>"xlswrite('G:\Mi unidad\1. PROYECTOS TELLO 2022\SCM SPILL OVERS\outputs\PEAO\densidad_g\1%\simulacion_4\output_tests.xlsx',alpha1_hat_vec_"&amp;SI195&amp;"','alpha1_hat_vec_"&amp;SI195&amp;"');"</f>
        <v>xlswrite('G:\Mi unidad\1. PROYECTOS TELLO 2022\SCM SPILL OVERS\outputs\PEAO\densidad_g\1%\simulacion_4\output_tests.xlsx',alpha1_hat_vec_107','alpha1_hat_vec_107');</v>
      </c>
      <c r="SU195">
        <v>107</v>
      </c>
      <c r="SV195" t="str">
        <f>"xlswrite('G:\Mi unidad\1. PROYECTOS TELLO 2022\SCM SPILL OVERS\outputs\PEAO\distancia_centro_salud\1%\simulacion_4\output_tests.xlsx',alpha1_hat_vec_"&amp;SU195&amp;"','alpha1_hat_vec_"&amp;SU195&amp;"');"</f>
        <v>xlswrite('G:\Mi unidad\1. PROYECTOS TELLO 2022\SCM SPILL OVERS\outputs\PEAO\distancia_centro_salud\1%\simulacion_4\output_tests.xlsx',alpha1_hat_vec_107','alpha1_hat_vec_107');</v>
      </c>
      <c r="TH195">
        <v>107</v>
      </c>
      <c r="TI195" t="str">
        <f>"xlswrite('G:\Mi unidad\1. PROYECTOS TELLO 2022\SCM SPILL OVERS\outputs\PEAO\informalidad\1%\simulacion_4\output_tests.xlsx',alpha1_hat_vec_"&amp;TH195&amp;"','alpha1_hat_vec_"&amp;TH195&amp;"');"</f>
        <v>xlswrite('G:\Mi unidad\1. PROYECTOS TELLO 2022\SCM SPILL OVERS\outputs\PEAO\informalidad\1%\simulacion_4\output_tests.xlsx',alpha1_hat_vec_107','alpha1_hat_vec_107');</v>
      </c>
      <c r="TU195">
        <v>107</v>
      </c>
      <c r="TV195" t="str">
        <f>"xlswrite('G:\Mi unidad\1. PROYECTOS TELLO 2022\SCM SPILL OVERS\outputs\PEAO\alimentos\1%\simulacion_4\output_tests.xlsx',alpha1_hat_vec_"&amp;TU195&amp;"','alpha1_hat_vec_"&amp;TU195&amp;"');"</f>
        <v>xlswrite('G:\Mi unidad\1. PROYECTOS TELLO 2022\SCM SPILL OVERS\outputs\PEAO\alimentos\1%\simulacion_4\output_tests.xlsx',alpha1_hat_vec_107','alpha1_hat_vec_107');</v>
      </c>
      <c r="UB195">
        <v>107</v>
      </c>
      <c r="UC195" t="str">
        <f>"xlswrite('G:\Mi unidad\1. PROYECTOS TELLO 2022\SCM SPILL OVERS\outputs\PEAO\jefe_hogar\1%\simulacion_4\output_tests.xlsx',alpha1_hat_vec_"&amp;UB195&amp;"','alpha1_hat_vec_"&amp;UB195&amp;"');"</f>
        <v>xlswrite('G:\Mi unidad\1. PROYECTOS TELLO 2022\SCM SPILL OVERS\outputs\PEAO\jefe_hogar\1%\simulacion_4\output_tests.xlsx',alpha1_hat_vec_107','alpha1_hat_vec_107');</v>
      </c>
      <c r="UI195">
        <v>107</v>
      </c>
      <c r="UJ195" t="str">
        <f>"xlswrite('G:\Mi unidad\1. PROYECTOS TELLO 2022\SCM SPILL OVERS\outputs\PEAO\mujeres\1%\simulacion_4\output_tests.xlsx',alpha1_hat_vec_"&amp;UI195&amp;"','alpha1_hat_vec_"&amp;UI195&amp;"');"</f>
        <v>xlswrite('G:\Mi unidad\1. PROYECTOS TELLO 2022\SCM SPILL OVERS\outputs\PEAO\mujeres\1%\simulacion_4\output_tests.xlsx',alpha1_hat_vec_107','alpha1_hat_vec_107');</v>
      </c>
      <c r="UU195">
        <v>107</v>
      </c>
      <c r="UV195" t="str">
        <f>"xlswrite('G:\Mi unidad\1. PROYECTOS TELLO 2022\SCM SPILL OVERS\outputs\PEAO\criminalidad\1%\simulacion_4\output_tests.xlsx',alpha1_hat_vec_"&amp;UU195&amp;"','alpha1_hat_vec_"&amp;UU195&amp;"');"</f>
        <v>xlswrite('G:\Mi unidad\1. PROYECTOS TELLO 2022\SCM SPILL OVERS\outputs\PEAO\criminalidad\1%\simulacion_4\output_tests.xlsx',alpha1_hat_vec_107','alpha1_hat_vec_107');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sp_andrews_te(Y_pre_"&amp;QI196&amp;",PEAO_"&amp;QI196&amp;"(:,T+s),A_"&amp;QI196&amp;",C,.05);"</f>
        <v xml:space="preserve">    [p_value_76,lb_76,ub_76] = sp_andrews_te(Y_pre_76,PEAO_76(:,T+s),A_76,C,.05);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OVERS\outputs\PEAO\bajo_niv_educ\1%\simulacion_4\output_tests.xlsx',spillover_test_"&amp;QW196&amp;"','sp_test_"&amp;QW196&amp;"');"</f>
        <v>xlswrite('G:\Mi unidad\1. PROYECTOS TELLO 2022\SCM SPILL OVERS\outputs\PEAO\bajo_niv_educ\1%\simulacion_4\output_tests.xlsx',spillover_test_107','sp_test_107');</v>
      </c>
      <c r="RK196">
        <v>107</v>
      </c>
      <c r="RL196" t="str">
        <f>"xlswrite('G:\Mi unidad\1. PROYECTOS TELLO 2022\SCM SPILL OVERS\outputs\PEAO\bajo_ingreso\1%\simulacion_4\output_tests.xlsx',spillover_test_"&amp;RK196&amp;"','sp_test_"&amp;RK196&amp;"');"</f>
        <v>xlswrite('G:\Mi unidad\1. PROYECTOS TELLO 2022\SCM SPILL OVERS\outputs\PEAO\bajo_ingreso\1%\simulacion_4\output_tests.xlsx',spillover_test_107','sp_test_107');</v>
      </c>
      <c r="RW196">
        <v>107</v>
      </c>
      <c r="RX196" t="str">
        <f>"xlswrite('G:\Mi unidad\1. PROYECTOS TELLO 2022\SCM SPILL OVERS\outputs\PEAO\densidad\1%\simulacion_4\output_tests.xlsx',spillover_test_"&amp;RW196&amp;"','sp_test_"&amp;RW196&amp;"');"</f>
        <v>xlswrite('G:\Mi unidad\1. PROYECTOS TELLO 2022\SCM SPILL OVERS\outputs\PEAO\densidad\1%\simulacion_4\output_tests.xlsx',spillover_test_107','sp_test_107');</v>
      </c>
      <c r="SI196">
        <v>107</v>
      </c>
      <c r="SJ196" t="str">
        <f>"xlswrite('G:\Mi unidad\1. PROYECTOS TELLO 2022\SCM SPILL OVERS\outputs\PEAO\densidad_g\1%\simulacion_4\output_tests.xlsx',spillover_test_"&amp;SI196&amp;"','sp_test_"&amp;SI196&amp;"');"</f>
        <v>xlswrite('G:\Mi unidad\1. PROYECTOS TELLO 2022\SCM SPILL OVERS\outputs\PEAO\densidad_g\1%\simulacion_4\output_tests.xlsx',spillover_test_107','sp_test_107');</v>
      </c>
      <c r="SU196">
        <v>107</v>
      </c>
      <c r="SV196" t="str">
        <f>"xlswrite('G:\Mi unidad\1. PROYECTOS TELLO 2022\SCM SPILL OVERS\outputs\PEAO\distancia_centro_salud\1%\simulacion_4\output_tests.xlsx',spillover_test_"&amp;SU196&amp;"','sp_test_"&amp;SU196&amp;"');"</f>
        <v>xlswrite('G:\Mi unidad\1. PROYECTOS TELLO 2022\SCM SPILL OVERS\outputs\PEAO\distancia_centro_salud\1%\simulacion_4\output_tests.xlsx',spillover_test_107','sp_test_107');</v>
      </c>
      <c r="TH196">
        <v>107</v>
      </c>
      <c r="TI196" t="str">
        <f>"xlswrite('G:\Mi unidad\1. PROYECTOS TELLO 2022\SCM SPILL OVERS\outputs\PEAO\informalidad\1%\simulacion_4\output_tests.xlsx',spillover_test_"&amp;TH196&amp;"','sp_test_"&amp;TH196&amp;"');"</f>
        <v>xlswrite('G:\Mi unidad\1. PROYECTOS TELLO 2022\SCM SPILL OVERS\outputs\PEAO\informalidad\1%\simulacion_4\output_tests.xlsx',spillover_test_107','sp_test_107');</v>
      </c>
      <c r="TU196">
        <v>107</v>
      </c>
      <c r="TV196" t="str">
        <f>"xlswrite('G:\Mi unidad\1. PROYECTOS TELLO 2022\SCM SPILL OVERS\outputs\PEAO\alimentos\1%\simulacion_4\output_tests.xlsx',spillover_test_"&amp;TU196&amp;"','sp_test_"&amp;TU196&amp;"');"</f>
        <v>xlswrite('G:\Mi unidad\1. PROYECTOS TELLO 2022\SCM SPILL OVERS\outputs\PEAO\alimentos\1%\simulacion_4\output_tests.xlsx',spillover_test_107','sp_test_107');</v>
      </c>
      <c r="UB196">
        <v>107</v>
      </c>
      <c r="UC196" t="str">
        <f>"xlswrite('G:\Mi unidad\1. PROYECTOS TELLO 2022\SCM SPILL OVERS\outputs\PEAO\jefe_hogar\1%\simulacion_4\output_tests.xlsx',spillover_test_"&amp;UB196&amp;"','sp_test_"&amp;UB196&amp;"');"</f>
        <v>xlswrite('G:\Mi unidad\1. PROYECTOS TELLO 2022\SCM SPILL OVERS\outputs\PEAO\jefe_hogar\1%\simulacion_4\output_tests.xlsx',spillover_test_107','sp_test_107');</v>
      </c>
      <c r="UI196">
        <v>107</v>
      </c>
      <c r="UJ196" t="str">
        <f>"xlswrite('G:\Mi unidad\1. PROYECTOS TELLO 2022\SCM SPILL OVERS\outputs\PEAO\mujeres\1%\simulacion_4\output_tests.xlsx',spillover_test_"&amp;UI196&amp;"','sp_test_"&amp;UI196&amp;"');"</f>
        <v>xlswrite('G:\Mi unidad\1. PROYECTOS TELLO 2022\SCM SPILL OVERS\outputs\PEAO\mujeres\1%\simulacion_4\output_tests.xlsx',spillover_test_107','sp_test_107');</v>
      </c>
      <c r="UU196">
        <v>107</v>
      </c>
      <c r="UV196" t="str">
        <f>"xlswrite('G:\Mi unidad\1. PROYECTOS TELLO 2022\SCM SPILL OVERS\outputs\PEAO\criminalidad\1%\simulacion_4\output_tests.xlsx',spillover_test_"&amp;UU196&amp;"','sp_test_"&amp;UU196&amp;"');"</f>
        <v>xlswrite('G:\Mi unidad\1. PROYECTOS TELLO 2022\SCM SPILL OVERS\outputs\PEAO\criminalidad\1%\simulacion_4\output_tests.xlsx',spillover_test_107','sp_test_107');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OVERS\outputs\PEAO\bajo_niv_educ\1%\simulacion_4\output_tests.xlsx',lb_vec_"&amp;QW197&amp;"','lb_vec_"&amp;QW197&amp;"');"</f>
        <v>xlswrite('G:\Mi unidad\1. PROYECTOS TELLO 2022\SCM SPILL OVERS\outputs\PEAO\bajo_niv_educ\1%\simulacion_4\output_tests.xlsx',lb_vec_108','lb_vec_108');</v>
      </c>
      <c r="RK197">
        <v>108</v>
      </c>
      <c r="RL197" t="str">
        <f>"xlswrite('G:\Mi unidad\1. PROYECTOS TELLO 2022\SCM SPILL OVERS\outputs\PEAO\bajo_ingreso\1%\simulacion_4\output_tests.xlsx',lb_vec_"&amp;RK197&amp;"','lb_vec_"&amp;RK197&amp;"');"</f>
        <v>xlswrite('G:\Mi unidad\1. PROYECTOS TELLO 2022\SCM SPILL OVERS\outputs\PEAO\bajo_ingreso\1%\simulacion_4\output_tests.xlsx',lb_vec_108','lb_vec_108');</v>
      </c>
      <c r="RW197">
        <v>108</v>
      </c>
      <c r="RX197" t="str">
        <f>"xlswrite('G:\Mi unidad\1. PROYECTOS TELLO 2022\SCM SPILL OVERS\outputs\PEAO\densidad\1%\simulacion_4\output_tests.xlsx',lb_vec_"&amp;RW197&amp;"','lb_vec_"&amp;RW197&amp;"');"</f>
        <v>xlswrite('G:\Mi unidad\1. PROYECTOS TELLO 2022\SCM SPILL OVERS\outputs\PEAO\densidad\1%\simulacion_4\output_tests.xlsx',lb_vec_108','lb_vec_108');</v>
      </c>
      <c r="SI197">
        <v>108</v>
      </c>
      <c r="SJ197" t="str">
        <f>"xlswrite('G:\Mi unidad\1. PROYECTOS TELLO 2022\SCM SPILL OVERS\outputs\PEAO\densidad_g\1%\simulacion_4\output_tests.xlsx',lb_vec_"&amp;SI197&amp;"','lb_vec_"&amp;SI197&amp;"');"</f>
        <v>xlswrite('G:\Mi unidad\1. PROYECTOS TELLO 2022\SCM SPILL OVERS\outputs\PEAO\densidad_g\1%\simulacion_4\output_tests.xlsx',lb_vec_108','lb_vec_108');</v>
      </c>
      <c r="SU197">
        <v>108</v>
      </c>
      <c r="SV197" t="str">
        <f>"xlswrite('G:\Mi unidad\1. PROYECTOS TELLO 2022\SCM SPILL OVERS\outputs\PEAO\distancia_centro_salud\1%\simulacion_4\output_tests.xlsx',lb_vec_"&amp;SU197&amp;"','lb_vec_"&amp;SU197&amp;"');"</f>
        <v>xlswrite('G:\Mi unidad\1. PROYECTOS TELLO 2022\SCM SPILL OVERS\outputs\PEAO\distancia_centro_salud\1%\simulacion_4\output_tests.xlsx',lb_vec_108','lb_vec_108');</v>
      </c>
      <c r="TH197">
        <v>108</v>
      </c>
      <c r="TI197" t="str">
        <f>"xlswrite('G:\Mi unidad\1. PROYECTOS TELLO 2022\SCM SPILL OVERS\outputs\PEAO\informalidad\1%\simulacion_4\output_tests.xlsx',lb_vec_"&amp;TH197&amp;"','lb_vec_"&amp;TH197&amp;"');"</f>
        <v>xlswrite('G:\Mi unidad\1. PROYECTOS TELLO 2022\SCM SPILL OVERS\outputs\PEAO\informalidad\1%\simulacion_4\output_tests.xlsx',lb_vec_108','lb_vec_108');</v>
      </c>
      <c r="TU197">
        <v>108</v>
      </c>
      <c r="TV197" t="str">
        <f>"xlswrite('G:\Mi unidad\1. PROYECTOS TELLO 2022\SCM SPILL OVERS\outputs\PEAO\alimentos\1%\simulacion_4\output_tests.xlsx',lb_vec_"&amp;TU197&amp;"','lb_vec_"&amp;TU197&amp;"');"</f>
        <v>xlswrite('G:\Mi unidad\1. PROYECTOS TELLO 2022\SCM SPILL OVERS\outputs\PEAO\alimentos\1%\simulacion_4\output_tests.xlsx',lb_vec_108','lb_vec_108');</v>
      </c>
      <c r="UB197">
        <v>108</v>
      </c>
      <c r="UC197" t="str">
        <f>"xlswrite('G:\Mi unidad\1. PROYECTOS TELLO 2022\SCM SPILL OVERS\outputs\PEAO\jefe_hogar\1%\simulacion_4\output_tests.xlsx',lb_vec_"&amp;UB197&amp;"','lb_vec_"&amp;UB197&amp;"');"</f>
        <v>xlswrite('G:\Mi unidad\1. PROYECTOS TELLO 2022\SCM SPILL OVERS\outputs\PEAO\jefe_hogar\1%\simulacion_4\output_tests.xlsx',lb_vec_108','lb_vec_108');</v>
      </c>
      <c r="UI197">
        <v>108</v>
      </c>
      <c r="UJ197" t="str">
        <f>"xlswrite('G:\Mi unidad\1. PROYECTOS TELLO 2022\SCM SPILL OVERS\outputs\PEAO\mujeres\1%\simulacion_4\output_tests.xlsx',lb_vec_"&amp;UI197&amp;"','lb_vec_"&amp;UI197&amp;"');"</f>
        <v>xlswrite('G:\Mi unidad\1. PROYECTOS TELLO 2022\SCM SPILL OVERS\outputs\PEAO\mujeres\1%\simulacion_4\output_tests.xlsx',lb_vec_108','lb_vec_108');</v>
      </c>
      <c r="UU197">
        <v>108</v>
      </c>
      <c r="UV197" t="str">
        <f>"xlswrite('G:\Mi unidad\1. PROYECTOS TELLO 2022\SCM SPILL OVERS\outputs\PEAO\criminalidad\1%\simulacion_4\output_tests.xlsx',lb_vec_"&amp;UU197&amp;"','lb_vec_"&amp;UU197&amp;"');"</f>
        <v>xlswrite('G:\Mi unidad\1. PROYECTOS TELLO 2022\SCM SPILL OVERS\outputs\PEAO\criminalidad\1%\simulacion_4\output_tests.xlsx',lb_vec_108','lb_vec_108');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OVERS\outputs\PEAO\bajo_niv_educ\1%\simulacion_4\output_tests.xlsx',ub_vec_"&amp;QW198&amp;"','ub_vec_"&amp;QW198&amp;"');"</f>
        <v>xlswrite('G:\Mi unidad\1. PROYECTOS TELLO 2022\SCM SPILL OVERS\outputs\PEAO\bajo_niv_educ\1%\simulacion_4\output_tests.xlsx',ub_vec_108','ub_vec_108');</v>
      </c>
      <c r="RK198">
        <v>108</v>
      </c>
      <c r="RL198" t="str">
        <f>"xlswrite('G:\Mi unidad\1. PROYECTOS TELLO 2022\SCM SPILL OVERS\outputs\PEAO\bajo_ingreso\1%\simulacion_4\output_tests.xlsx',ub_vec_"&amp;RK198&amp;"','ub_vec_"&amp;RK198&amp;"');"</f>
        <v>xlswrite('G:\Mi unidad\1. PROYECTOS TELLO 2022\SCM SPILL OVERS\outputs\PEAO\bajo_ingreso\1%\simulacion_4\output_tests.xlsx',ub_vec_108','ub_vec_108');</v>
      </c>
      <c r="RW198">
        <v>108</v>
      </c>
      <c r="RX198" t="str">
        <f>"xlswrite('G:\Mi unidad\1. PROYECTOS TELLO 2022\SCM SPILL OVERS\outputs\PEAO\densidad\1%\simulacion_4\output_tests.xlsx',ub_vec_"&amp;RW198&amp;"','ub_vec_"&amp;RW198&amp;"');"</f>
        <v>xlswrite('G:\Mi unidad\1. PROYECTOS TELLO 2022\SCM SPILL OVERS\outputs\PEAO\densidad\1%\simulacion_4\output_tests.xlsx',ub_vec_108','ub_vec_108');</v>
      </c>
      <c r="SI198">
        <v>108</v>
      </c>
      <c r="SJ198" t="str">
        <f>"xlswrite('G:\Mi unidad\1. PROYECTOS TELLO 2022\SCM SPILL OVERS\outputs\PEAO\densidad_g\1%\simulacion_4\output_tests.xlsx',ub_vec_"&amp;SI198&amp;"','ub_vec_"&amp;SI198&amp;"');"</f>
        <v>xlswrite('G:\Mi unidad\1. PROYECTOS TELLO 2022\SCM SPILL OVERS\outputs\PEAO\densidad_g\1%\simulacion_4\output_tests.xlsx',ub_vec_108','ub_vec_108');</v>
      </c>
      <c r="SU198">
        <v>108</v>
      </c>
      <c r="SV198" t="str">
        <f>"xlswrite('G:\Mi unidad\1. PROYECTOS TELLO 2022\SCM SPILL OVERS\outputs\PEAO\distancia_centro_salud\1%\simulacion_4\output_tests.xlsx',ub_vec_"&amp;SU198&amp;"','ub_vec_"&amp;SU198&amp;"');"</f>
        <v>xlswrite('G:\Mi unidad\1. PROYECTOS TELLO 2022\SCM SPILL OVERS\outputs\PEAO\distancia_centro_salud\1%\simulacion_4\output_tests.xlsx',ub_vec_108','ub_vec_108');</v>
      </c>
      <c r="TH198">
        <v>108</v>
      </c>
      <c r="TI198" t="str">
        <f>"xlswrite('G:\Mi unidad\1. PROYECTOS TELLO 2022\SCM SPILL OVERS\outputs\PEAO\informalidad\1%\simulacion_4\output_tests.xlsx',ub_vec_"&amp;TH198&amp;"','ub_vec_"&amp;TH198&amp;"');"</f>
        <v>xlswrite('G:\Mi unidad\1. PROYECTOS TELLO 2022\SCM SPILL OVERS\outputs\PEAO\informalidad\1%\simulacion_4\output_tests.xlsx',ub_vec_108','ub_vec_108');</v>
      </c>
      <c r="TU198">
        <v>108</v>
      </c>
      <c r="TV198" t="str">
        <f>"xlswrite('G:\Mi unidad\1. PROYECTOS TELLO 2022\SCM SPILL OVERS\outputs\PEAO\alimentos\1%\simulacion_4\output_tests.xlsx',ub_vec_"&amp;TU198&amp;"','ub_vec_"&amp;TU198&amp;"');"</f>
        <v>xlswrite('G:\Mi unidad\1. PROYECTOS TELLO 2022\SCM SPILL OVERS\outputs\PEAO\alimentos\1%\simulacion_4\output_tests.xlsx',ub_vec_108','ub_vec_108');</v>
      </c>
      <c r="UB198">
        <v>108</v>
      </c>
      <c r="UC198" t="str">
        <f>"xlswrite('G:\Mi unidad\1. PROYECTOS TELLO 2022\SCM SPILL OVERS\outputs\PEAO\jefe_hogar\1%\simulacion_4\output_tests.xlsx',ub_vec_"&amp;UB198&amp;"','ub_vec_"&amp;UB198&amp;"');"</f>
        <v>xlswrite('G:\Mi unidad\1. PROYECTOS TELLO 2022\SCM SPILL OVERS\outputs\PEAO\jefe_hogar\1%\simulacion_4\output_tests.xlsx',ub_vec_108','ub_vec_108');</v>
      </c>
      <c r="UI198">
        <v>108</v>
      </c>
      <c r="UJ198" t="str">
        <f>"xlswrite('G:\Mi unidad\1. PROYECTOS TELLO 2022\SCM SPILL OVERS\outputs\PEAO\mujeres\1%\simulacion_4\output_tests.xlsx',ub_vec_"&amp;UI198&amp;"','ub_vec_"&amp;UI198&amp;"');"</f>
        <v>xlswrite('G:\Mi unidad\1. PROYECTOS TELLO 2022\SCM SPILL OVERS\outputs\PEAO\mujeres\1%\simulacion_4\output_tests.xlsx',ub_vec_108','ub_vec_108');</v>
      </c>
      <c r="UU198">
        <v>108</v>
      </c>
      <c r="UV198" t="str">
        <f>"xlswrite('G:\Mi unidad\1. PROYECTOS TELLO 2022\SCM SPILL OVERS\outputs\PEAO\criminalidad\1%\simulacion_4\output_tests.xlsx',ub_vec_"&amp;UU198&amp;"','ub_vec_"&amp;UU198&amp;"');"</f>
        <v>xlswrite('G:\Mi unidad\1. PROYECTOS TELLO 2022\SCM SPILL OVERS\outputs\PEAO\criminalidad\1%\simulacion_4\output_tests.xlsx',ub_vec_108','ub_vec_108');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sp_andrews(Y_pre_"&amp;QP199&amp;",PEAO_"&amp;QP199&amp;"(:,T+s),A_"&amp;QP199&amp;",C,d,alpha_sig);"</f>
        <v xml:space="preserve">    spillover_test_92(s) = sp_andrews(Y_pre_92,PEAO_92(:,T+s),A_92,C,d,alpha_sig);</v>
      </c>
      <c r="QW199">
        <v>108</v>
      </c>
      <c r="QX199" t="str">
        <f>"xlswrite('G:\Mi unidad\1. PROYECTOS TELLO 2022\SCM SPILL OVERS\outputs\PEAO\bajo_niv_educ\1%\simulacion_4\output_tests.xlsx',p_value_vec_"&amp;QW199&amp;"','p_value_vec_"&amp;QW199&amp;"');"</f>
        <v>xlswrite('G:\Mi unidad\1. PROYECTOS TELLO 2022\SCM SPILL OVERS\outputs\PEAO\bajo_niv_educ\1%\simulacion_4\output_tests.xlsx',p_value_vec_108','p_value_vec_108');</v>
      </c>
      <c r="RK199">
        <v>108</v>
      </c>
      <c r="RL199" t="str">
        <f>"xlswrite('G:\Mi unidad\1. PROYECTOS TELLO 2022\SCM SPILL OVERS\outputs\PEAO\bajo_ingreso\1%\simulacion_4\output_tests.xlsx',p_value_vec_"&amp;RK199&amp;"','p_value_vec_"&amp;RK199&amp;"');"</f>
        <v>xlswrite('G:\Mi unidad\1. PROYECTOS TELLO 2022\SCM SPILL OVERS\outputs\PEAO\bajo_ingreso\1%\simulacion_4\output_tests.xlsx',p_value_vec_108','p_value_vec_108');</v>
      </c>
      <c r="RW199">
        <v>108</v>
      </c>
      <c r="RX199" t="str">
        <f>"xlswrite('G:\Mi unidad\1. PROYECTOS TELLO 2022\SCM SPILL OVERS\outputs\PEAO\densidad\1%\simulacion_4\output_tests.xlsx',p_value_vec_"&amp;RW199&amp;"','p_value_vec_"&amp;RW199&amp;"');"</f>
        <v>xlswrite('G:\Mi unidad\1. PROYECTOS TELLO 2022\SCM SPILL OVERS\outputs\PEAO\densidad\1%\simulacion_4\output_tests.xlsx',p_value_vec_108','p_value_vec_108');</v>
      </c>
      <c r="SI199">
        <v>108</v>
      </c>
      <c r="SJ199" t="str">
        <f>"xlswrite('G:\Mi unidad\1. PROYECTOS TELLO 2022\SCM SPILL OVERS\outputs\PEAO\densidad_g\1%\simulacion_4\output_tests.xlsx',p_value_vec_"&amp;SI199&amp;"','p_value_vec_"&amp;SI199&amp;"');"</f>
        <v>xlswrite('G:\Mi unidad\1. PROYECTOS TELLO 2022\SCM SPILL OVERS\outputs\PEAO\densidad_g\1%\simulacion_4\output_tests.xlsx',p_value_vec_108','p_value_vec_108');</v>
      </c>
      <c r="SU199">
        <v>108</v>
      </c>
      <c r="SV199" t="str">
        <f>"xlswrite('G:\Mi unidad\1. PROYECTOS TELLO 2022\SCM SPILL OVERS\outputs\PEAO\distancia_centro_salud\1%\simulacion_4\output_tests.xlsx',p_value_vec_"&amp;SU199&amp;"','p_value_vec_"&amp;SU199&amp;"');"</f>
        <v>xlswrite('G:\Mi unidad\1. PROYECTOS TELLO 2022\SCM SPILL OVERS\outputs\PEAO\distancia_centro_salud\1%\simulacion_4\output_tests.xlsx',p_value_vec_108','p_value_vec_108');</v>
      </c>
      <c r="TH199">
        <v>108</v>
      </c>
      <c r="TI199" t="str">
        <f>"xlswrite('G:\Mi unidad\1. PROYECTOS TELLO 2022\SCM SPILL OVERS\outputs\PEAO\informalidad\1%\simulacion_4\output_tests.xlsx',p_value_vec_"&amp;TH199&amp;"','p_value_vec_"&amp;TH199&amp;"');"</f>
        <v>xlswrite('G:\Mi unidad\1. PROYECTOS TELLO 2022\SCM SPILL OVERS\outputs\PEAO\informalidad\1%\simulacion_4\output_tests.xlsx',p_value_vec_108','p_value_vec_108');</v>
      </c>
      <c r="TU199">
        <v>108</v>
      </c>
      <c r="TV199" t="str">
        <f>"xlswrite('G:\Mi unidad\1. PROYECTOS TELLO 2022\SCM SPILL OVERS\outputs\PEAO\alimentos\1%\simulacion_4\output_tests.xlsx',p_value_vec_"&amp;TU199&amp;"','p_value_vec_"&amp;TU199&amp;"');"</f>
        <v>xlswrite('G:\Mi unidad\1. PROYECTOS TELLO 2022\SCM SPILL OVERS\outputs\PEAO\alimentos\1%\simulacion_4\output_tests.xlsx',p_value_vec_108','p_value_vec_108');</v>
      </c>
      <c r="UB199">
        <v>108</v>
      </c>
      <c r="UC199" t="str">
        <f>"xlswrite('G:\Mi unidad\1. PROYECTOS TELLO 2022\SCM SPILL OVERS\outputs\PEAO\jefe_hogar\1%\simulacion_4\output_tests.xlsx',p_value_vec_"&amp;UB199&amp;"','p_value_vec_"&amp;UB199&amp;"');"</f>
        <v>xlswrite('G:\Mi unidad\1. PROYECTOS TELLO 2022\SCM SPILL OVERS\outputs\PEAO\jefe_hogar\1%\simulacion_4\output_tests.xlsx',p_value_vec_108','p_value_vec_108');</v>
      </c>
      <c r="UI199">
        <v>108</v>
      </c>
      <c r="UJ199" t="str">
        <f>"xlswrite('G:\Mi unidad\1. PROYECTOS TELLO 2022\SCM SPILL OVERS\outputs\PEAO\mujeres\1%\simulacion_4\output_tests.xlsx',p_value_vec_"&amp;UI199&amp;"','p_value_vec_"&amp;UI199&amp;"');"</f>
        <v>xlswrite('G:\Mi unidad\1. PROYECTOS TELLO 2022\SCM SPILL OVERS\outputs\PEAO\mujeres\1%\simulacion_4\output_tests.xlsx',p_value_vec_108','p_value_vec_108');</v>
      </c>
      <c r="UU199">
        <v>108</v>
      </c>
      <c r="UV199" t="str">
        <f>"xlswrite('G:\Mi unidad\1. PROYECTOS TELLO 2022\SCM SPILL OVERS\outputs\PEAO\criminalidad\1%\simulacion_4\output_tests.xlsx',p_value_vec_"&amp;UU199&amp;"','p_value_vec_"&amp;UU199&amp;"');"</f>
        <v>xlswrite('G:\Mi unidad\1. PROYECTOS TELLO 2022\SCM SPILL OVERS\outputs\PEAO\criminalidad\1%\simulacion_4\output_tests.xlsx',p_value_vec_108','p_value_vec_108');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OVERS\outputs\PEAO\bajo_niv_educ\1%\simulacion_4\output_tests.xlsx',alpha1_hat_vec_"&amp;QW200&amp;"','alpha1_hat_vec_"&amp;QW200&amp;"');"</f>
        <v>xlswrite('G:\Mi unidad\1. PROYECTOS TELLO 2022\SCM SPILL OVERS\outputs\PEAO\bajo_niv_educ\1%\simulacion_4\output_tests.xlsx',alpha1_hat_vec_108','alpha1_hat_vec_108');</v>
      </c>
      <c r="RK200">
        <v>108</v>
      </c>
      <c r="RL200" t="str">
        <f>"xlswrite('G:\Mi unidad\1. PROYECTOS TELLO 2022\SCM SPILL OVERS\outputs\PEAO\bajo_ingreso\1%\simulacion_4\output_tests.xlsx',alpha1_hat_vec_"&amp;RK200&amp;"','alpha1_hat_vec_"&amp;RK200&amp;"');"</f>
        <v>xlswrite('G:\Mi unidad\1. PROYECTOS TELLO 2022\SCM SPILL OVERS\outputs\PEAO\bajo_ingreso\1%\simulacion_4\output_tests.xlsx',alpha1_hat_vec_108','alpha1_hat_vec_108');</v>
      </c>
      <c r="RW200">
        <v>108</v>
      </c>
      <c r="RX200" t="str">
        <f>"xlswrite('G:\Mi unidad\1. PROYECTOS TELLO 2022\SCM SPILL OVERS\outputs\PEAO\densidad\1%\simulacion_4\output_tests.xlsx',alpha1_hat_vec_"&amp;RW200&amp;"','alpha1_hat_vec_"&amp;RW200&amp;"');"</f>
        <v>xlswrite('G:\Mi unidad\1. PROYECTOS TELLO 2022\SCM SPILL OVERS\outputs\PEAO\densidad\1%\simulacion_4\output_tests.xlsx',alpha1_hat_vec_108','alpha1_hat_vec_108');</v>
      </c>
      <c r="SI200">
        <v>108</v>
      </c>
      <c r="SJ200" t="str">
        <f>"xlswrite('G:\Mi unidad\1. PROYECTOS TELLO 2022\SCM SPILL OVERS\outputs\PEAO\densidad_g\1%\simulacion_4\output_tests.xlsx',alpha1_hat_vec_"&amp;SI200&amp;"','alpha1_hat_vec_"&amp;SI200&amp;"');"</f>
        <v>xlswrite('G:\Mi unidad\1. PROYECTOS TELLO 2022\SCM SPILL OVERS\outputs\PEAO\densidad_g\1%\simulacion_4\output_tests.xlsx',alpha1_hat_vec_108','alpha1_hat_vec_108');</v>
      </c>
      <c r="SU200">
        <v>108</v>
      </c>
      <c r="SV200" t="str">
        <f>"xlswrite('G:\Mi unidad\1. PROYECTOS TELLO 2022\SCM SPILL OVERS\outputs\PEAO\distancia_centro_salud\1%\simulacion_4\output_tests.xlsx',alpha1_hat_vec_"&amp;SU200&amp;"','alpha1_hat_vec_"&amp;SU200&amp;"');"</f>
        <v>xlswrite('G:\Mi unidad\1. PROYECTOS TELLO 2022\SCM SPILL OVERS\outputs\PEAO\distancia_centro_salud\1%\simulacion_4\output_tests.xlsx',alpha1_hat_vec_108','alpha1_hat_vec_108');</v>
      </c>
      <c r="TH200">
        <v>108</v>
      </c>
      <c r="TI200" t="str">
        <f>"xlswrite('G:\Mi unidad\1. PROYECTOS TELLO 2022\SCM SPILL OVERS\outputs\PEAO\informalidad\1%\simulacion_4\output_tests.xlsx',alpha1_hat_vec_"&amp;TH200&amp;"','alpha1_hat_vec_"&amp;TH200&amp;"');"</f>
        <v>xlswrite('G:\Mi unidad\1. PROYECTOS TELLO 2022\SCM SPILL OVERS\outputs\PEAO\informalidad\1%\simulacion_4\output_tests.xlsx',alpha1_hat_vec_108','alpha1_hat_vec_108');</v>
      </c>
      <c r="TU200">
        <v>108</v>
      </c>
      <c r="TV200" t="str">
        <f>"xlswrite('G:\Mi unidad\1. PROYECTOS TELLO 2022\SCM SPILL OVERS\outputs\PEAO\alimentos\1%\simulacion_4\output_tests.xlsx',alpha1_hat_vec_"&amp;TU200&amp;"','alpha1_hat_vec_"&amp;TU200&amp;"');"</f>
        <v>xlswrite('G:\Mi unidad\1. PROYECTOS TELLO 2022\SCM SPILL OVERS\outputs\PEAO\alimentos\1%\simulacion_4\output_tests.xlsx',alpha1_hat_vec_108','alpha1_hat_vec_108');</v>
      </c>
      <c r="UB200">
        <v>108</v>
      </c>
      <c r="UC200" t="str">
        <f>"xlswrite('G:\Mi unidad\1. PROYECTOS TELLO 2022\SCM SPILL OVERS\outputs\PEAO\jefe_hogar\1%\simulacion_4\output_tests.xlsx',alpha1_hat_vec_"&amp;UB200&amp;"','alpha1_hat_vec_"&amp;UB200&amp;"');"</f>
        <v>xlswrite('G:\Mi unidad\1. PROYECTOS TELLO 2022\SCM SPILL OVERS\outputs\PEAO\jefe_hogar\1%\simulacion_4\output_tests.xlsx',alpha1_hat_vec_108','alpha1_hat_vec_108');</v>
      </c>
      <c r="UI200">
        <v>108</v>
      </c>
      <c r="UJ200" t="str">
        <f>"xlswrite('G:\Mi unidad\1. PROYECTOS TELLO 2022\SCM SPILL OVERS\outputs\PEAO\mujeres\1%\simulacion_4\output_tests.xlsx',alpha1_hat_vec_"&amp;UI200&amp;"','alpha1_hat_vec_"&amp;UI200&amp;"');"</f>
        <v>xlswrite('G:\Mi unidad\1. PROYECTOS TELLO 2022\SCM SPILL OVERS\outputs\PEAO\mujeres\1%\simulacion_4\output_tests.xlsx',alpha1_hat_vec_108','alpha1_hat_vec_108');</v>
      </c>
      <c r="UU200">
        <v>108</v>
      </c>
      <c r="UV200" t="str">
        <f>"xlswrite('G:\Mi unidad\1. PROYECTOS TELLO 2022\SCM SPILL OVERS\outputs\PEAO\criminalidad\1%\simulacion_4\output_tests.xlsx',alpha1_hat_vec_"&amp;UU200&amp;"','alpha1_hat_vec_"&amp;UU200&amp;"');"</f>
        <v>xlswrite('G:\Mi unidad\1. PROYECTOS TELLO 2022\SCM SPILL OVERS\outputs\PEAO\criminalidad\1%\simulacion_4\output_tests.xlsx',alpha1_hat_vec_108','alpha1_hat_vec_108');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OVERS\outputs\PEAO\bajo_niv_educ\1%\simulacion_4\output_tests.xlsx',spillover_test_"&amp;QW201&amp;"','sp_test_"&amp;QW201&amp;"');"</f>
        <v>xlswrite('G:\Mi unidad\1. PROYECTOS TELLO 2022\SCM SPILL OVERS\outputs\PEAO\bajo_niv_educ\1%\simulacion_4\output_tests.xlsx',spillover_test_108','sp_test_108');</v>
      </c>
      <c r="RK201">
        <v>108</v>
      </c>
      <c r="RL201" t="str">
        <f>"xlswrite('G:\Mi unidad\1. PROYECTOS TELLO 2022\SCM SPILL OVERS\outputs\PEAO\bajo_ingreso\1%\simulacion_4\output_tests.xlsx',spillover_test_"&amp;RK201&amp;"','sp_test_"&amp;RK201&amp;"');"</f>
        <v>xlswrite('G:\Mi unidad\1. PROYECTOS TELLO 2022\SCM SPILL OVERS\outputs\PEAO\bajo_ingreso\1%\simulacion_4\output_tests.xlsx',spillover_test_108','sp_test_108');</v>
      </c>
      <c r="RW201">
        <v>108</v>
      </c>
      <c r="RX201" t="str">
        <f>"xlswrite('G:\Mi unidad\1. PROYECTOS TELLO 2022\SCM SPILL OVERS\outputs\PEAO\densidad\1%\simulacion_4\output_tests.xlsx',spillover_test_"&amp;RW201&amp;"','sp_test_"&amp;RW201&amp;"');"</f>
        <v>xlswrite('G:\Mi unidad\1. PROYECTOS TELLO 2022\SCM SPILL OVERS\outputs\PEAO\densidad\1%\simulacion_4\output_tests.xlsx',spillover_test_108','sp_test_108');</v>
      </c>
      <c r="SI201">
        <v>108</v>
      </c>
      <c r="SJ201" t="str">
        <f>"xlswrite('G:\Mi unidad\1. PROYECTOS TELLO 2022\SCM SPILL OVERS\outputs\PEAO\densidad_g\1%\simulacion_4\output_tests.xlsx',spillover_test_"&amp;SI201&amp;"','sp_test_"&amp;SI201&amp;"');"</f>
        <v>xlswrite('G:\Mi unidad\1. PROYECTOS TELLO 2022\SCM SPILL OVERS\outputs\PEAO\densidad_g\1%\simulacion_4\output_tests.xlsx',spillover_test_108','sp_test_108');</v>
      </c>
      <c r="SU201">
        <v>108</v>
      </c>
      <c r="SV201" t="str">
        <f>"xlswrite('G:\Mi unidad\1. PROYECTOS TELLO 2022\SCM SPILL OVERS\outputs\PEAO\distancia_centro_salud\1%\simulacion_4\output_tests.xlsx',spillover_test_"&amp;SU201&amp;"','sp_test_"&amp;SU201&amp;"');"</f>
        <v>xlswrite('G:\Mi unidad\1. PROYECTOS TELLO 2022\SCM SPILL OVERS\outputs\PEAO\distancia_centro_salud\1%\simulacion_4\output_tests.xlsx',spillover_test_108','sp_test_108');</v>
      </c>
      <c r="TH201">
        <v>108</v>
      </c>
      <c r="TI201" t="str">
        <f>"xlswrite('G:\Mi unidad\1. PROYECTOS TELLO 2022\SCM SPILL OVERS\outputs\PEAO\informalidad\1%\simulacion_4\output_tests.xlsx',spillover_test_"&amp;TH201&amp;"','sp_test_"&amp;TH201&amp;"');"</f>
        <v>xlswrite('G:\Mi unidad\1. PROYECTOS TELLO 2022\SCM SPILL OVERS\outputs\PEAO\informalidad\1%\simulacion_4\output_tests.xlsx',spillover_test_108','sp_test_108');</v>
      </c>
      <c r="TU201">
        <v>108</v>
      </c>
      <c r="TV201" t="str">
        <f>"xlswrite('G:\Mi unidad\1. PROYECTOS TELLO 2022\SCM SPILL OVERS\outputs\PEAO\alimentos\1%\simulacion_4\output_tests.xlsx',spillover_test_"&amp;TU201&amp;"','sp_test_"&amp;TU201&amp;"');"</f>
        <v>xlswrite('G:\Mi unidad\1. PROYECTOS TELLO 2022\SCM SPILL OVERS\outputs\PEAO\alimentos\1%\simulacion_4\output_tests.xlsx',spillover_test_108','sp_test_108');</v>
      </c>
      <c r="UB201">
        <v>108</v>
      </c>
      <c r="UC201" t="str">
        <f>"xlswrite('G:\Mi unidad\1. PROYECTOS TELLO 2022\SCM SPILL OVERS\outputs\PEAO\jefe_hogar\1%\simulacion_4\output_tests.xlsx',spillover_test_"&amp;UB201&amp;"','sp_test_"&amp;UB201&amp;"');"</f>
        <v>xlswrite('G:\Mi unidad\1. PROYECTOS TELLO 2022\SCM SPILL OVERS\outputs\PEAO\jefe_hogar\1%\simulacion_4\output_tests.xlsx',spillover_test_108','sp_test_108');</v>
      </c>
      <c r="UI201">
        <v>108</v>
      </c>
      <c r="UJ201" t="str">
        <f>"xlswrite('G:\Mi unidad\1. PROYECTOS TELLO 2022\SCM SPILL OVERS\outputs\PEAO\mujeres\1%\simulacion_4\output_tests.xlsx',spillover_test_"&amp;UI201&amp;"','sp_test_"&amp;UI201&amp;"');"</f>
        <v>xlswrite('G:\Mi unidad\1. PROYECTOS TELLO 2022\SCM SPILL OVERS\outputs\PEAO\mujeres\1%\simulacion_4\output_tests.xlsx',spillover_test_108','sp_test_108');</v>
      </c>
      <c r="UU201">
        <v>108</v>
      </c>
      <c r="UV201" t="str">
        <f>"xlswrite('G:\Mi unidad\1. PROYECTOS TELLO 2022\SCM SPILL OVERS\outputs\PEAO\criminalidad\1%\simulacion_4\output_tests.xlsx',spillover_test_"&amp;UU201&amp;"','sp_test_"&amp;UU201&amp;"');"</f>
        <v>xlswrite('G:\Mi unidad\1. PROYECTOS TELLO 2022\SCM SPILL OVERS\outputs\PEAO\criminalidad\1%\simulacion_4\output_tests.xlsx',spillover_test_108','sp_test_108');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OVERS\outputs\PEAO\bajo_niv_educ\1%\simulacion_4\output_tests.xlsx',lb_vec_"&amp;QW202&amp;"','lb_vec_"&amp;QW202&amp;"');"</f>
        <v>xlswrite('G:\Mi unidad\1. PROYECTOS TELLO 2022\SCM SPILL OVERS\outputs\PEAO\bajo_niv_educ\1%\simulacion_4\output_tests.xlsx',lb_vec_112','lb_vec_112');</v>
      </c>
      <c r="RK202">
        <v>112</v>
      </c>
      <c r="RL202" t="str">
        <f>"xlswrite('G:\Mi unidad\1. PROYECTOS TELLO 2022\SCM SPILL OVERS\outputs\PEAO\bajo_ingreso\1%\simulacion_4\output_tests.xlsx',lb_vec_"&amp;RK202&amp;"','lb_vec_"&amp;RK202&amp;"');"</f>
        <v>xlswrite('G:\Mi unidad\1. PROYECTOS TELLO 2022\SCM SPILL OVERS\outputs\PEAO\bajo_ingreso\1%\simulacion_4\output_tests.xlsx',lb_vec_112','lb_vec_112');</v>
      </c>
      <c r="RW202">
        <v>112</v>
      </c>
      <c r="RX202" t="str">
        <f>"xlswrite('G:\Mi unidad\1. PROYECTOS TELLO 2022\SCM SPILL OVERS\outputs\PEAO\densidad\1%\simulacion_4\output_tests.xlsx',lb_vec_"&amp;RW202&amp;"','lb_vec_"&amp;RW202&amp;"');"</f>
        <v>xlswrite('G:\Mi unidad\1. PROYECTOS TELLO 2022\SCM SPILL OVERS\outputs\PEAO\densidad\1%\simulacion_4\output_tests.xlsx',lb_vec_112','lb_vec_112');</v>
      </c>
      <c r="SI202">
        <v>112</v>
      </c>
      <c r="SJ202" t="str">
        <f>"xlswrite('G:\Mi unidad\1. PROYECTOS TELLO 2022\SCM SPILL OVERS\outputs\PEAO\densidad_g\1%\simulacion_4\output_tests.xlsx',lb_vec_"&amp;SI202&amp;"','lb_vec_"&amp;SI202&amp;"');"</f>
        <v>xlswrite('G:\Mi unidad\1. PROYECTOS TELLO 2022\SCM SPILL OVERS\outputs\PEAO\densidad_g\1%\simulacion_4\output_tests.xlsx',lb_vec_112','lb_vec_112');</v>
      </c>
      <c r="SU202">
        <v>112</v>
      </c>
      <c r="SV202" t="str">
        <f>"xlswrite('G:\Mi unidad\1. PROYECTOS TELLO 2022\SCM SPILL OVERS\outputs\PEAO\distancia_centro_salud\1%\simulacion_4\output_tests.xlsx',lb_vec_"&amp;SU202&amp;"','lb_vec_"&amp;SU202&amp;"');"</f>
        <v>xlswrite('G:\Mi unidad\1. PROYECTOS TELLO 2022\SCM SPILL OVERS\outputs\PEAO\distancia_centro_salud\1%\simulacion_4\output_tests.xlsx',lb_vec_112','lb_vec_112');</v>
      </c>
      <c r="TH202">
        <v>112</v>
      </c>
      <c r="TI202" t="str">
        <f>"xlswrite('G:\Mi unidad\1. PROYECTOS TELLO 2022\SCM SPILL OVERS\outputs\PEAO\informalidad\1%\simulacion_4\output_tests.xlsx',lb_vec_"&amp;TH202&amp;"','lb_vec_"&amp;TH202&amp;"');"</f>
        <v>xlswrite('G:\Mi unidad\1. PROYECTOS TELLO 2022\SCM SPILL OVERS\outputs\PEAO\informalidad\1%\simulacion_4\output_tests.xlsx',lb_vec_112','lb_vec_112');</v>
      </c>
      <c r="TU202">
        <v>112</v>
      </c>
      <c r="TV202" t="str">
        <f>"xlswrite('G:\Mi unidad\1. PROYECTOS TELLO 2022\SCM SPILL OVERS\outputs\PEAO\alimentos\1%\simulacion_4\output_tests.xlsx',lb_vec_"&amp;TU202&amp;"','lb_vec_"&amp;TU202&amp;"');"</f>
        <v>xlswrite('G:\Mi unidad\1. PROYECTOS TELLO 2022\SCM SPILL OVERS\outputs\PEAO\alimentos\1%\simulacion_4\output_tests.xlsx',lb_vec_112','lb_vec_112');</v>
      </c>
      <c r="UB202">
        <v>112</v>
      </c>
      <c r="UC202" t="str">
        <f>"xlswrite('G:\Mi unidad\1. PROYECTOS TELLO 2022\SCM SPILL OVERS\outputs\PEAO\jefe_hogar\1%\simulacion_4\output_tests.xlsx',lb_vec_"&amp;UB202&amp;"','lb_vec_"&amp;UB202&amp;"');"</f>
        <v>xlswrite('G:\Mi unidad\1. PROYECTOS TELLO 2022\SCM SPILL OVERS\outputs\PEAO\jefe_hogar\1%\simulacion_4\output_tests.xlsx',lb_vec_112','lb_vec_112');</v>
      </c>
      <c r="UI202">
        <v>112</v>
      </c>
      <c r="UJ202" t="str">
        <f>"xlswrite('G:\Mi unidad\1. PROYECTOS TELLO 2022\SCM SPILL OVERS\outputs\PEAO\mujeres\1%\simulacion_4\output_tests.xlsx',lb_vec_"&amp;UI202&amp;"','lb_vec_"&amp;UI202&amp;"');"</f>
        <v>xlswrite('G:\Mi unidad\1. PROYECTOS TELLO 2022\SCM SPILL OVERS\outputs\PEAO\mujeres\1%\simulacion_4\output_tests.xlsx',lb_vec_112','lb_vec_112');</v>
      </c>
      <c r="UU202">
        <v>112</v>
      </c>
      <c r="UV202" t="str">
        <f>"xlswrite('G:\Mi unidad\1. PROYECTOS TELLO 2022\SCM SPILL OVERS\outputs\PEAO\criminalidad\1%\simulacion_4\output_tests.xlsx',lb_vec_"&amp;UU202&amp;"','lb_vec_"&amp;UU202&amp;"');"</f>
        <v>xlswrite('G:\Mi unidad\1. PROYECTOS TELLO 2022\SCM SPILL OVERS\outputs\PEAO\criminalidad\1%\simulacion_4\output_tests.xlsx',lb_vec_112','lb_vec_112');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OVERS\outputs\PEAO\bajo_niv_educ\1%\simulacion_4\output_tests.xlsx',ub_vec_"&amp;QW203&amp;"','ub_vec_"&amp;QW203&amp;"');"</f>
        <v>xlswrite('G:\Mi unidad\1. PROYECTOS TELLO 2022\SCM SPILL OVERS\outputs\PEAO\bajo_niv_educ\1%\simulacion_4\output_tests.xlsx',ub_vec_112','ub_vec_112');</v>
      </c>
      <c r="RK203">
        <v>112</v>
      </c>
      <c r="RL203" t="str">
        <f>"xlswrite('G:\Mi unidad\1. PROYECTOS TELLO 2022\SCM SPILL OVERS\outputs\PEAO\bajo_ingreso\1%\simulacion_4\output_tests.xlsx',ub_vec_"&amp;RK203&amp;"','ub_vec_"&amp;RK203&amp;"');"</f>
        <v>xlswrite('G:\Mi unidad\1. PROYECTOS TELLO 2022\SCM SPILL OVERS\outputs\PEAO\bajo_ingreso\1%\simulacion_4\output_tests.xlsx',ub_vec_112','ub_vec_112');</v>
      </c>
      <c r="RW203">
        <v>112</v>
      </c>
      <c r="RX203" t="str">
        <f>"xlswrite('G:\Mi unidad\1. PROYECTOS TELLO 2022\SCM SPILL OVERS\outputs\PEAO\densidad\1%\simulacion_4\output_tests.xlsx',ub_vec_"&amp;RW203&amp;"','ub_vec_"&amp;RW203&amp;"');"</f>
        <v>xlswrite('G:\Mi unidad\1. PROYECTOS TELLO 2022\SCM SPILL OVERS\outputs\PEAO\densidad\1%\simulacion_4\output_tests.xlsx',ub_vec_112','ub_vec_112');</v>
      </c>
      <c r="SI203">
        <v>112</v>
      </c>
      <c r="SJ203" t="str">
        <f>"xlswrite('G:\Mi unidad\1. PROYECTOS TELLO 2022\SCM SPILL OVERS\outputs\PEAO\densidad_g\1%\simulacion_4\output_tests.xlsx',ub_vec_"&amp;SI203&amp;"','ub_vec_"&amp;SI203&amp;"');"</f>
        <v>xlswrite('G:\Mi unidad\1. PROYECTOS TELLO 2022\SCM SPILL OVERS\outputs\PEAO\densidad_g\1%\simulacion_4\output_tests.xlsx',ub_vec_112','ub_vec_112');</v>
      </c>
      <c r="SU203">
        <v>112</v>
      </c>
      <c r="SV203" t="str">
        <f>"xlswrite('G:\Mi unidad\1. PROYECTOS TELLO 2022\SCM SPILL OVERS\outputs\PEAO\distancia_centro_salud\1%\simulacion_4\output_tests.xlsx',ub_vec_"&amp;SU203&amp;"','ub_vec_"&amp;SU203&amp;"');"</f>
        <v>xlswrite('G:\Mi unidad\1. PROYECTOS TELLO 2022\SCM SPILL OVERS\outputs\PEAO\distancia_centro_salud\1%\simulacion_4\output_tests.xlsx',ub_vec_112','ub_vec_112');</v>
      </c>
      <c r="TH203">
        <v>112</v>
      </c>
      <c r="TI203" t="str">
        <f>"xlswrite('G:\Mi unidad\1. PROYECTOS TELLO 2022\SCM SPILL OVERS\outputs\PEAO\informalidad\1%\simulacion_4\output_tests.xlsx',ub_vec_"&amp;TH203&amp;"','ub_vec_"&amp;TH203&amp;"');"</f>
        <v>xlswrite('G:\Mi unidad\1. PROYECTOS TELLO 2022\SCM SPILL OVERS\outputs\PEAO\informalidad\1%\simulacion_4\output_tests.xlsx',ub_vec_112','ub_vec_112');</v>
      </c>
      <c r="TU203">
        <v>112</v>
      </c>
      <c r="TV203" t="str">
        <f>"xlswrite('G:\Mi unidad\1. PROYECTOS TELLO 2022\SCM SPILL OVERS\outputs\PEAO\alimentos\1%\simulacion_4\output_tests.xlsx',ub_vec_"&amp;TU203&amp;"','ub_vec_"&amp;TU203&amp;"');"</f>
        <v>xlswrite('G:\Mi unidad\1. PROYECTOS TELLO 2022\SCM SPILL OVERS\outputs\PEAO\alimentos\1%\simulacion_4\output_tests.xlsx',ub_vec_112','ub_vec_112');</v>
      </c>
      <c r="UB203">
        <v>112</v>
      </c>
      <c r="UC203" t="str">
        <f>"xlswrite('G:\Mi unidad\1. PROYECTOS TELLO 2022\SCM SPILL OVERS\outputs\PEAO\jefe_hogar\1%\simulacion_4\output_tests.xlsx',ub_vec_"&amp;UB203&amp;"','ub_vec_"&amp;UB203&amp;"');"</f>
        <v>xlswrite('G:\Mi unidad\1. PROYECTOS TELLO 2022\SCM SPILL OVERS\outputs\PEAO\jefe_hogar\1%\simulacion_4\output_tests.xlsx',ub_vec_112','ub_vec_112');</v>
      </c>
      <c r="UI203">
        <v>112</v>
      </c>
      <c r="UJ203" t="str">
        <f>"xlswrite('G:\Mi unidad\1. PROYECTOS TELLO 2022\SCM SPILL OVERS\outputs\PEAO\mujeres\1%\simulacion_4\output_tests.xlsx',ub_vec_"&amp;UI203&amp;"','ub_vec_"&amp;UI203&amp;"');"</f>
        <v>xlswrite('G:\Mi unidad\1. PROYECTOS TELLO 2022\SCM SPILL OVERS\outputs\PEAO\mujeres\1%\simulacion_4\output_tests.xlsx',ub_vec_112','ub_vec_112');</v>
      </c>
      <c r="UU203">
        <v>112</v>
      </c>
      <c r="UV203" t="str">
        <f>"xlswrite('G:\Mi unidad\1. PROYECTOS TELLO 2022\SCM SPILL OVERS\outputs\PEAO\criminalidad\1%\simulacion_4\output_tests.xlsx',ub_vec_"&amp;UU203&amp;"','ub_vec_"&amp;UU203&amp;"');"</f>
        <v>xlswrite('G:\Mi unidad\1. PROYECTOS TELLO 2022\SCM SPILL OVERS\outputs\PEAO\criminalidad\1%\simulacion_4\output_tests.xlsx',ub_vec_112','ub_vec_112');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OVERS\outputs\PEAO\bajo_niv_educ\1%\simulacion_4\output_tests.xlsx',p_value_vec_"&amp;QW204&amp;"','p_value_vec_"&amp;QW204&amp;"');"</f>
        <v>xlswrite('G:\Mi unidad\1. PROYECTOS TELLO 2022\SCM SPILL OVERS\outputs\PEAO\bajo_niv_educ\1%\simulacion_4\output_tests.xlsx',p_value_vec_112','p_value_vec_112');</v>
      </c>
      <c r="RK204">
        <v>112</v>
      </c>
      <c r="RL204" t="str">
        <f>"xlswrite('G:\Mi unidad\1. PROYECTOS TELLO 2022\SCM SPILL OVERS\outputs\PEAO\bajo_ingreso\1%\simulacion_4\output_tests.xlsx',p_value_vec_"&amp;RK204&amp;"','p_value_vec_"&amp;RK204&amp;"');"</f>
        <v>xlswrite('G:\Mi unidad\1. PROYECTOS TELLO 2022\SCM SPILL OVERS\outputs\PEAO\bajo_ingreso\1%\simulacion_4\output_tests.xlsx',p_value_vec_112','p_value_vec_112');</v>
      </c>
      <c r="RW204">
        <v>112</v>
      </c>
      <c r="RX204" t="str">
        <f>"xlswrite('G:\Mi unidad\1. PROYECTOS TELLO 2022\SCM SPILL OVERS\outputs\PEAO\densidad\1%\simulacion_4\output_tests.xlsx',p_value_vec_"&amp;RW204&amp;"','p_value_vec_"&amp;RW204&amp;"');"</f>
        <v>xlswrite('G:\Mi unidad\1. PROYECTOS TELLO 2022\SCM SPILL OVERS\outputs\PEAO\densidad\1%\simulacion_4\output_tests.xlsx',p_value_vec_112','p_value_vec_112');</v>
      </c>
      <c r="SI204">
        <v>112</v>
      </c>
      <c r="SJ204" t="str">
        <f>"xlswrite('G:\Mi unidad\1. PROYECTOS TELLO 2022\SCM SPILL OVERS\outputs\PEAO\densidad_g\1%\simulacion_4\output_tests.xlsx',p_value_vec_"&amp;SI204&amp;"','p_value_vec_"&amp;SI204&amp;"');"</f>
        <v>xlswrite('G:\Mi unidad\1. PROYECTOS TELLO 2022\SCM SPILL OVERS\outputs\PEAO\densidad_g\1%\simulacion_4\output_tests.xlsx',p_value_vec_112','p_value_vec_112');</v>
      </c>
      <c r="SU204">
        <v>112</v>
      </c>
      <c r="SV204" t="str">
        <f>"xlswrite('G:\Mi unidad\1. PROYECTOS TELLO 2022\SCM SPILL OVERS\outputs\PEAO\distancia_centro_salud\1%\simulacion_4\output_tests.xlsx',p_value_vec_"&amp;SU204&amp;"','p_value_vec_"&amp;SU204&amp;"');"</f>
        <v>xlswrite('G:\Mi unidad\1. PROYECTOS TELLO 2022\SCM SPILL OVERS\outputs\PEAO\distancia_centro_salud\1%\simulacion_4\output_tests.xlsx',p_value_vec_112','p_value_vec_112');</v>
      </c>
      <c r="TH204">
        <v>112</v>
      </c>
      <c r="TI204" t="str">
        <f>"xlswrite('G:\Mi unidad\1. PROYECTOS TELLO 2022\SCM SPILL OVERS\outputs\PEAO\informalidad\1%\simulacion_4\output_tests.xlsx',p_value_vec_"&amp;TH204&amp;"','p_value_vec_"&amp;TH204&amp;"');"</f>
        <v>xlswrite('G:\Mi unidad\1. PROYECTOS TELLO 2022\SCM SPILL OVERS\outputs\PEAO\informalidad\1%\simulacion_4\output_tests.xlsx',p_value_vec_112','p_value_vec_112');</v>
      </c>
      <c r="TU204">
        <v>112</v>
      </c>
      <c r="TV204" t="str">
        <f>"xlswrite('G:\Mi unidad\1. PROYECTOS TELLO 2022\SCM SPILL OVERS\outputs\PEAO\alimentos\1%\simulacion_4\output_tests.xlsx',p_value_vec_"&amp;TU204&amp;"','p_value_vec_"&amp;TU204&amp;"');"</f>
        <v>xlswrite('G:\Mi unidad\1. PROYECTOS TELLO 2022\SCM SPILL OVERS\outputs\PEAO\alimentos\1%\simulacion_4\output_tests.xlsx',p_value_vec_112','p_value_vec_112');</v>
      </c>
      <c r="UB204">
        <v>112</v>
      </c>
      <c r="UC204" t="str">
        <f>"xlswrite('G:\Mi unidad\1. PROYECTOS TELLO 2022\SCM SPILL OVERS\outputs\PEAO\jefe_hogar\1%\simulacion_4\output_tests.xlsx',p_value_vec_"&amp;UB204&amp;"','p_value_vec_"&amp;UB204&amp;"');"</f>
        <v>xlswrite('G:\Mi unidad\1. PROYECTOS TELLO 2022\SCM SPILL OVERS\outputs\PEAO\jefe_hogar\1%\simulacion_4\output_tests.xlsx',p_value_vec_112','p_value_vec_112');</v>
      </c>
      <c r="UI204">
        <v>112</v>
      </c>
      <c r="UJ204" t="str">
        <f>"xlswrite('G:\Mi unidad\1. PROYECTOS TELLO 2022\SCM SPILL OVERS\outputs\PEAO\mujeres\1%\simulacion_4\output_tests.xlsx',p_value_vec_"&amp;UI204&amp;"','p_value_vec_"&amp;UI204&amp;"');"</f>
        <v>xlswrite('G:\Mi unidad\1. PROYECTOS TELLO 2022\SCM SPILL OVERS\outputs\PEAO\mujeres\1%\simulacion_4\output_tests.xlsx',p_value_vec_112','p_value_vec_112');</v>
      </c>
      <c r="UU204">
        <v>112</v>
      </c>
      <c r="UV204" t="str">
        <f>"xlswrite('G:\Mi unidad\1. PROYECTOS TELLO 2022\SCM SPILL OVERS\outputs\PEAO\criminalidad\1%\simulacion_4\output_tests.xlsx',p_value_vec_"&amp;UU204&amp;"','p_value_vec_"&amp;UU204&amp;"');"</f>
        <v>xlswrite('G:\Mi unidad\1. PROYECTOS TELLO 2022\SCM SPILL OVERS\outputs\PEAO\criminalidad\1%\simulacion_4\output_tests.xlsx',p_value_vec_112','p_value_vec_112');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sp_andrews_te(Y_pre_"&amp;QI205&amp;",PEAO_"&amp;QI205&amp;"(:,T+s),A_"&amp;QI205&amp;",C,.05);"</f>
        <v xml:space="preserve">    [p_value_77,lb_77,ub_77] = sp_andrews_te(Y_pre_77,PEAO_77(:,T+s),A_77,C,.05);</v>
      </c>
      <c r="QP205">
        <v>95</v>
      </c>
      <c r="QQ205" t="str">
        <f>"    spillover_test_"&amp;QP205&amp;"(s) = sp_andrews(Y_pre_"&amp;QP205&amp;",PEAO_"&amp;QP205&amp;"(:,T+s),A_"&amp;QP205&amp;",C,d,alpha_sig);"</f>
        <v xml:space="preserve">    spillover_test_95(s) = sp_andrews(Y_pre_95,PEAO_95(:,T+s),A_95,C,d,alpha_sig);</v>
      </c>
      <c r="QW205">
        <v>112</v>
      </c>
      <c r="QX205" t="str">
        <f>"xlswrite('G:\Mi unidad\1. PROYECTOS TELLO 2022\SCM SPILL OVERS\outputs\PEAO\bajo_niv_educ\1%\simulacion_4\output_tests.xlsx',alpha1_hat_vec_"&amp;QW205&amp;"','alpha1_hat_vec_"&amp;QW205&amp;"');"</f>
        <v>xlswrite('G:\Mi unidad\1. PROYECTOS TELLO 2022\SCM SPILL OVERS\outputs\PEAO\bajo_niv_educ\1%\simulacion_4\output_tests.xlsx',alpha1_hat_vec_112','alpha1_hat_vec_112');</v>
      </c>
      <c r="RK205">
        <v>112</v>
      </c>
      <c r="RL205" t="str">
        <f>"xlswrite('G:\Mi unidad\1. PROYECTOS TELLO 2022\SCM SPILL OVERS\outputs\PEAO\bajo_ingreso\1%\simulacion_4\output_tests.xlsx',alpha1_hat_vec_"&amp;RK205&amp;"','alpha1_hat_vec_"&amp;RK205&amp;"');"</f>
        <v>xlswrite('G:\Mi unidad\1. PROYECTOS TELLO 2022\SCM SPILL OVERS\outputs\PEAO\bajo_ingreso\1%\simulacion_4\output_tests.xlsx',alpha1_hat_vec_112','alpha1_hat_vec_112');</v>
      </c>
      <c r="RW205">
        <v>112</v>
      </c>
      <c r="RX205" t="str">
        <f>"xlswrite('G:\Mi unidad\1. PROYECTOS TELLO 2022\SCM SPILL OVERS\outputs\PEAO\densidad\1%\simulacion_4\output_tests.xlsx',alpha1_hat_vec_"&amp;RW205&amp;"','alpha1_hat_vec_"&amp;RW205&amp;"');"</f>
        <v>xlswrite('G:\Mi unidad\1. PROYECTOS TELLO 2022\SCM SPILL OVERS\outputs\PEAO\densidad\1%\simulacion_4\output_tests.xlsx',alpha1_hat_vec_112','alpha1_hat_vec_112');</v>
      </c>
      <c r="SI205">
        <v>112</v>
      </c>
      <c r="SJ205" t="str">
        <f>"xlswrite('G:\Mi unidad\1. PROYECTOS TELLO 2022\SCM SPILL OVERS\outputs\PEAO\densidad_g\1%\simulacion_4\output_tests.xlsx',alpha1_hat_vec_"&amp;SI205&amp;"','alpha1_hat_vec_"&amp;SI205&amp;"');"</f>
        <v>xlswrite('G:\Mi unidad\1. PROYECTOS TELLO 2022\SCM SPILL OVERS\outputs\PEAO\densidad_g\1%\simulacion_4\output_tests.xlsx',alpha1_hat_vec_112','alpha1_hat_vec_112');</v>
      </c>
      <c r="SU205">
        <v>112</v>
      </c>
      <c r="SV205" t="str">
        <f>"xlswrite('G:\Mi unidad\1. PROYECTOS TELLO 2022\SCM SPILL OVERS\outputs\PEAO\distancia_centro_salud\1%\simulacion_4\output_tests.xlsx',alpha1_hat_vec_"&amp;SU205&amp;"','alpha1_hat_vec_"&amp;SU205&amp;"');"</f>
        <v>xlswrite('G:\Mi unidad\1. PROYECTOS TELLO 2022\SCM SPILL OVERS\outputs\PEAO\distancia_centro_salud\1%\simulacion_4\output_tests.xlsx',alpha1_hat_vec_112','alpha1_hat_vec_112');</v>
      </c>
      <c r="TH205">
        <v>112</v>
      </c>
      <c r="TI205" t="str">
        <f>"xlswrite('G:\Mi unidad\1. PROYECTOS TELLO 2022\SCM SPILL OVERS\outputs\PEAO\informalidad\1%\simulacion_4\output_tests.xlsx',alpha1_hat_vec_"&amp;TH205&amp;"','alpha1_hat_vec_"&amp;TH205&amp;"');"</f>
        <v>xlswrite('G:\Mi unidad\1. PROYECTOS TELLO 2022\SCM SPILL OVERS\outputs\PEAO\informalidad\1%\simulacion_4\output_tests.xlsx',alpha1_hat_vec_112','alpha1_hat_vec_112');</v>
      </c>
      <c r="TU205">
        <v>112</v>
      </c>
      <c r="TV205" t="str">
        <f>"xlswrite('G:\Mi unidad\1. PROYECTOS TELLO 2022\SCM SPILL OVERS\outputs\PEAO\alimentos\1%\simulacion_4\output_tests.xlsx',alpha1_hat_vec_"&amp;TU205&amp;"','alpha1_hat_vec_"&amp;TU205&amp;"');"</f>
        <v>xlswrite('G:\Mi unidad\1. PROYECTOS TELLO 2022\SCM SPILL OVERS\outputs\PEAO\alimentos\1%\simulacion_4\output_tests.xlsx',alpha1_hat_vec_112','alpha1_hat_vec_112');</v>
      </c>
      <c r="UB205">
        <v>112</v>
      </c>
      <c r="UC205" t="str">
        <f>"xlswrite('G:\Mi unidad\1. PROYECTOS TELLO 2022\SCM SPILL OVERS\outputs\PEAO\jefe_hogar\1%\simulacion_4\output_tests.xlsx',alpha1_hat_vec_"&amp;UB205&amp;"','alpha1_hat_vec_"&amp;UB205&amp;"');"</f>
        <v>xlswrite('G:\Mi unidad\1. PROYECTOS TELLO 2022\SCM SPILL OVERS\outputs\PEAO\jefe_hogar\1%\simulacion_4\output_tests.xlsx',alpha1_hat_vec_112','alpha1_hat_vec_112');</v>
      </c>
      <c r="UI205">
        <v>112</v>
      </c>
      <c r="UJ205" t="str">
        <f>"xlswrite('G:\Mi unidad\1. PROYECTOS TELLO 2022\SCM SPILL OVERS\outputs\PEAO\mujeres\1%\simulacion_4\output_tests.xlsx',alpha1_hat_vec_"&amp;UI205&amp;"','alpha1_hat_vec_"&amp;UI205&amp;"');"</f>
        <v>xlswrite('G:\Mi unidad\1. PROYECTOS TELLO 2022\SCM SPILL OVERS\outputs\PEAO\mujeres\1%\simulacion_4\output_tests.xlsx',alpha1_hat_vec_112','alpha1_hat_vec_112');</v>
      </c>
      <c r="UU205">
        <v>112</v>
      </c>
      <c r="UV205" t="str">
        <f>"xlswrite('G:\Mi unidad\1. PROYECTOS TELLO 2022\SCM SPILL OVERS\outputs\PEAO\criminalidad\1%\simulacion_4\output_tests.xlsx',alpha1_hat_vec_"&amp;UU205&amp;"','alpha1_hat_vec_"&amp;UU205&amp;"');"</f>
        <v>xlswrite('G:\Mi unidad\1. PROYECTOS TELLO 2022\SCM SPILL OVERS\outputs\PEAO\criminalidad\1%\simulacion_4\output_tests.xlsx',alpha1_hat_vec_112','alpha1_hat_vec_112');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OVERS\outputs\PEAO\bajo_niv_educ\1%\simulacion_4\output_tests.xlsx',spillover_test_"&amp;QW206&amp;"','sp_test_"&amp;QW206&amp;"');"</f>
        <v>xlswrite('G:\Mi unidad\1. PROYECTOS TELLO 2022\SCM SPILL OVERS\outputs\PEAO\bajo_niv_educ\1%\simulacion_4\output_tests.xlsx',spillover_test_112','sp_test_112');</v>
      </c>
      <c r="RK206">
        <v>112</v>
      </c>
      <c r="RL206" t="str">
        <f>"xlswrite('G:\Mi unidad\1. PROYECTOS TELLO 2022\SCM SPILL OVERS\outputs\PEAO\bajo_ingreso\1%\simulacion_4\output_tests.xlsx',spillover_test_"&amp;RK206&amp;"','sp_test_"&amp;RK206&amp;"');"</f>
        <v>xlswrite('G:\Mi unidad\1. PROYECTOS TELLO 2022\SCM SPILL OVERS\outputs\PEAO\bajo_ingreso\1%\simulacion_4\output_tests.xlsx',spillover_test_112','sp_test_112');</v>
      </c>
      <c r="RW206">
        <v>112</v>
      </c>
      <c r="RX206" t="str">
        <f>"xlswrite('G:\Mi unidad\1. PROYECTOS TELLO 2022\SCM SPILL OVERS\outputs\PEAO\densidad\1%\simulacion_4\output_tests.xlsx',spillover_test_"&amp;RW206&amp;"','sp_test_"&amp;RW206&amp;"');"</f>
        <v>xlswrite('G:\Mi unidad\1. PROYECTOS TELLO 2022\SCM SPILL OVERS\outputs\PEAO\densidad\1%\simulacion_4\output_tests.xlsx',spillover_test_112','sp_test_112');</v>
      </c>
      <c r="SI206">
        <v>112</v>
      </c>
      <c r="SJ206" t="str">
        <f>"xlswrite('G:\Mi unidad\1. PROYECTOS TELLO 2022\SCM SPILL OVERS\outputs\PEAO\densidad_g\1%\simulacion_4\output_tests.xlsx',spillover_test_"&amp;SI206&amp;"','sp_test_"&amp;SI206&amp;"');"</f>
        <v>xlswrite('G:\Mi unidad\1. PROYECTOS TELLO 2022\SCM SPILL OVERS\outputs\PEAO\densidad_g\1%\simulacion_4\output_tests.xlsx',spillover_test_112','sp_test_112');</v>
      </c>
      <c r="SU206">
        <v>112</v>
      </c>
      <c r="SV206" t="str">
        <f>"xlswrite('G:\Mi unidad\1. PROYECTOS TELLO 2022\SCM SPILL OVERS\outputs\PEAO\distancia_centro_salud\1%\simulacion_4\output_tests.xlsx',spillover_test_"&amp;SU206&amp;"','sp_test_"&amp;SU206&amp;"');"</f>
        <v>xlswrite('G:\Mi unidad\1. PROYECTOS TELLO 2022\SCM SPILL OVERS\outputs\PEAO\distancia_centro_salud\1%\simulacion_4\output_tests.xlsx',spillover_test_112','sp_test_112');</v>
      </c>
      <c r="TH206">
        <v>112</v>
      </c>
      <c r="TI206" t="str">
        <f>"xlswrite('G:\Mi unidad\1. PROYECTOS TELLO 2022\SCM SPILL OVERS\outputs\PEAO\informalidad\1%\simulacion_4\output_tests.xlsx',spillover_test_"&amp;TH206&amp;"','sp_test_"&amp;TH206&amp;"');"</f>
        <v>xlswrite('G:\Mi unidad\1. PROYECTOS TELLO 2022\SCM SPILL OVERS\outputs\PEAO\informalidad\1%\simulacion_4\output_tests.xlsx',spillover_test_112','sp_test_112');</v>
      </c>
      <c r="TU206">
        <v>112</v>
      </c>
      <c r="TV206" t="str">
        <f>"xlswrite('G:\Mi unidad\1. PROYECTOS TELLO 2022\SCM SPILL OVERS\outputs\PEAO\alimentos\1%\simulacion_4\output_tests.xlsx',spillover_test_"&amp;TU206&amp;"','sp_test_"&amp;TU206&amp;"');"</f>
        <v>xlswrite('G:\Mi unidad\1. PROYECTOS TELLO 2022\SCM SPILL OVERS\outputs\PEAO\alimentos\1%\simulacion_4\output_tests.xlsx',spillover_test_112','sp_test_112');</v>
      </c>
      <c r="UB206">
        <v>112</v>
      </c>
      <c r="UC206" t="str">
        <f>"xlswrite('G:\Mi unidad\1. PROYECTOS TELLO 2022\SCM SPILL OVERS\outputs\PEAO\jefe_hogar\1%\simulacion_4\output_tests.xlsx',spillover_test_"&amp;UB206&amp;"','sp_test_"&amp;UB206&amp;"');"</f>
        <v>xlswrite('G:\Mi unidad\1. PROYECTOS TELLO 2022\SCM SPILL OVERS\outputs\PEAO\jefe_hogar\1%\simulacion_4\output_tests.xlsx',spillover_test_112','sp_test_112');</v>
      </c>
      <c r="UI206">
        <v>112</v>
      </c>
      <c r="UJ206" t="str">
        <f>"xlswrite('G:\Mi unidad\1. PROYECTOS TELLO 2022\SCM SPILL OVERS\outputs\PEAO\mujeres\1%\simulacion_4\output_tests.xlsx',spillover_test_"&amp;UI206&amp;"','sp_test_"&amp;UI206&amp;"');"</f>
        <v>xlswrite('G:\Mi unidad\1. PROYECTOS TELLO 2022\SCM SPILL OVERS\outputs\PEAO\mujeres\1%\simulacion_4\output_tests.xlsx',spillover_test_112','sp_test_112');</v>
      </c>
      <c r="UU206">
        <v>112</v>
      </c>
      <c r="UV206" t="str">
        <f>"xlswrite('G:\Mi unidad\1. PROYECTOS TELLO 2022\SCM SPILL OVERS\outputs\PEAO\criminalidad\1%\simulacion_4\output_tests.xlsx',spillover_test_"&amp;UU206&amp;"','sp_test_"&amp;UU206&amp;"');"</f>
        <v>xlswrite('G:\Mi unidad\1. PROYECTOS TELLO 2022\SCM SPILL OVERS\outputs\PEAO\criminalidad\1%\simulacion_4\output_tests.xlsx',spillover_test_112','sp_test_112');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OVERS\outputs\PEAO\bajo_niv_educ\1%\simulacion_4\output_tests.xlsx',lb_vec_"&amp;QW207&amp;"','lb_vec_"&amp;QW207&amp;"');"</f>
        <v>xlswrite('G:\Mi unidad\1. PROYECTOS TELLO 2022\SCM SPILL OVERS\outputs\PEAO\bajo_niv_educ\1%\simulacion_4\output_tests.xlsx',lb_vec_119','lb_vec_119');</v>
      </c>
      <c r="RK207">
        <v>119</v>
      </c>
      <c r="RL207" t="str">
        <f>"xlswrite('G:\Mi unidad\1. PROYECTOS TELLO 2022\SCM SPILL OVERS\outputs\PEAO\bajo_ingreso\1%\simulacion_4\output_tests.xlsx',lb_vec_"&amp;RK207&amp;"','lb_vec_"&amp;RK207&amp;"');"</f>
        <v>xlswrite('G:\Mi unidad\1. PROYECTOS TELLO 2022\SCM SPILL OVERS\outputs\PEAO\bajo_ingreso\1%\simulacion_4\output_tests.xlsx',lb_vec_119','lb_vec_119');</v>
      </c>
      <c r="RW207">
        <v>119</v>
      </c>
      <c r="RX207" t="str">
        <f>"xlswrite('G:\Mi unidad\1. PROYECTOS TELLO 2022\SCM SPILL OVERS\outputs\PEAO\densidad\1%\simulacion_4\output_tests.xlsx',lb_vec_"&amp;RW207&amp;"','lb_vec_"&amp;RW207&amp;"');"</f>
        <v>xlswrite('G:\Mi unidad\1. PROYECTOS TELLO 2022\SCM SPILL OVERS\outputs\PEAO\densidad\1%\simulacion_4\output_tests.xlsx',lb_vec_119','lb_vec_119');</v>
      </c>
      <c r="SI207">
        <v>119</v>
      </c>
      <c r="SJ207" t="str">
        <f>"xlswrite('G:\Mi unidad\1. PROYECTOS TELLO 2022\SCM SPILL OVERS\outputs\PEAO\densidad_g\1%\simulacion_4\output_tests.xlsx',lb_vec_"&amp;SI207&amp;"','lb_vec_"&amp;SI207&amp;"');"</f>
        <v>xlswrite('G:\Mi unidad\1. PROYECTOS TELLO 2022\SCM SPILL OVERS\outputs\PEAO\densidad_g\1%\simulacion_4\output_tests.xlsx',lb_vec_119','lb_vec_119');</v>
      </c>
      <c r="SU207">
        <v>119</v>
      </c>
      <c r="SV207" t="str">
        <f>"xlswrite('G:\Mi unidad\1. PROYECTOS TELLO 2022\SCM SPILL OVERS\outputs\PEAO\distancia_centro_salud\1%\simulacion_4\output_tests.xlsx',lb_vec_"&amp;SU207&amp;"','lb_vec_"&amp;SU207&amp;"');"</f>
        <v>xlswrite('G:\Mi unidad\1. PROYECTOS TELLO 2022\SCM SPILL OVERS\outputs\PEAO\distancia_centro_salud\1%\simulacion_4\output_tests.xlsx',lb_vec_119','lb_vec_119');</v>
      </c>
      <c r="TH207">
        <v>119</v>
      </c>
      <c r="TI207" t="str">
        <f>"xlswrite('G:\Mi unidad\1. PROYECTOS TELLO 2022\SCM SPILL OVERS\outputs\PEAO\informalidad\1%\simulacion_4\output_tests.xlsx',lb_vec_"&amp;TH207&amp;"','lb_vec_"&amp;TH207&amp;"');"</f>
        <v>xlswrite('G:\Mi unidad\1. PROYECTOS TELLO 2022\SCM SPILL OVERS\outputs\PEAO\informalidad\1%\simulacion_4\output_tests.xlsx',lb_vec_119','lb_vec_119');</v>
      </c>
      <c r="TU207">
        <v>119</v>
      </c>
      <c r="TV207" t="str">
        <f>"xlswrite('G:\Mi unidad\1. PROYECTOS TELLO 2022\SCM SPILL OVERS\outputs\PEAO\alimentos\1%\simulacion_4\output_tests.xlsx',lb_vec_"&amp;TU207&amp;"','lb_vec_"&amp;TU207&amp;"');"</f>
        <v>xlswrite('G:\Mi unidad\1. PROYECTOS TELLO 2022\SCM SPILL OVERS\outputs\PEAO\alimentos\1%\simulacion_4\output_tests.xlsx',lb_vec_119','lb_vec_119');</v>
      </c>
      <c r="UB207">
        <v>119</v>
      </c>
      <c r="UC207" t="str">
        <f>"xlswrite('G:\Mi unidad\1. PROYECTOS TELLO 2022\SCM SPILL OVERS\outputs\PEAO\jefe_hogar\1%\simulacion_4\output_tests.xlsx',lb_vec_"&amp;UB207&amp;"','lb_vec_"&amp;UB207&amp;"');"</f>
        <v>xlswrite('G:\Mi unidad\1. PROYECTOS TELLO 2022\SCM SPILL OVERS\outputs\PEAO\jefe_hogar\1%\simulacion_4\output_tests.xlsx',lb_vec_119','lb_vec_119');</v>
      </c>
      <c r="UI207">
        <v>119</v>
      </c>
      <c r="UJ207" t="str">
        <f>"xlswrite('G:\Mi unidad\1. PROYECTOS TELLO 2022\SCM SPILL OVERS\outputs\PEAO\mujeres\1%\simulacion_4\output_tests.xlsx',lb_vec_"&amp;UI207&amp;"','lb_vec_"&amp;UI207&amp;"');"</f>
        <v>xlswrite('G:\Mi unidad\1. PROYECTOS TELLO 2022\SCM SPILL OVERS\outputs\PEAO\mujeres\1%\simulacion_4\output_tests.xlsx',lb_vec_119','lb_vec_119');</v>
      </c>
      <c r="UU207">
        <v>119</v>
      </c>
      <c r="UV207" t="str">
        <f>"xlswrite('G:\Mi unidad\1. PROYECTOS TELLO 2022\SCM SPILL OVERS\outputs\PEAO\criminalidad\1%\simulacion_4\output_tests.xlsx',lb_vec_"&amp;UU207&amp;"','lb_vec_"&amp;UU207&amp;"');"</f>
        <v>xlswrite('G:\Mi unidad\1. PROYECTOS TELLO 2022\SCM SPILL OVERS\outputs\PEAO\criminalidad\1%\simulacion_4\output_tests.xlsx',lb_vec_119','lb_vec_119');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OVERS\outputs\PEAO\bajo_niv_educ\1%\simulacion_4\output_tests.xlsx',ub_vec_"&amp;QW208&amp;"','ub_vec_"&amp;QW208&amp;"');"</f>
        <v>xlswrite('G:\Mi unidad\1. PROYECTOS TELLO 2022\SCM SPILL OVERS\outputs\PEAO\bajo_niv_educ\1%\simulacion_4\output_tests.xlsx',ub_vec_119','ub_vec_119');</v>
      </c>
      <c r="RK208">
        <v>119</v>
      </c>
      <c r="RL208" t="str">
        <f>"xlswrite('G:\Mi unidad\1. PROYECTOS TELLO 2022\SCM SPILL OVERS\outputs\PEAO\bajo_ingreso\1%\simulacion_4\output_tests.xlsx',ub_vec_"&amp;RK208&amp;"','ub_vec_"&amp;RK208&amp;"');"</f>
        <v>xlswrite('G:\Mi unidad\1. PROYECTOS TELLO 2022\SCM SPILL OVERS\outputs\PEAO\bajo_ingreso\1%\simulacion_4\output_tests.xlsx',ub_vec_119','ub_vec_119');</v>
      </c>
      <c r="RW208">
        <v>119</v>
      </c>
      <c r="RX208" t="str">
        <f>"xlswrite('G:\Mi unidad\1. PROYECTOS TELLO 2022\SCM SPILL OVERS\outputs\PEAO\densidad\1%\simulacion_4\output_tests.xlsx',ub_vec_"&amp;RW208&amp;"','ub_vec_"&amp;RW208&amp;"');"</f>
        <v>xlswrite('G:\Mi unidad\1. PROYECTOS TELLO 2022\SCM SPILL OVERS\outputs\PEAO\densidad\1%\simulacion_4\output_tests.xlsx',ub_vec_119','ub_vec_119');</v>
      </c>
      <c r="SI208">
        <v>119</v>
      </c>
      <c r="SJ208" t="str">
        <f>"xlswrite('G:\Mi unidad\1. PROYECTOS TELLO 2022\SCM SPILL OVERS\outputs\PEAO\densidad_g\1%\simulacion_4\output_tests.xlsx',ub_vec_"&amp;SI208&amp;"','ub_vec_"&amp;SI208&amp;"');"</f>
        <v>xlswrite('G:\Mi unidad\1. PROYECTOS TELLO 2022\SCM SPILL OVERS\outputs\PEAO\densidad_g\1%\simulacion_4\output_tests.xlsx',ub_vec_119','ub_vec_119');</v>
      </c>
      <c r="SU208">
        <v>119</v>
      </c>
      <c r="SV208" t="str">
        <f>"xlswrite('G:\Mi unidad\1. PROYECTOS TELLO 2022\SCM SPILL OVERS\outputs\PEAO\distancia_centro_salud\1%\simulacion_4\output_tests.xlsx',ub_vec_"&amp;SU208&amp;"','ub_vec_"&amp;SU208&amp;"');"</f>
        <v>xlswrite('G:\Mi unidad\1. PROYECTOS TELLO 2022\SCM SPILL OVERS\outputs\PEAO\distancia_centro_salud\1%\simulacion_4\output_tests.xlsx',ub_vec_119','ub_vec_119');</v>
      </c>
      <c r="TH208">
        <v>119</v>
      </c>
      <c r="TI208" t="str">
        <f>"xlswrite('G:\Mi unidad\1. PROYECTOS TELLO 2022\SCM SPILL OVERS\outputs\PEAO\informalidad\1%\simulacion_4\output_tests.xlsx',ub_vec_"&amp;TH208&amp;"','ub_vec_"&amp;TH208&amp;"');"</f>
        <v>xlswrite('G:\Mi unidad\1. PROYECTOS TELLO 2022\SCM SPILL OVERS\outputs\PEAO\informalidad\1%\simulacion_4\output_tests.xlsx',ub_vec_119','ub_vec_119');</v>
      </c>
      <c r="TU208">
        <v>119</v>
      </c>
      <c r="TV208" t="str">
        <f>"xlswrite('G:\Mi unidad\1. PROYECTOS TELLO 2022\SCM SPILL OVERS\outputs\PEAO\alimentos\1%\simulacion_4\output_tests.xlsx',ub_vec_"&amp;TU208&amp;"','ub_vec_"&amp;TU208&amp;"');"</f>
        <v>xlswrite('G:\Mi unidad\1. PROYECTOS TELLO 2022\SCM SPILL OVERS\outputs\PEAO\alimentos\1%\simulacion_4\output_tests.xlsx',ub_vec_119','ub_vec_119');</v>
      </c>
      <c r="UB208">
        <v>119</v>
      </c>
      <c r="UC208" t="str">
        <f>"xlswrite('G:\Mi unidad\1. PROYECTOS TELLO 2022\SCM SPILL OVERS\outputs\PEAO\jefe_hogar\1%\simulacion_4\output_tests.xlsx',ub_vec_"&amp;UB208&amp;"','ub_vec_"&amp;UB208&amp;"');"</f>
        <v>xlswrite('G:\Mi unidad\1. PROYECTOS TELLO 2022\SCM SPILL OVERS\outputs\PEAO\jefe_hogar\1%\simulacion_4\output_tests.xlsx',ub_vec_119','ub_vec_119');</v>
      </c>
      <c r="UI208">
        <v>119</v>
      </c>
      <c r="UJ208" t="str">
        <f>"xlswrite('G:\Mi unidad\1. PROYECTOS TELLO 2022\SCM SPILL OVERS\outputs\PEAO\mujeres\1%\simulacion_4\output_tests.xlsx',ub_vec_"&amp;UI208&amp;"','ub_vec_"&amp;UI208&amp;"');"</f>
        <v>xlswrite('G:\Mi unidad\1. PROYECTOS TELLO 2022\SCM SPILL OVERS\outputs\PEAO\mujeres\1%\simulacion_4\output_tests.xlsx',ub_vec_119','ub_vec_119');</v>
      </c>
      <c r="UU208">
        <v>119</v>
      </c>
      <c r="UV208" t="str">
        <f>"xlswrite('G:\Mi unidad\1. PROYECTOS TELLO 2022\SCM SPILL OVERS\outputs\PEAO\criminalidad\1%\simulacion_4\output_tests.xlsx',ub_vec_"&amp;UU208&amp;"','ub_vec_"&amp;UU208&amp;"');"</f>
        <v>xlswrite('G:\Mi unidad\1. PROYECTOS TELLO 2022\SCM SPILL OVERS\outputs\PEAO\criminalidad\1%\simulacion_4\output_tests.xlsx',ub_vec_119','ub_vec_119');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OVERS\outputs\PEAO\bajo_niv_educ\1%\simulacion_4\output_tests.xlsx',p_value_vec_"&amp;QW209&amp;"','p_value_vec_"&amp;QW209&amp;"');"</f>
        <v>xlswrite('G:\Mi unidad\1. PROYECTOS TELLO 2022\SCM SPILL OVERS\outputs\PEAO\bajo_niv_educ\1%\simulacion_4\output_tests.xlsx',p_value_vec_119','p_value_vec_119');</v>
      </c>
      <c r="RK209">
        <v>119</v>
      </c>
      <c r="RL209" t="str">
        <f>"xlswrite('G:\Mi unidad\1. PROYECTOS TELLO 2022\SCM SPILL OVERS\outputs\PEAO\bajo_ingreso\1%\simulacion_4\output_tests.xlsx',p_value_vec_"&amp;RK209&amp;"','p_value_vec_"&amp;RK209&amp;"');"</f>
        <v>xlswrite('G:\Mi unidad\1. PROYECTOS TELLO 2022\SCM SPILL OVERS\outputs\PEAO\bajo_ingreso\1%\simulacion_4\output_tests.xlsx',p_value_vec_119','p_value_vec_119');</v>
      </c>
      <c r="RW209">
        <v>119</v>
      </c>
      <c r="RX209" t="str">
        <f>"xlswrite('G:\Mi unidad\1. PROYECTOS TELLO 2022\SCM SPILL OVERS\outputs\PEAO\densidad\1%\simulacion_4\output_tests.xlsx',p_value_vec_"&amp;RW209&amp;"','p_value_vec_"&amp;RW209&amp;"');"</f>
        <v>xlswrite('G:\Mi unidad\1. PROYECTOS TELLO 2022\SCM SPILL OVERS\outputs\PEAO\densidad\1%\simulacion_4\output_tests.xlsx',p_value_vec_119','p_value_vec_119');</v>
      </c>
      <c r="SI209">
        <v>119</v>
      </c>
      <c r="SJ209" t="str">
        <f>"xlswrite('G:\Mi unidad\1. PROYECTOS TELLO 2022\SCM SPILL OVERS\outputs\PEAO\densidad_g\1%\simulacion_4\output_tests.xlsx',p_value_vec_"&amp;SI209&amp;"','p_value_vec_"&amp;SI209&amp;"');"</f>
        <v>xlswrite('G:\Mi unidad\1. PROYECTOS TELLO 2022\SCM SPILL OVERS\outputs\PEAO\densidad_g\1%\simulacion_4\output_tests.xlsx',p_value_vec_119','p_value_vec_119');</v>
      </c>
      <c r="SU209">
        <v>119</v>
      </c>
      <c r="SV209" t="str">
        <f>"xlswrite('G:\Mi unidad\1. PROYECTOS TELLO 2022\SCM SPILL OVERS\outputs\PEAO\distancia_centro_salud\1%\simulacion_4\output_tests.xlsx',p_value_vec_"&amp;SU209&amp;"','p_value_vec_"&amp;SU209&amp;"');"</f>
        <v>xlswrite('G:\Mi unidad\1. PROYECTOS TELLO 2022\SCM SPILL OVERS\outputs\PEAO\distancia_centro_salud\1%\simulacion_4\output_tests.xlsx',p_value_vec_119','p_value_vec_119');</v>
      </c>
      <c r="TH209">
        <v>119</v>
      </c>
      <c r="TI209" t="str">
        <f>"xlswrite('G:\Mi unidad\1. PROYECTOS TELLO 2022\SCM SPILL OVERS\outputs\PEAO\informalidad\1%\simulacion_4\output_tests.xlsx',p_value_vec_"&amp;TH209&amp;"','p_value_vec_"&amp;TH209&amp;"');"</f>
        <v>xlswrite('G:\Mi unidad\1. PROYECTOS TELLO 2022\SCM SPILL OVERS\outputs\PEAO\informalidad\1%\simulacion_4\output_tests.xlsx',p_value_vec_119','p_value_vec_119');</v>
      </c>
      <c r="TU209">
        <v>119</v>
      </c>
      <c r="TV209" t="str">
        <f>"xlswrite('G:\Mi unidad\1. PROYECTOS TELLO 2022\SCM SPILL OVERS\outputs\PEAO\alimentos\1%\simulacion_4\output_tests.xlsx',p_value_vec_"&amp;TU209&amp;"','p_value_vec_"&amp;TU209&amp;"');"</f>
        <v>xlswrite('G:\Mi unidad\1. PROYECTOS TELLO 2022\SCM SPILL OVERS\outputs\PEAO\alimentos\1%\simulacion_4\output_tests.xlsx',p_value_vec_119','p_value_vec_119');</v>
      </c>
      <c r="UB209">
        <v>119</v>
      </c>
      <c r="UC209" t="str">
        <f>"xlswrite('G:\Mi unidad\1. PROYECTOS TELLO 2022\SCM SPILL OVERS\outputs\PEAO\jefe_hogar\1%\simulacion_4\output_tests.xlsx',p_value_vec_"&amp;UB209&amp;"','p_value_vec_"&amp;UB209&amp;"');"</f>
        <v>xlswrite('G:\Mi unidad\1. PROYECTOS TELLO 2022\SCM SPILL OVERS\outputs\PEAO\jefe_hogar\1%\simulacion_4\output_tests.xlsx',p_value_vec_119','p_value_vec_119');</v>
      </c>
      <c r="UI209">
        <v>119</v>
      </c>
      <c r="UJ209" t="str">
        <f>"xlswrite('G:\Mi unidad\1. PROYECTOS TELLO 2022\SCM SPILL OVERS\outputs\PEAO\mujeres\1%\simulacion_4\output_tests.xlsx',p_value_vec_"&amp;UI209&amp;"','p_value_vec_"&amp;UI209&amp;"');"</f>
        <v>xlswrite('G:\Mi unidad\1. PROYECTOS TELLO 2022\SCM SPILL OVERS\outputs\PEAO\mujeres\1%\simulacion_4\output_tests.xlsx',p_value_vec_119','p_value_vec_119');</v>
      </c>
      <c r="UU209">
        <v>119</v>
      </c>
      <c r="UV209" t="str">
        <f>"xlswrite('G:\Mi unidad\1. PROYECTOS TELLO 2022\SCM SPILL OVERS\outputs\PEAO\criminalidad\1%\simulacion_4\output_tests.xlsx',p_value_vec_"&amp;UU209&amp;"','p_value_vec_"&amp;UU209&amp;"');"</f>
        <v>xlswrite('G:\Mi unidad\1. PROYECTOS TELLO 2022\SCM SPILL OVERS\outputs\PEAO\criminalidad\1%\simulacion_4\output_tests.xlsx',p_value_vec_119','p_value_vec_119');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OVERS\outputs\PEAO\bajo_niv_educ\1%\simulacion_4\output_tests.xlsx',alpha1_hat_vec_"&amp;QW210&amp;"','alpha1_hat_vec_"&amp;QW210&amp;"');"</f>
        <v>xlswrite('G:\Mi unidad\1. PROYECTOS TELLO 2022\SCM SPILL OVERS\outputs\PEAO\bajo_niv_educ\1%\simulacion_4\output_tests.xlsx',alpha1_hat_vec_119','alpha1_hat_vec_119');</v>
      </c>
      <c r="RK210">
        <v>119</v>
      </c>
      <c r="RL210" t="str">
        <f>"xlswrite('G:\Mi unidad\1. PROYECTOS TELLO 2022\SCM SPILL OVERS\outputs\PEAO\bajo_ingreso\1%\simulacion_4\output_tests.xlsx',alpha1_hat_vec_"&amp;RK210&amp;"','alpha1_hat_vec_"&amp;RK210&amp;"');"</f>
        <v>xlswrite('G:\Mi unidad\1. PROYECTOS TELLO 2022\SCM SPILL OVERS\outputs\PEAO\bajo_ingreso\1%\simulacion_4\output_tests.xlsx',alpha1_hat_vec_119','alpha1_hat_vec_119');</v>
      </c>
      <c r="RW210">
        <v>119</v>
      </c>
      <c r="RX210" t="str">
        <f>"xlswrite('G:\Mi unidad\1. PROYECTOS TELLO 2022\SCM SPILL OVERS\outputs\PEAO\densidad\1%\simulacion_4\output_tests.xlsx',alpha1_hat_vec_"&amp;RW210&amp;"','alpha1_hat_vec_"&amp;RW210&amp;"');"</f>
        <v>xlswrite('G:\Mi unidad\1. PROYECTOS TELLO 2022\SCM SPILL OVERS\outputs\PEAO\densidad\1%\simulacion_4\output_tests.xlsx',alpha1_hat_vec_119','alpha1_hat_vec_119');</v>
      </c>
      <c r="SI210">
        <v>119</v>
      </c>
      <c r="SJ210" t="str">
        <f>"xlswrite('G:\Mi unidad\1. PROYECTOS TELLO 2022\SCM SPILL OVERS\outputs\PEAO\densidad_g\1%\simulacion_4\output_tests.xlsx',alpha1_hat_vec_"&amp;SI210&amp;"','alpha1_hat_vec_"&amp;SI210&amp;"');"</f>
        <v>xlswrite('G:\Mi unidad\1. PROYECTOS TELLO 2022\SCM SPILL OVERS\outputs\PEAO\densidad_g\1%\simulacion_4\output_tests.xlsx',alpha1_hat_vec_119','alpha1_hat_vec_119');</v>
      </c>
      <c r="SU210">
        <v>119</v>
      </c>
      <c r="SV210" t="str">
        <f>"xlswrite('G:\Mi unidad\1. PROYECTOS TELLO 2022\SCM SPILL OVERS\outputs\PEAO\distancia_centro_salud\1%\simulacion_4\output_tests.xlsx',alpha1_hat_vec_"&amp;SU210&amp;"','alpha1_hat_vec_"&amp;SU210&amp;"');"</f>
        <v>xlswrite('G:\Mi unidad\1. PROYECTOS TELLO 2022\SCM SPILL OVERS\outputs\PEAO\distancia_centro_salud\1%\simulacion_4\output_tests.xlsx',alpha1_hat_vec_119','alpha1_hat_vec_119');</v>
      </c>
      <c r="TH210">
        <v>119</v>
      </c>
      <c r="TI210" t="str">
        <f>"xlswrite('G:\Mi unidad\1. PROYECTOS TELLO 2022\SCM SPILL OVERS\outputs\PEAO\informalidad\1%\simulacion_4\output_tests.xlsx',alpha1_hat_vec_"&amp;TH210&amp;"','alpha1_hat_vec_"&amp;TH210&amp;"');"</f>
        <v>xlswrite('G:\Mi unidad\1. PROYECTOS TELLO 2022\SCM SPILL OVERS\outputs\PEAO\informalidad\1%\simulacion_4\output_tests.xlsx',alpha1_hat_vec_119','alpha1_hat_vec_119');</v>
      </c>
      <c r="TU210">
        <v>119</v>
      </c>
      <c r="TV210" t="str">
        <f>"xlswrite('G:\Mi unidad\1. PROYECTOS TELLO 2022\SCM SPILL OVERS\outputs\PEAO\alimentos\1%\simulacion_4\output_tests.xlsx',alpha1_hat_vec_"&amp;TU210&amp;"','alpha1_hat_vec_"&amp;TU210&amp;"');"</f>
        <v>xlswrite('G:\Mi unidad\1. PROYECTOS TELLO 2022\SCM SPILL OVERS\outputs\PEAO\alimentos\1%\simulacion_4\output_tests.xlsx',alpha1_hat_vec_119','alpha1_hat_vec_119');</v>
      </c>
      <c r="UB210">
        <v>119</v>
      </c>
      <c r="UC210" t="str">
        <f>"xlswrite('G:\Mi unidad\1. PROYECTOS TELLO 2022\SCM SPILL OVERS\outputs\PEAO\jefe_hogar\1%\simulacion_4\output_tests.xlsx',alpha1_hat_vec_"&amp;UB210&amp;"','alpha1_hat_vec_"&amp;UB210&amp;"');"</f>
        <v>xlswrite('G:\Mi unidad\1. PROYECTOS TELLO 2022\SCM SPILL OVERS\outputs\PEAO\jefe_hogar\1%\simulacion_4\output_tests.xlsx',alpha1_hat_vec_119','alpha1_hat_vec_119');</v>
      </c>
      <c r="UI210">
        <v>119</v>
      </c>
      <c r="UJ210" t="str">
        <f>"xlswrite('G:\Mi unidad\1. PROYECTOS TELLO 2022\SCM SPILL OVERS\outputs\PEAO\mujeres\1%\simulacion_4\output_tests.xlsx',alpha1_hat_vec_"&amp;UI210&amp;"','alpha1_hat_vec_"&amp;UI210&amp;"');"</f>
        <v>xlswrite('G:\Mi unidad\1. PROYECTOS TELLO 2022\SCM SPILL OVERS\outputs\PEAO\mujeres\1%\simulacion_4\output_tests.xlsx',alpha1_hat_vec_119','alpha1_hat_vec_119');</v>
      </c>
      <c r="UU210">
        <v>119</v>
      </c>
      <c r="UV210" t="str">
        <f>"xlswrite('G:\Mi unidad\1. PROYECTOS TELLO 2022\SCM SPILL OVERS\outputs\PEAO\criminalidad\1%\simulacion_4\output_tests.xlsx',alpha1_hat_vec_"&amp;UU210&amp;"','alpha1_hat_vec_"&amp;UU210&amp;"');"</f>
        <v>xlswrite('G:\Mi unidad\1. PROYECTOS TELLO 2022\SCM SPILL OVERS\outputs\PEAO\criminalidad\1%\simulacion_4\output_tests.xlsx',alpha1_hat_vec_119','alpha1_hat_vec_119');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sp_andrews(Y_pre_"&amp;QP211&amp;",PEAO_"&amp;QP211&amp;"(:,T+s),A_"&amp;QP211&amp;",C,d,alpha_sig);"</f>
        <v xml:space="preserve">    spillover_test_100(s) = sp_andrews(Y_pre_100,PEAO_100(:,T+s),A_100,C,d,alpha_sig);</v>
      </c>
      <c r="QW211">
        <v>119</v>
      </c>
      <c r="QX211" t="str">
        <f>"xlswrite('G:\Mi unidad\1. PROYECTOS TELLO 2022\SCM SPILL OVERS\outputs\PEAO\bajo_niv_educ\1%\simulacion_4\output_tests.xlsx',spillover_test_"&amp;QW211&amp;"','sp_test_"&amp;QW211&amp;"');"</f>
        <v>xlswrite('G:\Mi unidad\1. PROYECTOS TELLO 2022\SCM SPILL OVERS\outputs\PEAO\bajo_niv_educ\1%\simulacion_4\output_tests.xlsx',spillover_test_119','sp_test_119');</v>
      </c>
      <c r="RK211">
        <v>119</v>
      </c>
      <c r="RL211" t="str">
        <f>"xlswrite('G:\Mi unidad\1. PROYECTOS TELLO 2022\SCM SPILL OVERS\outputs\PEAO\bajo_ingreso\1%\simulacion_4\output_tests.xlsx',spillover_test_"&amp;RK211&amp;"','sp_test_"&amp;RK211&amp;"');"</f>
        <v>xlswrite('G:\Mi unidad\1. PROYECTOS TELLO 2022\SCM SPILL OVERS\outputs\PEAO\bajo_ingreso\1%\simulacion_4\output_tests.xlsx',spillover_test_119','sp_test_119');</v>
      </c>
      <c r="RW211">
        <v>119</v>
      </c>
      <c r="RX211" t="str">
        <f>"xlswrite('G:\Mi unidad\1. PROYECTOS TELLO 2022\SCM SPILL OVERS\outputs\PEAO\densidad\1%\simulacion_4\output_tests.xlsx',spillover_test_"&amp;RW211&amp;"','sp_test_"&amp;RW211&amp;"');"</f>
        <v>xlswrite('G:\Mi unidad\1. PROYECTOS TELLO 2022\SCM SPILL OVERS\outputs\PEAO\densidad\1%\simulacion_4\output_tests.xlsx',spillover_test_119','sp_test_119');</v>
      </c>
      <c r="SI211">
        <v>119</v>
      </c>
      <c r="SJ211" t="str">
        <f>"xlswrite('G:\Mi unidad\1. PROYECTOS TELLO 2022\SCM SPILL OVERS\outputs\PEAO\densidad_g\1%\simulacion_4\output_tests.xlsx',spillover_test_"&amp;SI211&amp;"','sp_test_"&amp;SI211&amp;"');"</f>
        <v>xlswrite('G:\Mi unidad\1. PROYECTOS TELLO 2022\SCM SPILL OVERS\outputs\PEAO\densidad_g\1%\simulacion_4\output_tests.xlsx',spillover_test_119','sp_test_119');</v>
      </c>
      <c r="SU211">
        <v>119</v>
      </c>
      <c r="SV211" t="str">
        <f>"xlswrite('G:\Mi unidad\1. PROYECTOS TELLO 2022\SCM SPILL OVERS\outputs\PEAO\distancia_centro_salud\1%\simulacion_4\output_tests.xlsx',spillover_test_"&amp;SU211&amp;"','sp_test_"&amp;SU211&amp;"');"</f>
        <v>xlswrite('G:\Mi unidad\1. PROYECTOS TELLO 2022\SCM SPILL OVERS\outputs\PEAO\distancia_centro_salud\1%\simulacion_4\output_tests.xlsx',spillover_test_119','sp_test_119');</v>
      </c>
      <c r="TH211">
        <v>119</v>
      </c>
      <c r="TI211" t="str">
        <f>"xlswrite('G:\Mi unidad\1. PROYECTOS TELLO 2022\SCM SPILL OVERS\outputs\PEAO\informalidad\1%\simulacion_4\output_tests.xlsx',spillover_test_"&amp;TH211&amp;"','sp_test_"&amp;TH211&amp;"');"</f>
        <v>xlswrite('G:\Mi unidad\1. PROYECTOS TELLO 2022\SCM SPILL OVERS\outputs\PEAO\informalidad\1%\simulacion_4\output_tests.xlsx',spillover_test_119','sp_test_119');</v>
      </c>
      <c r="TU211">
        <v>119</v>
      </c>
      <c r="TV211" t="str">
        <f>"xlswrite('G:\Mi unidad\1. PROYECTOS TELLO 2022\SCM SPILL OVERS\outputs\PEAO\alimentos\1%\simulacion_4\output_tests.xlsx',spillover_test_"&amp;TU211&amp;"','sp_test_"&amp;TU211&amp;"');"</f>
        <v>xlswrite('G:\Mi unidad\1. PROYECTOS TELLO 2022\SCM SPILL OVERS\outputs\PEAO\alimentos\1%\simulacion_4\output_tests.xlsx',spillover_test_119','sp_test_119');</v>
      </c>
      <c r="UB211">
        <v>119</v>
      </c>
      <c r="UC211" t="str">
        <f>"xlswrite('G:\Mi unidad\1. PROYECTOS TELLO 2022\SCM SPILL OVERS\outputs\PEAO\jefe_hogar\1%\simulacion_4\output_tests.xlsx',spillover_test_"&amp;UB211&amp;"','sp_test_"&amp;UB211&amp;"');"</f>
        <v>xlswrite('G:\Mi unidad\1. PROYECTOS TELLO 2022\SCM SPILL OVERS\outputs\PEAO\jefe_hogar\1%\simulacion_4\output_tests.xlsx',spillover_test_119','sp_test_119');</v>
      </c>
      <c r="UI211">
        <v>119</v>
      </c>
      <c r="UJ211" t="str">
        <f>"xlswrite('G:\Mi unidad\1. PROYECTOS TELLO 2022\SCM SPILL OVERS\outputs\PEAO\mujeres\1%\simulacion_4\output_tests.xlsx',spillover_test_"&amp;UI211&amp;"','sp_test_"&amp;UI211&amp;"');"</f>
        <v>xlswrite('G:\Mi unidad\1. PROYECTOS TELLO 2022\SCM SPILL OVERS\outputs\PEAO\mujeres\1%\simulacion_4\output_tests.xlsx',spillover_test_119','sp_test_119');</v>
      </c>
      <c r="UU211">
        <v>119</v>
      </c>
      <c r="UV211" t="str">
        <f>"xlswrite('G:\Mi unidad\1. PROYECTOS TELLO 2022\SCM SPILL OVERS\outputs\PEAO\criminalidad\1%\simulacion_4\output_tests.xlsx',spillover_test_"&amp;UU211&amp;"','sp_test_"&amp;UU211&amp;"');"</f>
        <v>xlswrite('G:\Mi unidad\1. PROYECTOS TELLO 2022\SCM SPILL OVERS\outputs\PEAO\criminalidad\1%\simulacion_4\output_tests.xlsx',spillover_test_119','sp_test_119');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OVERS\outputs\PEAO\bajo_niv_educ\1%\simulacion_4\output_tests.xlsx',lb_vec_"&amp;QW212&amp;"','lb_vec_"&amp;QW212&amp;"');"</f>
        <v>xlswrite('G:\Mi unidad\1. PROYECTOS TELLO 2022\SCM SPILL OVERS\outputs\PEAO\bajo_niv_educ\1%\simulacion_4\output_tests.xlsx',lb_vec_125','lb_vec_125');</v>
      </c>
      <c r="RK212">
        <v>125</v>
      </c>
      <c r="RL212" t="str">
        <f>"xlswrite('G:\Mi unidad\1. PROYECTOS TELLO 2022\SCM SPILL OVERS\outputs\PEAO\bajo_ingreso\1%\simulacion_4\output_tests.xlsx',lb_vec_"&amp;RK212&amp;"','lb_vec_"&amp;RK212&amp;"');"</f>
        <v>xlswrite('G:\Mi unidad\1. PROYECTOS TELLO 2022\SCM SPILL OVERS\outputs\PEAO\bajo_ingreso\1%\simulacion_4\output_tests.xlsx',lb_vec_125','lb_vec_125');</v>
      </c>
      <c r="RW212">
        <v>125</v>
      </c>
      <c r="RX212" t="str">
        <f>"xlswrite('G:\Mi unidad\1. PROYECTOS TELLO 2022\SCM SPILL OVERS\outputs\PEAO\densidad\1%\simulacion_4\output_tests.xlsx',lb_vec_"&amp;RW212&amp;"','lb_vec_"&amp;RW212&amp;"');"</f>
        <v>xlswrite('G:\Mi unidad\1. PROYECTOS TELLO 2022\SCM SPILL OVERS\outputs\PEAO\densidad\1%\simulacion_4\output_tests.xlsx',lb_vec_125','lb_vec_125');</v>
      </c>
      <c r="SI212">
        <v>125</v>
      </c>
      <c r="SJ212" t="str">
        <f>"xlswrite('G:\Mi unidad\1. PROYECTOS TELLO 2022\SCM SPILL OVERS\outputs\PEAO\densidad_g\1%\simulacion_4\output_tests.xlsx',lb_vec_"&amp;SI212&amp;"','lb_vec_"&amp;SI212&amp;"');"</f>
        <v>xlswrite('G:\Mi unidad\1. PROYECTOS TELLO 2022\SCM SPILL OVERS\outputs\PEAO\densidad_g\1%\simulacion_4\output_tests.xlsx',lb_vec_125','lb_vec_125');</v>
      </c>
      <c r="SU212">
        <v>125</v>
      </c>
      <c r="SV212" t="str">
        <f>"xlswrite('G:\Mi unidad\1. PROYECTOS TELLO 2022\SCM SPILL OVERS\outputs\PEAO\distancia_centro_salud\1%\simulacion_4\output_tests.xlsx',lb_vec_"&amp;SU212&amp;"','lb_vec_"&amp;SU212&amp;"');"</f>
        <v>xlswrite('G:\Mi unidad\1. PROYECTOS TELLO 2022\SCM SPILL OVERS\outputs\PEAO\distancia_centro_salud\1%\simulacion_4\output_tests.xlsx',lb_vec_125','lb_vec_125');</v>
      </c>
      <c r="TH212">
        <v>125</v>
      </c>
      <c r="TI212" t="str">
        <f>"xlswrite('G:\Mi unidad\1. PROYECTOS TELLO 2022\SCM SPILL OVERS\outputs\PEAO\informalidad\1%\simulacion_4\output_tests.xlsx',lb_vec_"&amp;TH212&amp;"','lb_vec_"&amp;TH212&amp;"');"</f>
        <v>xlswrite('G:\Mi unidad\1. PROYECTOS TELLO 2022\SCM SPILL OVERS\outputs\PEAO\informalidad\1%\simulacion_4\output_tests.xlsx',lb_vec_125','lb_vec_125');</v>
      </c>
      <c r="TU212">
        <v>125</v>
      </c>
      <c r="TV212" t="str">
        <f>"xlswrite('G:\Mi unidad\1. PROYECTOS TELLO 2022\SCM SPILL OVERS\outputs\PEAO\alimentos\1%\simulacion_4\output_tests.xlsx',lb_vec_"&amp;TU212&amp;"','lb_vec_"&amp;TU212&amp;"');"</f>
        <v>xlswrite('G:\Mi unidad\1. PROYECTOS TELLO 2022\SCM SPILL OVERS\outputs\PEAO\alimentos\1%\simulacion_4\output_tests.xlsx',lb_vec_125','lb_vec_125');</v>
      </c>
      <c r="UB212">
        <v>125</v>
      </c>
      <c r="UC212" t="str">
        <f>"xlswrite('G:\Mi unidad\1. PROYECTOS TELLO 2022\SCM SPILL OVERS\outputs\PEAO\jefe_hogar\1%\simulacion_4\output_tests.xlsx',lb_vec_"&amp;UB212&amp;"','lb_vec_"&amp;UB212&amp;"');"</f>
        <v>xlswrite('G:\Mi unidad\1. PROYECTOS TELLO 2022\SCM SPILL OVERS\outputs\PEAO\jefe_hogar\1%\simulacion_4\output_tests.xlsx',lb_vec_125','lb_vec_125');</v>
      </c>
      <c r="UI212">
        <v>125</v>
      </c>
      <c r="UJ212" t="str">
        <f>"xlswrite('G:\Mi unidad\1. PROYECTOS TELLO 2022\SCM SPILL OVERS\outputs\PEAO\mujeres\1%\simulacion_4\output_tests.xlsx',lb_vec_"&amp;UI212&amp;"','lb_vec_"&amp;UI212&amp;"');"</f>
        <v>xlswrite('G:\Mi unidad\1. PROYECTOS TELLO 2022\SCM SPILL OVERS\outputs\PEAO\mujeres\1%\simulacion_4\output_tests.xlsx',lb_vec_125','lb_vec_125');</v>
      </c>
      <c r="UU212">
        <v>125</v>
      </c>
      <c r="UV212" t="str">
        <f>"xlswrite('G:\Mi unidad\1. PROYECTOS TELLO 2022\SCM SPILL OVERS\outputs\PEAO\criminalidad\1%\simulacion_4\output_tests.xlsx',lb_vec_"&amp;UU212&amp;"','lb_vec_"&amp;UU212&amp;"');"</f>
        <v>xlswrite('G:\Mi unidad\1. PROYECTOS TELLO 2022\SCM SPILL OVERS\outputs\PEAO\criminalidad\1%\simulacion_4\output_tests.xlsx',lb_vec_125','lb_vec_125');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OVERS\outputs\PEAO\bajo_niv_educ\1%\simulacion_4\output_tests.xlsx',ub_vec_"&amp;QW213&amp;"','ub_vec_"&amp;QW213&amp;"');"</f>
        <v>xlswrite('G:\Mi unidad\1. PROYECTOS TELLO 2022\SCM SPILL OVERS\outputs\PEAO\bajo_niv_educ\1%\simulacion_4\output_tests.xlsx',ub_vec_125','ub_vec_125');</v>
      </c>
      <c r="RK213">
        <v>125</v>
      </c>
      <c r="RL213" t="str">
        <f>"xlswrite('G:\Mi unidad\1. PROYECTOS TELLO 2022\SCM SPILL OVERS\outputs\PEAO\bajo_ingreso\1%\simulacion_4\output_tests.xlsx',ub_vec_"&amp;RK213&amp;"','ub_vec_"&amp;RK213&amp;"');"</f>
        <v>xlswrite('G:\Mi unidad\1. PROYECTOS TELLO 2022\SCM SPILL OVERS\outputs\PEAO\bajo_ingreso\1%\simulacion_4\output_tests.xlsx',ub_vec_125','ub_vec_125');</v>
      </c>
      <c r="RW213">
        <v>125</v>
      </c>
      <c r="RX213" t="str">
        <f>"xlswrite('G:\Mi unidad\1. PROYECTOS TELLO 2022\SCM SPILL OVERS\outputs\PEAO\densidad\1%\simulacion_4\output_tests.xlsx',ub_vec_"&amp;RW213&amp;"','ub_vec_"&amp;RW213&amp;"');"</f>
        <v>xlswrite('G:\Mi unidad\1. PROYECTOS TELLO 2022\SCM SPILL OVERS\outputs\PEAO\densidad\1%\simulacion_4\output_tests.xlsx',ub_vec_125','ub_vec_125');</v>
      </c>
      <c r="SI213">
        <v>125</v>
      </c>
      <c r="SJ213" t="str">
        <f>"xlswrite('G:\Mi unidad\1. PROYECTOS TELLO 2022\SCM SPILL OVERS\outputs\PEAO\densidad_g\1%\simulacion_4\output_tests.xlsx',ub_vec_"&amp;SI213&amp;"','ub_vec_"&amp;SI213&amp;"');"</f>
        <v>xlswrite('G:\Mi unidad\1. PROYECTOS TELLO 2022\SCM SPILL OVERS\outputs\PEAO\densidad_g\1%\simulacion_4\output_tests.xlsx',ub_vec_125','ub_vec_125');</v>
      </c>
      <c r="SU213">
        <v>125</v>
      </c>
      <c r="SV213" t="str">
        <f>"xlswrite('G:\Mi unidad\1. PROYECTOS TELLO 2022\SCM SPILL OVERS\outputs\PEAO\distancia_centro_salud\1%\simulacion_4\output_tests.xlsx',ub_vec_"&amp;SU213&amp;"','ub_vec_"&amp;SU213&amp;"');"</f>
        <v>xlswrite('G:\Mi unidad\1. PROYECTOS TELLO 2022\SCM SPILL OVERS\outputs\PEAO\distancia_centro_salud\1%\simulacion_4\output_tests.xlsx',ub_vec_125','ub_vec_125');</v>
      </c>
      <c r="TH213">
        <v>125</v>
      </c>
      <c r="TI213" t="str">
        <f>"xlswrite('G:\Mi unidad\1. PROYECTOS TELLO 2022\SCM SPILL OVERS\outputs\PEAO\informalidad\1%\simulacion_4\output_tests.xlsx',ub_vec_"&amp;TH213&amp;"','ub_vec_"&amp;TH213&amp;"');"</f>
        <v>xlswrite('G:\Mi unidad\1. PROYECTOS TELLO 2022\SCM SPILL OVERS\outputs\PEAO\informalidad\1%\simulacion_4\output_tests.xlsx',ub_vec_125','ub_vec_125');</v>
      </c>
      <c r="TU213">
        <v>125</v>
      </c>
      <c r="TV213" t="str">
        <f>"xlswrite('G:\Mi unidad\1. PROYECTOS TELLO 2022\SCM SPILL OVERS\outputs\PEAO\alimentos\1%\simulacion_4\output_tests.xlsx',ub_vec_"&amp;TU213&amp;"','ub_vec_"&amp;TU213&amp;"');"</f>
        <v>xlswrite('G:\Mi unidad\1. PROYECTOS TELLO 2022\SCM SPILL OVERS\outputs\PEAO\alimentos\1%\simulacion_4\output_tests.xlsx',ub_vec_125','ub_vec_125');</v>
      </c>
      <c r="UB213">
        <v>125</v>
      </c>
      <c r="UC213" t="str">
        <f>"xlswrite('G:\Mi unidad\1. PROYECTOS TELLO 2022\SCM SPILL OVERS\outputs\PEAO\jefe_hogar\1%\simulacion_4\output_tests.xlsx',ub_vec_"&amp;UB213&amp;"','ub_vec_"&amp;UB213&amp;"');"</f>
        <v>xlswrite('G:\Mi unidad\1. PROYECTOS TELLO 2022\SCM SPILL OVERS\outputs\PEAO\jefe_hogar\1%\simulacion_4\output_tests.xlsx',ub_vec_125','ub_vec_125');</v>
      </c>
      <c r="UI213">
        <v>125</v>
      </c>
      <c r="UJ213" t="str">
        <f>"xlswrite('G:\Mi unidad\1. PROYECTOS TELLO 2022\SCM SPILL OVERS\outputs\PEAO\mujeres\1%\simulacion_4\output_tests.xlsx',ub_vec_"&amp;UI213&amp;"','ub_vec_"&amp;UI213&amp;"');"</f>
        <v>xlswrite('G:\Mi unidad\1. PROYECTOS TELLO 2022\SCM SPILL OVERS\outputs\PEAO\mujeres\1%\simulacion_4\output_tests.xlsx',ub_vec_125','ub_vec_125');</v>
      </c>
      <c r="UU213">
        <v>125</v>
      </c>
      <c r="UV213" t="str">
        <f>"xlswrite('G:\Mi unidad\1. PROYECTOS TELLO 2022\SCM SPILL OVERS\outputs\PEAO\criminalidad\1%\simulacion_4\output_tests.xlsx',ub_vec_"&amp;UU213&amp;"','ub_vec_"&amp;UU213&amp;"');"</f>
        <v>xlswrite('G:\Mi unidad\1. PROYECTOS TELLO 2022\SCM SPILL OVERS\outputs\PEAO\criminalidad\1%\simulacion_4\output_tests.xlsx',ub_vec_125','ub_vec_125');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sp_andrews_te(Y_pre_"&amp;QI214&amp;",PEAO_"&amp;QI214&amp;"(:,T+s),A_"&amp;QI214&amp;",C,.05);"</f>
        <v xml:space="preserve">    [p_value_78,lb_78,ub_78] = sp_andrews_te(Y_pre_78,PEAO_78(:,T+s),A_78,C,.05);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OVERS\outputs\PEAO\bajo_niv_educ\1%\simulacion_4\output_tests.xlsx',p_value_vec_"&amp;QW214&amp;"','p_value_vec_"&amp;QW214&amp;"');"</f>
        <v>xlswrite('G:\Mi unidad\1. PROYECTOS TELLO 2022\SCM SPILL OVERS\outputs\PEAO\bajo_niv_educ\1%\simulacion_4\output_tests.xlsx',p_value_vec_125','p_value_vec_125');</v>
      </c>
      <c r="RK214">
        <v>125</v>
      </c>
      <c r="RL214" t="str">
        <f>"xlswrite('G:\Mi unidad\1. PROYECTOS TELLO 2022\SCM SPILL OVERS\outputs\PEAO\bajo_ingreso\1%\simulacion_4\output_tests.xlsx',p_value_vec_"&amp;RK214&amp;"','p_value_vec_"&amp;RK214&amp;"');"</f>
        <v>xlswrite('G:\Mi unidad\1. PROYECTOS TELLO 2022\SCM SPILL OVERS\outputs\PEAO\bajo_ingreso\1%\simulacion_4\output_tests.xlsx',p_value_vec_125','p_value_vec_125');</v>
      </c>
      <c r="RW214">
        <v>125</v>
      </c>
      <c r="RX214" t="str">
        <f>"xlswrite('G:\Mi unidad\1. PROYECTOS TELLO 2022\SCM SPILL OVERS\outputs\PEAO\densidad\1%\simulacion_4\output_tests.xlsx',p_value_vec_"&amp;RW214&amp;"','p_value_vec_"&amp;RW214&amp;"');"</f>
        <v>xlswrite('G:\Mi unidad\1. PROYECTOS TELLO 2022\SCM SPILL OVERS\outputs\PEAO\densidad\1%\simulacion_4\output_tests.xlsx',p_value_vec_125','p_value_vec_125');</v>
      </c>
      <c r="SI214">
        <v>125</v>
      </c>
      <c r="SJ214" t="str">
        <f>"xlswrite('G:\Mi unidad\1. PROYECTOS TELLO 2022\SCM SPILL OVERS\outputs\PEAO\densidad_g\1%\simulacion_4\output_tests.xlsx',p_value_vec_"&amp;SI214&amp;"','p_value_vec_"&amp;SI214&amp;"');"</f>
        <v>xlswrite('G:\Mi unidad\1. PROYECTOS TELLO 2022\SCM SPILL OVERS\outputs\PEAO\densidad_g\1%\simulacion_4\output_tests.xlsx',p_value_vec_125','p_value_vec_125');</v>
      </c>
      <c r="SU214">
        <v>125</v>
      </c>
      <c r="SV214" t="str">
        <f>"xlswrite('G:\Mi unidad\1. PROYECTOS TELLO 2022\SCM SPILL OVERS\outputs\PEAO\distancia_centro_salud\1%\simulacion_4\output_tests.xlsx',p_value_vec_"&amp;SU214&amp;"','p_value_vec_"&amp;SU214&amp;"');"</f>
        <v>xlswrite('G:\Mi unidad\1. PROYECTOS TELLO 2022\SCM SPILL OVERS\outputs\PEAO\distancia_centro_salud\1%\simulacion_4\output_tests.xlsx',p_value_vec_125','p_value_vec_125');</v>
      </c>
      <c r="TH214">
        <v>125</v>
      </c>
      <c r="TI214" t="str">
        <f>"xlswrite('G:\Mi unidad\1. PROYECTOS TELLO 2022\SCM SPILL OVERS\outputs\PEAO\informalidad\1%\simulacion_4\output_tests.xlsx',p_value_vec_"&amp;TH214&amp;"','p_value_vec_"&amp;TH214&amp;"');"</f>
        <v>xlswrite('G:\Mi unidad\1. PROYECTOS TELLO 2022\SCM SPILL OVERS\outputs\PEAO\informalidad\1%\simulacion_4\output_tests.xlsx',p_value_vec_125','p_value_vec_125');</v>
      </c>
      <c r="TU214">
        <v>125</v>
      </c>
      <c r="TV214" t="str">
        <f>"xlswrite('G:\Mi unidad\1. PROYECTOS TELLO 2022\SCM SPILL OVERS\outputs\PEAO\alimentos\1%\simulacion_4\output_tests.xlsx',p_value_vec_"&amp;TU214&amp;"','p_value_vec_"&amp;TU214&amp;"');"</f>
        <v>xlswrite('G:\Mi unidad\1. PROYECTOS TELLO 2022\SCM SPILL OVERS\outputs\PEAO\alimentos\1%\simulacion_4\output_tests.xlsx',p_value_vec_125','p_value_vec_125');</v>
      </c>
      <c r="UB214">
        <v>125</v>
      </c>
      <c r="UC214" t="str">
        <f>"xlswrite('G:\Mi unidad\1. PROYECTOS TELLO 2022\SCM SPILL OVERS\outputs\PEAO\jefe_hogar\1%\simulacion_4\output_tests.xlsx',p_value_vec_"&amp;UB214&amp;"','p_value_vec_"&amp;UB214&amp;"');"</f>
        <v>xlswrite('G:\Mi unidad\1. PROYECTOS TELLO 2022\SCM SPILL OVERS\outputs\PEAO\jefe_hogar\1%\simulacion_4\output_tests.xlsx',p_value_vec_125','p_value_vec_125');</v>
      </c>
      <c r="UI214">
        <v>125</v>
      </c>
      <c r="UJ214" t="str">
        <f>"xlswrite('G:\Mi unidad\1. PROYECTOS TELLO 2022\SCM SPILL OVERS\outputs\PEAO\mujeres\1%\simulacion_4\output_tests.xlsx',p_value_vec_"&amp;UI214&amp;"','p_value_vec_"&amp;UI214&amp;"');"</f>
        <v>xlswrite('G:\Mi unidad\1. PROYECTOS TELLO 2022\SCM SPILL OVERS\outputs\PEAO\mujeres\1%\simulacion_4\output_tests.xlsx',p_value_vec_125','p_value_vec_125');</v>
      </c>
      <c r="UU214">
        <v>125</v>
      </c>
      <c r="UV214" t="str">
        <f>"xlswrite('G:\Mi unidad\1. PROYECTOS TELLO 2022\SCM SPILL OVERS\outputs\PEAO\criminalidad\1%\simulacion_4\output_tests.xlsx',p_value_vec_"&amp;UU214&amp;"','p_value_vec_"&amp;UU214&amp;"');"</f>
        <v>xlswrite('G:\Mi unidad\1. PROYECTOS TELLO 2022\SCM SPILL OVERS\outputs\PEAO\criminalidad\1%\simulacion_4\output_tests.xlsx',p_value_vec_125','p_value_vec_125');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OVERS\outputs\PEAO\bajo_niv_educ\1%\simulacion_4\output_tests.xlsx',alpha1_hat_vec_"&amp;QW215&amp;"','alpha1_hat_vec_"&amp;QW215&amp;"');"</f>
        <v>xlswrite('G:\Mi unidad\1. PROYECTOS TELLO 2022\SCM SPILL OVERS\outputs\PEAO\bajo_niv_educ\1%\simulacion_4\output_tests.xlsx',alpha1_hat_vec_125','alpha1_hat_vec_125');</v>
      </c>
      <c r="RK215">
        <v>125</v>
      </c>
      <c r="RL215" t="str">
        <f>"xlswrite('G:\Mi unidad\1. PROYECTOS TELLO 2022\SCM SPILL OVERS\outputs\PEAO\bajo_ingreso\1%\simulacion_4\output_tests.xlsx',alpha1_hat_vec_"&amp;RK215&amp;"','alpha1_hat_vec_"&amp;RK215&amp;"');"</f>
        <v>xlswrite('G:\Mi unidad\1. PROYECTOS TELLO 2022\SCM SPILL OVERS\outputs\PEAO\bajo_ingreso\1%\simulacion_4\output_tests.xlsx',alpha1_hat_vec_125','alpha1_hat_vec_125');</v>
      </c>
      <c r="RW215">
        <v>125</v>
      </c>
      <c r="RX215" t="str">
        <f>"xlswrite('G:\Mi unidad\1. PROYECTOS TELLO 2022\SCM SPILL OVERS\outputs\PEAO\densidad\1%\simulacion_4\output_tests.xlsx',alpha1_hat_vec_"&amp;RW215&amp;"','alpha1_hat_vec_"&amp;RW215&amp;"');"</f>
        <v>xlswrite('G:\Mi unidad\1. PROYECTOS TELLO 2022\SCM SPILL OVERS\outputs\PEAO\densidad\1%\simulacion_4\output_tests.xlsx',alpha1_hat_vec_125','alpha1_hat_vec_125');</v>
      </c>
      <c r="SI215">
        <v>125</v>
      </c>
      <c r="SJ215" t="str">
        <f>"xlswrite('G:\Mi unidad\1. PROYECTOS TELLO 2022\SCM SPILL OVERS\outputs\PEAO\densidad_g\1%\simulacion_4\output_tests.xlsx',alpha1_hat_vec_"&amp;SI215&amp;"','alpha1_hat_vec_"&amp;SI215&amp;"');"</f>
        <v>xlswrite('G:\Mi unidad\1. PROYECTOS TELLO 2022\SCM SPILL OVERS\outputs\PEAO\densidad_g\1%\simulacion_4\output_tests.xlsx',alpha1_hat_vec_125','alpha1_hat_vec_125');</v>
      </c>
      <c r="SU215">
        <v>125</v>
      </c>
      <c r="SV215" t="str">
        <f>"xlswrite('G:\Mi unidad\1. PROYECTOS TELLO 2022\SCM SPILL OVERS\outputs\PEAO\distancia_centro_salud\1%\simulacion_4\output_tests.xlsx',alpha1_hat_vec_"&amp;SU215&amp;"','alpha1_hat_vec_"&amp;SU215&amp;"');"</f>
        <v>xlswrite('G:\Mi unidad\1. PROYECTOS TELLO 2022\SCM SPILL OVERS\outputs\PEAO\distancia_centro_salud\1%\simulacion_4\output_tests.xlsx',alpha1_hat_vec_125','alpha1_hat_vec_125');</v>
      </c>
      <c r="TH215">
        <v>125</v>
      </c>
      <c r="TI215" t="str">
        <f>"xlswrite('G:\Mi unidad\1. PROYECTOS TELLO 2022\SCM SPILL OVERS\outputs\PEAO\informalidad\1%\simulacion_4\output_tests.xlsx',alpha1_hat_vec_"&amp;TH215&amp;"','alpha1_hat_vec_"&amp;TH215&amp;"');"</f>
        <v>xlswrite('G:\Mi unidad\1. PROYECTOS TELLO 2022\SCM SPILL OVERS\outputs\PEAO\informalidad\1%\simulacion_4\output_tests.xlsx',alpha1_hat_vec_125','alpha1_hat_vec_125');</v>
      </c>
      <c r="TU215">
        <v>125</v>
      </c>
      <c r="TV215" t="str">
        <f>"xlswrite('G:\Mi unidad\1. PROYECTOS TELLO 2022\SCM SPILL OVERS\outputs\PEAO\alimentos\1%\simulacion_4\output_tests.xlsx',alpha1_hat_vec_"&amp;TU215&amp;"','alpha1_hat_vec_"&amp;TU215&amp;"');"</f>
        <v>xlswrite('G:\Mi unidad\1. PROYECTOS TELLO 2022\SCM SPILL OVERS\outputs\PEAO\alimentos\1%\simulacion_4\output_tests.xlsx',alpha1_hat_vec_125','alpha1_hat_vec_125');</v>
      </c>
      <c r="UB215">
        <v>125</v>
      </c>
      <c r="UC215" t="str">
        <f>"xlswrite('G:\Mi unidad\1. PROYECTOS TELLO 2022\SCM SPILL OVERS\outputs\PEAO\jefe_hogar\1%\simulacion_4\output_tests.xlsx',alpha1_hat_vec_"&amp;UB215&amp;"','alpha1_hat_vec_"&amp;UB215&amp;"');"</f>
        <v>xlswrite('G:\Mi unidad\1. PROYECTOS TELLO 2022\SCM SPILL OVERS\outputs\PEAO\jefe_hogar\1%\simulacion_4\output_tests.xlsx',alpha1_hat_vec_125','alpha1_hat_vec_125');</v>
      </c>
      <c r="UI215">
        <v>125</v>
      </c>
      <c r="UJ215" t="str">
        <f>"xlswrite('G:\Mi unidad\1. PROYECTOS TELLO 2022\SCM SPILL OVERS\outputs\PEAO\mujeres\1%\simulacion_4\output_tests.xlsx',alpha1_hat_vec_"&amp;UI215&amp;"','alpha1_hat_vec_"&amp;UI215&amp;"');"</f>
        <v>xlswrite('G:\Mi unidad\1. PROYECTOS TELLO 2022\SCM SPILL OVERS\outputs\PEAO\mujeres\1%\simulacion_4\output_tests.xlsx',alpha1_hat_vec_125','alpha1_hat_vec_125');</v>
      </c>
      <c r="UU215">
        <v>125</v>
      </c>
      <c r="UV215" t="str">
        <f>"xlswrite('G:\Mi unidad\1. PROYECTOS TELLO 2022\SCM SPILL OVERS\outputs\PEAO\criminalidad\1%\simulacion_4\output_tests.xlsx',alpha1_hat_vec_"&amp;UU215&amp;"','alpha1_hat_vec_"&amp;UU215&amp;"');"</f>
        <v>xlswrite('G:\Mi unidad\1. PROYECTOS TELLO 2022\SCM SPILL OVERS\outputs\PEAO\criminalidad\1%\simulacion_4\output_tests.xlsx',alpha1_hat_vec_125','alpha1_hat_vec_125');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OVERS\outputs\PEAO\bajo_niv_educ\1%\simulacion_4\output_tests.xlsx',spillover_test_"&amp;QW216&amp;"','sp_test_"&amp;QW216&amp;"');"</f>
        <v>xlswrite('G:\Mi unidad\1. PROYECTOS TELLO 2022\SCM SPILL OVERS\outputs\PEAO\bajo_niv_educ\1%\simulacion_4\output_tests.xlsx',spillover_test_125','sp_test_125');</v>
      </c>
      <c r="RK216">
        <v>125</v>
      </c>
      <c r="RL216" t="str">
        <f>"xlswrite('G:\Mi unidad\1. PROYECTOS TELLO 2022\SCM SPILL OVERS\outputs\PEAO\bajo_ingreso\1%\simulacion_4\output_tests.xlsx',spillover_test_"&amp;RK216&amp;"','sp_test_"&amp;RK216&amp;"');"</f>
        <v>xlswrite('G:\Mi unidad\1. PROYECTOS TELLO 2022\SCM SPILL OVERS\outputs\PEAO\bajo_ingreso\1%\simulacion_4\output_tests.xlsx',spillover_test_125','sp_test_125');</v>
      </c>
      <c r="RW216">
        <v>125</v>
      </c>
      <c r="RX216" t="str">
        <f>"xlswrite('G:\Mi unidad\1. PROYECTOS TELLO 2022\SCM SPILL OVERS\outputs\PEAO\densidad\1%\simulacion_4\output_tests.xlsx',spillover_test_"&amp;RW216&amp;"','sp_test_"&amp;RW216&amp;"');"</f>
        <v>xlswrite('G:\Mi unidad\1. PROYECTOS TELLO 2022\SCM SPILL OVERS\outputs\PEAO\densidad\1%\simulacion_4\output_tests.xlsx',spillover_test_125','sp_test_125');</v>
      </c>
      <c r="SI216">
        <v>125</v>
      </c>
      <c r="SJ216" t="str">
        <f>"xlswrite('G:\Mi unidad\1. PROYECTOS TELLO 2022\SCM SPILL OVERS\outputs\PEAO\densidad_g\1%\simulacion_4\output_tests.xlsx',spillover_test_"&amp;SI216&amp;"','sp_test_"&amp;SI216&amp;"');"</f>
        <v>xlswrite('G:\Mi unidad\1. PROYECTOS TELLO 2022\SCM SPILL OVERS\outputs\PEAO\densidad_g\1%\simulacion_4\output_tests.xlsx',spillover_test_125','sp_test_125');</v>
      </c>
      <c r="SU216">
        <v>125</v>
      </c>
      <c r="SV216" t="str">
        <f>"xlswrite('G:\Mi unidad\1. PROYECTOS TELLO 2022\SCM SPILL OVERS\outputs\PEAO\distancia_centro_salud\1%\simulacion_4\output_tests.xlsx',spillover_test_"&amp;SU216&amp;"','sp_test_"&amp;SU216&amp;"');"</f>
        <v>xlswrite('G:\Mi unidad\1. PROYECTOS TELLO 2022\SCM SPILL OVERS\outputs\PEAO\distancia_centro_salud\1%\simulacion_4\output_tests.xlsx',spillover_test_125','sp_test_125');</v>
      </c>
      <c r="TH216">
        <v>125</v>
      </c>
      <c r="TI216" t="str">
        <f>"xlswrite('G:\Mi unidad\1. PROYECTOS TELLO 2022\SCM SPILL OVERS\outputs\PEAO\informalidad\1%\simulacion_4\output_tests.xlsx',spillover_test_"&amp;TH216&amp;"','sp_test_"&amp;TH216&amp;"');"</f>
        <v>xlswrite('G:\Mi unidad\1. PROYECTOS TELLO 2022\SCM SPILL OVERS\outputs\PEAO\informalidad\1%\simulacion_4\output_tests.xlsx',spillover_test_125','sp_test_125');</v>
      </c>
      <c r="TU216">
        <v>125</v>
      </c>
      <c r="TV216" t="str">
        <f>"xlswrite('G:\Mi unidad\1. PROYECTOS TELLO 2022\SCM SPILL OVERS\outputs\PEAO\alimentos\1%\simulacion_4\output_tests.xlsx',spillover_test_"&amp;TU216&amp;"','sp_test_"&amp;TU216&amp;"');"</f>
        <v>xlswrite('G:\Mi unidad\1. PROYECTOS TELLO 2022\SCM SPILL OVERS\outputs\PEAO\alimentos\1%\simulacion_4\output_tests.xlsx',spillover_test_125','sp_test_125');</v>
      </c>
      <c r="UB216">
        <v>125</v>
      </c>
      <c r="UC216" t="str">
        <f>"xlswrite('G:\Mi unidad\1. PROYECTOS TELLO 2022\SCM SPILL OVERS\outputs\PEAO\jefe_hogar\1%\simulacion_4\output_tests.xlsx',spillover_test_"&amp;UB216&amp;"','sp_test_"&amp;UB216&amp;"');"</f>
        <v>xlswrite('G:\Mi unidad\1. PROYECTOS TELLO 2022\SCM SPILL OVERS\outputs\PEAO\jefe_hogar\1%\simulacion_4\output_tests.xlsx',spillover_test_125','sp_test_125');</v>
      </c>
      <c r="UI216">
        <v>125</v>
      </c>
      <c r="UJ216" t="str">
        <f>"xlswrite('G:\Mi unidad\1. PROYECTOS TELLO 2022\SCM SPILL OVERS\outputs\PEAO\mujeres\1%\simulacion_4\output_tests.xlsx',spillover_test_"&amp;UI216&amp;"','sp_test_"&amp;UI216&amp;"');"</f>
        <v>xlswrite('G:\Mi unidad\1. PROYECTOS TELLO 2022\SCM SPILL OVERS\outputs\PEAO\mujeres\1%\simulacion_4\output_tests.xlsx',spillover_test_125','sp_test_125');</v>
      </c>
      <c r="UU216">
        <v>125</v>
      </c>
      <c r="UV216" t="str">
        <f>"xlswrite('G:\Mi unidad\1. PROYECTOS TELLO 2022\SCM SPILL OVERS\outputs\PEAO\criminalidad\1%\simulacion_4\output_tests.xlsx',spillover_test_"&amp;UU216&amp;"','sp_test_"&amp;UU216&amp;"');"</f>
        <v>xlswrite('G:\Mi unidad\1. PROYECTOS TELLO 2022\SCM SPILL OVERS\outputs\PEAO\criminalidad\1%\simulacion_4\output_tests.xlsx',spillover_test_125','sp_test_125');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sp_andrews(Y_pre_"&amp;QP217&amp;",PEAO_"&amp;QP217&amp;"(:,T+s),A_"&amp;QP217&amp;",C,d,alpha_sig);"</f>
        <v xml:space="preserve">    spillover_test_104(s) = sp_andrews(Y_pre_104,PEAO_104(:,T+s),A_104,C,d,alpha_sig);</v>
      </c>
      <c r="QW217">
        <v>129</v>
      </c>
      <c r="QX217" t="str">
        <f>"xlswrite('G:\Mi unidad\1. PROYECTOS TELLO 2022\SCM SPILL OVERS\outputs\PEAO\bajo_niv_educ\1%\simulacion_4\output_tests.xlsx',lb_vec_"&amp;QW217&amp;"','lb_vec_"&amp;QW217&amp;"');"</f>
        <v>xlswrite('G:\Mi unidad\1. PROYECTOS TELLO 2022\SCM SPILL OVERS\outputs\PEAO\bajo_niv_educ\1%\simulacion_4\output_tests.xlsx',lb_vec_129','lb_vec_129');</v>
      </c>
      <c r="RK217">
        <v>129</v>
      </c>
      <c r="RL217" t="str">
        <f>"xlswrite('G:\Mi unidad\1. PROYECTOS TELLO 2022\SCM SPILL OVERS\outputs\PEAO\bajo_ingreso\1%\simulacion_4\output_tests.xlsx',lb_vec_"&amp;RK217&amp;"','lb_vec_"&amp;RK217&amp;"');"</f>
        <v>xlswrite('G:\Mi unidad\1. PROYECTOS TELLO 2022\SCM SPILL OVERS\outputs\PEAO\bajo_ingreso\1%\simulacion_4\output_tests.xlsx',lb_vec_129','lb_vec_129');</v>
      </c>
      <c r="RW217">
        <v>129</v>
      </c>
      <c r="RX217" t="str">
        <f>"xlswrite('G:\Mi unidad\1. PROYECTOS TELLO 2022\SCM SPILL OVERS\outputs\PEAO\densidad\1%\simulacion_4\output_tests.xlsx',lb_vec_"&amp;RW217&amp;"','lb_vec_"&amp;RW217&amp;"');"</f>
        <v>xlswrite('G:\Mi unidad\1. PROYECTOS TELLO 2022\SCM SPILL OVERS\outputs\PEAO\densidad\1%\simulacion_4\output_tests.xlsx',lb_vec_129','lb_vec_129');</v>
      </c>
      <c r="SI217">
        <v>129</v>
      </c>
      <c r="SJ217" t="str">
        <f>"xlswrite('G:\Mi unidad\1. PROYECTOS TELLO 2022\SCM SPILL OVERS\outputs\PEAO\densidad_g\1%\simulacion_4\output_tests.xlsx',lb_vec_"&amp;SI217&amp;"','lb_vec_"&amp;SI217&amp;"');"</f>
        <v>xlswrite('G:\Mi unidad\1. PROYECTOS TELLO 2022\SCM SPILL OVERS\outputs\PEAO\densidad_g\1%\simulacion_4\output_tests.xlsx',lb_vec_129','lb_vec_129');</v>
      </c>
      <c r="SU217">
        <v>129</v>
      </c>
      <c r="SV217" t="str">
        <f>"xlswrite('G:\Mi unidad\1. PROYECTOS TELLO 2022\SCM SPILL OVERS\outputs\PEAO\distancia_centro_salud\1%\simulacion_4\output_tests.xlsx',lb_vec_"&amp;SU217&amp;"','lb_vec_"&amp;SU217&amp;"');"</f>
        <v>xlswrite('G:\Mi unidad\1. PROYECTOS TELLO 2022\SCM SPILL OVERS\outputs\PEAO\distancia_centro_salud\1%\simulacion_4\output_tests.xlsx',lb_vec_129','lb_vec_129');</v>
      </c>
      <c r="TH217">
        <v>129</v>
      </c>
      <c r="TI217" t="str">
        <f>"xlswrite('G:\Mi unidad\1. PROYECTOS TELLO 2022\SCM SPILL OVERS\outputs\PEAO\informalidad\1%\simulacion_4\output_tests.xlsx',lb_vec_"&amp;TH217&amp;"','lb_vec_"&amp;TH217&amp;"');"</f>
        <v>xlswrite('G:\Mi unidad\1. PROYECTOS TELLO 2022\SCM SPILL OVERS\outputs\PEAO\informalidad\1%\simulacion_4\output_tests.xlsx',lb_vec_129','lb_vec_129');</v>
      </c>
      <c r="TU217">
        <v>129</v>
      </c>
      <c r="TV217" t="str">
        <f>"xlswrite('G:\Mi unidad\1. PROYECTOS TELLO 2022\SCM SPILL OVERS\outputs\PEAO\alimentos\1%\simulacion_4\output_tests.xlsx',lb_vec_"&amp;TU217&amp;"','lb_vec_"&amp;TU217&amp;"');"</f>
        <v>xlswrite('G:\Mi unidad\1. PROYECTOS TELLO 2022\SCM SPILL OVERS\outputs\PEAO\alimentos\1%\simulacion_4\output_tests.xlsx',lb_vec_129','lb_vec_129');</v>
      </c>
      <c r="UB217">
        <v>129</v>
      </c>
      <c r="UC217" t="str">
        <f>"xlswrite('G:\Mi unidad\1. PROYECTOS TELLO 2022\SCM SPILL OVERS\outputs\PEAO\jefe_hogar\1%\simulacion_4\output_tests.xlsx',lb_vec_"&amp;UB217&amp;"','lb_vec_"&amp;UB217&amp;"');"</f>
        <v>xlswrite('G:\Mi unidad\1. PROYECTOS TELLO 2022\SCM SPILL OVERS\outputs\PEAO\jefe_hogar\1%\simulacion_4\output_tests.xlsx',lb_vec_129','lb_vec_129');</v>
      </c>
      <c r="UI217">
        <v>129</v>
      </c>
      <c r="UJ217" t="str">
        <f>"xlswrite('G:\Mi unidad\1. PROYECTOS TELLO 2022\SCM SPILL OVERS\outputs\PEAO\mujeres\1%\simulacion_4\output_tests.xlsx',lb_vec_"&amp;UI217&amp;"','lb_vec_"&amp;UI217&amp;"');"</f>
        <v>xlswrite('G:\Mi unidad\1. PROYECTOS TELLO 2022\SCM SPILL OVERS\outputs\PEAO\mujeres\1%\simulacion_4\output_tests.xlsx',lb_vec_129','lb_vec_129');</v>
      </c>
      <c r="UU217">
        <v>129</v>
      </c>
      <c r="UV217" t="str">
        <f>"xlswrite('G:\Mi unidad\1. PROYECTOS TELLO 2022\SCM SPILL OVERS\outputs\PEAO\criminalidad\1%\simulacion_4\output_tests.xlsx',lb_vec_"&amp;UU217&amp;"','lb_vec_"&amp;UU217&amp;"');"</f>
        <v>xlswrite('G:\Mi unidad\1. PROYECTOS TELLO 2022\SCM SPILL OVERS\outputs\PEAO\criminalidad\1%\simulacion_4\output_tests.xlsx',lb_vec_129','lb_vec_129');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OVERS\outputs\PEAO\bajo_niv_educ\1%\simulacion_4\output_tests.xlsx',ub_vec_"&amp;QW218&amp;"','ub_vec_"&amp;QW218&amp;"');"</f>
        <v>xlswrite('G:\Mi unidad\1. PROYECTOS TELLO 2022\SCM SPILL OVERS\outputs\PEAO\bajo_niv_educ\1%\simulacion_4\output_tests.xlsx',ub_vec_129','ub_vec_129');</v>
      </c>
      <c r="RK218">
        <v>129</v>
      </c>
      <c r="RL218" t="str">
        <f>"xlswrite('G:\Mi unidad\1. PROYECTOS TELLO 2022\SCM SPILL OVERS\outputs\PEAO\bajo_ingreso\1%\simulacion_4\output_tests.xlsx',ub_vec_"&amp;RK218&amp;"','ub_vec_"&amp;RK218&amp;"');"</f>
        <v>xlswrite('G:\Mi unidad\1. PROYECTOS TELLO 2022\SCM SPILL OVERS\outputs\PEAO\bajo_ingreso\1%\simulacion_4\output_tests.xlsx',ub_vec_129','ub_vec_129');</v>
      </c>
      <c r="RW218">
        <v>129</v>
      </c>
      <c r="RX218" t="str">
        <f>"xlswrite('G:\Mi unidad\1. PROYECTOS TELLO 2022\SCM SPILL OVERS\outputs\PEAO\densidad\1%\simulacion_4\output_tests.xlsx',ub_vec_"&amp;RW218&amp;"','ub_vec_"&amp;RW218&amp;"');"</f>
        <v>xlswrite('G:\Mi unidad\1. PROYECTOS TELLO 2022\SCM SPILL OVERS\outputs\PEAO\densidad\1%\simulacion_4\output_tests.xlsx',ub_vec_129','ub_vec_129');</v>
      </c>
      <c r="SI218">
        <v>129</v>
      </c>
      <c r="SJ218" t="str">
        <f>"xlswrite('G:\Mi unidad\1. PROYECTOS TELLO 2022\SCM SPILL OVERS\outputs\PEAO\densidad_g\1%\simulacion_4\output_tests.xlsx',ub_vec_"&amp;SI218&amp;"','ub_vec_"&amp;SI218&amp;"');"</f>
        <v>xlswrite('G:\Mi unidad\1. PROYECTOS TELLO 2022\SCM SPILL OVERS\outputs\PEAO\densidad_g\1%\simulacion_4\output_tests.xlsx',ub_vec_129','ub_vec_129');</v>
      </c>
      <c r="SU218">
        <v>129</v>
      </c>
      <c r="SV218" t="str">
        <f>"xlswrite('G:\Mi unidad\1. PROYECTOS TELLO 2022\SCM SPILL OVERS\outputs\PEAO\distancia_centro_salud\1%\simulacion_4\output_tests.xlsx',ub_vec_"&amp;SU218&amp;"','ub_vec_"&amp;SU218&amp;"');"</f>
        <v>xlswrite('G:\Mi unidad\1. PROYECTOS TELLO 2022\SCM SPILL OVERS\outputs\PEAO\distancia_centro_salud\1%\simulacion_4\output_tests.xlsx',ub_vec_129','ub_vec_129');</v>
      </c>
      <c r="TH218">
        <v>129</v>
      </c>
      <c r="TI218" t="str">
        <f>"xlswrite('G:\Mi unidad\1. PROYECTOS TELLO 2022\SCM SPILL OVERS\outputs\PEAO\informalidad\1%\simulacion_4\output_tests.xlsx',ub_vec_"&amp;TH218&amp;"','ub_vec_"&amp;TH218&amp;"');"</f>
        <v>xlswrite('G:\Mi unidad\1. PROYECTOS TELLO 2022\SCM SPILL OVERS\outputs\PEAO\informalidad\1%\simulacion_4\output_tests.xlsx',ub_vec_129','ub_vec_129');</v>
      </c>
      <c r="TU218">
        <v>129</v>
      </c>
      <c r="TV218" t="str">
        <f>"xlswrite('G:\Mi unidad\1. PROYECTOS TELLO 2022\SCM SPILL OVERS\outputs\PEAO\alimentos\1%\simulacion_4\output_tests.xlsx',ub_vec_"&amp;TU218&amp;"','ub_vec_"&amp;TU218&amp;"');"</f>
        <v>xlswrite('G:\Mi unidad\1. PROYECTOS TELLO 2022\SCM SPILL OVERS\outputs\PEAO\alimentos\1%\simulacion_4\output_tests.xlsx',ub_vec_129','ub_vec_129');</v>
      </c>
      <c r="UB218">
        <v>129</v>
      </c>
      <c r="UC218" t="str">
        <f>"xlswrite('G:\Mi unidad\1. PROYECTOS TELLO 2022\SCM SPILL OVERS\outputs\PEAO\jefe_hogar\1%\simulacion_4\output_tests.xlsx',ub_vec_"&amp;UB218&amp;"','ub_vec_"&amp;UB218&amp;"');"</f>
        <v>xlswrite('G:\Mi unidad\1. PROYECTOS TELLO 2022\SCM SPILL OVERS\outputs\PEAO\jefe_hogar\1%\simulacion_4\output_tests.xlsx',ub_vec_129','ub_vec_129');</v>
      </c>
      <c r="UI218">
        <v>129</v>
      </c>
      <c r="UJ218" t="str">
        <f>"xlswrite('G:\Mi unidad\1. PROYECTOS TELLO 2022\SCM SPILL OVERS\outputs\PEAO\mujeres\1%\simulacion_4\output_tests.xlsx',ub_vec_"&amp;UI218&amp;"','ub_vec_"&amp;UI218&amp;"');"</f>
        <v>xlswrite('G:\Mi unidad\1. PROYECTOS TELLO 2022\SCM SPILL OVERS\outputs\PEAO\mujeres\1%\simulacion_4\output_tests.xlsx',ub_vec_129','ub_vec_129');</v>
      </c>
      <c r="UU218">
        <v>129</v>
      </c>
      <c r="UV218" t="str">
        <f>"xlswrite('G:\Mi unidad\1. PROYECTOS TELLO 2022\SCM SPILL OVERS\outputs\PEAO\criminalidad\1%\simulacion_4\output_tests.xlsx',ub_vec_"&amp;UU218&amp;"','ub_vec_"&amp;UU218&amp;"');"</f>
        <v>xlswrite('G:\Mi unidad\1. PROYECTOS TELLO 2022\SCM SPILL OVERS\outputs\PEAO\criminalidad\1%\simulacion_4\output_tests.xlsx',ub_vec_129','ub_vec_129');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OVERS\outputs\PEAO\bajo_niv_educ\1%\simulacion_4\output_tests.xlsx',p_value_vec_"&amp;QW219&amp;"','p_value_vec_"&amp;QW219&amp;"');"</f>
        <v>xlswrite('G:\Mi unidad\1. PROYECTOS TELLO 2022\SCM SPILL OVERS\outputs\PEAO\bajo_niv_educ\1%\simulacion_4\output_tests.xlsx',p_value_vec_129','p_value_vec_129');</v>
      </c>
      <c r="RK219">
        <v>129</v>
      </c>
      <c r="RL219" t="str">
        <f>"xlswrite('G:\Mi unidad\1. PROYECTOS TELLO 2022\SCM SPILL OVERS\outputs\PEAO\bajo_ingreso\1%\simulacion_4\output_tests.xlsx',p_value_vec_"&amp;RK219&amp;"','p_value_vec_"&amp;RK219&amp;"');"</f>
        <v>xlswrite('G:\Mi unidad\1. PROYECTOS TELLO 2022\SCM SPILL OVERS\outputs\PEAO\bajo_ingreso\1%\simulacion_4\output_tests.xlsx',p_value_vec_129','p_value_vec_129');</v>
      </c>
      <c r="RW219">
        <v>129</v>
      </c>
      <c r="RX219" t="str">
        <f>"xlswrite('G:\Mi unidad\1. PROYECTOS TELLO 2022\SCM SPILL OVERS\outputs\PEAO\densidad\1%\simulacion_4\output_tests.xlsx',p_value_vec_"&amp;RW219&amp;"','p_value_vec_"&amp;RW219&amp;"');"</f>
        <v>xlswrite('G:\Mi unidad\1. PROYECTOS TELLO 2022\SCM SPILL OVERS\outputs\PEAO\densidad\1%\simulacion_4\output_tests.xlsx',p_value_vec_129','p_value_vec_129');</v>
      </c>
      <c r="SI219">
        <v>129</v>
      </c>
      <c r="SJ219" t="str">
        <f>"xlswrite('G:\Mi unidad\1. PROYECTOS TELLO 2022\SCM SPILL OVERS\outputs\PEAO\densidad_g\1%\simulacion_4\output_tests.xlsx',p_value_vec_"&amp;SI219&amp;"','p_value_vec_"&amp;SI219&amp;"');"</f>
        <v>xlswrite('G:\Mi unidad\1. PROYECTOS TELLO 2022\SCM SPILL OVERS\outputs\PEAO\densidad_g\1%\simulacion_4\output_tests.xlsx',p_value_vec_129','p_value_vec_129');</v>
      </c>
      <c r="SU219">
        <v>129</v>
      </c>
      <c r="SV219" t="str">
        <f>"xlswrite('G:\Mi unidad\1. PROYECTOS TELLO 2022\SCM SPILL OVERS\outputs\PEAO\distancia_centro_salud\1%\simulacion_4\output_tests.xlsx',p_value_vec_"&amp;SU219&amp;"','p_value_vec_"&amp;SU219&amp;"');"</f>
        <v>xlswrite('G:\Mi unidad\1. PROYECTOS TELLO 2022\SCM SPILL OVERS\outputs\PEAO\distancia_centro_salud\1%\simulacion_4\output_tests.xlsx',p_value_vec_129','p_value_vec_129');</v>
      </c>
      <c r="TH219">
        <v>129</v>
      </c>
      <c r="TI219" t="str">
        <f>"xlswrite('G:\Mi unidad\1. PROYECTOS TELLO 2022\SCM SPILL OVERS\outputs\PEAO\informalidad\1%\simulacion_4\output_tests.xlsx',p_value_vec_"&amp;TH219&amp;"','p_value_vec_"&amp;TH219&amp;"');"</f>
        <v>xlswrite('G:\Mi unidad\1. PROYECTOS TELLO 2022\SCM SPILL OVERS\outputs\PEAO\informalidad\1%\simulacion_4\output_tests.xlsx',p_value_vec_129','p_value_vec_129');</v>
      </c>
      <c r="TU219">
        <v>129</v>
      </c>
      <c r="TV219" t="str">
        <f>"xlswrite('G:\Mi unidad\1. PROYECTOS TELLO 2022\SCM SPILL OVERS\outputs\PEAO\alimentos\1%\simulacion_4\output_tests.xlsx',p_value_vec_"&amp;TU219&amp;"','p_value_vec_"&amp;TU219&amp;"');"</f>
        <v>xlswrite('G:\Mi unidad\1. PROYECTOS TELLO 2022\SCM SPILL OVERS\outputs\PEAO\alimentos\1%\simulacion_4\output_tests.xlsx',p_value_vec_129','p_value_vec_129');</v>
      </c>
      <c r="UB219">
        <v>129</v>
      </c>
      <c r="UC219" t="str">
        <f>"xlswrite('G:\Mi unidad\1. PROYECTOS TELLO 2022\SCM SPILL OVERS\outputs\PEAO\jefe_hogar\1%\simulacion_4\output_tests.xlsx',p_value_vec_"&amp;UB219&amp;"','p_value_vec_"&amp;UB219&amp;"');"</f>
        <v>xlswrite('G:\Mi unidad\1. PROYECTOS TELLO 2022\SCM SPILL OVERS\outputs\PEAO\jefe_hogar\1%\simulacion_4\output_tests.xlsx',p_value_vec_129','p_value_vec_129');</v>
      </c>
      <c r="UI219">
        <v>129</v>
      </c>
      <c r="UJ219" t="str">
        <f>"xlswrite('G:\Mi unidad\1. PROYECTOS TELLO 2022\SCM SPILL OVERS\outputs\PEAO\mujeres\1%\simulacion_4\output_tests.xlsx',p_value_vec_"&amp;UI219&amp;"','p_value_vec_"&amp;UI219&amp;"');"</f>
        <v>xlswrite('G:\Mi unidad\1. PROYECTOS TELLO 2022\SCM SPILL OVERS\outputs\PEAO\mujeres\1%\simulacion_4\output_tests.xlsx',p_value_vec_129','p_value_vec_129');</v>
      </c>
      <c r="UU219">
        <v>129</v>
      </c>
      <c r="UV219" t="str">
        <f>"xlswrite('G:\Mi unidad\1. PROYECTOS TELLO 2022\SCM SPILL OVERS\outputs\PEAO\criminalidad\1%\simulacion_4\output_tests.xlsx',p_value_vec_"&amp;UU219&amp;"','p_value_vec_"&amp;UU219&amp;"');"</f>
        <v>xlswrite('G:\Mi unidad\1. PROYECTOS TELLO 2022\SCM SPILL OVERS\outputs\PEAO\criminalidad\1%\simulacion_4\output_tests.xlsx',p_value_vec_129','p_value_vec_129');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OVERS\outputs\PEAO\bajo_niv_educ\1%\simulacion_4\output_tests.xlsx',alpha1_hat_vec_"&amp;QW220&amp;"','alpha1_hat_vec_"&amp;QW220&amp;"');"</f>
        <v>xlswrite('G:\Mi unidad\1. PROYECTOS TELLO 2022\SCM SPILL OVERS\outputs\PEAO\bajo_niv_educ\1%\simulacion_4\output_tests.xlsx',alpha1_hat_vec_129','alpha1_hat_vec_129');</v>
      </c>
      <c r="RK220">
        <v>129</v>
      </c>
      <c r="RL220" t="str">
        <f>"xlswrite('G:\Mi unidad\1. PROYECTOS TELLO 2022\SCM SPILL OVERS\outputs\PEAO\bajo_ingreso\1%\simulacion_4\output_tests.xlsx',alpha1_hat_vec_"&amp;RK220&amp;"','alpha1_hat_vec_"&amp;RK220&amp;"');"</f>
        <v>xlswrite('G:\Mi unidad\1. PROYECTOS TELLO 2022\SCM SPILL OVERS\outputs\PEAO\bajo_ingreso\1%\simulacion_4\output_tests.xlsx',alpha1_hat_vec_129','alpha1_hat_vec_129');</v>
      </c>
      <c r="RW220">
        <v>129</v>
      </c>
      <c r="RX220" t="str">
        <f>"xlswrite('G:\Mi unidad\1. PROYECTOS TELLO 2022\SCM SPILL OVERS\outputs\PEAO\densidad\1%\simulacion_4\output_tests.xlsx',alpha1_hat_vec_"&amp;RW220&amp;"','alpha1_hat_vec_"&amp;RW220&amp;"');"</f>
        <v>xlswrite('G:\Mi unidad\1. PROYECTOS TELLO 2022\SCM SPILL OVERS\outputs\PEAO\densidad\1%\simulacion_4\output_tests.xlsx',alpha1_hat_vec_129','alpha1_hat_vec_129');</v>
      </c>
      <c r="SI220">
        <v>129</v>
      </c>
      <c r="SJ220" t="str">
        <f>"xlswrite('G:\Mi unidad\1. PROYECTOS TELLO 2022\SCM SPILL OVERS\outputs\PEAO\densidad_g\1%\simulacion_4\output_tests.xlsx',alpha1_hat_vec_"&amp;SI220&amp;"','alpha1_hat_vec_"&amp;SI220&amp;"');"</f>
        <v>xlswrite('G:\Mi unidad\1. PROYECTOS TELLO 2022\SCM SPILL OVERS\outputs\PEAO\densidad_g\1%\simulacion_4\output_tests.xlsx',alpha1_hat_vec_129','alpha1_hat_vec_129');</v>
      </c>
      <c r="SU220">
        <v>129</v>
      </c>
      <c r="SV220" t="str">
        <f>"xlswrite('G:\Mi unidad\1. PROYECTOS TELLO 2022\SCM SPILL OVERS\outputs\PEAO\distancia_centro_salud\1%\simulacion_4\output_tests.xlsx',alpha1_hat_vec_"&amp;SU220&amp;"','alpha1_hat_vec_"&amp;SU220&amp;"');"</f>
        <v>xlswrite('G:\Mi unidad\1. PROYECTOS TELLO 2022\SCM SPILL OVERS\outputs\PEAO\distancia_centro_salud\1%\simulacion_4\output_tests.xlsx',alpha1_hat_vec_129','alpha1_hat_vec_129');</v>
      </c>
      <c r="TH220">
        <v>129</v>
      </c>
      <c r="TI220" t="str">
        <f>"xlswrite('G:\Mi unidad\1. PROYECTOS TELLO 2022\SCM SPILL OVERS\outputs\PEAO\informalidad\1%\simulacion_4\output_tests.xlsx',alpha1_hat_vec_"&amp;TH220&amp;"','alpha1_hat_vec_"&amp;TH220&amp;"');"</f>
        <v>xlswrite('G:\Mi unidad\1. PROYECTOS TELLO 2022\SCM SPILL OVERS\outputs\PEAO\informalidad\1%\simulacion_4\output_tests.xlsx',alpha1_hat_vec_129','alpha1_hat_vec_129');</v>
      </c>
      <c r="TU220">
        <v>129</v>
      </c>
      <c r="TV220" t="str">
        <f>"xlswrite('G:\Mi unidad\1. PROYECTOS TELLO 2022\SCM SPILL OVERS\outputs\PEAO\alimentos\1%\simulacion_4\output_tests.xlsx',alpha1_hat_vec_"&amp;TU220&amp;"','alpha1_hat_vec_"&amp;TU220&amp;"');"</f>
        <v>xlswrite('G:\Mi unidad\1. PROYECTOS TELLO 2022\SCM SPILL OVERS\outputs\PEAO\alimentos\1%\simulacion_4\output_tests.xlsx',alpha1_hat_vec_129','alpha1_hat_vec_129');</v>
      </c>
      <c r="UB220">
        <v>129</v>
      </c>
      <c r="UC220" t="str">
        <f>"xlswrite('G:\Mi unidad\1. PROYECTOS TELLO 2022\SCM SPILL OVERS\outputs\PEAO\jefe_hogar\1%\simulacion_4\output_tests.xlsx',alpha1_hat_vec_"&amp;UB220&amp;"','alpha1_hat_vec_"&amp;UB220&amp;"');"</f>
        <v>xlswrite('G:\Mi unidad\1. PROYECTOS TELLO 2022\SCM SPILL OVERS\outputs\PEAO\jefe_hogar\1%\simulacion_4\output_tests.xlsx',alpha1_hat_vec_129','alpha1_hat_vec_129');</v>
      </c>
      <c r="UI220">
        <v>129</v>
      </c>
      <c r="UJ220" t="str">
        <f>"xlswrite('G:\Mi unidad\1. PROYECTOS TELLO 2022\SCM SPILL OVERS\outputs\PEAO\mujeres\1%\simulacion_4\output_tests.xlsx',alpha1_hat_vec_"&amp;UI220&amp;"','alpha1_hat_vec_"&amp;UI220&amp;"');"</f>
        <v>xlswrite('G:\Mi unidad\1. PROYECTOS TELLO 2022\SCM SPILL OVERS\outputs\PEAO\mujeres\1%\simulacion_4\output_tests.xlsx',alpha1_hat_vec_129','alpha1_hat_vec_129');</v>
      </c>
      <c r="UU220">
        <v>129</v>
      </c>
      <c r="UV220" t="str">
        <f>"xlswrite('G:\Mi unidad\1. PROYECTOS TELLO 2022\SCM SPILL OVERS\outputs\PEAO\criminalidad\1%\simulacion_4\output_tests.xlsx',alpha1_hat_vec_"&amp;UU220&amp;"','alpha1_hat_vec_"&amp;UU220&amp;"');"</f>
        <v>xlswrite('G:\Mi unidad\1. PROYECTOS TELLO 2022\SCM SPILL OVERS\outputs\PEAO\criminalidad\1%\simulacion_4\output_tests.xlsx',alpha1_hat_vec_129','alpha1_hat_vec_129');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OVERS\outputs\PEAO\bajo_niv_educ\1%\simulacion_4\output_tests.xlsx',spillover_test_"&amp;QW221&amp;"','sp_test_"&amp;QW221&amp;"');"</f>
        <v>xlswrite('G:\Mi unidad\1. PROYECTOS TELLO 2022\SCM SPILL OVERS\outputs\PEAO\bajo_niv_educ\1%\simulacion_4\output_tests.xlsx',spillover_test_129','sp_test_129');</v>
      </c>
      <c r="RK221">
        <v>129</v>
      </c>
      <c r="RL221" t="str">
        <f>"xlswrite('G:\Mi unidad\1. PROYECTOS TELLO 2022\SCM SPILL OVERS\outputs\PEAO\bajo_ingreso\1%\simulacion_4\output_tests.xlsx',spillover_test_"&amp;RK221&amp;"','sp_test_"&amp;RK221&amp;"');"</f>
        <v>xlswrite('G:\Mi unidad\1. PROYECTOS TELLO 2022\SCM SPILL OVERS\outputs\PEAO\bajo_ingreso\1%\simulacion_4\output_tests.xlsx',spillover_test_129','sp_test_129');</v>
      </c>
      <c r="RW221">
        <v>129</v>
      </c>
      <c r="RX221" t="str">
        <f>"xlswrite('G:\Mi unidad\1. PROYECTOS TELLO 2022\SCM SPILL OVERS\outputs\PEAO\densidad\1%\simulacion_4\output_tests.xlsx',spillover_test_"&amp;RW221&amp;"','sp_test_"&amp;RW221&amp;"');"</f>
        <v>xlswrite('G:\Mi unidad\1. PROYECTOS TELLO 2022\SCM SPILL OVERS\outputs\PEAO\densidad\1%\simulacion_4\output_tests.xlsx',spillover_test_129','sp_test_129');</v>
      </c>
      <c r="SI221">
        <v>129</v>
      </c>
      <c r="SJ221" t="str">
        <f>"xlswrite('G:\Mi unidad\1. PROYECTOS TELLO 2022\SCM SPILL OVERS\outputs\PEAO\densidad_g\1%\simulacion_4\output_tests.xlsx',spillover_test_"&amp;SI221&amp;"','sp_test_"&amp;SI221&amp;"');"</f>
        <v>xlswrite('G:\Mi unidad\1. PROYECTOS TELLO 2022\SCM SPILL OVERS\outputs\PEAO\densidad_g\1%\simulacion_4\output_tests.xlsx',spillover_test_129','sp_test_129');</v>
      </c>
      <c r="SU221">
        <v>129</v>
      </c>
      <c r="SV221" t="str">
        <f>"xlswrite('G:\Mi unidad\1. PROYECTOS TELLO 2022\SCM SPILL OVERS\outputs\PEAO\distancia_centro_salud\1%\simulacion_4\output_tests.xlsx',spillover_test_"&amp;SU221&amp;"','sp_test_"&amp;SU221&amp;"');"</f>
        <v>xlswrite('G:\Mi unidad\1. PROYECTOS TELLO 2022\SCM SPILL OVERS\outputs\PEAO\distancia_centro_salud\1%\simulacion_4\output_tests.xlsx',spillover_test_129','sp_test_129');</v>
      </c>
      <c r="TH221">
        <v>129</v>
      </c>
      <c r="TI221" t="str">
        <f>"xlswrite('G:\Mi unidad\1. PROYECTOS TELLO 2022\SCM SPILL OVERS\outputs\PEAO\informalidad\1%\simulacion_4\output_tests.xlsx',spillover_test_"&amp;TH221&amp;"','sp_test_"&amp;TH221&amp;"');"</f>
        <v>xlswrite('G:\Mi unidad\1. PROYECTOS TELLO 2022\SCM SPILL OVERS\outputs\PEAO\informalidad\1%\simulacion_4\output_tests.xlsx',spillover_test_129','sp_test_129');</v>
      </c>
      <c r="TU221">
        <v>129</v>
      </c>
      <c r="TV221" t="str">
        <f>"xlswrite('G:\Mi unidad\1. PROYECTOS TELLO 2022\SCM SPILL OVERS\outputs\PEAO\alimentos\1%\simulacion_4\output_tests.xlsx',spillover_test_"&amp;TU221&amp;"','sp_test_"&amp;TU221&amp;"');"</f>
        <v>xlswrite('G:\Mi unidad\1. PROYECTOS TELLO 2022\SCM SPILL OVERS\outputs\PEAO\alimentos\1%\simulacion_4\output_tests.xlsx',spillover_test_129','sp_test_129');</v>
      </c>
      <c r="UB221">
        <v>129</v>
      </c>
      <c r="UC221" t="str">
        <f>"xlswrite('G:\Mi unidad\1. PROYECTOS TELLO 2022\SCM SPILL OVERS\outputs\PEAO\jefe_hogar\1%\simulacion_4\output_tests.xlsx',spillover_test_"&amp;UB221&amp;"','sp_test_"&amp;UB221&amp;"');"</f>
        <v>xlswrite('G:\Mi unidad\1. PROYECTOS TELLO 2022\SCM SPILL OVERS\outputs\PEAO\jefe_hogar\1%\simulacion_4\output_tests.xlsx',spillover_test_129','sp_test_129');</v>
      </c>
      <c r="UI221">
        <v>129</v>
      </c>
      <c r="UJ221" t="str">
        <f>"xlswrite('G:\Mi unidad\1. PROYECTOS TELLO 2022\SCM SPILL OVERS\outputs\PEAO\mujeres\1%\simulacion_4\output_tests.xlsx',spillover_test_"&amp;UI221&amp;"','sp_test_"&amp;UI221&amp;"');"</f>
        <v>xlswrite('G:\Mi unidad\1. PROYECTOS TELLO 2022\SCM SPILL OVERS\outputs\PEAO\mujeres\1%\simulacion_4\output_tests.xlsx',spillover_test_129','sp_test_129');</v>
      </c>
      <c r="UU221">
        <v>129</v>
      </c>
      <c r="UV221" t="str">
        <f>"xlswrite('G:\Mi unidad\1. PROYECTOS TELLO 2022\SCM SPILL OVERS\outputs\PEAO\criminalidad\1%\simulacion_4\output_tests.xlsx',spillover_test_"&amp;UU221&amp;"','sp_test_"&amp;UU221&amp;"');"</f>
        <v>xlswrite('G:\Mi unidad\1. PROYECTOS TELLO 2022\SCM SPILL OVERS\outputs\PEAO\criminalidad\1%\simulacion_4\output_tests.xlsx',spillover_test_129','sp_test_129');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OVERS\outputs\PEAO\bajo_niv_educ\1%\simulacion_4\output_tests.xlsx',lb_vec_"&amp;QW222&amp;"','lb_vec_"&amp;QW222&amp;"');"</f>
        <v>xlswrite('G:\Mi unidad\1. PROYECTOS TELLO 2022\SCM SPILL OVERS\outputs\PEAO\bajo_niv_educ\1%\simulacion_4\output_tests.xlsx',lb_vec_130','lb_vec_130');</v>
      </c>
      <c r="RK222">
        <v>130</v>
      </c>
      <c r="RL222" t="str">
        <f>"xlswrite('G:\Mi unidad\1. PROYECTOS TELLO 2022\SCM SPILL OVERS\outputs\PEAO\bajo_ingreso\1%\simulacion_4\output_tests.xlsx',lb_vec_"&amp;RK222&amp;"','lb_vec_"&amp;RK222&amp;"');"</f>
        <v>xlswrite('G:\Mi unidad\1. PROYECTOS TELLO 2022\SCM SPILL OVERS\outputs\PEAO\bajo_ingreso\1%\simulacion_4\output_tests.xlsx',lb_vec_130','lb_vec_130');</v>
      </c>
      <c r="RW222">
        <v>130</v>
      </c>
      <c r="RX222" t="str">
        <f>"xlswrite('G:\Mi unidad\1. PROYECTOS TELLO 2022\SCM SPILL OVERS\outputs\PEAO\densidad\1%\simulacion_4\output_tests.xlsx',lb_vec_"&amp;RW222&amp;"','lb_vec_"&amp;RW222&amp;"');"</f>
        <v>xlswrite('G:\Mi unidad\1. PROYECTOS TELLO 2022\SCM SPILL OVERS\outputs\PEAO\densidad\1%\simulacion_4\output_tests.xlsx',lb_vec_130','lb_vec_130');</v>
      </c>
      <c r="SI222">
        <v>130</v>
      </c>
      <c r="SJ222" t="str">
        <f>"xlswrite('G:\Mi unidad\1. PROYECTOS TELLO 2022\SCM SPILL OVERS\outputs\PEAO\densidad_g\1%\simulacion_4\output_tests.xlsx',lb_vec_"&amp;SI222&amp;"','lb_vec_"&amp;SI222&amp;"');"</f>
        <v>xlswrite('G:\Mi unidad\1. PROYECTOS TELLO 2022\SCM SPILL OVERS\outputs\PEAO\densidad_g\1%\simulacion_4\output_tests.xlsx',lb_vec_130','lb_vec_130');</v>
      </c>
      <c r="SU222">
        <v>130</v>
      </c>
      <c r="SV222" t="str">
        <f>"xlswrite('G:\Mi unidad\1. PROYECTOS TELLO 2022\SCM SPILL OVERS\outputs\PEAO\distancia_centro_salud\1%\simulacion_4\output_tests.xlsx',lb_vec_"&amp;SU222&amp;"','lb_vec_"&amp;SU222&amp;"');"</f>
        <v>xlswrite('G:\Mi unidad\1. PROYECTOS TELLO 2022\SCM SPILL OVERS\outputs\PEAO\distancia_centro_salud\1%\simulacion_4\output_tests.xlsx',lb_vec_130','lb_vec_130');</v>
      </c>
      <c r="TH222">
        <v>130</v>
      </c>
      <c r="TI222" t="str">
        <f>"xlswrite('G:\Mi unidad\1. PROYECTOS TELLO 2022\SCM SPILL OVERS\outputs\PEAO\informalidad\1%\simulacion_4\output_tests.xlsx',lb_vec_"&amp;TH222&amp;"','lb_vec_"&amp;TH222&amp;"');"</f>
        <v>xlswrite('G:\Mi unidad\1. PROYECTOS TELLO 2022\SCM SPILL OVERS\outputs\PEAO\informalidad\1%\simulacion_4\output_tests.xlsx',lb_vec_130','lb_vec_130');</v>
      </c>
      <c r="TU222">
        <v>130</v>
      </c>
      <c r="TV222" t="str">
        <f>"xlswrite('G:\Mi unidad\1. PROYECTOS TELLO 2022\SCM SPILL OVERS\outputs\PEAO\alimentos\1%\simulacion_4\output_tests.xlsx',lb_vec_"&amp;TU222&amp;"','lb_vec_"&amp;TU222&amp;"');"</f>
        <v>xlswrite('G:\Mi unidad\1. PROYECTOS TELLO 2022\SCM SPILL OVERS\outputs\PEAO\alimentos\1%\simulacion_4\output_tests.xlsx',lb_vec_130','lb_vec_130');</v>
      </c>
      <c r="UB222">
        <v>130</v>
      </c>
      <c r="UC222" t="str">
        <f>"xlswrite('G:\Mi unidad\1. PROYECTOS TELLO 2022\SCM SPILL OVERS\outputs\PEAO\jefe_hogar\1%\simulacion_4\output_tests.xlsx',lb_vec_"&amp;UB222&amp;"','lb_vec_"&amp;UB222&amp;"');"</f>
        <v>xlswrite('G:\Mi unidad\1. PROYECTOS TELLO 2022\SCM SPILL OVERS\outputs\PEAO\jefe_hogar\1%\simulacion_4\output_tests.xlsx',lb_vec_130','lb_vec_130');</v>
      </c>
      <c r="UI222">
        <v>130</v>
      </c>
      <c r="UJ222" t="str">
        <f>"xlswrite('G:\Mi unidad\1. PROYECTOS TELLO 2022\SCM SPILL OVERS\outputs\PEAO\mujeres\1%\simulacion_4\output_tests.xlsx',lb_vec_"&amp;UI222&amp;"','lb_vec_"&amp;UI222&amp;"');"</f>
        <v>xlswrite('G:\Mi unidad\1. PROYECTOS TELLO 2022\SCM SPILL OVERS\outputs\PEAO\mujeres\1%\simulacion_4\output_tests.xlsx',lb_vec_130','lb_vec_130');</v>
      </c>
      <c r="UU222">
        <v>130</v>
      </c>
      <c r="UV222" t="str">
        <f>"xlswrite('G:\Mi unidad\1. PROYECTOS TELLO 2022\SCM SPILL OVERS\outputs\PEAO\criminalidad\1%\simulacion_4\output_tests.xlsx',lb_vec_"&amp;UU222&amp;"','lb_vec_"&amp;UU222&amp;"');"</f>
        <v>xlswrite('G:\Mi unidad\1. PROYECTOS TELLO 2022\SCM SPILL OVERS\outputs\PEAO\criminalidad\1%\simulacion_4\output_tests.xlsx',lb_vec_130','lb_vec_130');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sp_andrews_te(Y_pre_"&amp;QI223&amp;",PEAO_"&amp;QI223&amp;"(:,T+s),A_"&amp;QI223&amp;",C,.05);"</f>
        <v xml:space="preserve">    [p_value_79,lb_79,ub_79] = sp_andrews_te(Y_pre_79,PEAO_79(:,T+s),A_79,C,.05);</v>
      </c>
      <c r="QP223">
        <v>105</v>
      </c>
      <c r="QQ223" t="str">
        <f>"    spillover_test_"&amp;QP223&amp;"(s) = sp_andrews(Y_pre_"&amp;QP223&amp;",PEAO_"&amp;QP223&amp;"(:,T+s),A_"&amp;QP223&amp;",C,d,alpha_sig);"</f>
        <v xml:space="preserve">    spillover_test_105(s) = sp_andrews(Y_pre_105,PEAO_105(:,T+s),A_105,C,d,alpha_sig);</v>
      </c>
      <c r="QW223">
        <v>130</v>
      </c>
      <c r="QX223" t="str">
        <f>"xlswrite('G:\Mi unidad\1. PROYECTOS TELLO 2022\SCM SPILL OVERS\outputs\PEAO\bajo_niv_educ\1%\simulacion_4\output_tests.xlsx',ub_vec_"&amp;QW223&amp;"','ub_vec_"&amp;QW223&amp;"');"</f>
        <v>xlswrite('G:\Mi unidad\1. PROYECTOS TELLO 2022\SCM SPILL OVERS\outputs\PEAO\bajo_niv_educ\1%\simulacion_4\output_tests.xlsx',ub_vec_130','ub_vec_130');</v>
      </c>
      <c r="RK223">
        <v>130</v>
      </c>
      <c r="RL223" t="str">
        <f>"xlswrite('G:\Mi unidad\1. PROYECTOS TELLO 2022\SCM SPILL OVERS\outputs\PEAO\bajo_ingreso\1%\simulacion_4\output_tests.xlsx',ub_vec_"&amp;RK223&amp;"','ub_vec_"&amp;RK223&amp;"');"</f>
        <v>xlswrite('G:\Mi unidad\1. PROYECTOS TELLO 2022\SCM SPILL OVERS\outputs\PEAO\bajo_ingreso\1%\simulacion_4\output_tests.xlsx',ub_vec_130','ub_vec_130');</v>
      </c>
      <c r="RW223">
        <v>130</v>
      </c>
      <c r="RX223" t="str">
        <f>"xlswrite('G:\Mi unidad\1. PROYECTOS TELLO 2022\SCM SPILL OVERS\outputs\PEAO\densidad\1%\simulacion_4\output_tests.xlsx',ub_vec_"&amp;RW223&amp;"','ub_vec_"&amp;RW223&amp;"');"</f>
        <v>xlswrite('G:\Mi unidad\1. PROYECTOS TELLO 2022\SCM SPILL OVERS\outputs\PEAO\densidad\1%\simulacion_4\output_tests.xlsx',ub_vec_130','ub_vec_130');</v>
      </c>
      <c r="SI223">
        <v>130</v>
      </c>
      <c r="SJ223" t="str">
        <f>"xlswrite('G:\Mi unidad\1. PROYECTOS TELLO 2022\SCM SPILL OVERS\outputs\PEAO\densidad_g\1%\simulacion_4\output_tests.xlsx',ub_vec_"&amp;SI223&amp;"','ub_vec_"&amp;SI223&amp;"');"</f>
        <v>xlswrite('G:\Mi unidad\1. PROYECTOS TELLO 2022\SCM SPILL OVERS\outputs\PEAO\densidad_g\1%\simulacion_4\output_tests.xlsx',ub_vec_130','ub_vec_130');</v>
      </c>
      <c r="SU223">
        <v>130</v>
      </c>
      <c r="SV223" t="str">
        <f>"xlswrite('G:\Mi unidad\1. PROYECTOS TELLO 2022\SCM SPILL OVERS\outputs\PEAO\distancia_centro_salud\1%\simulacion_4\output_tests.xlsx',ub_vec_"&amp;SU223&amp;"','ub_vec_"&amp;SU223&amp;"');"</f>
        <v>xlswrite('G:\Mi unidad\1. PROYECTOS TELLO 2022\SCM SPILL OVERS\outputs\PEAO\distancia_centro_salud\1%\simulacion_4\output_tests.xlsx',ub_vec_130','ub_vec_130');</v>
      </c>
      <c r="TH223">
        <v>130</v>
      </c>
      <c r="TI223" t="str">
        <f>"xlswrite('G:\Mi unidad\1. PROYECTOS TELLO 2022\SCM SPILL OVERS\outputs\PEAO\informalidad\1%\simulacion_4\output_tests.xlsx',ub_vec_"&amp;TH223&amp;"','ub_vec_"&amp;TH223&amp;"');"</f>
        <v>xlswrite('G:\Mi unidad\1. PROYECTOS TELLO 2022\SCM SPILL OVERS\outputs\PEAO\informalidad\1%\simulacion_4\output_tests.xlsx',ub_vec_130','ub_vec_130');</v>
      </c>
      <c r="TU223">
        <v>130</v>
      </c>
      <c r="TV223" t="str">
        <f>"xlswrite('G:\Mi unidad\1. PROYECTOS TELLO 2022\SCM SPILL OVERS\outputs\PEAO\alimentos\1%\simulacion_4\output_tests.xlsx',ub_vec_"&amp;TU223&amp;"','ub_vec_"&amp;TU223&amp;"');"</f>
        <v>xlswrite('G:\Mi unidad\1. PROYECTOS TELLO 2022\SCM SPILL OVERS\outputs\PEAO\alimentos\1%\simulacion_4\output_tests.xlsx',ub_vec_130','ub_vec_130');</v>
      </c>
      <c r="UB223">
        <v>130</v>
      </c>
      <c r="UC223" t="str">
        <f>"xlswrite('G:\Mi unidad\1. PROYECTOS TELLO 2022\SCM SPILL OVERS\outputs\PEAO\jefe_hogar\1%\simulacion_4\output_tests.xlsx',ub_vec_"&amp;UB223&amp;"','ub_vec_"&amp;UB223&amp;"');"</f>
        <v>xlswrite('G:\Mi unidad\1. PROYECTOS TELLO 2022\SCM SPILL OVERS\outputs\PEAO\jefe_hogar\1%\simulacion_4\output_tests.xlsx',ub_vec_130','ub_vec_130');</v>
      </c>
      <c r="UI223">
        <v>130</v>
      </c>
      <c r="UJ223" t="str">
        <f>"xlswrite('G:\Mi unidad\1. PROYECTOS TELLO 2022\SCM SPILL OVERS\outputs\PEAO\mujeres\1%\simulacion_4\output_tests.xlsx',ub_vec_"&amp;UI223&amp;"','ub_vec_"&amp;UI223&amp;"');"</f>
        <v>xlswrite('G:\Mi unidad\1. PROYECTOS TELLO 2022\SCM SPILL OVERS\outputs\PEAO\mujeres\1%\simulacion_4\output_tests.xlsx',ub_vec_130','ub_vec_130');</v>
      </c>
      <c r="UU223">
        <v>130</v>
      </c>
      <c r="UV223" t="str">
        <f>"xlswrite('G:\Mi unidad\1. PROYECTOS TELLO 2022\SCM SPILL OVERS\outputs\PEAO\criminalidad\1%\simulacion_4\output_tests.xlsx',ub_vec_"&amp;UU223&amp;"','ub_vec_"&amp;UU223&amp;"');"</f>
        <v>xlswrite('G:\Mi unidad\1. PROYECTOS TELLO 2022\SCM SPILL OVERS\outputs\PEAO\criminalidad\1%\simulacion_4\output_tests.xlsx',ub_vec_130','ub_vec_130');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OVERS\outputs\PEAO\bajo_niv_educ\1%\simulacion_4\output_tests.xlsx',p_value_vec_"&amp;QW224&amp;"','p_value_vec_"&amp;QW224&amp;"');"</f>
        <v>xlswrite('G:\Mi unidad\1. PROYECTOS TELLO 2022\SCM SPILL OVERS\outputs\PEAO\bajo_niv_educ\1%\simulacion_4\output_tests.xlsx',p_value_vec_130','p_value_vec_130');</v>
      </c>
      <c r="RK224">
        <v>130</v>
      </c>
      <c r="RL224" t="str">
        <f>"xlswrite('G:\Mi unidad\1. PROYECTOS TELLO 2022\SCM SPILL OVERS\outputs\PEAO\bajo_ingreso\1%\simulacion_4\output_tests.xlsx',p_value_vec_"&amp;RK224&amp;"','p_value_vec_"&amp;RK224&amp;"');"</f>
        <v>xlswrite('G:\Mi unidad\1. PROYECTOS TELLO 2022\SCM SPILL OVERS\outputs\PEAO\bajo_ingreso\1%\simulacion_4\output_tests.xlsx',p_value_vec_130','p_value_vec_130');</v>
      </c>
      <c r="RW224">
        <v>130</v>
      </c>
      <c r="RX224" t="str">
        <f>"xlswrite('G:\Mi unidad\1. PROYECTOS TELLO 2022\SCM SPILL OVERS\outputs\PEAO\densidad\1%\simulacion_4\output_tests.xlsx',p_value_vec_"&amp;RW224&amp;"','p_value_vec_"&amp;RW224&amp;"');"</f>
        <v>xlswrite('G:\Mi unidad\1. PROYECTOS TELLO 2022\SCM SPILL OVERS\outputs\PEAO\densidad\1%\simulacion_4\output_tests.xlsx',p_value_vec_130','p_value_vec_130');</v>
      </c>
      <c r="SI224">
        <v>130</v>
      </c>
      <c r="SJ224" t="str">
        <f>"xlswrite('G:\Mi unidad\1. PROYECTOS TELLO 2022\SCM SPILL OVERS\outputs\PEAO\densidad_g\1%\simulacion_4\output_tests.xlsx',p_value_vec_"&amp;SI224&amp;"','p_value_vec_"&amp;SI224&amp;"');"</f>
        <v>xlswrite('G:\Mi unidad\1. PROYECTOS TELLO 2022\SCM SPILL OVERS\outputs\PEAO\densidad_g\1%\simulacion_4\output_tests.xlsx',p_value_vec_130','p_value_vec_130');</v>
      </c>
      <c r="SU224">
        <v>130</v>
      </c>
      <c r="SV224" t="str">
        <f>"xlswrite('G:\Mi unidad\1. PROYECTOS TELLO 2022\SCM SPILL OVERS\outputs\PEAO\distancia_centro_salud\1%\simulacion_4\output_tests.xlsx',p_value_vec_"&amp;SU224&amp;"','p_value_vec_"&amp;SU224&amp;"');"</f>
        <v>xlswrite('G:\Mi unidad\1. PROYECTOS TELLO 2022\SCM SPILL OVERS\outputs\PEAO\distancia_centro_salud\1%\simulacion_4\output_tests.xlsx',p_value_vec_130','p_value_vec_130');</v>
      </c>
      <c r="TH224">
        <v>130</v>
      </c>
      <c r="TI224" t="str">
        <f>"xlswrite('G:\Mi unidad\1. PROYECTOS TELLO 2022\SCM SPILL OVERS\outputs\PEAO\informalidad\1%\simulacion_4\output_tests.xlsx',p_value_vec_"&amp;TH224&amp;"','p_value_vec_"&amp;TH224&amp;"');"</f>
        <v>xlswrite('G:\Mi unidad\1. PROYECTOS TELLO 2022\SCM SPILL OVERS\outputs\PEAO\informalidad\1%\simulacion_4\output_tests.xlsx',p_value_vec_130','p_value_vec_130');</v>
      </c>
      <c r="TU224">
        <v>130</v>
      </c>
      <c r="TV224" t="str">
        <f>"xlswrite('G:\Mi unidad\1. PROYECTOS TELLO 2022\SCM SPILL OVERS\outputs\PEAO\alimentos\1%\simulacion_4\output_tests.xlsx',p_value_vec_"&amp;TU224&amp;"','p_value_vec_"&amp;TU224&amp;"');"</f>
        <v>xlswrite('G:\Mi unidad\1. PROYECTOS TELLO 2022\SCM SPILL OVERS\outputs\PEAO\alimentos\1%\simulacion_4\output_tests.xlsx',p_value_vec_130','p_value_vec_130');</v>
      </c>
      <c r="UB224">
        <v>130</v>
      </c>
      <c r="UC224" t="str">
        <f>"xlswrite('G:\Mi unidad\1. PROYECTOS TELLO 2022\SCM SPILL OVERS\outputs\PEAO\jefe_hogar\1%\simulacion_4\output_tests.xlsx',p_value_vec_"&amp;UB224&amp;"','p_value_vec_"&amp;UB224&amp;"');"</f>
        <v>xlswrite('G:\Mi unidad\1. PROYECTOS TELLO 2022\SCM SPILL OVERS\outputs\PEAO\jefe_hogar\1%\simulacion_4\output_tests.xlsx',p_value_vec_130','p_value_vec_130');</v>
      </c>
      <c r="UI224">
        <v>130</v>
      </c>
      <c r="UJ224" t="str">
        <f>"xlswrite('G:\Mi unidad\1. PROYECTOS TELLO 2022\SCM SPILL OVERS\outputs\PEAO\mujeres\1%\simulacion_4\output_tests.xlsx',p_value_vec_"&amp;UI224&amp;"','p_value_vec_"&amp;UI224&amp;"');"</f>
        <v>xlswrite('G:\Mi unidad\1. PROYECTOS TELLO 2022\SCM SPILL OVERS\outputs\PEAO\mujeres\1%\simulacion_4\output_tests.xlsx',p_value_vec_130','p_value_vec_130');</v>
      </c>
      <c r="UU224">
        <v>130</v>
      </c>
      <c r="UV224" t="str">
        <f>"xlswrite('G:\Mi unidad\1. PROYECTOS TELLO 2022\SCM SPILL OVERS\outputs\PEAO\criminalidad\1%\simulacion_4\output_tests.xlsx',p_value_vec_"&amp;UU224&amp;"','p_value_vec_"&amp;UU224&amp;"');"</f>
        <v>xlswrite('G:\Mi unidad\1. PROYECTOS TELLO 2022\SCM SPILL OVERS\outputs\PEAO\criminalidad\1%\simulacion_4\output_tests.xlsx',p_value_vec_130','p_value_vec_130');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OVERS\outputs\PEAO\bajo_niv_educ\1%\simulacion_4\output_tests.xlsx',alpha1_hat_vec_"&amp;QW225&amp;"','alpha1_hat_vec_"&amp;QW225&amp;"');"</f>
        <v>xlswrite('G:\Mi unidad\1. PROYECTOS TELLO 2022\SCM SPILL OVERS\outputs\PEAO\bajo_niv_educ\1%\simulacion_4\output_tests.xlsx',alpha1_hat_vec_130','alpha1_hat_vec_130');</v>
      </c>
      <c r="RK225">
        <v>130</v>
      </c>
      <c r="RL225" t="str">
        <f>"xlswrite('G:\Mi unidad\1. PROYECTOS TELLO 2022\SCM SPILL OVERS\outputs\PEAO\bajo_ingreso\1%\simulacion_4\output_tests.xlsx',alpha1_hat_vec_"&amp;RK225&amp;"','alpha1_hat_vec_"&amp;RK225&amp;"');"</f>
        <v>xlswrite('G:\Mi unidad\1. PROYECTOS TELLO 2022\SCM SPILL OVERS\outputs\PEAO\bajo_ingreso\1%\simulacion_4\output_tests.xlsx',alpha1_hat_vec_130','alpha1_hat_vec_130');</v>
      </c>
      <c r="RW225">
        <v>130</v>
      </c>
      <c r="RX225" t="str">
        <f>"xlswrite('G:\Mi unidad\1. PROYECTOS TELLO 2022\SCM SPILL OVERS\outputs\PEAO\densidad\1%\simulacion_4\output_tests.xlsx',alpha1_hat_vec_"&amp;RW225&amp;"','alpha1_hat_vec_"&amp;RW225&amp;"');"</f>
        <v>xlswrite('G:\Mi unidad\1. PROYECTOS TELLO 2022\SCM SPILL OVERS\outputs\PEAO\densidad\1%\simulacion_4\output_tests.xlsx',alpha1_hat_vec_130','alpha1_hat_vec_130');</v>
      </c>
      <c r="SI225">
        <v>130</v>
      </c>
      <c r="SJ225" t="str">
        <f>"xlswrite('G:\Mi unidad\1. PROYECTOS TELLO 2022\SCM SPILL OVERS\outputs\PEAO\densidad_g\1%\simulacion_4\output_tests.xlsx',alpha1_hat_vec_"&amp;SI225&amp;"','alpha1_hat_vec_"&amp;SI225&amp;"');"</f>
        <v>xlswrite('G:\Mi unidad\1. PROYECTOS TELLO 2022\SCM SPILL OVERS\outputs\PEAO\densidad_g\1%\simulacion_4\output_tests.xlsx',alpha1_hat_vec_130','alpha1_hat_vec_130');</v>
      </c>
      <c r="SU225">
        <v>130</v>
      </c>
      <c r="SV225" t="str">
        <f>"xlswrite('G:\Mi unidad\1. PROYECTOS TELLO 2022\SCM SPILL OVERS\outputs\PEAO\distancia_centro_salud\1%\simulacion_4\output_tests.xlsx',alpha1_hat_vec_"&amp;SU225&amp;"','alpha1_hat_vec_"&amp;SU225&amp;"');"</f>
        <v>xlswrite('G:\Mi unidad\1. PROYECTOS TELLO 2022\SCM SPILL OVERS\outputs\PEAO\distancia_centro_salud\1%\simulacion_4\output_tests.xlsx',alpha1_hat_vec_130','alpha1_hat_vec_130');</v>
      </c>
      <c r="TH225">
        <v>130</v>
      </c>
      <c r="TI225" t="str">
        <f>"xlswrite('G:\Mi unidad\1. PROYECTOS TELLO 2022\SCM SPILL OVERS\outputs\PEAO\informalidad\1%\simulacion_4\output_tests.xlsx',alpha1_hat_vec_"&amp;TH225&amp;"','alpha1_hat_vec_"&amp;TH225&amp;"');"</f>
        <v>xlswrite('G:\Mi unidad\1. PROYECTOS TELLO 2022\SCM SPILL OVERS\outputs\PEAO\informalidad\1%\simulacion_4\output_tests.xlsx',alpha1_hat_vec_130','alpha1_hat_vec_130');</v>
      </c>
      <c r="TU225">
        <v>130</v>
      </c>
      <c r="TV225" t="str">
        <f>"xlswrite('G:\Mi unidad\1. PROYECTOS TELLO 2022\SCM SPILL OVERS\outputs\PEAO\alimentos\1%\simulacion_4\output_tests.xlsx',alpha1_hat_vec_"&amp;TU225&amp;"','alpha1_hat_vec_"&amp;TU225&amp;"');"</f>
        <v>xlswrite('G:\Mi unidad\1. PROYECTOS TELLO 2022\SCM SPILL OVERS\outputs\PEAO\alimentos\1%\simulacion_4\output_tests.xlsx',alpha1_hat_vec_130','alpha1_hat_vec_130');</v>
      </c>
      <c r="UB225">
        <v>130</v>
      </c>
      <c r="UC225" t="str">
        <f>"xlswrite('G:\Mi unidad\1. PROYECTOS TELLO 2022\SCM SPILL OVERS\outputs\PEAO\jefe_hogar\1%\simulacion_4\output_tests.xlsx',alpha1_hat_vec_"&amp;UB225&amp;"','alpha1_hat_vec_"&amp;UB225&amp;"');"</f>
        <v>xlswrite('G:\Mi unidad\1. PROYECTOS TELLO 2022\SCM SPILL OVERS\outputs\PEAO\jefe_hogar\1%\simulacion_4\output_tests.xlsx',alpha1_hat_vec_130','alpha1_hat_vec_130');</v>
      </c>
      <c r="UI225">
        <v>130</v>
      </c>
      <c r="UJ225" t="str">
        <f>"xlswrite('G:\Mi unidad\1. PROYECTOS TELLO 2022\SCM SPILL OVERS\outputs\PEAO\mujeres\1%\simulacion_4\output_tests.xlsx',alpha1_hat_vec_"&amp;UI225&amp;"','alpha1_hat_vec_"&amp;UI225&amp;"');"</f>
        <v>xlswrite('G:\Mi unidad\1. PROYECTOS TELLO 2022\SCM SPILL OVERS\outputs\PEAO\mujeres\1%\simulacion_4\output_tests.xlsx',alpha1_hat_vec_130','alpha1_hat_vec_130');</v>
      </c>
      <c r="UU225">
        <v>130</v>
      </c>
      <c r="UV225" t="str">
        <f>"xlswrite('G:\Mi unidad\1. PROYECTOS TELLO 2022\SCM SPILL OVERS\outputs\PEAO\criminalidad\1%\simulacion_4\output_tests.xlsx',alpha1_hat_vec_"&amp;UU225&amp;"','alpha1_hat_vec_"&amp;UU225&amp;"');"</f>
        <v>xlswrite('G:\Mi unidad\1. PROYECTOS TELLO 2022\SCM SPILL OVERS\outputs\PEAO\criminalidad\1%\simulacion_4\output_tests.xlsx',alpha1_hat_vec_130','alpha1_hat_vec_130');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OVERS\outputs\PEAO\bajo_niv_educ\1%\simulacion_4\output_tests.xlsx',spillover_test_"&amp;QW226&amp;"','sp_test_"&amp;QW226&amp;"');"</f>
        <v>xlswrite('G:\Mi unidad\1. PROYECTOS TELLO 2022\SCM SPILL OVERS\outputs\PEAO\bajo_niv_educ\1%\simulacion_4\output_tests.xlsx',spillover_test_130','sp_test_130');</v>
      </c>
      <c r="RK226">
        <v>130</v>
      </c>
      <c r="RL226" t="str">
        <f>"xlswrite('G:\Mi unidad\1. PROYECTOS TELLO 2022\SCM SPILL OVERS\outputs\PEAO\bajo_ingreso\1%\simulacion_4\output_tests.xlsx',spillover_test_"&amp;RK226&amp;"','sp_test_"&amp;RK226&amp;"');"</f>
        <v>xlswrite('G:\Mi unidad\1. PROYECTOS TELLO 2022\SCM SPILL OVERS\outputs\PEAO\bajo_ingreso\1%\simulacion_4\output_tests.xlsx',spillover_test_130','sp_test_130');</v>
      </c>
      <c r="RW226">
        <v>130</v>
      </c>
      <c r="RX226" t="str">
        <f>"xlswrite('G:\Mi unidad\1. PROYECTOS TELLO 2022\SCM SPILL OVERS\outputs\PEAO\densidad\1%\simulacion_4\output_tests.xlsx',spillover_test_"&amp;RW226&amp;"','sp_test_"&amp;RW226&amp;"');"</f>
        <v>xlswrite('G:\Mi unidad\1. PROYECTOS TELLO 2022\SCM SPILL OVERS\outputs\PEAO\densidad\1%\simulacion_4\output_tests.xlsx',spillover_test_130','sp_test_130');</v>
      </c>
      <c r="SI226">
        <v>130</v>
      </c>
      <c r="SJ226" t="str">
        <f>"xlswrite('G:\Mi unidad\1. PROYECTOS TELLO 2022\SCM SPILL OVERS\outputs\PEAO\densidad_g\1%\simulacion_4\output_tests.xlsx',spillover_test_"&amp;SI226&amp;"','sp_test_"&amp;SI226&amp;"');"</f>
        <v>xlswrite('G:\Mi unidad\1. PROYECTOS TELLO 2022\SCM SPILL OVERS\outputs\PEAO\densidad_g\1%\simulacion_4\output_tests.xlsx',spillover_test_130','sp_test_130');</v>
      </c>
      <c r="SU226">
        <v>130</v>
      </c>
      <c r="SV226" t="str">
        <f>"xlswrite('G:\Mi unidad\1. PROYECTOS TELLO 2022\SCM SPILL OVERS\outputs\PEAO\distancia_centro_salud\1%\simulacion_4\output_tests.xlsx',spillover_test_"&amp;SU226&amp;"','sp_test_"&amp;SU226&amp;"');"</f>
        <v>xlswrite('G:\Mi unidad\1. PROYECTOS TELLO 2022\SCM SPILL OVERS\outputs\PEAO\distancia_centro_salud\1%\simulacion_4\output_tests.xlsx',spillover_test_130','sp_test_130');</v>
      </c>
      <c r="TH226">
        <v>130</v>
      </c>
      <c r="TI226" t="str">
        <f>"xlswrite('G:\Mi unidad\1. PROYECTOS TELLO 2022\SCM SPILL OVERS\outputs\PEAO\informalidad\1%\simulacion_4\output_tests.xlsx',spillover_test_"&amp;TH226&amp;"','sp_test_"&amp;TH226&amp;"');"</f>
        <v>xlswrite('G:\Mi unidad\1. PROYECTOS TELLO 2022\SCM SPILL OVERS\outputs\PEAO\informalidad\1%\simulacion_4\output_tests.xlsx',spillover_test_130','sp_test_130');</v>
      </c>
      <c r="TU226">
        <v>130</v>
      </c>
      <c r="TV226" t="str">
        <f>"xlswrite('G:\Mi unidad\1. PROYECTOS TELLO 2022\SCM SPILL OVERS\outputs\PEAO\alimentos\1%\simulacion_4\output_tests.xlsx',spillover_test_"&amp;TU226&amp;"','sp_test_"&amp;TU226&amp;"');"</f>
        <v>xlswrite('G:\Mi unidad\1. PROYECTOS TELLO 2022\SCM SPILL OVERS\outputs\PEAO\alimentos\1%\simulacion_4\output_tests.xlsx',spillover_test_130','sp_test_130');</v>
      </c>
      <c r="UB226">
        <v>130</v>
      </c>
      <c r="UC226" t="str">
        <f>"xlswrite('G:\Mi unidad\1. PROYECTOS TELLO 2022\SCM SPILL OVERS\outputs\PEAO\jefe_hogar\1%\simulacion_4\output_tests.xlsx',spillover_test_"&amp;UB226&amp;"','sp_test_"&amp;UB226&amp;"');"</f>
        <v>xlswrite('G:\Mi unidad\1. PROYECTOS TELLO 2022\SCM SPILL OVERS\outputs\PEAO\jefe_hogar\1%\simulacion_4\output_tests.xlsx',spillover_test_130','sp_test_130');</v>
      </c>
      <c r="UI226">
        <v>130</v>
      </c>
      <c r="UJ226" t="str">
        <f>"xlswrite('G:\Mi unidad\1. PROYECTOS TELLO 2022\SCM SPILL OVERS\outputs\PEAO\mujeres\1%\simulacion_4\output_tests.xlsx',spillover_test_"&amp;UI226&amp;"','sp_test_"&amp;UI226&amp;"');"</f>
        <v>xlswrite('G:\Mi unidad\1. PROYECTOS TELLO 2022\SCM SPILL OVERS\outputs\PEAO\mujeres\1%\simulacion_4\output_tests.xlsx',spillover_test_130','sp_test_130');</v>
      </c>
      <c r="UU226">
        <v>130</v>
      </c>
      <c r="UV226" t="str">
        <f>"xlswrite('G:\Mi unidad\1. PROYECTOS TELLO 2022\SCM SPILL OVERS\outputs\PEAO\criminalidad\1%\simulacion_4\output_tests.xlsx',spillover_test_"&amp;UU226&amp;"','sp_test_"&amp;UU226&amp;"');"</f>
        <v>xlswrite('G:\Mi unidad\1. PROYECTOS TELLO 2022\SCM SPILL OVERS\outputs\PEAO\criminalidad\1%\simulacion_4\output_tests.xlsx',spillover_test_130','sp_test_130');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OVERS\outputs\PEAO\bajo_niv_educ\1%\simulacion_4\output_tests.xlsx',lb_vec_"&amp;QW227&amp;"','lb_vec_"&amp;QW227&amp;"');"</f>
        <v>xlswrite('G:\Mi unidad\1. PROYECTOS TELLO 2022\SCM SPILL OVERS\outputs\PEAO\bajo_niv_educ\1%\simulacion_4\output_tests.xlsx',lb_vec_133','lb_vec_133');</v>
      </c>
      <c r="RK227">
        <v>133</v>
      </c>
      <c r="RL227" t="str">
        <f>"xlswrite('G:\Mi unidad\1. PROYECTOS TELLO 2022\SCM SPILL OVERS\outputs\PEAO\bajo_ingreso\1%\simulacion_4\output_tests.xlsx',lb_vec_"&amp;RK227&amp;"','lb_vec_"&amp;RK227&amp;"');"</f>
        <v>xlswrite('G:\Mi unidad\1. PROYECTOS TELLO 2022\SCM SPILL OVERS\outputs\PEAO\bajo_ingreso\1%\simulacion_4\output_tests.xlsx',lb_vec_133','lb_vec_133');</v>
      </c>
      <c r="RW227">
        <v>133</v>
      </c>
      <c r="RX227" t="str">
        <f>"xlswrite('G:\Mi unidad\1. PROYECTOS TELLO 2022\SCM SPILL OVERS\outputs\PEAO\densidad\1%\simulacion_4\output_tests.xlsx',lb_vec_"&amp;RW227&amp;"','lb_vec_"&amp;RW227&amp;"');"</f>
        <v>xlswrite('G:\Mi unidad\1. PROYECTOS TELLO 2022\SCM SPILL OVERS\outputs\PEAO\densidad\1%\simulacion_4\output_tests.xlsx',lb_vec_133','lb_vec_133');</v>
      </c>
      <c r="SI227">
        <v>133</v>
      </c>
      <c r="SJ227" t="str">
        <f>"xlswrite('G:\Mi unidad\1. PROYECTOS TELLO 2022\SCM SPILL OVERS\outputs\PEAO\densidad_g\1%\simulacion_4\output_tests.xlsx',lb_vec_"&amp;SI227&amp;"','lb_vec_"&amp;SI227&amp;"');"</f>
        <v>xlswrite('G:\Mi unidad\1. PROYECTOS TELLO 2022\SCM SPILL OVERS\outputs\PEAO\densidad_g\1%\simulacion_4\output_tests.xlsx',lb_vec_133','lb_vec_133');</v>
      </c>
      <c r="SU227">
        <v>133</v>
      </c>
      <c r="SV227" t="str">
        <f>"xlswrite('G:\Mi unidad\1. PROYECTOS TELLO 2022\SCM SPILL OVERS\outputs\PEAO\distancia_centro_salud\1%\simulacion_4\output_tests.xlsx',lb_vec_"&amp;SU227&amp;"','lb_vec_"&amp;SU227&amp;"');"</f>
        <v>xlswrite('G:\Mi unidad\1. PROYECTOS TELLO 2022\SCM SPILL OVERS\outputs\PEAO\distancia_centro_salud\1%\simulacion_4\output_tests.xlsx',lb_vec_133','lb_vec_133');</v>
      </c>
      <c r="TH227">
        <v>133</v>
      </c>
      <c r="TI227" t="str">
        <f>"xlswrite('G:\Mi unidad\1. PROYECTOS TELLO 2022\SCM SPILL OVERS\outputs\PEAO\informalidad\1%\simulacion_4\output_tests.xlsx',lb_vec_"&amp;TH227&amp;"','lb_vec_"&amp;TH227&amp;"');"</f>
        <v>xlswrite('G:\Mi unidad\1. PROYECTOS TELLO 2022\SCM SPILL OVERS\outputs\PEAO\informalidad\1%\simulacion_4\output_tests.xlsx',lb_vec_133','lb_vec_133');</v>
      </c>
      <c r="TU227">
        <v>133</v>
      </c>
      <c r="TV227" t="str">
        <f>"xlswrite('G:\Mi unidad\1. PROYECTOS TELLO 2022\SCM SPILL OVERS\outputs\PEAO\alimentos\1%\simulacion_4\output_tests.xlsx',lb_vec_"&amp;TU227&amp;"','lb_vec_"&amp;TU227&amp;"');"</f>
        <v>xlswrite('G:\Mi unidad\1. PROYECTOS TELLO 2022\SCM SPILL OVERS\outputs\PEAO\alimentos\1%\simulacion_4\output_tests.xlsx',lb_vec_133','lb_vec_133');</v>
      </c>
      <c r="UB227">
        <v>133</v>
      </c>
      <c r="UC227" t="str">
        <f>"xlswrite('G:\Mi unidad\1. PROYECTOS TELLO 2022\SCM SPILL OVERS\outputs\PEAO\jefe_hogar\1%\simulacion_4\output_tests.xlsx',lb_vec_"&amp;UB227&amp;"','lb_vec_"&amp;UB227&amp;"');"</f>
        <v>xlswrite('G:\Mi unidad\1. PROYECTOS TELLO 2022\SCM SPILL OVERS\outputs\PEAO\jefe_hogar\1%\simulacion_4\output_tests.xlsx',lb_vec_133','lb_vec_133');</v>
      </c>
      <c r="UI227">
        <v>133</v>
      </c>
      <c r="UJ227" t="str">
        <f>"xlswrite('G:\Mi unidad\1. PROYECTOS TELLO 2022\SCM SPILL OVERS\outputs\PEAO\mujeres\1%\simulacion_4\output_tests.xlsx',lb_vec_"&amp;UI227&amp;"','lb_vec_"&amp;UI227&amp;"');"</f>
        <v>xlswrite('G:\Mi unidad\1. PROYECTOS TELLO 2022\SCM SPILL OVERS\outputs\PEAO\mujeres\1%\simulacion_4\output_tests.xlsx',lb_vec_133','lb_vec_133');</v>
      </c>
      <c r="UU227">
        <v>133</v>
      </c>
      <c r="UV227" t="str">
        <f>"xlswrite('G:\Mi unidad\1. PROYECTOS TELLO 2022\SCM SPILL OVERS\outputs\PEAO\criminalidad\1%\simulacion_4\output_tests.xlsx',lb_vec_"&amp;UU227&amp;"','lb_vec_"&amp;UU227&amp;"');"</f>
        <v>xlswrite('G:\Mi unidad\1. PROYECTOS TELLO 2022\SCM SPILL OVERS\outputs\PEAO\criminalidad\1%\simulacion_4\output_tests.xlsx',lb_vec_133','lb_vec_133');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OVERS\outputs\PEAO\bajo_niv_educ\1%\simulacion_4\output_tests.xlsx',ub_vec_"&amp;QW228&amp;"','ub_vec_"&amp;QW228&amp;"');"</f>
        <v>xlswrite('G:\Mi unidad\1. PROYECTOS TELLO 2022\SCM SPILL OVERS\outputs\PEAO\bajo_niv_educ\1%\simulacion_4\output_tests.xlsx',ub_vec_133','ub_vec_133');</v>
      </c>
      <c r="RK228">
        <v>133</v>
      </c>
      <c r="RL228" t="str">
        <f>"xlswrite('G:\Mi unidad\1. PROYECTOS TELLO 2022\SCM SPILL OVERS\outputs\PEAO\bajo_ingreso\1%\simulacion_4\output_tests.xlsx',ub_vec_"&amp;RK228&amp;"','ub_vec_"&amp;RK228&amp;"');"</f>
        <v>xlswrite('G:\Mi unidad\1. PROYECTOS TELLO 2022\SCM SPILL OVERS\outputs\PEAO\bajo_ingreso\1%\simulacion_4\output_tests.xlsx',ub_vec_133','ub_vec_133');</v>
      </c>
      <c r="RW228">
        <v>133</v>
      </c>
      <c r="RX228" t="str">
        <f>"xlswrite('G:\Mi unidad\1. PROYECTOS TELLO 2022\SCM SPILL OVERS\outputs\PEAO\densidad\1%\simulacion_4\output_tests.xlsx',ub_vec_"&amp;RW228&amp;"','ub_vec_"&amp;RW228&amp;"');"</f>
        <v>xlswrite('G:\Mi unidad\1. PROYECTOS TELLO 2022\SCM SPILL OVERS\outputs\PEAO\densidad\1%\simulacion_4\output_tests.xlsx',ub_vec_133','ub_vec_133');</v>
      </c>
      <c r="SI228">
        <v>133</v>
      </c>
      <c r="SJ228" t="str">
        <f>"xlswrite('G:\Mi unidad\1. PROYECTOS TELLO 2022\SCM SPILL OVERS\outputs\PEAO\densidad_g\1%\simulacion_4\output_tests.xlsx',ub_vec_"&amp;SI228&amp;"','ub_vec_"&amp;SI228&amp;"');"</f>
        <v>xlswrite('G:\Mi unidad\1. PROYECTOS TELLO 2022\SCM SPILL OVERS\outputs\PEAO\densidad_g\1%\simulacion_4\output_tests.xlsx',ub_vec_133','ub_vec_133');</v>
      </c>
      <c r="SU228">
        <v>133</v>
      </c>
      <c r="SV228" t="str">
        <f>"xlswrite('G:\Mi unidad\1. PROYECTOS TELLO 2022\SCM SPILL OVERS\outputs\PEAO\distancia_centro_salud\1%\simulacion_4\output_tests.xlsx',ub_vec_"&amp;SU228&amp;"','ub_vec_"&amp;SU228&amp;"');"</f>
        <v>xlswrite('G:\Mi unidad\1. PROYECTOS TELLO 2022\SCM SPILL OVERS\outputs\PEAO\distancia_centro_salud\1%\simulacion_4\output_tests.xlsx',ub_vec_133','ub_vec_133');</v>
      </c>
      <c r="TH228">
        <v>133</v>
      </c>
      <c r="TI228" t="str">
        <f>"xlswrite('G:\Mi unidad\1. PROYECTOS TELLO 2022\SCM SPILL OVERS\outputs\PEAO\informalidad\1%\simulacion_4\output_tests.xlsx',ub_vec_"&amp;TH228&amp;"','ub_vec_"&amp;TH228&amp;"');"</f>
        <v>xlswrite('G:\Mi unidad\1. PROYECTOS TELLO 2022\SCM SPILL OVERS\outputs\PEAO\informalidad\1%\simulacion_4\output_tests.xlsx',ub_vec_133','ub_vec_133');</v>
      </c>
      <c r="TU228">
        <v>133</v>
      </c>
      <c r="TV228" t="str">
        <f>"xlswrite('G:\Mi unidad\1. PROYECTOS TELLO 2022\SCM SPILL OVERS\outputs\PEAO\alimentos\1%\simulacion_4\output_tests.xlsx',ub_vec_"&amp;TU228&amp;"','ub_vec_"&amp;TU228&amp;"');"</f>
        <v>xlswrite('G:\Mi unidad\1. PROYECTOS TELLO 2022\SCM SPILL OVERS\outputs\PEAO\alimentos\1%\simulacion_4\output_tests.xlsx',ub_vec_133','ub_vec_133');</v>
      </c>
      <c r="UB228">
        <v>133</v>
      </c>
      <c r="UC228" t="str">
        <f>"xlswrite('G:\Mi unidad\1. PROYECTOS TELLO 2022\SCM SPILL OVERS\outputs\PEAO\jefe_hogar\1%\simulacion_4\output_tests.xlsx',ub_vec_"&amp;UB228&amp;"','ub_vec_"&amp;UB228&amp;"');"</f>
        <v>xlswrite('G:\Mi unidad\1. PROYECTOS TELLO 2022\SCM SPILL OVERS\outputs\PEAO\jefe_hogar\1%\simulacion_4\output_tests.xlsx',ub_vec_133','ub_vec_133');</v>
      </c>
      <c r="UI228">
        <v>133</v>
      </c>
      <c r="UJ228" t="str">
        <f>"xlswrite('G:\Mi unidad\1. PROYECTOS TELLO 2022\SCM SPILL OVERS\outputs\PEAO\mujeres\1%\simulacion_4\output_tests.xlsx',ub_vec_"&amp;UI228&amp;"','ub_vec_"&amp;UI228&amp;"');"</f>
        <v>xlswrite('G:\Mi unidad\1. PROYECTOS TELLO 2022\SCM SPILL OVERS\outputs\PEAO\mujeres\1%\simulacion_4\output_tests.xlsx',ub_vec_133','ub_vec_133');</v>
      </c>
      <c r="UU228">
        <v>133</v>
      </c>
      <c r="UV228" t="str">
        <f>"xlswrite('G:\Mi unidad\1. PROYECTOS TELLO 2022\SCM SPILL OVERS\outputs\PEAO\criminalidad\1%\simulacion_4\output_tests.xlsx',ub_vec_"&amp;UU228&amp;"','ub_vec_"&amp;UU228&amp;"');"</f>
        <v>xlswrite('G:\Mi unidad\1. PROYECTOS TELLO 2022\SCM SPILL OVERS\outputs\PEAO\criminalidad\1%\simulacion_4\output_tests.xlsx',ub_vec_133','ub_vec_133');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sp_andrews(Y_pre_"&amp;QP229&amp;",PEAO_"&amp;QP229&amp;"(:,T+s),A_"&amp;QP229&amp;",C,d,alpha_sig);"</f>
        <v xml:space="preserve">    spillover_test_106(s) = sp_andrews(Y_pre_106,PEAO_106(:,T+s),A_106,C,d,alpha_sig);</v>
      </c>
      <c r="QW229">
        <v>133</v>
      </c>
      <c r="QX229" t="str">
        <f>"xlswrite('G:\Mi unidad\1. PROYECTOS TELLO 2022\SCM SPILL OVERS\outputs\PEAO\bajo_niv_educ\1%\simulacion_4\output_tests.xlsx',p_value_vec_"&amp;QW229&amp;"','p_value_vec_"&amp;QW229&amp;"');"</f>
        <v>xlswrite('G:\Mi unidad\1. PROYECTOS TELLO 2022\SCM SPILL OVERS\outputs\PEAO\bajo_niv_educ\1%\simulacion_4\output_tests.xlsx',p_value_vec_133','p_value_vec_133');</v>
      </c>
      <c r="RK229">
        <v>133</v>
      </c>
      <c r="RL229" t="str">
        <f>"xlswrite('G:\Mi unidad\1. PROYECTOS TELLO 2022\SCM SPILL OVERS\outputs\PEAO\bajo_ingreso\1%\simulacion_4\output_tests.xlsx',p_value_vec_"&amp;RK229&amp;"','p_value_vec_"&amp;RK229&amp;"');"</f>
        <v>xlswrite('G:\Mi unidad\1. PROYECTOS TELLO 2022\SCM SPILL OVERS\outputs\PEAO\bajo_ingreso\1%\simulacion_4\output_tests.xlsx',p_value_vec_133','p_value_vec_133');</v>
      </c>
      <c r="RW229">
        <v>133</v>
      </c>
      <c r="RX229" t="str">
        <f>"xlswrite('G:\Mi unidad\1. PROYECTOS TELLO 2022\SCM SPILL OVERS\outputs\PEAO\densidad\1%\simulacion_4\output_tests.xlsx',p_value_vec_"&amp;RW229&amp;"','p_value_vec_"&amp;RW229&amp;"');"</f>
        <v>xlswrite('G:\Mi unidad\1. PROYECTOS TELLO 2022\SCM SPILL OVERS\outputs\PEAO\densidad\1%\simulacion_4\output_tests.xlsx',p_value_vec_133','p_value_vec_133');</v>
      </c>
      <c r="SI229">
        <v>133</v>
      </c>
      <c r="SJ229" t="str">
        <f>"xlswrite('G:\Mi unidad\1. PROYECTOS TELLO 2022\SCM SPILL OVERS\outputs\PEAO\densidad_g\1%\simulacion_4\output_tests.xlsx',p_value_vec_"&amp;SI229&amp;"','p_value_vec_"&amp;SI229&amp;"');"</f>
        <v>xlswrite('G:\Mi unidad\1. PROYECTOS TELLO 2022\SCM SPILL OVERS\outputs\PEAO\densidad_g\1%\simulacion_4\output_tests.xlsx',p_value_vec_133','p_value_vec_133');</v>
      </c>
      <c r="SU229">
        <v>133</v>
      </c>
      <c r="SV229" t="str">
        <f>"xlswrite('G:\Mi unidad\1. PROYECTOS TELLO 2022\SCM SPILL OVERS\outputs\PEAO\distancia_centro_salud\1%\simulacion_4\output_tests.xlsx',p_value_vec_"&amp;SU229&amp;"','p_value_vec_"&amp;SU229&amp;"');"</f>
        <v>xlswrite('G:\Mi unidad\1. PROYECTOS TELLO 2022\SCM SPILL OVERS\outputs\PEAO\distancia_centro_salud\1%\simulacion_4\output_tests.xlsx',p_value_vec_133','p_value_vec_133');</v>
      </c>
      <c r="TH229">
        <v>133</v>
      </c>
      <c r="TI229" t="str">
        <f>"xlswrite('G:\Mi unidad\1. PROYECTOS TELLO 2022\SCM SPILL OVERS\outputs\PEAO\informalidad\1%\simulacion_4\output_tests.xlsx',p_value_vec_"&amp;TH229&amp;"','p_value_vec_"&amp;TH229&amp;"');"</f>
        <v>xlswrite('G:\Mi unidad\1. PROYECTOS TELLO 2022\SCM SPILL OVERS\outputs\PEAO\informalidad\1%\simulacion_4\output_tests.xlsx',p_value_vec_133','p_value_vec_133');</v>
      </c>
      <c r="TU229">
        <v>133</v>
      </c>
      <c r="TV229" t="str">
        <f>"xlswrite('G:\Mi unidad\1. PROYECTOS TELLO 2022\SCM SPILL OVERS\outputs\PEAO\alimentos\1%\simulacion_4\output_tests.xlsx',p_value_vec_"&amp;TU229&amp;"','p_value_vec_"&amp;TU229&amp;"');"</f>
        <v>xlswrite('G:\Mi unidad\1. PROYECTOS TELLO 2022\SCM SPILL OVERS\outputs\PEAO\alimentos\1%\simulacion_4\output_tests.xlsx',p_value_vec_133','p_value_vec_133');</v>
      </c>
      <c r="UB229">
        <v>133</v>
      </c>
      <c r="UC229" t="str">
        <f>"xlswrite('G:\Mi unidad\1. PROYECTOS TELLO 2022\SCM SPILL OVERS\outputs\PEAO\jefe_hogar\1%\simulacion_4\output_tests.xlsx',p_value_vec_"&amp;UB229&amp;"','p_value_vec_"&amp;UB229&amp;"');"</f>
        <v>xlswrite('G:\Mi unidad\1. PROYECTOS TELLO 2022\SCM SPILL OVERS\outputs\PEAO\jefe_hogar\1%\simulacion_4\output_tests.xlsx',p_value_vec_133','p_value_vec_133');</v>
      </c>
      <c r="UI229">
        <v>133</v>
      </c>
      <c r="UJ229" t="str">
        <f>"xlswrite('G:\Mi unidad\1. PROYECTOS TELLO 2022\SCM SPILL OVERS\outputs\PEAO\mujeres\1%\simulacion_4\output_tests.xlsx',p_value_vec_"&amp;UI229&amp;"','p_value_vec_"&amp;UI229&amp;"');"</f>
        <v>xlswrite('G:\Mi unidad\1. PROYECTOS TELLO 2022\SCM SPILL OVERS\outputs\PEAO\mujeres\1%\simulacion_4\output_tests.xlsx',p_value_vec_133','p_value_vec_133');</v>
      </c>
      <c r="UU229">
        <v>133</v>
      </c>
      <c r="UV229" t="str">
        <f>"xlswrite('G:\Mi unidad\1. PROYECTOS TELLO 2022\SCM SPILL OVERS\outputs\PEAO\criminalidad\1%\simulacion_4\output_tests.xlsx',p_value_vec_"&amp;UU229&amp;"','p_value_vec_"&amp;UU229&amp;"');"</f>
        <v>xlswrite('G:\Mi unidad\1. PROYECTOS TELLO 2022\SCM SPILL OVERS\outputs\PEAO\criminalidad\1%\simulacion_4\output_tests.xlsx',p_value_vec_133','p_value_vec_133');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OVERS\outputs\PEAO\bajo_niv_educ\1%\simulacion_4\output_tests.xlsx',alpha1_hat_vec_"&amp;QW230&amp;"','alpha1_hat_vec_"&amp;QW230&amp;"');"</f>
        <v>xlswrite('G:\Mi unidad\1. PROYECTOS TELLO 2022\SCM SPILL OVERS\outputs\PEAO\bajo_niv_educ\1%\simulacion_4\output_tests.xlsx',alpha1_hat_vec_133','alpha1_hat_vec_133');</v>
      </c>
      <c r="RK230">
        <v>133</v>
      </c>
      <c r="RL230" t="str">
        <f>"xlswrite('G:\Mi unidad\1. PROYECTOS TELLO 2022\SCM SPILL OVERS\outputs\PEAO\bajo_ingreso\1%\simulacion_4\output_tests.xlsx',alpha1_hat_vec_"&amp;RK230&amp;"','alpha1_hat_vec_"&amp;RK230&amp;"');"</f>
        <v>xlswrite('G:\Mi unidad\1. PROYECTOS TELLO 2022\SCM SPILL OVERS\outputs\PEAO\bajo_ingreso\1%\simulacion_4\output_tests.xlsx',alpha1_hat_vec_133','alpha1_hat_vec_133');</v>
      </c>
      <c r="RW230">
        <v>133</v>
      </c>
      <c r="RX230" t="str">
        <f>"xlswrite('G:\Mi unidad\1. PROYECTOS TELLO 2022\SCM SPILL OVERS\outputs\PEAO\densidad\1%\simulacion_4\output_tests.xlsx',alpha1_hat_vec_"&amp;RW230&amp;"','alpha1_hat_vec_"&amp;RW230&amp;"');"</f>
        <v>xlswrite('G:\Mi unidad\1. PROYECTOS TELLO 2022\SCM SPILL OVERS\outputs\PEAO\densidad\1%\simulacion_4\output_tests.xlsx',alpha1_hat_vec_133','alpha1_hat_vec_133');</v>
      </c>
      <c r="SI230">
        <v>133</v>
      </c>
      <c r="SJ230" t="str">
        <f>"xlswrite('G:\Mi unidad\1. PROYECTOS TELLO 2022\SCM SPILL OVERS\outputs\PEAO\densidad_g\1%\simulacion_4\output_tests.xlsx',alpha1_hat_vec_"&amp;SI230&amp;"','alpha1_hat_vec_"&amp;SI230&amp;"');"</f>
        <v>xlswrite('G:\Mi unidad\1. PROYECTOS TELLO 2022\SCM SPILL OVERS\outputs\PEAO\densidad_g\1%\simulacion_4\output_tests.xlsx',alpha1_hat_vec_133','alpha1_hat_vec_133');</v>
      </c>
      <c r="SU230">
        <v>133</v>
      </c>
      <c r="SV230" t="str">
        <f>"xlswrite('G:\Mi unidad\1. PROYECTOS TELLO 2022\SCM SPILL OVERS\outputs\PEAO\distancia_centro_salud\1%\simulacion_4\output_tests.xlsx',alpha1_hat_vec_"&amp;SU230&amp;"','alpha1_hat_vec_"&amp;SU230&amp;"');"</f>
        <v>xlswrite('G:\Mi unidad\1. PROYECTOS TELLO 2022\SCM SPILL OVERS\outputs\PEAO\distancia_centro_salud\1%\simulacion_4\output_tests.xlsx',alpha1_hat_vec_133','alpha1_hat_vec_133');</v>
      </c>
      <c r="TH230">
        <v>133</v>
      </c>
      <c r="TI230" t="str">
        <f>"xlswrite('G:\Mi unidad\1. PROYECTOS TELLO 2022\SCM SPILL OVERS\outputs\PEAO\informalidad\1%\simulacion_4\output_tests.xlsx',alpha1_hat_vec_"&amp;TH230&amp;"','alpha1_hat_vec_"&amp;TH230&amp;"');"</f>
        <v>xlswrite('G:\Mi unidad\1. PROYECTOS TELLO 2022\SCM SPILL OVERS\outputs\PEAO\informalidad\1%\simulacion_4\output_tests.xlsx',alpha1_hat_vec_133','alpha1_hat_vec_133');</v>
      </c>
      <c r="TU230">
        <v>133</v>
      </c>
      <c r="TV230" t="str">
        <f>"xlswrite('G:\Mi unidad\1. PROYECTOS TELLO 2022\SCM SPILL OVERS\outputs\PEAO\alimentos\1%\simulacion_4\output_tests.xlsx',alpha1_hat_vec_"&amp;TU230&amp;"','alpha1_hat_vec_"&amp;TU230&amp;"');"</f>
        <v>xlswrite('G:\Mi unidad\1. PROYECTOS TELLO 2022\SCM SPILL OVERS\outputs\PEAO\alimentos\1%\simulacion_4\output_tests.xlsx',alpha1_hat_vec_133','alpha1_hat_vec_133');</v>
      </c>
      <c r="UB230">
        <v>133</v>
      </c>
      <c r="UC230" t="str">
        <f>"xlswrite('G:\Mi unidad\1. PROYECTOS TELLO 2022\SCM SPILL OVERS\outputs\PEAO\jefe_hogar\1%\simulacion_4\output_tests.xlsx',alpha1_hat_vec_"&amp;UB230&amp;"','alpha1_hat_vec_"&amp;UB230&amp;"');"</f>
        <v>xlswrite('G:\Mi unidad\1. PROYECTOS TELLO 2022\SCM SPILL OVERS\outputs\PEAO\jefe_hogar\1%\simulacion_4\output_tests.xlsx',alpha1_hat_vec_133','alpha1_hat_vec_133');</v>
      </c>
      <c r="UI230">
        <v>133</v>
      </c>
      <c r="UJ230" t="str">
        <f>"xlswrite('G:\Mi unidad\1. PROYECTOS TELLO 2022\SCM SPILL OVERS\outputs\PEAO\mujeres\1%\simulacion_4\output_tests.xlsx',alpha1_hat_vec_"&amp;UI230&amp;"','alpha1_hat_vec_"&amp;UI230&amp;"');"</f>
        <v>xlswrite('G:\Mi unidad\1. PROYECTOS TELLO 2022\SCM SPILL OVERS\outputs\PEAO\mujeres\1%\simulacion_4\output_tests.xlsx',alpha1_hat_vec_133','alpha1_hat_vec_133');</v>
      </c>
      <c r="UU230">
        <v>133</v>
      </c>
      <c r="UV230" t="str">
        <f>"xlswrite('G:\Mi unidad\1. PROYECTOS TELLO 2022\SCM SPILL OVERS\outputs\PEAO\criminalidad\1%\simulacion_4\output_tests.xlsx',alpha1_hat_vec_"&amp;UU230&amp;"','alpha1_hat_vec_"&amp;UU230&amp;"');"</f>
        <v>xlswrite('G:\Mi unidad\1. PROYECTOS TELLO 2022\SCM SPILL OVERS\outputs\PEAO\criminalidad\1%\simulacion_4\output_tests.xlsx',alpha1_hat_vec_133','alpha1_hat_vec_133');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OVERS\outputs\PEAO\bajo_niv_educ\1%\simulacion_4\output_tests.xlsx',spillover_test_"&amp;QW231&amp;"','sp_test_"&amp;QW231&amp;"');"</f>
        <v>xlswrite('G:\Mi unidad\1. PROYECTOS TELLO 2022\SCM SPILL OVERS\outputs\PEAO\bajo_niv_educ\1%\simulacion_4\output_tests.xlsx',spillover_test_133','sp_test_133');</v>
      </c>
      <c r="RK231">
        <v>133</v>
      </c>
      <c r="RL231" t="str">
        <f>"xlswrite('G:\Mi unidad\1. PROYECTOS TELLO 2022\SCM SPILL OVERS\outputs\PEAO\bajo_ingreso\1%\simulacion_4\output_tests.xlsx',spillover_test_"&amp;RK231&amp;"','sp_test_"&amp;RK231&amp;"');"</f>
        <v>xlswrite('G:\Mi unidad\1. PROYECTOS TELLO 2022\SCM SPILL OVERS\outputs\PEAO\bajo_ingreso\1%\simulacion_4\output_tests.xlsx',spillover_test_133','sp_test_133');</v>
      </c>
      <c r="RW231">
        <v>133</v>
      </c>
      <c r="RX231" t="str">
        <f>"xlswrite('G:\Mi unidad\1. PROYECTOS TELLO 2022\SCM SPILL OVERS\outputs\PEAO\densidad\1%\simulacion_4\output_tests.xlsx',spillover_test_"&amp;RW231&amp;"','sp_test_"&amp;RW231&amp;"');"</f>
        <v>xlswrite('G:\Mi unidad\1. PROYECTOS TELLO 2022\SCM SPILL OVERS\outputs\PEAO\densidad\1%\simulacion_4\output_tests.xlsx',spillover_test_133','sp_test_133');</v>
      </c>
      <c r="SI231">
        <v>133</v>
      </c>
      <c r="SJ231" t="str">
        <f>"xlswrite('G:\Mi unidad\1. PROYECTOS TELLO 2022\SCM SPILL OVERS\outputs\PEAO\densidad_g\1%\simulacion_4\output_tests.xlsx',spillover_test_"&amp;SI231&amp;"','sp_test_"&amp;SI231&amp;"');"</f>
        <v>xlswrite('G:\Mi unidad\1. PROYECTOS TELLO 2022\SCM SPILL OVERS\outputs\PEAO\densidad_g\1%\simulacion_4\output_tests.xlsx',spillover_test_133','sp_test_133');</v>
      </c>
      <c r="SU231">
        <v>133</v>
      </c>
      <c r="SV231" t="str">
        <f>"xlswrite('G:\Mi unidad\1. PROYECTOS TELLO 2022\SCM SPILL OVERS\outputs\PEAO\distancia_centro_salud\1%\simulacion_4\output_tests.xlsx',spillover_test_"&amp;SU231&amp;"','sp_test_"&amp;SU231&amp;"');"</f>
        <v>xlswrite('G:\Mi unidad\1. PROYECTOS TELLO 2022\SCM SPILL OVERS\outputs\PEAO\distancia_centro_salud\1%\simulacion_4\output_tests.xlsx',spillover_test_133','sp_test_133');</v>
      </c>
      <c r="TH231">
        <v>133</v>
      </c>
      <c r="TI231" t="str">
        <f>"xlswrite('G:\Mi unidad\1. PROYECTOS TELLO 2022\SCM SPILL OVERS\outputs\PEAO\informalidad\1%\simulacion_4\output_tests.xlsx',spillover_test_"&amp;TH231&amp;"','sp_test_"&amp;TH231&amp;"');"</f>
        <v>xlswrite('G:\Mi unidad\1. PROYECTOS TELLO 2022\SCM SPILL OVERS\outputs\PEAO\informalidad\1%\simulacion_4\output_tests.xlsx',spillover_test_133','sp_test_133');</v>
      </c>
      <c r="TU231">
        <v>133</v>
      </c>
      <c r="TV231" t="str">
        <f>"xlswrite('G:\Mi unidad\1. PROYECTOS TELLO 2022\SCM SPILL OVERS\outputs\PEAO\alimentos\1%\simulacion_4\output_tests.xlsx',spillover_test_"&amp;TU231&amp;"','sp_test_"&amp;TU231&amp;"');"</f>
        <v>xlswrite('G:\Mi unidad\1. PROYECTOS TELLO 2022\SCM SPILL OVERS\outputs\PEAO\alimentos\1%\simulacion_4\output_tests.xlsx',spillover_test_133','sp_test_133');</v>
      </c>
      <c r="UB231">
        <v>133</v>
      </c>
      <c r="UC231" t="str">
        <f>"xlswrite('G:\Mi unidad\1. PROYECTOS TELLO 2022\SCM SPILL OVERS\outputs\PEAO\jefe_hogar\1%\simulacion_4\output_tests.xlsx',spillover_test_"&amp;UB231&amp;"','sp_test_"&amp;UB231&amp;"');"</f>
        <v>xlswrite('G:\Mi unidad\1. PROYECTOS TELLO 2022\SCM SPILL OVERS\outputs\PEAO\jefe_hogar\1%\simulacion_4\output_tests.xlsx',spillover_test_133','sp_test_133');</v>
      </c>
      <c r="UI231">
        <v>133</v>
      </c>
      <c r="UJ231" t="str">
        <f>"xlswrite('G:\Mi unidad\1. PROYECTOS TELLO 2022\SCM SPILL OVERS\outputs\PEAO\mujeres\1%\simulacion_4\output_tests.xlsx',spillover_test_"&amp;UI231&amp;"','sp_test_"&amp;UI231&amp;"');"</f>
        <v>xlswrite('G:\Mi unidad\1. PROYECTOS TELLO 2022\SCM SPILL OVERS\outputs\PEAO\mujeres\1%\simulacion_4\output_tests.xlsx',spillover_test_133','sp_test_133');</v>
      </c>
      <c r="UU231">
        <v>133</v>
      </c>
      <c r="UV231" t="str">
        <f>"xlswrite('G:\Mi unidad\1. PROYECTOS TELLO 2022\SCM SPILL OVERS\outputs\PEAO\criminalidad\1%\simulacion_4\output_tests.xlsx',spillover_test_"&amp;UU231&amp;"','sp_test_"&amp;UU231&amp;"');"</f>
        <v>xlswrite('G:\Mi unidad\1. PROYECTOS TELLO 2022\SCM SPILL OVERS\outputs\PEAO\criminalidad\1%\simulacion_4\output_tests.xlsx',spillover_test_133','sp_test_133');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sp_andrews_te(Y_pre_"&amp;QI232&amp;",PEAO_"&amp;QI232&amp;"(:,T+s),A_"&amp;QI232&amp;",C,.05);"</f>
        <v xml:space="preserve">    [p_value_80,lb_80,ub_80] = sp_andrews_te(Y_pre_80,PEAO_80(:,T+s),A_80,C,.05);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OVERS\outputs\PEAO\bajo_niv_educ\1%\simulacion_4\output_tests.xlsx',lb_vec_"&amp;QW232&amp;"','lb_vec_"&amp;QW232&amp;"');"</f>
        <v>xlswrite('G:\Mi unidad\1. PROYECTOS TELLO 2022\SCM SPILL OVERS\outputs\PEAO\bajo_niv_educ\1%\simulacion_4\output_tests.xlsx',lb_vec_139','lb_vec_139');</v>
      </c>
      <c r="RK232">
        <v>139</v>
      </c>
      <c r="RL232" t="str">
        <f>"xlswrite('G:\Mi unidad\1. PROYECTOS TELLO 2022\SCM SPILL OVERS\outputs\PEAO\bajo_ingreso\1%\simulacion_4\output_tests.xlsx',lb_vec_"&amp;RK232&amp;"','lb_vec_"&amp;RK232&amp;"');"</f>
        <v>xlswrite('G:\Mi unidad\1. PROYECTOS TELLO 2022\SCM SPILL OVERS\outputs\PEAO\bajo_ingreso\1%\simulacion_4\output_tests.xlsx',lb_vec_139','lb_vec_139');</v>
      </c>
      <c r="RW232">
        <v>139</v>
      </c>
      <c r="RX232" t="str">
        <f>"xlswrite('G:\Mi unidad\1. PROYECTOS TELLO 2022\SCM SPILL OVERS\outputs\PEAO\densidad\1%\simulacion_4\output_tests.xlsx',lb_vec_"&amp;RW232&amp;"','lb_vec_"&amp;RW232&amp;"');"</f>
        <v>xlswrite('G:\Mi unidad\1. PROYECTOS TELLO 2022\SCM SPILL OVERS\outputs\PEAO\densidad\1%\simulacion_4\output_tests.xlsx',lb_vec_139','lb_vec_139');</v>
      </c>
      <c r="SI232">
        <v>139</v>
      </c>
      <c r="SJ232" t="str">
        <f>"xlswrite('G:\Mi unidad\1. PROYECTOS TELLO 2022\SCM SPILL OVERS\outputs\PEAO\densidad_g\1%\simulacion_4\output_tests.xlsx',lb_vec_"&amp;SI232&amp;"','lb_vec_"&amp;SI232&amp;"');"</f>
        <v>xlswrite('G:\Mi unidad\1. PROYECTOS TELLO 2022\SCM SPILL OVERS\outputs\PEAO\densidad_g\1%\simulacion_4\output_tests.xlsx',lb_vec_139','lb_vec_139');</v>
      </c>
      <c r="SU232">
        <v>139</v>
      </c>
      <c r="SV232" t="str">
        <f>"xlswrite('G:\Mi unidad\1. PROYECTOS TELLO 2022\SCM SPILL OVERS\outputs\PEAO\distancia_centro_salud\1%\simulacion_4\output_tests.xlsx',lb_vec_"&amp;SU232&amp;"','lb_vec_"&amp;SU232&amp;"');"</f>
        <v>xlswrite('G:\Mi unidad\1. PROYECTOS TELLO 2022\SCM SPILL OVERS\outputs\PEAO\distancia_centro_salud\1%\simulacion_4\output_tests.xlsx',lb_vec_139','lb_vec_139');</v>
      </c>
      <c r="TH232">
        <v>139</v>
      </c>
      <c r="TI232" t="str">
        <f>"xlswrite('G:\Mi unidad\1. PROYECTOS TELLO 2022\SCM SPILL OVERS\outputs\PEAO\informalidad\1%\simulacion_4\output_tests.xlsx',lb_vec_"&amp;TH232&amp;"','lb_vec_"&amp;TH232&amp;"');"</f>
        <v>xlswrite('G:\Mi unidad\1. PROYECTOS TELLO 2022\SCM SPILL OVERS\outputs\PEAO\informalidad\1%\simulacion_4\output_tests.xlsx',lb_vec_139','lb_vec_139');</v>
      </c>
      <c r="TU232">
        <v>139</v>
      </c>
      <c r="TV232" t="str">
        <f>"xlswrite('G:\Mi unidad\1. PROYECTOS TELLO 2022\SCM SPILL OVERS\outputs\PEAO\alimentos\1%\simulacion_4\output_tests.xlsx',lb_vec_"&amp;TU232&amp;"','lb_vec_"&amp;TU232&amp;"');"</f>
        <v>xlswrite('G:\Mi unidad\1. PROYECTOS TELLO 2022\SCM SPILL OVERS\outputs\PEAO\alimentos\1%\simulacion_4\output_tests.xlsx',lb_vec_139','lb_vec_139');</v>
      </c>
      <c r="UB232">
        <v>139</v>
      </c>
      <c r="UC232" t="str">
        <f>"xlswrite('G:\Mi unidad\1. PROYECTOS TELLO 2022\SCM SPILL OVERS\outputs\PEAO\jefe_hogar\1%\simulacion_4\output_tests.xlsx',lb_vec_"&amp;UB232&amp;"','lb_vec_"&amp;UB232&amp;"');"</f>
        <v>xlswrite('G:\Mi unidad\1. PROYECTOS TELLO 2022\SCM SPILL OVERS\outputs\PEAO\jefe_hogar\1%\simulacion_4\output_tests.xlsx',lb_vec_139','lb_vec_139');</v>
      </c>
      <c r="UI232">
        <v>139</v>
      </c>
      <c r="UJ232" t="str">
        <f>"xlswrite('G:\Mi unidad\1. PROYECTOS TELLO 2022\SCM SPILL OVERS\outputs\PEAO\mujeres\1%\simulacion_4\output_tests.xlsx',lb_vec_"&amp;UI232&amp;"','lb_vec_"&amp;UI232&amp;"');"</f>
        <v>xlswrite('G:\Mi unidad\1. PROYECTOS TELLO 2022\SCM SPILL OVERS\outputs\PEAO\mujeres\1%\simulacion_4\output_tests.xlsx',lb_vec_139','lb_vec_139');</v>
      </c>
      <c r="UU232">
        <v>139</v>
      </c>
      <c r="UV232" t="str">
        <f>"xlswrite('G:\Mi unidad\1. PROYECTOS TELLO 2022\SCM SPILL OVERS\outputs\PEAO\criminalidad\1%\simulacion_4\output_tests.xlsx',lb_vec_"&amp;UU232&amp;"','lb_vec_"&amp;UU232&amp;"');"</f>
        <v>xlswrite('G:\Mi unidad\1. PROYECTOS TELLO 2022\SCM SPILL OVERS\outputs\PEAO\criminalidad\1%\simulacion_4\output_tests.xlsx',lb_vec_139','lb_vec_139');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OVERS\outputs\PEAO\bajo_niv_educ\1%\simulacion_4\output_tests.xlsx',ub_vec_"&amp;QW233&amp;"','ub_vec_"&amp;QW233&amp;"');"</f>
        <v>xlswrite('G:\Mi unidad\1. PROYECTOS TELLO 2022\SCM SPILL OVERS\outputs\PEAO\bajo_niv_educ\1%\simulacion_4\output_tests.xlsx',ub_vec_139','ub_vec_139');</v>
      </c>
      <c r="RK233">
        <v>139</v>
      </c>
      <c r="RL233" t="str">
        <f>"xlswrite('G:\Mi unidad\1. PROYECTOS TELLO 2022\SCM SPILL OVERS\outputs\PEAO\bajo_ingreso\1%\simulacion_4\output_tests.xlsx',ub_vec_"&amp;RK233&amp;"','ub_vec_"&amp;RK233&amp;"');"</f>
        <v>xlswrite('G:\Mi unidad\1. PROYECTOS TELLO 2022\SCM SPILL OVERS\outputs\PEAO\bajo_ingreso\1%\simulacion_4\output_tests.xlsx',ub_vec_139','ub_vec_139');</v>
      </c>
      <c r="RW233">
        <v>139</v>
      </c>
      <c r="RX233" t="str">
        <f>"xlswrite('G:\Mi unidad\1. PROYECTOS TELLO 2022\SCM SPILL OVERS\outputs\PEAO\densidad\1%\simulacion_4\output_tests.xlsx',ub_vec_"&amp;RW233&amp;"','ub_vec_"&amp;RW233&amp;"');"</f>
        <v>xlswrite('G:\Mi unidad\1. PROYECTOS TELLO 2022\SCM SPILL OVERS\outputs\PEAO\densidad\1%\simulacion_4\output_tests.xlsx',ub_vec_139','ub_vec_139');</v>
      </c>
      <c r="SI233">
        <v>139</v>
      </c>
      <c r="SJ233" t="str">
        <f>"xlswrite('G:\Mi unidad\1. PROYECTOS TELLO 2022\SCM SPILL OVERS\outputs\PEAO\densidad_g\1%\simulacion_4\output_tests.xlsx',ub_vec_"&amp;SI233&amp;"','ub_vec_"&amp;SI233&amp;"');"</f>
        <v>xlswrite('G:\Mi unidad\1. PROYECTOS TELLO 2022\SCM SPILL OVERS\outputs\PEAO\densidad_g\1%\simulacion_4\output_tests.xlsx',ub_vec_139','ub_vec_139');</v>
      </c>
      <c r="SU233">
        <v>139</v>
      </c>
      <c r="SV233" t="str">
        <f>"xlswrite('G:\Mi unidad\1. PROYECTOS TELLO 2022\SCM SPILL OVERS\outputs\PEAO\distancia_centro_salud\1%\simulacion_4\output_tests.xlsx',ub_vec_"&amp;SU233&amp;"','ub_vec_"&amp;SU233&amp;"');"</f>
        <v>xlswrite('G:\Mi unidad\1. PROYECTOS TELLO 2022\SCM SPILL OVERS\outputs\PEAO\distancia_centro_salud\1%\simulacion_4\output_tests.xlsx',ub_vec_139','ub_vec_139');</v>
      </c>
      <c r="TH233">
        <v>139</v>
      </c>
      <c r="TI233" t="str">
        <f>"xlswrite('G:\Mi unidad\1. PROYECTOS TELLO 2022\SCM SPILL OVERS\outputs\PEAO\informalidad\1%\simulacion_4\output_tests.xlsx',ub_vec_"&amp;TH233&amp;"','ub_vec_"&amp;TH233&amp;"');"</f>
        <v>xlswrite('G:\Mi unidad\1. PROYECTOS TELLO 2022\SCM SPILL OVERS\outputs\PEAO\informalidad\1%\simulacion_4\output_tests.xlsx',ub_vec_139','ub_vec_139');</v>
      </c>
      <c r="TU233">
        <v>139</v>
      </c>
      <c r="TV233" t="str">
        <f>"xlswrite('G:\Mi unidad\1. PROYECTOS TELLO 2022\SCM SPILL OVERS\outputs\PEAO\alimentos\1%\simulacion_4\output_tests.xlsx',ub_vec_"&amp;TU233&amp;"','ub_vec_"&amp;TU233&amp;"');"</f>
        <v>xlswrite('G:\Mi unidad\1. PROYECTOS TELLO 2022\SCM SPILL OVERS\outputs\PEAO\alimentos\1%\simulacion_4\output_tests.xlsx',ub_vec_139','ub_vec_139');</v>
      </c>
      <c r="UB233">
        <v>139</v>
      </c>
      <c r="UC233" t="str">
        <f>"xlswrite('G:\Mi unidad\1. PROYECTOS TELLO 2022\SCM SPILL OVERS\outputs\PEAO\jefe_hogar\1%\simulacion_4\output_tests.xlsx',ub_vec_"&amp;UB233&amp;"','ub_vec_"&amp;UB233&amp;"');"</f>
        <v>xlswrite('G:\Mi unidad\1. PROYECTOS TELLO 2022\SCM SPILL OVERS\outputs\PEAO\jefe_hogar\1%\simulacion_4\output_tests.xlsx',ub_vec_139','ub_vec_139');</v>
      </c>
      <c r="UI233">
        <v>139</v>
      </c>
      <c r="UJ233" t="str">
        <f>"xlswrite('G:\Mi unidad\1. PROYECTOS TELLO 2022\SCM SPILL OVERS\outputs\PEAO\mujeres\1%\simulacion_4\output_tests.xlsx',ub_vec_"&amp;UI233&amp;"','ub_vec_"&amp;UI233&amp;"');"</f>
        <v>xlswrite('G:\Mi unidad\1. PROYECTOS TELLO 2022\SCM SPILL OVERS\outputs\PEAO\mujeres\1%\simulacion_4\output_tests.xlsx',ub_vec_139','ub_vec_139');</v>
      </c>
      <c r="UU233">
        <v>139</v>
      </c>
      <c r="UV233" t="str">
        <f>"xlswrite('G:\Mi unidad\1. PROYECTOS TELLO 2022\SCM SPILL OVERS\outputs\PEAO\criminalidad\1%\simulacion_4\output_tests.xlsx',ub_vec_"&amp;UU233&amp;"','ub_vec_"&amp;UU233&amp;"');"</f>
        <v>xlswrite('G:\Mi unidad\1. PROYECTOS TELLO 2022\SCM SPILL OVERS\outputs\PEAO\criminalidad\1%\simulacion_4\output_tests.xlsx',ub_vec_139','ub_vec_139');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OVERS\outputs\PEAO\bajo_niv_educ\1%\simulacion_4\output_tests.xlsx',p_value_vec_"&amp;QW234&amp;"','p_value_vec_"&amp;QW234&amp;"');"</f>
        <v>xlswrite('G:\Mi unidad\1. PROYECTOS TELLO 2022\SCM SPILL OVERS\outputs\PEAO\bajo_niv_educ\1%\simulacion_4\output_tests.xlsx',p_value_vec_139','p_value_vec_139');</v>
      </c>
      <c r="RK234">
        <v>139</v>
      </c>
      <c r="RL234" t="str">
        <f>"xlswrite('G:\Mi unidad\1. PROYECTOS TELLO 2022\SCM SPILL OVERS\outputs\PEAO\bajo_ingreso\1%\simulacion_4\output_tests.xlsx',p_value_vec_"&amp;RK234&amp;"','p_value_vec_"&amp;RK234&amp;"');"</f>
        <v>xlswrite('G:\Mi unidad\1. PROYECTOS TELLO 2022\SCM SPILL OVERS\outputs\PEAO\bajo_ingreso\1%\simulacion_4\output_tests.xlsx',p_value_vec_139','p_value_vec_139');</v>
      </c>
      <c r="RW234">
        <v>139</v>
      </c>
      <c r="RX234" t="str">
        <f>"xlswrite('G:\Mi unidad\1. PROYECTOS TELLO 2022\SCM SPILL OVERS\outputs\PEAO\densidad\1%\simulacion_4\output_tests.xlsx',p_value_vec_"&amp;RW234&amp;"','p_value_vec_"&amp;RW234&amp;"');"</f>
        <v>xlswrite('G:\Mi unidad\1. PROYECTOS TELLO 2022\SCM SPILL OVERS\outputs\PEAO\densidad\1%\simulacion_4\output_tests.xlsx',p_value_vec_139','p_value_vec_139');</v>
      </c>
      <c r="SI234">
        <v>139</v>
      </c>
      <c r="SJ234" t="str">
        <f>"xlswrite('G:\Mi unidad\1. PROYECTOS TELLO 2022\SCM SPILL OVERS\outputs\PEAO\densidad_g\1%\simulacion_4\output_tests.xlsx',p_value_vec_"&amp;SI234&amp;"','p_value_vec_"&amp;SI234&amp;"');"</f>
        <v>xlswrite('G:\Mi unidad\1. PROYECTOS TELLO 2022\SCM SPILL OVERS\outputs\PEAO\densidad_g\1%\simulacion_4\output_tests.xlsx',p_value_vec_139','p_value_vec_139');</v>
      </c>
      <c r="SU234">
        <v>139</v>
      </c>
      <c r="SV234" t="str">
        <f>"xlswrite('G:\Mi unidad\1. PROYECTOS TELLO 2022\SCM SPILL OVERS\outputs\PEAO\distancia_centro_salud\1%\simulacion_4\output_tests.xlsx',p_value_vec_"&amp;SU234&amp;"','p_value_vec_"&amp;SU234&amp;"');"</f>
        <v>xlswrite('G:\Mi unidad\1. PROYECTOS TELLO 2022\SCM SPILL OVERS\outputs\PEAO\distancia_centro_salud\1%\simulacion_4\output_tests.xlsx',p_value_vec_139','p_value_vec_139');</v>
      </c>
      <c r="TH234">
        <v>139</v>
      </c>
      <c r="TI234" t="str">
        <f>"xlswrite('G:\Mi unidad\1. PROYECTOS TELLO 2022\SCM SPILL OVERS\outputs\PEAO\informalidad\1%\simulacion_4\output_tests.xlsx',p_value_vec_"&amp;TH234&amp;"','p_value_vec_"&amp;TH234&amp;"');"</f>
        <v>xlswrite('G:\Mi unidad\1. PROYECTOS TELLO 2022\SCM SPILL OVERS\outputs\PEAO\informalidad\1%\simulacion_4\output_tests.xlsx',p_value_vec_139','p_value_vec_139');</v>
      </c>
      <c r="TU234">
        <v>139</v>
      </c>
      <c r="TV234" t="str">
        <f>"xlswrite('G:\Mi unidad\1. PROYECTOS TELLO 2022\SCM SPILL OVERS\outputs\PEAO\alimentos\1%\simulacion_4\output_tests.xlsx',p_value_vec_"&amp;TU234&amp;"','p_value_vec_"&amp;TU234&amp;"');"</f>
        <v>xlswrite('G:\Mi unidad\1. PROYECTOS TELLO 2022\SCM SPILL OVERS\outputs\PEAO\alimentos\1%\simulacion_4\output_tests.xlsx',p_value_vec_139','p_value_vec_139');</v>
      </c>
      <c r="UB234">
        <v>139</v>
      </c>
      <c r="UC234" t="str">
        <f>"xlswrite('G:\Mi unidad\1. PROYECTOS TELLO 2022\SCM SPILL OVERS\outputs\PEAO\jefe_hogar\1%\simulacion_4\output_tests.xlsx',p_value_vec_"&amp;UB234&amp;"','p_value_vec_"&amp;UB234&amp;"');"</f>
        <v>xlswrite('G:\Mi unidad\1. PROYECTOS TELLO 2022\SCM SPILL OVERS\outputs\PEAO\jefe_hogar\1%\simulacion_4\output_tests.xlsx',p_value_vec_139','p_value_vec_139');</v>
      </c>
      <c r="UI234">
        <v>139</v>
      </c>
      <c r="UJ234" t="str">
        <f>"xlswrite('G:\Mi unidad\1. PROYECTOS TELLO 2022\SCM SPILL OVERS\outputs\PEAO\mujeres\1%\simulacion_4\output_tests.xlsx',p_value_vec_"&amp;UI234&amp;"','p_value_vec_"&amp;UI234&amp;"');"</f>
        <v>xlswrite('G:\Mi unidad\1. PROYECTOS TELLO 2022\SCM SPILL OVERS\outputs\PEAO\mujeres\1%\simulacion_4\output_tests.xlsx',p_value_vec_139','p_value_vec_139');</v>
      </c>
      <c r="UU234">
        <v>139</v>
      </c>
      <c r="UV234" t="str">
        <f>"xlswrite('G:\Mi unidad\1. PROYECTOS TELLO 2022\SCM SPILL OVERS\outputs\PEAO\criminalidad\1%\simulacion_4\output_tests.xlsx',p_value_vec_"&amp;UU234&amp;"','p_value_vec_"&amp;UU234&amp;"');"</f>
        <v>xlswrite('G:\Mi unidad\1. PROYECTOS TELLO 2022\SCM SPILL OVERS\outputs\PEAO\criminalidad\1%\simulacion_4\output_tests.xlsx',p_value_vec_139','p_value_vec_139');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sp_andrews(Y_pre_"&amp;QP235&amp;",PEAO_"&amp;QP235&amp;"(:,T+s),A_"&amp;QP235&amp;",C,d,alpha_sig);"</f>
        <v xml:space="preserve">    spillover_test_107(s) = sp_andrews(Y_pre_107,PEAO_107(:,T+s),A_107,C,d,alpha_sig);</v>
      </c>
      <c r="QW235">
        <v>139</v>
      </c>
      <c r="QX235" t="str">
        <f>"xlswrite('G:\Mi unidad\1. PROYECTOS TELLO 2022\SCM SPILL OVERS\outputs\PEAO\bajo_niv_educ\1%\simulacion_4\output_tests.xlsx',alpha1_hat_vec_"&amp;QW235&amp;"','alpha1_hat_vec_"&amp;QW235&amp;"');"</f>
        <v>xlswrite('G:\Mi unidad\1. PROYECTOS TELLO 2022\SCM SPILL OVERS\outputs\PEAO\bajo_niv_educ\1%\simulacion_4\output_tests.xlsx',alpha1_hat_vec_139','alpha1_hat_vec_139');</v>
      </c>
      <c r="RK235">
        <v>139</v>
      </c>
      <c r="RL235" t="str">
        <f>"xlswrite('G:\Mi unidad\1. PROYECTOS TELLO 2022\SCM SPILL OVERS\outputs\PEAO\bajo_ingreso\1%\simulacion_4\output_tests.xlsx',alpha1_hat_vec_"&amp;RK235&amp;"','alpha1_hat_vec_"&amp;RK235&amp;"');"</f>
        <v>xlswrite('G:\Mi unidad\1. PROYECTOS TELLO 2022\SCM SPILL OVERS\outputs\PEAO\bajo_ingreso\1%\simulacion_4\output_tests.xlsx',alpha1_hat_vec_139','alpha1_hat_vec_139');</v>
      </c>
      <c r="RW235">
        <v>139</v>
      </c>
      <c r="RX235" t="str">
        <f>"xlswrite('G:\Mi unidad\1. PROYECTOS TELLO 2022\SCM SPILL OVERS\outputs\PEAO\densidad\1%\simulacion_4\output_tests.xlsx',alpha1_hat_vec_"&amp;RW235&amp;"','alpha1_hat_vec_"&amp;RW235&amp;"');"</f>
        <v>xlswrite('G:\Mi unidad\1. PROYECTOS TELLO 2022\SCM SPILL OVERS\outputs\PEAO\densidad\1%\simulacion_4\output_tests.xlsx',alpha1_hat_vec_139','alpha1_hat_vec_139');</v>
      </c>
      <c r="SI235">
        <v>139</v>
      </c>
      <c r="SJ235" t="str">
        <f>"xlswrite('G:\Mi unidad\1. PROYECTOS TELLO 2022\SCM SPILL OVERS\outputs\PEAO\densidad_g\1%\simulacion_4\output_tests.xlsx',alpha1_hat_vec_"&amp;SI235&amp;"','alpha1_hat_vec_"&amp;SI235&amp;"');"</f>
        <v>xlswrite('G:\Mi unidad\1. PROYECTOS TELLO 2022\SCM SPILL OVERS\outputs\PEAO\densidad_g\1%\simulacion_4\output_tests.xlsx',alpha1_hat_vec_139','alpha1_hat_vec_139');</v>
      </c>
      <c r="SU235">
        <v>139</v>
      </c>
      <c r="SV235" t="str">
        <f>"xlswrite('G:\Mi unidad\1. PROYECTOS TELLO 2022\SCM SPILL OVERS\outputs\PEAO\distancia_centro_salud\1%\simulacion_4\output_tests.xlsx',alpha1_hat_vec_"&amp;SU235&amp;"','alpha1_hat_vec_"&amp;SU235&amp;"');"</f>
        <v>xlswrite('G:\Mi unidad\1. PROYECTOS TELLO 2022\SCM SPILL OVERS\outputs\PEAO\distancia_centro_salud\1%\simulacion_4\output_tests.xlsx',alpha1_hat_vec_139','alpha1_hat_vec_139');</v>
      </c>
      <c r="TH235">
        <v>139</v>
      </c>
      <c r="TI235" t="str">
        <f>"xlswrite('G:\Mi unidad\1. PROYECTOS TELLO 2022\SCM SPILL OVERS\outputs\PEAO\informalidad\1%\simulacion_4\output_tests.xlsx',alpha1_hat_vec_"&amp;TH235&amp;"','alpha1_hat_vec_"&amp;TH235&amp;"');"</f>
        <v>xlswrite('G:\Mi unidad\1. PROYECTOS TELLO 2022\SCM SPILL OVERS\outputs\PEAO\informalidad\1%\simulacion_4\output_tests.xlsx',alpha1_hat_vec_139','alpha1_hat_vec_139');</v>
      </c>
      <c r="TU235">
        <v>139</v>
      </c>
      <c r="TV235" t="str">
        <f>"xlswrite('G:\Mi unidad\1. PROYECTOS TELLO 2022\SCM SPILL OVERS\outputs\PEAO\alimentos\1%\simulacion_4\output_tests.xlsx',alpha1_hat_vec_"&amp;TU235&amp;"','alpha1_hat_vec_"&amp;TU235&amp;"');"</f>
        <v>xlswrite('G:\Mi unidad\1. PROYECTOS TELLO 2022\SCM SPILL OVERS\outputs\PEAO\alimentos\1%\simulacion_4\output_tests.xlsx',alpha1_hat_vec_139','alpha1_hat_vec_139');</v>
      </c>
      <c r="UB235">
        <v>139</v>
      </c>
      <c r="UC235" t="str">
        <f>"xlswrite('G:\Mi unidad\1. PROYECTOS TELLO 2022\SCM SPILL OVERS\outputs\PEAO\jefe_hogar\1%\simulacion_4\output_tests.xlsx',alpha1_hat_vec_"&amp;UB235&amp;"','alpha1_hat_vec_"&amp;UB235&amp;"');"</f>
        <v>xlswrite('G:\Mi unidad\1. PROYECTOS TELLO 2022\SCM SPILL OVERS\outputs\PEAO\jefe_hogar\1%\simulacion_4\output_tests.xlsx',alpha1_hat_vec_139','alpha1_hat_vec_139');</v>
      </c>
      <c r="UI235">
        <v>139</v>
      </c>
      <c r="UJ235" t="str">
        <f>"xlswrite('G:\Mi unidad\1. PROYECTOS TELLO 2022\SCM SPILL OVERS\outputs\PEAO\mujeres\1%\simulacion_4\output_tests.xlsx',alpha1_hat_vec_"&amp;UI235&amp;"','alpha1_hat_vec_"&amp;UI235&amp;"');"</f>
        <v>xlswrite('G:\Mi unidad\1. PROYECTOS TELLO 2022\SCM SPILL OVERS\outputs\PEAO\mujeres\1%\simulacion_4\output_tests.xlsx',alpha1_hat_vec_139','alpha1_hat_vec_139');</v>
      </c>
      <c r="UU235">
        <v>139</v>
      </c>
      <c r="UV235" t="str">
        <f>"xlswrite('G:\Mi unidad\1. PROYECTOS TELLO 2022\SCM SPILL OVERS\outputs\PEAO\criminalidad\1%\simulacion_4\output_tests.xlsx',alpha1_hat_vec_"&amp;UU235&amp;"','alpha1_hat_vec_"&amp;UU235&amp;"');"</f>
        <v>xlswrite('G:\Mi unidad\1. PROYECTOS TELLO 2022\SCM SPILL OVERS\outputs\PEAO\criminalidad\1%\simulacion_4\output_tests.xlsx',alpha1_hat_vec_139','alpha1_hat_vec_139');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OVERS\outputs\PEAO\bajo_niv_educ\1%\simulacion_4\output_tests.xlsx',spillover_test_"&amp;QW236&amp;"','sp_test_"&amp;QW236&amp;"');"</f>
        <v>xlswrite('G:\Mi unidad\1. PROYECTOS TELLO 2022\SCM SPILL OVERS\outputs\PEAO\bajo_niv_educ\1%\simulacion_4\output_tests.xlsx',spillover_test_139','sp_test_139');</v>
      </c>
      <c r="RK236">
        <v>139</v>
      </c>
      <c r="RL236" t="str">
        <f>"xlswrite('G:\Mi unidad\1. PROYECTOS TELLO 2022\SCM SPILL OVERS\outputs\PEAO\bajo_ingreso\1%\simulacion_4\output_tests.xlsx',spillover_test_"&amp;RK236&amp;"','sp_test_"&amp;RK236&amp;"');"</f>
        <v>xlswrite('G:\Mi unidad\1. PROYECTOS TELLO 2022\SCM SPILL OVERS\outputs\PEAO\bajo_ingreso\1%\simulacion_4\output_tests.xlsx',spillover_test_139','sp_test_139');</v>
      </c>
      <c r="RW236">
        <v>139</v>
      </c>
      <c r="RX236" t="str">
        <f>"xlswrite('G:\Mi unidad\1. PROYECTOS TELLO 2022\SCM SPILL OVERS\outputs\PEAO\densidad\1%\simulacion_4\output_tests.xlsx',spillover_test_"&amp;RW236&amp;"','sp_test_"&amp;RW236&amp;"');"</f>
        <v>xlswrite('G:\Mi unidad\1. PROYECTOS TELLO 2022\SCM SPILL OVERS\outputs\PEAO\densidad\1%\simulacion_4\output_tests.xlsx',spillover_test_139','sp_test_139');</v>
      </c>
      <c r="SI236">
        <v>139</v>
      </c>
      <c r="SJ236" t="str">
        <f>"xlswrite('G:\Mi unidad\1. PROYECTOS TELLO 2022\SCM SPILL OVERS\outputs\PEAO\densidad_g\1%\simulacion_4\output_tests.xlsx',spillover_test_"&amp;SI236&amp;"','sp_test_"&amp;SI236&amp;"');"</f>
        <v>xlswrite('G:\Mi unidad\1. PROYECTOS TELLO 2022\SCM SPILL OVERS\outputs\PEAO\densidad_g\1%\simulacion_4\output_tests.xlsx',spillover_test_139','sp_test_139');</v>
      </c>
      <c r="SU236">
        <v>139</v>
      </c>
      <c r="SV236" t="str">
        <f>"xlswrite('G:\Mi unidad\1. PROYECTOS TELLO 2022\SCM SPILL OVERS\outputs\PEAO\distancia_centro_salud\1%\simulacion_4\output_tests.xlsx',spillover_test_"&amp;SU236&amp;"','sp_test_"&amp;SU236&amp;"');"</f>
        <v>xlswrite('G:\Mi unidad\1. PROYECTOS TELLO 2022\SCM SPILL OVERS\outputs\PEAO\distancia_centro_salud\1%\simulacion_4\output_tests.xlsx',spillover_test_139','sp_test_139');</v>
      </c>
      <c r="TH236">
        <v>139</v>
      </c>
      <c r="TI236" t="str">
        <f>"xlswrite('G:\Mi unidad\1. PROYECTOS TELLO 2022\SCM SPILL OVERS\outputs\PEAO\informalidad\1%\simulacion_4\output_tests.xlsx',spillover_test_"&amp;TH236&amp;"','sp_test_"&amp;TH236&amp;"');"</f>
        <v>xlswrite('G:\Mi unidad\1. PROYECTOS TELLO 2022\SCM SPILL OVERS\outputs\PEAO\informalidad\1%\simulacion_4\output_tests.xlsx',spillover_test_139','sp_test_139');</v>
      </c>
      <c r="TU236">
        <v>139</v>
      </c>
      <c r="TV236" t="str">
        <f>"xlswrite('G:\Mi unidad\1. PROYECTOS TELLO 2022\SCM SPILL OVERS\outputs\PEAO\alimentos\1%\simulacion_4\output_tests.xlsx',spillover_test_"&amp;TU236&amp;"','sp_test_"&amp;TU236&amp;"');"</f>
        <v>xlswrite('G:\Mi unidad\1. PROYECTOS TELLO 2022\SCM SPILL OVERS\outputs\PEAO\alimentos\1%\simulacion_4\output_tests.xlsx',spillover_test_139','sp_test_139');</v>
      </c>
      <c r="UB236">
        <v>139</v>
      </c>
      <c r="UC236" t="str">
        <f>"xlswrite('G:\Mi unidad\1. PROYECTOS TELLO 2022\SCM SPILL OVERS\outputs\PEAO\jefe_hogar\1%\simulacion_4\output_tests.xlsx',spillover_test_"&amp;UB236&amp;"','sp_test_"&amp;UB236&amp;"');"</f>
        <v>xlswrite('G:\Mi unidad\1. PROYECTOS TELLO 2022\SCM SPILL OVERS\outputs\PEAO\jefe_hogar\1%\simulacion_4\output_tests.xlsx',spillover_test_139','sp_test_139');</v>
      </c>
      <c r="UI236">
        <v>139</v>
      </c>
      <c r="UJ236" t="str">
        <f>"xlswrite('G:\Mi unidad\1. PROYECTOS TELLO 2022\SCM SPILL OVERS\outputs\PEAO\mujeres\1%\simulacion_4\output_tests.xlsx',spillover_test_"&amp;UI236&amp;"','sp_test_"&amp;UI236&amp;"');"</f>
        <v>xlswrite('G:\Mi unidad\1. PROYECTOS TELLO 2022\SCM SPILL OVERS\outputs\PEAO\mujeres\1%\simulacion_4\output_tests.xlsx',spillover_test_139','sp_test_139');</v>
      </c>
      <c r="UU236">
        <v>139</v>
      </c>
      <c r="UV236" t="str">
        <f>"xlswrite('G:\Mi unidad\1. PROYECTOS TELLO 2022\SCM SPILL OVERS\outputs\PEAO\criminalidad\1%\simulacion_4\output_tests.xlsx',spillover_test_"&amp;UU236&amp;"','sp_test_"&amp;UU236&amp;"');"</f>
        <v>xlswrite('G:\Mi unidad\1. PROYECTOS TELLO 2022\SCM SPILL OVERS\outputs\PEAO\criminalidad\1%\simulacion_4\output_tests.xlsx',spillover_test_139','sp_test_139');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OVERS\outputs\PEAO\bajo_niv_educ\1%\simulacion_4\output_tests.xlsx',lb_vec_"&amp;QW237&amp;"','lb_vec_"&amp;QW237&amp;"');"</f>
        <v>xlswrite('G:\Mi unidad\1. PROYECTOS TELLO 2022\SCM SPILL OVERS\outputs\PEAO\bajo_niv_educ\1%\simulacion_4\output_tests.xlsx',lb_vec_140','lb_vec_140');</v>
      </c>
      <c r="RK237">
        <v>140</v>
      </c>
      <c r="RL237" t="str">
        <f>"xlswrite('G:\Mi unidad\1. PROYECTOS TELLO 2022\SCM SPILL OVERS\outputs\PEAO\bajo_ingreso\1%\simulacion_4\output_tests.xlsx',lb_vec_"&amp;RK237&amp;"','lb_vec_"&amp;RK237&amp;"');"</f>
        <v>xlswrite('G:\Mi unidad\1. PROYECTOS TELLO 2022\SCM SPILL OVERS\outputs\PEAO\bajo_ingreso\1%\simulacion_4\output_tests.xlsx',lb_vec_140','lb_vec_140');</v>
      </c>
      <c r="RW237">
        <v>140</v>
      </c>
      <c r="RX237" t="str">
        <f>"xlswrite('G:\Mi unidad\1. PROYECTOS TELLO 2022\SCM SPILL OVERS\outputs\PEAO\densidad\1%\simulacion_4\output_tests.xlsx',lb_vec_"&amp;RW237&amp;"','lb_vec_"&amp;RW237&amp;"');"</f>
        <v>xlswrite('G:\Mi unidad\1. PROYECTOS TELLO 2022\SCM SPILL OVERS\outputs\PEAO\densidad\1%\simulacion_4\output_tests.xlsx',lb_vec_140','lb_vec_140');</v>
      </c>
      <c r="SI237">
        <v>140</v>
      </c>
      <c r="SJ237" t="str">
        <f>"xlswrite('G:\Mi unidad\1. PROYECTOS TELLO 2022\SCM SPILL OVERS\outputs\PEAO\densidad_g\1%\simulacion_4\output_tests.xlsx',lb_vec_"&amp;SI237&amp;"','lb_vec_"&amp;SI237&amp;"');"</f>
        <v>xlswrite('G:\Mi unidad\1. PROYECTOS TELLO 2022\SCM SPILL OVERS\outputs\PEAO\densidad_g\1%\simulacion_4\output_tests.xlsx',lb_vec_140','lb_vec_140');</v>
      </c>
      <c r="SU237">
        <v>140</v>
      </c>
      <c r="SV237" t="str">
        <f>"xlswrite('G:\Mi unidad\1. PROYECTOS TELLO 2022\SCM SPILL OVERS\outputs\PEAO\distancia_centro_salud\1%\simulacion_4\output_tests.xlsx',lb_vec_"&amp;SU237&amp;"','lb_vec_"&amp;SU237&amp;"');"</f>
        <v>xlswrite('G:\Mi unidad\1. PROYECTOS TELLO 2022\SCM SPILL OVERS\outputs\PEAO\distancia_centro_salud\1%\simulacion_4\output_tests.xlsx',lb_vec_140','lb_vec_140');</v>
      </c>
      <c r="TH237">
        <v>140</v>
      </c>
      <c r="TI237" t="str">
        <f>"xlswrite('G:\Mi unidad\1. PROYECTOS TELLO 2022\SCM SPILL OVERS\outputs\PEAO\informalidad\1%\simulacion_4\output_tests.xlsx',lb_vec_"&amp;TH237&amp;"','lb_vec_"&amp;TH237&amp;"');"</f>
        <v>xlswrite('G:\Mi unidad\1. PROYECTOS TELLO 2022\SCM SPILL OVERS\outputs\PEAO\informalidad\1%\simulacion_4\output_tests.xlsx',lb_vec_140','lb_vec_140');</v>
      </c>
      <c r="TU237">
        <v>140</v>
      </c>
      <c r="TV237" t="str">
        <f>"xlswrite('G:\Mi unidad\1. PROYECTOS TELLO 2022\SCM SPILL OVERS\outputs\PEAO\alimentos\1%\simulacion_4\output_tests.xlsx',lb_vec_"&amp;TU237&amp;"','lb_vec_"&amp;TU237&amp;"');"</f>
        <v>xlswrite('G:\Mi unidad\1. PROYECTOS TELLO 2022\SCM SPILL OVERS\outputs\PEAO\alimentos\1%\simulacion_4\output_tests.xlsx',lb_vec_140','lb_vec_140');</v>
      </c>
      <c r="UB237">
        <v>140</v>
      </c>
      <c r="UC237" t="str">
        <f>"xlswrite('G:\Mi unidad\1. PROYECTOS TELLO 2022\SCM SPILL OVERS\outputs\PEAO\jefe_hogar\1%\simulacion_4\output_tests.xlsx',lb_vec_"&amp;UB237&amp;"','lb_vec_"&amp;UB237&amp;"');"</f>
        <v>xlswrite('G:\Mi unidad\1. PROYECTOS TELLO 2022\SCM SPILL OVERS\outputs\PEAO\jefe_hogar\1%\simulacion_4\output_tests.xlsx',lb_vec_140','lb_vec_140');</v>
      </c>
      <c r="UI237">
        <v>140</v>
      </c>
      <c r="UJ237" t="str">
        <f>"xlswrite('G:\Mi unidad\1. PROYECTOS TELLO 2022\SCM SPILL OVERS\outputs\PEAO\mujeres\1%\simulacion_4\output_tests.xlsx',lb_vec_"&amp;UI237&amp;"','lb_vec_"&amp;UI237&amp;"');"</f>
        <v>xlswrite('G:\Mi unidad\1. PROYECTOS TELLO 2022\SCM SPILL OVERS\outputs\PEAO\mujeres\1%\simulacion_4\output_tests.xlsx',lb_vec_140','lb_vec_140');</v>
      </c>
      <c r="UU237">
        <v>140</v>
      </c>
      <c r="UV237" t="str">
        <f>"xlswrite('G:\Mi unidad\1. PROYECTOS TELLO 2022\SCM SPILL OVERS\outputs\PEAO\criminalidad\1%\simulacion_4\output_tests.xlsx',lb_vec_"&amp;UU237&amp;"','lb_vec_"&amp;UU237&amp;"');"</f>
        <v>xlswrite('G:\Mi unidad\1. PROYECTOS TELLO 2022\SCM SPILL OVERS\outputs\PEAO\criminalidad\1%\simulacion_4\output_tests.xlsx',lb_vec_140','lb_vec_140');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OVERS\outputs\PEAO\bajo_niv_educ\1%\simulacion_4\output_tests.xlsx',ub_vec_"&amp;QW238&amp;"','ub_vec_"&amp;QW238&amp;"');"</f>
        <v>xlswrite('G:\Mi unidad\1. PROYECTOS TELLO 2022\SCM SPILL OVERS\outputs\PEAO\bajo_niv_educ\1%\simulacion_4\output_tests.xlsx',ub_vec_140','ub_vec_140');</v>
      </c>
      <c r="RK238">
        <v>140</v>
      </c>
      <c r="RL238" t="str">
        <f>"xlswrite('G:\Mi unidad\1. PROYECTOS TELLO 2022\SCM SPILL OVERS\outputs\PEAO\bajo_ingreso\1%\simulacion_4\output_tests.xlsx',ub_vec_"&amp;RK238&amp;"','ub_vec_"&amp;RK238&amp;"');"</f>
        <v>xlswrite('G:\Mi unidad\1. PROYECTOS TELLO 2022\SCM SPILL OVERS\outputs\PEAO\bajo_ingreso\1%\simulacion_4\output_tests.xlsx',ub_vec_140','ub_vec_140');</v>
      </c>
      <c r="RW238">
        <v>140</v>
      </c>
      <c r="RX238" t="str">
        <f>"xlswrite('G:\Mi unidad\1. PROYECTOS TELLO 2022\SCM SPILL OVERS\outputs\PEAO\densidad\1%\simulacion_4\output_tests.xlsx',ub_vec_"&amp;RW238&amp;"','ub_vec_"&amp;RW238&amp;"');"</f>
        <v>xlswrite('G:\Mi unidad\1. PROYECTOS TELLO 2022\SCM SPILL OVERS\outputs\PEAO\densidad\1%\simulacion_4\output_tests.xlsx',ub_vec_140','ub_vec_140');</v>
      </c>
      <c r="SI238">
        <v>140</v>
      </c>
      <c r="SJ238" t="str">
        <f>"xlswrite('G:\Mi unidad\1. PROYECTOS TELLO 2022\SCM SPILL OVERS\outputs\PEAO\densidad_g\1%\simulacion_4\output_tests.xlsx',ub_vec_"&amp;SI238&amp;"','ub_vec_"&amp;SI238&amp;"');"</f>
        <v>xlswrite('G:\Mi unidad\1. PROYECTOS TELLO 2022\SCM SPILL OVERS\outputs\PEAO\densidad_g\1%\simulacion_4\output_tests.xlsx',ub_vec_140','ub_vec_140');</v>
      </c>
      <c r="SU238">
        <v>140</v>
      </c>
      <c r="SV238" t="str">
        <f>"xlswrite('G:\Mi unidad\1. PROYECTOS TELLO 2022\SCM SPILL OVERS\outputs\PEAO\distancia_centro_salud\1%\simulacion_4\output_tests.xlsx',ub_vec_"&amp;SU238&amp;"','ub_vec_"&amp;SU238&amp;"');"</f>
        <v>xlswrite('G:\Mi unidad\1. PROYECTOS TELLO 2022\SCM SPILL OVERS\outputs\PEAO\distancia_centro_salud\1%\simulacion_4\output_tests.xlsx',ub_vec_140','ub_vec_140');</v>
      </c>
      <c r="TH238">
        <v>140</v>
      </c>
      <c r="TI238" t="str">
        <f>"xlswrite('G:\Mi unidad\1. PROYECTOS TELLO 2022\SCM SPILL OVERS\outputs\PEAO\informalidad\1%\simulacion_4\output_tests.xlsx',ub_vec_"&amp;TH238&amp;"','ub_vec_"&amp;TH238&amp;"');"</f>
        <v>xlswrite('G:\Mi unidad\1. PROYECTOS TELLO 2022\SCM SPILL OVERS\outputs\PEAO\informalidad\1%\simulacion_4\output_tests.xlsx',ub_vec_140','ub_vec_140');</v>
      </c>
      <c r="TU238">
        <v>140</v>
      </c>
      <c r="TV238" t="str">
        <f>"xlswrite('G:\Mi unidad\1. PROYECTOS TELLO 2022\SCM SPILL OVERS\outputs\PEAO\alimentos\1%\simulacion_4\output_tests.xlsx',ub_vec_"&amp;TU238&amp;"','ub_vec_"&amp;TU238&amp;"');"</f>
        <v>xlswrite('G:\Mi unidad\1. PROYECTOS TELLO 2022\SCM SPILL OVERS\outputs\PEAO\alimentos\1%\simulacion_4\output_tests.xlsx',ub_vec_140','ub_vec_140');</v>
      </c>
      <c r="UB238">
        <v>140</v>
      </c>
      <c r="UC238" t="str">
        <f>"xlswrite('G:\Mi unidad\1. PROYECTOS TELLO 2022\SCM SPILL OVERS\outputs\PEAO\jefe_hogar\1%\simulacion_4\output_tests.xlsx',ub_vec_"&amp;UB238&amp;"','ub_vec_"&amp;UB238&amp;"');"</f>
        <v>xlswrite('G:\Mi unidad\1. PROYECTOS TELLO 2022\SCM SPILL OVERS\outputs\PEAO\jefe_hogar\1%\simulacion_4\output_tests.xlsx',ub_vec_140','ub_vec_140');</v>
      </c>
      <c r="UI238">
        <v>140</v>
      </c>
      <c r="UJ238" t="str">
        <f>"xlswrite('G:\Mi unidad\1. PROYECTOS TELLO 2022\SCM SPILL OVERS\outputs\PEAO\mujeres\1%\simulacion_4\output_tests.xlsx',ub_vec_"&amp;UI238&amp;"','ub_vec_"&amp;UI238&amp;"');"</f>
        <v>xlswrite('G:\Mi unidad\1. PROYECTOS TELLO 2022\SCM SPILL OVERS\outputs\PEAO\mujeres\1%\simulacion_4\output_tests.xlsx',ub_vec_140','ub_vec_140');</v>
      </c>
      <c r="UU238">
        <v>140</v>
      </c>
      <c r="UV238" t="str">
        <f>"xlswrite('G:\Mi unidad\1. PROYECTOS TELLO 2022\SCM SPILL OVERS\outputs\PEAO\criminalidad\1%\simulacion_4\output_tests.xlsx',ub_vec_"&amp;UU238&amp;"','ub_vec_"&amp;UU238&amp;"');"</f>
        <v>xlswrite('G:\Mi unidad\1. PROYECTOS TELLO 2022\SCM SPILL OVERS\outputs\PEAO\criminalidad\1%\simulacion_4\output_tests.xlsx',ub_vec_140','ub_vec_140');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OVERS\outputs\PEAO\bajo_niv_educ\1%\simulacion_4\output_tests.xlsx',p_value_vec_"&amp;QW239&amp;"','p_value_vec_"&amp;QW239&amp;"');"</f>
        <v>xlswrite('G:\Mi unidad\1. PROYECTOS TELLO 2022\SCM SPILL OVERS\outputs\PEAO\bajo_niv_educ\1%\simulacion_4\output_tests.xlsx',p_value_vec_140','p_value_vec_140');</v>
      </c>
      <c r="RK239">
        <v>140</v>
      </c>
      <c r="RL239" t="str">
        <f>"xlswrite('G:\Mi unidad\1. PROYECTOS TELLO 2022\SCM SPILL OVERS\outputs\PEAO\bajo_ingreso\1%\simulacion_4\output_tests.xlsx',p_value_vec_"&amp;RK239&amp;"','p_value_vec_"&amp;RK239&amp;"');"</f>
        <v>xlswrite('G:\Mi unidad\1. PROYECTOS TELLO 2022\SCM SPILL OVERS\outputs\PEAO\bajo_ingreso\1%\simulacion_4\output_tests.xlsx',p_value_vec_140','p_value_vec_140');</v>
      </c>
      <c r="RW239">
        <v>140</v>
      </c>
      <c r="RX239" t="str">
        <f>"xlswrite('G:\Mi unidad\1. PROYECTOS TELLO 2022\SCM SPILL OVERS\outputs\PEAO\densidad\1%\simulacion_4\output_tests.xlsx',p_value_vec_"&amp;RW239&amp;"','p_value_vec_"&amp;RW239&amp;"');"</f>
        <v>xlswrite('G:\Mi unidad\1. PROYECTOS TELLO 2022\SCM SPILL OVERS\outputs\PEAO\densidad\1%\simulacion_4\output_tests.xlsx',p_value_vec_140','p_value_vec_140');</v>
      </c>
      <c r="SI239">
        <v>140</v>
      </c>
      <c r="SJ239" t="str">
        <f>"xlswrite('G:\Mi unidad\1. PROYECTOS TELLO 2022\SCM SPILL OVERS\outputs\PEAO\densidad_g\1%\simulacion_4\output_tests.xlsx',p_value_vec_"&amp;SI239&amp;"','p_value_vec_"&amp;SI239&amp;"');"</f>
        <v>xlswrite('G:\Mi unidad\1. PROYECTOS TELLO 2022\SCM SPILL OVERS\outputs\PEAO\densidad_g\1%\simulacion_4\output_tests.xlsx',p_value_vec_140','p_value_vec_140');</v>
      </c>
      <c r="SU239">
        <v>140</v>
      </c>
      <c r="SV239" t="str">
        <f>"xlswrite('G:\Mi unidad\1. PROYECTOS TELLO 2022\SCM SPILL OVERS\outputs\PEAO\distancia_centro_salud\1%\simulacion_4\output_tests.xlsx',p_value_vec_"&amp;SU239&amp;"','p_value_vec_"&amp;SU239&amp;"');"</f>
        <v>xlswrite('G:\Mi unidad\1. PROYECTOS TELLO 2022\SCM SPILL OVERS\outputs\PEAO\distancia_centro_salud\1%\simulacion_4\output_tests.xlsx',p_value_vec_140','p_value_vec_140');</v>
      </c>
      <c r="TH239">
        <v>140</v>
      </c>
      <c r="TI239" t="str">
        <f>"xlswrite('G:\Mi unidad\1. PROYECTOS TELLO 2022\SCM SPILL OVERS\outputs\PEAO\informalidad\1%\simulacion_4\output_tests.xlsx',p_value_vec_"&amp;TH239&amp;"','p_value_vec_"&amp;TH239&amp;"');"</f>
        <v>xlswrite('G:\Mi unidad\1. PROYECTOS TELLO 2022\SCM SPILL OVERS\outputs\PEAO\informalidad\1%\simulacion_4\output_tests.xlsx',p_value_vec_140','p_value_vec_140');</v>
      </c>
      <c r="TU239">
        <v>140</v>
      </c>
      <c r="TV239" t="str">
        <f>"xlswrite('G:\Mi unidad\1. PROYECTOS TELLO 2022\SCM SPILL OVERS\outputs\PEAO\alimentos\1%\simulacion_4\output_tests.xlsx',p_value_vec_"&amp;TU239&amp;"','p_value_vec_"&amp;TU239&amp;"');"</f>
        <v>xlswrite('G:\Mi unidad\1. PROYECTOS TELLO 2022\SCM SPILL OVERS\outputs\PEAO\alimentos\1%\simulacion_4\output_tests.xlsx',p_value_vec_140','p_value_vec_140');</v>
      </c>
      <c r="UB239">
        <v>140</v>
      </c>
      <c r="UC239" t="str">
        <f>"xlswrite('G:\Mi unidad\1. PROYECTOS TELLO 2022\SCM SPILL OVERS\outputs\PEAO\jefe_hogar\1%\simulacion_4\output_tests.xlsx',p_value_vec_"&amp;UB239&amp;"','p_value_vec_"&amp;UB239&amp;"');"</f>
        <v>xlswrite('G:\Mi unidad\1. PROYECTOS TELLO 2022\SCM SPILL OVERS\outputs\PEAO\jefe_hogar\1%\simulacion_4\output_tests.xlsx',p_value_vec_140','p_value_vec_140');</v>
      </c>
      <c r="UI239">
        <v>140</v>
      </c>
      <c r="UJ239" t="str">
        <f>"xlswrite('G:\Mi unidad\1. PROYECTOS TELLO 2022\SCM SPILL OVERS\outputs\PEAO\mujeres\1%\simulacion_4\output_tests.xlsx',p_value_vec_"&amp;UI239&amp;"','p_value_vec_"&amp;UI239&amp;"');"</f>
        <v>xlswrite('G:\Mi unidad\1. PROYECTOS TELLO 2022\SCM SPILL OVERS\outputs\PEAO\mujeres\1%\simulacion_4\output_tests.xlsx',p_value_vec_140','p_value_vec_140');</v>
      </c>
      <c r="UU239">
        <v>140</v>
      </c>
      <c r="UV239" t="str">
        <f>"xlswrite('G:\Mi unidad\1. PROYECTOS TELLO 2022\SCM SPILL OVERS\outputs\PEAO\criminalidad\1%\simulacion_4\output_tests.xlsx',p_value_vec_"&amp;UU239&amp;"','p_value_vec_"&amp;UU239&amp;"');"</f>
        <v>xlswrite('G:\Mi unidad\1. PROYECTOS TELLO 2022\SCM SPILL OVERS\outputs\PEAO\criminalidad\1%\simulacion_4\output_tests.xlsx',p_value_vec_140','p_value_vec_140');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OVERS\outputs\PEAO\bajo_niv_educ\1%\simulacion_4\output_tests.xlsx',alpha1_hat_vec_"&amp;QW240&amp;"','alpha1_hat_vec_"&amp;QW240&amp;"');"</f>
        <v>xlswrite('G:\Mi unidad\1. PROYECTOS TELLO 2022\SCM SPILL OVERS\outputs\PEAO\bajo_niv_educ\1%\simulacion_4\output_tests.xlsx',alpha1_hat_vec_140','alpha1_hat_vec_140');</v>
      </c>
      <c r="RK240">
        <v>140</v>
      </c>
      <c r="RL240" t="str">
        <f>"xlswrite('G:\Mi unidad\1. PROYECTOS TELLO 2022\SCM SPILL OVERS\outputs\PEAO\bajo_ingreso\1%\simulacion_4\output_tests.xlsx',alpha1_hat_vec_"&amp;RK240&amp;"','alpha1_hat_vec_"&amp;RK240&amp;"');"</f>
        <v>xlswrite('G:\Mi unidad\1. PROYECTOS TELLO 2022\SCM SPILL OVERS\outputs\PEAO\bajo_ingreso\1%\simulacion_4\output_tests.xlsx',alpha1_hat_vec_140','alpha1_hat_vec_140');</v>
      </c>
      <c r="RW240">
        <v>140</v>
      </c>
      <c r="RX240" t="str">
        <f>"xlswrite('G:\Mi unidad\1. PROYECTOS TELLO 2022\SCM SPILL OVERS\outputs\PEAO\densidad\1%\simulacion_4\output_tests.xlsx',alpha1_hat_vec_"&amp;RW240&amp;"','alpha1_hat_vec_"&amp;RW240&amp;"');"</f>
        <v>xlswrite('G:\Mi unidad\1. PROYECTOS TELLO 2022\SCM SPILL OVERS\outputs\PEAO\densidad\1%\simulacion_4\output_tests.xlsx',alpha1_hat_vec_140','alpha1_hat_vec_140');</v>
      </c>
      <c r="SI240">
        <v>140</v>
      </c>
      <c r="SJ240" t="str">
        <f>"xlswrite('G:\Mi unidad\1. PROYECTOS TELLO 2022\SCM SPILL OVERS\outputs\PEAO\densidad_g\1%\simulacion_4\output_tests.xlsx',alpha1_hat_vec_"&amp;SI240&amp;"','alpha1_hat_vec_"&amp;SI240&amp;"');"</f>
        <v>xlswrite('G:\Mi unidad\1. PROYECTOS TELLO 2022\SCM SPILL OVERS\outputs\PEAO\densidad_g\1%\simulacion_4\output_tests.xlsx',alpha1_hat_vec_140','alpha1_hat_vec_140');</v>
      </c>
      <c r="SU240">
        <v>140</v>
      </c>
      <c r="SV240" t="str">
        <f>"xlswrite('G:\Mi unidad\1. PROYECTOS TELLO 2022\SCM SPILL OVERS\outputs\PEAO\distancia_centro_salud\1%\simulacion_4\output_tests.xlsx',alpha1_hat_vec_"&amp;SU240&amp;"','alpha1_hat_vec_"&amp;SU240&amp;"');"</f>
        <v>xlswrite('G:\Mi unidad\1. PROYECTOS TELLO 2022\SCM SPILL OVERS\outputs\PEAO\distancia_centro_salud\1%\simulacion_4\output_tests.xlsx',alpha1_hat_vec_140','alpha1_hat_vec_140');</v>
      </c>
      <c r="TH240">
        <v>140</v>
      </c>
      <c r="TI240" t="str">
        <f>"xlswrite('G:\Mi unidad\1. PROYECTOS TELLO 2022\SCM SPILL OVERS\outputs\PEAO\informalidad\1%\simulacion_4\output_tests.xlsx',alpha1_hat_vec_"&amp;TH240&amp;"','alpha1_hat_vec_"&amp;TH240&amp;"');"</f>
        <v>xlswrite('G:\Mi unidad\1. PROYECTOS TELLO 2022\SCM SPILL OVERS\outputs\PEAO\informalidad\1%\simulacion_4\output_tests.xlsx',alpha1_hat_vec_140','alpha1_hat_vec_140');</v>
      </c>
      <c r="TU240">
        <v>140</v>
      </c>
      <c r="TV240" t="str">
        <f>"xlswrite('G:\Mi unidad\1. PROYECTOS TELLO 2022\SCM SPILL OVERS\outputs\PEAO\alimentos\1%\simulacion_4\output_tests.xlsx',alpha1_hat_vec_"&amp;TU240&amp;"','alpha1_hat_vec_"&amp;TU240&amp;"');"</f>
        <v>xlswrite('G:\Mi unidad\1. PROYECTOS TELLO 2022\SCM SPILL OVERS\outputs\PEAO\alimentos\1%\simulacion_4\output_tests.xlsx',alpha1_hat_vec_140','alpha1_hat_vec_140');</v>
      </c>
      <c r="UB240">
        <v>140</v>
      </c>
      <c r="UC240" t="str">
        <f>"xlswrite('G:\Mi unidad\1. PROYECTOS TELLO 2022\SCM SPILL OVERS\outputs\PEAO\jefe_hogar\1%\simulacion_4\output_tests.xlsx',alpha1_hat_vec_"&amp;UB240&amp;"','alpha1_hat_vec_"&amp;UB240&amp;"');"</f>
        <v>xlswrite('G:\Mi unidad\1. PROYECTOS TELLO 2022\SCM SPILL OVERS\outputs\PEAO\jefe_hogar\1%\simulacion_4\output_tests.xlsx',alpha1_hat_vec_140','alpha1_hat_vec_140');</v>
      </c>
      <c r="UI240">
        <v>140</v>
      </c>
      <c r="UJ240" t="str">
        <f>"xlswrite('G:\Mi unidad\1. PROYECTOS TELLO 2022\SCM SPILL OVERS\outputs\PEAO\mujeres\1%\simulacion_4\output_tests.xlsx',alpha1_hat_vec_"&amp;UI240&amp;"','alpha1_hat_vec_"&amp;UI240&amp;"');"</f>
        <v>xlswrite('G:\Mi unidad\1. PROYECTOS TELLO 2022\SCM SPILL OVERS\outputs\PEAO\mujeres\1%\simulacion_4\output_tests.xlsx',alpha1_hat_vec_140','alpha1_hat_vec_140');</v>
      </c>
      <c r="UU240">
        <v>140</v>
      </c>
      <c r="UV240" t="str">
        <f>"xlswrite('G:\Mi unidad\1. PROYECTOS TELLO 2022\SCM SPILL OVERS\outputs\PEAO\criminalidad\1%\simulacion_4\output_tests.xlsx',alpha1_hat_vec_"&amp;UU240&amp;"','alpha1_hat_vec_"&amp;UU240&amp;"');"</f>
        <v>xlswrite('G:\Mi unidad\1. PROYECTOS TELLO 2022\SCM SPILL OVERS\outputs\PEAO\criminalidad\1%\simulacion_4\output_tests.xlsx',alpha1_hat_vec_140','alpha1_hat_vec_140');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sp_andrews_te(Y_pre_"&amp;QI241&amp;",PEAO_"&amp;QI241&amp;"(:,T+s),A_"&amp;QI241&amp;",C,.05);"</f>
        <v xml:space="preserve">    [p_value_84,lb_84,ub_84] = sp_andrews_te(Y_pre_84,PEAO_84(:,T+s),A_84,C,.05);</v>
      </c>
      <c r="QP241">
        <v>108</v>
      </c>
      <c r="QQ241" t="str">
        <f>"    spillover_test_"&amp;QP241&amp;"(s) = sp_andrews(Y_pre_"&amp;QP241&amp;",PEAO_"&amp;QP241&amp;"(:,T+s),A_"&amp;QP241&amp;",C,d,alpha_sig);"</f>
        <v xml:space="preserve">    spillover_test_108(s) = sp_andrews(Y_pre_108,PEAO_108(:,T+s),A_108,C,d,alpha_sig);</v>
      </c>
      <c r="QW241">
        <v>140</v>
      </c>
      <c r="QX241" t="str">
        <f>"xlswrite('G:\Mi unidad\1. PROYECTOS TELLO 2022\SCM SPILL OVERS\outputs\PEAO\bajo_niv_educ\1%\simulacion_4\output_tests.xlsx',spillover_test_"&amp;QW241&amp;"','sp_test_"&amp;QW241&amp;"');"</f>
        <v>xlswrite('G:\Mi unidad\1. PROYECTOS TELLO 2022\SCM SPILL OVERS\outputs\PEAO\bajo_niv_educ\1%\simulacion_4\output_tests.xlsx',spillover_test_140','sp_test_140');</v>
      </c>
      <c r="RK241">
        <v>140</v>
      </c>
      <c r="RL241" t="str">
        <f>"xlswrite('G:\Mi unidad\1. PROYECTOS TELLO 2022\SCM SPILL OVERS\outputs\PEAO\bajo_ingreso\1%\simulacion_4\output_tests.xlsx',spillover_test_"&amp;RK241&amp;"','sp_test_"&amp;RK241&amp;"');"</f>
        <v>xlswrite('G:\Mi unidad\1. PROYECTOS TELLO 2022\SCM SPILL OVERS\outputs\PEAO\bajo_ingreso\1%\simulacion_4\output_tests.xlsx',spillover_test_140','sp_test_140');</v>
      </c>
      <c r="RW241">
        <v>140</v>
      </c>
      <c r="RX241" t="str">
        <f>"xlswrite('G:\Mi unidad\1. PROYECTOS TELLO 2022\SCM SPILL OVERS\outputs\PEAO\densidad\1%\simulacion_4\output_tests.xlsx',spillover_test_"&amp;RW241&amp;"','sp_test_"&amp;RW241&amp;"');"</f>
        <v>xlswrite('G:\Mi unidad\1. PROYECTOS TELLO 2022\SCM SPILL OVERS\outputs\PEAO\densidad\1%\simulacion_4\output_tests.xlsx',spillover_test_140','sp_test_140');</v>
      </c>
      <c r="SI241">
        <v>140</v>
      </c>
      <c r="SJ241" t="str">
        <f>"xlswrite('G:\Mi unidad\1. PROYECTOS TELLO 2022\SCM SPILL OVERS\outputs\PEAO\densidad_g\1%\simulacion_4\output_tests.xlsx',spillover_test_"&amp;SI241&amp;"','sp_test_"&amp;SI241&amp;"');"</f>
        <v>xlswrite('G:\Mi unidad\1. PROYECTOS TELLO 2022\SCM SPILL OVERS\outputs\PEAO\densidad_g\1%\simulacion_4\output_tests.xlsx',spillover_test_140','sp_test_140');</v>
      </c>
      <c r="SU241">
        <v>140</v>
      </c>
      <c r="SV241" t="str">
        <f>"xlswrite('G:\Mi unidad\1. PROYECTOS TELLO 2022\SCM SPILL OVERS\outputs\PEAO\distancia_centro_salud\1%\simulacion_4\output_tests.xlsx',spillover_test_"&amp;SU241&amp;"','sp_test_"&amp;SU241&amp;"');"</f>
        <v>xlswrite('G:\Mi unidad\1. PROYECTOS TELLO 2022\SCM SPILL OVERS\outputs\PEAO\distancia_centro_salud\1%\simulacion_4\output_tests.xlsx',spillover_test_140','sp_test_140');</v>
      </c>
      <c r="TH241">
        <v>140</v>
      </c>
      <c r="TI241" t="str">
        <f>"xlswrite('G:\Mi unidad\1. PROYECTOS TELLO 2022\SCM SPILL OVERS\outputs\PEAO\informalidad\1%\simulacion_4\output_tests.xlsx',spillover_test_"&amp;TH241&amp;"','sp_test_"&amp;TH241&amp;"');"</f>
        <v>xlswrite('G:\Mi unidad\1. PROYECTOS TELLO 2022\SCM SPILL OVERS\outputs\PEAO\informalidad\1%\simulacion_4\output_tests.xlsx',spillover_test_140','sp_test_140');</v>
      </c>
      <c r="TU241">
        <v>140</v>
      </c>
      <c r="TV241" t="str">
        <f>"xlswrite('G:\Mi unidad\1. PROYECTOS TELLO 2022\SCM SPILL OVERS\outputs\PEAO\alimentos\1%\simulacion_4\output_tests.xlsx',spillover_test_"&amp;TU241&amp;"','sp_test_"&amp;TU241&amp;"');"</f>
        <v>xlswrite('G:\Mi unidad\1. PROYECTOS TELLO 2022\SCM SPILL OVERS\outputs\PEAO\alimentos\1%\simulacion_4\output_tests.xlsx',spillover_test_140','sp_test_140');</v>
      </c>
      <c r="UB241">
        <v>140</v>
      </c>
      <c r="UC241" t="str">
        <f>"xlswrite('G:\Mi unidad\1. PROYECTOS TELLO 2022\SCM SPILL OVERS\outputs\PEAO\jefe_hogar\1%\simulacion_4\output_tests.xlsx',spillover_test_"&amp;UB241&amp;"','sp_test_"&amp;UB241&amp;"');"</f>
        <v>xlswrite('G:\Mi unidad\1. PROYECTOS TELLO 2022\SCM SPILL OVERS\outputs\PEAO\jefe_hogar\1%\simulacion_4\output_tests.xlsx',spillover_test_140','sp_test_140');</v>
      </c>
      <c r="UI241">
        <v>140</v>
      </c>
      <c r="UJ241" t="str">
        <f>"xlswrite('G:\Mi unidad\1. PROYECTOS TELLO 2022\SCM SPILL OVERS\outputs\PEAO\mujeres\1%\simulacion_4\output_tests.xlsx',spillover_test_"&amp;UI241&amp;"','sp_test_"&amp;UI241&amp;"');"</f>
        <v>xlswrite('G:\Mi unidad\1. PROYECTOS TELLO 2022\SCM SPILL OVERS\outputs\PEAO\mujeres\1%\simulacion_4\output_tests.xlsx',spillover_test_140','sp_test_140');</v>
      </c>
      <c r="UU241">
        <v>140</v>
      </c>
      <c r="UV241" t="str">
        <f>"xlswrite('G:\Mi unidad\1. PROYECTOS TELLO 2022\SCM SPILL OVERS\outputs\PEAO\criminalidad\1%\simulacion_4\output_tests.xlsx',spillover_test_"&amp;UU241&amp;"','sp_test_"&amp;UU241&amp;"');"</f>
        <v>xlswrite('G:\Mi unidad\1. PROYECTOS TELLO 2022\SCM SPILL OVERS\outputs\PEAO\criminalidad\1%\simulacion_4\output_tests.xlsx',spillover_test_140','sp_test_140');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OVERS\outputs\PEAO\bajo_niv_educ\1%\simulacion_4\output_tests.xlsx',lb_vec_"&amp;QW242&amp;"','lb_vec_"&amp;QW242&amp;"');"</f>
        <v>xlswrite('G:\Mi unidad\1. PROYECTOS TELLO 2022\SCM SPILL OVERS\outputs\PEAO\bajo_niv_educ\1%\simulacion_4\output_tests.xlsx',lb_vec_141','lb_vec_141');</v>
      </c>
      <c r="RK242">
        <v>141</v>
      </c>
      <c r="RL242" t="str">
        <f>"xlswrite('G:\Mi unidad\1. PROYECTOS TELLO 2022\SCM SPILL OVERS\outputs\PEAO\bajo_ingreso\1%\simulacion_4\output_tests.xlsx',lb_vec_"&amp;RK242&amp;"','lb_vec_"&amp;RK242&amp;"');"</f>
        <v>xlswrite('G:\Mi unidad\1. PROYECTOS TELLO 2022\SCM SPILL OVERS\outputs\PEAO\bajo_ingreso\1%\simulacion_4\output_tests.xlsx',lb_vec_141','lb_vec_141');</v>
      </c>
      <c r="RW242">
        <v>141</v>
      </c>
      <c r="RX242" t="str">
        <f>"xlswrite('G:\Mi unidad\1. PROYECTOS TELLO 2022\SCM SPILL OVERS\outputs\PEAO\densidad\1%\simulacion_4\output_tests.xlsx',lb_vec_"&amp;RW242&amp;"','lb_vec_"&amp;RW242&amp;"');"</f>
        <v>xlswrite('G:\Mi unidad\1. PROYECTOS TELLO 2022\SCM SPILL OVERS\outputs\PEAO\densidad\1%\simulacion_4\output_tests.xlsx',lb_vec_141','lb_vec_141');</v>
      </c>
      <c r="SI242">
        <v>141</v>
      </c>
      <c r="SJ242" t="str">
        <f>"xlswrite('G:\Mi unidad\1. PROYECTOS TELLO 2022\SCM SPILL OVERS\outputs\PEAO\densidad_g\1%\simulacion_4\output_tests.xlsx',lb_vec_"&amp;SI242&amp;"','lb_vec_"&amp;SI242&amp;"');"</f>
        <v>xlswrite('G:\Mi unidad\1. PROYECTOS TELLO 2022\SCM SPILL OVERS\outputs\PEAO\densidad_g\1%\simulacion_4\output_tests.xlsx',lb_vec_141','lb_vec_141');</v>
      </c>
      <c r="SU242">
        <v>141</v>
      </c>
      <c r="SV242" t="str">
        <f>"xlswrite('G:\Mi unidad\1. PROYECTOS TELLO 2022\SCM SPILL OVERS\outputs\PEAO\distancia_centro_salud\1%\simulacion_4\output_tests.xlsx',lb_vec_"&amp;SU242&amp;"','lb_vec_"&amp;SU242&amp;"');"</f>
        <v>xlswrite('G:\Mi unidad\1. PROYECTOS TELLO 2022\SCM SPILL OVERS\outputs\PEAO\distancia_centro_salud\1%\simulacion_4\output_tests.xlsx',lb_vec_141','lb_vec_141');</v>
      </c>
      <c r="TH242">
        <v>141</v>
      </c>
      <c r="TI242" t="str">
        <f>"xlswrite('G:\Mi unidad\1. PROYECTOS TELLO 2022\SCM SPILL OVERS\outputs\PEAO\informalidad\1%\simulacion_4\output_tests.xlsx',lb_vec_"&amp;TH242&amp;"','lb_vec_"&amp;TH242&amp;"');"</f>
        <v>xlswrite('G:\Mi unidad\1. PROYECTOS TELLO 2022\SCM SPILL OVERS\outputs\PEAO\informalidad\1%\simulacion_4\output_tests.xlsx',lb_vec_141','lb_vec_141');</v>
      </c>
      <c r="TU242">
        <v>141</v>
      </c>
      <c r="TV242" t="str">
        <f>"xlswrite('G:\Mi unidad\1. PROYECTOS TELLO 2022\SCM SPILL OVERS\outputs\PEAO\alimentos\1%\simulacion_4\output_tests.xlsx',lb_vec_"&amp;TU242&amp;"','lb_vec_"&amp;TU242&amp;"');"</f>
        <v>xlswrite('G:\Mi unidad\1. PROYECTOS TELLO 2022\SCM SPILL OVERS\outputs\PEAO\alimentos\1%\simulacion_4\output_tests.xlsx',lb_vec_141','lb_vec_141');</v>
      </c>
      <c r="UB242">
        <v>141</v>
      </c>
      <c r="UC242" t="str">
        <f>"xlswrite('G:\Mi unidad\1. PROYECTOS TELLO 2022\SCM SPILL OVERS\outputs\PEAO\jefe_hogar\1%\simulacion_4\output_tests.xlsx',lb_vec_"&amp;UB242&amp;"','lb_vec_"&amp;UB242&amp;"');"</f>
        <v>xlswrite('G:\Mi unidad\1. PROYECTOS TELLO 2022\SCM SPILL OVERS\outputs\PEAO\jefe_hogar\1%\simulacion_4\output_tests.xlsx',lb_vec_141','lb_vec_141');</v>
      </c>
      <c r="UI242">
        <v>141</v>
      </c>
      <c r="UJ242" t="str">
        <f>"xlswrite('G:\Mi unidad\1. PROYECTOS TELLO 2022\SCM SPILL OVERS\outputs\PEAO\mujeres\1%\simulacion_4\output_tests.xlsx',lb_vec_"&amp;UI242&amp;"','lb_vec_"&amp;UI242&amp;"');"</f>
        <v>xlswrite('G:\Mi unidad\1. PROYECTOS TELLO 2022\SCM SPILL OVERS\outputs\PEAO\mujeres\1%\simulacion_4\output_tests.xlsx',lb_vec_141','lb_vec_141');</v>
      </c>
      <c r="UU242">
        <v>141</v>
      </c>
      <c r="UV242" t="str">
        <f>"xlswrite('G:\Mi unidad\1. PROYECTOS TELLO 2022\SCM SPILL OVERS\outputs\PEAO\criminalidad\1%\simulacion_4\output_tests.xlsx',lb_vec_"&amp;UU242&amp;"','lb_vec_"&amp;UU242&amp;"');"</f>
        <v>xlswrite('G:\Mi unidad\1. PROYECTOS TELLO 2022\SCM SPILL OVERS\outputs\PEAO\criminalidad\1%\simulacion_4\output_tests.xlsx',lb_vec_141','lb_vec_141');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OVERS\outputs\PEAO\bajo_niv_educ\1%\simulacion_4\output_tests.xlsx',ub_vec_"&amp;QW243&amp;"','ub_vec_"&amp;QW243&amp;"');"</f>
        <v>xlswrite('G:\Mi unidad\1. PROYECTOS TELLO 2022\SCM SPILL OVERS\outputs\PEAO\bajo_niv_educ\1%\simulacion_4\output_tests.xlsx',ub_vec_141','ub_vec_141');</v>
      </c>
      <c r="RK243">
        <v>141</v>
      </c>
      <c r="RL243" t="str">
        <f>"xlswrite('G:\Mi unidad\1. PROYECTOS TELLO 2022\SCM SPILL OVERS\outputs\PEAO\bajo_ingreso\1%\simulacion_4\output_tests.xlsx',ub_vec_"&amp;RK243&amp;"','ub_vec_"&amp;RK243&amp;"');"</f>
        <v>xlswrite('G:\Mi unidad\1. PROYECTOS TELLO 2022\SCM SPILL OVERS\outputs\PEAO\bajo_ingreso\1%\simulacion_4\output_tests.xlsx',ub_vec_141','ub_vec_141');</v>
      </c>
      <c r="RW243">
        <v>141</v>
      </c>
      <c r="RX243" t="str">
        <f>"xlswrite('G:\Mi unidad\1. PROYECTOS TELLO 2022\SCM SPILL OVERS\outputs\PEAO\densidad\1%\simulacion_4\output_tests.xlsx',ub_vec_"&amp;RW243&amp;"','ub_vec_"&amp;RW243&amp;"');"</f>
        <v>xlswrite('G:\Mi unidad\1. PROYECTOS TELLO 2022\SCM SPILL OVERS\outputs\PEAO\densidad\1%\simulacion_4\output_tests.xlsx',ub_vec_141','ub_vec_141');</v>
      </c>
      <c r="SI243">
        <v>141</v>
      </c>
      <c r="SJ243" t="str">
        <f>"xlswrite('G:\Mi unidad\1. PROYECTOS TELLO 2022\SCM SPILL OVERS\outputs\PEAO\densidad_g\1%\simulacion_4\output_tests.xlsx',ub_vec_"&amp;SI243&amp;"','ub_vec_"&amp;SI243&amp;"');"</f>
        <v>xlswrite('G:\Mi unidad\1. PROYECTOS TELLO 2022\SCM SPILL OVERS\outputs\PEAO\densidad_g\1%\simulacion_4\output_tests.xlsx',ub_vec_141','ub_vec_141');</v>
      </c>
      <c r="SU243">
        <v>141</v>
      </c>
      <c r="SV243" t="str">
        <f>"xlswrite('G:\Mi unidad\1. PROYECTOS TELLO 2022\SCM SPILL OVERS\outputs\PEAO\distancia_centro_salud\1%\simulacion_4\output_tests.xlsx',ub_vec_"&amp;SU243&amp;"','ub_vec_"&amp;SU243&amp;"');"</f>
        <v>xlswrite('G:\Mi unidad\1. PROYECTOS TELLO 2022\SCM SPILL OVERS\outputs\PEAO\distancia_centro_salud\1%\simulacion_4\output_tests.xlsx',ub_vec_141','ub_vec_141');</v>
      </c>
      <c r="TH243">
        <v>141</v>
      </c>
      <c r="TI243" t="str">
        <f>"xlswrite('G:\Mi unidad\1. PROYECTOS TELLO 2022\SCM SPILL OVERS\outputs\PEAO\informalidad\1%\simulacion_4\output_tests.xlsx',ub_vec_"&amp;TH243&amp;"','ub_vec_"&amp;TH243&amp;"');"</f>
        <v>xlswrite('G:\Mi unidad\1. PROYECTOS TELLO 2022\SCM SPILL OVERS\outputs\PEAO\informalidad\1%\simulacion_4\output_tests.xlsx',ub_vec_141','ub_vec_141');</v>
      </c>
      <c r="TU243">
        <v>141</v>
      </c>
      <c r="TV243" t="str">
        <f>"xlswrite('G:\Mi unidad\1. PROYECTOS TELLO 2022\SCM SPILL OVERS\outputs\PEAO\alimentos\1%\simulacion_4\output_tests.xlsx',ub_vec_"&amp;TU243&amp;"','ub_vec_"&amp;TU243&amp;"');"</f>
        <v>xlswrite('G:\Mi unidad\1. PROYECTOS TELLO 2022\SCM SPILL OVERS\outputs\PEAO\alimentos\1%\simulacion_4\output_tests.xlsx',ub_vec_141','ub_vec_141');</v>
      </c>
      <c r="UB243">
        <v>141</v>
      </c>
      <c r="UC243" t="str">
        <f>"xlswrite('G:\Mi unidad\1. PROYECTOS TELLO 2022\SCM SPILL OVERS\outputs\PEAO\jefe_hogar\1%\simulacion_4\output_tests.xlsx',ub_vec_"&amp;UB243&amp;"','ub_vec_"&amp;UB243&amp;"');"</f>
        <v>xlswrite('G:\Mi unidad\1. PROYECTOS TELLO 2022\SCM SPILL OVERS\outputs\PEAO\jefe_hogar\1%\simulacion_4\output_tests.xlsx',ub_vec_141','ub_vec_141');</v>
      </c>
      <c r="UI243">
        <v>141</v>
      </c>
      <c r="UJ243" t="str">
        <f>"xlswrite('G:\Mi unidad\1. PROYECTOS TELLO 2022\SCM SPILL OVERS\outputs\PEAO\mujeres\1%\simulacion_4\output_tests.xlsx',ub_vec_"&amp;UI243&amp;"','ub_vec_"&amp;UI243&amp;"');"</f>
        <v>xlswrite('G:\Mi unidad\1. PROYECTOS TELLO 2022\SCM SPILL OVERS\outputs\PEAO\mujeres\1%\simulacion_4\output_tests.xlsx',ub_vec_141','ub_vec_141');</v>
      </c>
      <c r="UU243">
        <v>141</v>
      </c>
      <c r="UV243" t="str">
        <f>"xlswrite('G:\Mi unidad\1. PROYECTOS TELLO 2022\SCM SPILL OVERS\outputs\PEAO\criminalidad\1%\simulacion_4\output_tests.xlsx',ub_vec_"&amp;UU243&amp;"','ub_vec_"&amp;UU243&amp;"');"</f>
        <v>xlswrite('G:\Mi unidad\1. PROYECTOS TELLO 2022\SCM SPILL OVERS\outputs\PEAO\criminalidad\1%\simulacion_4\output_tests.xlsx',ub_vec_141','ub_vec_141');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OVERS\outputs\PEAO\bajo_niv_educ\1%\simulacion_4\output_tests.xlsx',p_value_vec_"&amp;QW244&amp;"','p_value_vec_"&amp;QW244&amp;"');"</f>
        <v>xlswrite('G:\Mi unidad\1. PROYECTOS TELLO 2022\SCM SPILL OVERS\outputs\PEAO\bajo_niv_educ\1%\simulacion_4\output_tests.xlsx',p_value_vec_141','p_value_vec_141');</v>
      </c>
      <c r="RK244">
        <v>141</v>
      </c>
      <c r="RL244" t="str">
        <f>"xlswrite('G:\Mi unidad\1. PROYECTOS TELLO 2022\SCM SPILL OVERS\outputs\PEAO\bajo_ingreso\1%\simulacion_4\output_tests.xlsx',p_value_vec_"&amp;RK244&amp;"','p_value_vec_"&amp;RK244&amp;"');"</f>
        <v>xlswrite('G:\Mi unidad\1. PROYECTOS TELLO 2022\SCM SPILL OVERS\outputs\PEAO\bajo_ingreso\1%\simulacion_4\output_tests.xlsx',p_value_vec_141','p_value_vec_141');</v>
      </c>
      <c r="RW244">
        <v>141</v>
      </c>
      <c r="RX244" t="str">
        <f>"xlswrite('G:\Mi unidad\1. PROYECTOS TELLO 2022\SCM SPILL OVERS\outputs\PEAO\densidad\1%\simulacion_4\output_tests.xlsx',p_value_vec_"&amp;RW244&amp;"','p_value_vec_"&amp;RW244&amp;"');"</f>
        <v>xlswrite('G:\Mi unidad\1. PROYECTOS TELLO 2022\SCM SPILL OVERS\outputs\PEAO\densidad\1%\simulacion_4\output_tests.xlsx',p_value_vec_141','p_value_vec_141');</v>
      </c>
      <c r="SI244">
        <v>141</v>
      </c>
      <c r="SJ244" t="str">
        <f>"xlswrite('G:\Mi unidad\1. PROYECTOS TELLO 2022\SCM SPILL OVERS\outputs\PEAO\densidad_g\1%\simulacion_4\output_tests.xlsx',p_value_vec_"&amp;SI244&amp;"','p_value_vec_"&amp;SI244&amp;"');"</f>
        <v>xlswrite('G:\Mi unidad\1. PROYECTOS TELLO 2022\SCM SPILL OVERS\outputs\PEAO\densidad_g\1%\simulacion_4\output_tests.xlsx',p_value_vec_141','p_value_vec_141');</v>
      </c>
      <c r="SU244">
        <v>141</v>
      </c>
      <c r="SV244" t="str">
        <f>"xlswrite('G:\Mi unidad\1. PROYECTOS TELLO 2022\SCM SPILL OVERS\outputs\PEAO\distancia_centro_salud\1%\simulacion_4\output_tests.xlsx',p_value_vec_"&amp;SU244&amp;"','p_value_vec_"&amp;SU244&amp;"');"</f>
        <v>xlswrite('G:\Mi unidad\1. PROYECTOS TELLO 2022\SCM SPILL OVERS\outputs\PEAO\distancia_centro_salud\1%\simulacion_4\output_tests.xlsx',p_value_vec_141','p_value_vec_141');</v>
      </c>
      <c r="TH244">
        <v>141</v>
      </c>
      <c r="TI244" t="str">
        <f>"xlswrite('G:\Mi unidad\1. PROYECTOS TELLO 2022\SCM SPILL OVERS\outputs\PEAO\informalidad\1%\simulacion_4\output_tests.xlsx',p_value_vec_"&amp;TH244&amp;"','p_value_vec_"&amp;TH244&amp;"');"</f>
        <v>xlswrite('G:\Mi unidad\1. PROYECTOS TELLO 2022\SCM SPILL OVERS\outputs\PEAO\informalidad\1%\simulacion_4\output_tests.xlsx',p_value_vec_141','p_value_vec_141');</v>
      </c>
      <c r="TU244">
        <v>141</v>
      </c>
      <c r="TV244" t="str">
        <f>"xlswrite('G:\Mi unidad\1. PROYECTOS TELLO 2022\SCM SPILL OVERS\outputs\PEAO\alimentos\1%\simulacion_4\output_tests.xlsx',p_value_vec_"&amp;TU244&amp;"','p_value_vec_"&amp;TU244&amp;"');"</f>
        <v>xlswrite('G:\Mi unidad\1. PROYECTOS TELLO 2022\SCM SPILL OVERS\outputs\PEAO\alimentos\1%\simulacion_4\output_tests.xlsx',p_value_vec_141','p_value_vec_141');</v>
      </c>
      <c r="UB244">
        <v>141</v>
      </c>
      <c r="UC244" t="str">
        <f>"xlswrite('G:\Mi unidad\1. PROYECTOS TELLO 2022\SCM SPILL OVERS\outputs\PEAO\jefe_hogar\1%\simulacion_4\output_tests.xlsx',p_value_vec_"&amp;UB244&amp;"','p_value_vec_"&amp;UB244&amp;"');"</f>
        <v>xlswrite('G:\Mi unidad\1. PROYECTOS TELLO 2022\SCM SPILL OVERS\outputs\PEAO\jefe_hogar\1%\simulacion_4\output_tests.xlsx',p_value_vec_141','p_value_vec_141');</v>
      </c>
      <c r="UI244">
        <v>141</v>
      </c>
      <c r="UJ244" t="str">
        <f>"xlswrite('G:\Mi unidad\1. PROYECTOS TELLO 2022\SCM SPILL OVERS\outputs\PEAO\mujeres\1%\simulacion_4\output_tests.xlsx',p_value_vec_"&amp;UI244&amp;"','p_value_vec_"&amp;UI244&amp;"');"</f>
        <v>xlswrite('G:\Mi unidad\1. PROYECTOS TELLO 2022\SCM SPILL OVERS\outputs\PEAO\mujeres\1%\simulacion_4\output_tests.xlsx',p_value_vec_141','p_value_vec_141');</v>
      </c>
      <c r="UU244">
        <v>141</v>
      </c>
      <c r="UV244" t="str">
        <f>"xlswrite('G:\Mi unidad\1. PROYECTOS TELLO 2022\SCM SPILL OVERS\outputs\PEAO\criminalidad\1%\simulacion_4\output_tests.xlsx',p_value_vec_"&amp;UU244&amp;"','p_value_vec_"&amp;UU244&amp;"');"</f>
        <v>xlswrite('G:\Mi unidad\1. PROYECTOS TELLO 2022\SCM SPILL OVERS\outputs\PEAO\criminalidad\1%\simulacion_4\output_tests.xlsx',p_value_vec_141','p_value_vec_141');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OVERS\outputs\PEAO\bajo_niv_educ\1%\simulacion_4\output_tests.xlsx',alpha1_hat_vec_"&amp;QW245&amp;"','alpha1_hat_vec_"&amp;QW245&amp;"');"</f>
        <v>xlswrite('G:\Mi unidad\1. PROYECTOS TELLO 2022\SCM SPILL OVERS\outputs\PEAO\bajo_niv_educ\1%\simulacion_4\output_tests.xlsx',alpha1_hat_vec_141','alpha1_hat_vec_141');</v>
      </c>
      <c r="RK245">
        <v>141</v>
      </c>
      <c r="RL245" t="str">
        <f>"xlswrite('G:\Mi unidad\1. PROYECTOS TELLO 2022\SCM SPILL OVERS\outputs\PEAO\bajo_ingreso\1%\simulacion_4\output_tests.xlsx',alpha1_hat_vec_"&amp;RK245&amp;"','alpha1_hat_vec_"&amp;RK245&amp;"');"</f>
        <v>xlswrite('G:\Mi unidad\1. PROYECTOS TELLO 2022\SCM SPILL OVERS\outputs\PEAO\bajo_ingreso\1%\simulacion_4\output_tests.xlsx',alpha1_hat_vec_141','alpha1_hat_vec_141');</v>
      </c>
      <c r="RW245">
        <v>141</v>
      </c>
      <c r="RX245" t="str">
        <f>"xlswrite('G:\Mi unidad\1. PROYECTOS TELLO 2022\SCM SPILL OVERS\outputs\PEAO\densidad\1%\simulacion_4\output_tests.xlsx',alpha1_hat_vec_"&amp;RW245&amp;"','alpha1_hat_vec_"&amp;RW245&amp;"');"</f>
        <v>xlswrite('G:\Mi unidad\1. PROYECTOS TELLO 2022\SCM SPILL OVERS\outputs\PEAO\densidad\1%\simulacion_4\output_tests.xlsx',alpha1_hat_vec_141','alpha1_hat_vec_141');</v>
      </c>
      <c r="SI245">
        <v>141</v>
      </c>
      <c r="SJ245" t="str">
        <f>"xlswrite('G:\Mi unidad\1. PROYECTOS TELLO 2022\SCM SPILL OVERS\outputs\PEAO\densidad_g\1%\simulacion_4\output_tests.xlsx',alpha1_hat_vec_"&amp;SI245&amp;"','alpha1_hat_vec_"&amp;SI245&amp;"');"</f>
        <v>xlswrite('G:\Mi unidad\1. PROYECTOS TELLO 2022\SCM SPILL OVERS\outputs\PEAO\densidad_g\1%\simulacion_4\output_tests.xlsx',alpha1_hat_vec_141','alpha1_hat_vec_141');</v>
      </c>
      <c r="SU245">
        <v>141</v>
      </c>
      <c r="SV245" t="str">
        <f>"xlswrite('G:\Mi unidad\1. PROYECTOS TELLO 2022\SCM SPILL OVERS\outputs\PEAO\distancia_centro_salud\1%\simulacion_4\output_tests.xlsx',alpha1_hat_vec_"&amp;SU245&amp;"','alpha1_hat_vec_"&amp;SU245&amp;"');"</f>
        <v>xlswrite('G:\Mi unidad\1. PROYECTOS TELLO 2022\SCM SPILL OVERS\outputs\PEAO\distancia_centro_salud\1%\simulacion_4\output_tests.xlsx',alpha1_hat_vec_141','alpha1_hat_vec_141');</v>
      </c>
      <c r="TH245">
        <v>141</v>
      </c>
      <c r="TI245" t="str">
        <f>"xlswrite('G:\Mi unidad\1. PROYECTOS TELLO 2022\SCM SPILL OVERS\outputs\PEAO\informalidad\1%\simulacion_4\output_tests.xlsx',alpha1_hat_vec_"&amp;TH245&amp;"','alpha1_hat_vec_"&amp;TH245&amp;"');"</f>
        <v>xlswrite('G:\Mi unidad\1. PROYECTOS TELLO 2022\SCM SPILL OVERS\outputs\PEAO\informalidad\1%\simulacion_4\output_tests.xlsx',alpha1_hat_vec_141','alpha1_hat_vec_141');</v>
      </c>
      <c r="TU245">
        <v>141</v>
      </c>
      <c r="TV245" t="str">
        <f>"xlswrite('G:\Mi unidad\1. PROYECTOS TELLO 2022\SCM SPILL OVERS\outputs\PEAO\alimentos\1%\simulacion_4\output_tests.xlsx',alpha1_hat_vec_"&amp;TU245&amp;"','alpha1_hat_vec_"&amp;TU245&amp;"');"</f>
        <v>xlswrite('G:\Mi unidad\1. PROYECTOS TELLO 2022\SCM SPILL OVERS\outputs\PEAO\alimentos\1%\simulacion_4\output_tests.xlsx',alpha1_hat_vec_141','alpha1_hat_vec_141');</v>
      </c>
      <c r="UB245">
        <v>141</v>
      </c>
      <c r="UC245" t="str">
        <f>"xlswrite('G:\Mi unidad\1. PROYECTOS TELLO 2022\SCM SPILL OVERS\outputs\PEAO\jefe_hogar\1%\simulacion_4\output_tests.xlsx',alpha1_hat_vec_"&amp;UB245&amp;"','alpha1_hat_vec_"&amp;UB245&amp;"');"</f>
        <v>xlswrite('G:\Mi unidad\1. PROYECTOS TELLO 2022\SCM SPILL OVERS\outputs\PEAO\jefe_hogar\1%\simulacion_4\output_tests.xlsx',alpha1_hat_vec_141','alpha1_hat_vec_141');</v>
      </c>
      <c r="UI245">
        <v>141</v>
      </c>
      <c r="UJ245" t="str">
        <f>"xlswrite('G:\Mi unidad\1. PROYECTOS TELLO 2022\SCM SPILL OVERS\outputs\PEAO\mujeres\1%\simulacion_4\output_tests.xlsx',alpha1_hat_vec_"&amp;UI245&amp;"','alpha1_hat_vec_"&amp;UI245&amp;"');"</f>
        <v>xlswrite('G:\Mi unidad\1. PROYECTOS TELLO 2022\SCM SPILL OVERS\outputs\PEAO\mujeres\1%\simulacion_4\output_tests.xlsx',alpha1_hat_vec_141','alpha1_hat_vec_141');</v>
      </c>
      <c r="UU245">
        <v>141</v>
      </c>
      <c r="UV245" t="str">
        <f>"xlswrite('G:\Mi unidad\1. PROYECTOS TELLO 2022\SCM SPILL OVERS\outputs\PEAO\criminalidad\1%\simulacion_4\output_tests.xlsx',alpha1_hat_vec_"&amp;UU245&amp;"','alpha1_hat_vec_"&amp;UU245&amp;"');"</f>
        <v>xlswrite('G:\Mi unidad\1. PROYECTOS TELLO 2022\SCM SPILL OVERS\outputs\PEAO\criminalidad\1%\simulacion_4\output_tests.xlsx',alpha1_hat_vec_141','alpha1_hat_vec_141');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OVERS\outputs\PEAO\bajo_niv_educ\1%\simulacion_4\output_tests.xlsx',spillover_test_"&amp;QW246&amp;"','sp_test_"&amp;QW246&amp;"');"</f>
        <v>xlswrite('G:\Mi unidad\1. PROYECTOS TELLO 2022\SCM SPILL OVERS\outputs\PEAO\bajo_niv_educ\1%\simulacion_4\output_tests.xlsx',spillover_test_141','sp_test_141');</v>
      </c>
      <c r="RK246">
        <v>141</v>
      </c>
      <c r="RL246" t="str">
        <f>"xlswrite('G:\Mi unidad\1. PROYECTOS TELLO 2022\SCM SPILL OVERS\outputs\PEAO\bajo_ingreso\1%\simulacion_4\output_tests.xlsx',spillover_test_"&amp;RK246&amp;"','sp_test_"&amp;RK246&amp;"');"</f>
        <v>xlswrite('G:\Mi unidad\1. PROYECTOS TELLO 2022\SCM SPILL OVERS\outputs\PEAO\bajo_ingreso\1%\simulacion_4\output_tests.xlsx',spillover_test_141','sp_test_141');</v>
      </c>
      <c r="RW246">
        <v>141</v>
      </c>
      <c r="RX246" t="str">
        <f>"xlswrite('G:\Mi unidad\1. PROYECTOS TELLO 2022\SCM SPILL OVERS\outputs\PEAO\densidad\1%\simulacion_4\output_tests.xlsx',spillover_test_"&amp;RW246&amp;"','sp_test_"&amp;RW246&amp;"');"</f>
        <v>xlswrite('G:\Mi unidad\1. PROYECTOS TELLO 2022\SCM SPILL OVERS\outputs\PEAO\densidad\1%\simulacion_4\output_tests.xlsx',spillover_test_141','sp_test_141');</v>
      </c>
      <c r="SI246">
        <v>141</v>
      </c>
      <c r="SJ246" t="str">
        <f>"xlswrite('G:\Mi unidad\1. PROYECTOS TELLO 2022\SCM SPILL OVERS\outputs\PEAO\densidad_g\1%\simulacion_4\output_tests.xlsx',spillover_test_"&amp;SI246&amp;"','sp_test_"&amp;SI246&amp;"');"</f>
        <v>xlswrite('G:\Mi unidad\1. PROYECTOS TELLO 2022\SCM SPILL OVERS\outputs\PEAO\densidad_g\1%\simulacion_4\output_tests.xlsx',spillover_test_141','sp_test_141');</v>
      </c>
      <c r="SU246">
        <v>141</v>
      </c>
      <c r="SV246" t="str">
        <f>"xlswrite('G:\Mi unidad\1. PROYECTOS TELLO 2022\SCM SPILL OVERS\outputs\PEAO\distancia_centro_salud\1%\simulacion_4\output_tests.xlsx',spillover_test_"&amp;SU246&amp;"','sp_test_"&amp;SU246&amp;"');"</f>
        <v>xlswrite('G:\Mi unidad\1. PROYECTOS TELLO 2022\SCM SPILL OVERS\outputs\PEAO\distancia_centro_salud\1%\simulacion_4\output_tests.xlsx',spillover_test_141','sp_test_141');</v>
      </c>
      <c r="TH246">
        <v>141</v>
      </c>
      <c r="TI246" t="str">
        <f>"xlswrite('G:\Mi unidad\1. PROYECTOS TELLO 2022\SCM SPILL OVERS\outputs\PEAO\informalidad\1%\simulacion_4\output_tests.xlsx',spillover_test_"&amp;TH246&amp;"','sp_test_"&amp;TH246&amp;"');"</f>
        <v>xlswrite('G:\Mi unidad\1. PROYECTOS TELLO 2022\SCM SPILL OVERS\outputs\PEAO\informalidad\1%\simulacion_4\output_tests.xlsx',spillover_test_141','sp_test_141');</v>
      </c>
      <c r="TU246">
        <v>141</v>
      </c>
      <c r="TV246" t="str">
        <f>"xlswrite('G:\Mi unidad\1. PROYECTOS TELLO 2022\SCM SPILL OVERS\outputs\PEAO\alimentos\1%\simulacion_4\output_tests.xlsx',spillover_test_"&amp;TU246&amp;"','sp_test_"&amp;TU246&amp;"');"</f>
        <v>xlswrite('G:\Mi unidad\1. PROYECTOS TELLO 2022\SCM SPILL OVERS\outputs\PEAO\alimentos\1%\simulacion_4\output_tests.xlsx',spillover_test_141','sp_test_141');</v>
      </c>
      <c r="UB246">
        <v>141</v>
      </c>
      <c r="UC246" t="str">
        <f>"xlswrite('G:\Mi unidad\1. PROYECTOS TELLO 2022\SCM SPILL OVERS\outputs\PEAO\jefe_hogar\1%\simulacion_4\output_tests.xlsx',spillover_test_"&amp;UB246&amp;"','sp_test_"&amp;UB246&amp;"');"</f>
        <v>xlswrite('G:\Mi unidad\1. PROYECTOS TELLO 2022\SCM SPILL OVERS\outputs\PEAO\jefe_hogar\1%\simulacion_4\output_tests.xlsx',spillover_test_141','sp_test_141');</v>
      </c>
      <c r="UI246">
        <v>141</v>
      </c>
      <c r="UJ246" t="str">
        <f>"xlswrite('G:\Mi unidad\1. PROYECTOS TELLO 2022\SCM SPILL OVERS\outputs\PEAO\mujeres\1%\simulacion_4\output_tests.xlsx',spillover_test_"&amp;UI246&amp;"','sp_test_"&amp;UI246&amp;"');"</f>
        <v>xlswrite('G:\Mi unidad\1. PROYECTOS TELLO 2022\SCM SPILL OVERS\outputs\PEAO\mujeres\1%\simulacion_4\output_tests.xlsx',spillover_test_141','sp_test_141');</v>
      </c>
      <c r="UU246">
        <v>141</v>
      </c>
      <c r="UV246" t="str">
        <f>"xlswrite('G:\Mi unidad\1. PROYECTOS TELLO 2022\SCM SPILL OVERS\outputs\PEAO\criminalidad\1%\simulacion_4\output_tests.xlsx',spillover_test_"&amp;UU246&amp;"','sp_test_"&amp;UU246&amp;"');"</f>
        <v>xlswrite('G:\Mi unidad\1. PROYECTOS TELLO 2022\SCM SPILL OVERS\outputs\PEAO\criminalidad\1%\simulacion_4\output_tests.xlsx',spillover_test_141','sp_test_141');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sp_andrews(Y_pre_"&amp;QP247&amp;",PEAO_"&amp;QP247&amp;"(:,T+s),A_"&amp;QP247&amp;",C,d,alpha_sig);"</f>
        <v xml:space="preserve">    spillover_test_112(s) = sp_andrews(Y_pre_112,PEAO_112(:,T+s),A_112,C,d,alpha_sig);</v>
      </c>
      <c r="QW247">
        <v>144</v>
      </c>
      <c r="QX247" t="str">
        <f>"xlswrite('G:\Mi unidad\1. PROYECTOS TELLO 2022\SCM SPILL OVERS\outputs\PEAO\bajo_niv_educ\1%\simulacion_4\output_tests.xlsx',lb_vec_"&amp;QW247&amp;"','lb_vec_"&amp;QW247&amp;"');"</f>
        <v>xlswrite('G:\Mi unidad\1. PROYECTOS TELLO 2022\SCM SPILL OVERS\outputs\PEAO\bajo_niv_educ\1%\simulacion_4\output_tests.xlsx',lb_vec_144','lb_vec_144');</v>
      </c>
      <c r="RK247">
        <v>144</v>
      </c>
      <c r="RL247" t="str">
        <f>"xlswrite('G:\Mi unidad\1. PROYECTOS TELLO 2022\SCM SPILL OVERS\outputs\PEAO\bajo_ingreso\1%\simulacion_4\output_tests.xlsx',lb_vec_"&amp;RK247&amp;"','lb_vec_"&amp;RK247&amp;"');"</f>
        <v>xlswrite('G:\Mi unidad\1. PROYECTOS TELLO 2022\SCM SPILL OVERS\outputs\PEAO\bajo_ingreso\1%\simulacion_4\output_tests.xlsx',lb_vec_144','lb_vec_144');</v>
      </c>
      <c r="RW247">
        <v>144</v>
      </c>
      <c r="RX247" t="str">
        <f>"xlswrite('G:\Mi unidad\1. PROYECTOS TELLO 2022\SCM SPILL OVERS\outputs\PEAO\densidad\1%\simulacion_4\output_tests.xlsx',lb_vec_"&amp;RW247&amp;"','lb_vec_"&amp;RW247&amp;"');"</f>
        <v>xlswrite('G:\Mi unidad\1. PROYECTOS TELLO 2022\SCM SPILL OVERS\outputs\PEAO\densidad\1%\simulacion_4\output_tests.xlsx',lb_vec_144','lb_vec_144');</v>
      </c>
      <c r="SI247">
        <v>144</v>
      </c>
      <c r="SJ247" t="str">
        <f>"xlswrite('G:\Mi unidad\1. PROYECTOS TELLO 2022\SCM SPILL OVERS\outputs\PEAO\densidad_g\1%\simulacion_4\output_tests.xlsx',lb_vec_"&amp;SI247&amp;"','lb_vec_"&amp;SI247&amp;"');"</f>
        <v>xlswrite('G:\Mi unidad\1. PROYECTOS TELLO 2022\SCM SPILL OVERS\outputs\PEAO\densidad_g\1%\simulacion_4\output_tests.xlsx',lb_vec_144','lb_vec_144');</v>
      </c>
      <c r="SU247">
        <v>144</v>
      </c>
      <c r="SV247" t="str">
        <f>"xlswrite('G:\Mi unidad\1. PROYECTOS TELLO 2022\SCM SPILL OVERS\outputs\PEAO\distancia_centro_salud\1%\simulacion_4\output_tests.xlsx',lb_vec_"&amp;SU247&amp;"','lb_vec_"&amp;SU247&amp;"');"</f>
        <v>xlswrite('G:\Mi unidad\1. PROYECTOS TELLO 2022\SCM SPILL OVERS\outputs\PEAO\distancia_centro_salud\1%\simulacion_4\output_tests.xlsx',lb_vec_144','lb_vec_144');</v>
      </c>
      <c r="TH247">
        <v>144</v>
      </c>
      <c r="TI247" t="str">
        <f>"xlswrite('G:\Mi unidad\1. PROYECTOS TELLO 2022\SCM SPILL OVERS\outputs\PEAO\informalidad\1%\simulacion_4\output_tests.xlsx',lb_vec_"&amp;TH247&amp;"','lb_vec_"&amp;TH247&amp;"');"</f>
        <v>xlswrite('G:\Mi unidad\1. PROYECTOS TELLO 2022\SCM SPILL OVERS\outputs\PEAO\informalidad\1%\simulacion_4\output_tests.xlsx',lb_vec_144','lb_vec_144');</v>
      </c>
      <c r="TU247">
        <v>144</v>
      </c>
      <c r="TV247" t="str">
        <f>"xlswrite('G:\Mi unidad\1. PROYECTOS TELLO 2022\SCM SPILL OVERS\outputs\PEAO\alimentos\1%\simulacion_4\output_tests.xlsx',lb_vec_"&amp;TU247&amp;"','lb_vec_"&amp;TU247&amp;"');"</f>
        <v>xlswrite('G:\Mi unidad\1. PROYECTOS TELLO 2022\SCM SPILL OVERS\outputs\PEAO\alimentos\1%\simulacion_4\output_tests.xlsx',lb_vec_144','lb_vec_144');</v>
      </c>
      <c r="UB247">
        <v>144</v>
      </c>
      <c r="UC247" t="str">
        <f>"xlswrite('G:\Mi unidad\1. PROYECTOS TELLO 2022\SCM SPILL OVERS\outputs\PEAO\jefe_hogar\1%\simulacion_4\output_tests.xlsx',lb_vec_"&amp;UB247&amp;"','lb_vec_"&amp;UB247&amp;"');"</f>
        <v>xlswrite('G:\Mi unidad\1. PROYECTOS TELLO 2022\SCM SPILL OVERS\outputs\PEAO\jefe_hogar\1%\simulacion_4\output_tests.xlsx',lb_vec_144','lb_vec_144');</v>
      </c>
      <c r="UI247">
        <v>144</v>
      </c>
      <c r="UJ247" t="str">
        <f>"xlswrite('G:\Mi unidad\1. PROYECTOS TELLO 2022\SCM SPILL OVERS\outputs\PEAO\mujeres\1%\simulacion_4\output_tests.xlsx',lb_vec_"&amp;UI247&amp;"','lb_vec_"&amp;UI247&amp;"');"</f>
        <v>xlswrite('G:\Mi unidad\1. PROYECTOS TELLO 2022\SCM SPILL OVERS\outputs\PEAO\mujeres\1%\simulacion_4\output_tests.xlsx',lb_vec_144','lb_vec_144');</v>
      </c>
      <c r="UU247">
        <v>144</v>
      </c>
      <c r="UV247" t="str">
        <f>"xlswrite('G:\Mi unidad\1. PROYECTOS TELLO 2022\SCM SPILL OVERS\outputs\PEAO\criminalidad\1%\simulacion_4\output_tests.xlsx',lb_vec_"&amp;UU247&amp;"','lb_vec_"&amp;UU247&amp;"');"</f>
        <v>xlswrite('G:\Mi unidad\1. PROYECTOS TELLO 2022\SCM SPILL OVERS\outputs\PEAO\criminalidad\1%\simulacion_4\output_tests.xlsx',lb_vec_144','lb_vec_144');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OVERS\outputs\PEAO\bajo_niv_educ\1%\simulacion_4\output_tests.xlsx',ub_vec_"&amp;QW248&amp;"','ub_vec_"&amp;QW248&amp;"');"</f>
        <v>xlswrite('G:\Mi unidad\1. PROYECTOS TELLO 2022\SCM SPILL OVERS\outputs\PEAO\bajo_niv_educ\1%\simulacion_4\output_tests.xlsx',ub_vec_144','ub_vec_144');</v>
      </c>
      <c r="RK248">
        <v>144</v>
      </c>
      <c r="RL248" t="str">
        <f>"xlswrite('G:\Mi unidad\1. PROYECTOS TELLO 2022\SCM SPILL OVERS\outputs\PEAO\bajo_ingreso\1%\simulacion_4\output_tests.xlsx',ub_vec_"&amp;RK248&amp;"','ub_vec_"&amp;RK248&amp;"');"</f>
        <v>xlswrite('G:\Mi unidad\1. PROYECTOS TELLO 2022\SCM SPILL OVERS\outputs\PEAO\bajo_ingreso\1%\simulacion_4\output_tests.xlsx',ub_vec_144','ub_vec_144');</v>
      </c>
      <c r="RW248">
        <v>144</v>
      </c>
      <c r="RX248" t="str">
        <f>"xlswrite('G:\Mi unidad\1. PROYECTOS TELLO 2022\SCM SPILL OVERS\outputs\PEAO\densidad\1%\simulacion_4\output_tests.xlsx',ub_vec_"&amp;RW248&amp;"','ub_vec_"&amp;RW248&amp;"');"</f>
        <v>xlswrite('G:\Mi unidad\1. PROYECTOS TELLO 2022\SCM SPILL OVERS\outputs\PEAO\densidad\1%\simulacion_4\output_tests.xlsx',ub_vec_144','ub_vec_144');</v>
      </c>
      <c r="SI248">
        <v>144</v>
      </c>
      <c r="SJ248" t="str">
        <f>"xlswrite('G:\Mi unidad\1. PROYECTOS TELLO 2022\SCM SPILL OVERS\outputs\PEAO\densidad_g\1%\simulacion_4\output_tests.xlsx',ub_vec_"&amp;SI248&amp;"','ub_vec_"&amp;SI248&amp;"');"</f>
        <v>xlswrite('G:\Mi unidad\1. PROYECTOS TELLO 2022\SCM SPILL OVERS\outputs\PEAO\densidad_g\1%\simulacion_4\output_tests.xlsx',ub_vec_144','ub_vec_144');</v>
      </c>
      <c r="SU248">
        <v>144</v>
      </c>
      <c r="SV248" t="str">
        <f>"xlswrite('G:\Mi unidad\1. PROYECTOS TELLO 2022\SCM SPILL OVERS\outputs\PEAO\distancia_centro_salud\1%\simulacion_4\output_tests.xlsx',ub_vec_"&amp;SU248&amp;"','ub_vec_"&amp;SU248&amp;"');"</f>
        <v>xlswrite('G:\Mi unidad\1. PROYECTOS TELLO 2022\SCM SPILL OVERS\outputs\PEAO\distancia_centro_salud\1%\simulacion_4\output_tests.xlsx',ub_vec_144','ub_vec_144');</v>
      </c>
      <c r="TH248">
        <v>144</v>
      </c>
      <c r="TI248" t="str">
        <f>"xlswrite('G:\Mi unidad\1. PROYECTOS TELLO 2022\SCM SPILL OVERS\outputs\PEAO\informalidad\1%\simulacion_4\output_tests.xlsx',ub_vec_"&amp;TH248&amp;"','ub_vec_"&amp;TH248&amp;"');"</f>
        <v>xlswrite('G:\Mi unidad\1. PROYECTOS TELLO 2022\SCM SPILL OVERS\outputs\PEAO\informalidad\1%\simulacion_4\output_tests.xlsx',ub_vec_144','ub_vec_144');</v>
      </c>
      <c r="TU248">
        <v>144</v>
      </c>
      <c r="TV248" t="str">
        <f>"xlswrite('G:\Mi unidad\1. PROYECTOS TELLO 2022\SCM SPILL OVERS\outputs\PEAO\alimentos\1%\simulacion_4\output_tests.xlsx',ub_vec_"&amp;TU248&amp;"','ub_vec_"&amp;TU248&amp;"');"</f>
        <v>xlswrite('G:\Mi unidad\1. PROYECTOS TELLO 2022\SCM SPILL OVERS\outputs\PEAO\alimentos\1%\simulacion_4\output_tests.xlsx',ub_vec_144','ub_vec_144');</v>
      </c>
      <c r="UB248">
        <v>144</v>
      </c>
      <c r="UC248" t="str">
        <f>"xlswrite('G:\Mi unidad\1. PROYECTOS TELLO 2022\SCM SPILL OVERS\outputs\PEAO\jefe_hogar\1%\simulacion_4\output_tests.xlsx',ub_vec_"&amp;UB248&amp;"','ub_vec_"&amp;UB248&amp;"');"</f>
        <v>xlswrite('G:\Mi unidad\1. PROYECTOS TELLO 2022\SCM SPILL OVERS\outputs\PEAO\jefe_hogar\1%\simulacion_4\output_tests.xlsx',ub_vec_144','ub_vec_144');</v>
      </c>
      <c r="UI248">
        <v>144</v>
      </c>
      <c r="UJ248" t="str">
        <f>"xlswrite('G:\Mi unidad\1. PROYECTOS TELLO 2022\SCM SPILL OVERS\outputs\PEAO\mujeres\1%\simulacion_4\output_tests.xlsx',ub_vec_"&amp;UI248&amp;"','ub_vec_"&amp;UI248&amp;"');"</f>
        <v>xlswrite('G:\Mi unidad\1. PROYECTOS TELLO 2022\SCM SPILL OVERS\outputs\PEAO\mujeres\1%\simulacion_4\output_tests.xlsx',ub_vec_144','ub_vec_144');</v>
      </c>
      <c r="UU248">
        <v>144</v>
      </c>
      <c r="UV248" t="str">
        <f>"xlswrite('G:\Mi unidad\1. PROYECTOS TELLO 2022\SCM SPILL OVERS\outputs\PEAO\criminalidad\1%\simulacion_4\output_tests.xlsx',ub_vec_"&amp;UU248&amp;"','ub_vec_"&amp;UU248&amp;"');"</f>
        <v>xlswrite('G:\Mi unidad\1. PROYECTOS TELLO 2022\SCM SPILL OVERS\outputs\PEAO\criminalidad\1%\simulacion_4\output_tests.xlsx',ub_vec_144','ub_vec_144');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OVERS\outputs\PEAO\bajo_niv_educ\1%\simulacion_4\output_tests.xlsx',p_value_vec_"&amp;QW249&amp;"','p_value_vec_"&amp;QW249&amp;"');"</f>
        <v>xlswrite('G:\Mi unidad\1. PROYECTOS TELLO 2022\SCM SPILL OVERS\outputs\PEAO\bajo_niv_educ\1%\simulacion_4\output_tests.xlsx',p_value_vec_144','p_value_vec_144');</v>
      </c>
      <c r="RK249">
        <v>144</v>
      </c>
      <c r="RL249" t="str">
        <f>"xlswrite('G:\Mi unidad\1. PROYECTOS TELLO 2022\SCM SPILL OVERS\outputs\PEAO\bajo_ingreso\1%\simulacion_4\output_tests.xlsx',p_value_vec_"&amp;RK249&amp;"','p_value_vec_"&amp;RK249&amp;"');"</f>
        <v>xlswrite('G:\Mi unidad\1. PROYECTOS TELLO 2022\SCM SPILL OVERS\outputs\PEAO\bajo_ingreso\1%\simulacion_4\output_tests.xlsx',p_value_vec_144','p_value_vec_144');</v>
      </c>
      <c r="RW249">
        <v>144</v>
      </c>
      <c r="RX249" t="str">
        <f>"xlswrite('G:\Mi unidad\1. PROYECTOS TELLO 2022\SCM SPILL OVERS\outputs\PEAO\densidad\1%\simulacion_4\output_tests.xlsx',p_value_vec_"&amp;RW249&amp;"','p_value_vec_"&amp;RW249&amp;"');"</f>
        <v>xlswrite('G:\Mi unidad\1. PROYECTOS TELLO 2022\SCM SPILL OVERS\outputs\PEAO\densidad\1%\simulacion_4\output_tests.xlsx',p_value_vec_144','p_value_vec_144');</v>
      </c>
      <c r="SI249">
        <v>144</v>
      </c>
      <c r="SJ249" t="str">
        <f>"xlswrite('G:\Mi unidad\1. PROYECTOS TELLO 2022\SCM SPILL OVERS\outputs\PEAO\densidad_g\1%\simulacion_4\output_tests.xlsx',p_value_vec_"&amp;SI249&amp;"','p_value_vec_"&amp;SI249&amp;"');"</f>
        <v>xlswrite('G:\Mi unidad\1. PROYECTOS TELLO 2022\SCM SPILL OVERS\outputs\PEAO\densidad_g\1%\simulacion_4\output_tests.xlsx',p_value_vec_144','p_value_vec_144');</v>
      </c>
      <c r="SU249">
        <v>144</v>
      </c>
      <c r="SV249" t="str">
        <f>"xlswrite('G:\Mi unidad\1. PROYECTOS TELLO 2022\SCM SPILL OVERS\outputs\PEAO\distancia_centro_salud\1%\simulacion_4\output_tests.xlsx',p_value_vec_"&amp;SU249&amp;"','p_value_vec_"&amp;SU249&amp;"');"</f>
        <v>xlswrite('G:\Mi unidad\1. PROYECTOS TELLO 2022\SCM SPILL OVERS\outputs\PEAO\distancia_centro_salud\1%\simulacion_4\output_tests.xlsx',p_value_vec_144','p_value_vec_144');</v>
      </c>
      <c r="TH249">
        <v>144</v>
      </c>
      <c r="TI249" t="str">
        <f>"xlswrite('G:\Mi unidad\1. PROYECTOS TELLO 2022\SCM SPILL OVERS\outputs\PEAO\informalidad\1%\simulacion_4\output_tests.xlsx',p_value_vec_"&amp;TH249&amp;"','p_value_vec_"&amp;TH249&amp;"');"</f>
        <v>xlswrite('G:\Mi unidad\1. PROYECTOS TELLO 2022\SCM SPILL OVERS\outputs\PEAO\informalidad\1%\simulacion_4\output_tests.xlsx',p_value_vec_144','p_value_vec_144');</v>
      </c>
      <c r="TU249">
        <v>144</v>
      </c>
      <c r="TV249" t="str">
        <f>"xlswrite('G:\Mi unidad\1. PROYECTOS TELLO 2022\SCM SPILL OVERS\outputs\PEAO\alimentos\1%\simulacion_4\output_tests.xlsx',p_value_vec_"&amp;TU249&amp;"','p_value_vec_"&amp;TU249&amp;"');"</f>
        <v>xlswrite('G:\Mi unidad\1. PROYECTOS TELLO 2022\SCM SPILL OVERS\outputs\PEAO\alimentos\1%\simulacion_4\output_tests.xlsx',p_value_vec_144','p_value_vec_144');</v>
      </c>
      <c r="UB249">
        <v>144</v>
      </c>
      <c r="UC249" t="str">
        <f>"xlswrite('G:\Mi unidad\1. PROYECTOS TELLO 2022\SCM SPILL OVERS\outputs\PEAO\jefe_hogar\1%\simulacion_4\output_tests.xlsx',p_value_vec_"&amp;UB249&amp;"','p_value_vec_"&amp;UB249&amp;"');"</f>
        <v>xlswrite('G:\Mi unidad\1. PROYECTOS TELLO 2022\SCM SPILL OVERS\outputs\PEAO\jefe_hogar\1%\simulacion_4\output_tests.xlsx',p_value_vec_144','p_value_vec_144');</v>
      </c>
      <c r="UI249">
        <v>144</v>
      </c>
      <c r="UJ249" t="str">
        <f>"xlswrite('G:\Mi unidad\1. PROYECTOS TELLO 2022\SCM SPILL OVERS\outputs\PEAO\mujeres\1%\simulacion_4\output_tests.xlsx',p_value_vec_"&amp;UI249&amp;"','p_value_vec_"&amp;UI249&amp;"');"</f>
        <v>xlswrite('G:\Mi unidad\1. PROYECTOS TELLO 2022\SCM SPILL OVERS\outputs\PEAO\mujeres\1%\simulacion_4\output_tests.xlsx',p_value_vec_144','p_value_vec_144');</v>
      </c>
      <c r="UU249">
        <v>144</v>
      </c>
      <c r="UV249" t="str">
        <f>"xlswrite('G:\Mi unidad\1. PROYECTOS TELLO 2022\SCM SPILL OVERS\outputs\PEAO\criminalidad\1%\simulacion_4\output_tests.xlsx',p_value_vec_"&amp;UU249&amp;"','p_value_vec_"&amp;UU249&amp;"');"</f>
        <v>xlswrite('G:\Mi unidad\1. PROYECTOS TELLO 2022\SCM SPILL OVERS\outputs\PEAO\criminalidad\1%\simulacion_4\output_tests.xlsx',p_value_vec_144','p_value_vec_144');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sp_andrews_te(Y_pre_"&amp;QI250&amp;",PEAO_"&amp;QI250&amp;"(:,T+s),A_"&amp;QI250&amp;",C,.05);"</f>
        <v xml:space="preserve">    [p_value_86,lb_86,ub_86] = sp_andrews_te(Y_pre_86,PEAO_86(:,T+s),A_86,C,.05);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OVERS\outputs\PEAO\bajo_niv_educ\1%\simulacion_4\output_tests.xlsx',alpha1_hat_vec_"&amp;QW250&amp;"','alpha1_hat_vec_"&amp;QW250&amp;"');"</f>
        <v>xlswrite('G:\Mi unidad\1. PROYECTOS TELLO 2022\SCM SPILL OVERS\outputs\PEAO\bajo_niv_educ\1%\simulacion_4\output_tests.xlsx',alpha1_hat_vec_144','alpha1_hat_vec_144');</v>
      </c>
      <c r="RK250">
        <v>144</v>
      </c>
      <c r="RL250" t="str">
        <f>"xlswrite('G:\Mi unidad\1. PROYECTOS TELLO 2022\SCM SPILL OVERS\outputs\PEAO\bajo_ingreso\1%\simulacion_4\output_tests.xlsx',alpha1_hat_vec_"&amp;RK250&amp;"','alpha1_hat_vec_"&amp;RK250&amp;"');"</f>
        <v>xlswrite('G:\Mi unidad\1. PROYECTOS TELLO 2022\SCM SPILL OVERS\outputs\PEAO\bajo_ingreso\1%\simulacion_4\output_tests.xlsx',alpha1_hat_vec_144','alpha1_hat_vec_144');</v>
      </c>
      <c r="RW250">
        <v>144</v>
      </c>
      <c r="RX250" t="str">
        <f>"xlswrite('G:\Mi unidad\1. PROYECTOS TELLO 2022\SCM SPILL OVERS\outputs\PEAO\densidad\1%\simulacion_4\output_tests.xlsx',alpha1_hat_vec_"&amp;RW250&amp;"','alpha1_hat_vec_"&amp;RW250&amp;"');"</f>
        <v>xlswrite('G:\Mi unidad\1. PROYECTOS TELLO 2022\SCM SPILL OVERS\outputs\PEAO\densidad\1%\simulacion_4\output_tests.xlsx',alpha1_hat_vec_144','alpha1_hat_vec_144');</v>
      </c>
      <c r="SI250">
        <v>144</v>
      </c>
      <c r="SJ250" t="str">
        <f>"xlswrite('G:\Mi unidad\1. PROYECTOS TELLO 2022\SCM SPILL OVERS\outputs\PEAO\densidad_g\1%\simulacion_4\output_tests.xlsx',alpha1_hat_vec_"&amp;SI250&amp;"','alpha1_hat_vec_"&amp;SI250&amp;"');"</f>
        <v>xlswrite('G:\Mi unidad\1. PROYECTOS TELLO 2022\SCM SPILL OVERS\outputs\PEAO\densidad_g\1%\simulacion_4\output_tests.xlsx',alpha1_hat_vec_144','alpha1_hat_vec_144');</v>
      </c>
      <c r="SU250">
        <v>144</v>
      </c>
      <c r="SV250" t="str">
        <f>"xlswrite('G:\Mi unidad\1. PROYECTOS TELLO 2022\SCM SPILL OVERS\outputs\PEAO\distancia_centro_salud\1%\simulacion_4\output_tests.xlsx',alpha1_hat_vec_"&amp;SU250&amp;"','alpha1_hat_vec_"&amp;SU250&amp;"');"</f>
        <v>xlswrite('G:\Mi unidad\1. PROYECTOS TELLO 2022\SCM SPILL OVERS\outputs\PEAO\distancia_centro_salud\1%\simulacion_4\output_tests.xlsx',alpha1_hat_vec_144','alpha1_hat_vec_144');</v>
      </c>
      <c r="TH250">
        <v>144</v>
      </c>
      <c r="TI250" t="str">
        <f>"xlswrite('G:\Mi unidad\1. PROYECTOS TELLO 2022\SCM SPILL OVERS\outputs\PEAO\informalidad\1%\simulacion_4\output_tests.xlsx',alpha1_hat_vec_"&amp;TH250&amp;"','alpha1_hat_vec_"&amp;TH250&amp;"');"</f>
        <v>xlswrite('G:\Mi unidad\1. PROYECTOS TELLO 2022\SCM SPILL OVERS\outputs\PEAO\informalidad\1%\simulacion_4\output_tests.xlsx',alpha1_hat_vec_144','alpha1_hat_vec_144');</v>
      </c>
      <c r="TU250">
        <v>144</v>
      </c>
      <c r="TV250" t="str">
        <f>"xlswrite('G:\Mi unidad\1. PROYECTOS TELLO 2022\SCM SPILL OVERS\outputs\PEAO\alimentos\1%\simulacion_4\output_tests.xlsx',alpha1_hat_vec_"&amp;TU250&amp;"','alpha1_hat_vec_"&amp;TU250&amp;"');"</f>
        <v>xlswrite('G:\Mi unidad\1. PROYECTOS TELLO 2022\SCM SPILL OVERS\outputs\PEAO\alimentos\1%\simulacion_4\output_tests.xlsx',alpha1_hat_vec_144','alpha1_hat_vec_144');</v>
      </c>
      <c r="UB250">
        <v>144</v>
      </c>
      <c r="UC250" t="str">
        <f>"xlswrite('G:\Mi unidad\1. PROYECTOS TELLO 2022\SCM SPILL OVERS\outputs\PEAO\jefe_hogar\1%\simulacion_4\output_tests.xlsx',alpha1_hat_vec_"&amp;UB250&amp;"','alpha1_hat_vec_"&amp;UB250&amp;"');"</f>
        <v>xlswrite('G:\Mi unidad\1. PROYECTOS TELLO 2022\SCM SPILL OVERS\outputs\PEAO\jefe_hogar\1%\simulacion_4\output_tests.xlsx',alpha1_hat_vec_144','alpha1_hat_vec_144');</v>
      </c>
      <c r="UI250">
        <v>144</v>
      </c>
      <c r="UJ250" t="str">
        <f>"xlswrite('G:\Mi unidad\1. PROYECTOS TELLO 2022\SCM SPILL OVERS\outputs\PEAO\mujeres\1%\simulacion_4\output_tests.xlsx',alpha1_hat_vec_"&amp;UI250&amp;"','alpha1_hat_vec_"&amp;UI250&amp;"');"</f>
        <v>xlswrite('G:\Mi unidad\1. PROYECTOS TELLO 2022\SCM SPILL OVERS\outputs\PEAO\mujeres\1%\simulacion_4\output_tests.xlsx',alpha1_hat_vec_144','alpha1_hat_vec_144');</v>
      </c>
      <c r="UU250">
        <v>144</v>
      </c>
      <c r="UV250" t="str">
        <f>"xlswrite('G:\Mi unidad\1. PROYECTOS TELLO 2022\SCM SPILL OVERS\outputs\PEAO\criminalidad\1%\simulacion_4\output_tests.xlsx',alpha1_hat_vec_"&amp;UU250&amp;"','alpha1_hat_vec_"&amp;UU250&amp;"');"</f>
        <v>xlswrite('G:\Mi unidad\1. PROYECTOS TELLO 2022\SCM SPILL OVERS\outputs\PEAO\criminalidad\1%\simulacion_4\output_tests.xlsx',alpha1_hat_vec_144','alpha1_hat_vec_144');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OVERS\outputs\PEAO\bajo_niv_educ\1%\simulacion_4\output_tests.xlsx',spillover_test_"&amp;QW251&amp;"','sp_test_"&amp;QW251&amp;"');"</f>
        <v>xlswrite('G:\Mi unidad\1. PROYECTOS TELLO 2022\SCM SPILL OVERS\outputs\PEAO\bajo_niv_educ\1%\simulacion_4\output_tests.xlsx',spillover_test_144','sp_test_144');</v>
      </c>
      <c r="RK251">
        <v>144</v>
      </c>
      <c r="RL251" t="str">
        <f>"xlswrite('G:\Mi unidad\1. PROYECTOS TELLO 2022\SCM SPILL OVERS\outputs\PEAO\bajo_ingreso\1%\simulacion_4\output_tests.xlsx',spillover_test_"&amp;RK251&amp;"','sp_test_"&amp;RK251&amp;"');"</f>
        <v>xlswrite('G:\Mi unidad\1. PROYECTOS TELLO 2022\SCM SPILL OVERS\outputs\PEAO\bajo_ingreso\1%\simulacion_4\output_tests.xlsx',spillover_test_144','sp_test_144');</v>
      </c>
      <c r="RW251">
        <v>144</v>
      </c>
      <c r="RX251" t="str">
        <f>"xlswrite('G:\Mi unidad\1. PROYECTOS TELLO 2022\SCM SPILL OVERS\outputs\PEAO\densidad\1%\simulacion_4\output_tests.xlsx',spillover_test_"&amp;RW251&amp;"','sp_test_"&amp;RW251&amp;"');"</f>
        <v>xlswrite('G:\Mi unidad\1. PROYECTOS TELLO 2022\SCM SPILL OVERS\outputs\PEAO\densidad\1%\simulacion_4\output_tests.xlsx',spillover_test_144','sp_test_144');</v>
      </c>
      <c r="SI251">
        <v>144</v>
      </c>
      <c r="SJ251" t="str">
        <f>"xlswrite('G:\Mi unidad\1. PROYECTOS TELLO 2022\SCM SPILL OVERS\outputs\PEAO\densidad_g\1%\simulacion_4\output_tests.xlsx',spillover_test_"&amp;SI251&amp;"','sp_test_"&amp;SI251&amp;"');"</f>
        <v>xlswrite('G:\Mi unidad\1. PROYECTOS TELLO 2022\SCM SPILL OVERS\outputs\PEAO\densidad_g\1%\simulacion_4\output_tests.xlsx',spillover_test_144','sp_test_144');</v>
      </c>
      <c r="SU251">
        <v>144</v>
      </c>
      <c r="SV251" t="str">
        <f>"xlswrite('G:\Mi unidad\1. PROYECTOS TELLO 2022\SCM SPILL OVERS\outputs\PEAO\distancia_centro_salud\1%\simulacion_4\output_tests.xlsx',spillover_test_"&amp;SU251&amp;"','sp_test_"&amp;SU251&amp;"');"</f>
        <v>xlswrite('G:\Mi unidad\1. PROYECTOS TELLO 2022\SCM SPILL OVERS\outputs\PEAO\distancia_centro_salud\1%\simulacion_4\output_tests.xlsx',spillover_test_144','sp_test_144');</v>
      </c>
      <c r="TH251">
        <v>144</v>
      </c>
      <c r="TI251" t="str">
        <f>"xlswrite('G:\Mi unidad\1. PROYECTOS TELLO 2022\SCM SPILL OVERS\outputs\PEAO\informalidad\1%\simulacion_4\output_tests.xlsx',spillover_test_"&amp;TH251&amp;"','sp_test_"&amp;TH251&amp;"');"</f>
        <v>xlswrite('G:\Mi unidad\1. PROYECTOS TELLO 2022\SCM SPILL OVERS\outputs\PEAO\informalidad\1%\simulacion_4\output_tests.xlsx',spillover_test_144','sp_test_144');</v>
      </c>
      <c r="TU251">
        <v>144</v>
      </c>
      <c r="TV251" t="str">
        <f>"xlswrite('G:\Mi unidad\1. PROYECTOS TELLO 2022\SCM SPILL OVERS\outputs\PEAO\alimentos\1%\simulacion_4\output_tests.xlsx',spillover_test_"&amp;TU251&amp;"','sp_test_"&amp;TU251&amp;"');"</f>
        <v>xlswrite('G:\Mi unidad\1. PROYECTOS TELLO 2022\SCM SPILL OVERS\outputs\PEAO\alimentos\1%\simulacion_4\output_tests.xlsx',spillover_test_144','sp_test_144');</v>
      </c>
      <c r="UB251">
        <v>144</v>
      </c>
      <c r="UC251" t="str">
        <f>"xlswrite('G:\Mi unidad\1. PROYECTOS TELLO 2022\SCM SPILL OVERS\outputs\PEAO\jefe_hogar\1%\simulacion_4\output_tests.xlsx',spillover_test_"&amp;UB251&amp;"','sp_test_"&amp;UB251&amp;"');"</f>
        <v>xlswrite('G:\Mi unidad\1. PROYECTOS TELLO 2022\SCM SPILL OVERS\outputs\PEAO\jefe_hogar\1%\simulacion_4\output_tests.xlsx',spillover_test_144','sp_test_144');</v>
      </c>
      <c r="UI251">
        <v>144</v>
      </c>
      <c r="UJ251" t="str">
        <f>"xlswrite('G:\Mi unidad\1. PROYECTOS TELLO 2022\SCM SPILL OVERS\outputs\PEAO\mujeres\1%\simulacion_4\output_tests.xlsx',spillover_test_"&amp;UI251&amp;"','sp_test_"&amp;UI251&amp;"');"</f>
        <v>xlswrite('G:\Mi unidad\1. PROYECTOS TELLO 2022\SCM SPILL OVERS\outputs\PEAO\mujeres\1%\simulacion_4\output_tests.xlsx',spillover_test_144','sp_test_144');</v>
      </c>
      <c r="UU251">
        <v>144</v>
      </c>
      <c r="UV251" t="str">
        <f>"xlswrite('G:\Mi unidad\1. PROYECTOS TELLO 2022\SCM SPILL OVERS\outputs\PEAO\criminalidad\1%\simulacion_4\output_tests.xlsx',spillover_test_"&amp;UU251&amp;"','sp_test_"&amp;UU251&amp;"');"</f>
        <v>xlswrite('G:\Mi unidad\1. PROYECTOS TELLO 2022\SCM SPILL OVERS\outputs\PEAO\criminalidad\1%\simulacion_4\output_tests.xlsx',spillover_test_144','sp_test_144');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OVERS\outputs\PEAO\bajo_niv_educ\1%\simulacion_4\output_tests.xlsx',lb_vec_"&amp;QW252&amp;"','lb_vec_"&amp;QW252&amp;"');"</f>
        <v>xlswrite('G:\Mi unidad\1. PROYECTOS TELLO 2022\SCM SPILL OVERS\outputs\PEAO\bajo_niv_educ\1%\simulacion_4\output_tests.xlsx',lb_vec_149','lb_vec_149');</v>
      </c>
      <c r="RK252">
        <v>149</v>
      </c>
      <c r="RL252" t="str">
        <f>"xlswrite('G:\Mi unidad\1. PROYECTOS TELLO 2022\SCM SPILL OVERS\outputs\PEAO\bajo_ingreso\1%\simulacion_4\output_tests.xlsx',lb_vec_"&amp;RK252&amp;"','lb_vec_"&amp;RK252&amp;"');"</f>
        <v>xlswrite('G:\Mi unidad\1. PROYECTOS TELLO 2022\SCM SPILL OVERS\outputs\PEAO\bajo_ingreso\1%\simulacion_4\output_tests.xlsx',lb_vec_149','lb_vec_149');</v>
      </c>
      <c r="RW252">
        <v>149</v>
      </c>
      <c r="RX252" t="str">
        <f>"xlswrite('G:\Mi unidad\1. PROYECTOS TELLO 2022\SCM SPILL OVERS\outputs\PEAO\densidad\1%\simulacion_4\output_tests.xlsx',lb_vec_"&amp;RW252&amp;"','lb_vec_"&amp;RW252&amp;"');"</f>
        <v>xlswrite('G:\Mi unidad\1. PROYECTOS TELLO 2022\SCM SPILL OVERS\outputs\PEAO\densidad\1%\simulacion_4\output_tests.xlsx',lb_vec_149','lb_vec_149');</v>
      </c>
      <c r="SI252">
        <v>149</v>
      </c>
      <c r="SJ252" t="str">
        <f>"xlswrite('G:\Mi unidad\1. PROYECTOS TELLO 2022\SCM SPILL OVERS\outputs\PEAO\densidad_g\1%\simulacion_4\output_tests.xlsx',lb_vec_"&amp;SI252&amp;"','lb_vec_"&amp;SI252&amp;"');"</f>
        <v>xlswrite('G:\Mi unidad\1. PROYECTOS TELLO 2022\SCM SPILL OVERS\outputs\PEAO\densidad_g\1%\simulacion_4\output_tests.xlsx',lb_vec_149','lb_vec_149');</v>
      </c>
      <c r="SU252">
        <v>149</v>
      </c>
      <c r="SV252" t="str">
        <f>"xlswrite('G:\Mi unidad\1. PROYECTOS TELLO 2022\SCM SPILL OVERS\outputs\PEAO\distancia_centro_salud\1%\simulacion_4\output_tests.xlsx',lb_vec_"&amp;SU252&amp;"','lb_vec_"&amp;SU252&amp;"');"</f>
        <v>xlswrite('G:\Mi unidad\1. PROYECTOS TELLO 2022\SCM SPILL OVERS\outputs\PEAO\distancia_centro_salud\1%\simulacion_4\output_tests.xlsx',lb_vec_149','lb_vec_149');</v>
      </c>
      <c r="TH252">
        <v>149</v>
      </c>
      <c r="TI252" t="str">
        <f>"xlswrite('G:\Mi unidad\1. PROYECTOS TELLO 2022\SCM SPILL OVERS\outputs\PEAO\informalidad\1%\simulacion_4\output_tests.xlsx',lb_vec_"&amp;TH252&amp;"','lb_vec_"&amp;TH252&amp;"');"</f>
        <v>xlswrite('G:\Mi unidad\1. PROYECTOS TELLO 2022\SCM SPILL OVERS\outputs\PEAO\informalidad\1%\simulacion_4\output_tests.xlsx',lb_vec_149','lb_vec_149');</v>
      </c>
      <c r="TU252">
        <v>149</v>
      </c>
      <c r="TV252" t="str">
        <f>"xlswrite('G:\Mi unidad\1. PROYECTOS TELLO 2022\SCM SPILL OVERS\outputs\PEAO\alimentos\1%\simulacion_4\output_tests.xlsx',lb_vec_"&amp;TU252&amp;"','lb_vec_"&amp;TU252&amp;"');"</f>
        <v>xlswrite('G:\Mi unidad\1. PROYECTOS TELLO 2022\SCM SPILL OVERS\outputs\PEAO\alimentos\1%\simulacion_4\output_tests.xlsx',lb_vec_149','lb_vec_149');</v>
      </c>
      <c r="UB252">
        <v>149</v>
      </c>
      <c r="UC252" t="str">
        <f>"xlswrite('G:\Mi unidad\1. PROYECTOS TELLO 2022\SCM SPILL OVERS\outputs\PEAO\jefe_hogar\1%\simulacion_4\output_tests.xlsx',lb_vec_"&amp;UB252&amp;"','lb_vec_"&amp;UB252&amp;"');"</f>
        <v>xlswrite('G:\Mi unidad\1. PROYECTOS TELLO 2022\SCM SPILL OVERS\outputs\PEAO\jefe_hogar\1%\simulacion_4\output_tests.xlsx',lb_vec_149','lb_vec_149');</v>
      </c>
      <c r="UI252">
        <v>149</v>
      </c>
      <c r="UJ252" t="str">
        <f>"xlswrite('G:\Mi unidad\1. PROYECTOS TELLO 2022\SCM SPILL OVERS\outputs\PEAO\mujeres\1%\simulacion_4\output_tests.xlsx',lb_vec_"&amp;UI252&amp;"','lb_vec_"&amp;UI252&amp;"');"</f>
        <v>xlswrite('G:\Mi unidad\1. PROYECTOS TELLO 2022\SCM SPILL OVERS\outputs\PEAO\mujeres\1%\simulacion_4\output_tests.xlsx',lb_vec_149','lb_vec_149');</v>
      </c>
      <c r="UU252">
        <v>149</v>
      </c>
      <c r="UV252" t="str">
        <f>"xlswrite('G:\Mi unidad\1. PROYECTOS TELLO 2022\SCM SPILL OVERS\outputs\PEAO\criminalidad\1%\simulacion_4\output_tests.xlsx',lb_vec_"&amp;UU252&amp;"','lb_vec_"&amp;UU252&amp;"');"</f>
        <v>xlswrite('G:\Mi unidad\1. PROYECTOS TELLO 2022\SCM SPILL OVERS\outputs\PEAO\criminalidad\1%\simulacion_4\output_tests.xlsx',lb_vec_149','lb_vec_149');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sp_andrews(Y_pre_"&amp;QP253&amp;",PEAO_"&amp;QP253&amp;"(:,T+s),A_"&amp;QP253&amp;",C,d,alpha_sig);"</f>
        <v xml:space="preserve">    spillover_test_119(s) = sp_andrews(Y_pre_119,PEAO_119(:,T+s),A_119,C,d,alpha_sig);</v>
      </c>
      <c r="QW253">
        <v>149</v>
      </c>
      <c r="QX253" t="str">
        <f>"xlswrite('G:\Mi unidad\1. PROYECTOS TELLO 2022\SCM SPILL OVERS\outputs\PEAO\bajo_niv_educ\1%\simulacion_4\output_tests.xlsx',ub_vec_"&amp;QW253&amp;"','ub_vec_"&amp;QW253&amp;"');"</f>
        <v>xlswrite('G:\Mi unidad\1. PROYECTOS TELLO 2022\SCM SPILL OVERS\outputs\PEAO\bajo_niv_educ\1%\simulacion_4\output_tests.xlsx',ub_vec_149','ub_vec_149');</v>
      </c>
      <c r="RK253">
        <v>149</v>
      </c>
      <c r="RL253" t="str">
        <f>"xlswrite('G:\Mi unidad\1. PROYECTOS TELLO 2022\SCM SPILL OVERS\outputs\PEAO\bajo_ingreso\1%\simulacion_4\output_tests.xlsx',ub_vec_"&amp;RK253&amp;"','ub_vec_"&amp;RK253&amp;"');"</f>
        <v>xlswrite('G:\Mi unidad\1. PROYECTOS TELLO 2022\SCM SPILL OVERS\outputs\PEAO\bajo_ingreso\1%\simulacion_4\output_tests.xlsx',ub_vec_149','ub_vec_149');</v>
      </c>
      <c r="RW253">
        <v>149</v>
      </c>
      <c r="RX253" t="str">
        <f>"xlswrite('G:\Mi unidad\1. PROYECTOS TELLO 2022\SCM SPILL OVERS\outputs\PEAO\densidad\1%\simulacion_4\output_tests.xlsx',ub_vec_"&amp;RW253&amp;"','ub_vec_"&amp;RW253&amp;"');"</f>
        <v>xlswrite('G:\Mi unidad\1. PROYECTOS TELLO 2022\SCM SPILL OVERS\outputs\PEAO\densidad\1%\simulacion_4\output_tests.xlsx',ub_vec_149','ub_vec_149');</v>
      </c>
      <c r="SI253">
        <v>149</v>
      </c>
      <c r="SJ253" t="str">
        <f>"xlswrite('G:\Mi unidad\1. PROYECTOS TELLO 2022\SCM SPILL OVERS\outputs\PEAO\densidad_g\1%\simulacion_4\output_tests.xlsx',ub_vec_"&amp;SI253&amp;"','ub_vec_"&amp;SI253&amp;"');"</f>
        <v>xlswrite('G:\Mi unidad\1. PROYECTOS TELLO 2022\SCM SPILL OVERS\outputs\PEAO\densidad_g\1%\simulacion_4\output_tests.xlsx',ub_vec_149','ub_vec_149');</v>
      </c>
      <c r="SU253">
        <v>149</v>
      </c>
      <c r="SV253" t="str">
        <f>"xlswrite('G:\Mi unidad\1. PROYECTOS TELLO 2022\SCM SPILL OVERS\outputs\PEAO\distancia_centro_salud\1%\simulacion_4\output_tests.xlsx',ub_vec_"&amp;SU253&amp;"','ub_vec_"&amp;SU253&amp;"');"</f>
        <v>xlswrite('G:\Mi unidad\1. PROYECTOS TELLO 2022\SCM SPILL OVERS\outputs\PEAO\distancia_centro_salud\1%\simulacion_4\output_tests.xlsx',ub_vec_149','ub_vec_149');</v>
      </c>
      <c r="TH253">
        <v>149</v>
      </c>
      <c r="TI253" t="str">
        <f>"xlswrite('G:\Mi unidad\1. PROYECTOS TELLO 2022\SCM SPILL OVERS\outputs\PEAO\informalidad\1%\simulacion_4\output_tests.xlsx',ub_vec_"&amp;TH253&amp;"','ub_vec_"&amp;TH253&amp;"');"</f>
        <v>xlswrite('G:\Mi unidad\1. PROYECTOS TELLO 2022\SCM SPILL OVERS\outputs\PEAO\informalidad\1%\simulacion_4\output_tests.xlsx',ub_vec_149','ub_vec_149');</v>
      </c>
      <c r="TU253">
        <v>149</v>
      </c>
      <c r="TV253" t="str">
        <f>"xlswrite('G:\Mi unidad\1. PROYECTOS TELLO 2022\SCM SPILL OVERS\outputs\PEAO\alimentos\1%\simulacion_4\output_tests.xlsx',ub_vec_"&amp;TU253&amp;"','ub_vec_"&amp;TU253&amp;"');"</f>
        <v>xlswrite('G:\Mi unidad\1. PROYECTOS TELLO 2022\SCM SPILL OVERS\outputs\PEAO\alimentos\1%\simulacion_4\output_tests.xlsx',ub_vec_149','ub_vec_149');</v>
      </c>
      <c r="UB253">
        <v>149</v>
      </c>
      <c r="UC253" t="str">
        <f>"xlswrite('G:\Mi unidad\1. PROYECTOS TELLO 2022\SCM SPILL OVERS\outputs\PEAO\jefe_hogar\1%\simulacion_4\output_tests.xlsx',ub_vec_"&amp;UB253&amp;"','ub_vec_"&amp;UB253&amp;"');"</f>
        <v>xlswrite('G:\Mi unidad\1. PROYECTOS TELLO 2022\SCM SPILL OVERS\outputs\PEAO\jefe_hogar\1%\simulacion_4\output_tests.xlsx',ub_vec_149','ub_vec_149');</v>
      </c>
      <c r="UI253">
        <v>149</v>
      </c>
      <c r="UJ253" t="str">
        <f>"xlswrite('G:\Mi unidad\1. PROYECTOS TELLO 2022\SCM SPILL OVERS\outputs\PEAO\mujeres\1%\simulacion_4\output_tests.xlsx',ub_vec_"&amp;UI253&amp;"','ub_vec_"&amp;UI253&amp;"');"</f>
        <v>xlswrite('G:\Mi unidad\1. PROYECTOS TELLO 2022\SCM SPILL OVERS\outputs\PEAO\mujeres\1%\simulacion_4\output_tests.xlsx',ub_vec_149','ub_vec_149');</v>
      </c>
      <c r="UU253">
        <v>149</v>
      </c>
      <c r="UV253" t="str">
        <f>"xlswrite('G:\Mi unidad\1. PROYECTOS TELLO 2022\SCM SPILL OVERS\outputs\PEAO\criminalidad\1%\simulacion_4\output_tests.xlsx',ub_vec_"&amp;UU253&amp;"','ub_vec_"&amp;UU253&amp;"');"</f>
        <v>xlswrite('G:\Mi unidad\1. PROYECTOS TELLO 2022\SCM SPILL OVERS\outputs\PEAO\criminalidad\1%\simulacion_4\output_tests.xlsx',ub_vec_149','ub_vec_149');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OVERS\outputs\PEAO\bajo_niv_educ\1%\simulacion_4\output_tests.xlsx',p_value_vec_"&amp;QW254&amp;"','p_value_vec_"&amp;QW254&amp;"');"</f>
        <v>xlswrite('G:\Mi unidad\1. PROYECTOS TELLO 2022\SCM SPILL OVERS\outputs\PEAO\bajo_niv_educ\1%\simulacion_4\output_tests.xlsx',p_value_vec_149','p_value_vec_149');</v>
      </c>
      <c r="RK254">
        <v>149</v>
      </c>
      <c r="RL254" t="str">
        <f>"xlswrite('G:\Mi unidad\1. PROYECTOS TELLO 2022\SCM SPILL OVERS\outputs\PEAO\bajo_ingreso\1%\simulacion_4\output_tests.xlsx',p_value_vec_"&amp;RK254&amp;"','p_value_vec_"&amp;RK254&amp;"');"</f>
        <v>xlswrite('G:\Mi unidad\1. PROYECTOS TELLO 2022\SCM SPILL OVERS\outputs\PEAO\bajo_ingreso\1%\simulacion_4\output_tests.xlsx',p_value_vec_149','p_value_vec_149');</v>
      </c>
      <c r="RW254">
        <v>149</v>
      </c>
      <c r="RX254" t="str">
        <f>"xlswrite('G:\Mi unidad\1. PROYECTOS TELLO 2022\SCM SPILL OVERS\outputs\PEAO\densidad\1%\simulacion_4\output_tests.xlsx',p_value_vec_"&amp;RW254&amp;"','p_value_vec_"&amp;RW254&amp;"');"</f>
        <v>xlswrite('G:\Mi unidad\1. PROYECTOS TELLO 2022\SCM SPILL OVERS\outputs\PEAO\densidad\1%\simulacion_4\output_tests.xlsx',p_value_vec_149','p_value_vec_149');</v>
      </c>
      <c r="SI254">
        <v>149</v>
      </c>
      <c r="SJ254" t="str">
        <f>"xlswrite('G:\Mi unidad\1. PROYECTOS TELLO 2022\SCM SPILL OVERS\outputs\PEAO\densidad_g\1%\simulacion_4\output_tests.xlsx',p_value_vec_"&amp;SI254&amp;"','p_value_vec_"&amp;SI254&amp;"');"</f>
        <v>xlswrite('G:\Mi unidad\1. PROYECTOS TELLO 2022\SCM SPILL OVERS\outputs\PEAO\densidad_g\1%\simulacion_4\output_tests.xlsx',p_value_vec_149','p_value_vec_149');</v>
      </c>
      <c r="SU254">
        <v>149</v>
      </c>
      <c r="SV254" t="str">
        <f>"xlswrite('G:\Mi unidad\1. PROYECTOS TELLO 2022\SCM SPILL OVERS\outputs\PEAO\distancia_centro_salud\1%\simulacion_4\output_tests.xlsx',p_value_vec_"&amp;SU254&amp;"','p_value_vec_"&amp;SU254&amp;"');"</f>
        <v>xlswrite('G:\Mi unidad\1. PROYECTOS TELLO 2022\SCM SPILL OVERS\outputs\PEAO\distancia_centro_salud\1%\simulacion_4\output_tests.xlsx',p_value_vec_149','p_value_vec_149');</v>
      </c>
      <c r="TH254">
        <v>149</v>
      </c>
      <c r="TI254" t="str">
        <f>"xlswrite('G:\Mi unidad\1. PROYECTOS TELLO 2022\SCM SPILL OVERS\outputs\PEAO\informalidad\1%\simulacion_4\output_tests.xlsx',p_value_vec_"&amp;TH254&amp;"','p_value_vec_"&amp;TH254&amp;"');"</f>
        <v>xlswrite('G:\Mi unidad\1. PROYECTOS TELLO 2022\SCM SPILL OVERS\outputs\PEAO\informalidad\1%\simulacion_4\output_tests.xlsx',p_value_vec_149','p_value_vec_149');</v>
      </c>
      <c r="TU254">
        <v>149</v>
      </c>
      <c r="TV254" t="str">
        <f>"xlswrite('G:\Mi unidad\1. PROYECTOS TELLO 2022\SCM SPILL OVERS\outputs\PEAO\alimentos\1%\simulacion_4\output_tests.xlsx',p_value_vec_"&amp;TU254&amp;"','p_value_vec_"&amp;TU254&amp;"');"</f>
        <v>xlswrite('G:\Mi unidad\1. PROYECTOS TELLO 2022\SCM SPILL OVERS\outputs\PEAO\alimentos\1%\simulacion_4\output_tests.xlsx',p_value_vec_149','p_value_vec_149');</v>
      </c>
      <c r="UB254">
        <v>149</v>
      </c>
      <c r="UC254" t="str">
        <f>"xlswrite('G:\Mi unidad\1. PROYECTOS TELLO 2022\SCM SPILL OVERS\outputs\PEAO\jefe_hogar\1%\simulacion_4\output_tests.xlsx',p_value_vec_"&amp;UB254&amp;"','p_value_vec_"&amp;UB254&amp;"');"</f>
        <v>xlswrite('G:\Mi unidad\1. PROYECTOS TELLO 2022\SCM SPILL OVERS\outputs\PEAO\jefe_hogar\1%\simulacion_4\output_tests.xlsx',p_value_vec_149','p_value_vec_149');</v>
      </c>
      <c r="UI254">
        <v>149</v>
      </c>
      <c r="UJ254" t="str">
        <f>"xlswrite('G:\Mi unidad\1. PROYECTOS TELLO 2022\SCM SPILL OVERS\outputs\PEAO\mujeres\1%\simulacion_4\output_tests.xlsx',p_value_vec_"&amp;UI254&amp;"','p_value_vec_"&amp;UI254&amp;"');"</f>
        <v>xlswrite('G:\Mi unidad\1. PROYECTOS TELLO 2022\SCM SPILL OVERS\outputs\PEAO\mujeres\1%\simulacion_4\output_tests.xlsx',p_value_vec_149','p_value_vec_149');</v>
      </c>
      <c r="UU254">
        <v>149</v>
      </c>
      <c r="UV254" t="str">
        <f>"xlswrite('G:\Mi unidad\1. PROYECTOS TELLO 2022\SCM SPILL OVERS\outputs\PEAO\criminalidad\1%\simulacion_4\output_tests.xlsx',p_value_vec_"&amp;UU254&amp;"','p_value_vec_"&amp;UU254&amp;"');"</f>
        <v>xlswrite('G:\Mi unidad\1. PROYECTOS TELLO 2022\SCM SPILL OVERS\outputs\PEAO\criminalidad\1%\simulacion_4\output_tests.xlsx',p_value_vec_149','p_value_vec_149');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OVERS\outputs\PEAO\bajo_niv_educ\1%\simulacion_4\output_tests.xlsx',alpha1_hat_vec_"&amp;QW255&amp;"','alpha1_hat_vec_"&amp;QW255&amp;"');"</f>
        <v>xlswrite('G:\Mi unidad\1. PROYECTOS TELLO 2022\SCM SPILL OVERS\outputs\PEAO\bajo_niv_educ\1%\simulacion_4\output_tests.xlsx',alpha1_hat_vec_149','alpha1_hat_vec_149');</v>
      </c>
      <c r="RK255">
        <v>149</v>
      </c>
      <c r="RL255" t="str">
        <f>"xlswrite('G:\Mi unidad\1. PROYECTOS TELLO 2022\SCM SPILL OVERS\outputs\PEAO\bajo_ingreso\1%\simulacion_4\output_tests.xlsx',alpha1_hat_vec_"&amp;RK255&amp;"','alpha1_hat_vec_"&amp;RK255&amp;"');"</f>
        <v>xlswrite('G:\Mi unidad\1. PROYECTOS TELLO 2022\SCM SPILL OVERS\outputs\PEAO\bajo_ingreso\1%\simulacion_4\output_tests.xlsx',alpha1_hat_vec_149','alpha1_hat_vec_149');</v>
      </c>
      <c r="RW255">
        <v>149</v>
      </c>
      <c r="RX255" t="str">
        <f>"xlswrite('G:\Mi unidad\1. PROYECTOS TELLO 2022\SCM SPILL OVERS\outputs\PEAO\densidad\1%\simulacion_4\output_tests.xlsx',alpha1_hat_vec_"&amp;RW255&amp;"','alpha1_hat_vec_"&amp;RW255&amp;"');"</f>
        <v>xlswrite('G:\Mi unidad\1. PROYECTOS TELLO 2022\SCM SPILL OVERS\outputs\PEAO\densidad\1%\simulacion_4\output_tests.xlsx',alpha1_hat_vec_149','alpha1_hat_vec_149');</v>
      </c>
      <c r="SI255">
        <v>149</v>
      </c>
      <c r="SJ255" t="str">
        <f>"xlswrite('G:\Mi unidad\1. PROYECTOS TELLO 2022\SCM SPILL OVERS\outputs\PEAO\densidad_g\1%\simulacion_4\output_tests.xlsx',alpha1_hat_vec_"&amp;SI255&amp;"','alpha1_hat_vec_"&amp;SI255&amp;"');"</f>
        <v>xlswrite('G:\Mi unidad\1. PROYECTOS TELLO 2022\SCM SPILL OVERS\outputs\PEAO\densidad_g\1%\simulacion_4\output_tests.xlsx',alpha1_hat_vec_149','alpha1_hat_vec_149');</v>
      </c>
      <c r="SU255">
        <v>149</v>
      </c>
      <c r="SV255" t="str">
        <f>"xlswrite('G:\Mi unidad\1. PROYECTOS TELLO 2022\SCM SPILL OVERS\outputs\PEAO\distancia_centro_salud\1%\simulacion_4\output_tests.xlsx',alpha1_hat_vec_"&amp;SU255&amp;"','alpha1_hat_vec_"&amp;SU255&amp;"');"</f>
        <v>xlswrite('G:\Mi unidad\1. PROYECTOS TELLO 2022\SCM SPILL OVERS\outputs\PEAO\distancia_centro_salud\1%\simulacion_4\output_tests.xlsx',alpha1_hat_vec_149','alpha1_hat_vec_149');</v>
      </c>
      <c r="TH255">
        <v>149</v>
      </c>
      <c r="TI255" t="str">
        <f>"xlswrite('G:\Mi unidad\1. PROYECTOS TELLO 2022\SCM SPILL OVERS\outputs\PEAO\informalidad\1%\simulacion_4\output_tests.xlsx',alpha1_hat_vec_"&amp;TH255&amp;"','alpha1_hat_vec_"&amp;TH255&amp;"');"</f>
        <v>xlswrite('G:\Mi unidad\1. PROYECTOS TELLO 2022\SCM SPILL OVERS\outputs\PEAO\informalidad\1%\simulacion_4\output_tests.xlsx',alpha1_hat_vec_149','alpha1_hat_vec_149');</v>
      </c>
      <c r="TU255">
        <v>149</v>
      </c>
      <c r="TV255" t="str">
        <f>"xlswrite('G:\Mi unidad\1. PROYECTOS TELLO 2022\SCM SPILL OVERS\outputs\PEAO\alimentos\1%\simulacion_4\output_tests.xlsx',alpha1_hat_vec_"&amp;TU255&amp;"','alpha1_hat_vec_"&amp;TU255&amp;"');"</f>
        <v>xlswrite('G:\Mi unidad\1. PROYECTOS TELLO 2022\SCM SPILL OVERS\outputs\PEAO\alimentos\1%\simulacion_4\output_tests.xlsx',alpha1_hat_vec_149','alpha1_hat_vec_149');</v>
      </c>
      <c r="UB255">
        <v>149</v>
      </c>
      <c r="UC255" t="str">
        <f>"xlswrite('G:\Mi unidad\1. PROYECTOS TELLO 2022\SCM SPILL OVERS\outputs\PEAO\jefe_hogar\1%\simulacion_4\output_tests.xlsx',alpha1_hat_vec_"&amp;UB255&amp;"','alpha1_hat_vec_"&amp;UB255&amp;"');"</f>
        <v>xlswrite('G:\Mi unidad\1. PROYECTOS TELLO 2022\SCM SPILL OVERS\outputs\PEAO\jefe_hogar\1%\simulacion_4\output_tests.xlsx',alpha1_hat_vec_149','alpha1_hat_vec_149');</v>
      </c>
      <c r="UI255">
        <v>149</v>
      </c>
      <c r="UJ255" t="str">
        <f>"xlswrite('G:\Mi unidad\1. PROYECTOS TELLO 2022\SCM SPILL OVERS\outputs\PEAO\mujeres\1%\simulacion_4\output_tests.xlsx',alpha1_hat_vec_"&amp;UI255&amp;"','alpha1_hat_vec_"&amp;UI255&amp;"');"</f>
        <v>xlswrite('G:\Mi unidad\1. PROYECTOS TELLO 2022\SCM SPILL OVERS\outputs\PEAO\mujeres\1%\simulacion_4\output_tests.xlsx',alpha1_hat_vec_149','alpha1_hat_vec_149');</v>
      </c>
      <c r="UU255">
        <v>149</v>
      </c>
      <c r="UV255" t="str">
        <f>"xlswrite('G:\Mi unidad\1. PROYECTOS TELLO 2022\SCM SPILL OVERS\outputs\PEAO\criminalidad\1%\simulacion_4\output_tests.xlsx',alpha1_hat_vec_"&amp;UU255&amp;"','alpha1_hat_vec_"&amp;UU255&amp;"');"</f>
        <v>xlswrite('G:\Mi unidad\1. PROYECTOS TELLO 2022\SCM SPILL OVERS\outputs\PEAO\criminalidad\1%\simulacion_4\output_tests.xlsx',alpha1_hat_vec_149','alpha1_hat_vec_149');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OVERS\outputs\PEAO\bajo_niv_educ\1%\simulacion_4\output_tests.xlsx',spillover_test_"&amp;QW256&amp;"','sp_test_"&amp;QW256&amp;"');"</f>
        <v>xlswrite('G:\Mi unidad\1. PROYECTOS TELLO 2022\SCM SPILL OVERS\outputs\PEAO\bajo_niv_educ\1%\simulacion_4\output_tests.xlsx',spillover_test_149','sp_test_149');</v>
      </c>
      <c r="RK256">
        <v>149</v>
      </c>
      <c r="RL256" t="str">
        <f>"xlswrite('G:\Mi unidad\1. PROYECTOS TELLO 2022\SCM SPILL OVERS\outputs\PEAO\bajo_ingreso\1%\simulacion_4\output_tests.xlsx',spillover_test_"&amp;RK256&amp;"','sp_test_"&amp;RK256&amp;"');"</f>
        <v>xlswrite('G:\Mi unidad\1. PROYECTOS TELLO 2022\SCM SPILL OVERS\outputs\PEAO\bajo_ingreso\1%\simulacion_4\output_tests.xlsx',spillover_test_149','sp_test_149');</v>
      </c>
      <c r="RW256">
        <v>149</v>
      </c>
      <c r="RX256" t="str">
        <f>"xlswrite('G:\Mi unidad\1. PROYECTOS TELLO 2022\SCM SPILL OVERS\outputs\PEAO\densidad\1%\simulacion_4\output_tests.xlsx',spillover_test_"&amp;RW256&amp;"','sp_test_"&amp;RW256&amp;"');"</f>
        <v>xlswrite('G:\Mi unidad\1. PROYECTOS TELLO 2022\SCM SPILL OVERS\outputs\PEAO\densidad\1%\simulacion_4\output_tests.xlsx',spillover_test_149','sp_test_149');</v>
      </c>
      <c r="SI256">
        <v>149</v>
      </c>
      <c r="SJ256" t="str">
        <f>"xlswrite('G:\Mi unidad\1. PROYECTOS TELLO 2022\SCM SPILL OVERS\outputs\PEAO\densidad_g\1%\simulacion_4\output_tests.xlsx',spillover_test_"&amp;SI256&amp;"','sp_test_"&amp;SI256&amp;"');"</f>
        <v>xlswrite('G:\Mi unidad\1. PROYECTOS TELLO 2022\SCM SPILL OVERS\outputs\PEAO\densidad_g\1%\simulacion_4\output_tests.xlsx',spillover_test_149','sp_test_149');</v>
      </c>
      <c r="SU256">
        <v>149</v>
      </c>
      <c r="SV256" t="str">
        <f>"xlswrite('G:\Mi unidad\1. PROYECTOS TELLO 2022\SCM SPILL OVERS\outputs\PEAO\distancia_centro_salud\1%\simulacion_4\output_tests.xlsx',spillover_test_"&amp;SU256&amp;"','sp_test_"&amp;SU256&amp;"');"</f>
        <v>xlswrite('G:\Mi unidad\1. PROYECTOS TELLO 2022\SCM SPILL OVERS\outputs\PEAO\distancia_centro_salud\1%\simulacion_4\output_tests.xlsx',spillover_test_149','sp_test_149');</v>
      </c>
      <c r="TH256">
        <v>149</v>
      </c>
      <c r="TI256" t="str">
        <f>"xlswrite('G:\Mi unidad\1. PROYECTOS TELLO 2022\SCM SPILL OVERS\outputs\PEAO\informalidad\1%\simulacion_4\output_tests.xlsx',spillover_test_"&amp;TH256&amp;"','sp_test_"&amp;TH256&amp;"');"</f>
        <v>xlswrite('G:\Mi unidad\1. PROYECTOS TELLO 2022\SCM SPILL OVERS\outputs\PEAO\informalidad\1%\simulacion_4\output_tests.xlsx',spillover_test_149','sp_test_149');</v>
      </c>
      <c r="TU256">
        <v>149</v>
      </c>
      <c r="TV256" t="str">
        <f>"xlswrite('G:\Mi unidad\1. PROYECTOS TELLO 2022\SCM SPILL OVERS\outputs\PEAO\alimentos\1%\simulacion_4\output_tests.xlsx',spillover_test_"&amp;TU256&amp;"','sp_test_"&amp;TU256&amp;"');"</f>
        <v>xlswrite('G:\Mi unidad\1. PROYECTOS TELLO 2022\SCM SPILL OVERS\outputs\PEAO\alimentos\1%\simulacion_4\output_tests.xlsx',spillover_test_149','sp_test_149');</v>
      </c>
      <c r="UB256">
        <v>149</v>
      </c>
      <c r="UC256" t="str">
        <f>"xlswrite('G:\Mi unidad\1. PROYECTOS TELLO 2022\SCM SPILL OVERS\outputs\PEAO\jefe_hogar\1%\simulacion_4\output_tests.xlsx',spillover_test_"&amp;UB256&amp;"','sp_test_"&amp;UB256&amp;"');"</f>
        <v>xlswrite('G:\Mi unidad\1. PROYECTOS TELLO 2022\SCM SPILL OVERS\outputs\PEAO\jefe_hogar\1%\simulacion_4\output_tests.xlsx',spillover_test_149','sp_test_149');</v>
      </c>
      <c r="UI256">
        <v>149</v>
      </c>
      <c r="UJ256" t="str">
        <f>"xlswrite('G:\Mi unidad\1. PROYECTOS TELLO 2022\SCM SPILL OVERS\outputs\PEAO\mujeres\1%\simulacion_4\output_tests.xlsx',spillover_test_"&amp;UI256&amp;"','sp_test_"&amp;UI256&amp;"');"</f>
        <v>xlswrite('G:\Mi unidad\1. PROYECTOS TELLO 2022\SCM SPILL OVERS\outputs\PEAO\mujeres\1%\simulacion_4\output_tests.xlsx',spillover_test_149','sp_test_149');</v>
      </c>
      <c r="UU256">
        <v>149</v>
      </c>
      <c r="UV256" t="str">
        <f>"xlswrite('G:\Mi unidad\1. PROYECTOS TELLO 2022\SCM SPILL OVERS\outputs\PEAO\criminalidad\1%\simulacion_4\output_tests.xlsx',spillover_test_"&amp;UU256&amp;"','sp_test_"&amp;UU256&amp;"');"</f>
        <v>xlswrite('G:\Mi unidad\1. PROYECTOS TELLO 2022\SCM SPILL OVERS\outputs\PEAO\criminalidad\1%\simulacion_4\output_tests.xlsx',spillover_test_149','sp_test_149');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OVERS\outputs\PEAO\bajo_niv_educ\1%\simulacion_4\output_tests.xlsx',lb_vec_"&amp;QW257&amp;"','lb_vec_"&amp;QW257&amp;"');"</f>
        <v>xlswrite('G:\Mi unidad\1. PROYECTOS TELLO 2022\SCM SPILL OVERS\outputs\PEAO\bajo_niv_educ\1%\simulacion_4\output_tests.xlsx',lb_vec_150','lb_vec_150');</v>
      </c>
      <c r="RK257">
        <v>150</v>
      </c>
      <c r="RL257" t="str">
        <f>"xlswrite('G:\Mi unidad\1. PROYECTOS TELLO 2022\SCM SPILL OVERS\outputs\PEAO\bajo_ingreso\1%\simulacion_4\output_tests.xlsx',lb_vec_"&amp;RK257&amp;"','lb_vec_"&amp;RK257&amp;"');"</f>
        <v>xlswrite('G:\Mi unidad\1. PROYECTOS TELLO 2022\SCM SPILL OVERS\outputs\PEAO\bajo_ingreso\1%\simulacion_4\output_tests.xlsx',lb_vec_150','lb_vec_150');</v>
      </c>
      <c r="RW257">
        <v>150</v>
      </c>
      <c r="RX257" t="str">
        <f>"xlswrite('G:\Mi unidad\1. PROYECTOS TELLO 2022\SCM SPILL OVERS\outputs\PEAO\densidad\1%\simulacion_4\output_tests.xlsx',lb_vec_"&amp;RW257&amp;"','lb_vec_"&amp;RW257&amp;"');"</f>
        <v>xlswrite('G:\Mi unidad\1. PROYECTOS TELLO 2022\SCM SPILL OVERS\outputs\PEAO\densidad\1%\simulacion_4\output_tests.xlsx',lb_vec_150','lb_vec_150');</v>
      </c>
      <c r="SI257">
        <v>150</v>
      </c>
      <c r="SJ257" t="str">
        <f>"xlswrite('G:\Mi unidad\1. PROYECTOS TELLO 2022\SCM SPILL OVERS\outputs\PEAO\densidad_g\1%\simulacion_4\output_tests.xlsx',lb_vec_"&amp;SI257&amp;"','lb_vec_"&amp;SI257&amp;"');"</f>
        <v>xlswrite('G:\Mi unidad\1. PROYECTOS TELLO 2022\SCM SPILL OVERS\outputs\PEAO\densidad_g\1%\simulacion_4\output_tests.xlsx',lb_vec_150','lb_vec_150');</v>
      </c>
      <c r="SU257">
        <v>150</v>
      </c>
      <c r="SV257" t="str">
        <f>"xlswrite('G:\Mi unidad\1. PROYECTOS TELLO 2022\SCM SPILL OVERS\outputs\PEAO\distancia_centro_salud\1%\simulacion_4\output_tests.xlsx',lb_vec_"&amp;SU257&amp;"','lb_vec_"&amp;SU257&amp;"');"</f>
        <v>xlswrite('G:\Mi unidad\1. PROYECTOS TELLO 2022\SCM SPILL OVERS\outputs\PEAO\distancia_centro_salud\1%\simulacion_4\output_tests.xlsx',lb_vec_150','lb_vec_150');</v>
      </c>
      <c r="TH257">
        <v>150</v>
      </c>
      <c r="TI257" t="str">
        <f>"xlswrite('G:\Mi unidad\1. PROYECTOS TELLO 2022\SCM SPILL OVERS\outputs\PEAO\informalidad\1%\simulacion_4\output_tests.xlsx',lb_vec_"&amp;TH257&amp;"','lb_vec_"&amp;TH257&amp;"');"</f>
        <v>xlswrite('G:\Mi unidad\1. PROYECTOS TELLO 2022\SCM SPILL OVERS\outputs\PEAO\informalidad\1%\simulacion_4\output_tests.xlsx',lb_vec_150','lb_vec_150');</v>
      </c>
      <c r="TU257">
        <v>150</v>
      </c>
      <c r="TV257" t="str">
        <f>"xlswrite('G:\Mi unidad\1. PROYECTOS TELLO 2022\SCM SPILL OVERS\outputs\PEAO\alimentos\1%\simulacion_4\output_tests.xlsx',lb_vec_"&amp;TU257&amp;"','lb_vec_"&amp;TU257&amp;"');"</f>
        <v>xlswrite('G:\Mi unidad\1. PROYECTOS TELLO 2022\SCM SPILL OVERS\outputs\PEAO\alimentos\1%\simulacion_4\output_tests.xlsx',lb_vec_150','lb_vec_150');</v>
      </c>
      <c r="UB257">
        <v>150</v>
      </c>
      <c r="UC257" t="str">
        <f>"xlswrite('G:\Mi unidad\1. PROYECTOS TELLO 2022\SCM SPILL OVERS\outputs\PEAO\jefe_hogar\1%\simulacion_4\output_tests.xlsx',lb_vec_"&amp;UB257&amp;"','lb_vec_"&amp;UB257&amp;"');"</f>
        <v>xlswrite('G:\Mi unidad\1. PROYECTOS TELLO 2022\SCM SPILL OVERS\outputs\PEAO\jefe_hogar\1%\simulacion_4\output_tests.xlsx',lb_vec_150','lb_vec_150');</v>
      </c>
      <c r="UI257">
        <v>150</v>
      </c>
      <c r="UJ257" t="str">
        <f>"xlswrite('G:\Mi unidad\1. PROYECTOS TELLO 2022\SCM SPILL OVERS\outputs\PEAO\mujeres\1%\simulacion_4\output_tests.xlsx',lb_vec_"&amp;UI257&amp;"','lb_vec_"&amp;UI257&amp;"');"</f>
        <v>xlswrite('G:\Mi unidad\1. PROYECTOS TELLO 2022\SCM SPILL OVERS\outputs\PEAO\mujeres\1%\simulacion_4\output_tests.xlsx',lb_vec_150','lb_vec_150');</v>
      </c>
      <c r="UU257">
        <v>150</v>
      </c>
      <c r="UV257" t="str">
        <f>"xlswrite('G:\Mi unidad\1. PROYECTOS TELLO 2022\SCM SPILL OVERS\outputs\PEAO\criminalidad\1%\simulacion_4\output_tests.xlsx',lb_vec_"&amp;UU257&amp;"','lb_vec_"&amp;UU257&amp;"');"</f>
        <v>xlswrite('G:\Mi unidad\1. PROYECTOS TELLO 2022\SCM SPILL OVERS\outputs\PEAO\criminalidad\1%\simulacion_4\output_tests.xlsx',lb_vec_150','lb_vec_150');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OVERS\outputs\PEAO\bajo_niv_educ\1%\simulacion_4\output_tests.xlsx',ub_vec_"&amp;QW258&amp;"','ub_vec_"&amp;QW258&amp;"');"</f>
        <v>xlswrite('G:\Mi unidad\1. PROYECTOS TELLO 2022\SCM SPILL OVERS\outputs\PEAO\bajo_niv_educ\1%\simulacion_4\output_tests.xlsx',ub_vec_150','ub_vec_150');</v>
      </c>
      <c r="RK258">
        <v>150</v>
      </c>
      <c r="RL258" t="str">
        <f>"xlswrite('G:\Mi unidad\1. PROYECTOS TELLO 2022\SCM SPILL OVERS\outputs\PEAO\bajo_ingreso\1%\simulacion_4\output_tests.xlsx',ub_vec_"&amp;RK258&amp;"','ub_vec_"&amp;RK258&amp;"');"</f>
        <v>xlswrite('G:\Mi unidad\1. PROYECTOS TELLO 2022\SCM SPILL OVERS\outputs\PEAO\bajo_ingreso\1%\simulacion_4\output_tests.xlsx',ub_vec_150','ub_vec_150');</v>
      </c>
      <c r="RW258">
        <v>150</v>
      </c>
      <c r="RX258" t="str">
        <f>"xlswrite('G:\Mi unidad\1. PROYECTOS TELLO 2022\SCM SPILL OVERS\outputs\PEAO\densidad\1%\simulacion_4\output_tests.xlsx',ub_vec_"&amp;RW258&amp;"','ub_vec_"&amp;RW258&amp;"');"</f>
        <v>xlswrite('G:\Mi unidad\1. PROYECTOS TELLO 2022\SCM SPILL OVERS\outputs\PEAO\densidad\1%\simulacion_4\output_tests.xlsx',ub_vec_150','ub_vec_150');</v>
      </c>
      <c r="SI258">
        <v>150</v>
      </c>
      <c r="SJ258" t="str">
        <f>"xlswrite('G:\Mi unidad\1. PROYECTOS TELLO 2022\SCM SPILL OVERS\outputs\PEAO\densidad_g\1%\simulacion_4\output_tests.xlsx',ub_vec_"&amp;SI258&amp;"','ub_vec_"&amp;SI258&amp;"');"</f>
        <v>xlswrite('G:\Mi unidad\1. PROYECTOS TELLO 2022\SCM SPILL OVERS\outputs\PEAO\densidad_g\1%\simulacion_4\output_tests.xlsx',ub_vec_150','ub_vec_150');</v>
      </c>
      <c r="SU258">
        <v>150</v>
      </c>
      <c r="SV258" t="str">
        <f>"xlswrite('G:\Mi unidad\1. PROYECTOS TELLO 2022\SCM SPILL OVERS\outputs\PEAO\distancia_centro_salud\1%\simulacion_4\output_tests.xlsx',ub_vec_"&amp;SU258&amp;"','ub_vec_"&amp;SU258&amp;"');"</f>
        <v>xlswrite('G:\Mi unidad\1. PROYECTOS TELLO 2022\SCM SPILL OVERS\outputs\PEAO\distancia_centro_salud\1%\simulacion_4\output_tests.xlsx',ub_vec_150','ub_vec_150');</v>
      </c>
      <c r="TH258">
        <v>150</v>
      </c>
      <c r="TI258" t="str">
        <f>"xlswrite('G:\Mi unidad\1. PROYECTOS TELLO 2022\SCM SPILL OVERS\outputs\PEAO\informalidad\1%\simulacion_4\output_tests.xlsx',ub_vec_"&amp;TH258&amp;"','ub_vec_"&amp;TH258&amp;"');"</f>
        <v>xlswrite('G:\Mi unidad\1. PROYECTOS TELLO 2022\SCM SPILL OVERS\outputs\PEAO\informalidad\1%\simulacion_4\output_tests.xlsx',ub_vec_150','ub_vec_150');</v>
      </c>
      <c r="TU258">
        <v>150</v>
      </c>
      <c r="TV258" t="str">
        <f>"xlswrite('G:\Mi unidad\1. PROYECTOS TELLO 2022\SCM SPILL OVERS\outputs\PEAO\alimentos\1%\simulacion_4\output_tests.xlsx',ub_vec_"&amp;TU258&amp;"','ub_vec_"&amp;TU258&amp;"');"</f>
        <v>xlswrite('G:\Mi unidad\1. PROYECTOS TELLO 2022\SCM SPILL OVERS\outputs\PEAO\alimentos\1%\simulacion_4\output_tests.xlsx',ub_vec_150','ub_vec_150');</v>
      </c>
      <c r="UB258">
        <v>150</v>
      </c>
      <c r="UC258" t="str">
        <f>"xlswrite('G:\Mi unidad\1. PROYECTOS TELLO 2022\SCM SPILL OVERS\outputs\PEAO\jefe_hogar\1%\simulacion_4\output_tests.xlsx',ub_vec_"&amp;UB258&amp;"','ub_vec_"&amp;UB258&amp;"');"</f>
        <v>xlswrite('G:\Mi unidad\1. PROYECTOS TELLO 2022\SCM SPILL OVERS\outputs\PEAO\jefe_hogar\1%\simulacion_4\output_tests.xlsx',ub_vec_150','ub_vec_150');</v>
      </c>
      <c r="UI258">
        <v>150</v>
      </c>
      <c r="UJ258" t="str">
        <f>"xlswrite('G:\Mi unidad\1. PROYECTOS TELLO 2022\SCM SPILL OVERS\outputs\PEAO\mujeres\1%\simulacion_4\output_tests.xlsx',ub_vec_"&amp;UI258&amp;"','ub_vec_"&amp;UI258&amp;"');"</f>
        <v>xlswrite('G:\Mi unidad\1. PROYECTOS TELLO 2022\SCM SPILL OVERS\outputs\PEAO\mujeres\1%\simulacion_4\output_tests.xlsx',ub_vec_150','ub_vec_150');</v>
      </c>
      <c r="UU258">
        <v>150</v>
      </c>
      <c r="UV258" t="str">
        <f>"xlswrite('G:\Mi unidad\1. PROYECTOS TELLO 2022\SCM SPILL OVERS\outputs\PEAO\criminalidad\1%\simulacion_4\output_tests.xlsx',ub_vec_"&amp;UU258&amp;"','ub_vec_"&amp;UU258&amp;"');"</f>
        <v>xlswrite('G:\Mi unidad\1. PROYECTOS TELLO 2022\SCM SPILL OVERS\outputs\PEAO\criminalidad\1%\simulacion_4\output_tests.xlsx',ub_vec_150','ub_vec_150');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sp_andrews_te(Y_pre_"&amp;QI259&amp;",PEAO_"&amp;QI259&amp;"(:,T+s),A_"&amp;QI259&amp;",C,.05);"</f>
        <v xml:space="preserve">    [p_value_87,lb_87,ub_87] = sp_andrews_te(Y_pre_87,PEAO_87(:,T+s),A_87,C,.05);</v>
      </c>
      <c r="QP259">
        <v>125</v>
      </c>
      <c r="QQ259" t="str">
        <f>"    spillover_test_"&amp;QP259&amp;"(s) = sp_andrews(Y_pre_"&amp;QP259&amp;",PEAO_"&amp;QP259&amp;"(:,T+s),A_"&amp;QP259&amp;",C,d,alpha_sig);"</f>
        <v xml:space="preserve">    spillover_test_125(s) = sp_andrews(Y_pre_125,PEAO_125(:,T+s),A_125,C,d,alpha_sig);</v>
      </c>
      <c r="QW259">
        <v>150</v>
      </c>
      <c r="QX259" t="str">
        <f>"xlswrite('G:\Mi unidad\1. PROYECTOS TELLO 2022\SCM SPILL OVERS\outputs\PEAO\bajo_niv_educ\1%\simulacion_4\output_tests.xlsx',p_value_vec_"&amp;QW259&amp;"','p_value_vec_"&amp;QW259&amp;"');"</f>
        <v>xlswrite('G:\Mi unidad\1. PROYECTOS TELLO 2022\SCM SPILL OVERS\outputs\PEAO\bajo_niv_educ\1%\simulacion_4\output_tests.xlsx',p_value_vec_150','p_value_vec_150');</v>
      </c>
      <c r="RK259">
        <v>150</v>
      </c>
      <c r="RL259" t="str">
        <f>"xlswrite('G:\Mi unidad\1. PROYECTOS TELLO 2022\SCM SPILL OVERS\outputs\PEAO\bajo_ingreso\1%\simulacion_4\output_tests.xlsx',p_value_vec_"&amp;RK259&amp;"','p_value_vec_"&amp;RK259&amp;"');"</f>
        <v>xlswrite('G:\Mi unidad\1. PROYECTOS TELLO 2022\SCM SPILL OVERS\outputs\PEAO\bajo_ingreso\1%\simulacion_4\output_tests.xlsx',p_value_vec_150','p_value_vec_150');</v>
      </c>
      <c r="RW259">
        <v>150</v>
      </c>
      <c r="RX259" t="str">
        <f>"xlswrite('G:\Mi unidad\1. PROYECTOS TELLO 2022\SCM SPILL OVERS\outputs\PEAO\densidad\1%\simulacion_4\output_tests.xlsx',p_value_vec_"&amp;RW259&amp;"','p_value_vec_"&amp;RW259&amp;"');"</f>
        <v>xlswrite('G:\Mi unidad\1. PROYECTOS TELLO 2022\SCM SPILL OVERS\outputs\PEAO\densidad\1%\simulacion_4\output_tests.xlsx',p_value_vec_150','p_value_vec_150');</v>
      </c>
      <c r="SI259">
        <v>150</v>
      </c>
      <c r="SJ259" t="str">
        <f>"xlswrite('G:\Mi unidad\1. PROYECTOS TELLO 2022\SCM SPILL OVERS\outputs\PEAO\densidad_g\1%\simulacion_4\output_tests.xlsx',p_value_vec_"&amp;SI259&amp;"','p_value_vec_"&amp;SI259&amp;"');"</f>
        <v>xlswrite('G:\Mi unidad\1. PROYECTOS TELLO 2022\SCM SPILL OVERS\outputs\PEAO\densidad_g\1%\simulacion_4\output_tests.xlsx',p_value_vec_150','p_value_vec_150');</v>
      </c>
      <c r="SU259">
        <v>150</v>
      </c>
      <c r="SV259" t="str">
        <f>"xlswrite('G:\Mi unidad\1. PROYECTOS TELLO 2022\SCM SPILL OVERS\outputs\PEAO\distancia_centro_salud\1%\simulacion_4\output_tests.xlsx',p_value_vec_"&amp;SU259&amp;"','p_value_vec_"&amp;SU259&amp;"');"</f>
        <v>xlswrite('G:\Mi unidad\1. PROYECTOS TELLO 2022\SCM SPILL OVERS\outputs\PEAO\distancia_centro_salud\1%\simulacion_4\output_tests.xlsx',p_value_vec_150','p_value_vec_150');</v>
      </c>
      <c r="TH259">
        <v>150</v>
      </c>
      <c r="TI259" t="str">
        <f>"xlswrite('G:\Mi unidad\1. PROYECTOS TELLO 2022\SCM SPILL OVERS\outputs\PEAO\informalidad\1%\simulacion_4\output_tests.xlsx',p_value_vec_"&amp;TH259&amp;"','p_value_vec_"&amp;TH259&amp;"');"</f>
        <v>xlswrite('G:\Mi unidad\1. PROYECTOS TELLO 2022\SCM SPILL OVERS\outputs\PEAO\informalidad\1%\simulacion_4\output_tests.xlsx',p_value_vec_150','p_value_vec_150');</v>
      </c>
      <c r="TU259">
        <v>150</v>
      </c>
      <c r="TV259" t="str">
        <f>"xlswrite('G:\Mi unidad\1. PROYECTOS TELLO 2022\SCM SPILL OVERS\outputs\PEAO\alimentos\1%\simulacion_4\output_tests.xlsx',p_value_vec_"&amp;TU259&amp;"','p_value_vec_"&amp;TU259&amp;"');"</f>
        <v>xlswrite('G:\Mi unidad\1. PROYECTOS TELLO 2022\SCM SPILL OVERS\outputs\PEAO\alimentos\1%\simulacion_4\output_tests.xlsx',p_value_vec_150','p_value_vec_150');</v>
      </c>
      <c r="UB259">
        <v>150</v>
      </c>
      <c r="UC259" t="str">
        <f>"xlswrite('G:\Mi unidad\1. PROYECTOS TELLO 2022\SCM SPILL OVERS\outputs\PEAO\jefe_hogar\1%\simulacion_4\output_tests.xlsx',p_value_vec_"&amp;UB259&amp;"','p_value_vec_"&amp;UB259&amp;"');"</f>
        <v>xlswrite('G:\Mi unidad\1. PROYECTOS TELLO 2022\SCM SPILL OVERS\outputs\PEAO\jefe_hogar\1%\simulacion_4\output_tests.xlsx',p_value_vec_150','p_value_vec_150');</v>
      </c>
      <c r="UI259">
        <v>150</v>
      </c>
      <c r="UJ259" t="str">
        <f>"xlswrite('G:\Mi unidad\1. PROYECTOS TELLO 2022\SCM SPILL OVERS\outputs\PEAO\mujeres\1%\simulacion_4\output_tests.xlsx',p_value_vec_"&amp;UI259&amp;"','p_value_vec_"&amp;UI259&amp;"');"</f>
        <v>xlswrite('G:\Mi unidad\1. PROYECTOS TELLO 2022\SCM SPILL OVERS\outputs\PEAO\mujeres\1%\simulacion_4\output_tests.xlsx',p_value_vec_150','p_value_vec_150');</v>
      </c>
      <c r="UU259">
        <v>150</v>
      </c>
      <c r="UV259" t="str">
        <f>"xlswrite('G:\Mi unidad\1. PROYECTOS TELLO 2022\SCM SPILL OVERS\outputs\PEAO\criminalidad\1%\simulacion_4\output_tests.xlsx',p_value_vec_"&amp;UU259&amp;"','p_value_vec_"&amp;UU259&amp;"');"</f>
        <v>xlswrite('G:\Mi unidad\1. PROYECTOS TELLO 2022\SCM SPILL OVERS\outputs\PEAO\criminalidad\1%\simulacion_4\output_tests.xlsx',p_value_vec_150','p_value_vec_150');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OVERS\outputs\PEAO\bajo_niv_educ\1%\simulacion_4\output_tests.xlsx',alpha1_hat_vec_"&amp;QW260&amp;"','alpha1_hat_vec_"&amp;QW260&amp;"');"</f>
        <v>xlswrite('G:\Mi unidad\1. PROYECTOS TELLO 2022\SCM SPILL OVERS\outputs\PEAO\bajo_niv_educ\1%\simulacion_4\output_tests.xlsx',alpha1_hat_vec_150','alpha1_hat_vec_150');</v>
      </c>
      <c r="RK260">
        <v>150</v>
      </c>
      <c r="RL260" t="str">
        <f>"xlswrite('G:\Mi unidad\1. PROYECTOS TELLO 2022\SCM SPILL OVERS\outputs\PEAO\bajo_ingreso\1%\simulacion_4\output_tests.xlsx',alpha1_hat_vec_"&amp;RK260&amp;"','alpha1_hat_vec_"&amp;RK260&amp;"');"</f>
        <v>xlswrite('G:\Mi unidad\1. PROYECTOS TELLO 2022\SCM SPILL OVERS\outputs\PEAO\bajo_ingreso\1%\simulacion_4\output_tests.xlsx',alpha1_hat_vec_150','alpha1_hat_vec_150');</v>
      </c>
      <c r="RW260">
        <v>150</v>
      </c>
      <c r="RX260" t="str">
        <f>"xlswrite('G:\Mi unidad\1. PROYECTOS TELLO 2022\SCM SPILL OVERS\outputs\PEAO\densidad\1%\simulacion_4\output_tests.xlsx',alpha1_hat_vec_"&amp;RW260&amp;"','alpha1_hat_vec_"&amp;RW260&amp;"');"</f>
        <v>xlswrite('G:\Mi unidad\1. PROYECTOS TELLO 2022\SCM SPILL OVERS\outputs\PEAO\densidad\1%\simulacion_4\output_tests.xlsx',alpha1_hat_vec_150','alpha1_hat_vec_150');</v>
      </c>
      <c r="SI260">
        <v>150</v>
      </c>
      <c r="SJ260" t="str">
        <f>"xlswrite('G:\Mi unidad\1. PROYECTOS TELLO 2022\SCM SPILL OVERS\outputs\PEAO\densidad_g\1%\simulacion_4\output_tests.xlsx',alpha1_hat_vec_"&amp;SI260&amp;"','alpha1_hat_vec_"&amp;SI260&amp;"');"</f>
        <v>xlswrite('G:\Mi unidad\1. PROYECTOS TELLO 2022\SCM SPILL OVERS\outputs\PEAO\densidad_g\1%\simulacion_4\output_tests.xlsx',alpha1_hat_vec_150','alpha1_hat_vec_150');</v>
      </c>
      <c r="SU260">
        <v>150</v>
      </c>
      <c r="SV260" t="str">
        <f>"xlswrite('G:\Mi unidad\1. PROYECTOS TELLO 2022\SCM SPILL OVERS\outputs\PEAO\distancia_centro_salud\1%\simulacion_4\output_tests.xlsx',alpha1_hat_vec_"&amp;SU260&amp;"','alpha1_hat_vec_"&amp;SU260&amp;"');"</f>
        <v>xlswrite('G:\Mi unidad\1. PROYECTOS TELLO 2022\SCM SPILL OVERS\outputs\PEAO\distancia_centro_salud\1%\simulacion_4\output_tests.xlsx',alpha1_hat_vec_150','alpha1_hat_vec_150');</v>
      </c>
      <c r="TH260">
        <v>150</v>
      </c>
      <c r="TI260" t="str">
        <f>"xlswrite('G:\Mi unidad\1. PROYECTOS TELLO 2022\SCM SPILL OVERS\outputs\PEAO\informalidad\1%\simulacion_4\output_tests.xlsx',alpha1_hat_vec_"&amp;TH260&amp;"','alpha1_hat_vec_"&amp;TH260&amp;"');"</f>
        <v>xlswrite('G:\Mi unidad\1. PROYECTOS TELLO 2022\SCM SPILL OVERS\outputs\PEAO\informalidad\1%\simulacion_4\output_tests.xlsx',alpha1_hat_vec_150','alpha1_hat_vec_150');</v>
      </c>
      <c r="TU260">
        <v>150</v>
      </c>
      <c r="TV260" t="str">
        <f>"xlswrite('G:\Mi unidad\1. PROYECTOS TELLO 2022\SCM SPILL OVERS\outputs\PEAO\alimentos\1%\simulacion_4\output_tests.xlsx',alpha1_hat_vec_"&amp;TU260&amp;"','alpha1_hat_vec_"&amp;TU260&amp;"');"</f>
        <v>xlswrite('G:\Mi unidad\1. PROYECTOS TELLO 2022\SCM SPILL OVERS\outputs\PEAO\alimentos\1%\simulacion_4\output_tests.xlsx',alpha1_hat_vec_150','alpha1_hat_vec_150');</v>
      </c>
      <c r="UB260">
        <v>150</v>
      </c>
      <c r="UC260" t="str">
        <f>"xlswrite('G:\Mi unidad\1. PROYECTOS TELLO 2022\SCM SPILL OVERS\outputs\PEAO\jefe_hogar\1%\simulacion_4\output_tests.xlsx',alpha1_hat_vec_"&amp;UB260&amp;"','alpha1_hat_vec_"&amp;UB260&amp;"');"</f>
        <v>xlswrite('G:\Mi unidad\1. PROYECTOS TELLO 2022\SCM SPILL OVERS\outputs\PEAO\jefe_hogar\1%\simulacion_4\output_tests.xlsx',alpha1_hat_vec_150','alpha1_hat_vec_150');</v>
      </c>
      <c r="UI260">
        <v>150</v>
      </c>
      <c r="UJ260" t="str">
        <f>"xlswrite('G:\Mi unidad\1. PROYECTOS TELLO 2022\SCM SPILL OVERS\outputs\PEAO\mujeres\1%\simulacion_4\output_tests.xlsx',alpha1_hat_vec_"&amp;UI260&amp;"','alpha1_hat_vec_"&amp;UI260&amp;"');"</f>
        <v>xlswrite('G:\Mi unidad\1. PROYECTOS TELLO 2022\SCM SPILL OVERS\outputs\PEAO\mujeres\1%\simulacion_4\output_tests.xlsx',alpha1_hat_vec_150','alpha1_hat_vec_150');</v>
      </c>
      <c r="UU260">
        <v>150</v>
      </c>
      <c r="UV260" t="str">
        <f>"xlswrite('G:\Mi unidad\1. PROYECTOS TELLO 2022\SCM SPILL OVERS\outputs\PEAO\criminalidad\1%\simulacion_4\output_tests.xlsx',alpha1_hat_vec_"&amp;UU260&amp;"','alpha1_hat_vec_"&amp;UU260&amp;"');"</f>
        <v>xlswrite('G:\Mi unidad\1. PROYECTOS TELLO 2022\SCM SPILL OVERS\outputs\PEAO\criminalidad\1%\simulacion_4\output_tests.xlsx',alpha1_hat_vec_150','alpha1_hat_vec_150');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OVERS\outputs\PEAO\bajo_niv_educ\1%\simulacion_4\output_tests.xlsx',spillover_test_"&amp;QW261&amp;"','sp_test_"&amp;QW261&amp;"');"</f>
        <v>xlswrite('G:\Mi unidad\1. PROYECTOS TELLO 2022\SCM SPILL OVERS\outputs\PEAO\bajo_niv_educ\1%\simulacion_4\output_tests.xlsx',spillover_test_150','sp_test_150');</v>
      </c>
      <c r="RK261">
        <v>150</v>
      </c>
      <c r="RL261" t="str">
        <f>"xlswrite('G:\Mi unidad\1. PROYECTOS TELLO 2022\SCM SPILL OVERS\outputs\PEAO\bajo_ingreso\1%\simulacion_4\output_tests.xlsx',spillover_test_"&amp;RK261&amp;"','sp_test_"&amp;RK261&amp;"');"</f>
        <v>xlswrite('G:\Mi unidad\1. PROYECTOS TELLO 2022\SCM SPILL OVERS\outputs\PEAO\bajo_ingreso\1%\simulacion_4\output_tests.xlsx',spillover_test_150','sp_test_150');</v>
      </c>
      <c r="RW261">
        <v>150</v>
      </c>
      <c r="RX261" t="str">
        <f>"xlswrite('G:\Mi unidad\1. PROYECTOS TELLO 2022\SCM SPILL OVERS\outputs\PEAO\densidad\1%\simulacion_4\output_tests.xlsx',spillover_test_"&amp;RW261&amp;"','sp_test_"&amp;RW261&amp;"');"</f>
        <v>xlswrite('G:\Mi unidad\1. PROYECTOS TELLO 2022\SCM SPILL OVERS\outputs\PEAO\densidad\1%\simulacion_4\output_tests.xlsx',spillover_test_150','sp_test_150');</v>
      </c>
      <c r="SI261">
        <v>150</v>
      </c>
      <c r="SJ261" t="str">
        <f>"xlswrite('G:\Mi unidad\1. PROYECTOS TELLO 2022\SCM SPILL OVERS\outputs\PEAO\densidad_g\1%\simulacion_4\output_tests.xlsx',spillover_test_"&amp;SI261&amp;"','sp_test_"&amp;SI261&amp;"');"</f>
        <v>xlswrite('G:\Mi unidad\1. PROYECTOS TELLO 2022\SCM SPILL OVERS\outputs\PEAO\densidad_g\1%\simulacion_4\output_tests.xlsx',spillover_test_150','sp_test_150');</v>
      </c>
      <c r="SU261">
        <v>150</v>
      </c>
      <c r="SV261" t="str">
        <f>"xlswrite('G:\Mi unidad\1. PROYECTOS TELLO 2022\SCM SPILL OVERS\outputs\PEAO\distancia_centro_salud\1%\simulacion_4\output_tests.xlsx',spillover_test_"&amp;SU261&amp;"','sp_test_"&amp;SU261&amp;"');"</f>
        <v>xlswrite('G:\Mi unidad\1. PROYECTOS TELLO 2022\SCM SPILL OVERS\outputs\PEAO\distancia_centro_salud\1%\simulacion_4\output_tests.xlsx',spillover_test_150','sp_test_150');</v>
      </c>
      <c r="TH261">
        <v>150</v>
      </c>
      <c r="TI261" t="str">
        <f>"xlswrite('G:\Mi unidad\1. PROYECTOS TELLO 2022\SCM SPILL OVERS\outputs\PEAO\informalidad\1%\simulacion_4\output_tests.xlsx',spillover_test_"&amp;TH261&amp;"','sp_test_"&amp;TH261&amp;"');"</f>
        <v>xlswrite('G:\Mi unidad\1. PROYECTOS TELLO 2022\SCM SPILL OVERS\outputs\PEAO\informalidad\1%\simulacion_4\output_tests.xlsx',spillover_test_150','sp_test_150');</v>
      </c>
      <c r="TU261">
        <v>150</v>
      </c>
      <c r="TV261" t="str">
        <f>"xlswrite('G:\Mi unidad\1. PROYECTOS TELLO 2022\SCM SPILL OVERS\outputs\PEAO\alimentos\1%\simulacion_4\output_tests.xlsx',spillover_test_"&amp;TU261&amp;"','sp_test_"&amp;TU261&amp;"');"</f>
        <v>xlswrite('G:\Mi unidad\1. PROYECTOS TELLO 2022\SCM SPILL OVERS\outputs\PEAO\alimentos\1%\simulacion_4\output_tests.xlsx',spillover_test_150','sp_test_150');</v>
      </c>
      <c r="UB261">
        <v>150</v>
      </c>
      <c r="UC261" t="str">
        <f>"xlswrite('G:\Mi unidad\1. PROYECTOS TELLO 2022\SCM SPILL OVERS\outputs\PEAO\jefe_hogar\1%\simulacion_4\output_tests.xlsx',spillover_test_"&amp;UB261&amp;"','sp_test_"&amp;UB261&amp;"');"</f>
        <v>xlswrite('G:\Mi unidad\1. PROYECTOS TELLO 2022\SCM SPILL OVERS\outputs\PEAO\jefe_hogar\1%\simulacion_4\output_tests.xlsx',spillover_test_150','sp_test_150');</v>
      </c>
      <c r="UI261">
        <v>150</v>
      </c>
      <c r="UJ261" t="str">
        <f>"xlswrite('G:\Mi unidad\1. PROYECTOS TELLO 2022\SCM SPILL OVERS\outputs\PEAO\mujeres\1%\simulacion_4\output_tests.xlsx',spillover_test_"&amp;UI261&amp;"','sp_test_"&amp;UI261&amp;"');"</f>
        <v>xlswrite('G:\Mi unidad\1. PROYECTOS TELLO 2022\SCM SPILL OVERS\outputs\PEAO\mujeres\1%\simulacion_4\output_tests.xlsx',spillover_test_150','sp_test_150');</v>
      </c>
      <c r="UU261">
        <v>150</v>
      </c>
      <c r="UV261" t="str">
        <f>"xlswrite('G:\Mi unidad\1. PROYECTOS TELLO 2022\SCM SPILL OVERS\outputs\PEAO\criminalidad\1%\simulacion_4\output_tests.xlsx',spillover_test_"&amp;UU261&amp;"','sp_test_"&amp;UU261&amp;"');"</f>
        <v>xlswrite('G:\Mi unidad\1. PROYECTOS TELLO 2022\SCM SPILL OVERS\outputs\PEAO\criminalidad\1%\simulacion_4\output_tests.xlsx',spillover_test_150','sp_test_150');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OVERS\outputs\PEAO\bajo_niv_educ\1%\simulacion_4\output_tests.xlsx',lb_vec_"&amp;QW262&amp;"','lb_vec_"&amp;QW262&amp;"');"</f>
        <v>xlswrite('G:\Mi unidad\1. PROYECTOS TELLO 2022\SCM SPILL OVERS\outputs\PEAO\bajo_niv_educ\1%\simulacion_4\output_tests.xlsx',lb_vec_152','lb_vec_152');</v>
      </c>
      <c r="RK262">
        <v>152</v>
      </c>
      <c r="RL262" t="str">
        <f>"xlswrite('G:\Mi unidad\1. PROYECTOS TELLO 2022\SCM SPILL OVERS\outputs\PEAO\bajo_ingreso\1%\simulacion_4\output_tests.xlsx',lb_vec_"&amp;RK262&amp;"','lb_vec_"&amp;RK262&amp;"');"</f>
        <v>xlswrite('G:\Mi unidad\1. PROYECTOS TELLO 2022\SCM SPILL OVERS\outputs\PEAO\bajo_ingreso\1%\simulacion_4\output_tests.xlsx',lb_vec_152','lb_vec_152');</v>
      </c>
      <c r="RW262">
        <v>152</v>
      </c>
      <c r="RX262" t="str">
        <f>"xlswrite('G:\Mi unidad\1. PROYECTOS TELLO 2022\SCM SPILL OVERS\outputs\PEAO\densidad\1%\simulacion_4\output_tests.xlsx',lb_vec_"&amp;RW262&amp;"','lb_vec_"&amp;RW262&amp;"');"</f>
        <v>xlswrite('G:\Mi unidad\1. PROYECTOS TELLO 2022\SCM SPILL OVERS\outputs\PEAO\densidad\1%\simulacion_4\output_tests.xlsx',lb_vec_152','lb_vec_152');</v>
      </c>
      <c r="SI262">
        <v>152</v>
      </c>
      <c r="SJ262" t="str">
        <f>"xlswrite('G:\Mi unidad\1. PROYECTOS TELLO 2022\SCM SPILL OVERS\outputs\PEAO\densidad_g\1%\simulacion_4\output_tests.xlsx',lb_vec_"&amp;SI262&amp;"','lb_vec_"&amp;SI262&amp;"');"</f>
        <v>xlswrite('G:\Mi unidad\1. PROYECTOS TELLO 2022\SCM SPILL OVERS\outputs\PEAO\densidad_g\1%\simulacion_4\output_tests.xlsx',lb_vec_152','lb_vec_152');</v>
      </c>
      <c r="SU262">
        <v>152</v>
      </c>
      <c r="SV262" t="str">
        <f>"xlswrite('G:\Mi unidad\1. PROYECTOS TELLO 2022\SCM SPILL OVERS\outputs\PEAO\distancia_centro_salud\1%\simulacion_4\output_tests.xlsx',lb_vec_"&amp;SU262&amp;"','lb_vec_"&amp;SU262&amp;"');"</f>
        <v>xlswrite('G:\Mi unidad\1. PROYECTOS TELLO 2022\SCM SPILL OVERS\outputs\PEAO\distancia_centro_salud\1%\simulacion_4\output_tests.xlsx',lb_vec_152','lb_vec_152');</v>
      </c>
      <c r="TH262">
        <v>152</v>
      </c>
      <c r="TI262" t="str">
        <f>"xlswrite('G:\Mi unidad\1. PROYECTOS TELLO 2022\SCM SPILL OVERS\outputs\PEAO\informalidad\1%\simulacion_4\output_tests.xlsx',lb_vec_"&amp;TH262&amp;"','lb_vec_"&amp;TH262&amp;"');"</f>
        <v>xlswrite('G:\Mi unidad\1. PROYECTOS TELLO 2022\SCM SPILL OVERS\outputs\PEAO\informalidad\1%\simulacion_4\output_tests.xlsx',lb_vec_152','lb_vec_152');</v>
      </c>
      <c r="TU262">
        <v>152</v>
      </c>
      <c r="TV262" t="str">
        <f>"xlswrite('G:\Mi unidad\1. PROYECTOS TELLO 2022\SCM SPILL OVERS\outputs\PEAO\alimentos\1%\simulacion_4\output_tests.xlsx',lb_vec_"&amp;TU262&amp;"','lb_vec_"&amp;TU262&amp;"');"</f>
        <v>xlswrite('G:\Mi unidad\1. PROYECTOS TELLO 2022\SCM SPILL OVERS\outputs\PEAO\alimentos\1%\simulacion_4\output_tests.xlsx',lb_vec_152','lb_vec_152');</v>
      </c>
      <c r="UB262">
        <v>152</v>
      </c>
      <c r="UC262" t="str">
        <f>"xlswrite('G:\Mi unidad\1. PROYECTOS TELLO 2022\SCM SPILL OVERS\outputs\PEAO\jefe_hogar\1%\simulacion_4\output_tests.xlsx',lb_vec_"&amp;UB262&amp;"','lb_vec_"&amp;UB262&amp;"');"</f>
        <v>xlswrite('G:\Mi unidad\1. PROYECTOS TELLO 2022\SCM SPILL OVERS\outputs\PEAO\jefe_hogar\1%\simulacion_4\output_tests.xlsx',lb_vec_152','lb_vec_152');</v>
      </c>
      <c r="UI262">
        <v>152</v>
      </c>
      <c r="UJ262" t="str">
        <f>"xlswrite('G:\Mi unidad\1. PROYECTOS TELLO 2022\SCM SPILL OVERS\outputs\PEAO\mujeres\1%\simulacion_4\output_tests.xlsx',lb_vec_"&amp;UI262&amp;"','lb_vec_"&amp;UI262&amp;"');"</f>
        <v>xlswrite('G:\Mi unidad\1. PROYECTOS TELLO 2022\SCM SPILL OVERS\outputs\PEAO\mujeres\1%\simulacion_4\output_tests.xlsx',lb_vec_152','lb_vec_152');</v>
      </c>
      <c r="UU262">
        <v>152</v>
      </c>
      <c r="UV262" t="str">
        <f>"xlswrite('G:\Mi unidad\1. PROYECTOS TELLO 2022\SCM SPILL OVERS\outputs\PEAO\criminalidad\1%\simulacion_4\output_tests.xlsx',lb_vec_"&amp;UU262&amp;"','lb_vec_"&amp;UU262&amp;"');"</f>
        <v>xlswrite('G:\Mi unidad\1. PROYECTOS TELLO 2022\SCM SPILL OVERS\outputs\PEAO\criminalidad\1%\simulacion_4\output_tests.xlsx',lb_vec_152','lb_vec_152');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OVERS\outputs\PEAO\bajo_niv_educ\1%\simulacion_4\output_tests.xlsx',ub_vec_"&amp;QW263&amp;"','ub_vec_"&amp;QW263&amp;"');"</f>
        <v>xlswrite('G:\Mi unidad\1. PROYECTOS TELLO 2022\SCM SPILL OVERS\outputs\PEAO\bajo_niv_educ\1%\simulacion_4\output_tests.xlsx',ub_vec_152','ub_vec_152');</v>
      </c>
      <c r="RK263">
        <v>152</v>
      </c>
      <c r="RL263" t="str">
        <f>"xlswrite('G:\Mi unidad\1. PROYECTOS TELLO 2022\SCM SPILL OVERS\outputs\PEAO\bajo_ingreso\1%\simulacion_4\output_tests.xlsx',ub_vec_"&amp;RK263&amp;"','ub_vec_"&amp;RK263&amp;"');"</f>
        <v>xlswrite('G:\Mi unidad\1. PROYECTOS TELLO 2022\SCM SPILL OVERS\outputs\PEAO\bajo_ingreso\1%\simulacion_4\output_tests.xlsx',ub_vec_152','ub_vec_152');</v>
      </c>
      <c r="RW263">
        <v>152</v>
      </c>
      <c r="RX263" t="str">
        <f>"xlswrite('G:\Mi unidad\1. PROYECTOS TELLO 2022\SCM SPILL OVERS\outputs\PEAO\densidad\1%\simulacion_4\output_tests.xlsx',ub_vec_"&amp;RW263&amp;"','ub_vec_"&amp;RW263&amp;"');"</f>
        <v>xlswrite('G:\Mi unidad\1. PROYECTOS TELLO 2022\SCM SPILL OVERS\outputs\PEAO\densidad\1%\simulacion_4\output_tests.xlsx',ub_vec_152','ub_vec_152');</v>
      </c>
      <c r="SI263">
        <v>152</v>
      </c>
      <c r="SJ263" t="str">
        <f>"xlswrite('G:\Mi unidad\1. PROYECTOS TELLO 2022\SCM SPILL OVERS\outputs\PEAO\densidad_g\1%\simulacion_4\output_tests.xlsx',ub_vec_"&amp;SI263&amp;"','ub_vec_"&amp;SI263&amp;"');"</f>
        <v>xlswrite('G:\Mi unidad\1. PROYECTOS TELLO 2022\SCM SPILL OVERS\outputs\PEAO\densidad_g\1%\simulacion_4\output_tests.xlsx',ub_vec_152','ub_vec_152');</v>
      </c>
      <c r="SU263">
        <v>152</v>
      </c>
      <c r="SV263" t="str">
        <f>"xlswrite('G:\Mi unidad\1. PROYECTOS TELLO 2022\SCM SPILL OVERS\outputs\PEAO\distancia_centro_salud\1%\simulacion_4\output_tests.xlsx',ub_vec_"&amp;SU263&amp;"','ub_vec_"&amp;SU263&amp;"');"</f>
        <v>xlswrite('G:\Mi unidad\1. PROYECTOS TELLO 2022\SCM SPILL OVERS\outputs\PEAO\distancia_centro_salud\1%\simulacion_4\output_tests.xlsx',ub_vec_152','ub_vec_152');</v>
      </c>
      <c r="TH263">
        <v>152</v>
      </c>
      <c r="TI263" t="str">
        <f>"xlswrite('G:\Mi unidad\1. PROYECTOS TELLO 2022\SCM SPILL OVERS\outputs\PEAO\informalidad\1%\simulacion_4\output_tests.xlsx',ub_vec_"&amp;TH263&amp;"','ub_vec_"&amp;TH263&amp;"');"</f>
        <v>xlswrite('G:\Mi unidad\1. PROYECTOS TELLO 2022\SCM SPILL OVERS\outputs\PEAO\informalidad\1%\simulacion_4\output_tests.xlsx',ub_vec_152','ub_vec_152');</v>
      </c>
      <c r="TU263">
        <v>152</v>
      </c>
      <c r="TV263" t="str">
        <f>"xlswrite('G:\Mi unidad\1. PROYECTOS TELLO 2022\SCM SPILL OVERS\outputs\PEAO\alimentos\1%\simulacion_4\output_tests.xlsx',ub_vec_"&amp;TU263&amp;"','ub_vec_"&amp;TU263&amp;"');"</f>
        <v>xlswrite('G:\Mi unidad\1. PROYECTOS TELLO 2022\SCM SPILL OVERS\outputs\PEAO\alimentos\1%\simulacion_4\output_tests.xlsx',ub_vec_152','ub_vec_152');</v>
      </c>
      <c r="UB263">
        <v>152</v>
      </c>
      <c r="UC263" t="str">
        <f>"xlswrite('G:\Mi unidad\1. PROYECTOS TELLO 2022\SCM SPILL OVERS\outputs\PEAO\jefe_hogar\1%\simulacion_4\output_tests.xlsx',ub_vec_"&amp;UB263&amp;"','ub_vec_"&amp;UB263&amp;"');"</f>
        <v>xlswrite('G:\Mi unidad\1. PROYECTOS TELLO 2022\SCM SPILL OVERS\outputs\PEAO\jefe_hogar\1%\simulacion_4\output_tests.xlsx',ub_vec_152','ub_vec_152');</v>
      </c>
      <c r="UI263">
        <v>152</v>
      </c>
      <c r="UJ263" t="str">
        <f>"xlswrite('G:\Mi unidad\1. PROYECTOS TELLO 2022\SCM SPILL OVERS\outputs\PEAO\mujeres\1%\simulacion_4\output_tests.xlsx',ub_vec_"&amp;UI263&amp;"','ub_vec_"&amp;UI263&amp;"');"</f>
        <v>xlswrite('G:\Mi unidad\1. PROYECTOS TELLO 2022\SCM SPILL OVERS\outputs\PEAO\mujeres\1%\simulacion_4\output_tests.xlsx',ub_vec_152','ub_vec_152');</v>
      </c>
      <c r="UU263">
        <v>152</v>
      </c>
      <c r="UV263" t="str">
        <f>"xlswrite('G:\Mi unidad\1. PROYECTOS TELLO 2022\SCM SPILL OVERS\outputs\PEAO\criminalidad\1%\simulacion_4\output_tests.xlsx',ub_vec_"&amp;UU263&amp;"','ub_vec_"&amp;UU263&amp;"');"</f>
        <v>xlswrite('G:\Mi unidad\1. PROYECTOS TELLO 2022\SCM SPILL OVERS\outputs\PEAO\criminalidad\1%\simulacion_4\output_tests.xlsx',ub_vec_152','ub_vec_152');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OVERS\outputs\PEAO\bajo_niv_educ\1%\simulacion_4\output_tests.xlsx',p_value_vec_"&amp;QW264&amp;"','p_value_vec_"&amp;QW264&amp;"');"</f>
        <v>xlswrite('G:\Mi unidad\1. PROYECTOS TELLO 2022\SCM SPILL OVERS\outputs\PEAO\bajo_niv_educ\1%\simulacion_4\output_tests.xlsx',p_value_vec_152','p_value_vec_152');</v>
      </c>
      <c r="RK264">
        <v>152</v>
      </c>
      <c r="RL264" t="str">
        <f>"xlswrite('G:\Mi unidad\1. PROYECTOS TELLO 2022\SCM SPILL OVERS\outputs\PEAO\bajo_ingreso\1%\simulacion_4\output_tests.xlsx',p_value_vec_"&amp;RK264&amp;"','p_value_vec_"&amp;RK264&amp;"');"</f>
        <v>xlswrite('G:\Mi unidad\1. PROYECTOS TELLO 2022\SCM SPILL OVERS\outputs\PEAO\bajo_ingreso\1%\simulacion_4\output_tests.xlsx',p_value_vec_152','p_value_vec_152');</v>
      </c>
      <c r="RW264">
        <v>152</v>
      </c>
      <c r="RX264" t="str">
        <f>"xlswrite('G:\Mi unidad\1. PROYECTOS TELLO 2022\SCM SPILL OVERS\outputs\PEAO\densidad\1%\simulacion_4\output_tests.xlsx',p_value_vec_"&amp;RW264&amp;"','p_value_vec_"&amp;RW264&amp;"');"</f>
        <v>xlswrite('G:\Mi unidad\1. PROYECTOS TELLO 2022\SCM SPILL OVERS\outputs\PEAO\densidad\1%\simulacion_4\output_tests.xlsx',p_value_vec_152','p_value_vec_152');</v>
      </c>
      <c r="SI264">
        <v>152</v>
      </c>
      <c r="SJ264" t="str">
        <f>"xlswrite('G:\Mi unidad\1. PROYECTOS TELLO 2022\SCM SPILL OVERS\outputs\PEAO\densidad_g\1%\simulacion_4\output_tests.xlsx',p_value_vec_"&amp;SI264&amp;"','p_value_vec_"&amp;SI264&amp;"');"</f>
        <v>xlswrite('G:\Mi unidad\1. PROYECTOS TELLO 2022\SCM SPILL OVERS\outputs\PEAO\densidad_g\1%\simulacion_4\output_tests.xlsx',p_value_vec_152','p_value_vec_152');</v>
      </c>
      <c r="SU264">
        <v>152</v>
      </c>
      <c r="SV264" t="str">
        <f>"xlswrite('G:\Mi unidad\1. PROYECTOS TELLO 2022\SCM SPILL OVERS\outputs\PEAO\distancia_centro_salud\1%\simulacion_4\output_tests.xlsx',p_value_vec_"&amp;SU264&amp;"','p_value_vec_"&amp;SU264&amp;"');"</f>
        <v>xlswrite('G:\Mi unidad\1. PROYECTOS TELLO 2022\SCM SPILL OVERS\outputs\PEAO\distancia_centro_salud\1%\simulacion_4\output_tests.xlsx',p_value_vec_152','p_value_vec_152');</v>
      </c>
      <c r="TH264">
        <v>152</v>
      </c>
      <c r="TI264" t="str">
        <f>"xlswrite('G:\Mi unidad\1. PROYECTOS TELLO 2022\SCM SPILL OVERS\outputs\PEAO\informalidad\1%\simulacion_4\output_tests.xlsx',p_value_vec_"&amp;TH264&amp;"','p_value_vec_"&amp;TH264&amp;"');"</f>
        <v>xlswrite('G:\Mi unidad\1. PROYECTOS TELLO 2022\SCM SPILL OVERS\outputs\PEAO\informalidad\1%\simulacion_4\output_tests.xlsx',p_value_vec_152','p_value_vec_152');</v>
      </c>
      <c r="TU264">
        <v>152</v>
      </c>
      <c r="TV264" t="str">
        <f>"xlswrite('G:\Mi unidad\1. PROYECTOS TELLO 2022\SCM SPILL OVERS\outputs\PEAO\alimentos\1%\simulacion_4\output_tests.xlsx',p_value_vec_"&amp;TU264&amp;"','p_value_vec_"&amp;TU264&amp;"');"</f>
        <v>xlswrite('G:\Mi unidad\1. PROYECTOS TELLO 2022\SCM SPILL OVERS\outputs\PEAO\alimentos\1%\simulacion_4\output_tests.xlsx',p_value_vec_152','p_value_vec_152');</v>
      </c>
      <c r="UB264">
        <v>152</v>
      </c>
      <c r="UC264" t="str">
        <f>"xlswrite('G:\Mi unidad\1. PROYECTOS TELLO 2022\SCM SPILL OVERS\outputs\PEAO\jefe_hogar\1%\simulacion_4\output_tests.xlsx',p_value_vec_"&amp;UB264&amp;"','p_value_vec_"&amp;UB264&amp;"');"</f>
        <v>xlswrite('G:\Mi unidad\1. PROYECTOS TELLO 2022\SCM SPILL OVERS\outputs\PEAO\jefe_hogar\1%\simulacion_4\output_tests.xlsx',p_value_vec_152','p_value_vec_152');</v>
      </c>
      <c r="UI264">
        <v>152</v>
      </c>
      <c r="UJ264" t="str">
        <f>"xlswrite('G:\Mi unidad\1. PROYECTOS TELLO 2022\SCM SPILL OVERS\outputs\PEAO\mujeres\1%\simulacion_4\output_tests.xlsx',p_value_vec_"&amp;UI264&amp;"','p_value_vec_"&amp;UI264&amp;"');"</f>
        <v>xlswrite('G:\Mi unidad\1. PROYECTOS TELLO 2022\SCM SPILL OVERS\outputs\PEAO\mujeres\1%\simulacion_4\output_tests.xlsx',p_value_vec_152','p_value_vec_152');</v>
      </c>
      <c r="UU264">
        <v>152</v>
      </c>
      <c r="UV264" t="str">
        <f>"xlswrite('G:\Mi unidad\1. PROYECTOS TELLO 2022\SCM SPILL OVERS\outputs\PEAO\criminalidad\1%\simulacion_4\output_tests.xlsx',p_value_vec_"&amp;UU264&amp;"','p_value_vec_"&amp;UU264&amp;"');"</f>
        <v>xlswrite('G:\Mi unidad\1. PROYECTOS TELLO 2022\SCM SPILL OVERS\outputs\PEAO\criminalidad\1%\simulacion_4\output_tests.xlsx',p_value_vec_152','p_value_vec_152');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sp_andrews(Y_pre_"&amp;QP265&amp;",PEAO_"&amp;QP265&amp;"(:,T+s),A_"&amp;QP265&amp;",C,d,alpha_sig);"</f>
        <v xml:space="preserve">    spillover_test_129(s) = sp_andrews(Y_pre_129,PEAO_129(:,T+s),A_129,C,d,alpha_sig);</v>
      </c>
      <c r="QW265">
        <v>152</v>
      </c>
      <c r="QX265" t="str">
        <f>"xlswrite('G:\Mi unidad\1. PROYECTOS TELLO 2022\SCM SPILL OVERS\outputs\PEAO\bajo_niv_educ\1%\simulacion_4\output_tests.xlsx',alpha1_hat_vec_"&amp;QW265&amp;"','alpha1_hat_vec_"&amp;QW265&amp;"');"</f>
        <v>xlswrite('G:\Mi unidad\1. PROYECTOS TELLO 2022\SCM SPILL OVERS\outputs\PEAO\bajo_niv_educ\1%\simulacion_4\output_tests.xlsx',alpha1_hat_vec_152','alpha1_hat_vec_152');</v>
      </c>
      <c r="RK265">
        <v>152</v>
      </c>
      <c r="RL265" t="str">
        <f>"xlswrite('G:\Mi unidad\1. PROYECTOS TELLO 2022\SCM SPILL OVERS\outputs\PEAO\bajo_ingreso\1%\simulacion_4\output_tests.xlsx',alpha1_hat_vec_"&amp;RK265&amp;"','alpha1_hat_vec_"&amp;RK265&amp;"');"</f>
        <v>xlswrite('G:\Mi unidad\1. PROYECTOS TELLO 2022\SCM SPILL OVERS\outputs\PEAO\bajo_ingreso\1%\simulacion_4\output_tests.xlsx',alpha1_hat_vec_152','alpha1_hat_vec_152');</v>
      </c>
      <c r="RW265">
        <v>152</v>
      </c>
      <c r="RX265" t="str">
        <f>"xlswrite('G:\Mi unidad\1. PROYECTOS TELLO 2022\SCM SPILL OVERS\outputs\PEAO\densidad\1%\simulacion_4\output_tests.xlsx',alpha1_hat_vec_"&amp;RW265&amp;"','alpha1_hat_vec_"&amp;RW265&amp;"');"</f>
        <v>xlswrite('G:\Mi unidad\1. PROYECTOS TELLO 2022\SCM SPILL OVERS\outputs\PEAO\densidad\1%\simulacion_4\output_tests.xlsx',alpha1_hat_vec_152','alpha1_hat_vec_152');</v>
      </c>
      <c r="SI265">
        <v>152</v>
      </c>
      <c r="SJ265" t="str">
        <f>"xlswrite('G:\Mi unidad\1. PROYECTOS TELLO 2022\SCM SPILL OVERS\outputs\PEAO\densidad_g\1%\simulacion_4\output_tests.xlsx',alpha1_hat_vec_"&amp;SI265&amp;"','alpha1_hat_vec_"&amp;SI265&amp;"');"</f>
        <v>xlswrite('G:\Mi unidad\1. PROYECTOS TELLO 2022\SCM SPILL OVERS\outputs\PEAO\densidad_g\1%\simulacion_4\output_tests.xlsx',alpha1_hat_vec_152','alpha1_hat_vec_152');</v>
      </c>
      <c r="SU265">
        <v>152</v>
      </c>
      <c r="SV265" t="str">
        <f>"xlswrite('G:\Mi unidad\1. PROYECTOS TELLO 2022\SCM SPILL OVERS\outputs\PEAO\distancia_centro_salud\1%\simulacion_4\output_tests.xlsx',alpha1_hat_vec_"&amp;SU265&amp;"','alpha1_hat_vec_"&amp;SU265&amp;"');"</f>
        <v>xlswrite('G:\Mi unidad\1. PROYECTOS TELLO 2022\SCM SPILL OVERS\outputs\PEAO\distancia_centro_salud\1%\simulacion_4\output_tests.xlsx',alpha1_hat_vec_152','alpha1_hat_vec_152');</v>
      </c>
      <c r="TH265">
        <v>152</v>
      </c>
      <c r="TI265" t="str">
        <f>"xlswrite('G:\Mi unidad\1. PROYECTOS TELLO 2022\SCM SPILL OVERS\outputs\PEAO\informalidad\1%\simulacion_4\output_tests.xlsx',alpha1_hat_vec_"&amp;TH265&amp;"','alpha1_hat_vec_"&amp;TH265&amp;"');"</f>
        <v>xlswrite('G:\Mi unidad\1. PROYECTOS TELLO 2022\SCM SPILL OVERS\outputs\PEAO\informalidad\1%\simulacion_4\output_tests.xlsx',alpha1_hat_vec_152','alpha1_hat_vec_152');</v>
      </c>
      <c r="TU265">
        <v>152</v>
      </c>
      <c r="TV265" t="str">
        <f>"xlswrite('G:\Mi unidad\1. PROYECTOS TELLO 2022\SCM SPILL OVERS\outputs\PEAO\alimentos\1%\simulacion_4\output_tests.xlsx',alpha1_hat_vec_"&amp;TU265&amp;"','alpha1_hat_vec_"&amp;TU265&amp;"');"</f>
        <v>xlswrite('G:\Mi unidad\1. PROYECTOS TELLO 2022\SCM SPILL OVERS\outputs\PEAO\alimentos\1%\simulacion_4\output_tests.xlsx',alpha1_hat_vec_152','alpha1_hat_vec_152');</v>
      </c>
      <c r="UB265">
        <v>152</v>
      </c>
      <c r="UC265" t="str">
        <f>"xlswrite('G:\Mi unidad\1. PROYECTOS TELLO 2022\SCM SPILL OVERS\outputs\PEAO\jefe_hogar\1%\simulacion_4\output_tests.xlsx',alpha1_hat_vec_"&amp;UB265&amp;"','alpha1_hat_vec_"&amp;UB265&amp;"');"</f>
        <v>xlswrite('G:\Mi unidad\1. PROYECTOS TELLO 2022\SCM SPILL OVERS\outputs\PEAO\jefe_hogar\1%\simulacion_4\output_tests.xlsx',alpha1_hat_vec_152','alpha1_hat_vec_152');</v>
      </c>
      <c r="UI265">
        <v>152</v>
      </c>
      <c r="UJ265" t="str">
        <f>"xlswrite('G:\Mi unidad\1. PROYECTOS TELLO 2022\SCM SPILL OVERS\outputs\PEAO\mujeres\1%\simulacion_4\output_tests.xlsx',alpha1_hat_vec_"&amp;UI265&amp;"','alpha1_hat_vec_"&amp;UI265&amp;"');"</f>
        <v>xlswrite('G:\Mi unidad\1. PROYECTOS TELLO 2022\SCM SPILL OVERS\outputs\PEAO\mujeres\1%\simulacion_4\output_tests.xlsx',alpha1_hat_vec_152','alpha1_hat_vec_152');</v>
      </c>
      <c r="UU265">
        <v>152</v>
      </c>
      <c r="UV265" t="str">
        <f>"xlswrite('G:\Mi unidad\1. PROYECTOS TELLO 2022\SCM SPILL OVERS\outputs\PEAO\criminalidad\1%\simulacion_4\output_tests.xlsx',alpha1_hat_vec_"&amp;UU265&amp;"','alpha1_hat_vec_"&amp;UU265&amp;"');"</f>
        <v>xlswrite('G:\Mi unidad\1. PROYECTOS TELLO 2022\SCM SPILL OVERS\outputs\PEAO\criminalidad\1%\simulacion_4\output_tests.xlsx',alpha1_hat_vec_152','alpha1_hat_vec_152');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OVERS\outputs\PEAO\bajo_niv_educ\1%\simulacion_4\output_tests.xlsx',spillover_test_"&amp;QW266&amp;"','sp_test_"&amp;QW266&amp;"');"</f>
        <v>xlswrite('G:\Mi unidad\1. PROYECTOS TELLO 2022\SCM SPILL OVERS\outputs\PEAO\bajo_niv_educ\1%\simulacion_4\output_tests.xlsx',spillover_test_152','sp_test_152');</v>
      </c>
      <c r="RK266">
        <v>152</v>
      </c>
      <c r="RL266" t="str">
        <f>"xlswrite('G:\Mi unidad\1. PROYECTOS TELLO 2022\SCM SPILL OVERS\outputs\PEAO\bajo_ingreso\1%\simulacion_4\output_tests.xlsx',spillover_test_"&amp;RK266&amp;"','sp_test_"&amp;RK266&amp;"');"</f>
        <v>xlswrite('G:\Mi unidad\1. PROYECTOS TELLO 2022\SCM SPILL OVERS\outputs\PEAO\bajo_ingreso\1%\simulacion_4\output_tests.xlsx',spillover_test_152','sp_test_152');</v>
      </c>
      <c r="RW266">
        <v>152</v>
      </c>
      <c r="RX266" t="str">
        <f>"xlswrite('G:\Mi unidad\1. PROYECTOS TELLO 2022\SCM SPILL OVERS\outputs\PEAO\densidad\1%\simulacion_4\output_tests.xlsx',spillover_test_"&amp;RW266&amp;"','sp_test_"&amp;RW266&amp;"');"</f>
        <v>xlswrite('G:\Mi unidad\1. PROYECTOS TELLO 2022\SCM SPILL OVERS\outputs\PEAO\densidad\1%\simulacion_4\output_tests.xlsx',spillover_test_152','sp_test_152');</v>
      </c>
      <c r="SI266">
        <v>152</v>
      </c>
      <c r="SJ266" t="str">
        <f>"xlswrite('G:\Mi unidad\1. PROYECTOS TELLO 2022\SCM SPILL OVERS\outputs\PEAO\densidad_g\1%\simulacion_4\output_tests.xlsx',spillover_test_"&amp;SI266&amp;"','sp_test_"&amp;SI266&amp;"');"</f>
        <v>xlswrite('G:\Mi unidad\1. PROYECTOS TELLO 2022\SCM SPILL OVERS\outputs\PEAO\densidad_g\1%\simulacion_4\output_tests.xlsx',spillover_test_152','sp_test_152');</v>
      </c>
      <c r="SU266">
        <v>152</v>
      </c>
      <c r="SV266" t="str">
        <f>"xlswrite('G:\Mi unidad\1. PROYECTOS TELLO 2022\SCM SPILL OVERS\outputs\PEAO\distancia_centro_salud\1%\simulacion_4\output_tests.xlsx',spillover_test_"&amp;SU266&amp;"','sp_test_"&amp;SU266&amp;"');"</f>
        <v>xlswrite('G:\Mi unidad\1. PROYECTOS TELLO 2022\SCM SPILL OVERS\outputs\PEAO\distancia_centro_salud\1%\simulacion_4\output_tests.xlsx',spillover_test_152','sp_test_152');</v>
      </c>
      <c r="TH266">
        <v>152</v>
      </c>
      <c r="TI266" t="str">
        <f>"xlswrite('G:\Mi unidad\1. PROYECTOS TELLO 2022\SCM SPILL OVERS\outputs\PEAO\informalidad\1%\simulacion_4\output_tests.xlsx',spillover_test_"&amp;TH266&amp;"','sp_test_"&amp;TH266&amp;"');"</f>
        <v>xlswrite('G:\Mi unidad\1. PROYECTOS TELLO 2022\SCM SPILL OVERS\outputs\PEAO\informalidad\1%\simulacion_4\output_tests.xlsx',spillover_test_152','sp_test_152');</v>
      </c>
      <c r="TU266">
        <v>152</v>
      </c>
      <c r="TV266" t="str">
        <f>"xlswrite('G:\Mi unidad\1. PROYECTOS TELLO 2022\SCM SPILL OVERS\outputs\PEAO\alimentos\1%\simulacion_4\output_tests.xlsx',spillover_test_"&amp;TU266&amp;"','sp_test_"&amp;TU266&amp;"');"</f>
        <v>xlswrite('G:\Mi unidad\1. PROYECTOS TELLO 2022\SCM SPILL OVERS\outputs\PEAO\alimentos\1%\simulacion_4\output_tests.xlsx',spillover_test_152','sp_test_152');</v>
      </c>
      <c r="UB266">
        <v>152</v>
      </c>
      <c r="UC266" t="str">
        <f>"xlswrite('G:\Mi unidad\1. PROYECTOS TELLO 2022\SCM SPILL OVERS\outputs\PEAO\jefe_hogar\1%\simulacion_4\output_tests.xlsx',spillover_test_"&amp;UB266&amp;"','sp_test_"&amp;UB266&amp;"');"</f>
        <v>xlswrite('G:\Mi unidad\1. PROYECTOS TELLO 2022\SCM SPILL OVERS\outputs\PEAO\jefe_hogar\1%\simulacion_4\output_tests.xlsx',spillover_test_152','sp_test_152');</v>
      </c>
      <c r="UI266">
        <v>152</v>
      </c>
      <c r="UJ266" t="str">
        <f>"xlswrite('G:\Mi unidad\1. PROYECTOS TELLO 2022\SCM SPILL OVERS\outputs\PEAO\mujeres\1%\simulacion_4\output_tests.xlsx',spillover_test_"&amp;UI266&amp;"','sp_test_"&amp;UI266&amp;"');"</f>
        <v>xlswrite('G:\Mi unidad\1. PROYECTOS TELLO 2022\SCM SPILL OVERS\outputs\PEAO\mujeres\1%\simulacion_4\output_tests.xlsx',spillover_test_152','sp_test_152');</v>
      </c>
      <c r="UU266">
        <v>152</v>
      </c>
      <c r="UV266" t="str">
        <f>"xlswrite('G:\Mi unidad\1. PROYECTOS TELLO 2022\SCM SPILL OVERS\outputs\PEAO\criminalidad\1%\simulacion_4\output_tests.xlsx',spillover_test_"&amp;UU266&amp;"','sp_test_"&amp;UU266&amp;"');"</f>
        <v>xlswrite('G:\Mi unidad\1. PROYECTOS TELLO 2022\SCM SPILL OVERS\outputs\PEAO\criminalidad\1%\simulacion_4\output_tests.xlsx',spillover_test_152','sp_test_152');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OVERS\outputs\PEAO\bajo_niv_educ\1%\simulacion_4\output_tests.xlsx',lb_vec_"&amp;QW267&amp;"','lb_vec_"&amp;QW267&amp;"');"</f>
        <v>xlswrite('G:\Mi unidad\1. PROYECTOS TELLO 2022\SCM SPILL OVERS\outputs\PEAO\bajo_niv_educ\1%\simulacion_4\output_tests.xlsx',lb_vec_153','lb_vec_153');</v>
      </c>
      <c r="RK267">
        <v>153</v>
      </c>
      <c r="RL267" t="str">
        <f>"xlswrite('G:\Mi unidad\1. PROYECTOS TELLO 2022\SCM SPILL OVERS\outputs\PEAO\bajo_ingreso\1%\simulacion_4\output_tests.xlsx',lb_vec_"&amp;RK267&amp;"','lb_vec_"&amp;RK267&amp;"');"</f>
        <v>xlswrite('G:\Mi unidad\1. PROYECTOS TELLO 2022\SCM SPILL OVERS\outputs\PEAO\bajo_ingreso\1%\simulacion_4\output_tests.xlsx',lb_vec_153','lb_vec_153');</v>
      </c>
      <c r="RW267">
        <v>153</v>
      </c>
      <c r="RX267" t="str">
        <f>"xlswrite('G:\Mi unidad\1. PROYECTOS TELLO 2022\SCM SPILL OVERS\outputs\PEAO\densidad\1%\simulacion_4\output_tests.xlsx',lb_vec_"&amp;RW267&amp;"','lb_vec_"&amp;RW267&amp;"');"</f>
        <v>xlswrite('G:\Mi unidad\1. PROYECTOS TELLO 2022\SCM SPILL OVERS\outputs\PEAO\densidad\1%\simulacion_4\output_tests.xlsx',lb_vec_153','lb_vec_153');</v>
      </c>
      <c r="SI267">
        <v>153</v>
      </c>
      <c r="SJ267" t="str">
        <f>"xlswrite('G:\Mi unidad\1. PROYECTOS TELLO 2022\SCM SPILL OVERS\outputs\PEAO\densidad_g\1%\simulacion_4\output_tests.xlsx',lb_vec_"&amp;SI267&amp;"','lb_vec_"&amp;SI267&amp;"');"</f>
        <v>xlswrite('G:\Mi unidad\1. PROYECTOS TELLO 2022\SCM SPILL OVERS\outputs\PEAO\densidad_g\1%\simulacion_4\output_tests.xlsx',lb_vec_153','lb_vec_153');</v>
      </c>
      <c r="SU267">
        <v>153</v>
      </c>
      <c r="SV267" t="str">
        <f>"xlswrite('G:\Mi unidad\1. PROYECTOS TELLO 2022\SCM SPILL OVERS\outputs\PEAO\distancia_centro_salud\1%\simulacion_4\output_tests.xlsx',lb_vec_"&amp;SU267&amp;"','lb_vec_"&amp;SU267&amp;"');"</f>
        <v>xlswrite('G:\Mi unidad\1. PROYECTOS TELLO 2022\SCM SPILL OVERS\outputs\PEAO\distancia_centro_salud\1%\simulacion_4\output_tests.xlsx',lb_vec_153','lb_vec_153');</v>
      </c>
      <c r="TH267">
        <v>153</v>
      </c>
      <c r="TI267" t="str">
        <f>"xlswrite('G:\Mi unidad\1. PROYECTOS TELLO 2022\SCM SPILL OVERS\outputs\PEAO\informalidad\1%\simulacion_4\output_tests.xlsx',lb_vec_"&amp;TH267&amp;"','lb_vec_"&amp;TH267&amp;"');"</f>
        <v>xlswrite('G:\Mi unidad\1. PROYECTOS TELLO 2022\SCM SPILL OVERS\outputs\PEAO\informalidad\1%\simulacion_4\output_tests.xlsx',lb_vec_153','lb_vec_153');</v>
      </c>
      <c r="TU267">
        <v>153</v>
      </c>
      <c r="TV267" t="str">
        <f>"xlswrite('G:\Mi unidad\1. PROYECTOS TELLO 2022\SCM SPILL OVERS\outputs\PEAO\alimentos\1%\simulacion_4\output_tests.xlsx',lb_vec_"&amp;TU267&amp;"','lb_vec_"&amp;TU267&amp;"');"</f>
        <v>xlswrite('G:\Mi unidad\1. PROYECTOS TELLO 2022\SCM SPILL OVERS\outputs\PEAO\alimentos\1%\simulacion_4\output_tests.xlsx',lb_vec_153','lb_vec_153');</v>
      </c>
      <c r="UB267">
        <v>153</v>
      </c>
      <c r="UC267" t="str">
        <f>"xlswrite('G:\Mi unidad\1. PROYECTOS TELLO 2022\SCM SPILL OVERS\outputs\PEAO\jefe_hogar\1%\simulacion_4\output_tests.xlsx',lb_vec_"&amp;UB267&amp;"','lb_vec_"&amp;UB267&amp;"');"</f>
        <v>xlswrite('G:\Mi unidad\1. PROYECTOS TELLO 2022\SCM SPILL OVERS\outputs\PEAO\jefe_hogar\1%\simulacion_4\output_tests.xlsx',lb_vec_153','lb_vec_153');</v>
      </c>
      <c r="UI267">
        <v>153</v>
      </c>
      <c r="UJ267" t="str">
        <f>"xlswrite('G:\Mi unidad\1. PROYECTOS TELLO 2022\SCM SPILL OVERS\outputs\PEAO\mujeres\1%\simulacion_4\output_tests.xlsx',lb_vec_"&amp;UI267&amp;"','lb_vec_"&amp;UI267&amp;"');"</f>
        <v>xlswrite('G:\Mi unidad\1. PROYECTOS TELLO 2022\SCM SPILL OVERS\outputs\PEAO\mujeres\1%\simulacion_4\output_tests.xlsx',lb_vec_153','lb_vec_153');</v>
      </c>
      <c r="UU267">
        <v>153</v>
      </c>
      <c r="UV267" t="str">
        <f>"xlswrite('G:\Mi unidad\1. PROYECTOS TELLO 2022\SCM SPILL OVERS\outputs\PEAO\criminalidad\1%\simulacion_4\output_tests.xlsx',lb_vec_"&amp;UU267&amp;"','lb_vec_"&amp;UU267&amp;"');"</f>
        <v>xlswrite('G:\Mi unidad\1. PROYECTOS TELLO 2022\SCM SPILL OVERS\outputs\PEAO\criminalidad\1%\simulacion_4\output_tests.xlsx',lb_vec_153','lb_vec_153');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sp_andrews_te(Y_pre_"&amp;QI268&amp;",PEAO_"&amp;QI268&amp;"(:,T+s),A_"&amp;QI268&amp;",C,.05);"</f>
        <v xml:space="preserve">    [p_value_88,lb_88,ub_88] = sp_andrews_te(Y_pre_88,PEAO_88(:,T+s),A_88,C,.05);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OVERS\outputs\PEAO\bajo_niv_educ\1%\simulacion_4\output_tests.xlsx',ub_vec_"&amp;QW268&amp;"','ub_vec_"&amp;QW268&amp;"');"</f>
        <v>xlswrite('G:\Mi unidad\1. PROYECTOS TELLO 2022\SCM SPILL OVERS\outputs\PEAO\bajo_niv_educ\1%\simulacion_4\output_tests.xlsx',ub_vec_153','ub_vec_153');</v>
      </c>
      <c r="RK268">
        <v>153</v>
      </c>
      <c r="RL268" t="str">
        <f>"xlswrite('G:\Mi unidad\1. PROYECTOS TELLO 2022\SCM SPILL OVERS\outputs\PEAO\bajo_ingreso\1%\simulacion_4\output_tests.xlsx',ub_vec_"&amp;RK268&amp;"','ub_vec_"&amp;RK268&amp;"');"</f>
        <v>xlswrite('G:\Mi unidad\1. PROYECTOS TELLO 2022\SCM SPILL OVERS\outputs\PEAO\bajo_ingreso\1%\simulacion_4\output_tests.xlsx',ub_vec_153','ub_vec_153');</v>
      </c>
      <c r="RW268">
        <v>153</v>
      </c>
      <c r="RX268" t="str">
        <f>"xlswrite('G:\Mi unidad\1. PROYECTOS TELLO 2022\SCM SPILL OVERS\outputs\PEAO\densidad\1%\simulacion_4\output_tests.xlsx',ub_vec_"&amp;RW268&amp;"','ub_vec_"&amp;RW268&amp;"');"</f>
        <v>xlswrite('G:\Mi unidad\1. PROYECTOS TELLO 2022\SCM SPILL OVERS\outputs\PEAO\densidad\1%\simulacion_4\output_tests.xlsx',ub_vec_153','ub_vec_153');</v>
      </c>
      <c r="SI268">
        <v>153</v>
      </c>
      <c r="SJ268" t="str">
        <f>"xlswrite('G:\Mi unidad\1. PROYECTOS TELLO 2022\SCM SPILL OVERS\outputs\PEAO\densidad_g\1%\simulacion_4\output_tests.xlsx',ub_vec_"&amp;SI268&amp;"','ub_vec_"&amp;SI268&amp;"');"</f>
        <v>xlswrite('G:\Mi unidad\1. PROYECTOS TELLO 2022\SCM SPILL OVERS\outputs\PEAO\densidad_g\1%\simulacion_4\output_tests.xlsx',ub_vec_153','ub_vec_153');</v>
      </c>
      <c r="SU268">
        <v>153</v>
      </c>
      <c r="SV268" t="str">
        <f>"xlswrite('G:\Mi unidad\1. PROYECTOS TELLO 2022\SCM SPILL OVERS\outputs\PEAO\distancia_centro_salud\1%\simulacion_4\output_tests.xlsx',ub_vec_"&amp;SU268&amp;"','ub_vec_"&amp;SU268&amp;"');"</f>
        <v>xlswrite('G:\Mi unidad\1. PROYECTOS TELLO 2022\SCM SPILL OVERS\outputs\PEAO\distancia_centro_salud\1%\simulacion_4\output_tests.xlsx',ub_vec_153','ub_vec_153');</v>
      </c>
      <c r="TH268">
        <v>153</v>
      </c>
      <c r="TI268" t="str">
        <f>"xlswrite('G:\Mi unidad\1. PROYECTOS TELLO 2022\SCM SPILL OVERS\outputs\PEAO\informalidad\1%\simulacion_4\output_tests.xlsx',ub_vec_"&amp;TH268&amp;"','ub_vec_"&amp;TH268&amp;"');"</f>
        <v>xlswrite('G:\Mi unidad\1. PROYECTOS TELLO 2022\SCM SPILL OVERS\outputs\PEAO\informalidad\1%\simulacion_4\output_tests.xlsx',ub_vec_153','ub_vec_153');</v>
      </c>
      <c r="TU268">
        <v>153</v>
      </c>
      <c r="TV268" t="str">
        <f>"xlswrite('G:\Mi unidad\1. PROYECTOS TELLO 2022\SCM SPILL OVERS\outputs\PEAO\alimentos\1%\simulacion_4\output_tests.xlsx',ub_vec_"&amp;TU268&amp;"','ub_vec_"&amp;TU268&amp;"');"</f>
        <v>xlswrite('G:\Mi unidad\1. PROYECTOS TELLO 2022\SCM SPILL OVERS\outputs\PEAO\alimentos\1%\simulacion_4\output_tests.xlsx',ub_vec_153','ub_vec_153');</v>
      </c>
      <c r="UB268">
        <v>153</v>
      </c>
      <c r="UC268" t="str">
        <f>"xlswrite('G:\Mi unidad\1. PROYECTOS TELLO 2022\SCM SPILL OVERS\outputs\PEAO\jefe_hogar\1%\simulacion_4\output_tests.xlsx',ub_vec_"&amp;UB268&amp;"','ub_vec_"&amp;UB268&amp;"');"</f>
        <v>xlswrite('G:\Mi unidad\1. PROYECTOS TELLO 2022\SCM SPILL OVERS\outputs\PEAO\jefe_hogar\1%\simulacion_4\output_tests.xlsx',ub_vec_153','ub_vec_153');</v>
      </c>
      <c r="UI268">
        <v>153</v>
      </c>
      <c r="UJ268" t="str">
        <f>"xlswrite('G:\Mi unidad\1. PROYECTOS TELLO 2022\SCM SPILL OVERS\outputs\PEAO\mujeres\1%\simulacion_4\output_tests.xlsx',ub_vec_"&amp;UI268&amp;"','ub_vec_"&amp;UI268&amp;"');"</f>
        <v>xlswrite('G:\Mi unidad\1. PROYECTOS TELLO 2022\SCM SPILL OVERS\outputs\PEAO\mujeres\1%\simulacion_4\output_tests.xlsx',ub_vec_153','ub_vec_153');</v>
      </c>
      <c r="UU268">
        <v>153</v>
      </c>
      <c r="UV268" t="str">
        <f>"xlswrite('G:\Mi unidad\1. PROYECTOS TELLO 2022\SCM SPILL OVERS\outputs\PEAO\criminalidad\1%\simulacion_4\output_tests.xlsx',ub_vec_"&amp;UU268&amp;"','ub_vec_"&amp;UU268&amp;"');"</f>
        <v>xlswrite('G:\Mi unidad\1. PROYECTOS TELLO 2022\SCM SPILL OVERS\outputs\PEAO\criminalidad\1%\simulacion_4\output_tests.xlsx',ub_vec_153','ub_vec_153');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OVERS\outputs\PEAO\bajo_niv_educ\1%\simulacion_4\output_tests.xlsx',p_value_vec_"&amp;QW269&amp;"','p_value_vec_"&amp;QW269&amp;"');"</f>
        <v>xlswrite('G:\Mi unidad\1. PROYECTOS TELLO 2022\SCM SPILL OVERS\outputs\PEAO\bajo_niv_educ\1%\simulacion_4\output_tests.xlsx',p_value_vec_153','p_value_vec_153');</v>
      </c>
      <c r="RK269">
        <v>153</v>
      </c>
      <c r="RL269" t="str">
        <f>"xlswrite('G:\Mi unidad\1. PROYECTOS TELLO 2022\SCM SPILL OVERS\outputs\PEAO\bajo_ingreso\1%\simulacion_4\output_tests.xlsx',p_value_vec_"&amp;RK269&amp;"','p_value_vec_"&amp;RK269&amp;"');"</f>
        <v>xlswrite('G:\Mi unidad\1. PROYECTOS TELLO 2022\SCM SPILL OVERS\outputs\PEAO\bajo_ingreso\1%\simulacion_4\output_tests.xlsx',p_value_vec_153','p_value_vec_153');</v>
      </c>
      <c r="RW269">
        <v>153</v>
      </c>
      <c r="RX269" t="str">
        <f>"xlswrite('G:\Mi unidad\1. PROYECTOS TELLO 2022\SCM SPILL OVERS\outputs\PEAO\densidad\1%\simulacion_4\output_tests.xlsx',p_value_vec_"&amp;RW269&amp;"','p_value_vec_"&amp;RW269&amp;"');"</f>
        <v>xlswrite('G:\Mi unidad\1. PROYECTOS TELLO 2022\SCM SPILL OVERS\outputs\PEAO\densidad\1%\simulacion_4\output_tests.xlsx',p_value_vec_153','p_value_vec_153');</v>
      </c>
      <c r="SI269">
        <v>153</v>
      </c>
      <c r="SJ269" t="str">
        <f>"xlswrite('G:\Mi unidad\1. PROYECTOS TELLO 2022\SCM SPILL OVERS\outputs\PEAO\densidad_g\1%\simulacion_4\output_tests.xlsx',p_value_vec_"&amp;SI269&amp;"','p_value_vec_"&amp;SI269&amp;"');"</f>
        <v>xlswrite('G:\Mi unidad\1. PROYECTOS TELLO 2022\SCM SPILL OVERS\outputs\PEAO\densidad_g\1%\simulacion_4\output_tests.xlsx',p_value_vec_153','p_value_vec_153');</v>
      </c>
      <c r="SU269">
        <v>153</v>
      </c>
      <c r="SV269" t="str">
        <f>"xlswrite('G:\Mi unidad\1. PROYECTOS TELLO 2022\SCM SPILL OVERS\outputs\PEAO\distancia_centro_salud\1%\simulacion_4\output_tests.xlsx',p_value_vec_"&amp;SU269&amp;"','p_value_vec_"&amp;SU269&amp;"');"</f>
        <v>xlswrite('G:\Mi unidad\1. PROYECTOS TELLO 2022\SCM SPILL OVERS\outputs\PEAO\distancia_centro_salud\1%\simulacion_4\output_tests.xlsx',p_value_vec_153','p_value_vec_153');</v>
      </c>
      <c r="TH269">
        <v>153</v>
      </c>
      <c r="TI269" t="str">
        <f>"xlswrite('G:\Mi unidad\1. PROYECTOS TELLO 2022\SCM SPILL OVERS\outputs\PEAO\informalidad\1%\simulacion_4\output_tests.xlsx',p_value_vec_"&amp;TH269&amp;"','p_value_vec_"&amp;TH269&amp;"');"</f>
        <v>xlswrite('G:\Mi unidad\1. PROYECTOS TELLO 2022\SCM SPILL OVERS\outputs\PEAO\informalidad\1%\simulacion_4\output_tests.xlsx',p_value_vec_153','p_value_vec_153');</v>
      </c>
      <c r="TU269">
        <v>153</v>
      </c>
      <c r="TV269" t="str">
        <f>"xlswrite('G:\Mi unidad\1. PROYECTOS TELLO 2022\SCM SPILL OVERS\outputs\PEAO\alimentos\1%\simulacion_4\output_tests.xlsx',p_value_vec_"&amp;TU269&amp;"','p_value_vec_"&amp;TU269&amp;"');"</f>
        <v>xlswrite('G:\Mi unidad\1. PROYECTOS TELLO 2022\SCM SPILL OVERS\outputs\PEAO\alimentos\1%\simulacion_4\output_tests.xlsx',p_value_vec_153','p_value_vec_153');</v>
      </c>
      <c r="UB269">
        <v>153</v>
      </c>
      <c r="UC269" t="str">
        <f>"xlswrite('G:\Mi unidad\1. PROYECTOS TELLO 2022\SCM SPILL OVERS\outputs\PEAO\jefe_hogar\1%\simulacion_4\output_tests.xlsx',p_value_vec_"&amp;UB269&amp;"','p_value_vec_"&amp;UB269&amp;"');"</f>
        <v>xlswrite('G:\Mi unidad\1. PROYECTOS TELLO 2022\SCM SPILL OVERS\outputs\PEAO\jefe_hogar\1%\simulacion_4\output_tests.xlsx',p_value_vec_153','p_value_vec_153');</v>
      </c>
      <c r="UI269">
        <v>153</v>
      </c>
      <c r="UJ269" t="str">
        <f>"xlswrite('G:\Mi unidad\1. PROYECTOS TELLO 2022\SCM SPILL OVERS\outputs\PEAO\mujeres\1%\simulacion_4\output_tests.xlsx',p_value_vec_"&amp;UI269&amp;"','p_value_vec_"&amp;UI269&amp;"');"</f>
        <v>xlswrite('G:\Mi unidad\1. PROYECTOS TELLO 2022\SCM SPILL OVERS\outputs\PEAO\mujeres\1%\simulacion_4\output_tests.xlsx',p_value_vec_153','p_value_vec_153');</v>
      </c>
      <c r="UU269">
        <v>153</v>
      </c>
      <c r="UV269" t="str">
        <f>"xlswrite('G:\Mi unidad\1. PROYECTOS TELLO 2022\SCM SPILL OVERS\outputs\PEAO\criminalidad\1%\simulacion_4\output_tests.xlsx',p_value_vec_"&amp;UU269&amp;"','p_value_vec_"&amp;UU269&amp;"');"</f>
        <v>xlswrite('G:\Mi unidad\1. PROYECTOS TELLO 2022\SCM SPILL OVERS\outputs\PEAO\criminalidad\1%\simulacion_4\output_tests.xlsx',p_value_vec_153','p_value_vec_153');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OVERS\outputs\PEAO\bajo_niv_educ\1%\simulacion_4\output_tests.xlsx',alpha1_hat_vec_"&amp;QW270&amp;"','alpha1_hat_vec_"&amp;QW270&amp;"');"</f>
        <v>xlswrite('G:\Mi unidad\1. PROYECTOS TELLO 2022\SCM SPILL OVERS\outputs\PEAO\bajo_niv_educ\1%\simulacion_4\output_tests.xlsx',alpha1_hat_vec_153','alpha1_hat_vec_153');</v>
      </c>
      <c r="RK270">
        <v>153</v>
      </c>
      <c r="RL270" t="str">
        <f>"xlswrite('G:\Mi unidad\1. PROYECTOS TELLO 2022\SCM SPILL OVERS\outputs\PEAO\bajo_ingreso\1%\simulacion_4\output_tests.xlsx',alpha1_hat_vec_"&amp;RK270&amp;"','alpha1_hat_vec_"&amp;RK270&amp;"');"</f>
        <v>xlswrite('G:\Mi unidad\1. PROYECTOS TELLO 2022\SCM SPILL OVERS\outputs\PEAO\bajo_ingreso\1%\simulacion_4\output_tests.xlsx',alpha1_hat_vec_153','alpha1_hat_vec_153');</v>
      </c>
      <c r="RW270">
        <v>153</v>
      </c>
      <c r="RX270" t="str">
        <f>"xlswrite('G:\Mi unidad\1. PROYECTOS TELLO 2022\SCM SPILL OVERS\outputs\PEAO\densidad\1%\simulacion_4\output_tests.xlsx',alpha1_hat_vec_"&amp;RW270&amp;"','alpha1_hat_vec_"&amp;RW270&amp;"');"</f>
        <v>xlswrite('G:\Mi unidad\1. PROYECTOS TELLO 2022\SCM SPILL OVERS\outputs\PEAO\densidad\1%\simulacion_4\output_tests.xlsx',alpha1_hat_vec_153','alpha1_hat_vec_153');</v>
      </c>
      <c r="SI270">
        <v>153</v>
      </c>
      <c r="SJ270" t="str">
        <f>"xlswrite('G:\Mi unidad\1. PROYECTOS TELLO 2022\SCM SPILL OVERS\outputs\PEAO\densidad_g\1%\simulacion_4\output_tests.xlsx',alpha1_hat_vec_"&amp;SI270&amp;"','alpha1_hat_vec_"&amp;SI270&amp;"');"</f>
        <v>xlswrite('G:\Mi unidad\1. PROYECTOS TELLO 2022\SCM SPILL OVERS\outputs\PEAO\densidad_g\1%\simulacion_4\output_tests.xlsx',alpha1_hat_vec_153','alpha1_hat_vec_153');</v>
      </c>
      <c r="SU270">
        <v>153</v>
      </c>
      <c r="SV270" t="str">
        <f>"xlswrite('G:\Mi unidad\1. PROYECTOS TELLO 2022\SCM SPILL OVERS\outputs\PEAO\distancia_centro_salud\1%\simulacion_4\output_tests.xlsx',alpha1_hat_vec_"&amp;SU270&amp;"','alpha1_hat_vec_"&amp;SU270&amp;"');"</f>
        <v>xlswrite('G:\Mi unidad\1. PROYECTOS TELLO 2022\SCM SPILL OVERS\outputs\PEAO\distancia_centro_salud\1%\simulacion_4\output_tests.xlsx',alpha1_hat_vec_153','alpha1_hat_vec_153');</v>
      </c>
      <c r="TH270">
        <v>153</v>
      </c>
      <c r="TI270" t="str">
        <f>"xlswrite('G:\Mi unidad\1. PROYECTOS TELLO 2022\SCM SPILL OVERS\outputs\PEAO\informalidad\1%\simulacion_4\output_tests.xlsx',alpha1_hat_vec_"&amp;TH270&amp;"','alpha1_hat_vec_"&amp;TH270&amp;"');"</f>
        <v>xlswrite('G:\Mi unidad\1. PROYECTOS TELLO 2022\SCM SPILL OVERS\outputs\PEAO\informalidad\1%\simulacion_4\output_tests.xlsx',alpha1_hat_vec_153','alpha1_hat_vec_153');</v>
      </c>
      <c r="TU270">
        <v>153</v>
      </c>
      <c r="TV270" t="str">
        <f>"xlswrite('G:\Mi unidad\1. PROYECTOS TELLO 2022\SCM SPILL OVERS\outputs\PEAO\alimentos\1%\simulacion_4\output_tests.xlsx',alpha1_hat_vec_"&amp;TU270&amp;"','alpha1_hat_vec_"&amp;TU270&amp;"');"</f>
        <v>xlswrite('G:\Mi unidad\1. PROYECTOS TELLO 2022\SCM SPILL OVERS\outputs\PEAO\alimentos\1%\simulacion_4\output_tests.xlsx',alpha1_hat_vec_153','alpha1_hat_vec_153');</v>
      </c>
      <c r="UB270">
        <v>153</v>
      </c>
      <c r="UC270" t="str">
        <f>"xlswrite('G:\Mi unidad\1. PROYECTOS TELLO 2022\SCM SPILL OVERS\outputs\PEAO\jefe_hogar\1%\simulacion_4\output_tests.xlsx',alpha1_hat_vec_"&amp;UB270&amp;"','alpha1_hat_vec_"&amp;UB270&amp;"');"</f>
        <v>xlswrite('G:\Mi unidad\1. PROYECTOS TELLO 2022\SCM SPILL OVERS\outputs\PEAO\jefe_hogar\1%\simulacion_4\output_tests.xlsx',alpha1_hat_vec_153','alpha1_hat_vec_153');</v>
      </c>
      <c r="UI270">
        <v>153</v>
      </c>
      <c r="UJ270" t="str">
        <f>"xlswrite('G:\Mi unidad\1. PROYECTOS TELLO 2022\SCM SPILL OVERS\outputs\PEAO\mujeres\1%\simulacion_4\output_tests.xlsx',alpha1_hat_vec_"&amp;UI270&amp;"','alpha1_hat_vec_"&amp;UI270&amp;"');"</f>
        <v>xlswrite('G:\Mi unidad\1. PROYECTOS TELLO 2022\SCM SPILL OVERS\outputs\PEAO\mujeres\1%\simulacion_4\output_tests.xlsx',alpha1_hat_vec_153','alpha1_hat_vec_153');</v>
      </c>
      <c r="UU270">
        <v>153</v>
      </c>
      <c r="UV270" t="str">
        <f>"xlswrite('G:\Mi unidad\1. PROYECTOS TELLO 2022\SCM SPILL OVERS\outputs\PEAO\criminalidad\1%\simulacion_4\output_tests.xlsx',alpha1_hat_vec_"&amp;UU270&amp;"','alpha1_hat_vec_"&amp;UU270&amp;"');"</f>
        <v>xlswrite('G:\Mi unidad\1. PROYECTOS TELLO 2022\SCM SPILL OVERS\outputs\PEAO\criminalidad\1%\simulacion_4\output_tests.xlsx',alpha1_hat_vec_153','alpha1_hat_vec_153');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sp_andrews(Y_pre_"&amp;QP271&amp;",PEAO_"&amp;QP271&amp;"(:,T+s),A_"&amp;QP271&amp;",C,d,alpha_sig);"</f>
        <v xml:space="preserve">    spillover_test_130(s) = sp_andrews(Y_pre_130,PEAO_130(:,T+s),A_130,C,d,alpha_sig);</v>
      </c>
      <c r="QW271">
        <v>153</v>
      </c>
      <c r="QX271" t="str">
        <f>"xlswrite('G:\Mi unidad\1. PROYECTOS TELLO 2022\SCM SPILL OVERS\outputs\PEAO\bajo_niv_educ\1%\simulacion_4\output_tests.xlsx',spillover_test_"&amp;QW271&amp;"','sp_test_"&amp;QW271&amp;"');"</f>
        <v>xlswrite('G:\Mi unidad\1. PROYECTOS TELLO 2022\SCM SPILL OVERS\outputs\PEAO\bajo_niv_educ\1%\simulacion_4\output_tests.xlsx',spillover_test_153','sp_test_153');</v>
      </c>
      <c r="RK271">
        <v>153</v>
      </c>
      <c r="RL271" t="str">
        <f>"xlswrite('G:\Mi unidad\1. PROYECTOS TELLO 2022\SCM SPILL OVERS\outputs\PEAO\bajo_ingreso\1%\simulacion_4\output_tests.xlsx',spillover_test_"&amp;RK271&amp;"','sp_test_"&amp;RK271&amp;"');"</f>
        <v>xlswrite('G:\Mi unidad\1. PROYECTOS TELLO 2022\SCM SPILL OVERS\outputs\PEAO\bajo_ingreso\1%\simulacion_4\output_tests.xlsx',spillover_test_153','sp_test_153');</v>
      </c>
      <c r="RW271">
        <v>153</v>
      </c>
      <c r="RX271" t="str">
        <f>"xlswrite('G:\Mi unidad\1. PROYECTOS TELLO 2022\SCM SPILL OVERS\outputs\PEAO\densidad\1%\simulacion_4\output_tests.xlsx',spillover_test_"&amp;RW271&amp;"','sp_test_"&amp;RW271&amp;"');"</f>
        <v>xlswrite('G:\Mi unidad\1. PROYECTOS TELLO 2022\SCM SPILL OVERS\outputs\PEAO\densidad\1%\simulacion_4\output_tests.xlsx',spillover_test_153','sp_test_153');</v>
      </c>
      <c r="SI271">
        <v>153</v>
      </c>
      <c r="SJ271" t="str">
        <f>"xlswrite('G:\Mi unidad\1. PROYECTOS TELLO 2022\SCM SPILL OVERS\outputs\PEAO\densidad_g\1%\simulacion_4\output_tests.xlsx',spillover_test_"&amp;SI271&amp;"','sp_test_"&amp;SI271&amp;"');"</f>
        <v>xlswrite('G:\Mi unidad\1. PROYECTOS TELLO 2022\SCM SPILL OVERS\outputs\PEAO\densidad_g\1%\simulacion_4\output_tests.xlsx',spillover_test_153','sp_test_153');</v>
      </c>
      <c r="SU271">
        <v>153</v>
      </c>
      <c r="SV271" t="str">
        <f>"xlswrite('G:\Mi unidad\1. PROYECTOS TELLO 2022\SCM SPILL OVERS\outputs\PEAO\distancia_centro_salud\1%\simulacion_4\output_tests.xlsx',spillover_test_"&amp;SU271&amp;"','sp_test_"&amp;SU271&amp;"');"</f>
        <v>xlswrite('G:\Mi unidad\1. PROYECTOS TELLO 2022\SCM SPILL OVERS\outputs\PEAO\distancia_centro_salud\1%\simulacion_4\output_tests.xlsx',spillover_test_153','sp_test_153');</v>
      </c>
      <c r="TH271">
        <v>153</v>
      </c>
      <c r="TI271" t="str">
        <f>"xlswrite('G:\Mi unidad\1. PROYECTOS TELLO 2022\SCM SPILL OVERS\outputs\PEAO\informalidad\1%\simulacion_4\output_tests.xlsx',spillover_test_"&amp;TH271&amp;"','sp_test_"&amp;TH271&amp;"');"</f>
        <v>xlswrite('G:\Mi unidad\1. PROYECTOS TELLO 2022\SCM SPILL OVERS\outputs\PEAO\informalidad\1%\simulacion_4\output_tests.xlsx',spillover_test_153','sp_test_153');</v>
      </c>
      <c r="TU271">
        <v>153</v>
      </c>
      <c r="TV271" t="str">
        <f>"xlswrite('G:\Mi unidad\1. PROYECTOS TELLO 2022\SCM SPILL OVERS\outputs\PEAO\alimentos\1%\simulacion_4\output_tests.xlsx',spillover_test_"&amp;TU271&amp;"','sp_test_"&amp;TU271&amp;"');"</f>
        <v>xlswrite('G:\Mi unidad\1. PROYECTOS TELLO 2022\SCM SPILL OVERS\outputs\PEAO\alimentos\1%\simulacion_4\output_tests.xlsx',spillover_test_153','sp_test_153');</v>
      </c>
      <c r="UB271">
        <v>153</v>
      </c>
      <c r="UC271" t="str">
        <f>"xlswrite('G:\Mi unidad\1. PROYECTOS TELLO 2022\SCM SPILL OVERS\outputs\PEAO\jefe_hogar\1%\simulacion_4\output_tests.xlsx',spillover_test_"&amp;UB271&amp;"','sp_test_"&amp;UB271&amp;"');"</f>
        <v>xlswrite('G:\Mi unidad\1. PROYECTOS TELLO 2022\SCM SPILL OVERS\outputs\PEAO\jefe_hogar\1%\simulacion_4\output_tests.xlsx',spillover_test_153','sp_test_153');</v>
      </c>
      <c r="UI271">
        <v>153</v>
      </c>
      <c r="UJ271" t="str">
        <f>"xlswrite('G:\Mi unidad\1. PROYECTOS TELLO 2022\SCM SPILL OVERS\outputs\PEAO\mujeres\1%\simulacion_4\output_tests.xlsx',spillover_test_"&amp;UI271&amp;"','sp_test_"&amp;UI271&amp;"');"</f>
        <v>xlswrite('G:\Mi unidad\1. PROYECTOS TELLO 2022\SCM SPILL OVERS\outputs\PEAO\mujeres\1%\simulacion_4\output_tests.xlsx',spillover_test_153','sp_test_153');</v>
      </c>
      <c r="UU271">
        <v>153</v>
      </c>
      <c r="UV271" t="str">
        <f>"xlswrite('G:\Mi unidad\1. PROYECTOS TELLO 2022\SCM SPILL OVERS\outputs\PEAO\criminalidad\1%\simulacion_4\output_tests.xlsx',spillover_test_"&amp;UU271&amp;"','sp_test_"&amp;UU271&amp;"');"</f>
        <v>xlswrite('G:\Mi unidad\1. PROYECTOS TELLO 2022\SCM SPILL OVERS\outputs\PEAO\criminalidad\1%\simulacion_4\output_tests.xlsx',spillover_test_153','sp_test_153');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OVERS\outputs\PEAO\bajo_niv_educ\1%\simulacion_4\output_tests.xlsx',lb_vec_"&amp;QW272&amp;"','lb_vec_"&amp;QW272&amp;"');"</f>
        <v>xlswrite('G:\Mi unidad\1. PROYECTOS TELLO 2022\SCM SPILL OVERS\outputs\PEAO\bajo_niv_educ\1%\simulacion_4\output_tests.xlsx',lb_vec_157','lb_vec_157');</v>
      </c>
      <c r="RK272">
        <v>157</v>
      </c>
      <c r="RL272" t="str">
        <f>"xlswrite('G:\Mi unidad\1. PROYECTOS TELLO 2022\SCM SPILL OVERS\outputs\PEAO\bajo_ingreso\1%\simulacion_4\output_tests.xlsx',lb_vec_"&amp;RK272&amp;"','lb_vec_"&amp;RK272&amp;"');"</f>
        <v>xlswrite('G:\Mi unidad\1. PROYECTOS TELLO 2022\SCM SPILL OVERS\outputs\PEAO\bajo_ingreso\1%\simulacion_4\output_tests.xlsx',lb_vec_157','lb_vec_157');</v>
      </c>
      <c r="RW272">
        <v>157</v>
      </c>
      <c r="RX272" t="str">
        <f>"xlswrite('G:\Mi unidad\1. PROYECTOS TELLO 2022\SCM SPILL OVERS\outputs\PEAO\densidad\1%\simulacion_4\output_tests.xlsx',lb_vec_"&amp;RW272&amp;"','lb_vec_"&amp;RW272&amp;"');"</f>
        <v>xlswrite('G:\Mi unidad\1. PROYECTOS TELLO 2022\SCM SPILL OVERS\outputs\PEAO\densidad\1%\simulacion_4\output_tests.xlsx',lb_vec_157','lb_vec_157');</v>
      </c>
      <c r="SI272">
        <v>157</v>
      </c>
      <c r="SJ272" t="str">
        <f>"xlswrite('G:\Mi unidad\1. PROYECTOS TELLO 2022\SCM SPILL OVERS\outputs\PEAO\densidad_g\1%\simulacion_4\output_tests.xlsx',lb_vec_"&amp;SI272&amp;"','lb_vec_"&amp;SI272&amp;"');"</f>
        <v>xlswrite('G:\Mi unidad\1. PROYECTOS TELLO 2022\SCM SPILL OVERS\outputs\PEAO\densidad_g\1%\simulacion_4\output_tests.xlsx',lb_vec_157','lb_vec_157');</v>
      </c>
      <c r="SU272">
        <v>157</v>
      </c>
      <c r="SV272" t="str">
        <f>"xlswrite('G:\Mi unidad\1. PROYECTOS TELLO 2022\SCM SPILL OVERS\outputs\PEAO\distancia_centro_salud\1%\simulacion_4\output_tests.xlsx',lb_vec_"&amp;SU272&amp;"','lb_vec_"&amp;SU272&amp;"');"</f>
        <v>xlswrite('G:\Mi unidad\1. PROYECTOS TELLO 2022\SCM SPILL OVERS\outputs\PEAO\distancia_centro_salud\1%\simulacion_4\output_tests.xlsx',lb_vec_157','lb_vec_157');</v>
      </c>
      <c r="TH272">
        <v>157</v>
      </c>
      <c r="TI272" t="str">
        <f>"xlswrite('G:\Mi unidad\1. PROYECTOS TELLO 2022\SCM SPILL OVERS\outputs\PEAO\informalidad\1%\simulacion_4\output_tests.xlsx',lb_vec_"&amp;TH272&amp;"','lb_vec_"&amp;TH272&amp;"');"</f>
        <v>xlswrite('G:\Mi unidad\1. PROYECTOS TELLO 2022\SCM SPILL OVERS\outputs\PEAO\informalidad\1%\simulacion_4\output_tests.xlsx',lb_vec_157','lb_vec_157');</v>
      </c>
      <c r="TU272">
        <v>157</v>
      </c>
      <c r="TV272" t="str">
        <f>"xlswrite('G:\Mi unidad\1. PROYECTOS TELLO 2022\SCM SPILL OVERS\outputs\PEAO\alimentos\1%\simulacion_4\output_tests.xlsx',lb_vec_"&amp;TU272&amp;"','lb_vec_"&amp;TU272&amp;"');"</f>
        <v>xlswrite('G:\Mi unidad\1. PROYECTOS TELLO 2022\SCM SPILL OVERS\outputs\PEAO\alimentos\1%\simulacion_4\output_tests.xlsx',lb_vec_157','lb_vec_157');</v>
      </c>
      <c r="UB272">
        <v>157</v>
      </c>
      <c r="UC272" t="str">
        <f>"xlswrite('G:\Mi unidad\1. PROYECTOS TELLO 2022\SCM SPILL OVERS\outputs\PEAO\jefe_hogar\1%\simulacion_4\output_tests.xlsx',lb_vec_"&amp;UB272&amp;"','lb_vec_"&amp;UB272&amp;"');"</f>
        <v>xlswrite('G:\Mi unidad\1. PROYECTOS TELLO 2022\SCM SPILL OVERS\outputs\PEAO\jefe_hogar\1%\simulacion_4\output_tests.xlsx',lb_vec_157','lb_vec_157');</v>
      </c>
      <c r="UI272">
        <v>157</v>
      </c>
      <c r="UJ272" t="str">
        <f>"xlswrite('G:\Mi unidad\1. PROYECTOS TELLO 2022\SCM SPILL OVERS\outputs\PEAO\mujeres\1%\simulacion_4\output_tests.xlsx',lb_vec_"&amp;UI272&amp;"','lb_vec_"&amp;UI272&amp;"');"</f>
        <v>xlswrite('G:\Mi unidad\1. PROYECTOS TELLO 2022\SCM SPILL OVERS\outputs\PEAO\mujeres\1%\simulacion_4\output_tests.xlsx',lb_vec_157','lb_vec_157');</v>
      </c>
      <c r="UU272">
        <v>157</v>
      </c>
      <c r="UV272" t="str">
        <f>"xlswrite('G:\Mi unidad\1. PROYECTOS TELLO 2022\SCM SPILL OVERS\outputs\PEAO\criminalidad\1%\simulacion_4\output_tests.xlsx',lb_vec_"&amp;UU272&amp;"','lb_vec_"&amp;UU272&amp;"');"</f>
        <v>xlswrite('G:\Mi unidad\1. PROYECTOS TELLO 2022\SCM SPILL OVERS\outputs\PEAO\criminalidad\1%\simulacion_4\output_tests.xlsx',lb_vec_157','lb_vec_157');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OVERS\outputs\PEAO\bajo_niv_educ\1%\simulacion_4\output_tests.xlsx',ub_vec_"&amp;QW273&amp;"','ub_vec_"&amp;QW273&amp;"');"</f>
        <v>xlswrite('G:\Mi unidad\1. PROYECTOS TELLO 2022\SCM SPILL OVERS\outputs\PEAO\bajo_niv_educ\1%\simulacion_4\output_tests.xlsx',ub_vec_157','ub_vec_157');</v>
      </c>
      <c r="RK273">
        <v>157</v>
      </c>
      <c r="RL273" t="str">
        <f>"xlswrite('G:\Mi unidad\1. PROYECTOS TELLO 2022\SCM SPILL OVERS\outputs\PEAO\bajo_ingreso\1%\simulacion_4\output_tests.xlsx',ub_vec_"&amp;RK273&amp;"','ub_vec_"&amp;RK273&amp;"');"</f>
        <v>xlswrite('G:\Mi unidad\1. PROYECTOS TELLO 2022\SCM SPILL OVERS\outputs\PEAO\bajo_ingreso\1%\simulacion_4\output_tests.xlsx',ub_vec_157','ub_vec_157');</v>
      </c>
      <c r="RW273">
        <v>157</v>
      </c>
      <c r="RX273" t="str">
        <f>"xlswrite('G:\Mi unidad\1. PROYECTOS TELLO 2022\SCM SPILL OVERS\outputs\PEAO\densidad\1%\simulacion_4\output_tests.xlsx',ub_vec_"&amp;RW273&amp;"','ub_vec_"&amp;RW273&amp;"');"</f>
        <v>xlswrite('G:\Mi unidad\1. PROYECTOS TELLO 2022\SCM SPILL OVERS\outputs\PEAO\densidad\1%\simulacion_4\output_tests.xlsx',ub_vec_157','ub_vec_157');</v>
      </c>
      <c r="SI273">
        <v>157</v>
      </c>
      <c r="SJ273" t="str">
        <f>"xlswrite('G:\Mi unidad\1. PROYECTOS TELLO 2022\SCM SPILL OVERS\outputs\PEAO\densidad_g\1%\simulacion_4\output_tests.xlsx',ub_vec_"&amp;SI273&amp;"','ub_vec_"&amp;SI273&amp;"');"</f>
        <v>xlswrite('G:\Mi unidad\1. PROYECTOS TELLO 2022\SCM SPILL OVERS\outputs\PEAO\densidad_g\1%\simulacion_4\output_tests.xlsx',ub_vec_157','ub_vec_157');</v>
      </c>
      <c r="SU273">
        <v>157</v>
      </c>
      <c r="SV273" t="str">
        <f>"xlswrite('G:\Mi unidad\1. PROYECTOS TELLO 2022\SCM SPILL OVERS\outputs\PEAO\distancia_centro_salud\1%\simulacion_4\output_tests.xlsx',ub_vec_"&amp;SU273&amp;"','ub_vec_"&amp;SU273&amp;"');"</f>
        <v>xlswrite('G:\Mi unidad\1. PROYECTOS TELLO 2022\SCM SPILL OVERS\outputs\PEAO\distancia_centro_salud\1%\simulacion_4\output_tests.xlsx',ub_vec_157','ub_vec_157');</v>
      </c>
      <c r="TH273">
        <v>157</v>
      </c>
      <c r="TI273" t="str">
        <f>"xlswrite('G:\Mi unidad\1. PROYECTOS TELLO 2022\SCM SPILL OVERS\outputs\PEAO\informalidad\1%\simulacion_4\output_tests.xlsx',ub_vec_"&amp;TH273&amp;"','ub_vec_"&amp;TH273&amp;"');"</f>
        <v>xlswrite('G:\Mi unidad\1. PROYECTOS TELLO 2022\SCM SPILL OVERS\outputs\PEAO\informalidad\1%\simulacion_4\output_tests.xlsx',ub_vec_157','ub_vec_157');</v>
      </c>
      <c r="TU273">
        <v>157</v>
      </c>
      <c r="TV273" t="str">
        <f>"xlswrite('G:\Mi unidad\1. PROYECTOS TELLO 2022\SCM SPILL OVERS\outputs\PEAO\alimentos\1%\simulacion_4\output_tests.xlsx',ub_vec_"&amp;TU273&amp;"','ub_vec_"&amp;TU273&amp;"');"</f>
        <v>xlswrite('G:\Mi unidad\1. PROYECTOS TELLO 2022\SCM SPILL OVERS\outputs\PEAO\alimentos\1%\simulacion_4\output_tests.xlsx',ub_vec_157','ub_vec_157');</v>
      </c>
      <c r="UB273">
        <v>157</v>
      </c>
      <c r="UC273" t="str">
        <f>"xlswrite('G:\Mi unidad\1. PROYECTOS TELLO 2022\SCM SPILL OVERS\outputs\PEAO\jefe_hogar\1%\simulacion_4\output_tests.xlsx',ub_vec_"&amp;UB273&amp;"','ub_vec_"&amp;UB273&amp;"');"</f>
        <v>xlswrite('G:\Mi unidad\1. PROYECTOS TELLO 2022\SCM SPILL OVERS\outputs\PEAO\jefe_hogar\1%\simulacion_4\output_tests.xlsx',ub_vec_157','ub_vec_157');</v>
      </c>
      <c r="UI273">
        <v>157</v>
      </c>
      <c r="UJ273" t="str">
        <f>"xlswrite('G:\Mi unidad\1. PROYECTOS TELLO 2022\SCM SPILL OVERS\outputs\PEAO\mujeres\1%\simulacion_4\output_tests.xlsx',ub_vec_"&amp;UI273&amp;"','ub_vec_"&amp;UI273&amp;"');"</f>
        <v>xlswrite('G:\Mi unidad\1. PROYECTOS TELLO 2022\SCM SPILL OVERS\outputs\PEAO\mujeres\1%\simulacion_4\output_tests.xlsx',ub_vec_157','ub_vec_157');</v>
      </c>
      <c r="UU273">
        <v>157</v>
      </c>
      <c r="UV273" t="str">
        <f>"xlswrite('G:\Mi unidad\1. PROYECTOS TELLO 2022\SCM SPILL OVERS\outputs\PEAO\criminalidad\1%\simulacion_4\output_tests.xlsx',ub_vec_"&amp;UU273&amp;"','ub_vec_"&amp;UU273&amp;"');"</f>
        <v>xlswrite('G:\Mi unidad\1. PROYECTOS TELLO 2022\SCM SPILL OVERS\outputs\PEAO\criminalidad\1%\simulacion_4\output_tests.xlsx',ub_vec_157','ub_vec_157');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OVERS\outputs\PEAO\bajo_niv_educ\1%\simulacion_4\output_tests.xlsx',p_value_vec_"&amp;QW274&amp;"','p_value_vec_"&amp;QW274&amp;"');"</f>
        <v>xlswrite('G:\Mi unidad\1. PROYECTOS TELLO 2022\SCM SPILL OVERS\outputs\PEAO\bajo_niv_educ\1%\simulacion_4\output_tests.xlsx',p_value_vec_157','p_value_vec_157');</v>
      </c>
      <c r="RK274">
        <v>157</v>
      </c>
      <c r="RL274" t="str">
        <f>"xlswrite('G:\Mi unidad\1. PROYECTOS TELLO 2022\SCM SPILL OVERS\outputs\PEAO\bajo_ingreso\1%\simulacion_4\output_tests.xlsx',p_value_vec_"&amp;RK274&amp;"','p_value_vec_"&amp;RK274&amp;"');"</f>
        <v>xlswrite('G:\Mi unidad\1. PROYECTOS TELLO 2022\SCM SPILL OVERS\outputs\PEAO\bajo_ingreso\1%\simulacion_4\output_tests.xlsx',p_value_vec_157','p_value_vec_157');</v>
      </c>
      <c r="RW274">
        <v>157</v>
      </c>
      <c r="RX274" t="str">
        <f>"xlswrite('G:\Mi unidad\1. PROYECTOS TELLO 2022\SCM SPILL OVERS\outputs\PEAO\densidad\1%\simulacion_4\output_tests.xlsx',p_value_vec_"&amp;RW274&amp;"','p_value_vec_"&amp;RW274&amp;"');"</f>
        <v>xlswrite('G:\Mi unidad\1. PROYECTOS TELLO 2022\SCM SPILL OVERS\outputs\PEAO\densidad\1%\simulacion_4\output_tests.xlsx',p_value_vec_157','p_value_vec_157');</v>
      </c>
      <c r="SI274">
        <v>157</v>
      </c>
      <c r="SJ274" t="str">
        <f>"xlswrite('G:\Mi unidad\1. PROYECTOS TELLO 2022\SCM SPILL OVERS\outputs\PEAO\densidad_g\1%\simulacion_4\output_tests.xlsx',p_value_vec_"&amp;SI274&amp;"','p_value_vec_"&amp;SI274&amp;"');"</f>
        <v>xlswrite('G:\Mi unidad\1. PROYECTOS TELLO 2022\SCM SPILL OVERS\outputs\PEAO\densidad_g\1%\simulacion_4\output_tests.xlsx',p_value_vec_157','p_value_vec_157');</v>
      </c>
      <c r="SU274">
        <v>157</v>
      </c>
      <c r="SV274" t="str">
        <f>"xlswrite('G:\Mi unidad\1. PROYECTOS TELLO 2022\SCM SPILL OVERS\outputs\PEAO\distancia_centro_salud\1%\simulacion_4\output_tests.xlsx',p_value_vec_"&amp;SU274&amp;"','p_value_vec_"&amp;SU274&amp;"');"</f>
        <v>xlswrite('G:\Mi unidad\1. PROYECTOS TELLO 2022\SCM SPILL OVERS\outputs\PEAO\distancia_centro_salud\1%\simulacion_4\output_tests.xlsx',p_value_vec_157','p_value_vec_157');</v>
      </c>
      <c r="TH274">
        <v>157</v>
      </c>
      <c r="TI274" t="str">
        <f>"xlswrite('G:\Mi unidad\1. PROYECTOS TELLO 2022\SCM SPILL OVERS\outputs\PEAO\informalidad\1%\simulacion_4\output_tests.xlsx',p_value_vec_"&amp;TH274&amp;"','p_value_vec_"&amp;TH274&amp;"');"</f>
        <v>xlswrite('G:\Mi unidad\1. PROYECTOS TELLO 2022\SCM SPILL OVERS\outputs\PEAO\informalidad\1%\simulacion_4\output_tests.xlsx',p_value_vec_157','p_value_vec_157');</v>
      </c>
      <c r="TU274">
        <v>157</v>
      </c>
      <c r="TV274" t="str">
        <f>"xlswrite('G:\Mi unidad\1. PROYECTOS TELLO 2022\SCM SPILL OVERS\outputs\PEAO\alimentos\1%\simulacion_4\output_tests.xlsx',p_value_vec_"&amp;TU274&amp;"','p_value_vec_"&amp;TU274&amp;"');"</f>
        <v>xlswrite('G:\Mi unidad\1. PROYECTOS TELLO 2022\SCM SPILL OVERS\outputs\PEAO\alimentos\1%\simulacion_4\output_tests.xlsx',p_value_vec_157','p_value_vec_157');</v>
      </c>
      <c r="UB274">
        <v>157</v>
      </c>
      <c r="UC274" t="str">
        <f>"xlswrite('G:\Mi unidad\1. PROYECTOS TELLO 2022\SCM SPILL OVERS\outputs\PEAO\jefe_hogar\1%\simulacion_4\output_tests.xlsx',p_value_vec_"&amp;UB274&amp;"','p_value_vec_"&amp;UB274&amp;"');"</f>
        <v>xlswrite('G:\Mi unidad\1. PROYECTOS TELLO 2022\SCM SPILL OVERS\outputs\PEAO\jefe_hogar\1%\simulacion_4\output_tests.xlsx',p_value_vec_157','p_value_vec_157');</v>
      </c>
      <c r="UI274">
        <v>157</v>
      </c>
      <c r="UJ274" t="str">
        <f>"xlswrite('G:\Mi unidad\1. PROYECTOS TELLO 2022\SCM SPILL OVERS\outputs\PEAO\mujeres\1%\simulacion_4\output_tests.xlsx',p_value_vec_"&amp;UI274&amp;"','p_value_vec_"&amp;UI274&amp;"');"</f>
        <v>xlswrite('G:\Mi unidad\1. PROYECTOS TELLO 2022\SCM SPILL OVERS\outputs\PEAO\mujeres\1%\simulacion_4\output_tests.xlsx',p_value_vec_157','p_value_vec_157');</v>
      </c>
      <c r="UU274">
        <v>157</v>
      </c>
      <c r="UV274" t="str">
        <f>"xlswrite('G:\Mi unidad\1. PROYECTOS TELLO 2022\SCM SPILL OVERS\outputs\PEAO\criminalidad\1%\simulacion_4\output_tests.xlsx',p_value_vec_"&amp;UU274&amp;"','p_value_vec_"&amp;UU274&amp;"');"</f>
        <v>xlswrite('G:\Mi unidad\1. PROYECTOS TELLO 2022\SCM SPILL OVERS\outputs\PEAO\criminalidad\1%\simulacion_4\output_tests.xlsx',p_value_vec_157','p_value_vec_157');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OVERS\outputs\PEAO\bajo_niv_educ\1%\simulacion_4\output_tests.xlsx',alpha1_hat_vec_"&amp;QW275&amp;"','alpha1_hat_vec_"&amp;QW275&amp;"');"</f>
        <v>xlswrite('G:\Mi unidad\1. PROYECTOS TELLO 2022\SCM SPILL OVERS\outputs\PEAO\bajo_niv_educ\1%\simulacion_4\output_tests.xlsx',alpha1_hat_vec_157','alpha1_hat_vec_157');</v>
      </c>
      <c r="RK275">
        <v>157</v>
      </c>
      <c r="RL275" t="str">
        <f>"xlswrite('G:\Mi unidad\1. PROYECTOS TELLO 2022\SCM SPILL OVERS\outputs\PEAO\bajo_ingreso\1%\simulacion_4\output_tests.xlsx',alpha1_hat_vec_"&amp;RK275&amp;"','alpha1_hat_vec_"&amp;RK275&amp;"');"</f>
        <v>xlswrite('G:\Mi unidad\1. PROYECTOS TELLO 2022\SCM SPILL OVERS\outputs\PEAO\bajo_ingreso\1%\simulacion_4\output_tests.xlsx',alpha1_hat_vec_157','alpha1_hat_vec_157');</v>
      </c>
      <c r="RW275">
        <v>157</v>
      </c>
      <c r="RX275" t="str">
        <f>"xlswrite('G:\Mi unidad\1. PROYECTOS TELLO 2022\SCM SPILL OVERS\outputs\PEAO\densidad\1%\simulacion_4\output_tests.xlsx',alpha1_hat_vec_"&amp;RW275&amp;"','alpha1_hat_vec_"&amp;RW275&amp;"');"</f>
        <v>xlswrite('G:\Mi unidad\1. PROYECTOS TELLO 2022\SCM SPILL OVERS\outputs\PEAO\densidad\1%\simulacion_4\output_tests.xlsx',alpha1_hat_vec_157','alpha1_hat_vec_157');</v>
      </c>
      <c r="SI275">
        <v>157</v>
      </c>
      <c r="SJ275" t="str">
        <f>"xlswrite('G:\Mi unidad\1. PROYECTOS TELLO 2022\SCM SPILL OVERS\outputs\PEAO\densidad_g\1%\simulacion_4\output_tests.xlsx',alpha1_hat_vec_"&amp;SI275&amp;"','alpha1_hat_vec_"&amp;SI275&amp;"');"</f>
        <v>xlswrite('G:\Mi unidad\1. PROYECTOS TELLO 2022\SCM SPILL OVERS\outputs\PEAO\densidad_g\1%\simulacion_4\output_tests.xlsx',alpha1_hat_vec_157','alpha1_hat_vec_157');</v>
      </c>
      <c r="SU275">
        <v>157</v>
      </c>
      <c r="SV275" t="str">
        <f>"xlswrite('G:\Mi unidad\1. PROYECTOS TELLO 2022\SCM SPILL OVERS\outputs\PEAO\distancia_centro_salud\1%\simulacion_4\output_tests.xlsx',alpha1_hat_vec_"&amp;SU275&amp;"','alpha1_hat_vec_"&amp;SU275&amp;"');"</f>
        <v>xlswrite('G:\Mi unidad\1. PROYECTOS TELLO 2022\SCM SPILL OVERS\outputs\PEAO\distancia_centro_salud\1%\simulacion_4\output_tests.xlsx',alpha1_hat_vec_157','alpha1_hat_vec_157');</v>
      </c>
      <c r="TH275">
        <v>157</v>
      </c>
      <c r="TI275" t="str">
        <f>"xlswrite('G:\Mi unidad\1. PROYECTOS TELLO 2022\SCM SPILL OVERS\outputs\PEAO\informalidad\1%\simulacion_4\output_tests.xlsx',alpha1_hat_vec_"&amp;TH275&amp;"','alpha1_hat_vec_"&amp;TH275&amp;"');"</f>
        <v>xlswrite('G:\Mi unidad\1. PROYECTOS TELLO 2022\SCM SPILL OVERS\outputs\PEAO\informalidad\1%\simulacion_4\output_tests.xlsx',alpha1_hat_vec_157','alpha1_hat_vec_157');</v>
      </c>
      <c r="TU275">
        <v>157</v>
      </c>
      <c r="TV275" t="str">
        <f>"xlswrite('G:\Mi unidad\1. PROYECTOS TELLO 2022\SCM SPILL OVERS\outputs\PEAO\alimentos\1%\simulacion_4\output_tests.xlsx',alpha1_hat_vec_"&amp;TU275&amp;"','alpha1_hat_vec_"&amp;TU275&amp;"');"</f>
        <v>xlswrite('G:\Mi unidad\1. PROYECTOS TELLO 2022\SCM SPILL OVERS\outputs\PEAO\alimentos\1%\simulacion_4\output_tests.xlsx',alpha1_hat_vec_157','alpha1_hat_vec_157');</v>
      </c>
      <c r="UB275">
        <v>157</v>
      </c>
      <c r="UC275" t="str">
        <f>"xlswrite('G:\Mi unidad\1. PROYECTOS TELLO 2022\SCM SPILL OVERS\outputs\PEAO\jefe_hogar\1%\simulacion_4\output_tests.xlsx',alpha1_hat_vec_"&amp;UB275&amp;"','alpha1_hat_vec_"&amp;UB275&amp;"');"</f>
        <v>xlswrite('G:\Mi unidad\1. PROYECTOS TELLO 2022\SCM SPILL OVERS\outputs\PEAO\jefe_hogar\1%\simulacion_4\output_tests.xlsx',alpha1_hat_vec_157','alpha1_hat_vec_157');</v>
      </c>
      <c r="UI275">
        <v>157</v>
      </c>
      <c r="UJ275" t="str">
        <f>"xlswrite('G:\Mi unidad\1. PROYECTOS TELLO 2022\SCM SPILL OVERS\outputs\PEAO\mujeres\1%\simulacion_4\output_tests.xlsx',alpha1_hat_vec_"&amp;UI275&amp;"','alpha1_hat_vec_"&amp;UI275&amp;"');"</f>
        <v>xlswrite('G:\Mi unidad\1. PROYECTOS TELLO 2022\SCM SPILL OVERS\outputs\PEAO\mujeres\1%\simulacion_4\output_tests.xlsx',alpha1_hat_vec_157','alpha1_hat_vec_157');</v>
      </c>
      <c r="UU275">
        <v>157</v>
      </c>
      <c r="UV275" t="str">
        <f>"xlswrite('G:\Mi unidad\1. PROYECTOS TELLO 2022\SCM SPILL OVERS\outputs\PEAO\criminalidad\1%\simulacion_4\output_tests.xlsx',alpha1_hat_vec_"&amp;UU275&amp;"','alpha1_hat_vec_"&amp;UU275&amp;"');"</f>
        <v>xlswrite('G:\Mi unidad\1. PROYECTOS TELLO 2022\SCM SPILL OVERS\outputs\PEAO\criminalidad\1%\simulacion_4\output_tests.xlsx',alpha1_hat_vec_157','alpha1_hat_vec_157');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OVERS\outputs\PEAO\bajo_niv_educ\1%\simulacion_4\output_tests.xlsx',spillover_test_"&amp;QW276&amp;"','sp_test_"&amp;QW276&amp;"');"</f>
        <v>xlswrite('G:\Mi unidad\1. PROYECTOS TELLO 2022\SCM SPILL OVERS\outputs\PEAO\bajo_niv_educ\1%\simulacion_4\output_tests.xlsx',spillover_test_157','sp_test_157');</v>
      </c>
      <c r="RI276">
        <v>1</v>
      </c>
      <c r="RK276">
        <v>157</v>
      </c>
      <c r="RL276" t="str">
        <f>"xlswrite('G:\Mi unidad\1. PROYECTOS TELLO 2022\SCM SPILL OVERS\outputs\PEAO\bajo_ingreso\1%\simulacion_4\output_tests.xlsx',spillover_test_"&amp;RK276&amp;"','sp_test_"&amp;RK276&amp;"');"</f>
        <v>xlswrite('G:\Mi unidad\1. PROYECTOS TELLO 2022\SCM SPILL OVERS\outputs\PEAO\bajo_ingreso\1%\simulacion_4\output_tests.xlsx',spillover_test_157','sp_test_157');</v>
      </c>
      <c r="RW276">
        <v>157</v>
      </c>
      <c r="RX276" t="str">
        <f>"xlswrite('G:\Mi unidad\1. PROYECTOS TELLO 2022\SCM SPILL OVERS\outputs\PEAO\densidad\1%\simulacion_4\output_tests.xlsx',spillover_test_"&amp;RW276&amp;"','sp_test_"&amp;RW276&amp;"');"</f>
        <v>xlswrite('G:\Mi unidad\1. PROYECTOS TELLO 2022\SCM SPILL OVERS\outputs\PEAO\densidad\1%\simulacion_4\output_tests.xlsx',spillover_test_157','sp_test_157');</v>
      </c>
      <c r="SI276">
        <v>157</v>
      </c>
      <c r="SJ276" t="str">
        <f>"xlswrite('G:\Mi unidad\1. PROYECTOS TELLO 2022\SCM SPILL OVERS\outputs\PEAO\densidad_g\1%\simulacion_4\output_tests.xlsx',spillover_test_"&amp;SI276&amp;"','sp_test_"&amp;SI276&amp;"');"</f>
        <v>xlswrite('G:\Mi unidad\1. PROYECTOS TELLO 2022\SCM SPILL OVERS\outputs\PEAO\densidad_g\1%\simulacion_4\output_tests.xlsx',spillover_test_157','sp_test_157');</v>
      </c>
      <c r="SU276">
        <v>157</v>
      </c>
      <c r="SV276" t="str">
        <f>"xlswrite('G:\Mi unidad\1. PROYECTOS TELLO 2022\SCM SPILL OVERS\outputs\PEAO\distancia_centro_salud\1%\simulacion_4\output_tests.xlsx',spillover_test_"&amp;SU276&amp;"','sp_test_"&amp;SU276&amp;"');"</f>
        <v>xlswrite('G:\Mi unidad\1. PROYECTOS TELLO 2022\SCM SPILL OVERS\outputs\PEAO\distancia_centro_salud\1%\simulacion_4\output_tests.xlsx',spillover_test_157','sp_test_157');</v>
      </c>
      <c r="TH276">
        <v>157</v>
      </c>
      <c r="TI276" t="str">
        <f>"xlswrite('G:\Mi unidad\1. PROYECTOS TELLO 2022\SCM SPILL OVERS\outputs\PEAO\informalidad\1%\simulacion_4\output_tests.xlsx',spillover_test_"&amp;TH276&amp;"','sp_test_"&amp;TH276&amp;"');"</f>
        <v>xlswrite('G:\Mi unidad\1. PROYECTOS TELLO 2022\SCM SPILL OVERS\outputs\PEAO\informalidad\1%\simulacion_4\output_tests.xlsx',spillover_test_157','sp_test_157');</v>
      </c>
      <c r="TU276">
        <v>157</v>
      </c>
      <c r="TV276" t="str">
        <f>"xlswrite('G:\Mi unidad\1. PROYECTOS TELLO 2022\SCM SPILL OVERS\outputs\PEAO\alimentos\1%\simulacion_4\output_tests.xlsx',spillover_test_"&amp;TU276&amp;"','sp_test_"&amp;TU276&amp;"');"</f>
        <v>xlswrite('G:\Mi unidad\1. PROYECTOS TELLO 2022\SCM SPILL OVERS\outputs\PEAO\alimentos\1%\simulacion_4\output_tests.xlsx',spillover_test_157','sp_test_157');</v>
      </c>
      <c r="UB276">
        <v>157</v>
      </c>
      <c r="UC276" t="str">
        <f>"xlswrite('G:\Mi unidad\1. PROYECTOS TELLO 2022\SCM SPILL OVERS\outputs\PEAO\jefe_hogar\1%\simulacion_4\output_tests.xlsx',spillover_test_"&amp;UB276&amp;"','sp_test_"&amp;UB276&amp;"');"</f>
        <v>xlswrite('G:\Mi unidad\1. PROYECTOS TELLO 2022\SCM SPILL OVERS\outputs\PEAO\jefe_hogar\1%\simulacion_4\output_tests.xlsx',spillover_test_157','sp_test_157');</v>
      </c>
      <c r="UI276">
        <v>157</v>
      </c>
      <c r="UJ276" t="str">
        <f>"xlswrite('G:\Mi unidad\1. PROYECTOS TELLO 2022\SCM SPILL OVERS\outputs\PEAO\mujeres\1%\simulacion_4\output_tests.xlsx',spillover_test_"&amp;UI276&amp;"','sp_test_"&amp;UI276&amp;"');"</f>
        <v>xlswrite('G:\Mi unidad\1. PROYECTOS TELLO 2022\SCM SPILL OVERS\outputs\PEAO\mujeres\1%\simulacion_4\output_tests.xlsx',spillover_test_157','sp_test_157');</v>
      </c>
      <c r="UU276">
        <v>157</v>
      </c>
      <c r="UV276" t="str">
        <f>"xlswrite('G:\Mi unidad\1. PROYECTOS TELLO 2022\SCM SPILL OVERS\outputs\PEAO\criminalidad\1%\simulacion_4\output_tests.xlsx',spillover_test_"&amp;UU276&amp;"','sp_test_"&amp;UU276&amp;"');"</f>
        <v>xlswrite('G:\Mi unidad\1. PROYECTOS TELLO 2022\SCM SPILL OVERS\outputs\PEAO\criminalidad\1%\simulacion_4\output_tests.xlsx',spillover_test_157','sp_test_157');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sp_andrews_te(Y_pre_"&amp;QI277&amp;",PEAO_"&amp;QI277&amp;"(:,T+s),A_"&amp;QI277&amp;",C,.05);"</f>
        <v xml:space="preserve">    [p_value_89,lb_89,ub_89] = sp_andrews_te(Y_pre_89,PEAO_89(:,T+s),A_89,C,.05);</v>
      </c>
      <c r="QP277">
        <v>133</v>
      </c>
      <c r="QQ277" t="str">
        <f>"    spillover_test_"&amp;QP277&amp;"(s) = sp_andrews(Y_pre_"&amp;QP277&amp;",PEAO_"&amp;QP277&amp;"(:,T+s),A_"&amp;QP277&amp;",C,d,alpha_sig);"</f>
        <v xml:space="preserve">    spillover_test_133(s) = sp_andrews(Y_pre_133,PEAO_133(:,T+s),A_133,C,d,alpha_sig);</v>
      </c>
      <c r="QW277">
        <v>158</v>
      </c>
      <c r="QX277" t="str">
        <f>"xlswrite('G:\Mi unidad\1. PROYECTOS TELLO 2022\SCM SPILL OVERS\outputs\PEAO\bajo_niv_educ\1%\simulacion_4\output_tests.xlsx',lb_vec_"&amp;QW277&amp;"','lb_vec_"&amp;QW277&amp;"');"</f>
        <v>xlswrite('G:\Mi unidad\1. PROYECTOS TELLO 2022\SCM SPILL OVERS\outputs\PEAO\bajo_niv_educ\1%\simulacion_4\output_tests.xlsx',lb_vec_158','lb_vec_158');</v>
      </c>
      <c r="RK277">
        <v>158</v>
      </c>
      <c r="RL277" t="str">
        <f>"xlswrite('G:\Mi unidad\1. PROYECTOS TELLO 2022\SCM SPILL OVERS\outputs\PEAO\bajo_ingreso\1%\simulacion_4\output_tests.xlsx',lb_vec_"&amp;RK277&amp;"','lb_vec_"&amp;RK277&amp;"');"</f>
        <v>xlswrite('G:\Mi unidad\1. PROYECTOS TELLO 2022\SCM SPILL OVERS\outputs\PEAO\bajo_ingreso\1%\simulacion_4\output_tests.xlsx',lb_vec_158','lb_vec_158');</v>
      </c>
      <c r="RW277">
        <v>158</v>
      </c>
      <c r="RX277" t="str">
        <f>"xlswrite('G:\Mi unidad\1. PROYECTOS TELLO 2022\SCM SPILL OVERS\outputs\PEAO\densidad\1%\simulacion_4\output_tests.xlsx',lb_vec_"&amp;RW277&amp;"','lb_vec_"&amp;RW277&amp;"');"</f>
        <v>xlswrite('G:\Mi unidad\1. PROYECTOS TELLO 2022\SCM SPILL OVERS\outputs\PEAO\densidad\1%\simulacion_4\output_tests.xlsx',lb_vec_158','lb_vec_158');</v>
      </c>
      <c r="SI277">
        <v>158</v>
      </c>
      <c r="SJ277" t="str">
        <f>"xlswrite('G:\Mi unidad\1. PROYECTOS TELLO 2022\SCM SPILL OVERS\outputs\PEAO\densidad_g\1%\simulacion_4\output_tests.xlsx',lb_vec_"&amp;SI277&amp;"','lb_vec_"&amp;SI277&amp;"');"</f>
        <v>xlswrite('G:\Mi unidad\1. PROYECTOS TELLO 2022\SCM SPILL OVERS\outputs\PEAO\densidad_g\1%\simulacion_4\output_tests.xlsx',lb_vec_158','lb_vec_158');</v>
      </c>
      <c r="SU277">
        <v>158</v>
      </c>
      <c r="SV277" t="str">
        <f>"xlswrite('G:\Mi unidad\1. PROYECTOS TELLO 2022\SCM SPILL OVERS\outputs\PEAO\distancia_centro_salud\1%\simulacion_4\output_tests.xlsx',lb_vec_"&amp;SU277&amp;"','lb_vec_"&amp;SU277&amp;"');"</f>
        <v>xlswrite('G:\Mi unidad\1. PROYECTOS TELLO 2022\SCM SPILL OVERS\outputs\PEAO\distancia_centro_salud\1%\simulacion_4\output_tests.xlsx',lb_vec_158','lb_vec_158');</v>
      </c>
      <c r="TH277">
        <v>158</v>
      </c>
      <c r="TI277" t="str">
        <f>"xlswrite('G:\Mi unidad\1. PROYECTOS TELLO 2022\SCM SPILL OVERS\outputs\PEAO\informalidad\1%\simulacion_4\output_tests.xlsx',lb_vec_"&amp;TH277&amp;"','lb_vec_"&amp;TH277&amp;"');"</f>
        <v>xlswrite('G:\Mi unidad\1. PROYECTOS TELLO 2022\SCM SPILL OVERS\outputs\PEAO\informalidad\1%\simulacion_4\output_tests.xlsx',lb_vec_158','lb_vec_158');</v>
      </c>
      <c r="TU277">
        <v>158</v>
      </c>
      <c r="TV277" t="str">
        <f>"xlswrite('G:\Mi unidad\1. PROYECTOS TELLO 2022\SCM SPILL OVERS\outputs\PEAO\alimentos\1%\simulacion_4\output_tests.xlsx',lb_vec_"&amp;TU277&amp;"','lb_vec_"&amp;TU277&amp;"');"</f>
        <v>xlswrite('G:\Mi unidad\1. PROYECTOS TELLO 2022\SCM SPILL OVERS\outputs\PEAO\alimentos\1%\simulacion_4\output_tests.xlsx',lb_vec_158','lb_vec_158');</v>
      </c>
      <c r="UB277">
        <v>158</v>
      </c>
      <c r="UC277" t="str">
        <f>"xlswrite('G:\Mi unidad\1. PROYECTOS TELLO 2022\SCM SPILL OVERS\outputs\PEAO\jefe_hogar\1%\simulacion_4\output_tests.xlsx',lb_vec_"&amp;UB277&amp;"','lb_vec_"&amp;UB277&amp;"');"</f>
        <v>xlswrite('G:\Mi unidad\1. PROYECTOS TELLO 2022\SCM SPILL OVERS\outputs\PEAO\jefe_hogar\1%\simulacion_4\output_tests.xlsx',lb_vec_158','lb_vec_158');</v>
      </c>
      <c r="UI277">
        <v>158</v>
      </c>
      <c r="UJ277" t="str">
        <f>"xlswrite('G:\Mi unidad\1. PROYECTOS TELLO 2022\SCM SPILL OVERS\outputs\PEAO\mujeres\1%\simulacion_4\output_tests.xlsx',lb_vec_"&amp;UI277&amp;"','lb_vec_"&amp;UI277&amp;"');"</f>
        <v>xlswrite('G:\Mi unidad\1. PROYECTOS TELLO 2022\SCM SPILL OVERS\outputs\PEAO\mujeres\1%\simulacion_4\output_tests.xlsx',lb_vec_158','lb_vec_158');</v>
      </c>
      <c r="UU277">
        <v>158</v>
      </c>
      <c r="UV277" t="str">
        <f>"xlswrite('G:\Mi unidad\1. PROYECTOS TELLO 2022\SCM SPILL OVERS\outputs\PEAO\criminalidad\1%\simulacion_4\output_tests.xlsx',lb_vec_"&amp;UU277&amp;"','lb_vec_"&amp;UU277&amp;"');"</f>
        <v>xlswrite('G:\Mi unidad\1. PROYECTOS TELLO 2022\SCM SPILL OVERS\outputs\PEAO\criminalidad\1%\simulacion_4\output_tests.xlsx',lb_vec_158','lb_vec_158');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OVERS\outputs\PEAO\bajo_niv_educ\1%\simulacion_4\output_tests.xlsx',ub_vec_"&amp;QW278&amp;"','ub_vec_"&amp;QW278&amp;"');"</f>
        <v>xlswrite('G:\Mi unidad\1. PROYECTOS TELLO 2022\SCM SPILL OVERS\outputs\PEAO\bajo_niv_educ\1%\simulacion_4\output_tests.xlsx',ub_vec_158','ub_vec_158');</v>
      </c>
      <c r="RK278">
        <v>158</v>
      </c>
      <c r="RL278" t="str">
        <f>"xlswrite('G:\Mi unidad\1. PROYECTOS TELLO 2022\SCM SPILL OVERS\outputs\PEAO\bajo_ingreso\1%\simulacion_4\output_tests.xlsx',ub_vec_"&amp;RK278&amp;"','ub_vec_"&amp;RK278&amp;"');"</f>
        <v>xlswrite('G:\Mi unidad\1. PROYECTOS TELLO 2022\SCM SPILL OVERS\outputs\PEAO\bajo_ingreso\1%\simulacion_4\output_tests.xlsx',ub_vec_158','ub_vec_158');</v>
      </c>
      <c r="RW278">
        <v>158</v>
      </c>
      <c r="RX278" t="str">
        <f>"xlswrite('G:\Mi unidad\1. PROYECTOS TELLO 2022\SCM SPILL OVERS\outputs\PEAO\densidad\1%\simulacion_4\output_tests.xlsx',ub_vec_"&amp;RW278&amp;"','ub_vec_"&amp;RW278&amp;"');"</f>
        <v>xlswrite('G:\Mi unidad\1. PROYECTOS TELLO 2022\SCM SPILL OVERS\outputs\PEAO\densidad\1%\simulacion_4\output_tests.xlsx',ub_vec_158','ub_vec_158');</v>
      </c>
      <c r="SI278">
        <v>158</v>
      </c>
      <c r="SJ278" t="str">
        <f>"xlswrite('G:\Mi unidad\1. PROYECTOS TELLO 2022\SCM SPILL OVERS\outputs\PEAO\densidad_g\1%\simulacion_4\output_tests.xlsx',ub_vec_"&amp;SI278&amp;"','ub_vec_"&amp;SI278&amp;"');"</f>
        <v>xlswrite('G:\Mi unidad\1. PROYECTOS TELLO 2022\SCM SPILL OVERS\outputs\PEAO\densidad_g\1%\simulacion_4\output_tests.xlsx',ub_vec_158','ub_vec_158');</v>
      </c>
      <c r="SU278">
        <v>158</v>
      </c>
      <c r="SV278" t="str">
        <f>"xlswrite('G:\Mi unidad\1. PROYECTOS TELLO 2022\SCM SPILL OVERS\outputs\PEAO\distancia_centro_salud\1%\simulacion_4\output_tests.xlsx',ub_vec_"&amp;SU278&amp;"','ub_vec_"&amp;SU278&amp;"');"</f>
        <v>xlswrite('G:\Mi unidad\1. PROYECTOS TELLO 2022\SCM SPILL OVERS\outputs\PEAO\distancia_centro_salud\1%\simulacion_4\output_tests.xlsx',ub_vec_158','ub_vec_158');</v>
      </c>
      <c r="TH278">
        <v>158</v>
      </c>
      <c r="TI278" t="str">
        <f>"xlswrite('G:\Mi unidad\1. PROYECTOS TELLO 2022\SCM SPILL OVERS\outputs\PEAO\informalidad\1%\simulacion_4\output_tests.xlsx',ub_vec_"&amp;TH278&amp;"','ub_vec_"&amp;TH278&amp;"');"</f>
        <v>xlswrite('G:\Mi unidad\1. PROYECTOS TELLO 2022\SCM SPILL OVERS\outputs\PEAO\informalidad\1%\simulacion_4\output_tests.xlsx',ub_vec_158','ub_vec_158');</v>
      </c>
      <c r="TU278">
        <v>158</v>
      </c>
      <c r="TV278" t="str">
        <f>"xlswrite('G:\Mi unidad\1. PROYECTOS TELLO 2022\SCM SPILL OVERS\outputs\PEAO\alimentos\1%\simulacion_4\output_tests.xlsx',ub_vec_"&amp;TU278&amp;"','ub_vec_"&amp;TU278&amp;"');"</f>
        <v>xlswrite('G:\Mi unidad\1. PROYECTOS TELLO 2022\SCM SPILL OVERS\outputs\PEAO\alimentos\1%\simulacion_4\output_tests.xlsx',ub_vec_158','ub_vec_158');</v>
      </c>
      <c r="UB278">
        <v>158</v>
      </c>
      <c r="UC278" t="str">
        <f>"xlswrite('G:\Mi unidad\1. PROYECTOS TELLO 2022\SCM SPILL OVERS\outputs\PEAO\jefe_hogar\1%\simulacion_4\output_tests.xlsx',ub_vec_"&amp;UB278&amp;"','ub_vec_"&amp;UB278&amp;"');"</f>
        <v>xlswrite('G:\Mi unidad\1. PROYECTOS TELLO 2022\SCM SPILL OVERS\outputs\PEAO\jefe_hogar\1%\simulacion_4\output_tests.xlsx',ub_vec_158','ub_vec_158');</v>
      </c>
      <c r="UI278">
        <v>158</v>
      </c>
      <c r="UJ278" t="str">
        <f>"xlswrite('G:\Mi unidad\1. PROYECTOS TELLO 2022\SCM SPILL OVERS\outputs\PEAO\mujeres\1%\simulacion_4\output_tests.xlsx',ub_vec_"&amp;UI278&amp;"','ub_vec_"&amp;UI278&amp;"');"</f>
        <v>xlswrite('G:\Mi unidad\1. PROYECTOS TELLO 2022\SCM SPILL OVERS\outputs\PEAO\mujeres\1%\simulacion_4\output_tests.xlsx',ub_vec_158','ub_vec_158');</v>
      </c>
      <c r="UU278">
        <v>158</v>
      </c>
      <c r="UV278" t="str">
        <f>"xlswrite('G:\Mi unidad\1. PROYECTOS TELLO 2022\SCM SPILL OVERS\outputs\PEAO\criminalidad\1%\simulacion_4\output_tests.xlsx',ub_vec_"&amp;UU278&amp;"','ub_vec_"&amp;UU278&amp;"');"</f>
        <v>xlswrite('G:\Mi unidad\1. PROYECTOS TELLO 2022\SCM SPILL OVERS\outputs\PEAO\criminalidad\1%\simulacion_4\output_tests.xlsx',ub_vec_158','ub_vec_158');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OVERS\outputs\PEAO\bajo_niv_educ\1%\simulacion_4\output_tests.xlsx',p_value_vec_"&amp;QW279&amp;"','p_value_vec_"&amp;QW279&amp;"');"</f>
        <v>xlswrite('G:\Mi unidad\1. PROYECTOS TELLO 2022\SCM SPILL OVERS\outputs\PEAO\bajo_niv_educ\1%\simulacion_4\output_tests.xlsx',p_value_vec_158','p_value_vec_158');</v>
      </c>
      <c r="RK279">
        <v>158</v>
      </c>
      <c r="RL279" t="str">
        <f>"xlswrite('G:\Mi unidad\1. PROYECTOS TELLO 2022\SCM SPILL OVERS\outputs\PEAO\bajo_ingreso\1%\simulacion_4\output_tests.xlsx',p_value_vec_"&amp;RK279&amp;"','p_value_vec_"&amp;RK279&amp;"');"</f>
        <v>xlswrite('G:\Mi unidad\1. PROYECTOS TELLO 2022\SCM SPILL OVERS\outputs\PEAO\bajo_ingreso\1%\simulacion_4\output_tests.xlsx',p_value_vec_158','p_value_vec_158');</v>
      </c>
      <c r="RW279">
        <v>158</v>
      </c>
      <c r="RX279" t="str">
        <f>"xlswrite('G:\Mi unidad\1. PROYECTOS TELLO 2022\SCM SPILL OVERS\outputs\PEAO\densidad\1%\simulacion_4\output_tests.xlsx',p_value_vec_"&amp;RW279&amp;"','p_value_vec_"&amp;RW279&amp;"');"</f>
        <v>xlswrite('G:\Mi unidad\1. PROYECTOS TELLO 2022\SCM SPILL OVERS\outputs\PEAO\densidad\1%\simulacion_4\output_tests.xlsx',p_value_vec_158','p_value_vec_158');</v>
      </c>
      <c r="SI279">
        <v>158</v>
      </c>
      <c r="SJ279" t="str">
        <f>"xlswrite('G:\Mi unidad\1. PROYECTOS TELLO 2022\SCM SPILL OVERS\outputs\PEAO\densidad_g\1%\simulacion_4\output_tests.xlsx',p_value_vec_"&amp;SI279&amp;"','p_value_vec_"&amp;SI279&amp;"');"</f>
        <v>xlswrite('G:\Mi unidad\1. PROYECTOS TELLO 2022\SCM SPILL OVERS\outputs\PEAO\densidad_g\1%\simulacion_4\output_tests.xlsx',p_value_vec_158','p_value_vec_158');</v>
      </c>
      <c r="SU279">
        <v>158</v>
      </c>
      <c r="SV279" t="str">
        <f>"xlswrite('G:\Mi unidad\1. PROYECTOS TELLO 2022\SCM SPILL OVERS\outputs\PEAO\distancia_centro_salud\1%\simulacion_4\output_tests.xlsx',p_value_vec_"&amp;SU279&amp;"','p_value_vec_"&amp;SU279&amp;"');"</f>
        <v>xlswrite('G:\Mi unidad\1. PROYECTOS TELLO 2022\SCM SPILL OVERS\outputs\PEAO\distancia_centro_salud\1%\simulacion_4\output_tests.xlsx',p_value_vec_158','p_value_vec_158');</v>
      </c>
      <c r="TH279">
        <v>158</v>
      </c>
      <c r="TI279" t="str">
        <f>"xlswrite('G:\Mi unidad\1. PROYECTOS TELLO 2022\SCM SPILL OVERS\outputs\PEAO\informalidad\1%\simulacion_4\output_tests.xlsx',p_value_vec_"&amp;TH279&amp;"','p_value_vec_"&amp;TH279&amp;"');"</f>
        <v>xlswrite('G:\Mi unidad\1. PROYECTOS TELLO 2022\SCM SPILL OVERS\outputs\PEAO\informalidad\1%\simulacion_4\output_tests.xlsx',p_value_vec_158','p_value_vec_158');</v>
      </c>
      <c r="TU279">
        <v>158</v>
      </c>
      <c r="TV279" t="str">
        <f>"xlswrite('G:\Mi unidad\1. PROYECTOS TELLO 2022\SCM SPILL OVERS\outputs\PEAO\alimentos\1%\simulacion_4\output_tests.xlsx',p_value_vec_"&amp;TU279&amp;"','p_value_vec_"&amp;TU279&amp;"');"</f>
        <v>xlswrite('G:\Mi unidad\1. PROYECTOS TELLO 2022\SCM SPILL OVERS\outputs\PEAO\alimentos\1%\simulacion_4\output_tests.xlsx',p_value_vec_158','p_value_vec_158');</v>
      </c>
      <c r="UB279">
        <v>158</v>
      </c>
      <c r="UC279" t="str">
        <f>"xlswrite('G:\Mi unidad\1. PROYECTOS TELLO 2022\SCM SPILL OVERS\outputs\PEAO\jefe_hogar\1%\simulacion_4\output_tests.xlsx',p_value_vec_"&amp;UB279&amp;"','p_value_vec_"&amp;UB279&amp;"');"</f>
        <v>xlswrite('G:\Mi unidad\1. PROYECTOS TELLO 2022\SCM SPILL OVERS\outputs\PEAO\jefe_hogar\1%\simulacion_4\output_tests.xlsx',p_value_vec_158','p_value_vec_158');</v>
      </c>
      <c r="UI279">
        <v>158</v>
      </c>
      <c r="UJ279" t="str">
        <f>"xlswrite('G:\Mi unidad\1. PROYECTOS TELLO 2022\SCM SPILL OVERS\outputs\PEAO\mujeres\1%\simulacion_4\output_tests.xlsx',p_value_vec_"&amp;UI279&amp;"','p_value_vec_"&amp;UI279&amp;"');"</f>
        <v>xlswrite('G:\Mi unidad\1. PROYECTOS TELLO 2022\SCM SPILL OVERS\outputs\PEAO\mujeres\1%\simulacion_4\output_tests.xlsx',p_value_vec_158','p_value_vec_158');</v>
      </c>
      <c r="UU279">
        <v>158</v>
      </c>
      <c r="UV279" t="str">
        <f>"xlswrite('G:\Mi unidad\1. PROYECTOS TELLO 2022\SCM SPILL OVERS\outputs\PEAO\criminalidad\1%\simulacion_4\output_tests.xlsx',p_value_vec_"&amp;UU279&amp;"','p_value_vec_"&amp;UU279&amp;"');"</f>
        <v>xlswrite('G:\Mi unidad\1. PROYECTOS TELLO 2022\SCM SPILL OVERS\outputs\PEAO\criminalidad\1%\simulacion_4\output_tests.xlsx',p_value_vec_158','p_value_vec_158');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OVERS\outputs\PEAO\bajo_niv_educ\1%\simulacion_4\output_tests.xlsx',alpha1_hat_vec_"&amp;QW280&amp;"','alpha1_hat_vec_"&amp;QW280&amp;"');"</f>
        <v>xlswrite('G:\Mi unidad\1. PROYECTOS TELLO 2022\SCM SPILL OVERS\outputs\PEAO\bajo_niv_educ\1%\simulacion_4\output_tests.xlsx',alpha1_hat_vec_158','alpha1_hat_vec_158');</v>
      </c>
      <c r="RK280">
        <v>158</v>
      </c>
      <c r="RL280" t="str">
        <f>"xlswrite('G:\Mi unidad\1. PROYECTOS TELLO 2022\SCM SPILL OVERS\outputs\PEAO\bajo_ingreso\1%\simulacion_4\output_tests.xlsx',alpha1_hat_vec_"&amp;RK280&amp;"','alpha1_hat_vec_"&amp;RK280&amp;"');"</f>
        <v>xlswrite('G:\Mi unidad\1. PROYECTOS TELLO 2022\SCM SPILL OVERS\outputs\PEAO\bajo_ingreso\1%\simulacion_4\output_tests.xlsx',alpha1_hat_vec_158','alpha1_hat_vec_158');</v>
      </c>
      <c r="RW280">
        <v>158</v>
      </c>
      <c r="RX280" t="str">
        <f>"xlswrite('G:\Mi unidad\1. PROYECTOS TELLO 2022\SCM SPILL OVERS\outputs\PEAO\densidad\1%\simulacion_4\output_tests.xlsx',alpha1_hat_vec_"&amp;RW280&amp;"','alpha1_hat_vec_"&amp;RW280&amp;"');"</f>
        <v>xlswrite('G:\Mi unidad\1. PROYECTOS TELLO 2022\SCM SPILL OVERS\outputs\PEAO\densidad\1%\simulacion_4\output_tests.xlsx',alpha1_hat_vec_158','alpha1_hat_vec_158');</v>
      </c>
      <c r="SI280">
        <v>158</v>
      </c>
      <c r="SJ280" t="str">
        <f>"xlswrite('G:\Mi unidad\1. PROYECTOS TELLO 2022\SCM SPILL OVERS\outputs\PEAO\densidad_g\1%\simulacion_4\output_tests.xlsx',alpha1_hat_vec_"&amp;SI280&amp;"','alpha1_hat_vec_"&amp;SI280&amp;"');"</f>
        <v>xlswrite('G:\Mi unidad\1. PROYECTOS TELLO 2022\SCM SPILL OVERS\outputs\PEAO\densidad_g\1%\simulacion_4\output_tests.xlsx',alpha1_hat_vec_158','alpha1_hat_vec_158');</v>
      </c>
      <c r="SU280">
        <v>158</v>
      </c>
      <c r="SV280" t="str">
        <f>"xlswrite('G:\Mi unidad\1. PROYECTOS TELLO 2022\SCM SPILL OVERS\outputs\PEAO\distancia_centro_salud\1%\simulacion_4\output_tests.xlsx',alpha1_hat_vec_"&amp;SU280&amp;"','alpha1_hat_vec_"&amp;SU280&amp;"');"</f>
        <v>xlswrite('G:\Mi unidad\1. PROYECTOS TELLO 2022\SCM SPILL OVERS\outputs\PEAO\distancia_centro_salud\1%\simulacion_4\output_tests.xlsx',alpha1_hat_vec_158','alpha1_hat_vec_158');</v>
      </c>
      <c r="TH280">
        <v>158</v>
      </c>
      <c r="TI280" t="str">
        <f>"xlswrite('G:\Mi unidad\1. PROYECTOS TELLO 2022\SCM SPILL OVERS\outputs\PEAO\informalidad\1%\simulacion_4\output_tests.xlsx',alpha1_hat_vec_"&amp;TH280&amp;"','alpha1_hat_vec_"&amp;TH280&amp;"');"</f>
        <v>xlswrite('G:\Mi unidad\1. PROYECTOS TELLO 2022\SCM SPILL OVERS\outputs\PEAO\informalidad\1%\simulacion_4\output_tests.xlsx',alpha1_hat_vec_158','alpha1_hat_vec_158');</v>
      </c>
      <c r="TU280">
        <v>158</v>
      </c>
      <c r="TV280" t="str">
        <f>"xlswrite('G:\Mi unidad\1. PROYECTOS TELLO 2022\SCM SPILL OVERS\outputs\PEAO\alimentos\1%\simulacion_4\output_tests.xlsx',alpha1_hat_vec_"&amp;TU280&amp;"','alpha1_hat_vec_"&amp;TU280&amp;"');"</f>
        <v>xlswrite('G:\Mi unidad\1. PROYECTOS TELLO 2022\SCM SPILL OVERS\outputs\PEAO\alimentos\1%\simulacion_4\output_tests.xlsx',alpha1_hat_vec_158','alpha1_hat_vec_158');</v>
      </c>
      <c r="UB280">
        <v>158</v>
      </c>
      <c r="UC280" t="str">
        <f>"xlswrite('G:\Mi unidad\1. PROYECTOS TELLO 2022\SCM SPILL OVERS\outputs\PEAO\jefe_hogar\1%\simulacion_4\output_tests.xlsx',alpha1_hat_vec_"&amp;UB280&amp;"','alpha1_hat_vec_"&amp;UB280&amp;"');"</f>
        <v>xlswrite('G:\Mi unidad\1. PROYECTOS TELLO 2022\SCM SPILL OVERS\outputs\PEAO\jefe_hogar\1%\simulacion_4\output_tests.xlsx',alpha1_hat_vec_158','alpha1_hat_vec_158');</v>
      </c>
      <c r="UI280">
        <v>158</v>
      </c>
      <c r="UJ280" t="str">
        <f>"xlswrite('G:\Mi unidad\1. PROYECTOS TELLO 2022\SCM SPILL OVERS\outputs\PEAO\mujeres\1%\simulacion_4\output_tests.xlsx',alpha1_hat_vec_"&amp;UI280&amp;"','alpha1_hat_vec_"&amp;UI280&amp;"');"</f>
        <v>xlswrite('G:\Mi unidad\1. PROYECTOS TELLO 2022\SCM SPILL OVERS\outputs\PEAO\mujeres\1%\simulacion_4\output_tests.xlsx',alpha1_hat_vec_158','alpha1_hat_vec_158');</v>
      </c>
      <c r="UU280">
        <v>158</v>
      </c>
      <c r="UV280" t="str">
        <f>"xlswrite('G:\Mi unidad\1. PROYECTOS TELLO 2022\SCM SPILL OVERS\outputs\PEAO\criminalidad\1%\simulacion_4\output_tests.xlsx',alpha1_hat_vec_"&amp;UU280&amp;"','alpha1_hat_vec_"&amp;UU280&amp;"');"</f>
        <v>xlswrite('G:\Mi unidad\1. PROYECTOS TELLO 2022\SCM SPILL OVERS\outputs\PEAO\criminalidad\1%\simulacion_4\output_tests.xlsx',alpha1_hat_vec_158','alpha1_hat_vec_158');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OVERS\outputs\PEAO\bajo_niv_educ\1%\simulacion_4\output_tests.xlsx',spillover_test_"&amp;QW281&amp;"','sp_test_"&amp;QW281&amp;"');"</f>
        <v>xlswrite('G:\Mi unidad\1. PROYECTOS TELLO 2022\SCM SPILL OVERS\outputs\PEAO\bajo_niv_educ\1%\simulacion_4\output_tests.xlsx',spillover_test_158','sp_test_158');</v>
      </c>
      <c r="RK281">
        <v>158</v>
      </c>
      <c r="RL281" t="str">
        <f>"xlswrite('G:\Mi unidad\1. PROYECTOS TELLO 2022\SCM SPILL OVERS\outputs\PEAO\bajo_ingreso\1%\simulacion_4\output_tests.xlsx',spillover_test_"&amp;RK281&amp;"','sp_test_"&amp;RK281&amp;"');"</f>
        <v>xlswrite('G:\Mi unidad\1. PROYECTOS TELLO 2022\SCM SPILL OVERS\outputs\PEAO\bajo_ingreso\1%\simulacion_4\output_tests.xlsx',spillover_test_158','sp_test_158');</v>
      </c>
      <c r="RW281">
        <v>158</v>
      </c>
      <c r="RX281" t="str">
        <f>"xlswrite('G:\Mi unidad\1. PROYECTOS TELLO 2022\SCM SPILL OVERS\outputs\PEAO\densidad\1%\simulacion_4\output_tests.xlsx',spillover_test_"&amp;RW281&amp;"','sp_test_"&amp;RW281&amp;"');"</f>
        <v>xlswrite('G:\Mi unidad\1. PROYECTOS TELLO 2022\SCM SPILL OVERS\outputs\PEAO\densidad\1%\simulacion_4\output_tests.xlsx',spillover_test_158','sp_test_158');</v>
      </c>
      <c r="SI281">
        <v>158</v>
      </c>
      <c r="SJ281" t="str">
        <f>"xlswrite('G:\Mi unidad\1. PROYECTOS TELLO 2022\SCM SPILL OVERS\outputs\PEAO\densidad_g\1%\simulacion_4\output_tests.xlsx',spillover_test_"&amp;SI281&amp;"','sp_test_"&amp;SI281&amp;"');"</f>
        <v>xlswrite('G:\Mi unidad\1. PROYECTOS TELLO 2022\SCM SPILL OVERS\outputs\PEAO\densidad_g\1%\simulacion_4\output_tests.xlsx',spillover_test_158','sp_test_158');</v>
      </c>
      <c r="SU281">
        <v>158</v>
      </c>
      <c r="SV281" t="str">
        <f>"xlswrite('G:\Mi unidad\1. PROYECTOS TELLO 2022\SCM SPILL OVERS\outputs\PEAO\distancia_centro_salud\1%\simulacion_4\output_tests.xlsx',spillover_test_"&amp;SU281&amp;"','sp_test_"&amp;SU281&amp;"');"</f>
        <v>xlswrite('G:\Mi unidad\1. PROYECTOS TELLO 2022\SCM SPILL OVERS\outputs\PEAO\distancia_centro_salud\1%\simulacion_4\output_tests.xlsx',spillover_test_158','sp_test_158');</v>
      </c>
      <c r="TH281">
        <v>158</v>
      </c>
      <c r="TI281" t="str">
        <f>"xlswrite('G:\Mi unidad\1. PROYECTOS TELLO 2022\SCM SPILL OVERS\outputs\PEAO\informalidad\1%\simulacion_4\output_tests.xlsx',spillover_test_"&amp;TH281&amp;"','sp_test_"&amp;TH281&amp;"');"</f>
        <v>xlswrite('G:\Mi unidad\1. PROYECTOS TELLO 2022\SCM SPILL OVERS\outputs\PEAO\informalidad\1%\simulacion_4\output_tests.xlsx',spillover_test_158','sp_test_158');</v>
      </c>
      <c r="TU281">
        <v>158</v>
      </c>
      <c r="TV281" t="str">
        <f>"xlswrite('G:\Mi unidad\1. PROYECTOS TELLO 2022\SCM SPILL OVERS\outputs\PEAO\alimentos\1%\simulacion_4\output_tests.xlsx',spillover_test_"&amp;TU281&amp;"','sp_test_"&amp;TU281&amp;"');"</f>
        <v>xlswrite('G:\Mi unidad\1. PROYECTOS TELLO 2022\SCM SPILL OVERS\outputs\PEAO\alimentos\1%\simulacion_4\output_tests.xlsx',spillover_test_158','sp_test_158');</v>
      </c>
      <c r="UB281">
        <v>158</v>
      </c>
      <c r="UC281" t="str">
        <f>"xlswrite('G:\Mi unidad\1. PROYECTOS TELLO 2022\SCM SPILL OVERS\outputs\PEAO\jefe_hogar\1%\simulacion_4\output_tests.xlsx',spillover_test_"&amp;UB281&amp;"','sp_test_"&amp;UB281&amp;"');"</f>
        <v>xlswrite('G:\Mi unidad\1. PROYECTOS TELLO 2022\SCM SPILL OVERS\outputs\PEAO\jefe_hogar\1%\simulacion_4\output_tests.xlsx',spillover_test_158','sp_test_158');</v>
      </c>
      <c r="UI281">
        <v>158</v>
      </c>
      <c r="UJ281" t="str">
        <f>"xlswrite('G:\Mi unidad\1. PROYECTOS TELLO 2022\SCM SPILL OVERS\outputs\PEAO\mujeres\1%\simulacion_4\output_tests.xlsx',spillover_test_"&amp;UI281&amp;"','sp_test_"&amp;UI281&amp;"');"</f>
        <v>xlswrite('G:\Mi unidad\1. PROYECTOS TELLO 2022\SCM SPILL OVERS\outputs\PEAO\mujeres\1%\simulacion_4\output_tests.xlsx',spillover_test_158','sp_test_158');</v>
      </c>
      <c r="UU281">
        <v>158</v>
      </c>
      <c r="UV281" t="str">
        <f>"xlswrite('G:\Mi unidad\1. PROYECTOS TELLO 2022\SCM SPILL OVERS\outputs\PEAO\criminalidad\1%\simulacion_4\output_tests.xlsx',spillover_test_"&amp;UU281&amp;"','sp_test_"&amp;UU281&amp;"');"</f>
        <v>xlswrite('G:\Mi unidad\1. PROYECTOS TELLO 2022\SCM SPILL OVERS\outputs\PEAO\criminalidad\1%\simulacion_4\output_tests.xlsx',spillover_test_158','sp_test_158');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OVERS\outputs\PEAO\bajo_niv_educ\1%\simulacion_4\output_tests.xlsx',lb_vec_"&amp;QW282&amp;"','lb_vec_"&amp;QW282&amp;"');"</f>
        <v>xlswrite('G:\Mi unidad\1. PROYECTOS TELLO 2022\SCM SPILL OVERS\outputs\PEAO\bajo_niv_educ\1%\simulacion_4\output_tests.xlsx',lb_vec_159','lb_vec_159');</v>
      </c>
      <c r="RK282">
        <v>159</v>
      </c>
      <c r="RL282" t="str">
        <f>"xlswrite('G:\Mi unidad\1. PROYECTOS TELLO 2022\SCM SPILL OVERS\outputs\PEAO\bajo_ingreso\1%\simulacion_4\output_tests.xlsx',lb_vec_"&amp;RK282&amp;"','lb_vec_"&amp;RK282&amp;"');"</f>
        <v>xlswrite('G:\Mi unidad\1. PROYECTOS TELLO 2022\SCM SPILL OVERS\outputs\PEAO\bajo_ingreso\1%\simulacion_4\output_tests.xlsx',lb_vec_159','lb_vec_159');</v>
      </c>
      <c r="RW282">
        <v>159</v>
      </c>
      <c r="RX282" t="str">
        <f>"xlswrite('G:\Mi unidad\1. PROYECTOS TELLO 2022\SCM SPILL OVERS\outputs\PEAO\densidad\1%\simulacion_4\output_tests.xlsx',lb_vec_"&amp;RW282&amp;"','lb_vec_"&amp;RW282&amp;"');"</f>
        <v>xlswrite('G:\Mi unidad\1. PROYECTOS TELLO 2022\SCM SPILL OVERS\outputs\PEAO\densidad\1%\simulacion_4\output_tests.xlsx',lb_vec_159','lb_vec_159');</v>
      </c>
      <c r="SI282">
        <v>159</v>
      </c>
      <c r="SJ282" t="str">
        <f>"xlswrite('G:\Mi unidad\1. PROYECTOS TELLO 2022\SCM SPILL OVERS\outputs\PEAO\densidad_g\1%\simulacion_4\output_tests.xlsx',lb_vec_"&amp;SI282&amp;"','lb_vec_"&amp;SI282&amp;"');"</f>
        <v>xlswrite('G:\Mi unidad\1. PROYECTOS TELLO 2022\SCM SPILL OVERS\outputs\PEAO\densidad_g\1%\simulacion_4\output_tests.xlsx',lb_vec_159','lb_vec_159');</v>
      </c>
      <c r="SU282">
        <v>159</v>
      </c>
      <c r="SV282" t="str">
        <f>"xlswrite('G:\Mi unidad\1. PROYECTOS TELLO 2022\SCM SPILL OVERS\outputs\PEAO\distancia_centro_salud\1%\simulacion_4\output_tests.xlsx',lb_vec_"&amp;SU282&amp;"','lb_vec_"&amp;SU282&amp;"');"</f>
        <v>xlswrite('G:\Mi unidad\1. PROYECTOS TELLO 2022\SCM SPILL OVERS\outputs\PEAO\distancia_centro_salud\1%\simulacion_4\output_tests.xlsx',lb_vec_159','lb_vec_159');</v>
      </c>
      <c r="TH282">
        <v>159</v>
      </c>
      <c r="TI282" t="str">
        <f>"xlswrite('G:\Mi unidad\1. PROYECTOS TELLO 2022\SCM SPILL OVERS\outputs\PEAO\informalidad\1%\simulacion_4\output_tests.xlsx',lb_vec_"&amp;TH282&amp;"','lb_vec_"&amp;TH282&amp;"');"</f>
        <v>xlswrite('G:\Mi unidad\1. PROYECTOS TELLO 2022\SCM SPILL OVERS\outputs\PEAO\informalidad\1%\simulacion_4\output_tests.xlsx',lb_vec_159','lb_vec_159');</v>
      </c>
      <c r="TU282">
        <v>159</v>
      </c>
      <c r="TV282" t="str">
        <f>"xlswrite('G:\Mi unidad\1. PROYECTOS TELLO 2022\SCM SPILL OVERS\outputs\PEAO\alimentos\1%\simulacion_4\output_tests.xlsx',lb_vec_"&amp;TU282&amp;"','lb_vec_"&amp;TU282&amp;"');"</f>
        <v>xlswrite('G:\Mi unidad\1. PROYECTOS TELLO 2022\SCM SPILL OVERS\outputs\PEAO\alimentos\1%\simulacion_4\output_tests.xlsx',lb_vec_159','lb_vec_159');</v>
      </c>
      <c r="UB282">
        <v>159</v>
      </c>
      <c r="UC282" t="str">
        <f>"xlswrite('G:\Mi unidad\1. PROYECTOS TELLO 2022\SCM SPILL OVERS\outputs\PEAO\jefe_hogar\1%\simulacion_4\output_tests.xlsx',lb_vec_"&amp;UB282&amp;"','lb_vec_"&amp;UB282&amp;"');"</f>
        <v>xlswrite('G:\Mi unidad\1. PROYECTOS TELLO 2022\SCM SPILL OVERS\outputs\PEAO\jefe_hogar\1%\simulacion_4\output_tests.xlsx',lb_vec_159','lb_vec_159');</v>
      </c>
      <c r="UI282">
        <v>159</v>
      </c>
      <c r="UJ282" t="str">
        <f>"xlswrite('G:\Mi unidad\1. PROYECTOS TELLO 2022\SCM SPILL OVERS\outputs\PEAO\mujeres\1%\simulacion_4\output_tests.xlsx',lb_vec_"&amp;UI282&amp;"','lb_vec_"&amp;UI282&amp;"');"</f>
        <v>xlswrite('G:\Mi unidad\1. PROYECTOS TELLO 2022\SCM SPILL OVERS\outputs\PEAO\mujeres\1%\simulacion_4\output_tests.xlsx',lb_vec_159','lb_vec_159');</v>
      </c>
      <c r="UU282">
        <v>159</v>
      </c>
      <c r="UV282" t="str">
        <f>"xlswrite('G:\Mi unidad\1. PROYECTOS TELLO 2022\SCM SPILL OVERS\outputs\PEAO\criminalidad\1%\simulacion_4\output_tests.xlsx',lb_vec_"&amp;UU282&amp;"','lb_vec_"&amp;UU282&amp;"');"</f>
        <v>xlswrite('G:\Mi unidad\1. PROYECTOS TELLO 2022\SCM SPILL OVERS\outputs\PEAO\criminalidad\1%\simulacion_4\output_tests.xlsx',lb_vec_159','lb_vec_159');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sp_andrews(Y_pre_"&amp;QP283&amp;",PEAO_"&amp;QP283&amp;"(:,T+s),A_"&amp;QP283&amp;",C,d,alpha_sig);"</f>
        <v xml:space="preserve">    spillover_test_139(s) = sp_andrews(Y_pre_139,PEAO_139(:,T+s),A_139,C,d,alpha_sig);</v>
      </c>
      <c r="QW283">
        <v>159</v>
      </c>
      <c r="QX283" t="str">
        <f>"xlswrite('G:\Mi unidad\1. PROYECTOS TELLO 2022\SCM SPILL OVERS\outputs\PEAO\bajo_niv_educ\1%\simulacion_4\output_tests.xlsx',ub_vec_"&amp;QW283&amp;"','ub_vec_"&amp;QW283&amp;"');"</f>
        <v>xlswrite('G:\Mi unidad\1. PROYECTOS TELLO 2022\SCM SPILL OVERS\outputs\PEAO\bajo_niv_educ\1%\simulacion_4\output_tests.xlsx',ub_vec_159','ub_vec_159');</v>
      </c>
      <c r="RK283">
        <v>159</v>
      </c>
      <c r="RL283" t="str">
        <f>"xlswrite('G:\Mi unidad\1. PROYECTOS TELLO 2022\SCM SPILL OVERS\outputs\PEAO\bajo_ingreso\1%\simulacion_4\output_tests.xlsx',ub_vec_"&amp;RK283&amp;"','ub_vec_"&amp;RK283&amp;"');"</f>
        <v>xlswrite('G:\Mi unidad\1. PROYECTOS TELLO 2022\SCM SPILL OVERS\outputs\PEAO\bajo_ingreso\1%\simulacion_4\output_tests.xlsx',ub_vec_159','ub_vec_159');</v>
      </c>
      <c r="RW283">
        <v>159</v>
      </c>
      <c r="RX283" t="str">
        <f>"xlswrite('G:\Mi unidad\1. PROYECTOS TELLO 2022\SCM SPILL OVERS\outputs\PEAO\densidad\1%\simulacion_4\output_tests.xlsx',ub_vec_"&amp;RW283&amp;"','ub_vec_"&amp;RW283&amp;"');"</f>
        <v>xlswrite('G:\Mi unidad\1. PROYECTOS TELLO 2022\SCM SPILL OVERS\outputs\PEAO\densidad\1%\simulacion_4\output_tests.xlsx',ub_vec_159','ub_vec_159');</v>
      </c>
      <c r="SI283">
        <v>159</v>
      </c>
      <c r="SJ283" t="str">
        <f>"xlswrite('G:\Mi unidad\1. PROYECTOS TELLO 2022\SCM SPILL OVERS\outputs\PEAO\densidad_g\1%\simulacion_4\output_tests.xlsx',ub_vec_"&amp;SI283&amp;"','ub_vec_"&amp;SI283&amp;"');"</f>
        <v>xlswrite('G:\Mi unidad\1. PROYECTOS TELLO 2022\SCM SPILL OVERS\outputs\PEAO\densidad_g\1%\simulacion_4\output_tests.xlsx',ub_vec_159','ub_vec_159');</v>
      </c>
      <c r="SU283">
        <v>159</v>
      </c>
      <c r="SV283" t="str">
        <f>"xlswrite('G:\Mi unidad\1. PROYECTOS TELLO 2022\SCM SPILL OVERS\outputs\PEAO\distancia_centro_salud\1%\simulacion_4\output_tests.xlsx',ub_vec_"&amp;SU283&amp;"','ub_vec_"&amp;SU283&amp;"');"</f>
        <v>xlswrite('G:\Mi unidad\1. PROYECTOS TELLO 2022\SCM SPILL OVERS\outputs\PEAO\distancia_centro_salud\1%\simulacion_4\output_tests.xlsx',ub_vec_159','ub_vec_159');</v>
      </c>
      <c r="TH283">
        <v>159</v>
      </c>
      <c r="TI283" t="str">
        <f>"xlswrite('G:\Mi unidad\1. PROYECTOS TELLO 2022\SCM SPILL OVERS\outputs\PEAO\informalidad\1%\simulacion_4\output_tests.xlsx',ub_vec_"&amp;TH283&amp;"','ub_vec_"&amp;TH283&amp;"');"</f>
        <v>xlswrite('G:\Mi unidad\1. PROYECTOS TELLO 2022\SCM SPILL OVERS\outputs\PEAO\informalidad\1%\simulacion_4\output_tests.xlsx',ub_vec_159','ub_vec_159');</v>
      </c>
      <c r="TU283">
        <v>159</v>
      </c>
      <c r="TV283" t="str">
        <f>"xlswrite('G:\Mi unidad\1. PROYECTOS TELLO 2022\SCM SPILL OVERS\outputs\PEAO\alimentos\1%\simulacion_4\output_tests.xlsx',ub_vec_"&amp;TU283&amp;"','ub_vec_"&amp;TU283&amp;"');"</f>
        <v>xlswrite('G:\Mi unidad\1. PROYECTOS TELLO 2022\SCM SPILL OVERS\outputs\PEAO\alimentos\1%\simulacion_4\output_tests.xlsx',ub_vec_159','ub_vec_159');</v>
      </c>
      <c r="UB283">
        <v>159</v>
      </c>
      <c r="UC283" t="str">
        <f>"xlswrite('G:\Mi unidad\1. PROYECTOS TELLO 2022\SCM SPILL OVERS\outputs\PEAO\jefe_hogar\1%\simulacion_4\output_tests.xlsx',ub_vec_"&amp;UB283&amp;"','ub_vec_"&amp;UB283&amp;"');"</f>
        <v>xlswrite('G:\Mi unidad\1. PROYECTOS TELLO 2022\SCM SPILL OVERS\outputs\PEAO\jefe_hogar\1%\simulacion_4\output_tests.xlsx',ub_vec_159','ub_vec_159');</v>
      </c>
      <c r="UI283">
        <v>159</v>
      </c>
      <c r="UJ283" t="str">
        <f>"xlswrite('G:\Mi unidad\1. PROYECTOS TELLO 2022\SCM SPILL OVERS\outputs\PEAO\mujeres\1%\simulacion_4\output_tests.xlsx',ub_vec_"&amp;UI283&amp;"','ub_vec_"&amp;UI283&amp;"');"</f>
        <v>xlswrite('G:\Mi unidad\1. PROYECTOS TELLO 2022\SCM SPILL OVERS\outputs\PEAO\mujeres\1%\simulacion_4\output_tests.xlsx',ub_vec_159','ub_vec_159');</v>
      </c>
      <c r="UU283">
        <v>159</v>
      </c>
      <c r="UV283" t="str">
        <f>"xlswrite('G:\Mi unidad\1. PROYECTOS TELLO 2022\SCM SPILL OVERS\outputs\PEAO\criminalidad\1%\simulacion_4\output_tests.xlsx',ub_vec_"&amp;UU283&amp;"','ub_vec_"&amp;UU283&amp;"');"</f>
        <v>xlswrite('G:\Mi unidad\1. PROYECTOS TELLO 2022\SCM SPILL OVERS\outputs\PEAO\criminalidad\1%\simulacion_4\output_tests.xlsx',ub_vec_159','ub_vec_159');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OVERS\outputs\PEAO\bajo_niv_educ\1%\simulacion_4\output_tests.xlsx',p_value_vec_"&amp;QW284&amp;"','p_value_vec_"&amp;QW284&amp;"');"</f>
        <v>xlswrite('G:\Mi unidad\1. PROYECTOS TELLO 2022\SCM SPILL OVERS\outputs\PEAO\bajo_niv_educ\1%\simulacion_4\output_tests.xlsx',p_value_vec_159','p_value_vec_159');</v>
      </c>
      <c r="RK284">
        <v>159</v>
      </c>
      <c r="RL284" t="str">
        <f>"xlswrite('G:\Mi unidad\1. PROYECTOS TELLO 2022\SCM SPILL OVERS\outputs\PEAO\bajo_ingreso\1%\simulacion_4\output_tests.xlsx',p_value_vec_"&amp;RK284&amp;"','p_value_vec_"&amp;RK284&amp;"');"</f>
        <v>xlswrite('G:\Mi unidad\1. PROYECTOS TELLO 2022\SCM SPILL OVERS\outputs\PEAO\bajo_ingreso\1%\simulacion_4\output_tests.xlsx',p_value_vec_159','p_value_vec_159');</v>
      </c>
      <c r="RW284">
        <v>159</v>
      </c>
      <c r="RX284" t="str">
        <f>"xlswrite('G:\Mi unidad\1. PROYECTOS TELLO 2022\SCM SPILL OVERS\outputs\PEAO\densidad\1%\simulacion_4\output_tests.xlsx',p_value_vec_"&amp;RW284&amp;"','p_value_vec_"&amp;RW284&amp;"');"</f>
        <v>xlswrite('G:\Mi unidad\1. PROYECTOS TELLO 2022\SCM SPILL OVERS\outputs\PEAO\densidad\1%\simulacion_4\output_tests.xlsx',p_value_vec_159','p_value_vec_159');</v>
      </c>
      <c r="SI284">
        <v>159</v>
      </c>
      <c r="SJ284" t="str">
        <f>"xlswrite('G:\Mi unidad\1. PROYECTOS TELLO 2022\SCM SPILL OVERS\outputs\PEAO\densidad_g\1%\simulacion_4\output_tests.xlsx',p_value_vec_"&amp;SI284&amp;"','p_value_vec_"&amp;SI284&amp;"');"</f>
        <v>xlswrite('G:\Mi unidad\1. PROYECTOS TELLO 2022\SCM SPILL OVERS\outputs\PEAO\densidad_g\1%\simulacion_4\output_tests.xlsx',p_value_vec_159','p_value_vec_159');</v>
      </c>
      <c r="SU284">
        <v>159</v>
      </c>
      <c r="SV284" t="str">
        <f>"xlswrite('G:\Mi unidad\1. PROYECTOS TELLO 2022\SCM SPILL OVERS\outputs\PEAO\distancia_centro_salud\1%\simulacion_4\output_tests.xlsx',p_value_vec_"&amp;SU284&amp;"','p_value_vec_"&amp;SU284&amp;"');"</f>
        <v>xlswrite('G:\Mi unidad\1. PROYECTOS TELLO 2022\SCM SPILL OVERS\outputs\PEAO\distancia_centro_salud\1%\simulacion_4\output_tests.xlsx',p_value_vec_159','p_value_vec_159');</v>
      </c>
      <c r="TH284">
        <v>159</v>
      </c>
      <c r="TI284" t="str">
        <f>"xlswrite('G:\Mi unidad\1. PROYECTOS TELLO 2022\SCM SPILL OVERS\outputs\PEAO\informalidad\1%\simulacion_4\output_tests.xlsx',p_value_vec_"&amp;TH284&amp;"','p_value_vec_"&amp;TH284&amp;"');"</f>
        <v>xlswrite('G:\Mi unidad\1. PROYECTOS TELLO 2022\SCM SPILL OVERS\outputs\PEAO\informalidad\1%\simulacion_4\output_tests.xlsx',p_value_vec_159','p_value_vec_159');</v>
      </c>
      <c r="TU284">
        <v>159</v>
      </c>
      <c r="TV284" t="str">
        <f>"xlswrite('G:\Mi unidad\1. PROYECTOS TELLO 2022\SCM SPILL OVERS\outputs\PEAO\alimentos\1%\simulacion_4\output_tests.xlsx',p_value_vec_"&amp;TU284&amp;"','p_value_vec_"&amp;TU284&amp;"');"</f>
        <v>xlswrite('G:\Mi unidad\1. PROYECTOS TELLO 2022\SCM SPILL OVERS\outputs\PEAO\alimentos\1%\simulacion_4\output_tests.xlsx',p_value_vec_159','p_value_vec_159');</v>
      </c>
      <c r="UB284">
        <v>159</v>
      </c>
      <c r="UC284" t="str">
        <f>"xlswrite('G:\Mi unidad\1. PROYECTOS TELLO 2022\SCM SPILL OVERS\outputs\PEAO\jefe_hogar\1%\simulacion_4\output_tests.xlsx',p_value_vec_"&amp;UB284&amp;"','p_value_vec_"&amp;UB284&amp;"');"</f>
        <v>xlswrite('G:\Mi unidad\1. PROYECTOS TELLO 2022\SCM SPILL OVERS\outputs\PEAO\jefe_hogar\1%\simulacion_4\output_tests.xlsx',p_value_vec_159','p_value_vec_159');</v>
      </c>
      <c r="UI284">
        <v>159</v>
      </c>
      <c r="UJ284" t="str">
        <f>"xlswrite('G:\Mi unidad\1. PROYECTOS TELLO 2022\SCM SPILL OVERS\outputs\PEAO\mujeres\1%\simulacion_4\output_tests.xlsx',p_value_vec_"&amp;UI284&amp;"','p_value_vec_"&amp;UI284&amp;"');"</f>
        <v>xlswrite('G:\Mi unidad\1. PROYECTOS TELLO 2022\SCM SPILL OVERS\outputs\PEAO\mujeres\1%\simulacion_4\output_tests.xlsx',p_value_vec_159','p_value_vec_159');</v>
      </c>
      <c r="UU284">
        <v>159</v>
      </c>
      <c r="UV284" t="str">
        <f>"xlswrite('G:\Mi unidad\1. PROYECTOS TELLO 2022\SCM SPILL OVERS\outputs\PEAO\criminalidad\1%\simulacion_4\output_tests.xlsx',p_value_vec_"&amp;UU284&amp;"','p_value_vec_"&amp;UU284&amp;"');"</f>
        <v>xlswrite('G:\Mi unidad\1. PROYECTOS TELLO 2022\SCM SPILL OVERS\outputs\PEAO\criminalidad\1%\simulacion_4\output_tests.xlsx',p_value_vec_159','p_value_vec_159');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OVERS\outputs\PEAO\bajo_niv_educ\1%\simulacion_4\output_tests.xlsx',alpha1_hat_vec_"&amp;QW285&amp;"','alpha1_hat_vec_"&amp;QW285&amp;"');"</f>
        <v>xlswrite('G:\Mi unidad\1. PROYECTOS TELLO 2022\SCM SPILL OVERS\outputs\PEAO\bajo_niv_educ\1%\simulacion_4\output_tests.xlsx',alpha1_hat_vec_159','alpha1_hat_vec_159');</v>
      </c>
      <c r="RK285">
        <v>159</v>
      </c>
      <c r="RL285" t="str">
        <f>"xlswrite('G:\Mi unidad\1. PROYECTOS TELLO 2022\SCM SPILL OVERS\outputs\PEAO\bajo_ingreso\1%\simulacion_4\output_tests.xlsx',alpha1_hat_vec_"&amp;RK285&amp;"','alpha1_hat_vec_"&amp;RK285&amp;"');"</f>
        <v>xlswrite('G:\Mi unidad\1. PROYECTOS TELLO 2022\SCM SPILL OVERS\outputs\PEAO\bajo_ingreso\1%\simulacion_4\output_tests.xlsx',alpha1_hat_vec_159','alpha1_hat_vec_159');</v>
      </c>
      <c r="RW285">
        <v>159</v>
      </c>
      <c r="RX285" t="str">
        <f>"xlswrite('G:\Mi unidad\1. PROYECTOS TELLO 2022\SCM SPILL OVERS\outputs\PEAO\densidad\1%\simulacion_4\output_tests.xlsx',alpha1_hat_vec_"&amp;RW285&amp;"','alpha1_hat_vec_"&amp;RW285&amp;"');"</f>
        <v>xlswrite('G:\Mi unidad\1. PROYECTOS TELLO 2022\SCM SPILL OVERS\outputs\PEAO\densidad\1%\simulacion_4\output_tests.xlsx',alpha1_hat_vec_159','alpha1_hat_vec_159');</v>
      </c>
      <c r="SI285">
        <v>159</v>
      </c>
      <c r="SJ285" t="str">
        <f>"xlswrite('G:\Mi unidad\1. PROYECTOS TELLO 2022\SCM SPILL OVERS\outputs\PEAO\densidad_g\1%\simulacion_4\output_tests.xlsx',alpha1_hat_vec_"&amp;SI285&amp;"','alpha1_hat_vec_"&amp;SI285&amp;"');"</f>
        <v>xlswrite('G:\Mi unidad\1. PROYECTOS TELLO 2022\SCM SPILL OVERS\outputs\PEAO\densidad_g\1%\simulacion_4\output_tests.xlsx',alpha1_hat_vec_159','alpha1_hat_vec_159');</v>
      </c>
      <c r="SU285">
        <v>159</v>
      </c>
      <c r="SV285" t="str">
        <f>"xlswrite('G:\Mi unidad\1. PROYECTOS TELLO 2022\SCM SPILL OVERS\outputs\PEAO\distancia_centro_salud\1%\simulacion_4\output_tests.xlsx',alpha1_hat_vec_"&amp;SU285&amp;"','alpha1_hat_vec_"&amp;SU285&amp;"');"</f>
        <v>xlswrite('G:\Mi unidad\1. PROYECTOS TELLO 2022\SCM SPILL OVERS\outputs\PEAO\distancia_centro_salud\1%\simulacion_4\output_tests.xlsx',alpha1_hat_vec_159','alpha1_hat_vec_159');</v>
      </c>
      <c r="TH285">
        <v>159</v>
      </c>
      <c r="TI285" t="str">
        <f>"xlswrite('G:\Mi unidad\1. PROYECTOS TELLO 2022\SCM SPILL OVERS\outputs\PEAO\informalidad\1%\simulacion_4\output_tests.xlsx',alpha1_hat_vec_"&amp;TH285&amp;"','alpha1_hat_vec_"&amp;TH285&amp;"');"</f>
        <v>xlswrite('G:\Mi unidad\1. PROYECTOS TELLO 2022\SCM SPILL OVERS\outputs\PEAO\informalidad\1%\simulacion_4\output_tests.xlsx',alpha1_hat_vec_159','alpha1_hat_vec_159');</v>
      </c>
      <c r="TU285">
        <v>159</v>
      </c>
      <c r="TV285" t="str">
        <f>"xlswrite('G:\Mi unidad\1. PROYECTOS TELLO 2022\SCM SPILL OVERS\outputs\PEAO\alimentos\1%\simulacion_4\output_tests.xlsx',alpha1_hat_vec_"&amp;TU285&amp;"','alpha1_hat_vec_"&amp;TU285&amp;"');"</f>
        <v>xlswrite('G:\Mi unidad\1. PROYECTOS TELLO 2022\SCM SPILL OVERS\outputs\PEAO\alimentos\1%\simulacion_4\output_tests.xlsx',alpha1_hat_vec_159','alpha1_hat_vec_159');</v>
      </c>
      <c r="UB285">
        <v>159</v>
      </c>
      <c r="UC285" t="str">
        <f>"xlswrite('G:\Mi unidad\1. PROYECTOS TELLO 2022\SCM SPILL OVERS\outputs\PEAO\jefe_hogar\1%\simulacion_4\output_tests.xlsx',alpha1_hat_vec_"&amp;UB285&amp;"','alpha1_hat_vec_"&amp;UB285&amp;"');"</f>
        <v>xlswrite('G:\Mi unidad\1. PROYECTOS TELLO 2022\SCM SPILL OVERS\outputs\PEAO\jefe_hogar\1%\simulacion_4\output_tests.xlsx',alpha1_hat_vec_159','alpha1_hat_vec_159');</v>
      </c>
      <c r="UI285">
        <v>159</v>
      </c>
      <c r="UJ285" t="str">
        <f>"xlswrite('G:\Mi unidad\1. PROYECTOS TELLO 2022\SCM SPILL OVERS\outputs\PEAO\mujeres\1%\simulacion_4\output_tests.xlsx',alpha1_hat_vec_"&amp;UI285&amp;"','alpha1_hat_vec_"&amp;UI285&amp;"');"</f>
        <v>xlswrite('G:\Mi unidad\1. PROYECTOS TELLO 2022\SCM SPILL OVERS\outputs\PEAO\mujeres\1%\simulacion_4\output_tests.xlsx',alpha1_hat_vec_159','alpha1_hat_vec_159');</v>
      </c>
      <c r="UU285">
        <v>159</v>
      </c>
      <c r="UV285" t="str">
        <f>"xlswrite('G:\Mi unidad\1. PROYECTOS TELLO 2022\SCM SPILL OVERS\outputs\PEAO\criminalidad\1%\simulacion_4\output_tests.xlsx',alpha1_hat_vec_"&amp;UU285&amp;"','alpha1_hat_vec_"&amp;UU285&amp;"');"</f>
        <v>xlswrite('G:\Mi unidad\1. PROYECTOS TELLO 2022\SCM SPILL OVERS\outputs\PEAO\criminalidad\1%\simulacion_4\output_tests.xlsx',alpha1_hat_vec_159','alpha1_hat_vec_159');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sp_andrews_te(Y_pre_"&amp;QI286&amp;",PEAO_"&amp;QI286&amp;"(:,T+s),A_"&amp;QI286&amp;",C,.05);"</f>
        <v xml:space="preserve">    [p_value_91,lb_91,ub_91] = sp_andrews_te(Y_pre_91,PEAO_91(:,T+s),A_91,C,.05);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OVERS\outputs\PEAO\bajo_niv_educ\1%\simulacion_4\output_tests.xlsx',spillover_test_"&amp;QW286&amp;"','sp_test_"&amp;QW286&amp;"');"</f>
        <v>xlswrite('G:\Mi unidad\1. PROYECTOS TELLO 2022\SCM SPILL OVERS\outputs\PEAO\bajo_niv_educ\1%\simulacion_4\output_tests.xlsx',spillover_test_159','sp_test_159');</v>
      </c>
      <c r="RK286">
        <v>159</v>
      </c>
      <c r="RL286" t="str">
        <f>"xlswrite('G:\Mi unidad\1. PROYECTOS TELLO 2022\SCM SPILL OVERS\outputs\PEAO\bajo_ingreso\1%\simulacion_4\output_tests.xlsx',spillover_test_"&amp;RK286&amp;"','sp_test_"&amp;RK286&amp;"');"</f>
        <v>xlswrite('G:\Mi unidad\1. PROYECTOS TELLO 2022\SCM SPILL OVERS\outputs\PEAO\bajo_ingreso\1%\simulacion_4\output_tests.xlsx',spillover_test_159','sp_test_159');</v>
      </c>
      <c r="RW286">
        <v>159</v>
      </c>
      <c r="RX286" t="str">
        <f>"xlswrite('G:\Mi unidad\1. PROYECTOS TELLO 2022\SCM SPILL OVERS\outputs\PEAO\densidad\1%\simulacion_4\output_tests.xlsx',spillover_test_"&amp;RW286&amp;"','sp_test_"&amp;RW286&amp;"');"</f>
        <v>xlswrite('G:\Mi unidad\1. PROYECTOS TELLO 2022\SCM SPILL OVERS\outputs\PEAO\densidad\1%\simulacion_4\output_tests.xlsx',spillover_test_159','sp_test_159');</v>
      </c>
      <c r="SI286">
        <v>159</v>
      </c>
      <c r="SJ286" t="str">
        <f>"xlswrite('G:\Mi unidad\1. PROYECTOS TELLO 2022\SCM SPILL OVERS\outputs\PEAO\densidad_g\1%\simulacion_4\output_tests.xlsx',spillover_test_"&amp;SI286&amp;"','sp_test_"&amp;SI286&amp;"');"</f>
        <v>xlswrite('G:\Mi unidad\1. PROYECTOS TELLO 2022\SCM SPILL OVERS\outputs\PEAO\densidad_g\1%\simulacion_4\output_tests.xlsx',spillover_test_159','sp_test_159');</v>
      </c>
      <c r="SU286">
        <v>159</v>
      </c>
      <c r="SV286" t="str">
        <f>"xlswrite('G:\Mi unidad\1. PROYECTOS TELLO 2022\SCM SPILL OVERS\outputs\PEAO\distancia_centro_salud\1%\simulacion_4\output_tests.xlsx',spillover_test_"&amp;SU286&amp;"','sp_test_"&amp;SU286&amp;"');"</f>
        <v>xlswrite('G:\Mi unidad\1. PROYECTOS TELLO 2022\SCM SPILL OVERS\outputs\PEAO\distancia_centro_salud\1%\simulacion_4\output_tests.xlsx',spillover_test_159','sp_test_159');</v>
      </c>
      <c r="TH286">
        <v>159</v>
      </c>
      <c r="TI286" t="str">
        <f>"xlswrite('G:\Mi unidad\1. PROYECTOS TELLO 2022\SCM SPILL OVERS\outputs\PEAO\informalidad\1%\simulacion_4\output_tests.xlsx',spillover_test_"&amp;TH286&amp;"','sp_test_"&amp;TH286&amp;"');"</f>
        <v>xlswrite('G:\Mi unidad\1. PROYECTOS TELLO 2022\SCM SPILL OVERS\outputs\PEAO\informalidad\1%\simulacion_4\output_tests.xlsx',spillover_test_159','sp_test_159');</v>
      </c>
      <c r="TU286">
        <v>159</v>
      </c>
      <c r="TV286" t="str">
        <f>"xlswrite('G:\Mi unidad\1. PROYECTOS TELLO 2022\SCM SPILL OVERS\outputs\PEAO\alimentos\1%\simulacion_4\output_tests.xlsx',spillover_test_"&amp;TU286&amp;"','sp_test_"&amp;TU286&amp;"');"</f>
        <v>xlswrite('G:\Mi unidad\1. PROYECTOS TELLO 2022\SCM SPILL OVERS\outputs\PEAO\alimentos\1%\simulacion_4\output_tests.xlsx',spillover_test_159','sp_test_159');</v>
      </c>
      <c r="UB286">
        <v>159</v>
      </c>
      <c r="UC286" t="str">
        <f>"xlswrite('G:\Mi unidad\1. PROYECTOS TELLO 2022\SCM SPILL OVERS\outputs\PEAO\jefe_hogar\1%\simulacion_4\output_tests.xlsx',spillover_test_"&amp;UB286&amp;"','sp_test_"&amp;UB286&amp;"');"</f>
        <v>xlswrite('G:\Mi unidad\1. PROYECTOS TELLO 2022\SCM SPILL OVERS\outputs\PEAO\jefe_hogar\1%\simulacion_4\output_tests.xlsx',spillover_test_159','sp_test_159');</v>
      </c>
      <c r="UI286">
        <v>159</v>
      </c>
      <c r="UJ286" t="str">
        <f>"xlswrite('G:\Mi unidad\1. PROYECTOS TELLO 2022\SCM SPILL OVERS\outputs\PEAO\mujeres\1%\simulacion_4\output_tests.xlsx',spillover_test_"&amp;UI286&amp;"','sp_test_"&amp;UI286&amp;"');"</f>
        <v>xlswrite('G:\Mi unidad\1. PROYECTOS TELLO 2022\SCM SPILL OVERS\outputs\PEAO\mujeres\1%\simulacion_4\output_tests.xlsx',spillover_test_159','sp_test_159');</v>
      </c>
      <c r="UU286">
        <v>159</v>
      </c>
      <c r="UV286" t="str">
        <f>"xlswrite('G:\Mi unidad\1. PROYECTOS TELLO 2022\SCM SPILL OVERS\outputs\PEAO\criminalidad\1%\simulacion_4\output_tests.xlsx',spillover_test_"&amp;UU286&amp;"','sp_test_"&amp;UU286&amp;"');"</f>
        <v>xlswrite('G:\Mi unidad\1. PROYECTOS TELLO 2022\SCM SPILL OVERS\outputs\PEAO\criminalidad\1%\simulacion_4\output_tests.xlsx',spillover_test_159','sp_test_159');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OVERS\outputs\PEAO\bajo_niv_educ\1%\simulacion_4\output_tests.xlsx',lb_vec_"&amp;QW287&amp;"','lb_vec_"&amp;QW287&amp;"');"</f>
        <v>xlswrite('G:\Mi unidad\1. PROYECTOS TELLO 2022\SCM SPILL OVERS\outputs\PEAO\bajo_niv_educ\1%\simulacion_4\output_tests.xlsx',lb_vec_162','lb_vec_162');</v>
      </c>
      <c r="RK287">
        <v>162</v>
      </c>
      <c r="RL287" t="str">
        <f>"xlswrite('G:\Mi unidad\1. PROYECTOS TELLO 2022\SCM SPILL OVERS\outputs\PEAO\bajo_ingreso\1%\simulacion_4\output_tests.xlsx',lb_vec_"&amp;RK287&amp;"','lb_vec_"&amp;RK287&amp;"');"</f>
        <v>xlswrite('G:\Mi unidad\1. PROYECTOS TELLO 2022\SCM SPILL OVERS\outputs\PEAO\bajo_ingreso\1%\simulacion_4\output_tests.xlsx',lb_vec_162','lb_vec_162');</v>
      </c>
      <c r="RW287">
        <v>162</v>
      </c>
      <c r="RX287" t="str">
        <f>"xlswrite('G:\Mi unidad\1. PROYECTOS TELLO 2022\SCM SPILL OVERS\outputs\PEAO\densidad\1%\simulacion_4\output_tests.xlsx',lb_vec_"&amp;RW287&amp;"','lb_vec_"&amp;RW287&amp;"');"</f>
        <v>xlswrite('G:\Mi unidad\1. PROYECTOS TELLO 2022\SCM SPILL OVERS\outputs\PEAO\densidad\1%\simulacion_4\output_tests.xlsx',lb_vec_162','lb_vec_162');</v>
      </c>
      <c r="SI287">
        <v>162</v>
      </c>
      <c r="SJ287" t="str">
        <f>"xlswrite('G:\Mi unidad\1. PROYECTOS TELLO 2022\SCM SPILL OVERS\outputs\PEAO\densidad_g\1%\simulacion_4\output_tests.xlsx',lb_vec_"&amp;SI287&amp;"','lb_vec_"&amp;SI287&amp;"');"</f>
        <v>xlswrite('G:\Mi unidad\1. PROYECTOS TELLO 2022\SCM SPILL OVERS\outputs\PEAO\densidad_g\1%\simulacion_4\output_tests.xlsx',lb_vec_162','lb_vec_162');</v>
      </c>
      <c r="SU287">
        <v>162</v>
      </c>
      <c r="SV287" t="str">
        <f>"xlswrite('G:\Mi unidad\1. PROYECTOS TELLO 2022\SCM SPILL OVERS\outputs\PEAO\distancia_centro_salud\1%\simulacion_4\output_tests.xlsx',lb_vec_"&amp;SU287&amp;"','lb_vec_"&amp;SU287&amp;"');"</f>
        <v>xlswrite('G:\Mi unidad\1. PROYECTOS TELLO 2022\SCM SPILL OVERS\outputs\PEAO\distancia_centro_salud\1%\simulacion_4\output_tests.xlsx',lb_vec_162','lb_vec_162');</v>
      </c>
      <c r="TH287">
        <v>162</v>
      </c>
      <c r="TI287" t="str">
        <f>"xlswrite('G:\Mi unidad\1. PROYECTOS TELLO 2022\SCM SPILL OVERS\outputs\PEAO\informalidad\1%\simulacion_4\output_tests.xlsx',lb_vec_"&amp;TH287&amp;"','lb_vec_"&amp;TH287&amp;"');"</f>
        <v>xlswrite('G:\Mi unidad\1. PROYECTOS TELLO 2022\SCM SPILL OVERS\outputs\PEAO\informalidad\1%\simulacion_4\output_tests.xlsx',lb_vec_162','lb_vec_162');</v>
      </c>
      <c r="TU287">
        <v>162</v>
      </c>
      <c r="TV287" t="str">
        <f>"xlswrite('G:\Mi unidad\1. PROYECTOS TELLO 2022\SCM SPILL OVERS\outputs\PEAO\alimentos\1%\simulacion_4\output_tests.xlsx',lb_vec_"&amp;TU287&amp;"','lb_vec_"&amp;TU287&amp;"');"</f>
        <v>xlswrite('G:\Mi unidad\1. PROYECTOS TELLO 2022\SCM SPILL OVERS\outputs\PEAO\alimentos\1%\simulacion_4\output_tests.xlsx',lb_vec_162','lb_vec_162');</v>
      </c>
      <c r="UB287">
        <v>162</v>
      </c>
      <c r="UC287" t="str">
        <f>"xlswrite('G:\Mi unidad\1. PROYECTOS TELLO 2022\SCM SPILL OVERS\outputs\PEAO\jefe_hogar\1%\simulacion_4\output_tests.xlsx',lb_vec_"&amp;UB287&amp;"','lb_vec_"&amp;UB287&amp;"');"</f>
        <v>xlswrite('G:\Mi unidad\1. PROYECTOS TELLO 2022\SCM SPILL OVERS\outputs\PEAO\jefe_hogar\1%\simulacion_4\output_tests.xlsx',lb_vec_162','lb_vec_162');</v>
      </c>
      <c r="UI287">
        <v>162</v>
      </c>
      <c r="UJ287" t="str">
        <f>"xlswrite('G:\Mi unidad\1. PROYECTOS TELLO 2022\SCM SPILL OVERS\outputs\PEAO\mujeres\1%\simulacion_4\output_tests.xlsx',lb_vec_"&amp;UI287&amp;"','lb_vec_"&amp;UI287&amp;"');"</f>
        <v>xlswrite('G:\Mi unidad\1. PROYECTOS TELLO 2022\SCM SPILL OVERS\outputs\PEAO\mujeres\1%\simulacion_4\output_tests.xlsx',lb_vec_162','lb_vec_162');</v>
      </c>
      <c r="UU287">
        <v>162</v>
      </c>
      <c r="UV287" t="str">
        <f>"xlswrite('G:\Mi unidad\1. PROYECTOS TELLO 2022\SCM SPILL OVERS\outputs\PEAO\criminalidad\1%\simulacion_4\output_tests.xlsx',lb_vec_"&amp;UU287&amp;"','lb_vec_"&amp;UU287&amp;"');"</f>
        <v>xlswrite('G:\Mi unidad\1. PROYECTOS TELLO 2022\SCM SPILL OVERS\outputs\PEAO\criminalidad\1%\simulacion_4\output_tests.xlsx',lb_vec_162','lb_vec_162');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OVERS\outputs\PEAO\bajo_niv_educ\1%\simulacion_4\output_tests.xlsx',ub_vec_"&amp;QW288&amp;"','ub_vec_"&amp;QW288&amp;"');"</f>
        <v>xlswrite('G:\Mi unidad\1. PROYECTOS TELLO 2022\SCM SPILL OVERS\outputs\PEAO\bajo_niv_educ\1%\simulacion_4\output_tests.xlsx',ub_vec_162','ub_vec_162');</v>
      </c>
      <c r="RK288">
        <v>162</v>
      </c>
      <c r="RL288" t="str">
        <f>"xlswrite('G:\Mi unidad\1. PROYECTOS TELLO 2022\SCM SPILL OVERS\outputs\PEAO\bajo_ingreso\1%\simulacion_4\output_tests.xlsx',ub_vec_"&amp;RK288&amp;"','ub_vec_"&amp;RK288&amp;"');"</f>
        <v>xlswrite('G:\Mi unidad\1. PROYECTOS TELLO 2022\SCM SPILL OVERS\outputs\PEAO\bajo_ingreso\1%\simulacion_4\output_tests.xlsx',ub_vec_162','ub_vec_162');</v>
      </c>
      <c r="RW288">
        <v>162</v>
      </c>
      <c r="RX288" t="str">
        <f>"xlswrite('G:\Mi unidad\1. PROYECTOS TELLO 2022\SCM SPILL OVERS\outputs\PEAO\densidad\1%\simulacion_4\output_tests.xlsx',ub_vec_"&amp;RW288&amp;"','ub_vec_"&amp;RW288&amp;"');"</f>
        <v>xlswrite('G:\Mi unidad\1. PROYECTOS TELLO 2022\SCM SPILL OVERS\outputs\PEAO\densidad\1%\simulacion_4\output_tests.xlsx',ub_vec_162','ub_vec_162');</v>
      </c>
      <c r="SI288">
        <v>162</v>
      </c>
      <c r="SJ288" t="str">
        <f>"xlswrite('G:\Mi unidad\1. PROYECTOS TELLO 2022\SCM SPILL OVERS\outputs\PEAO\densidad_g\1%\simulacion_4\output_tests.xlsx',ub_vec_"&amp;SI288&amp;"','ub_vec_"&amp;SI288&amp;"');"</f>
        <v>xlswrite('G:\Mi unidad\1. PROYECTOS TELLO 2022\SCM SPILL OVERS\outputs\PEAO\densidad_g\1%\simulacion_4\output_tests.xlsx',ub_vec_162','ub_vec_162');</v>
      </c>
      <c r="SU288">
        <v>162</v>
      </c>
      <c r="SV288" t="str">
        <f>"xlswrite('G:\Mi unidad\1. PROYECTOS TELLO 2022\SCM SPILL OVERS\outputs\PEAO\distancia_centro_salud\1%\simulacion_4\output_tests.xlsx',ub_vec_"&amp;SU288&amp;"','ub_vec_"&amp;SU288&amp;"');"</f>
        <v>xlswrite('G:\Mi unidad\1. PROYECTOS TELLO 2022\SCM SPILL OVERS\outputs\PEAO\distancia_centro_salud\1%\simulacion_4\output_tests.xlsx',ub_vec_162','ub_vec_162');</v>
      </c>
      <c r="TH288">
        <v>162</v>
      </c>
      <c r="TI288" t="str">
        <f>"xlswrite('G:\Mi unidad\1. PROYECTOS TELLO 2022\SCM SPILL OVERS\outputs\PEAO\informalidad\1%\simulacion_4\output_tests.xlsx',ub_vec_"&amp;TH288&amp;"','ub_vec_"&amp;TH288&amp;"');"</f>
        <v>xlswrite('G:\Mi unidad\1. PROYECTOS TELLO 2022\SCM SPILL OVERS\outputs\PEAO\informalidad\1%\simulacion_4\output_tests.xlsx',ub_vec_162','ub_vec_162');</v>
      </c>
      <c r="TU288">
        <v>162</v>
      </c>
      <c r="TV288" t="str">
        <f>"xlswrite('G:\Mi unidad\1. PROYECTOS TELLO 2022\SCM SPILL OVERS\outputs\PEAO\alimentos\1%\simulacion_4\output_tests.xlsx',ub_vec_"&amp;TU288&amp;"','ub_vec_"&amp;TU288&amp;"');"</f>
        <v>xlswrite('G:\Mi unidad\1. PROYECTOS TELLO 2022\SCM SPILL OVERS\outputs\PEAO\alimentos\1%\simulacion_4\output_tests.xlsx',ub_vec_162','ub_vec_162');</v>
      </c>
      <c r="UB288">
        <v>162</v>
      </c>
      <c r="UC288" t="str">
        <f>"xlswrite('G:\Mi unidad\1. PROYECTOS TELLO 2022\SCM SPILL OVERS\outputs\PEAO\jefe_hogar\1%\simulacion_4\output_tests.xlsx',ub_vec_"&amp;UB288&amp;"','ub_vec_"&amp;UB288&amp;"');"</f>
        <v>xlswrite('G:\Mi unidad\1. PROYECTOS TELLO 2022\SCM SPILL OVERS\outputs\PEAO\jefe_hogar\1%\simulacion_4\output_tests.xlsx',ub_vec_162','ub_vec_162');</v>
      </c>
      <c r="UI288">
        <v>162</v>
      </c>
      <c r="UJ288" t="str">
        <f>"xlswrite('G:\Mi unidad\1. PROYECTOS TELLO 2022\SCM SPILL OVERS\outputs\PEAO\mujeres\1%\simulacion_4\output_tests.xlsx',ub_vec_"&amp;UI288&amp;"','ub_vec_"&amp;UI288&amp;"');"</f>
        <v>xlswrite('G:\Mi unidad\1. PROYECTOS TELLO 2022\SCM SPILL OVERS\outputs\PEAO\mujeres\1%\simulacion_4\output_tests.xlsx',ub_vec_162','ub_vec_162');</v>
      </c>
      <c r="UU288">
        <v>162</v>
      </c>
      <c r="UV288" t="str">
        <f>"xlswrite('G:\Mi unidad\1. PROYECTOS TELLO 2022\SCM SPILL OVERS\outputs\PEAO\criminalidad\1%\simulacion_4\output_tests.xlsx',ub_vec_"&amp;UU288&amp;"','ub_vec_"&amp;UU288&amp;"');"</f>
        <v>xlswrite('G:\Mi unidad\1. PROYECTOS TELLO 2022\SCM SPILL OVERS\outputs\PEAO\criminalidad\1%\simulacion_4\output_tests.xlsx',ub_vec_162','ub_vec_162');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sp_andrews(Y_pre_"&amp;QP289&amp;",PEAO_"&amp;QP289&amp;"(:,T+s),A_"&amp;QP289&amp;",C,d,alpha_sig);"</f>
        <v xml:space="preserve">    spillover_test_140(s) = sp_andrews(Y_pre_140,PEAO_140(:,T+s),A_140,C,d,alpha_sig);</v>
      </c>
      <c r="QW289">
        <v>162</v>
      </c>
      <c r="QX289" t="str">
        <f>"xlswrite('G:\Mi unidad\1. PROYECTOS TELLO 2022\SCM SPILL OVERS\outputs\PEAO\bajo_niv_educ\1%\simulacion_4\output_tests.xlsx',p_value_vec_"&amp;QW289&amp;"','p_value_vec_"&amp;QW289&amp;"');"</f>
        <v>xlswrite('G:\Mi unidad\1. PROYECTOS TELLO 2022\SCM SPILL OVERS\outputs\PEAO\bajo_niv_educ\1%\simulacion_4\output_tests.xlsx',p_value_vec_162','p_value_vec_162');</v>
      </c>
      <c r="RK289">
        <v>162</v>
      </c>
      <c r="RL289" t="str">
        <f>"xlswrite('G:\Mi unidad\1. PROYECTOS TELLO 2022\SCM SPILL OVERS\outputs\PEAO\bajo_ingreso\1%\simulacion_4\output_tests.xlsx',p_value_vec_"&amp;RK289&amp;"','p_value_vec_"&amp;RK289&amp;"');"</f>
        <v>xlswrite('G:\Mi unidad\1. PROYECTOS TELLO 2022\SCM SPILL OVERS\outputs\PEAO\bajo_ingreso\1%\simulacion_4\output_tests.xlsx',p_value_vec_162','p_value_vec_162');</v>
      </c>
      <c r="RW289">
        <v>162</v>
      </c>
      <c r="RX289" t="str">
        <f>"xlswrite('G:\Mi unidad\1. PROYECTOS TELLO 2022\SCM SPILL OVERS\outputs\PEAO\densidad\1%\simulacion_4\output_tests.xlsx',p_value_vec_"&amp;RW289&amp;"','p_value_vec_"&amp;RW289&amp;"');"</f>
        <v>xlswrite('G:\Mi unidad\1. PROYECTOS TELLO 2022\SCM SPILL OVERS\outputs\PEAO\densidad\1%\simulacion_4\output_tests.xlsx',p_value_vec_162','p_value_vec_162');</v>
      </c>
      <c r="SI289">
        <v>162</v>
      </c>
      <c r="SJ289" t="str">
        <f>"xlswrite('G:\Mi unidad\1. PROYECTOS TELLO 2022\SCM SPILL OVERS\outputs\PEAO\densidad_g\1%\simulacion_4\output_tests.xlsx',p_value_vec_"&amp;SI289&amp;"','p_value_vec_"&amp;SI289&amp;"');"</f>
        <v>xlswrite('G:\Mi unidad\1. PROYECTOS TELLO 2022\SCM SPILL OVERS\outputs\PEAO\densidad_g\1%\simulacion_4\output_tests.xlsx',p_value_vec_162','p_value_vec_162');</v>
      </c>
      <c r="SU289">
        <v>162</v>
      </c>
      <c r="SV289" t="str">
        <f>"xlswrite('G:\Mi unidad\1. PROYECTOS TELLO 2022\SCM SPILL OVERS\outputs\PEAO\distancia_centro_salud\1%\simulacion_4\output_tests.xlsx',p_value_vec_"&amp;SU289&amp;"','p_value_vec_"&amp;SU289&amp;"');"</f>
        <v>xlswrite('G:\Mi unidad\1. PROYECTOS TELLO 2022\SCM SPILL OVERS\outputs\PEAO\distancia_centro_salud\1%\simulacion_4\output_tests.xlsx',p_value_vec_162','p_value_vec_162');</v>
      </c>
      <c r="TH289">
        <v>162</v>
      </c>
      <c r="TI289" t="str">
        <f>"xlswrite('G:\Mi unidad\1. PROYECTOS TELLO 2022\SCM SPILL OVERS\outputs\PEAO\informalidad\1%\simulacion_4\output_tests.xlsx',p_value_vec_"&amp;TH289&amp;"','p_value_vec_"&amp;TH289&amp;"');"</f>
        <v>xlswrite('G:\Mi unidad\1. PROYECTOS TELLO 2022\SCM SPILL OVERS\outputs\PEAO\informalidad\1%\simulacion_4\output_tests.xlsx',p_value_vec_162','p_value_vec_162');</v>
      </c>
      <c r="TU289">
        <v>162</v>
      </c>
      <c r="TV289" t="str">
        <f>"xlswrite('G:\Mi unidad\1. PROYECTOS TELLO 2022\SCM SPILL OVERS\outputs\PEAO\alimentos\1%\simulacion_4\output_tests.xlsx',p_value_vec_"&amp;TU289&amp;"','p_value_vec_"&amp;TU289&amp;"');"</f>
        <v>xlswrite('G:\Mi unidad\1. PROYECTOS TELLO 2022\SCM SPILL OVERS\outputs\PEAO\alimentos\1%\simulacion_4\output_tests.xlsx',p_value_vec_162','p_value_vec_162');</v>
      </c>
      <c r="UB289">
        <v>162</v>
      </c>
      <c r="UC289" t="str">
        <f>"xlswrite('G:\Mi unidad\1. PROYECTOS TELLO 2022\SCM SPILL OVERS\outputs\PEAO\jefe_hogar\1%\simulacion_4\output_tests.xlsx',p_value_vec_"&amp;UB289&amp;"','p_value_vec_"&amp;UB289&amp;"');"</f>
        <v>xlswrite('G:\Mi unidad\1. PROYECTOS TELLO 2022\SCM SPILL OVERS\outputs\PEAO\jefe_hogar\1%\simulacion_4\output_tests.xlsx',p_value_vec_162','p_value_vec_162');</v>
      </c>
      <c r="UI289">
        <v>162</v>
      </c>
      <c r="UJ289" t="str">
        <f>"xlswrite('G:\Mi unidad\1. PROYECTOS TELLO 2022\SCM SPILL OVERS\outputs\PEAO\mujeres\1%\simulacion_4\output_tests.xlsx',p_value_vec_"&amp;UI289&amp;"','p_value_vec_"&amp;UI289&amp;"');"</f>
        <v>xlswrite('G:\Mi unidad\1. PROYECTOS TELLO 2022\SCM SPILL OVERS\outputs\PEAO\mujeres\1%\simulacion_4\output_tests.xlsx',p_value_vec_162','p_value_vec_162');</v>
      </c>
      <c r="UU289">
        <v>162</v>
      </c>
      <c r="UV289" t="str">
        <f>"xlswrite('G:\Mi unidad\1. PROYECTOS TELLO 2022\SCM SPILL OVERS\outputs\PEAO\criminalidad\1%\simulacion_4\output_tests.xlsx',p_value_vec_"&amp;UU289&amp;"','p_value_vec_"&amp;UU289&amp;"');"</f>
        <v>xlswrite('G:\Mi unidad\1. PROYECTOS TELLO 2022\SCM SPILL OVERS\outputs\PEAO\criminalidad\1%\simulacion_4\output_tests.xlsx',p_value_vec_162','p_value_vec_162');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OVERS\outputs\PEAO\bajo_niv_educ\1%\simulacion_4\output_tests.xlsx',alpha1_hat_vec_"&amp;QW290&amp;"','alpha1_hat_vec_"&amp;QW290&amp;"');"</f>
        <v>xlswrite('G:\Mi unidad\1. PROYECTOS TELLO 2022\SCM SPILL OVERS\outputs\PEAO\bajo_niv_educ\1%\simulacion_4\output_tests.xlsx',alpha1_hat_vec_162','alpha1_hat_vec_162');</v>
      </c>
      <c r="RK290">
        <v>162</v>
      </c>
      <c r="RL290" t="str">
        <f>"xlswrite('G:\Mi unidad\1. PROYECTOS TELLO 2022\SCM SPILL OVERS\outputs\PEAO\bajo_ingreso\1%\simulacion_4\output_tests.xlsx',alpha1_hat_vec_"&amp;RK290&amp;"','alpha1_hat_vec_"&amp;RK290&amp;"');"</f>
        <v>xlswrite('G:\Mi unidad\1. PROYECTOS TELLO 2022\SCM SPILL OVERS\outputs\PEAO\bajo_ingreso\1%\simulacion_4\output_tests.xlsx',alpha1_hat_vec_162','alpha1_hat_vec_162');</v>
      </c>
      <c r="RW290">
        <v>162</v>
      </c>
      <c r="RX290" t="str">
        <f>"xlswrite('G:\Mi unidad\1. PROYECTOS TELLO 2022\SCM SPILL OVERS\outputs\PEAO\densidad\1%\simulacion_4\output_tests.xlsx',alpha1_hat_vec_"&amp;RW290&amp;"','alpha1_hat_vec_"&amp;RW290&amp;"');"</f>
        <v>xlswrite('G:\Mi unidad\1. PROYECTOS TELLO 2022\SCM SPILL OVERS\outputs\PEAO\densidad\1%\simulacion_4\output_tests.xlsx',alpha1_hat_vec_162','alpha1_hat_vec_162');</v>
      </c>
      <c r="SI290">
        <v>162</v>
      </c>
      <c r="SJ290" t="str">
        <f>"xlswrite('G:\Mi unidad\1. PROYECTOS TELLO 2022\SCM SPILL OVERS\outputs\PEAO\densidad_g\1%\simulacion_4\output_tests.xlsx',alpha1_hat_vec_"&amp;SI290&amp;"','alpha1_hat_vec_"&amp;SI290&amp;"');"</f>
        <v>xlswrite('G:\Mi unidad\1. PROYECTOS TELLO 2022\SCM SPILL OVERS\outputs\PEAO\densidad_g\1%\simulacion_4\output_tests.xlsx',alpha1_hat_vec_162','alpha1_hat_vec_162');</v>
      </c>
      <c r="SU290">
        <v>162</v>
      </c>
      <c r="SV290" t="str">
        <f>"xlswrite('G:\Mi unidad\1. PROYECTOS TELLO 2022\SCM SPILL OVERS\outputs\PEAO\distancia_centro_salud\1%\simulacion_4\output_tests.xlsx',alpha1_hat_vec_"&amp;SU290&amp;"','alpha1_hat_vec_"&amp;SU290&amp;"');"</f>
        <v>xlswrite('G:\Mi unidad\1. PROYECTOS TELLO 2022\SCM SPILL OVERS\outputs\PEAO\distancia_centro_salud\1%\simulacion_4\output_tests.xlsx',alpha1_hat_vec_162','alpha1_hat_vec_162');</v>
      </c>
      <c r="TH290">
        <v>162</v>
      </c>
      <c r="TI290" t="str">
        <f>"xlswrite('G:\Mi unidad\1. PROYECTOS TELLO 2022\SCM SPILL OVERS\outputs\PEAO\informalidad\1%\simulacion_4\output_tests.xlsx',alpha1_hat_vec_"&amp;TH290&amp;"','alpha1_hat_vec_"&amp;TH290&amp;"');"</f>
        <v>xlswrite('G:\Mi unidad\1. PROYECTOS TELLO 2022\SCM SPILL OVERS\outputs\PEAO\informalidad\1%\simulacion_4\output_tests.xlsx',alpha1_hat_vec_162','alpha1_hat_vec_162');</v>
      </c>
      <c r="TU290">
        <v>162</v>
      </c>
      <c r="TV290" t="str">
        <f>"xlswrite('G:\Mi unidad\1. PROYECTOS TELLO 2022\SCM SPILL OVERS\outputs\PEAO\alimentos\1%\simulacion_4\output_tests.xlsx',alpha1_hat_vec_"&amp;TU290&amp;"','alpha1_hat_vec_"&amp;TU290&amp;"');"</f>
        <v>xlswrite('G:\Mi unidad\1. PROYECTOS TELLO 2022\SCM SPILL OVERS\outputs\PEAO\alimentos\1%\simulacion_4\output_tests.xlsx',alpha1_hat_vec_162','alpha1_hat_vec_162');</v>
      </c>
      <c r="UB290">
        <v>162</v>
      </c>
      <c r="UC290" t="str">
        <f>"xlswrite('G:\Mi unidad\1. PROYECTOS TELLO 2022\SCM SPILL OVERS\outputs\PEAO\jefe_hogar\1%\simulacion_4\output_tests.xlsx',alpha1_hat_vec_"&amp;UB290&amp;"','alpha1_hat_vec_"&amp;UB290&amp;"');"</f>
        <v>xlswrite('G:\Mi unidad\1. PROYECTOS TELLO 2022\SCM SPILL OVERS\outputs\PEAO\jefe_hogar\1%\simulacion_4\output_tests.xlsx',alpha1_hat_vec_162','alpha1_hat_vec_162');</v>
      </c>
      <c r="UI290">
        <v>162</v>
      </c>
      <c r="UJ290" t="str">
        <f>"xlswrite('G:\Mi unidad\1. PROYECTOS TELLO 2022\SCM SPILL OVERS\outputs\PEAO\mujeres\1%\simulacion_4\output_tests.xlsx',alpha1_hat_vec_"&amp;UI290&amp;"','alpha1_hat_vec_"&amp;UI290&amp;"');"</f>
        <v>xlswrite('G:\Mi unidad\1. PROYECTOS TELLO 2022\SCM SPILL OVERS\outputs\PEAO\mujeres\1%\simulacion_4\output_tests.xlsx',alpha1_hat_vec_162','alpha1_hat_vec_162');</v>
      </c>
      <c r="UU290">
        <v>162</v>
      </c>
      <c r="UV290" t="str">
        <f>"xlswrite('G:\Mi unidad\1. PROYECTOS TELLO 2022\SCM SPILL OVERS\outputs\PEAO\criminalidad\1%\simulacion_4\output_tests.xlsx',alpha1_hat_vec_"&amp;UU290&amp;"','alpha1_hat_vec_"&amp;UU290&amp;"');"</f>
        <v>xlswrite('G:\Mi unidad\1. PROYECTOS TELLO 2022\SCM SPILL OVERS\outputs\PEAO\criminalidad\1%\simulacion_4\output_tests.xlsx',alpha1_hat_vec_162','alpha1_hat_vec_162');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OVERS\outputs\PEAO\bajo_niv_educ\1%\simulacion_4\output_tests.xlsx',spillover_test_"&amp;QW291&amp;"','sp_test_"&amp;QW291&amp;"');"</f>
        <v>xlswrite('G:\Mi unidad\1. PROYECTOS TELLO 2022\SCM SPILL OVERS\outputs\PEAO\bajo_niv_educ\1%\simulacion_4\output_tests.xlsx',spillover_test_162','sp_test_162');</v>
      </c>
      <c r="RK291">
        <v>162</v>
      </c>
      <c r="RL291" t="str">
        <f>"xlswrite('G:\Mi unidad\1. PROYECTOS TELLO 2022\SCM SPILL OVERS\outputs\PEAO\bajo_ingreso\1%\simulacion_4\output_tests.xlsx',spillover_test_"&amp;RK291&amp;"','sp_test_"&amp;RK291&amp;"');"</f>
        <v>xlswrite('G:\Mi unidad\1. PROYECTOS TELLO 2022\SCM SPILL OVERS\outputs\PEAO\bajo_ingreso\1%\simulacion_4\output_tests.xlsx',spillover_test_162','sp_test_162');</v>
      </c>
      <c r="RW291">
        <v>162</v>
      </c>
      <c r="RX291" t="str">
        <f>"xlswrite('G:\Mi unidad\1. PROYECTOS TELLO 2022\SCM SPILL OVERS\outputs\PEAO\densidad\1%\simulacion_4\output_tests.xlsx',spillover_test_"&amp;RW291&amp;"','sp_test_"&amp;RW291&amp;"');"</f>
        <v>xlswrite('G:\Mi unidad\1. PROYECTOS TELLO 2022\SCM SPILL OVERS\outputs\PEAO\densidad\1%\simulacion_4\output_tests.xlsx',spillover_test_162','sp_test_162');</v>
      </c>
      <c r="SI291">
        <v>162</v>
      </c>
      <c r="SJ291" t="str">
        <f>"xlswrite('G:\Mi unidad\1. PROYECTOS TELLO 2022\SCM SPILL OVERS\outputs\PEAO\densidad_g\1%\simulacion_4\output_tests.xlsx',spillover_test_"&amp;SI291&amp;"','sp_test_"&amp;SI291&amp;"');"</f>
        <v>xlswrite('G:\Mi unidad\1. PROYECTOS TELLO 2022\SCM SPILL OVERS\outputs\PEAO\densidad_g\1%\simulacion_4\output_tests.xlsx',spillover_test_162','sp_test_162');</v>
      </c>
      <c r="SU291">
        <v>162</v>
      </c>
      <c r="SV291" t="str">
        <f>"xlswrite('G:\Mi unidad\1. PROYECTOS TELLO 2022\SCM SPILL OVERS\outputs\PEAO\distancia_centro_salud\1%\simulacion_4\output_tests.xlsx',spillover_test_"&amp;SU291&amp;"','sp_test_"&amp;SU291&amp;"');"</f>
        <v>xlswrite('G:\Mi unidad\1. PROYECTOS TELLO 2022\SCM SPILL OVERS\outputs\PEAO\distancia_centro_salud\1%\simulacion_4\output_tests.xlsx',spillover_test_162','sp_test_162');</v>
      </c>
      <c r="TH291">
        <v>162</v>
      </c>
      <c r="TI291" t="str">
        <f>"xlswrite('G:\Mi unidad\1. PROYECTOS TELLO 2022\SCM SPILL OVERS\outputs\PEAO\informalidad\1%\simulacion_4\output_tests.xlsx',spillover_test_"&amp;TH291&amp;"','sp_test_"&amp;TH291&amp;"');"</f>
        <v>xlswrite('G:\Mi unidad\1. PROYECTOS TELLO 2022\SCM SPILL OVERS\outputs\PEAO\informalidad\1%\simulacion_4\output_tests.xlsx',spillover_test_162','sp_test_162');</v>
      </c>
      <c r="TU291">
        <v>162</v>
      </c>
      <c r="TV291" t="str">
        <f>"xlswrite('G:\Mi unidad\1. PROYECTOS TELLO 2022\SCM SPILL OVERS\outputs\PEAO\alimentos\1%\simulacion_4\output_tests.xlsx',spillover_test_"&amp;TU291&amp;"','sp_test_"&amp;TU291&amp;"');"</f>
        <v>xlswrite('G:\Mi unidad\1. PROYECTOS TELLO 2022\SCM SPILL OVERS\outputs\PEAO\alimentos\1%\simulacion_4\output_tests.xlsx',spillover_test_162','sp_test_162');</v>
      </c>
      <c r="UB291">
        <v>162</v>
      </c>
      <c r="UC291" t="str">
        <f>"xlswrite('G:\Mi unidad\1. PROYECTOS TELLO 2022\SCM SPILL OVERS\outputs\PEAO\jefe_hogar\1%\simulacion_4\output_tests.xlsx',spillover_test_"&amp;UB291&amp;"','sp_test_"&amp;UB291&amp;"');"</f>
        <v>xlswrite('G:\Mi unidad\1. PROYECTOS TELLO 2022\SCM SPILL OVERS\outputs\PEAO\jefe_hogar\1%\simulacion_4\output_tests.xlsx',spillover_test_162','sp_test_162');</v>
      </c>
      <c r="UI291">
        <v>162</v>
      </c>
      <c r="UJ291" t="str">
        <f>"xlswrite('G:\Mi unidad\1. PROYECTOS TELLO 2022\SCM SPILL OVERS\outputs\PEAO\mujeres\1%\simulacion_4\output_tests.xlsx',spillover_test_"&amp;UI291&amp;"','sp_test_"&amp;UI291&amp;"');"</f>
        <v>xlswrite('G:\Mi unidad\1. PROYECTOS TELLO 2022\SCM SPILL OVERS\outputs\PEAO\mujeres\1%\simulacion_4\output_tests.xlsx',spillover_test_162','sp_test_162');</v>
      </c>
      <c r="UU291">
        <v>162</v>
      </c>
      <c r="UV291" t="str">
        <f>"xlswrite('G:\Mi unidad\1. PROYECTOS TELLO 2022\SCM SPILL OVERS\outputs\PEAO\criminalidad\1%\simulacion_4\output_tests.xlsx',spillover_test_"&amp;UU291&amp;"','sp_test_"&amp;UU291&amp;"');"</f>
        <v>xlswrite('G:\Mi unidad\1. PROYECTOS TELLO 2022\SCM SPILL OVERS\outputs\PEAO\criminalidad\1%\simulacion_4\output_tests.xlsx',spillover_test_162','sp_test_162');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OVERS\outputs\PEAO\bajo_niv_educ\1%\simulacion_4\output_tests.xlsx',lb_vec_"&amp;QW292&amp;"','lb_vec_"&amp;QW292&amp;"');"</f>
        <v>xlswrite('G:\Mi unidad\1. PROYECTOS TELLO 2022\SCM SPILL OVERS\outputs\PEAO\bajo_niv_educ\1%\simulacion_4\output_tests.xlsx',lb_vec_169','lb_vec_169');</v>
      </c>
      <c r="RK292">
        <v>169</v>
      </c>
      <c r="RL292" t="str">
        <f>"xlswrite('G:\Mi unidad\1. PROYECTOS TELLO 2022\SCM SPILL OVERS\outputs\PEAO\bajo_ingreso\1%\simulacion_4\output_tests.xlsx',lb_vec_"&amp;RK292&amp;"','lb_vec_"&amp;RK292&amp;"');"</f>
        <v>xlswrite('G:\Mi unidad\1. PROYECTOS TELLO 2022\SCM SPILL OVERS\outputs\PEAO\bajo_ingreso\1%\simulacion_4\output_tests.xlsx',lb_vec_169','lb_vec_169');</v>
      </c>
      <c r="RW292">
        <v>169</v>
      </c>
      <c r="RX292" t="str">
        <f>"xlswrite('G:\Mi unidad\1. PROYECTOS TELLO 2022\SCM SPILL OVERS\outputs\PEAO\densidad\1%\simulacion_4\output_tests.xlsx',lb_vec_"&amp;RW292&amp;"','lb_vec_"&amp;RW292&amp;"');"</f>
        <v>xlswrite('G:\Mi unidad\1. PROYECTOS TELLO 2022\SCM SPILL OVERS\outputs\PEAO\densidad\1%\simulacion_4\output_tests.xlsx',lb_vec_169','lb_vec_169');</v>
      </c>
      <c r="SI292">
        <v>169</v>
      </c>
      <c r="SJ292" t="str">
        <f>"xlswrite('G:\Mi unidad\1. PROYECTOS TELLO 2022\SCM SPILL OVERS\outputs\PEAO\densidad_g\1%\simulacion_4\output_tests.xlsx',lb_vec_"&amp;SI292&amp;"','lb_vec_"&amp;SI292&amp;"');"</f>
        <v>xlswrite('G:\Mi unidad\1. PROYECTOS TELLO 2022\SCM SPILL OVERS\outputs\PEAO\densidad_g\1%\simulacion_4\output_tests.xlsx',lb_vec_169','lb_vec_169');</v>
      </c>
      <c r="SU292">
        <v>169</v>
      </c>
      <c r="SV292" t="str">
        <f>"xlswrite('G:\Mi unidad\1. PROYECTOS TELLO 2022\SCM SPILL OVERS\outputs\PEAO\distancia_centro_salud\1%\simulacion_4\output_tests.xlsx',lb_vec_"&amp;SU292&amp;"','lb_vec_"&amp;SU292&amp;"');"</f>
        <v>xlswrite('G:\Mi unidad\1. PROYECTOS TELLO 2022\SCM SPILL OVERS\outputs\PEAO\distancia_centro_salud\1%\simulacion_4\output_tests.xlsx',lb_vec_169','lb_vec_169');</v>
      </c>
      <c r="TH292">
        <v>169</v>
      </c>
      <c r="TI292" t="str">
        <f>"xlswrite('G:\Mi unidad\1. PROYECTOS TELLO 2022\SCM SPILL OVERS\outputs\PEAO\informalidad\1%\simulacion_4\output_tests.xlsx',lb_vec_"&amp;TH292&amp;"','lb_vec_"&amp;TH292&amp;"');"</f>
        <v>xlswrite('G:\Mi unidad\1. PROYECTOS TELLO 2022\SCM SPILL OVERS\outputs\PEAO\informalidad\1%\simulacion_4\output_tests.xlsx',lb_vec_169','lb_vec_169');</v>
      </c>
      <c r="TU292">
        <v>169</v>
      </c>
      <c r="TV292" t="str">
        <f>"xlswrite('G:\Mi unidad\1. PROYECTOS TELLO 2022\SCM SPILL OVERS\outputs\PEAO\alimentos\1%\simulacion_4\output_tests.xlsx',lb_vec_"&amp;TU292&amp;"','lb_vec_"&amp;TU292&amp;"');"</f>
        <v>xlswrite('G:\Mi unidad\1. PROYECTOS TELLO 2022\SCM SPILL OVERS\outputs\PEAO\alimentos\1%\simulacion_4\output_tests.xlsx',lb_vec_169','lb_vec_169');</v>
      </c>
      <c r="UB292">
        <v>169</v>
      </c>
      <c r="UC292" t="str">
        <f>"xlswrite('G:\Mi unidad\1. PROYECTOS TELLO 2022\SCM SPILL OVERS\outputs\PEAO\jefe_hogar\1%\simulacion_4\output_tests.xlsx',lb_vec_"&amp;UB292&amp;"','lb_vec_"&amp;UB292&amp;"');"</f>
        <v>xlswrite('G:\Mi unidad\1. PROYECTOS TELLO 2022\SCM SPILL OVERS\outputs\PEAO\jefe_hogar\1%\simulacion_4\output_tests.xlsx',lb_vec_169','lb_vec_169');</v>
      </c>
      <c r="UI292">
        <v>169</v>
      </c>
      <c r="UJ292" t="str">
        <f>"xlswrite('G:\Mi unidad\1. PROYECTOS TELLO 2022\SCM SPILL OVERS\outputs\PEAO\mujeres\1%\simulacion_4\output_tests.xlsx',lb_vec_"&amp;UI292&amp;"','lb_vec_"&amp;UI292&amp;"');"</f>
        <v>xlswrite('G:\Mi unidad\1. PROYECTOS TELLO 2022\SCM SPILL OVERS\outputs\PEAO\mujeres\1%\simulacion_4\output_tests.xlsx',lb_vec_169','lb_vec_169');</v>
      </c>
      <c r="UU292">
        <v>169</v>
      </c>
      <c r="UV292" t="str">
        <f>"xlswrite('G:\Mi unidad\1. PROYECTOS TELLO 2022\SCM SPILL OVERS\outputs\PEAO\criminalidad\1%\simulacion_4\output_tests.xlsx',lb_vec_"&amp;UU292&amp;"','lb_vec_"&amp;UU292&amp;"');"</f>
        <v>xlswrite('G:\Mi unidad\1. PROYECTOS TELLO 2022\SCM SPILL OVERS\outputs\PEAO\criminalidad\1%\simulacion_4\output_tests.xlsx',lb_vec_169','lb_vec_169');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OVERS\outputs\PEAO\bajo_niv_educ\1%\simulacion_4\output_tests.xlsx',ub_vec_"&amp;QW293&amp;"','ub_vec_"&amp;QW293&amp;"');"</f>
        <v>xlswrite('G:\Mi unidad\1. PROYECTOS TELLO 2022\SCM SPILL OVERS\outputs\PEAO\bajo_niv_educ\1%\simulacion_4\output_tests.xlsx',ub_vec_169','ub_vec_169');</v>
      </c>
      <c r="RK293">
        <v>169</v>
      </c>
      <c r="RL293" t="str">
        <f>"xlswrite('G:\Mi unidad\1. PROYECTOS TELLO 2022\SCM SPILL OVERS\outputs\PEAO\bajo_ingreso\1%\simulacion_4\output_tests.xlsx',ub_vec_"&amp;RK293&amp;"','ub_vec_"&amp;RK293&amp;"');"</f>
        <v>xlswrite('G:\Mi unidad\1. PROYECTOS TELLO 2022\SCM SPILL OVERS\outputs\PEAO\bajo_ingreso\1%\simulacion_4\output_tests.xlsx',ub_vec_169','ub_vec_169');</v>
      </c>
      <c r="RW293">
        <v>169</v>
      </c>
      <c r="RX293" t="str">
        <f>"xlswrite('G:\Mi unidad\1. PROYECTOS TELLO 2022\SCM SPILL OVERS\outputs\PEAO\densidad\1%\simulacion_4\output_tests.xlsx',ub_vec_"&amp;RW293&amp;"','ub_vec_"&amp;RW293&amp;"');"</f>
        <v>xlswrite('G:\Mi unidad\1. PROYECTOS TELLO 2022\SCM SPILL OVERS\outputs\PEAO\densidad\1%\simulacion_4\output_tests.xlsx',ub_vec_169','ub_vec_169');</v>
      </c>
      <c r="SI293">
        <v>169</v>
      </c>
      <c r="SJ293" t="str">
        <f>"xlswrite('G:\Mi unidad\1. PROYECTOS TELLO 2022\SCM SPILL OVERS\outputs\PEAO\densidad_g\1%\simulacion_4\output_tests.xlsx',ub_vec_"&amp;SI293&amp;"','ub_vec_"&amp;SI293&amp;"');"</f>
        <v>xlswrite('G:\Mi unidad\1. PROYECTOS TELLO 2022\SCM SPILL OVERS\outputs\PEAO\densidad_g\1%\simulacion_4\output_tests.xlsx',ub_vec_169','ub_vec_169');</v>
      </c>
      <c r="SU293">
        <v>169</v>
      </c>
      <c r="SV293" t="str">
        <f>"xlswrite('G:\Mi unidad\1. PROYECTOS TELLO 2022\SCM SPILL OVERS\outputs\PEAO\distancia_centro_salud\1%\simulacion_4\output_tests.xlsx',ub_vec_"&amp;SU293&amp;"','ub_vec_"&amp;SU293&amp;"');"</f>
        <v>xlswrite('G:\Mi unidad\1. PROYECTOS TELLO 2022\SCM SPILL OVERS\outputs\PEAO\distancia_centro_salud\1%\simulacion_4\output_tests.xlsx',ub_vec_169','ub_vec_169');</v>
      </c>
      <c r="TH293">
        <v>169</v>
      </c>
      <c r="TI293" t="str">
        <f>"xlswrite('G:\Mi unidad\1. PROYECTOS TELLO 2022\SCM SPILL OVERS\outputs\PEAO\informalidad\1%\simulacion_4\output_tests.xlsx',ub_vec_"&amp;TH293&amp;"','ub_vec_"&amp;TH293&amp;"');"</f>
        <v>xlswrite('G:\Mi unidad\1. PROYECTOS TELLO 2022\SCM SPILL OVERS\outputs\PEAO\informalidad\1%\simulacion_4\output_tests.xlsx',ub_vec_169','ub_vec_169');</v>
      </c>
      <c r="TU293">
        <v>169</v>
      </c>
      <c r="TV293" t="str">
        <f>"xlswrite('G:\Mi unidad\1. PROYECTOS TELLO 2022\SCM SPILL OVERS\outputs\PEAO\alimentos\1%\simulacion_4\output_tests.xlsx',ub_vec_"&amp;TU293&amp;"','ub_vec_"&amp;TU293&amp;"');"</f>
        <v>xlswrite('G:\Mi unidad\1. PROYECTOS TELLO 2022\SCM SPILL OVERS\outputs\PEAO\alimentos\1%\simulacion_4\output_tests.xlsx',ub_vec_169','ub_vec_169');</v>
      </c>
      <c r="UB293">
        <v>169</v>
      </c>
      <c r="UC293" t="str">
        <f>"xlswrite('G:\Mi unidad\1. PROYECTOS TELLO 2022\SCM SPILL OVERS\outputs\PEAO\jefe_hogar\1%\simulacion_4\output_tests.xlsx',ub_vec_"&amp;UB293&amp;"','ub_vec_"&amp;UB293&amp;"');"</f>
        <v>xlswrite('G:\Mi unidad\1. PROYECTOS TELLO 2022\SCM SPILL OVERS\outputs\PEAO\jefe_hogar\1%\simulacion_4\output_tests.xlsx',ub_vec_169','ub_vec_169');</v>
      </c>
      <c r="UI293">
        <v>169</v>
      </c>
      <c r="UJ293" t="str">
        <f>"xlswrite('G:\Mi unidad\1. PROYECTOS TELLO 2022\SCM SPILL OVERS\outputs\PEAO\mujeres\1%\simulacion_4\output_tests.xlsx',ub_vec_"&amp;UI293&amp;"','ub_vec_"&amp;UI293&amp;"');"</f>
        <v>xlswrite('G:\Mi unidad\1. PROYECTOS TELLO 2022\SCM SPILL OVERS\outputs\PEAO\mujeres\1%\simulacion_4\output_tests.xlsx',ub_vec_169','ub_vec_169');</v>
      </c>
      <c r="UU293">
        <v>169</v>
      </c>
      <c r="UV293" t="str">
        <f>"xlswrite('G:\Mi unidad\1. PROYECTOS TELLO 2022\SCM SPILL OVERS\outputs\PEAO\criminalidad\1%\simulacion_4\output_tests.xlsx',ub_vec_"&amp;UU293&amp;"','ub_vec_"&amp;UU293&amp;"');"</f>
        <v>xlswrite('G:\Mi unidad\1. PROYECTOS TELLO 2022\SCM SPILL OVERS\outputs\PEAO\criminalidad\1%\simulacion_4\output_tests.xlsx',ub_vec_169','ub_vec_169');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OVERS\outputs\PEAO\bajo_niv_educ\1%\simulacion_4\output_tests.xlsx',p_value_vec_"&amp;QW294&amp;"','p_value_vec_"&amp;QW294&amp;"');"</f>
        <v>xlswrite('G:\Mi unidad\1. PROYECTOS TELLO 2022\SCM SPILL OVERS\outputs\PEAO\bajo_niv_educ\1%\simulacion_4\output_tests.xlsx',p_value_vec_169','p_value_vec_169');</v>
      </c>
      <c r="RK294">
        <v>169</v>
      </c>
      <c r="RL294" t="str">
        <f>"xlswrite('G:\Mi unidad\1. PROYECTOS TELLO 2022\SCM SPILL OVERS\outputs\PEAO\bajo_ingreso\1%\simulacion_4\output_tests.xlsx',p_value_vec_"&amp;RK294&amp;"','p_value_vec_"&amp;RK294&amp;"');"</f>
        <v>xlswrite('G:\Mi unidad\1. PROYECTOS TELLO 2022\SCM SPILL OVERS\outputs\PEAO\bajo_ingreso\1%\simulacion_4\output_tests.xlsx',p_value_vec_169','p_value_vec_169');</v>
      </c>
      <c r="RW294">
        <v>169</v>
      </c>
      <c r="RX294" t="str">
        <f>"xlswrite('G:\Mi unidad\1. PROYECTOS TELLO 2022\SCM SPILL OVERS\outputs\PEAO\densidad\1%\simulacion_4\output_tests.xlsx',p_value_vec_"&amp;RW294&amp;"','p_value_vec_"&amp;RW294&amp;"');"</f>
        <v>xlswrite('G:\Mi unidad\1. PROYECTOS TELLO 2022\SCM SPILL OVERS\outputs\PEAO\densidad\1%\simulacion_4\output_tests.xlsx',p_value_vec_169','p_value_vec_169');</v>
      </c>
      <c r="SI294">
        <v>169</v>
      </c>
      <c r="SJ294" t="str">
        <f>"xlswrite('G:\Mi unidad\1. PROYECTOS TELLO 2022\SCM SPILL OVERS\outputs\PEAO\densidad_g\1%\simulacion_4\output_tests.xlsx',p_value_vec_"&amp;SI294&amp;"','p_value_vec_"&amp;SI294&amp;"');"</f>
        <v>xlswrite('G:\Mi unidad\1. PROYECTOS TELLO 2022\SCM SPILL OVERS\outputs\PEAO\densidad_g\1%\simulacion_4\output_tests.xlsx',p_value_vec_169','p_value_vec_169');</v>
      </c>
      <c r="SU294">
        <v>169</v>
      </c>
      <c r="SV294" t="str">
        <f>"xlswrite('G:\Mi unidad\1. PROYECTOS TELLO 2022\SCM SPILL OVERS\outputs\PEAO\distancia_centro_salud\1%\simulacion_4\output_tests.xlsx',p_value_vec_"&amp;SU294&amp;"','p_value_vec_"&amp;SU294&amp;"');"</f>
        <v>xlswrite('G:\Mi unidad\1. PROYECTOS TELLO 2022\SCM SPILL OVERS\outputs\PEAO\distancia_centro_salud\1%\simulacion_4\output_tests.xlsx',p_value_vec_169','p_value_vec_169');</v>
      </c>
      <c r="TH294">
        <v>169</v>
      </c>
      <c r="TI294" t="str">
        <f>"xlswrite('G:\Mi unidad\1. PROYECTOS TELLO 2022\SCM SPILL OVERS\outputs\PEAO\informalidad\1%\simulacion_4\output_tests.xlsx',p_value_vec_"&amp;TH294&amp;"','p_value_vec_"&amp;TH294&amp;"');"</f>
        <v>xlswrite('G:\Mi unidad\1. PROYECTOS TELLO 2022\SCM SPILL OVERS\outputs\PEAO\informalidad\1%\simulacion_4\output_tests.xlsx',p_value_vec_169','p_value_vec_169');</v>
      </c>
      <c r="TU294">
        <v>169</v>
      </c>
      <c r="TV294" t="str">
        <f>"xlswrite('G:\Mi unidad\1. PROYECTOS TELLO 2022\SCM SPILL OVERS\outputs\PEAO\alimentos\1%\simulacion_4\output_tests.xlsx',p_value_vec_"&amp;TU294&amp;"','p_value_vec_"&amp;TU294&amp;"');"</f>
        <v>xlswrite('G:\Mi unidad\1. PROYECTOS TELLO 2022\SCM SPILL OVERS\outputs\PEAO\alimentos\1%\simulacion_4\output_tests.xlsx',p_value_vec_169','p_value_vec_169');</v>
      </c>
      <c r="UB294">
        <v>169</v>
      </c>
      <c r="UC294" t="str">
        <f>"xlswrite('G:\Mi unidad\1. PROYECTOS TELLO 2022\SCM SPILL OVERS\outputs\PEAO\jefe_hogar\1%\simulacion_4\output_tests.xlsx',p_value_vec_"&amp;UB294&amp;"','p_value_vec_"&amp;UB294&amp;"');"</f>
        <v>xlswrite('G:\Mi unidad\1. PROYECTOS TELLO 2022\SCM SPILL OVERS\outputs\PEAO\jefe_hogar\1%\simulacion_4\output_tests.xlsx',p_value_vec_169','p_value_vec_169');</v>
      </c>
      <c r="UI294">
        <v>169</v>
      </c>
      <c r="UJ294" t="str">
        <f>"xlswrite('G:\Mi unidad\1. PROYECTOS TELLO 2022\SCM SPILL OVERS\outputs\PEAO\mujeres\1%\simulacion_4\output_tests.xlsx',p_value_vec_"&amp;UI294&amp;"','p_value_vec_"&amp;UI294&amp;"');"</f>
        <v>xlswrite('G:\Mi unidad\1. PROYECTOS TELLO 2022\SCM SPILL OVERS\outputs\PEAO\mujeres\1%\simulacion_4\output_tests.xlsx',p_value_vec_169','p_value_vec_169');</v>
      </c>
      <c r="UU294">
        <v>169</v>
      </c>
      <c r="UV294" t="str">
        <f>"xlswrite('G:\Mi unidad\1. PROYECTOS TELLO 2022\SCM SPILL OVERS\outputs\PEAO\criminalidad\1%\simulacion_4\output_tests.xlsx',p_value_vec_"&amp;UU294&amp;"','p_value_vec_"&amp;UU294&amp;"');"</f>
        <v>xlswrite('G:\Mi unidad\1. PROYECTOS TELLO 2022\SCM SPILL OVERS\outputs\PEAO\criminalidad\1%\simulacion_4\output_tests.xlsx',p_value_vec_169','p_value_vec_169');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sp_andrews_te(Y_pre_"&amp;QI295&amp;",PEAO_"&amp;QI295&amp;"(:,T+s),A_"&amp;QI295&amp;",C,.05);"</f>
        <v xml:space="preserve">    [p_value_92,lb_92,ub_92] = sp_andrews_te(Y_pre_92,PEAO_92(:,T+s),A_92,C,.05);</v>
      </c>
      <c r="QP295">
        <v>141</v>
      </c>
      <c r="QQ295" t="str">
        <f>"    spillover_test_"&amp;QP295&amp;"(s) = sp_andrews(Y_pre_"&amp;QP295&amp;",PEAO_"&amp;QP295&amp;"(:,T+s),A_"&amp;QP295&amp;",C,d,alpha_sig);"</f>
        <v xml:space="preserve">    spillover_test_141(s) = sp_andrews(Y_pre_141,PEAO_141(:,T+s),A_141,C,d,alpha_sig);</v>
      </c>
      <c r="QW295">
        <v>169</v>
      </c>
      <c r="QX295" t="str">
        <f>"xlswrite('G:\Mi unidad\1. PROYECTOS TELLO 2022\SCM SPILL OVERS\outputs\PEAO\bajo_niv_educ\1%\simulacion_4\output_tests.xlsx',alpha1_hat_vec_"&amp;QW295&amp;"','alpha1_hat_vec_"&amp;QW295&amp;"');"</f>
        <v>xlswrite('G:\Mi unidad\1. PROYECTOS TELLO 2022\SCM SPILL OVERS\outputs\PEAO\bajo_niv_educ\1%\simulacion_4\output_tests.xlsx',alpha1_hat_vec_169','alpha1_hat_vec_169');</v>
      </c>
      <c r="RK295">
        <v>169</v>
      </c>
      <c r="RL295" t="str">
        <f>"xlswrite('G:\Mi unidad\1. PROYECTOS TELLO 2022\SCM SPILL OVERS\outputs\PEAO\bajo_ingreso\1%\simulacion_4\output_tests.xlsx',alpha1_hat_vec_"&amp;RK295&amp;"','alpha1_hat_vec_"&amp;RK295&amp;"');"</f>
        <v>xlswrite('G:\Mi unidad\1. PROYECTOS TELLO 2022\SCM SPILL OVERS\outputs\PEAO\bajo_ingreso\1%\simulacion_4\output_tests.xlsx',alpha1_hat_vec_169','alpha1_hat_vec_169');</v>
      </c>
      <c r="RW295">
        <v>169</v>
      </c>
      <c r="RX295" t="str">
        <f>"xlswrite('G:\Mi unidad\1. PROYECTOS TELLO 2022\SCM SPILL OVERS\outputs\PEAO\densidad\1%\simulacion_4\output_tests.xlsx',alpha1_hat_vec_"&amp;RW295&amp;"','alpha1_hat_vec_"&amp;RW295&amp;"');"</f>
        <v>xlswrite('G:\Mi unidad\1. PROYECTOS TELLO 2022\SCM SPILL OVERS\outputs\PEAO\densidad\1%\simulacion_4\output_tests.xlsx',alpha1_hat_vec_169','alpha1_hat_vec_169');</v>
      </c>
      <c r="SI295">
        <v>169</v>
      </c>
      <c r="SJ295" t="str">
        <f>"xlswrite('G:\Mi unidad\1. PROYECTOS TELLO 2022\SCM SPILL OVERS\outputs\PEAO\densidad_g\1%\simulacion_4\output_tests.xlsx',alpha1_hat_vec_"&amp;SI295&amp;"','alpha1_hat_vec_"&amp;SI295&amp;"');"</f>
        <v>xlswrite('G:\Mi unidad\1. PROYECTOS TELLO 2022\SCM SPILL OVERS\outputs\PEAO\densidad_g\1%\simulacion_4\output_tests.xlsx',alpha1_hat_vec_169','alpha1_hat_vec_169');</v>
      </c>
      <c r="SU295">
        <v>169</v>
      </c>
      <c r="SV295" t="str">
        <f>"xlswrite('G:\Mi unidad\1. PROYECTOS TELLO 2022\SCM SPILL OVERS\outputs\PEAO\distancia_centro_salud\1%\simulacion_4\output_tests.xlsx',alpha1_hat_vec_"&amp;SU295&amp;"','alpha1_hat_vec_"&amp;SU295&amp;"');"</f>
        <v>xlswrite('G:\Mi unidad\1. PROYECTOS TELLO 2022\SCM SPILL OVERS\outputs\PEAO\distancia_centro_salud\1%\simulacion_4\output_tests.xlsx',alpha1_hat_vec_169','alpha1_hat_vec_169');</v>
      </c>
      <c r="TH295">
        <v>169</v>
      </c>
      <c r="TI295" t="str">
        <f>"xlswrite('G:\Mi unidad\1. PROYECTOS TELLO 2022\SCM SPILL OVERS\outputs\PEAO\informalidad\1%\simulacion_4\output_tests.xlsx',alpha1_hat_vec_"&amp;TH295&amp;"','alpha1_hat_vec_"&amp;TH295&amp;"');"</f>
        <v>xlswrite('G:\Mi unidad\1. PROYECTOS TELLO 2022\SCM SPILL OVERS\outputs\PEAO\informalidad\1%\simulacion_4\output_tests.xlsx',alpha1_hat_vec_169','alpha1_hat_vec_169');</v>
      </c>
      <c r="TU295">
        <v>169</v>
      </c>
      <c r="TV295" t="str">
        <f>"xlswrite('G:\Mi unidad\1. PROYECTOS TELLO 2022\SCM SPILL OVERS\outputs\PEAO\alimentos\1%\simulacion_4\output_tests.xlsx',alpha1_hat_vec_"&amp;TU295&amp;"','alpha1_hat_vec_"&amp;TU295&amp;"');"</f>
        <v>xlswrite('G:\Mi unidad\1. PROYECTOS TELLO 2022\SCM SPILL OVERS\outputs\PEAO\alimentos\1%\simulacion_4\output_tests.xlsx',alpha1_hat_vec_169','alpha1_hat_vec_169');</v>
      </c>
      <c r="UB295">
        <v>169</v>
      </c>
      <c r="UC295" t="str">
        <f>"xlswrite('G:\Mi unidad\1. PROYECTOS TELLO 2022\SCM SPILL OVERS\outputs\PEAO\jefe_hogar\1%\simulacion_4\output_tests.xlsx',alpha1_hat_vec_"&amp;UB295&amp;"','alpha1_hat_vec_"&amp;UB295&amp;"');"</f>
        <v>xlswrite('G:\Mi unidad\1. PROYECTOS TELLO 2022\SCM SPILL OVERS\outputs\PEAO\jefe_hogar\1%\simulacion_4\output_tests.xlsx',alpha1_hat_vec_169','alpha1_hat_vec_169');</v>
      </c>
      <c r="UI295">
        <v>169</v>
      </c>
      <c r="UJ295" t="str">
        <f>"xlswrite('G:\Mi unidad\1. PROYECTOS TELLO 2022\SCM SPILL OVERS\outputs\PEAO\mujeres\1%\simulacion_4\output_tests.xlsx',alpha1_hat_vec_"&amp;UI295&amp;"','alpha1_hat_vec_"&amp;UI295&amp;"');"</f>
        <v>xlswrite('G:\Mi unidad\1. PROYECTOS TELLO 2022\SCM SPILL OVERS\outputs\PEAO\mujeres\1%\simulacion_4\output_tests.xlsx',alpha1_hat_vec_169','alpha1_hat_vec_169');</v>
      </c>
      <c r="UU295">
        <v>169</v>
      </c>
      <c r="UV295" t="str">
        <f>"xlswrite('G:\Mi unidad\1. PROYECTOS TELLO 2022\SCM SPILL OVERS\outputs\PEAO\criminalidad\1%\simulacion_4\output_tests.xlsx',alpha1_hat_vec_"&amp;UU295&amp;"','alpha1_hat_vec_"&amp;UU295&amp;"');"</f>
        <v>xlswrite('G:\Mi unidad\1. PROYECTOS TELLO 2022\SCM SPILL OVERS\outputs\PEAO\criminalidad\1%\simulacion_4\output_tests.xlsx',alpha1_hat_vec_169','alpha1_hat_vec_169');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OVERS\outputs\PEAO\bajo_niv_educ\1%\simulacion_4\output_tests.xlsx',spillover_test_"&amp;QW296&amp;"','sp_test_"&amp;QW296&amp;"');"</f>
        <v>xlswrite('G:\Mi unidad\1. PROYECTOS TELLO 2022\SCM SPILL OVERS\outputs\PEAO\bajo_niv_educ\1%\simulacion_4\output_tests.xlsx',spillover_test_169','sp_test_169');</v>
      </c>
      <c r="RK296">
        <v>169</v>
      </c>
      <c r="RL296" t="str">
        <f>"xlswrite('G:\Mi unidad\1. PROYECTOS TELLO 2022\SCM SPILL OVERS\outputs\PEAO\bajo_ingreso\1%\simulacion_4\output_tests.xlsx',spillover_test_"&amp;RK296&amp;"','sp_test_"&amp;RK296&amp;"');"</f>
        <v>xlswrite('G:\Mi unidad\1. PROYECTOS TELLO 2022\SCM SPILL OVERS\outputs\PEAO\bajo_ingreso\1%\simulacion_4\output_tests.xlsx',spillover_test_169','sp_test_169');</v>
      </c>
      <c r="RW296">
        <v>169</v>
      </c>
      <c r="RX296" t="str">
        <f>"xlswrite('G:\Mi unidad\1. PROYECTOS TELLO 2022\SCM SPILL OVERS\outputs\PEAO\densidad\1%\simulacion_4\output_tests.xlsx',spillover_test_"&amp;RW296&amp;"','sp_test_"&amp;RW296&amp;"');"</f>
        <v>xlswrite('G:\Mi unidad\1. PROYECTOS TELLO 2022\SCM SPILL OVERS\outputs\PEAO\densidad\1%\simulacion_4\output_tests.xlsx',spillover_test_169','sp_test_169');</v>
      </c>
      <c r="SI296">
        <v>169</v>
      </c>
      <c r="SJ296" t="str">
        <f>"xlswrite('G:\Mi unidad\1. PROYECTOS TELLO 2022\SCM SPILL OVERS\outputs\PEAO\densidad_g\1%\simulacion_4\output_tests.xlsx',spillover_test_"&amp;SI296&amp;"','sp_test_"&amp;SI296&amp;"');"</f>
        <v>xlswrite('G:\Mi unidad\1. PROYECTOS TELLO 2022\SCM SPILL OVERS\outputs\PEAO\densidad_g\1%\simulacion_4\output_tests.xlsx',spillover_test_169','sp_test_169');</v>
      </c>
      <c r="SU296">
        <v>169</v>
      </c>
      <c r="SV296" t="str">
        <f>"xlswrite('G:\Mi unidad\1. PROYECTOS TELLO 2022\SCM SPILL OVERS\outputs\PEAO\distancia_centro_salud\1%\simulacion_4\output_tests.xlsx',spillover_test_"&amp;SU296&amp;"','sp_test_"&amp;SU296&amp;"');"</f>
        <v>xlswrite('G:\Mi unidad\1. PROYECTOS TELLO 2022\SCM SPILL OVERS\outputs\PEAO\distancia_centro_salud\1%\simulacion_4\output_tests.xlsx',spillover_test_169','sp_test_169');</v>
      </c>
      <c r="TH296">
        <v>169</v>
      </c>
      <c r="TI296" t="str">
        <f>"xlswrite('G:\Mi unidad\1. PROYECTOS TELLO 2022\SCM SPILL OVERS\outputs\PEAO\informalidad\1%\simulacion_4\output_tests.xlsx',spillover_test_"&amp;TH296&amp;"','sp_test_"&amp;TH296&amp;"');"</f>
        <v>xlswrite('G:\Mi unidad\1. PROYECTOS TELLO 2022\SCM SPILL OVERS\outputs\PEAO\informalidad\1%\simulacion_4\output_tests.xlsx',spillover_test_169','sp_test_169');</v>
      </c>
      <c r="TU296">
        <v>169</v>
      </c>
      <c r="TV296" t="str">
        <f>"xlswrite('G:\Mi unidad\1. PROYECTOS TELLO 2022\SCM SPILL OVERS\outputs\PEAO\alimentos\1%\simulacion_4\output_tests.xlsx',spillover_test_"&amp;TU296&amp;"','sp_test_"&amp;TU296&amp;"');"</f>
        <v>xlswrite('G:\Mi unidad\1. PROYECTOS TELLO 2022\SCM SPILL OVERS\outputs\PEAO\alimentos\1%\simulacion_4\output_tests.xlsx',spillover_test_169','sp_test_169');</v>
      </c>
      <c r="UB296">
        <v>169</v>
      </c>
      <c r="UC296" t="str">
        <f>"xlswrite('G:\Mi unidad\1. PROYECTOS TELLO 2022\SCM SPILL OVERS\outputs\PEAO\jefe_hogar\1%\simulacion_4\output_tests.xlsx',spillover_test_"&amp;UB296&amp;"','sp_test_"&amp;UB296&amp;"');"</f>
        <v>xlswrite('G:\Mi unidad\1. PROYECTOS TELLO 2022\SCM SPILL OVERS\outputs\PEAO\jefe_hogar\1%\simulacion_4\output_tests.xlsx',spillover_test_169','sp_test_169');</v>
      </c>
      <c r="UI296">
        <v>169</v>
      </c>
      <c r="UJ296" t="str">
        <f>"xlswrite('G:\Mi unidad\1. PROYECTOS TELLO 2022\SCM SPILL OVERS\outputs\PEAO\mujeres\1%\simulacion_4\output_tests.xlsx',spillover_test_"&amp;UI296&amp;"','sp_test_"&amp;UI296&amp;"');"</f>
        <v>xlswrite('G:\Mi unidad\1. PROYECTOS TELLO 2022\SCM SPILL OVERS\outputs\PEAO\mujeres\1%\simulacion_4\output_tests.xlsx',spillover_test_169','sp_test_169');</v>
      </c>
      <c r="UU296">
        <v>169</v>
      </c>
      <c r="UV296" t="str">
        <f>"xlswrite('G:\Mi unidad\1. PROYECTOS TELLO 2022\SCM SPILL OVERS\outputs\PEAO\criminalidad\1%\simulacion_4\output_tests.xlsx',spillover_test_"&amp;UU296&amp;"','sp_test_"&amp;UU296&amp;"');"</f>
        <v>xlswrite('G:\Mi unidad\1. PROYECTOS TELLO 2022\SCM SPILL OVERS\outputs\PEAO\criminalidad\1%\simulacion_4\output_tests.xlsx',spillover_test_169','sp_test_169');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sp_andrews(Y_pre_"&amp;QP301&amp;",PEAO_"&amp;QP301&amp;"(:,T+s),A_"&amp;QP301&amp;",C,d,alpha_sig);"</f>
        <v xml:space="preserve">    spillover_test_144(s) = sp_andrews(Y_pre_144,PEAO_144(:,T+s),A_144,C,d,alpha_sig);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sp_andrews_te(Y_pre_"&amp;QI304&amp;",PEAO_"&amp;QI304&amp;"(:,T+s),A_"&amp;QI304&amp;",C,.05);"</f>
        <v xml:space="preserve">    [p_value_95,lb_95,ub_95] = sp_andrews_te(Y_pre_95,PEAO_95(:,T+s),A_95,C,.05);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sp_andrews(Y_pre_"&amp;QP307&amp;",PEAO_"&amp;QP307&amp;"(:,T+s),A_"&amp;QP307&amp;",C,d,alpha_sig);"</f>
        <v xml:space="preserve">    spillover_test_149(s) = sp_andrews(Y_pre_149,PEAO_149(:,T+s),A_149,C,d,alpha_sig);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sp_andrews_te(Y_pre_"&amp;QI313&amp;",PEAO_"&amp;QI313&amp;"(:,T+s),A_"&amp;QI313&amp;",C,.05);"</f>
        <v xml:space="preserve">    [p_value_100,lb_100,ub_100] = sp_andrews_te(Y_pre_100,PEAO_100(:,T+s),A_100,C,.05);</v>
      </c>
      <c r="QP313">
        <v>150</v>
      </c>
      <c r="QQ313" t="str">
        <f>"    spillover_test_"&amp;QP313&amp;"(s) = sp_andrews(Y_pre_"&amp;QP313&amp;",PEAO_"&amp;QP313&amp;"(:,T+s),A_"&amp;QP313&amp;",C,d,alpha_sig);"</f>
        <v xml:space="preserve">    spillover_test_150(s) = sp_andrews(Y_pre_150,PEAO_150(:,T+s),A_150,C,d,alpha_sig);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sp_andrews(Y_pre_"&amp;QP319&amp;",PEAO_"&amp;QP319&amp;"(:,T+s),A_"&amp;QP319&amp;",C,d,alpha_sig);"</f>
        <v xml:space="preserve">    spillover_test_152(s) = sp_andrews(Y_pre_152,PEAO_152(:,T+s),A_152,C,d,alpha_sig);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sp_andrews_te(Y_pre_"&amp;QI322&amp;",PEAO_"&amp;QI322&amp;"(:,T+s),A_"&amp;QI322&amp;",C,.05);"</f>
        <v xml:space="preserve">    [p_value_104,lb_104,ub_104] = sp_andrews_te(Y_pre_104,PEAO_104(:,T+s),A_104,C,.05);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sp_andrews(Y_pre_"&amp;QP325&amp;",PEAO_"&amp;QP325&amp;"(:,T+s),A_"&amp;QP325&amp;",C,d,alpha_sig);"</f>
        <v xml:space="preserve">    spillover_test_153(s) = sp_andrews(Y_pre_153,PEAO_153(:,T+s),A_153,C,d,alpha_sig);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sp_andrews_te(Y_pre_"&amp;QI331&amp;",PEAO_"&amp;QI331&amp;"(:,T+s),A_"&amp;QI331&amp;",C,.05);"</f>
        <v xml:space="preserve">    [p_value_105,lb_105,ub_105] = sp_andrews_te(Y_pre_105,PEAO_105(:,T+s),A_105,C,.05);</v>
      </c>
      <c r="QP331">
        <v>157</v>
      </c>
      <c r="QQ331" t="str">
        <f>"    spillover_test_"&amp;QP331&amp;"(s) = sp_andrews(Y_pre_"&amp;QP331&amp;",PEAO_"&amp;QP331&amp;"(:,T+s),A_"&amp;QP331&amp;",C,d,alpha_sig);"</f>
        <v xml:space="preserve">    spillover_test_157(s) = sp_andrews(Y_pre_157,PEAO_157(:,T+s),A_157,C,d,alpha_sig);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sp_andrews(Y_pre_"&amp;QP337&amp;",PEAO_"&amp;QP337&amp;"(:,T+s),A_"&amp;QP337&amp;",C,d,alpha_sig);"</f>
        <v xml:space="preserve">    spillover_test_158(s) = sp_andrews(Y_pre_158,PEAO_158(:,T+s),A_158,C,d,alpha_sig);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sp_andrews_te(Y_pre_"&amp;QI340&amp;",PEAO_"&amp;QI340&amp;"(:,T+s),A_"&amp;QI340&amp;",C,.05);"</f>
        <v xml:space="preserve">    [p_value_106,lb_106,ub_106] = sp_andrews_te(Y_pre_106,PEAO_106(:,T+s),A_106,C,.05);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sp_andrews(Y_pre_"&amp;QP343&amp;",PEAO_"&amp;QP343&amp;"(:,T+s),A_"&amp;QP343&amp;",C,d,alpha_sig);"</f>
        <v xml:space="preserve">    spillover_test_159(s) = sp_andrews(Y_pre_159,PEAO_159(:,T+s),A_159,C,d,alpha_sig);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sp_andrews_te(Y_pre_"&amp;QI349&amp;",PEAO_"&amp;QI349&amp;"(:,T+s),A_"&amp;QI349&amp;",C,.05);"</f>
        <v xml:space="preserve">    [p_value_107,lb_107,ub_107] = sp_andrews_te(Y_pre_107,PEAO_107(:,T+s),A_107,C,.05);</v>
      </c>
      <c r="QP349">
        <v>162</v>
      </c>
      <c r="QQ349" t="str">
        <f>"    spillover_test_"&amp;QP349&amp;"(s) = sp_andrews(Y_pre_"&amp;QP349&amp;",PEAO_"&amp;QP349&amp;"(:,T+s),A_"&amp;QP349&amp;",C,d,alpha_sig);"</f>
        <v xml:space="preserve">    spillover_test_162(s) = sp_andrews(Y_pre_162,PEAO_162(:,T+s),A_162,C,d,alpha_sig);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sp_andrews(Y_pre_"&amp;QP355&amp;",PEAO_"&amp;QP355&amp;"(:,T+s),A_"&amp;QP355&amp;",C,d,alpha_sig);"</f>
        <v xml:space="preserve">    spillover_test_169(s) = sp_andrews(Y_pre_169,PEAO_169(:,T+s),A_169,C,d,alpha_sig);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sp_andrews_te(Y_pre_"&amp;QI358&amp;",PEAO_"&amp;QI358&amp;"(:,T+s),A_"&amp;QI358&amp;",C,.05);"</f>
        <v xml:space="preserve">    [p_value_108,lb_108,ub_108] = sp_andrews_te(Y_pre_108,PEAO_108(:,T+s),A_108,C,.05);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sp_andrews_te(Y_pre_"&amp;QI367&amp;",PEAO_"&amp;QI367&amp;"(:,T+s),A_"&amp;QI367&amp;",C,.05);"</f>
        <v xml:space="preserve">    [p_value_112,lb_112,ub_112] = sp_andrews_te(Y_pre_112,PEAO_112(:,T+s),A_112,C,.05);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sp_andrews_te(Y_pre_"&amp;QI376&amp;",PEAO_"&amp;QI376&amp;"(:,T+s),A_"&amp;QI376&amp;",C,.05);"</f>
        <v xml:space="preserve">    [p_value_119,lb_119,ub_119] = sp_andrews_te(Y_pre_119,PEAO_119(:,T+s),A_119,C,.05);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sp_andrews_te(Y_pre_"&amp;QI385&amp;",PEAO_"&amp;QI385&amp;"(:,T+s),A_"&amp;QI385&amp;",C,.05);"</f>
        <v xml:space="preserve">    [p_value_125,lb_125,ub_125] = sp_andrews_te(Y_pre_125,PEAO_125(:,T+s),A_125,C,.05);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sp_andrews_te(Y_pre_"&amp;QI394&amp;",PEAO_"&amp;QI394&amp;"(:,T+s),A_"&amp;QI394&amp;",C,.05);"</f>
        <v xml:space="preserve">    [p_value_129,lb_129,ub_129] = sp_andrews_te(Y_pre_129,PEAO_129(:,T+s),A_129,C,.05);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sp_andrews_te(Y_pre_"&amp;QI403&amp;",PEAO_"&amp;QI403&amp;"(:,T+s),A_"&amp;QI403&amp;",C,.05);"</f>
        <v xml:space="preserve">    [p_value_130,lb_130,ub_130] = sp_andrews_te(Y_pre_130,PEAO_130(:,T+s),A_130,C,.05);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sp_andrews_te(Y_pre_"&amp;QI412&amp;",PEAO_"&amp;QI412&amp;"(:,T+s),A_"&amp;QI412&amp;",C,.05);"</f>
        <v xml:space="preserve">    [p_value_133,lb_133,ub_133] = sp_andrews_te(Y_pre_133,PEAO_133(:,T+s),A_133,C,.05);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sp_andrews_te(Y_pre_"&amp;QI421&amp;",PEAO_"&amp;QI421&amp;"(:,T+s),A_"&amp;QI421&amp;",C,.05);"</f>
        <v xml:space="preserve">    [p_value_139,lb_139,ub_139] = sp_andrews_te(Y_pre_139,PEAO_139(:,T+s),A_139,C,.05);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sp_andrews_te(Y_pre_"&amp;QI430&amp;",PEAO_"&amp;QI430&amp;"(:,T+s),A_"&amp;QI430&amp;",C,.05);"</f>
        <v xml:space="preserve">    [p_value_140,lb_140,ub_140] = sp_andrews_te(Y_pre_140,PEAO_140(:,T+s),A_140,C,.05);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sp_andrews_te(Y_pre_"&amp;QI439&amp;",PEAO_"&amp;QI439&amp;"(:,T+s),A_"&amp;QI439&amp;",C,.05);"</f>
        <v xml:space="preserve">    [p_value_141,lb_141,ub_141] = sp_andrews_te(Y_pre_141,PEAO_141(:,T+s),A_141,C,.05);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sp_andrews_te(Y_pre_"&amp;QI448&amp;",PEAO_"&amp;QI448&amp;"(:,T+s),A_"&amp;QI448&amp;",C,.05);"</f>
        <v xml:space="preserve">    [p_value_144,lb_144,ub_144] = sp_andrews_te(Y_pre_144,PEAO_144(:,T+s),A_144,C,.05);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sp_andrews_te(Y_pre_"&amp;QI457&amp;",PEAO_"&amp;QI457&amp;"(:,T+s),A_"&amp;QI457&amp;",C,.05);"</f>
        <v xml:space="preserve">    [p_value_149,lb_149,ub_149] = sp_andrews_te(Y_pre_149,PEAO_149(:,T+s),A_149,C,.05);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sp_andrews_te(Y_pre_"&amp;QI466&amp;",PEAO_"&amp;QI466&amp;"(:,T+s),A_"&amp;QI466&amp;",C,.05);"</f>
        <v xml:space="preserve">    [p_value_150,lb_150,ub_150] = sp_andrews_te(Y_pre_150,PEAO_150(:,T+s),A_150,C,.05);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sp_andrews_te(Y_pre_"&amp;QI475&amp;",PEAO_"&amp;QI475&amp;"(:,T+s),A_"&amp;QI475&amp;",C,.05);"</f>
        <v xml:space="preserve">    [p_value_152,lb_152,ub_152] = sp_andrews_te(Y_pre_152,PEAO_152(:,T+s),A_152,C,.05);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sp_andrews_te(Y_pre_"&amp;QI484&amp;",PEAO_"&amp;QI484&amp;"(:,T+s),A_"&amp;QI484&amp;",C,.05);"</f>
        <v xml:space="preserve">    [p_value_153,lb_153,ub_153] = sp_andrews_te(Y_pre_153,PEAO_153(:,T+s),A_153,C,.05);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sp_andrews_te(Y_pre_"&amp;QI493&amp;",PEAO_"&amp;QI493&amp;"(:,T+s),A_"&amp;QI493&amp;",C,.05);"</f>
        <v xml:space="preserve">    [p_value_157,lb_157,ub_157] = sp_andrews_te(Y_pre_157,PEAO_157(:,T+s),A_157,C,.05);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sp_andrews_te(Y_pre_"&amp;QI502&amp;",PEAO_"&amp;QI502&amp;"(:,T+s),A_"&amp;QI502&amp;",C,.05);"</f>
        <v xml:space="preserve">    [p_value_158,lb_158,ub_158] = sp_andrews_te(Y_pre_158,PEAO_158(:,T+s),A_158,C,.05);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sp_andrews_te(Y_pre_"&amp;QI511&amp;",PEAO_"&amp;QI511&amp;"(:,T+s),A_"&amp;QI511&amp;",C,.05);"</f>
        <v xml:space="preserve">    [p_value_159,lb_159,ub_159] = sp_andrews_te(Y_pre_159,PEAO_159(:,T+s),A_159,C,.05);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sp_andrews_te(Y_pre_"&amp;QI520&amp;",PEAO_"&amp;QI520&amp;"(:,T+s),A_"&amp;QI520&amp;",C,.05);"</f>
        <v xml:space="preserve">    [p_value_162,lb_162,ub_162] = sp_andrews_te(Y_pre_162,PEAO_162(:,T+s),A_162,C,.05);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sp_andrews_te(Y_pre_"&amp;QI529&amp;",PEAO_"&amp;QI529&amp;"(:,T+s),A_"&amp;QI529&amp;",C,.05);"</f>
        <v xml:space="preserve">    [p_value_169,lb_169,ub_169] = sp_andrews_te(Y_pre_169,PEAO_169(:,T+s),A_169,C,.05);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simulacion 1</vt:lpstr>
      <vt:lpstr>simulacion 2</vt:lpstr>
      <vt:lpstr>simulacion 3</vt:lpstr>
      <vt:lpstr>simulacion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2022-06-13T03:28:19Z</dcterms:created>
  <dcterms:modified xsi:type="dcterms:W3CDTF">2022-06-16T15:32:11Z</dcterms:modified>
</cp:coreProperties>
</file>