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\Downloads\"/>
    </mc:Choice>
  </mc:AlternateContent>
  <xr:revisionPtr revIDLastSave="0" documentId="8_{1E447223-B134-4BBA-BB42-830EE037C2B2}" xr6:coauthVersionLast="47" xr6:coauthVersionMax="47" xr10:uidLastSave="{00000000-0000-0000-0000-000000000000}"/>
  <bookViews>
    <workbookView xWindow="-108" yWindow="-108" windowWidth="23256" windowHeight="12456" xr2:uid="{797B5AB3-452A-44E6-B7FA-0FD8F53040F9}"/>
  </bookViews>
  <sheets>
    <sheet name="Planilha1" sheetId="1" r:id="rId1"/>
    <sheet name="Planilha2" sheetId="2" r:id="rId2"/>
  </sheets>
  <definedNames>
    <definedName name="aporte_inicial">Planilha1!$D$22</definedName>
    <definedName name="aporte_mensal">Planilha1!$D$23</definedName>
    <definedName name="patrimonio">Planilha1!$D$26</definedName>
    <definedName name="qtd_anos">Planilha1!$D$24</definedName>
    <definedName name="rendiemnto_mensal">Planilha1!$D$25</definedName>
    <definedName name="rendimento_carteira">Planilha1!$D$18</definedName>
    <definedName name="rendimento_mensal">Planilha1!$D$25</definedName>
    <definedName name="salario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1" l="1"/>
  <c r="D25" i="1"/>
  <c r="C31" i="1" s="1"/>
  <c r="D31" i="1" s="1"/>
  <c r="C42" i="1"/>
  <c r="C43" i="1"/>
  <c r="C44" i="1"/>
  <c r="C45" i="1"/>
  <c r="C46" i="1"/>
  <c r="C41" i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D19" i="1"/>
  <c r="D41" i="1" l="1"/>
  <c r="D46" i="1"/>
  <c r="D45" i="1"/>
  <c r="D44" i="1"/>
  <c r="D42" i="1"/>
  <c r="D43" i="1"/>
  <c r="D26" i="1"/>
  <c r="D27" i="1" s="1"/>
  <c r="C30" i="1"/>
  <c r="D30" i="1" s="1"/>
  <c r="C34" i="1"/>
  <c r="D34" i="1" s="1"/>
  <c r="C32" i="1"/>
  <c r="D32" i="1" s="1"/>
  <c r="C33" i="1"/>
  <c r="D33" i="1" s="1"/>
</calcChain>
</file>

<file path=xl/sharedStrings.xml><?xml version="1.0" encoding="utf-8"?>
<sst xmlns="http://schemas.openxmlformats.org/spreadsheetml/2006/main" count="70" uniqueCount="34">
  <si>
    <t>CINFIGURAÇÕES</t>
  </si>
  <si>
    <t>Salário</t>
  </si>
  <si>
    <t>Rendimenta da Carteira</t>
  </si>
  <si>
    <t>Sugestão de Investimento (30%)</t>
  </si>
  <si>
    <t>INVESTIEMNTO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</si>
  <si>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</si>
  <si>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</si>
  <si>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</si>
  <si>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</si>
  <si>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</si>
  <si>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Aporte Inicial?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</si>
  <si>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</si>
  <si>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</si>
  <si>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</si>
  <si>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</si>
  <si>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</si>
  <si>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</si>
  <si>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</si>
  <si>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</si>
  <si>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</si>
  <si>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Moderado</t>
  </si>
  <si>
    <t>VALOR INVESTIDO POR MÊS</t>
  </si>
  <si>
    <t>TIPO DE FII</t>
  </si>
  <si>
    <t>Percentual Sugerido</t>
  </si>
  <si>
    <t>Valores</t>
  </si>
  <si>
    <t>CHAVE</t>
  </si>
  <si>
    <t>%</t>
  </si>
  <si>
    <t>PAPEL</t>
  </si>
  <si>
    <t>TIJOLO</t>
  </si>
  <si>
    <t>HÍBRIDOS</t>
  </si>
  <si>
    <t>FOFs</t>
  </si>
  <si>
    <t>DESENVOLVIMENTO</t>
  </si>
  <si>
    <t>HOTELARIAS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</si>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</sst>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2">
    <xf numFmtId="0" fontId="0" fillId="0" borderId="0" xfId="0"/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44" fontId="5" fillId="7" borderId="17" xfId="1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 vertical="center"/>
    </xf>
    <xf numFmtId="0" fontId="4" fillId="0" borderId="0" xfId="0" applyFont="1"/>
    <xf numFmtId="0" fontId="0" fillId="4" borderId="12" xfId="0" applyFill="1" applyBorder="1"/>
    <xf numFmtId="8" fontId="7" fillId="6" borderId="13" xfId="0" applyNumberFormat="1" applyFont="1" applyFill="1" applyBorder="1" applyAlignment="1">
      <alignment horizontal="center" vertical="center"/>
    </xf>
    <xf numFmtId="164" fontId="7" fillId="6" borderId="14" xfId="1" applyNumberFormat="1" applyFont="1" applyFill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/>
    </xf>
    <xf numFmtId="164" fontId="3" fillId="0" borderId="13" xfId="1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9" fontId="3" fillId="0" borderId="13" xfId="2" applyNumberFormat="1" applyFont="1" applyBorder="1" applyAlignment="1">
      <alignment horizontal="center" vertical="center"/>
    </xf>
    <xf numFmtId="0" fontId="2" fillId="2" borderId="0" xfId="3"/>
    <xf numFmtId="0" fontId="3" fillId="5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9" fontId="0" fillId="9" borderId="0" xfId="0" applyNumberFormat="1" applyFill="1" applyAlignment="1">
      <alignment horizontal="center"/>
    </xf>
    <xf numFmtId="9" fontId="0" fillId="0" borderId="0" xfId="2" applyFont="1"/>
    <xf numFmtId="164" fontId="0" fillId="0" borderId="0" xfId="0" applyNumberFormat="1"/>
    <xf numFmtId="0" fontId="6" fillId="5" borderId="18" xfId="0" applyFont="1" applyFill="1" applyBorder="1" applyAlignment="1">
      <alignment horizontal="left" indent="3"/>
    </xf>
    <xf numFmtId="164" fontId="6" fillId="5" borderId="19" xfId="0" applyNumberFormat="1" applyFont="1" applyFill="1" applyBorder="1" applyAlignment="1">
      <alignment horizontal="left" vertical="center" indent="19"/>
    </xf>
    <xf numFmtId="164" fontId="6" fillId="5" borderId="20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indent="3"/>
    </xf>
    <xf numFmtId="164" fontId="6" fillId="5" borderId="0" xfId="0" applyNumberFormat="1" applyFont="1" applyFill="1" applyBorder="1" applyAlignment="1">
      <alignment horizontal="left" vertical="center" indent="19"/>
    </xf>
    <xf numFmtId="164" fontId="6" fillId="5" borderId="2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indent="3"/>
    </xf>
    <xf numFmtId="164" fontId="6" fillId="5" borderId="4" xfId="0" applyNumberFormat="1" applyFont="1" applyFill="1" applyBorder="1" applyAlignment="1">
      <alignment horizontal="left" vertical="center" indent="19"/>
    </xf>
    <xf numFmtId="164" fontId="6" fillId="5" borderId="5" xfId="0" applyNumberFormat="1" applyFont="1" applyFill="1" applyBorder="1" applyAlignment="1">
      <alignment horizontal="center" vertical="center"/>
    </xf>
    <xf numFmtId="9" fontId="0" fillId="0" borderId="13" xfId="2" applyFont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2" fillId="2" borderId="0" xfId="3" applyAlignment="1">
      <alignment horizontal="center" vertical="center"/>
    </xf>
    <xf numFmtId="0" fontId="5" fillId="7" borderId="15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left" indent="3"/>
    </xf>
    <xf numFmtId="0" fontId="6" fillId="5" borderId="7" xfId="0" applyFont="1" applyFill="1" applyBorder="1" applyAlignment="1">
      <alignment horizontal="left" indent="3"/>
    </xf>
    <xf numFmtId="0" fontId="7" fillId="6" borderId="6" xfId="0" applyFont="1" applyFill="1" applyBorder="1" applyAlignment="1">
      <alignment horizontal="left" indent="3"/>
    </xf>
    <xf numFmtId="0" fontId="7" fillId="6" borderId="7" xfId="0" applyFont="1" applyFill="1" applyBorder="1" applyAlignment="1">
      <alignment horizontal="left" indent="3"/>
    </xf>
    <xf numFmtId="0" fontId="7" fillId="6" borderId="8" xfId="0" applyFont="1" applyFill="1" applyBorder="1" applyAlignment="1">
      <alignment horizontal="left" indent="3"/>
    </xf>
    <xf numFmtId="0" fontId="7" fillId="6" borderId="9" xfId="0" applyFont="1" applyFill="1" applyBorder="1" applyAlignment="1">
      <alignment horizontal="left" indent="3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left" indent="3"/>
    </xf>
    <xf numFmtId="0" fontId="6" fillId="5" borderId="9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Planilha1!$C$41:$C$46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1-4143-9D80-23B1A9C89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946384"/>
        <c:axId val="764947344"/>
      </c:barChart>
      <c:catAx>
        <c:axId val="76494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947344"/>
        <c:crosses val="autoZero"/>
        <c:auto val="1"/>
        <c:lblAlgn val="ctr"/>
        <c:lblOffset val="100"/>
        <c:noMultiLvlLbl val="0"/>
      </c:catAx>
      <c:valAx>
        <c:axId val="764947344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94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53340</xdr:rowOff>
    </xdr:from>
    <xdr:to>
      <xdr:col>4</xdr:col>
      <xdr:colOff>335280</xdr:colOff>
      <xdr:row>14</xdr:row>
      <xdr:rowOff>99060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E7B09A-88F5-C1B9-2A48-FE56200BA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03" t="26911" r="4608" b="31030"/>
        <a:stretch/>
      </xdr:blipFill>
      <xdr:spPr>
        <a:xfrm>
          <a:off x="381000" y="53340"/>
          <a:ext cx="7665720" cy="1859280"/>
        </a:xfrm>
        <a:prstGeom prst="roundRect">
          <a:avLst/>
        </a:prstGeom>
      </xdr:spPr>
    </xdr:pic>
    <xdr:clientData/>
  </xdr:twoCellAnchor>
  <xdr:twoCellAnchor>
    <xdr:from>
      <xdr:col>0</xdr:col>
      <xdr:colOff>594360</xdr:colOff>
      <xdr:row>48</xdr:row>
      <xdr:rowOff>7620</xdr:rowOff>
    </xdr:from>
    <xdr:to>
      <xdr:col>4</xdr:col>
      <xdr:colOff>15240</xdr:colOff>
      <xdr:row>63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509C7A-93FC-A9D9-4C13-28ADDF7E9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8A6C-C710-429D-8C88-D0CBB2E37C4F}">
  <dimension ref="A1:E64"/>
  <sheetViews>
    <sheetView showGridLines="0" showRowColHeaders="0" tabSelected="1" workbookViewId="0">
      <selection activeCell="E17" sqref="E17"/>
    </sheetView>
  </sheetViews>
  <sheetFormatPr defaultColWidth="0" defaultRowHeight="14.4" zeroHeight="1" x14ac:dyDescent="0.3"/>
  <cols>
    <col min="1" max="1" width="8.88671875" customWidth="1"/>
    <col min="2" max="2" width="32.6640625" customWidth="1"/>
    <col min="3" max="3" width="44.33203125" customWidth="1"/>
    <col min="4" max="4" width="26.5546875" customWidth="1"/>
    <col min="5" max="5" width="8.88671875" customWidth="1"/>
    <col min="6" max="16384" width="8.88671875" hidden="1"/>
  </cols>
  <sheetData>
    <row r="1" spans="2:4" x14ac:dyDescent="0.3"/>
    <row r="2" spans="2:4" x14ac:dyDescent="0.3"/>
    <row r="3" spans="2:4" ht="13.8" customHeight="1" x14ac:dyDescent="0.3"/>
    <row r="5" spans="2:4" x14ac:dyDescent="0.3"/>
    <row r="6" spans="2:4" ht="1.2" customHeight="1" x14ac:dyDescent="0.3"/>
    <row r="7" spans="2:4" x14ac:dyDescent="0.3"/>
    <row r="8" spans="2:4" ht="2.4" customHeight="1" x14ac:dyDescent="0.3"/>
    <row r="9" spans="2:4" x14ac:dyDescent="0.3"/>
    <row r="10" spans="2:4" x14ac:dyDescent="0.3"/>
    <row r="11" spans="2:4" ht="10.199999999999999" customHeight="1" x14ac:dyDescent="0.3"/>
    <row r="13" spans="2:4" x14ac:dyDescent="0.3"/>
    <row r="14" spans="2:4" x14ac:dyDescent="0.3"/>
    <row r="15" spans="2:4" ht="15" thickBot="1" x14ac:dyDescent="0.35"/>
    <row r="16" spans="2:4" ht="25.8" x14ac:dyDescent="0.5">
      <c r="B16" s="48" t="s">
        <v>0</v>
      </c>
      <c r="C16" s="49"/>
      <c r="D16" s="8"/>
    </row>
    <row r="17" spans="1:4" ht="19.2" x14ac:dyDescent="0.45">
      <c r="B17" s="42" t="s">
        <v>1</v>
      </c>
      <c r="C17" s="43"/>
      <c r="D17" s="11">
        <v>5000</v>
      </c>
    </row>
    <row r="18" spans="1:4" ht="19.2" x14ac:dyDescent="0.45">
      <c r="B18" s="42" t="s">
        <v>2</v>
      </c>
      <c r="C18" s="43"/>
      <c r="D18" s="37">
        <v>0.01</v>
      </c>
    </row>
    <row r="19" spans="1:4" ht="19.8" thickBot="1" x14ac:dyDescent="0.5">
      <c r="B19" s="50" t="s">
        <v>3</v>
      </c>
      <c r="C19" s="51"/>
      <c r="D19" s="38">
        <f>salario*30%</f>
        <v>1500</v>
      </c>
    </row>
    <row r="20" spans="1:4" ht="15" thickBot="1" x14ac:dyDescent="0.35"/>
    <row r="21" spans="1:4" ht="25.8" x14ac:dyDescent="0.5">
      <c r="B21" s="40" t="s">
        <v>4</v>
      </c>
      <c r="C21" s="41"/>
      <c r="D21" s="5"/>
    </row>
    <row r="22" spans="1:4" ht="19.2" x14ac:dyDescent="0.45">
      <c r="B22" s="42" t="s">
        <v>10</v>
      </c>
      <c r="C22" s="43"/>
      <c r="D22" s="12">
        <v>5000</v>
      </c>
    </row>
    <row r="23" spans="1:4" ht="19.2" x14ac:dyDescent="0.45">
      <c r="B23" s="42" t="s">
        <v>5</v>
      </c>
      <c r="C23" s="43"/>
      <c r="D23" s="12">
        <v>1500</v>
      </c>
    </row>
    <row r="24" spans="1:4" ht="19.2" x14ac:dyDescent="0.45">
      <c r="B24" s="42" t="s">
        <v>6</v>
      </c>
      <c r="C24" s="43"/>
      <c r="D24" s="13">
        <v>5</v>
      </c>
    </row>
    <row r="25" spans="1:4" ht="19.2" x14ac:dyDescent="0.45">
      <c r="B25" s="42" t="s">
        <v>7</v>
      </c>
      <c r="C25" s="43"/>
      <c r="D25" s="14">
        <f>rendimento_carteira</f>
        <v>0.01</v>
      </c>
    </row>
    <row r="26" spans="1:4" ht="19.2" x14ac:dyDescent="0.45">
      <c r="B26" s="44" t="s">
        <v>8</v>
      </c>
      <c r="C26" s="45"/>
      <c r="D26" s="9">
        <f>FV(rendiemnto_mensal,qtd_anos*12,aporte_mensal*-1,aporte_inicial)</f>
        <v>113421.02129179324</v>
      </c>
    </row>
    <row r="27" spans="1:4" ht="19.8" thickBot="1" x14ac:dyDescent="0.5">
      <c r="B27" s="46" t="s">
        <v>9</v>
      </c>
      <c r="C27" s="47"/>
      <c r="D27" s="10">
        <f>patrimonio*rendiemnto_mensal</f>
        <v>1134.2102129179325</v>
      </c>
    </row>
    <row r="28" spans="1:4" ht="15" thickBot="1" x14ac:dyDescent="0.35"/>
    <row r="29" spans="1:4" ht="25.8" x14ac:dyDescent="0.5">
      <c r="B29" s="40" t="s">
        <v>11</v>
      </c>
      <c r="C29" s="41"/>
      <c r="D29" s="6" t="s">
        <v>12</v>
      </c>
    </row>
    <row r="30" spans="1:4" ht="19.2" x14ac:dyDescent="0.45">
      <c r="A30" s="7">
        <v>2</v>
      </c>
      <c r="B30" s="28" t="s">
        <v>13</v>
      </c>
      <c r="C30" s="29">
        <f>FV(rendiemnto_mensal,$A30*12,aporte_mensal*-1,aporte_inicial)</f>
        <v>34111.524037127667</v>
      </c>
      <c r="D30" s="30">
        <f>C30*rendiemnto_mensal</f>
        <v>341.11524037127668</v>
      </c>
    </row>
    <row r="31" spans="1:4" ht="19.2" x14ac:dyDescent="0.45">
      <c r="A31" s="7">
        <v>5</v>
      </c>
      <c r="B31" s="31" t="s">
        <v>14</v>
      </c>
      <c r="C31" s="32">
        <f>FV(rendiemnto_mensal,$A31*12,aporte_mensal*-1,aporte_inicial)</f>
        <v>113421.02129179324</v>
      </c>
      <c r="D31" s="33">
        <f>C31*rendiemnto_mensal</f>
        <v>1134.2102129179325</v>
      </c>
    </row>
    <row r="32" spans="1:4" ht="19.2" x14ac:dyDescent="0.45">
      <c r="A32" s="7">
        <v>10</v>
      </c>
      <c r="B32" s="31" t="s">
        <v>15</v>
      </c>
      <c r="C32" s="32">
        <f>FV(rendiemnto_mensal,$A32*12,aporte_mensal*-1,aporte_inicial)</f>
        <v>328556.09971318214</v>
      </c>
      <c r="D32" s="33">
        <f>C32*rendiemnto_mensal</f>
        <v>3285.5609971318213</v>
      </c>
    </row>
    <row r="33" spans="1:4" ht="19.2" x14ac:dyDescent="0.45">
      <c r="A33" s="7">
        <v>20</v>
      </c>
      <c r="B33" s="31" t="s">
        <v>16</v>
      </c>
      <c r="C33" s="32">
        <f>FV(rendiemnto_mensal,$A33*12,aporte_mensal*-1,aporte_inicial)</f>
        <v>1429420.2798116764</v>
      </c>
      <c r="D33" s="33">
        <f>C33*rendiemnto_mensal</f>
        <v>14294.202798116763</v>
      </c>
    </row>
    <row r="34" spans="1:4" ht="19.8" thickBot="1" x14ac:dyDescent="0.5">
      <c r="A34" s="7">
        <v>30</v>
      </c>
      <c r="B34" s="34" t="s">
        <v>17</v>
      </c>
      <c r="C34" s="35">
        <f>FV(rendiemnto_mensal,$A34*12,aporte_mensal*-1,aporte_inicial)</f>
        <v>5062697.9925143337</v>
      </c>
      <c r="D34" s="36">
        <f>C34*rendiemnto_mensal</f>
        <v>50626.979925143336</v>
      </c>
    </row>
    <row r="35" spans="1:4" x14ac:dyDescent="0.3"/>
    <row r="36" spans="1:4" x14ac:dyDescent="0.3"/>
    <row r="37" spans="1:4" x14ac:dyDescent="0.3">
      <c r="B37" s="15" t="s">
        <v>18</v>
      </c>
      <c r="C37" s="39" t="s">
        <v>20</v>
      </c>
      <c r="D37" s="15"/>
    </row>
    <row r="38" spans="1:4" x14ac:dyDescent="0.3">
      <c r="B38" s="16" t="s">
        <v>21</v>
      </c>
      <c r="C38" s="17">
        <f>aporte_mensal</f>
        <v>1500</v>
      </c>
      <c r="D38" s="16"/>
    </row>
    <row r="39" spans="1:4" x14ac:dyDescent="0.3"/>
    <row r="40" spans="1:4" x14ac:dyDescent="0.3">
      <c r="B40" s="18" t="s">
        <v>22</v>
      </c>
      <c r="C40" s="18" t="s">
        <v>23</v>
      </c>
      <c r="D40" s="18" t="s">
        <v>24</v>
      </c>
    </row>
    <row r="41" spans="1:4" x14ac:dyDescent="0.3">
      <c r="B41" s="4" t="s">
        <v>27</v>
      </c>
      <c r="C41" s="26">
        <f>VLOOKUP($C$37 &amp;"-"&amp; B41,Planilha2!$A:$D,4,FALSE)</f>
        <v>0.32</v>
      </c>
      <c r="D41" s="27">
        <f>C41*$C$38</f>
        <v>480</v>
      </c>
    </row>
    <row r="42" spans="1:4" x14ac:dyDescent="0.3">
      <c r="B42" s="4" t="s">
        <v>28</v>
      </c>
      <c r="C42" s="26">
        <f>VLOOKUP($C$37 &amp;"-"&amp; B42,Planilha2!$A:$D,4,FALSE)</f>
        <v>0.35</v>
      </c>
      <c r="D42" s="27">
        <f t="shared" ref="D42:D46" si="0">C42*$C$38</f>
        <v>525</v>
      </c>
    </row>
    <row r="43" spans="1:4" x14ac:dyDescent="0.3">
      <c r="B43" s="4" t="s">
        <v>29</v>
      </c>
      <c r="C43" s="26">
        <f>VLOOKUP($C$37 &amp;"-"&amp; B43,Planilha2!$A:$D,4,FALSE)</f>
        <v>0.08</v>
      </c>
      <c r="D43" s="27">
        <f t="shared" si="0"/>
        <v>120</v>
      </c>
    </row>
    <row r="44" spans="1:4" x14ac:dyDescent="0.3">
      <c r="B44" s="4" t="s">
        <v>30</v>
      </c>
      <c r="C44" s="26">
        <f>VLOOKUP($C$37 &amp;"-"&amp; B44,Planilha2!$A:$D,4,FALSE)</f>
        <v>0.05</v>
      </c>
      <c r="D44" s="27">
        <f t="shared" si="0"/>
        <v>75</v>
      </c>
    </row>
    <row r="45" spans="1:4" x14ac:dyDescent="0.3">
      <c r="B45" s="4" t="s">
        <v>31</v>
      </c>
      <c r="C45" s="26">
        <f>VLOOKUP($C$37 &amp;"-"&amp; B45,Planilha2!$A:$D,4,FALSE)</f>
        <v>0.1</v>
      </c>
      <c r="D45" s="27">
        <f t="shared" si="0"/>
        <v>150</v>
      </c>
    </row>
    <row r="46" spans="1:4" x14ac:dyDescent="0.3">
      <c r="B46" s="2" t="s">
        <v>32</v>
      </c>
      <c r="C46" s="26">
        <f>VLOOKUP($C$37 &amp;"-"&amp; B46,Planilha2!$A:$D,4,FALSE)</f>
        <v>0.1</v>
      </c>
      <c r="D46" s="27">
        <f t="shared" si="0"/>
        <v>150</v>
      </c>
    </row>
    <row r="47" spans="1:4" x14ac:dyDescent="0.3">
      <c r="B47" s="18"/>
      <c r="C47" s="18"/>
      <c r="D47" s="18"/>
    </row>
    <row r="48" spans="1:4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</sheetData>
  <mergeCells count="12">
    <mergeCell ref="B22:C22"/>
    <mergeCell ref="B16:C16"/>
    <mergeCell ref="B17:C17"/>
    <mergeCell ref="B18:C18"/>
    <mergeCell ref="B19:C19"/>
    <mergeCell ref="B21:C21"/>
    <mergeCell ref="B29:C29"/>
    <mergeCell ref="B23:C23"/>
    <mergeCell ref="B24:C24"/>
    <mergeCell ref="B25:C25"/>
    <mergeCell ref="B26:C26"/>
    <mergeCell ref="B27:C27"/>
  </mergeCells>
  <dataValidations count="1">
    <dataValidation type="list" allowBlank="1" showInputMessage="1" showErrorMessage="1" sqref="C37" xr:uid="{DB20DBA7-3F4D-4104-B3AE-D989BAA4A77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AEC8-D29A-49AE-8AA4-3D40A3E818C5}">
  <dimension ref="A2:D20"/>
  <sheetViews>
    <sheetView workbookViewId="0">
      <selection activeCell="C3" sqref="C3:C8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</cols>
  <sheetData>
    <row r="2" spans="1:4" x14ac:dyDescent="0.3">
      <c r="A2" s="19" t="s">
        <v>25</v>
      </c>
      <c r="B2" s="19" t="s">
        <v>18</v>
      </c>
      <c r="C2" s="20" t="s">
        <v>22</v>
      </c>
      <c r="D2" s="20" t="s">
        <v>26</v>
      </c>
    </row>
    <row r="3" spans="1:4" x14ac:dyDescent="0.3">
      <c r="A3" t="str">
        <f>B3&amp;"-"&amp;C3</f>
        <v>Conservador-PAPEL</v>
      </c>
      <c r="B3" t="s">
        <v>19</v>
      </c>
      <c r="C3" s="4" t="s">
        <v>27</v>
      </c>
      <c r="D3" s="21">
        <v>0.3</v>
      </c>
    </row>
    <row r="4" spans="1:4" x14ac:dyDescent="0.3">
      <c r="A4" t="str">
        <f t="shared" ref="A4:A20" si="0">B4&amp;"-"&amp;C4</f>
        <v>Conservador-TIJOLO</v>
      </c>
      <c r="B4" t="s">
        <v>19</v>
      </c>
      <c r="C4" s="4" t="s">
        <v>28</v>
      </c>
      <c r="D4" s="21">
        <v>0.5</v>
      </c>
    </row>
    <row r="5" spans="1:4" x14ac:dyDescent="0.3">
      <c r="A5" t="str">
        <f t="shared" si="0"/>
        <v>Conservador-HÍBRIDOS</v>
      </c>
      <c r="B5" t="s">
        <v>19</v>
      </c>
      <c r="C5" s="4" t="s">
        <v>29</v>
      </c>
      <c r="D5" s="21">
        <v>0.1</v>
      </c>
    </row>
    <row r="6" spans="1:4" x14ac:dyDescent="0.3">
      <c r="A6" t="str">
        <f t="shared" si="0"/>
        <v>Conservador-FOFs</v>
      </c>
      <c r="B6" t="s">
        <v>19</v>
      </c>
      <c r="C6" s="4" t="s">
        <v>30</v>
      </c>
      <c r="D6" s="21">
        <v>0.1</v>
      </c>
    </row>
    <row r="7" spans="1:4" x14ac:dyDescent="0.3">
      <c r="A7" t="str">
        <f t="shared" si="0"/>
        <v>Conservador-DESENVOLVIMENTO</v>
      </c>
      <c r="B7" t="s">
        <v>19</v>
      </c>
      <c r="C7" s="4" t="s">
        <v>31</v>
      </c>
      <c r="D7" s="21">
        <v>0</v>
      </c>
    </row>
    <row r="8" spans="1:4" ht="15" thickBot="1" x14ac:dyDescent="0.35">
      <c r="A8" s="1" t="str">
        <f t="shared" si="0"/>
        <v>Conservador-HOTELARIAS</v>
      </c>
      <c r="B8" s="1" t="s">
        <v>19</v>
      </c>
      <c r="C8" s="3" t="s">
        <v>32</v>
      </c>
      <c r="D8" s="22">
        <v>0</v>
      </c>
    </row>
    <row r="9" spans="1:4" x14ac:dyDescent="0.3">
      <c r="A9" t="str">
        <f t="shared" si="0"/>
        <v>Moderado-PAPEL</v>
      </c>
      <c r="B9" t="s">
        <v>20</v>
      </c>
      <c r="C9" s="4" t="s">
        <v>27</v>
      </c>
      <c r="D9" s="21">
        <v>0.32</v>
      </c>
    </row>
    <row r="10" spans="1:4" x14ac:dyDescent="0.3">
      <c r="A10" s="23" t="str">
        <f t="shared" si="0"/>
        <v>Moderado-TIJOLO</v>
      </c>
      <c r="B10" s="23" t="s">
        <v>20</v>
      </c>
      <c r="C10" s="24" t="s">
        <v>28</v>
      </c>
      <c r="D10" s="25">
        <v>0.35</v>
      </c>
    </row>
    <row r="11" spans="1:4" x14ac:dyDescent="0.3">
      <c r="A11" t="str">
        <f t="shared" si="0"/>
        <v>Moderado-HÍBRIDOS</v>
      </c>
      <c r="B11" t="s">
        <v>20</v>
      </c>
      <c r="C11" s="4" t="s">
        <v>29</v>
      </c>
      <c r="D11" s="21">
        <v>0.08</v>
      </c>
    </row>
    <row r="12" spans="1:4" x14ac:dyDescent="0.3">
      <c r="A12" t="str">
        <f t="shared" si="0"/>
        <v>Moderado-FOFs</v>
      </c>
      <c r="B12" t="s">
        <v>20</v>
      </c>
      <c r="C12" s="4" t="s">
        <v>30</v>
      </c>
      <c r="D12" s="21">
        <v>0.05</v>
      </c>
    </row>
    <row r="13" spans="1:4" x14ac:dyDescent="0.3">
      <c r="A13" t="str">
        <f t="shared" si="0"/>
        <v>Moderado-DESENVOLVIMENTO</v>
      </c>
      <c r="B13" t="s">
        <v>20</v>
      </c>
      <c r="C13" s="4" t="s">
        <v>31</v>
      </c>
      <c r="D13" s="21">
        <v>0.1</v>
      </c>
    </row>
    <row r="14" spans="1:4" ht="15" thickBot="1" x14ac:dyDescent="0.35">
      <c r="A14" s="1" t="str">
        <f t="shared" si="0"/>
        <v>Moderado-HOTELARIAS</v>
      </c>
      <c r="B14" s="1" t="s">
        <v>20</v>
      </c>
      <c r="C14" s="3" t="s">
        <v>32</v>
      </c>
      <c r="D14" s="22">
        <v>0.1</v>
      </c>
    </row>
    <row r="15" spans="1:4" x14ac:dyDescent="0.3">
      <c r="A15" t="str">
        <f t="shared" si="0"/>
        <v>Agressivo-PAPEL</v>
      </c>
      <c r="B15" t="s">
        <v>33</v>
      </c>
      <c r="C15" s="4" t="s">
        <v>27</v>
      </c>
      <c r="D15" s="21">
        <v>0.5</v>
      </c>
    </row>
    <row r="16" spans="1:4" x14ac:dyDescent="0.3">
      <c r="A16" t="str">
        <f t="shared" si="0"/>
        <v>Agressivo-TIJOLO</v>
      </c>
      <c r="B16" t="s">
        <v>33</v>
      </c>
      <c r="C16" s="4" t="s">
        <v>28</v>
      </c>
      <c r="D16" s="21">
        <v>0.1</v>
      </c>
    </row>
    <row r="17" spans="1:4" x14ac:dyDescent="0.3">
      <c r="A17" t="str">
        <f t="shared" si="0"/>
        <v>Agressivo-HÍBRIDOS</v>
      </c>
      <c r="B17" t="s">
        <v>33</v>
      </c>
      <c r="C17" s="4" t="s">
        <v>29</v>
      </c>
      <c r="D17" s="21">
        <v>0.05</v>
      </c>
    </row>
    <row r="18" spans="1:4" x14ac:dyDescent="0.3">
      <c r="A18" t="str">
        <f t="shared" si="0"/>
        <v>Agressivo-FOFs</v>
      </c>
      <c r="B18" t="s">
        <v>33</v>
      </c>
      <c r="C18" s="4" t="s">
        <v>30</v>
      </c>
      <c r="D18" s="21">
        <v>0.05</v>
      </c>
    </row>
    <row r="19" spans="1:4" x14ac:dyDescent="0.3">
      <c r="A19" t="str">
        <f t="shared" si="0"/>
        <v>Agressivo-DESENVOLVIMENTO</v>
      </c>
      <c r="B19" t="s">
        <v>33</v>
      </c>
      <c r="C19" s="4" t="s">
        <v>31</v>
      </c>
      <c r="D19" s="21">
        <v>0.2</v>
      </c>
    </row>
    <row r="20" spans="1:4" x14ac:dyDescent="0.3">
      <c r="A20" t="str">
        <f t="shared" si="0"/>
        <v>Agressivo-HOTELARIAS</v>
      </c>
      <c r="B20" t="s">
        <v>33</v>
      </c>
      <c r="C20" s="4" t="s">
        <v>32</v>
      </c>
      <c r="D20" s="2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aporte_inicial</vt:lpstr>
      <vt:lpstr>aporte_mensal</vt:lpstr>
      <vt:lpstr>patrimonio</vt:lpstr>
      <vt:lpstr>qtd_anos</vt:lpstr>
      <vt:lpstr>rendiemnto_mensal</vt:lpstr>
      <vt:lpstr>rendimento_carteira</vt:lpstr>
      <vt:lpstr>rendimento_mensal</vt:lpstr>
      <vt:lpstr>salario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Marques</dc:creator>
  <cp:lastModifiedBy>Samuel Marques</cp:lastModifiedBy>
  <dcterms:created xsi:type="dcterms:W3CDTF">2025-12-30T22:29:27Z</dcterms:created>
  <dcterms:modified xsi:type="dcterms:W3CDTF">2025-12-30T23:33:34Z</dcterms:modified>
</cp:coreProperties>
</file>