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defaultThemeVersion="124226"/>
  <xr:revisionPtr revIDLastSave="0" documentId="13_ncr:1_{3E7968F4-3A6D-414D-9860-519740531CC1}" xr6:coauthVersionLast="47" xr6:coauthVersionMax="47" xr10:uidLastSave="{00000000-0000-0000-0000-000000000000}"/>
  <bookViews>
    <workbookView xWindow="-108" yWindow="-108" windowWidth="23256" windowHeight="12456" tabRatio="810" activeTab="6" xr2:uid="{00000000-000D-0000-FFFF-FFFF00000000}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  <sheet name="Retrospectiva Sprint 1" sheetId="17" r:id="rId7"/>
  </sheets>
  <definedNames>
    <definedName name="_xlnm._FilterDatabase" localSheetId="1" hidden="1">'Backlog Producto'!$A$1:$D$16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C7" i="4"/>
  <c r="C2" i="4"/>
  <c r="E2" i="4"/>
  <c r="D2" i="4"/>
  <c r="C2" i="9"/>
  <c r="C3" i="9"/>
  <c r="E7" i="15"/>
  <c r="F7" i="15"/>
  <c r="G7" i="15"/>
  <c r="H7" i="15"/>
  <c r="I7" i="15"/>
  <c r="J7" i="15"/>
  <c r="K7" i="15"/>
  <c r="L7" i="15"/>
  <c r="M7" i="15"/>
  <c r="N7" i="15"/>
  <c r="E6" i="15"/>
  <c r="F7" i="14"/>
  <c r="G7" i="14"/>
  <c r="H7" i="14"/>
  <c r="I7" i="14"/>
  <c r="J7" i="14"/>
  <c r="K7" i="14"/>
  <c r="L7" i="14"/>
  <c r="M7" i="14"/>
  <c r="N7" i="14"/>
  <c r="E7" i="14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D6" i="14"/>
  <c r="H6" i="15" l="1"/>
  <c r="F6" i="15"/>
  <c r="D7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33" i="9"/>
  <c r="C28" i="9"/>
  <c r="C25" i="9"/>
  <c r="C22" i="9"/>
  <c r="C19" i="9"/>
  <c r="C16" i="9"/>
  <c r="C12" i="9"/>
  <c r="C8" i="9"/>
  <c r="G5" i="14" l="1"/>
  <c r="B27" i="16"/>
  <c r="C29" i="16" s="1"/>
  <c r="G28" i="16" l="1"/>
  <c r="K28" i="16"/>
  <c r="D28" i="16"/>
  <c r="H28" i="16"/>
  <c r="L28" i="16"/>
  <c r="E28" i="16"/>
  <c r="I28" i="16"/>
  <c r="C28" i="16"/>
  <c r="F28" i="16"/>
  <c r="J28" i="16"/>
  <c r="H5" i="14"/>
  <c r="E29" i="16" l="1"/>
  <c r="F29" i="16"/>
  <c r="L29" i="16"/>
  <c r="D29" i="16"/>
  <c r="J29" i="16"/>
  <c r="H29" i="16"/>
  <c r="G29" i="16"/>
  <c r="K29" i="16"/>
  <c r="I29" i="16"/>
  <c r="I5" i="14"/>
  <c r="K5" i="14" l="1"/>
  <c r="J5" i="14"/>
  <c r="L5" i="14" l="1"/>
</calcChain>
</file>

<file path=xl/sharedStrings.xml><?xml version="1.0" encoding="utf-8"?>
<sst xmlns="http://schemas.openxmlformats.org/spreadsheetml/2006/main" count="301" uniqueCount="111">
  <si>
    <t>ID</t>
  </si>
  <si>
    <t>Nombre</t>
  </si>
  <si>
    <t>Estimado</t>
  </si>
  <si>
    <t>Notas</t>
  </si>
  <si>
    <t>ID0001</t>
  </si>
  <si>
    <t>ID0002</t>
  </si>
  <si>
    <t>ID0003</t>
  </si>
  <si>
    <t>ID0004</t>
  </si>
  <si>
    <t>Sprint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</si>
  <si>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</si>
  <si>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</si>
  <si>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</si>
  <si>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</si>
  <si>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</si>
  <si>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</si>
  <si>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</si>
  <si>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</si>
  <si>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ID002_T3</t>
  </si>
  <si>
    <t>ID003_T1</t>
  </si>
  <si>
    <t>ID003_T2</t>
  </si>
  <si>
    <t>ID004_T1</t>
  </si>
  <si>
    <t>ID004_T2</t>
  </si>
  <si>
    <t>ID005_T1</t>
  </si>
  <si>
    <t>ID005_T2</t>
  </si>
  <si>
    <t>ID006_T1</t>
  </si>
  <si>
    <t>ID006_T2</t>
  </si>
  <si>
    <t>ID007_T1</t>
  </si>
  <si>
    <t>ID007_T2</t>
  </si>
  <si>
    <t>Imp</t>
  </si>
  <si>
    <t>Estado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</si>
  <si>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</si>
  <si>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</si>
  <si>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</si>
  <si>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</si>
  <si>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</si>
  <si>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</si>
  <si>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</si>
  <si>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</si>
  <si>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</si>
  <si>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Rol</t>
  </si>
  <si>
    <t>Fecha Prevista</t>
  </si>
  <si>
    <t>Fecha Real</t>
  </si>
  <si>
    <t>Sprint 1</t>
  </si>
  <si>
    <t>Responsabilidad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</si>
  <si>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</si>
  <si>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</si>
  <si>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</si>
  <si>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</si>
  <si>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</si>
  <si>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</si>
  <si>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</si>
  <si>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</si>
  <si>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</si>
  <si>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</si>
  <si>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Sprints</t>
  </si>
  <si>
    <t>Miembros del equipo</t>
  </si>
  <si>
    <t>Scrum Manager</t>
  </si>
  <si>
    <t>Scrum Team</t>
  </si>
  <si>
    <t xml:space="preserve">Descripción del contexto </t>
  </si>
  <si>
    <t>Velocidad</t>
  </si>
  <si>
    <t>¿QUÉ HA IDO BIEN EN LA INTERACCIÓN?</t>
  </si>
  <si>
    <t>¿QUÉ ES MEJORABLE?</t>
  </si>
  <si>
    <t>ACCIONES DE MEJORA</t>
  </si>
  <si>
    <t>Meta</t>
  </si>
  <si>
    <t>Conclusiones</t>
  </si>
  <si>
    <t>Product Owner</t>
  </si>
  <si>
    <t>?</t>
  </si>
  <si>
    <t>Rodrigo</t>
  </si>
  <si>
    <t>Angelo</t>
  </si>
  <si>
    <t>Iván</t>
  </si>
  <si>
    <t>Sprint 2</t>
  </si>
  <si>
    <t>Como Usuario quiero que modelos 3D se carguen desde BBDD para tener una experiencia fluida</t>
  </si>
  <si>
    <t>Como Usuario quiero visualizar estatuas de pokémons y cartas para reconocer emblemas de la saga</t>
  </si>
  <si>
    <t>Como Usuario quiero interactuar con poké balls para sentirme inmerso en la experiencia</t>
  </si>
  <si>
    <t>Como Usuario quiero disponer de botones que reproduzcan música para ambientar la experiencia</t>
  </si>
  <si>
    <t>Como Usuario quiero cada objeto escalado adecuadamente para poseer una percepción realista</t>
  </si>
  <si>
    <t>Como Usuario quiero rotar poké balls mientras se reproduce música para crear un efecto atractivo</t>
  </si>
  <si>
    <t>Como Usuario quiero iluminar estatuas, cuadros o pokéballs al acercarme para llamar mi atención</t>
  </si>
  <si>
    <t>Como Usuario quiero añadir panel interactivo con mini-quiz internacional para probar mis conocimientos</t>
  </si>
  <si>
    <t>Como Usuario quiero visualizar cuadros que contextualicen la saga para entender su evolución</t>
  </si>
  <si>
    <t>ID0001_T4</t>
  </si>
  <si>
    <t>Los modelos 3D se cargan dinámicamente desde la BBDD sin bloquear la interfaz</t>
  </si>
  <si>
    <t>Tiempo de carga &lt; 3 segundos en conexiones estándar</t>
  </si>
  <si>
    <t>Soporte para formatos .fbx, .obj y texturas asociadas</t>
  </si>
  <si>
    <t>Gestión de errores si un modelo no está disponible</t>
  </si>
  <si>
    <t>Texturas en alta resolución</t>
  </si>
  <si>
    <t>Tooltip interactivo con nombre y generación del Pokémon/carta</t>
  </si>
  <si>
    <t>Las Poké Balls emiten sonido y partículas al acercarse</t>
  </si>
  <si>
    <t>ID003_T3</t>
  </si>
  <si>
    <t>Se reproduce una animación de "apertura" al llegar al suelo</t>
  </si>
  <si>
    <t>Las Poké Balls se pueden coger y lanzar</t>
  </si>
  <si>
    <t>Los objetos mantienen proporciones coherentes con el espacio del museo</t>
  </si>
  <si>
    <t>Escala ajustada automáticamente según distancia del usuario</t>
  </si>
  <si>
    <t>Galería con línea de tiempo de la historia de Pokémon</t>
  </si>
  <si>
    <t>Tooltip interactivo con descripciones</t>
  </si>
  <si>
    <t>Botones ubicados en zonas estratégicas</t>
  </si>
  <si>
    <t>Funcionalidad Play/Pause y control de volumen</t>
  </si>
  <si>
    <t>Luces se encienden al acercarse a estatuas, cuadros o Poké Balls</t>
  </si>
  <si>
    <t>Efecto de atenuación (fade-in/fade-out)</t>
  </si>
  <si>
    <t>Las Poké Balls rotan automáticamente al reproducirse música</t>
  </si>
  <si>
    <t>Velocidad de rotación sincronizada con el tempo</t>
  </si>
  <si>
    <t>Efecto opcional de "flotar" en el aire</t>
  </si>
  <si>
    <t>Estatuas (Pikachu, Charmander, Bulbasaur y Squirtle) y cartas se muestran en zonas designadas del museo</t>
  </si>
  <si>
    <t>Sistema de localización/internacionalización</t>
  </si>
  <si>
    <t>Feedback visual y sistema de puntuación</t>
  </si>
  <si>
    <t>Base de datos local y gestión de contenido</t>
  </si>
  <si>
    <t>Sistema de 4 preguntas basado en siluetas de Pokémon</t>
  </si>
  <si>
    <t>Título del proyecto: Pokemon Legacy</t>
  </si>
  <si>
    <t>Configurar la base visual e interactiva básica del museo</t>
  </si>
  <si>
    <t>Enriquecer la experiencia con ambientación y contenido educativo</t>
  </si>
  <si>
    <t>Un museo que invita a futuros empleados a descubrir la historia, innovación y valores de The Pokémon Company, conectándolos con la esencia y legado de esta icónica franquicia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</si>
</sst>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 applyAlignment="1">
      <alignment horizontal="right" wrapText="1"/>
    </xf>
    <xf numFmtId="0" fontId="0" fillId="0" borderId="0" xfId="0" quotePrefix="1"/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2"/>
    <xf numFmtId="164" fontId="4" fillId="0" borderId="0" xfId="2" applyNumberFormat="1"/>
    <xf numFmtId="0" fontId="7" fillId="8" borderId="10" xfId="2" applyFont="1" applyFill="1" applyBorder="1" applyAlignment="1">
      <alignment horizontal="center"/>
    </xf>
    <xf numFmtId="0" fontId="4" fillId="0" borderId="0" xfId="2" applyAlignment="1">
      <alignment horizontal="center" vertical="justify"/>
    </xf>
    <xf numFmtId="164" fontId="7" fillId="8" borderId="10" xfId="2" applyNumberFormat="1" applyFont="1" applyFill="1" applyBorder="1" applyAlignment="1">
      <alignment horizontal="center" vertical="justify" textRotation="90"/>
    </xf>
    <xf numFmtId="1" fontId="4" fillId="9" borderId="10" xfId="2" applyNumberFormat="1" applyFill="1" applyBorder="1" applyAlignment="1">
      <alignment horizontal="center" vertical="justify"/>
    </xf>
    <xf numFmtId="0" fontId="8" fillId="0" borderId="0" xfId="2" applyFont="1" applyAlignment="1">
      <alignment vertical="center"/>
    </xf>
    <xf numFmtId="166" fontId="8" fillId="2" borderId="10" xfId="2" applyNumberFormat="1" applyFont="1" applyFill="1" applyBorder="1" applyAlignment="1">
      <alignment horizontal="right" vertical="justify"/>
    </xf>
    <xf numFmtId="1" fontId="8" fillId="10" borderId="10" xfId="2" applyNumberFormat="1" applyFont="1" applyFill="1" applyBorder="1" applyAlignment="1">
      <alignment horizontal="right" vertical="justify"/>
    </xf>
    <xf numFmtId="166" fontId="8" fillId="2" borderId="10" xfId="2" applyNumberFormat="1" applyFont="1" applyFill="1" applyBorder="1"/>
    <xf numFmtId="0" fontId="8" fillId="10" borderId="10" xfId="2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166" fontId="4" fillId="0" borderId="0" xfId="2" applyNumberFormat="1"/>
    <xf numFmtId="166" fontId="7" fillId="8" borderId="10" xfId="2" applyNumberFormat="1" applyFont="1" applyFill="1" applyBorder="1" applyAlignment="1">
      <alignment horizontal="center"/>
    </xf>
    <xf numFmtId="166" fontId="4" fillId="9" borderId="10" xfId="2" applyNumberFormat="1" applyFill="1" applyBorder="1" applyAlignment="1">
      <alignment horizontal="center" vertical="justify"/>
    </xf>
    <xf numFmtId="166" fontId="8" fillId="10" borderId="10" xfId="2" applyNumberFormat="1" applyFont="1" applyFill="1" applyBorder="1" applyAlignment="1">
      <alignment horizontal="right" vertical="justify"/>
    </xf>
    <xf numFmtId="166" fontId="8" fillId="10" borderId="10" xfId="2" applyNumberFormat="1" applyFont="1" applyFill="1" applyBorder="1" applyAlignment="1">
      <alignment horizontal="right"/>
    </xf>
    <xf numFmtId="166" fontId="0" fillId="0" borderId="0" xfId="0" applyNumberFormat="1" applyAlignment="1">
      <alignment wrapText="1"/>
    </xf>
    <xf numFmtId="0" fontId="10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165" fontId="7" fillId="0" borderId="0" xfId="2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4" fillId="12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0" fontId="0" fillId="0" borderId="14" xfId="0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5" fillId="0" borderId="0" xfId="0" applyFont="1" applyAlignment="1">
      <alignment wrapText="1"/>
    </xf>
    <xf numFmtId="0" fontId="0" fillId="4" borderId="1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6" fillId="4" borderId="14" xfId="0" applyFont="1" applyFill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11" xfId="2" applyFont="1" applyBorder="1" applyAlignment="1">
      <alignment vertical="center"/>
    </xf>
    <xf numFmtId="166" fontId="3" fillId="6" borderId="2" xfId="0" applyNumberFormat="1" applyFont="1" applyFill="1" applyBorder="1" applyAlignment="1">
      <alignment horizontal="center" vertical="center" wrapText="1"/>
    </xf>
    <xf numFmtId="166" fontId="3" fillId="6" borderId="12" xfId="0" applyNumberFormat="1" applyFont="1" applyFill="1" applyBorder="1" applyAlignment="1">
      <alignment horizontal="center" vertical="center" wrapText="1"/>
    </xf>
    <xf numFmtId="166" fontId="3" fillId="6" borderId="1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61</c:v>
                </c:pt>
                <c:pt idx="1">
                  <c:v>48.8</c:v>
                </c:pt>
                <c:pt idx="2">
                  <c:v>42.7</c:v>
                </c:pt>
                <c:pt idx="3">
                  <c:v>36.6</c:v>
                </c:pt>
                <c:pt idx="4">
                  <c:v>30.5</c:v>
                </c:pt>
                <c:pt idx="5">
                  <c:v>24.4</c:v>
                </c:pt>
                <c:pt idx="6">
                  <c:v>18.299999999999997</c:v>
                </c:pt>
                <c:pt idx="7">
                  <c:v>12.199999999999996</c:v>
                </c:pt>
                <c:pt idx="8">
                  <c:v>6.0999999999999943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8-41E5-A58C-0B14D6FC473A}"/>
            </c:ext>
          </c:extLst>
        </c:ser>
        <c:ser>
          <c:idx val="1"/>
          <c:order val="1"/>
          <c:tx>
            <c:v>Esfuerzo restante</c:v>
          </c:tx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1E5-A58C-0B14D6F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9408"/>
        <c:axId val="44617728"/>
      </c:lineChart>
      <c:dateAx>
        <c:axId val="44619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44617728"/>
        <c:crosses val="autoZero"/>
        <c:auto val="1"/>
        <c:lblOffset val="100"/>
        <c:baseTimeUnit val="days"/>
      </c:dateAx>
      <c:valAx>
        <c:axId val="4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9D5-94E6-7FD91FF9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48"/>
        <c:axId val="315467440"/>
      </c:lineChart>
      <c:dateAx>
        <c:axId val="446160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315467440"/>
        <c:crosses val="autoZero"/>
        <c:auto val="1"/>
        <c:lblOffset val="100"/>
        <c:baseTimeUnit val="days"/>
      </c:dateAx>
      <c:valAx>
        <c:axId val="31546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6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8</xdr:row>
      <xdr:rowOff>152400</xdr:rowOff>
    </xdr:from>
    <xdr:to>
      <xdr:col>4</xdr:col>
      <xdr:colOff>2631761</xdr:colOff>
      <xdr:row>20</xdr:row>
      <xdr:rowOff>98648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809750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10</xdr:col>
      <xdr:colOff>693965</xdr:colOff>
      <xdr:row>23</xdr:row>
      <xdr:rowOff>149677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workbookViewId="0"/>
  </sheetViews>
  <sheetFormatPr baseColWidth="10" defaultRowHeight="14.4" x14ac:dyDescent="0.3"/>
  <cols>
    <col min="3" max="3" width="20.33203125" bestFit="1" customWidth="1"/>
    <col min="4" max="4" width="17.109375" customWidth="1"/>
    <col min="5" max="5" width="15.109375" customWidth="1"/>
    <col min="6" max="6" width="14.44140625" customWidth="1"/>
    <col min="11" max="11" width="50.77734375" customWidth="1"/>
  </cols>
  <sheetData>
    <row r="2" spans="1:11" ht="21" x14ac:dyDescent="0.4">
      <c r="B2" s="58" t="s">
        <v>107</v>
      </c>
      <c r="C2" s="59"/>
      <c r="D2" s="59"/>
      <c r="E2" s="60"/>
    </row>
    <row r="3" spans="1:11" ht="15" thickBot="1" x14ac:dyDescent="0.35">
      <c r="A3" s="14"/>
      <c r="B3" s="15"/>
    </row>
    <row r="4" spans="1:11" ht="18.600000000000001" thickBot="1" x14ac:dyDescent="0.35">
      <c r="A4" s="14"/>
      <c r="B4" s="96" t="s">
        <v>55</v>
      </c>
      <c r="C4" s="97"/>
    </row>
    <row r="5" spans="1:11" ht="15" thickBot="1" x14ac:dyDescent="0.35">
      <c r="A5" s="14"/>
      <c r="B5" s="54" t="s">
        <v>1</v>
      </c>
      <c r="C5" s="57" t="s">
        <v>39</v>
      </c>
      <c r="D5" s="56" t="s">
        <v>43</v>
      </c>
      <c r="E5" s="56"/>
      <c r="F5" s="56"/>
      <c r="G5" s="56"/>
      <c r="H5" s="56"/>
      <c r="I5" s="56"/>
      <c r="J5" s="56"/>
      <c r="K5" s="55"/>
    </row>
    <row r="6" spans="1:11" x14ac:dyDescent="0.3">
      <c r="A6" s="14"/>
      <c r="B6" s="63" t="s">
        <v>68</v>
      </c>
      <c r="C6" s="62" t="s">
        <v>65</v>
      </c>
      <c r="D6" s="62"/>
      <c r="E6" s="62"/>
      <c r="F6" s="62"/>
      <c r="G6" s="62"/>
      <c r="H6" s="62"/>
      <c r="I6" s="62"/>
      <c r="J6" s="62"/>
      <c r="K6" s="64"/>
    </row>
    <row r="7" spans="1:11" x14ac:dyDescent="0.3">
      <c r="A7" s="14"/>
      <c r="B7" s="65" t="s">
        <v>67</v>
      </c>
      <c r="C7" s="61" t="s">
        <v>56</v>
      </c>
      <c r="D7" s="61"/>
      <c r="E7" s="61"/>
      <c r="F7" s="61"/>
      <c r="G7" s="61"/>
      <c r="H7" s="61"/>
      <c r="I7" s="61"/>
      <c r="J7" s="61"/>
      <c r="K7" s="66"/>
    </row>
    <row r="8" spans="1:11" x14ac:dyDescent="0.3">
      <c r="A8" s="14"/>
      <c r="B8" s="70" t="s">
        <v>68</v>
      </c>
      <c r="C8" s="71" t="s">
        <v>57</v>
      </c>
      <c r="D8" s="71"/>
      <c r="E8" s="71"/>
      <c r="F8" s="71"/>
      <c r="G8" s="71"/>
      <c r="H8" s="71"/>
      <c r="I8" s="71"/>
      <c r="J8" s="71"/>
      <c r="K8" s="72"/>
    </row>
    <row r="9" spans="1:11" x14ac:dyDescent="0.3">
      <c r="A9" s="14"/>
      <c r="B9" s="70" t="s">
        <v>69</v>
      </c>
      <c r="C9" s="71" t="s">
        <v>57</v>
      </c>
      <c r="D9" s="71"/>
      <c r="E9" s="71"/>
      <c r="F9" s="71"/>
      <c r="G9" s="71"/>
      <c r="H9" s="71"/>
      <c r="I9" s="71"/>
      <c r="J9" s="71"/>
      <c r="K9" s="72"/>
    </row>
    <row r="10" spans="1:11" ht="15" thickBot="1" x14ac:dyDescent="0.35">
      <c r="A10" s="14"/>
      <c r="B10" s="67" t="s">
        <v>67</v>
      </c>
      <c r="C10" s="68" t="s">
        <v>57</v>
      </c>
      <c r="D10" s="68"/>
      <c r="E10" s="68"/>
      <c r="F10" s="68"/>
      <c r="G10" s="68"/>
      <c r="H10" s="68"/>
      <c r="I10" s="68"/>
      <c r="J10" s="68"/>
      <c r="K10" s="69"/>
    </row>
    <row r="11" spans="1:11" ht="15" thickBot="1" x14ac:dyDescent="0.35">
      <c r="A11" s="16"/>
    </row>
    <row r="12" spans="1:11" ht="18.600000000000001" thickBot="1" x14ac:dyDescent="0.35">
      <c r="A12" s="14"/>
      <c r="B12" s="96" t="s">
        <v>54</v>
      </c>
      <c r="C12" s="97"/>
    </row>
    <row r="13" spans="1:11" x14ac:dyDescent="0.3">
      <c r="A13" s="14"/>
      <c r="B13" s="53" t="s">
        <v>8</v>
      </c>
      <c r="C13" s="78" t="s">
        <v>40</v>
      </c>
      <c r="D13" s="78" t="s">
        <v>41</v>
      </c>
      <c r="E13" s="78" t="s">
        <v>59</v>
      </c>
      <c r="F13" s="79" t="s">
        <v>63</v>
      </c>
      <c r="G13" s="79"/>
      <c r="H13" s="79"/>
      <c r="I13" s="79"/>
      <c r="J13" s="79"/>
      <c r="K13" s="78" t="s">
        <v>64</v>
      </c>
    </row>
    <row r="14" spans="1:11" x14ac:dyDescent="0.3">
      <c r="A14" s="14"/>
      <c r="B14" s="82" t="s">
        <v>42</v>
      </c>
      <c r="C14" s="81">
        <v>45957</v>
      </c>
      <c r="D14" s="81" t="s">
        <v>66</v>
      </c>
      <c r="E14" s="80" t="s">
        <v>66</v>
      </c>
      <c r="F14" s="101" t="s">
        <v>108</v>
      </c>
      <c r="G14" s="102"/>
      <c r="H14" s="102"/>
      <c r="I14" s="102"/>
      <c r="J14" s="103"/>
      <c r="K14" s="83"/>
    </row>
    <row r="15" spans="1:11" ht="15" thickBot="1" x14ac:dyDescent="0.35">
      <c r="A15" s="14"/>
      <c r="B15" s="84" t="s">
        <v>70</v>
      </c>
      <c r="C15" s="85">
        <v>45985</v>
      </c>
      <c r="D15" s="86" t="s">
        <v>66</v>
      </c>
      <c r="E15" s="86" t="s">
        <v>66</v>
      </c>
      <c r="F15" s="104" t="s">
        <v>109</v>
      </c>
      <c r="G15" s="105"/>
      <c r="H15" s="105"/>
      <c r="I15" s="105"/>
      <c r="J15" s="106"/>
      <c r="K15" s="87"/>
    </row>
    <row r="16" spans="1:11" x14ac:dyDescent="0.3">
      <c r="A16" s="14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5" thickBot="1" x14ac:dyDescent="0.35">
      <c r="A17" s="14"/>
    </row>
    <row r="18" spans="1:11" ht="18.600000000000001" thickBot="1" x14ac:dyDescent="0.35">
      <c r="B18" s="98" t="s">
        <v>58</v>
      </c>
      <c r="C18" s="99"/>
      <c r="D18" s="100"/>
    </row>
    <row r="19" spans="1:11" ht="15" thickBot="1" x14ac:dyDescent="0.35">
      <c r="B19" s="93" t="s">
        <v>110</v>
      </c>
      <c r="C19" s="94"/>
      <c r="D19" s="94"/>
      <c r="E19" s="94"/>
      <c r="F19" s="94"/>
      <c r="G19" s="94"/>
      <c r="H19" s="94"/>
      <c r="I19" s="94"/>
      <c r="J19" s="94"/>
      <c r="K19" s="95"/>
    </row>
  </sheetData>
  <mergeCells count="5">
    <mergeCell ref="B12:C12"/>
    <mergeCell ref="B4:C4"/>
    <mergeCell ref="B18:D18"/>
    <mergeCell ref="F14:J14"/>
    <mergeCell ref="F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0"/>
  <sheetViews>
    <sheetView zoomScaleNormal="100" workbookViewId="0"/>
  </sheetViews>
  <sheetFormatPr baseColWidth="10" defaultColWidth="11.44140625" defaultRowHeight="14.4" x14ac:dyDescent="0.3"/>
  <cols>
    <col min="1" max="1" width="11.88671875" style="1" bestFit="1" customWidth="1"/>
    <col min="2" max="2" width="90.88671875" style="1" bestFit="1" customWidth="1"/>
    <col min="3" max="3" width="10.88671875" style="2" bestFit="1" customWidth="1"/>
    <col min="4" max="5" width="11.44140625" style="2" customWidth="1"/>
    <col min="6" max="6" width="14.44140625" style="2" customWidth="1"/>
    <col min="7" max="7" width="8.88671875" style="1" bestFit="1" customWidth="1"/>
    <col min="8" max="8" width="164" style="1" bestFit="1" customWidth="1"/>
    <col min="9" max="16384" width="11.44140625" style="1"/>
  </cols>
  <sheetData>
    <row r="1" spans="1:8" s="6" customFormat="1" ht="18" x14ac:dyDescent="0.3">
      <c r="A1" s="5" t="s">
        <v>0</v>
      </c>
      <c r="B1" s="5" t="s">
        <v>1</v>
      </c>
      <c r="C1" s="5" t="s">
        <v>28</v>
      </c>
      <c r="D1" s="5" t="s">
        <v>8</v>
      </c>
      <c r="E1" s="5" t="s">
        <v>2</v>
      </c>
      <c r="F1" s="5" t="s">
        <v>44</v>
      </c>
      <c r="G1" s="9" t="s">
        <v>29</v>
      </c>
      <c r="H1" s="11" t="s">
        <v>3</v>
      </c>
    </row>
    <row r="2" spans="1:8" s="23" customFormat="1" ht="18" x14ac:dyDescent="0.3">
      <c r="A2" s="21"/>
      <c r="B2" s="21"/>
      <c r="C2" s="21">
        <f>AVERAGE(C3:C6)</f>
        <v>85</v>
      </c>
      <c r="D2" s="21">
        <f>1</f>
        <v>1</v>
      </c>
      <c r="E2" s="21">
        <f>SUM(E3:E6)</f>
        <v>28</v>
      </c>
      <c r="F2" s="21"/>
      <c r="G2" s="21"/>
      <c r="H2" s="22"/>
    </row>
    <row r="3" spans="1:8" x14ac:dyDescent="0.3">
      <c r="A3" s="7" t="s">
        <v>4</v>
      </c>
      <c r="B3" s="7" t="s">
        <v>71</v>
      </c>
      <c r="C3" s="8">
        <v>100</v>
      </c>
      <c r="D3" s="8">
        <v>1</v>
      </c>
      <c r="E3" s="8">
        <v>13</v>
      </c>
      <c r="F3" s="8"/>
      <c r="H3" s="3"/>
    </row>
    <row r="4" spans="1:8" x14ac:dyDescent="0.3">
      <c r="A4" s="7" t="s">
        <v>5</v>
      </c>
      <c r="B4" s="7" t="s">
        <v>72</v>
      </c>
      <c r="C4" s="8">
        <v>90</v>
      </c>
      <c r="D4" s="8">
        <v>1</v>
      </c>
      <c r="E4" s="8">
        <v>8</v>
      </c>
      <c r="F4" s="8"/>
      <c r="G4" s="10"/>
      <c r="H4" s="7"/>
    </row>
    <row r="5" spans="1:8" x14ac:dyDescent="0.3">
      <c r="A5" s="7" t="s">
        <v>6</v>
      </c>
      <c r="B5" s="7" t="s">
        <v>73</v>
      </c>
      <c r="C5" s="8">
        <v>80</v>
      </c>
      <c r="D5" s="8">
        <v>1</v>
      </c>
      <c r="E5" s="8">
        <v>5</v>
      </c>
      <c r="F5" s="8"/>
      <c r="G5" s="10"/>
      <c r="H5" s="7"/>
    </row>
    <row r="6" spans="1:8" x14ac:dyDescent="0.3">
      <c r="A6" s="7" t="s">
        <v>7</v>
      </c>
      <c r="B6" s="7" t="s">
        <v>75</v>
      </c>
      <c r="C6" s="8">
        <v>70</v>
      </c>
      <c r="D6" s="8">
        <v>1</v>
      </c>
      <c r="E6" s="8">
        <v>2</v>
      </c>
      <c r="F6" s="8"/>
      <c r="G6" s="10"/>
      <c r="H6" s="7"/>
    </row>
    <row r="7" spans="1:8" ht="18" x14ac:dyDescent="0.35">
      <c r="A7" s="89"/>
      <c r="B7" s="89"/>
      <c r="C7" s="92">
        <f>AVERAGE(C8:C12)</f>
        <v>46</v>
      </c>
      <c r="D7" s="92">
        <v>2</v>
      </c>
      <c r="E7" s="92">
        <f>SUM(E8:E12)</f>
        <v>33</v>
      </c>
      <c r="F7" s="90"/>
      <c r="G7" s="91"/>
      <c r="H7" s="89"/>
    </row>
    <row r="8" spans="1:8" x14ac:dyDescent="0.3">
      <c r="A8" s="7" t="s">
        <v>10</v>
      </c>
      <c r="B8" s="7" t="s">
        <v>79</v>
      </c>
      <c r="C8" s="8">
        <v>80</v>
      </c>
      <c r="D8" s="8">
        <v>2</v>
      </c>
      <c r="E8" s="8">
        <v>8</v>
      </c>
      <c r="F8" s="8"/>
      <c r="G8" s="10"/>
      <c r="H8" s="7"/>
    </row>
    <row r="9" spans="1:8" x14ac:dyDescent="0.3">
      <c r="A9" s="7" t="s">
        <v>9</v>
      </c>
      <c r="B9" s="7" t="s">
        <v>74</v>
      </c>
      <c r="C9" s="8">
        <v>60</v>
      </c>
      <c r="D9" s="8">
        <v>2</v>
      </c>
      <c r="E9" s="8">
        <v>5</v>
      </c>
      <c r="F9" s="8"/>
      <c r="G9" s="10"/>
      <c r="H9" s="7"/>
    </row>
    <row r="10" spans="1:8" x14ac:dyDescent="0.3">
      <c r="A10" s="7" t="s">
        <v>11</v>
      </c>
      <c r="B10" s="7" t="s">
        <v>77</v>
      </c>
      <c r="C10" s="8">
        <v>40</v>
      </c>
      <c r="D10" s="8">
        <v>2</v>
      </c>
      <c r="E10" s="8">
        <v>5</v>
      </c>
      <c r="F10" s="8"/>
      <c r="G10" s="10"/>
      <c r="H10" s="7"/>
    </row>
    <row r="11" spans="1:8" x14ac:dyDescent="0.3">
      <c r="A11" s="7" t="s">
        <v>30</v>
      </c>
      <c r="B11" s="7" t="s">
        <v>78</v>
      </c>
      <c r="C11" s="8">
        <v>30</v>
      </c>
      <c r="D11" s="8">
        <v>2</v>
      </c>
      <c r="E11" s="8">
        <v>13</v>
      </c>
      <c r="F11" s="8"/>
      <c r="G11" s="10"/>
      <c r="H11" s="7"/>
    </row>
    <row r="12" spans="1:8" x14ac:dyDescent="0.3">
      <c r="A12" s="75" t="s">
        <v>32</v>
      </c>
      <c r="B12" s="75" t="s">
        <v>76</v>
      </c>
      <c r="C12" s="76">
        <v>20</v>
      </c>
      <c r="D12" s="76">
        <v>2</v>
      </c>
      <c r="E12" s="76">
        <v>2</v>
      </c>
      <c r="F12" s="76"/>
      <c r="G12" s="75"/>
      <c r="H12" s="75"/>
    </row>
    <row r="20" spans="1:3" x14ac:dyDescent="0.3">
      <c r="A20" s="17"/>
    </row>
    <row r="21" spans="1:3" x14ac:dyDescent="0.3">
      <c r="A21" s="18"/>
    </row>
    <row r="22" spans="1:3" x14ac:dyDescent="0.3">
      <c r="A22" s="18"/>
    </row>
    <row r="23" spans="1:3" x14ac:dyDescent="0.3">
      <c r="A23" s="18"/>
    </row>
    <row r="25" spans="1:3" x14ac:dyDescent="0.3">
      <c r="A25" s="19"/>
    </row>
    <row r="26" spans="1:3" x14ac:dyDescent="0.3">
      <c r="A26" s="19"/>
      <c r="C26" s="4"/>
    </row>
    <row r="29" spans="1:3" x14ac:dyDescent="0.3">
      <c r="B29" s="20"/>
    </row>
    <row r="30" spans="1:3" x14ac:dyDescent="0.3">
      <c r="B30" s="20"/>
    </row>
  </sheetData>
  <autoFilter ref="A1:D16" xr:uid="{00000000-0009-0000-0000-000001000000}">
    <sortState xmlns:xlrd2="http://schemas.microsoft.com/office/spreadsheetml/2017/richdata2" ref="A2:I63">
      <sortCondition descending="1" ref="B1:B58"/>
    </sortState>
  </autoFilter>
  <sortState xmlns:xlrd2="http://schemas.microsoft.com/office/spreadsheetml/2017/richdata2"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36"/>
  <sheetViews>
    <sheetView zoomScaleNormal="100" workbookViewId="0"/>
  </sheetViews>
  <sheetFormatPr baseColWidth="10" defaultColWidth="11.44140625" defaultRowHeight="14.4" x14ac:dyDescent="0.3"/>
  <cols>
    <col min="1" max="1" width="12.33203125" style="1" customWidth="1"/>
    <col min="2" max="2" width="94.33203125" style="1" bestFit="1" customWidth="1"/>
    <col min="3" max="3" width="14.44140625" style="2" bestFit="1" customWidth="1"/>
    <col min="4" max="4" width="43.109375" style="1" customWidth="1"/>
    <col min="5" max="5" width="131.109375" style="1" customWidth="1"/>
    <col min="6" max="16384" width="11.44140625" style="1"/>
  </cols>
  <sheetData>
    <row r="1" spans="1:5" s="24" customFormat="1" ht="21.7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40"/>
    </row>
    <row r="2" spans="1:5" s="24" customFormat="1" ht="18" x14ac:dyDescent="0.3">
      <c r="A2" s="27"/>
      <c r="B2" s="27"/>
      <c r="C2" s="27">
        <f>SUM(C3,C8,C12,C16,C19,C22,C25,C28,C33)</f>
        <v>61</v>
      </c>
      <c r="D2" s="28"/>
      <c r="E2" s="40"/>
    </row>
    <row r="3" spans="1:5" x14ac:dyDescent="0.3">
      <c r="A3" s="12" t="s">
        <v>4</v>
      </c>
      <c r="B3" s="12" t="s">
        <v>71</v>
      </c>
      <c r="C3" s="13">
        <f>SUM(C4:C7)</f>
        <v>13</v>
      </c>
      <c r="D3" s="12"/>
    </row>
    <row r="4" spans="1:5" x14ac:dyDescent="0.3">
      <c r="A4" s="1" t="s">
        <v>12</v>
      </c>
      <c r="B4" s="1" t="s">
        <v>81</v>
      </c>
      <c r="C4" s="2">
        <v>4</v>
      </c>
    </row>
    <row r="5" spans="1:5" x14ac:dyDescent="0.3">
      <c r="A5" s="1" t="s">
        <v>13</v>
      </c>
      <c r="B5" s="1" t="s">
        <v>82</v>
      </c>
      <c r="C5" s="2">
        <v>3</v>
      </c>
    </row>
    <row r="6" spans="1:5" x14ac:dyDescent="0.3">
      <c r="A6" s="1" t="s">
        <v>14</v>
      </c>
      <c r="B6" s="1" t="s">
        <v>83</v>
      </c>
      <c r="C6" s="2">
        <v>3</v>
      </c>
    </row>
    <row r="7" spans="1:5" x14ac:dyDescent="0.3">
      <c r="A7" s="1" t="s">
        <v>80</v>
      </c>
      <c r="B7" s="1" t="s">
        <v>84</v>
      </c>
      <c r="C7" s="2">
        <v>3</v>
      </c>
    </row>
    <row r="8" spans="1:5" x14ac:dyDescent="0.3">
      <c r="A8" s="12" t="s">
        <v>5</v>
      </c>
      <c r="B8" s="12" t="s">
        <v>72</v>
      </c>
      <c r="C8" s="13">
        <f>SUM(C9:C11)</f>
        <v>8</v>
      </c>
      <c r="D8" s="12"/>
    </row>
    <row r="9" spans="1:5" x14ac:dyDescent="0.3">
      <c r="A9" s="1" t="s">
        <v>15</v>
      </c>
      <c r="B9" s="1" t="s">
        <v>102</v>
      </c>
      <c r="C9" s="2">
        <v>4</v>
      </c>
    </row>
    <row r="10" spans="1:5" x14ac:dyDescent="0.3">
      <c r="A10" s="1" t="s">
        <v>16</v>
      </c>
      <c r="B10" s="1" t="s">
        <v>85</v>
      </c>
      <c r="C10" s="2">
        <v>2</v>
      </c>
    </row>
    <row r="11" spans="1:5" x14ac:dyDescent="0.3">
      <c r="A11" s="1" t="s">
        <v>17</v>
      </c>
      <c r="B11" s="1" t="s">
        <v>86</v>
      </c>
      <c r="C11" s="2">
        <v>2</v>
      </c>
    </row>
    <row r="12" spans="1:5" x14ac:dyDescent="0.3">
      <c r="A12" s="12" t="s">
        <v>6</v>
      </c>
      <c r="B12" s="12" t="s">
        <v>73</v>
      </c>
      <c r="C12" s="13">
        <f>SUM(C13:C15)</f>
        <v>5</v>
      </c>
      <c r="D12" s="12"/>
    </row>
    <row r="13" spans="1:5" x14ac:dyDescent="0.3">
      <c r="A13" s="1" t="s">
        <v>18</v>
      </c>
      <c r="B13" s="1" t="s">
        <v>90</v>
      </c>
      <c r="C13" s="2">
        <v>2</v>
      </c>
    </row>
    <row r="14" spans="1:5" x14ac:dyDescent="0.3">
      <c r="A14" s="1" t="s">
        <v>19</v>
      </c>
      <c r="B14" s="1" t="s">
        <v>87</v>
      </c>
      <c r="C14" s="2">
        <v>1</v>
      </c>
    </row>
    <row r="15" spans="1:5" x14ac:dyDescent="0.3">
      <c r="A15" s="1" t="s">
        <v>88</v>
      </c>
      <c r="B15" s="1" t="s">
        <v>89</v>
      </c>
      <c r="C15" s="2">
        <v>2</v>
      </c>
    </row>
    <row r="16" spans="1:5" x14ac:dyDescent="0.3">
      <c r="A16" s="12" t="s">
        <v>7</v>
      </c>
      <c r="B16" s="12" t="s">
        <v>75</v>
      </c>
      <c r="C16" s="13">
        <f>SUM(C17:C18)</f>
        <v>2</v>
      </c>
      <c r="D16" s="12"/>
    </row>
    <row r="17" spans="1:4" x14ac:dyDescent="0.3">
      <c r="A17" s="1" t="s">
        <v>20</v>
      </c>
      <c r="B17" s="1" t="s">
        <v>91</v>
      </c>
      <c r="C17" s="2">
        <v>1</v>
      </c>
    </row>
    <row r="18" spans="1:4" x14ac:dyDescent="0.3">
      <c r="A18" s="1" t="s">
        <v>21</v>
      </c>
      <c r="B18" s="1" t="s">
        <v>92</v>
      </c>
      <c r="C18" s="2">
        <v>1</v>
      </c>
    </row>
    <row r="19" spans="1:4" x14ac:dyDescent="0.3">
      <c r="A19" s="12" t="s">
        <v>10</v>
      </c>
      <c r="B19" s="12" t="s">
        <v>79</v>
      </c>
      <c r="C19" s="13">
        <f>SUM(C20:C21)</f>
        <v>8</v>
      </c>
      <c r="D19" s="12"/>
    </row>
    <row r="20" spans="1:4" x14ac:dyDescent="0.3">
      <c r="A20" s="1" t="s">
        <v>22</v>
      </c>
      <c r="B20" s="1" t="s">
        <v>93</v>
      </c>
      <c r="C20" s="2">
        <v>6</v>
      </c>
    </row>
    <row r="21" spans="1:4" x14ac:dyDescent="0.3">
      <c r="A21" s="1" t="s">
        <v>23</v>
      </c>
      <c r="B21" s="1" t="s">
        <v>94</v>
      </c>
      <c r="C21" s="2">
        <v>2</v>
      </c>
    </row>
    <row r="22" spans="1:4" x14ac:dyDescent="0.3">
      <c r="A22" s="12" t="s">
        <v>9</v>
      </c>
      <c r="B22" s="12" t="s">
        <v>74</v>
      </c>
      <c r="C22" s="13">
        <f>SUM(C23:C24)</f>
        <v>5</v>
      </c>
      <c r="D22" s="12"/>
    </row>
    <row r="23" spans="1:4" x14ac:dyDescent="0.3">
      <c r="A23" s="1" t="s">
        <v>24</v>
      </c>
      <c r="B23" s="1" t="s">
        <v>95</v>
      </c>
      <c r="C23" s="2">
        <v>3</v>
      </c>
    </row>
    <row r="24" spans="1:4" x14ac:dyDescent="0.3">
      <c r="A24" s="1" t="s">
        <v>25</v>
      </c>
      <c r="B24" s="1" t="s">
        <v>96</v>
      </c>
      <c r="C24" s="2">
        <v>2</v>
      </c>
    </row>
    <row r="25" spans="1:4" x14ac:dyDescent="0.3">
      <c r="A25" s="12" t="s">
        <v>11</v>
      </c>
      <c r="B25" s="12" t="s">
        <v>77</v>
      </c>
      <c r="C25" s="13">
        <f>SUM(C26:C27)</f>
        <v>5</v>
      </c>
      <c r="D25" s="12"/>
    </row>
    <row r="26" spans="1:4" x14ac:dyDescent="0.3">
      <c r="A26" s="1" t="s">
        <v>26</v>
      </c>
      <c r="B26" s="1" t="s">
        <v>97</v>
      </c>
      <c r="C26" s="2">
        <v>3</v>
      </c>
    </row>
    <row r="27" spans="1:4" x14ac:dyDescent="0.3">
      <c r="A27" s="1" t="s">
        <v>27</v>
      </c>
      <c r="B27" s="1" t="s">
        <v>98</v>
      </c>
      <c r="C27" s="2">
        <v>2</v>
      </c>
    </row>
    <row r="28" spans="1:4" x14ac:dyDescent="0.3">
      <c r="A28" s="12" t="s">
        <v>30</v>
      </c>
      <c r="B28" s="12" t="s">
        <v>78</v>
      </c>
      <c r="C28" s="13">
        <f>SUM(C29:C32)</f>
        <v>13</v>
      </c>
      <c r="D28" s="12"/>
    </row>
    <row r="29" spans="1:4" x14ac:dyDescent="0.3">
      <c r="A29" s="1" t="s">
        <v>31</v>
      </c>
      <c r="B29" s="1" t="s">
        <v>106</v>
      </c>
      <c r="C29" s="2">
        <v>4</v>
      </c>
    </row>
    <row r="30" spans="1:4" x14ac:dyDescent="0.3">
      <c r="A30" s="1" t="s">
        <v>33</v>
      </c>
      <c r="B30" s="1" t="s">
        <v>103</v>
      </c>
      <c r="C30" s="2">
        <v>3</v>
      </c>
    </row>
    <row r="31" spans="1:4" x14ac:dyDescent="0.3">
      <c r="A31" s="1" t="s">
        <v>34</v>
      </c>
      <c r="B31" s="1" t="s">
        <v>104</v>
      </c>
      <c r="C31" s="2">
        <v>3</v>
      </c>
    </row>
    <row r="32" spans="1:4" x14ac:dyDescent="0.3">
      <c r="A32" s="1" t="s">
        <v>38</v>
      </c>
      <c r="B32" s="1" t="s">
        <v>105</v>
      </c>
      <c r="C32" s="2">
        <v>3</v>
      </c>
    </row>
    <row r="33" spans="1:4" x14ac:dyDescent="0.3">
      <c r="A33" s="12" t="s">
        <v>32</v>
      </c>
      <c r="B33" s="12" t="s">
        <v>76</v>
      </c>
      <c r="C33" s="13">
        <f>SUM(C34:C36)</f>
        <v>2</v>
      </c>
      <c r="D33" s="12"/>
    </row>
    <row r="34" spans="1:4" x14ac:dyDescent="0.3">
      <c r="A34" s="1" t="s">
        <v>35</v>
      </c>
      <c r="B34" s="1" t="s">
        <v>99</v>
      </c>
      <c r="C34" s="2">
        <v>1</v>
      </c>
    </row>
    <row r="35" spans="1:4" x14ac:dyDescent="0.3">
      <c r="A35" s="1" t="s">
        <v>36</v>
      </c>
      <c r="B35" s="1" t="s">
        <v>100</v>
      </c>
      <c r="C35" s="2">
        <v>0.5</v>
      </c>
    </row>
    <row r="36" spans="1:4" x14ac:dyDescent="0.3">
      <c r="A36" s="1" t="s">
        <v>37</v>
      </c>
      <c r="B36" s="1" t="s">
        <v>101</v>
      </c>
      <c r="C36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3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bestFit="1" customWidth="1"/>
    <col min="3" max="3" width="14.44140625" style="2" bestFit="1" customWidth="1"/>
    <col min="4" max="4" width="15.6640625" style="1" bestFit="1" customWidth="1"/>
    <col min="5" max="12" width="5.6640625" style="46" bestFit="1" customWidth="1"/>
    <col min="13" max="13" width="4.5546875" style="46" bestFit="1" customWidth="1"/>
    <col min="14" max="14" width="5.6640625" style="46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34.5" customHeight="1" x14ac:dyDescent="0.3">
      <c r="A3" s="51"/>
      <c r="B3" s="52"/>
      <c r="C3" s="29"/>
      <c r="D3" s="29"/>
      <c r="E3" s="42" t="str">
        <f>IF(E4=0," ",CHOOSE(WEEKDAY(E4,2),"L","M","X","J","V","S","D"))</f>
        <v>J</v>
      </c>
      <c r="F3" s="42" t="str">
        <f>IF(F4=0," ",CHOOSE(WEEKDAY(F4,2),"L","M","X","J","V","S","D"))</f>
        <v>V</v>
      </c>
      <c r="G3" s="42" t="str">
        <f>IF(G4=0," ",CHOOSE(WEEKDAY(G4,2),"L","M","X","J","V","S","D"))</f>
        <v>L</v>
      </c>
      <c r="H3" s="42" t="str">
        <f t="shared" ref="H3:N3" si="0">IF(H4=0," ",CHOOSE(WEEKDAY(H4,2),"L","M","X","J","V","S","D"))</f>
        <v>M</v>
      </c>
      <c r="I3" s="42" t="str">
        <f t="shared" si="0"/>
        <v>X</v>
      </c>
      <c r="J3" s="42" t="str">
        <f t="shared" si="0"/>
        <v>J</v>
      </c>
      <c r="K3" s="42" t="str">
        <f t="shared" si="0"/>
        <v>V</v>
      </c>
      <c r="L3" s="42" t="str">
        <f t="shared" si="0"/>
        <v>L</v>
      </c>
      <c r="M3" s="42" t="str">
        <f t="shared" si="0"/>
        <v>M</v>
      </c>
      <c r="N3" s="42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43" t="str">
        <f ca="1">IF(AND(D4&lt;TODAY(),TODAY()&lt;(E4+1),E4&lt;&gt;""),"ACTUAL","")</f>
        <v/>
      </c>
      <c r="F5" s="43" t="str">
        <f ca="1">IF(AND(E4&lt;TODAY(),TODAY()&lt;(F4+1),F4&lt;&gt;""),"ACTUAL","")</f>
        <v/>
      </c>
      <c r="G5" s="43" t="str">
        <f ca="1">IF(AND(F4&lt;TODAY(),TODAY()&lt;(G4+1),G4&lt;&gt;""),"ACTUAL","")</f>
        <v/>
      </c>
      <c r="H5" s="43" t="str">
        <f t="shared" ref="H5:L5" ca="1" si="1">IF(AND(G4&lt;TODAY(),TODAY()&lt;(H4+1),H4&lt;&gt;""),"ACTUAL","")</f>
        <v/>
      </c>
      <c r="I5" s="43" t="str">
        <f t="shared" ca="1" si="1"/>
        <v/>
      </c>
      <c r="J5" s="43" t="str">
        <f t="shared" ca="1" si="1"/>
        <v/>
      </c>
      <c r="K5" s="43" t="str">
        <f t="shared" ca="1" si="1"/>
        <v/>
      </c>
      <c r="L5" s="43" t="str">
        <f t="shared" ca="1" si="1"/>
        <v/>
      </c>
      <c r="M5" s="43"/>
      <c r="N5" s="43"/>
    </row>
    <row r="6" spans="1:14" ht="15" x14ac:dyDescent="0.3">
      <c r="A6" s="107" t="s">
        <v>45</v>
      </c>
      <c r="B6" s="108"/>
      <c r="C6" s="109"/>
      <c r="D6" s="36">
        <f>COUNTIF(D10:D899,"&gt;0")</f>
        <v>0</v>
      </c>
      <c r="E6" s="44">
        <f t="shared" ref="E6:N6" si="2">COUNTIF(E10:E932,"&gt;0")</f>
        <v>0</v>
      </c>
      <c r="F6" s="44">
        <f t="shared" si="2"/>
        <v>0</v>
      </c>
      <c r="G6" s="44">
        <f t="shared" si="2"/>
        <v>0</v>
      </c>
      <c r="H6" s="44">
        <f t="shared" si="2"/>
        <v>0</v>
      </c>
      <c r="I6" s="44">
        <f t="shared" si="2"/>
        <v>0</v>
      </c>
      <c r="J6" s="44">
        <f t="shared" si="2"/>
        <v>0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0</v>
      </c>
    </row>
    <row r="7" spans="1:14" ht="15.6" x14ac:dyDescent="0.3">
      <c r="A7" s="107" t="s">
        <v>46</v>
      </c>
      <c r="B7" s="108"/>
      <c r="C7" s="109"/>
      <c r="D7" s="38">
        <f>SUM(D9:D932)</f>
        <v>0</v>
      </c>
      <c r="E7" s="45">
        <f>IF(SUM(E10:E42)&gt;=0,SUM(E10:E42),#N/A)</f>
        <v>0</v>
      </c>
      <c r="F7" s="45">
        <f t="shared" ref="F7:N7" si="3">IF(SUM(F10:F42)&gt;=0,SUM(F10:F42),#N/A)</f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5">
        <f t="shared" si="3"/>
        <v>0</v>
      </c>
      <c r="L7" s="45">
        <f t="shared" si="3"/>
        <v>0</v>
      </c>
      <c r="M7" s="45">
        <f t="shared" si="3"/>
        <v>0</v>
      </c>
      <c r="N7" s="45">
        <f t="shared" si="3"/>
        <v>0</v>
      </c>
    </row>
    <row r="9" spans="1:14" s="24" customFormat="1" ht="21" customHeight="1" x14ac:dyDescent="0.3">
      <c r="A9" s="25" t="s">
        <v>0</v>
      </c>
      <c r="B9" s="25" t="s">
        <v>1</v>
      </c>
      <c r="C9" s="25" t="s">
        <v>48</v>
      </c>
      <c r="D9" s="25" t="s">
        <v>2</v>
      </c>
      <c r="E9" s="110" t="s">
        <v>47</v>
      </c>
      <c r="F9" s="111"/>
      <c r="G9" s="111"/>
      <c r="H9" s="111"/>
      <c r="I9" s="111"/>
      <c r="J9" s="111"/>
      <c r="K9" s="111"/>
      <c r="L9" s="111"/>
      <c r="M9" s="111"/>
      <c r="N9" s="112"/>
    </row>
    <row r="10" spans="1:14" x14ac:dyDescent="0.3">
      <c r="A10" s="1" t="s">
        <v>12</v>
      </c>
      <c r="B10" s="1" t="s">
        <v>81</v>
      </c>
      <c r="C10" s="88" t="s">
        <v>66</v>
      </c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 t="s">
        <v>13</v>
      </c>
      <c r="B11" s="1" t="s">
        <v>82</v>
      </c>
      <c r="C11" s="88" t="s">
        <v>66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 t="s">
        <v>14</v>
      </c>
      <c r="B12" s="1" t="s">
        <v>83</v>
      </c>
      <c r="C12" s="88" t="s">
        <v>66</v>
      </c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 t="s">
        <v>80</v>
      </c>
      <c r="B13" s="1" t="s">
        <v>84</v>
      </c>
      <c r="C13" s="88" t="s">
        <v>66</v>
      </c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 t="s">
        <v>15</v>
      </c>
      <c r="B14" s="1" t="s">
        <v>102</v>
      </c>
      <c r="C14" s="88" t="s">
        <v>66</v>
      </c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 t="s">
        <v>16</v>
      </c>
      <c r="B15" s="1" t="s">
        <v>85</v>
      </c>
      <c r="C15" s="88" t="s">
        <v>66</v>
      </c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17</v>
      </c>
      <c r="B16" s="1" t="s">
        <v>86</v>
      </c>
      <c r="C16" s="88" t="s">
        <v>66</v>
      </c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 t="s">
        <v>18</v>
      </c>
      <c r="B17" s="1" t="s">
        <v>90</v>
      </c>
      <c r="C17" s="88" t="s">
        <v>66</v>
      </c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 t="s">
        <v>19</v>
      </c>
      <c r="B18" s="1" t="s">
        <v>87</v>
      </c>
      <c r="C18" s="88" t="s">
        <v>66</v>
      </c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 t="s">
        <v>88</v>
      </c>
      <c r="B19" s="1" t="s">
        <v>89</v>
      </c>
      <c r="C19" s="88" t="s">
        <v>66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20</v>
      </c>
      <c r="B20" s="1" t="s">
        <v>91</v>
      </c>
      <c r="C20" s="88" t="s">
        <v>66</v>
      </c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 t="s">
        <v>21</v>
      </c>
      <c r="B21" s="1" t="s">
        <v>92</v>
      </c>
      <c r="C21" s="88" t="s">
        <v>66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22</v>
      </c>
      <c r="B22" s="1" t="s">
        <v>93</v>
      </c>
      <c r="C22" s="1" t="s">
        <v>66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23</v>
      </c>
      <c r="B23" s="1" t="s">
        <v>94</v>
      </c>
      <c r="C23" s="1" t="s">
        <v>66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 t="s">
        <v>24</v>
      </c>
      <c r="B24" s="1" t="s">
        <v>95</v>
      </c>
      <c r="C24" s="1" t="s">
        <v>66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 t="s">
        <v>25</v>
      </c>
      <c r="B25" s="1" t="s">
        <v>96</v>
      </c>
      <c r="C25" s="1" t="s">
        <v>66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26</v>
      </c>
      <c r="B26" s="1" t="s">
        <v>97</v>
      </c>
      <c r="C26" s="1" t="s">
        <v>66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27</v>
      </c>
      <c r="B27" s="1" t="s">
        <v>98</v>
      </c>
      <c r="C27" s="1" t="s">
        <v>66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 t="s">
        <v>31</v>
      </c>
      <c r="B28" s="1" t="s">
        <v>106</v>
      </c>
      <c r="C28" s="1" t="s">
        <v>66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 t="s">
        <v>33</v>
      </c>
      <c r="B29" s="1" t="s">
        <v>103</v>
      </c>
      <c r="C29" s="1" t="s">
        <v>66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 t="s">
        <v>34</v>
      </c>
      <c r="B30" s="1" t="s">
        <v>104</v>
      </c>
      <c r="C30" s="1" t="s">
        <v>66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 t="s">
        <v>38</v>
      </c>
      <c r="B31" s="1" t="s">
        <v>105</v>
      </c>
      <c r="C31" s="1" t="s">
        <v>66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35</v>
      </c>
      <c r="B32" s="1" t="s">
        <v>99</v>
      </c>
      <c r="C32" s="1" t="s">
        <v>66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 t="s">
        <v>36</v>
      </c>
      <c r="B33" s="1" t="s">
        <v>100</v>
      </c>
      <c r="C33" s="1" t="s">
        <v>66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 t="s">
        <v>37</v>
      </c>
      <c r="B34" s="1" t="s">
        <v>101</v>
      </c>
      <c r="C34" s="1" t="s">
        <v>66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A6:C6"/>
    <mergeCell ref="A7:C7"/>
    <mergeCell ref="E9:N9"/>
  </mergeCells>
  <conditionalFormatting sqref="E3:N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42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customWidth="1"/>
    <col min="3" max="3" width="14.44140625" style="2" bestFit="1" customWidth="1"/>
    <col min="4" max="4" width="15.6640625" style="1" bestFit="1" customWidth="1"/>
    <col min="5" max="5" width="3.5546875" style="1" bestFit="1" customWidth="1"/>
    <col min="6" max="7" width="5.109375" style="1" bestFit="1" customWidth="1"/>
    <col min="8" max="8" width="3.88671875" style="1" bestFit="1" customWidth="1"/>
    <col min="9" max="9" width="6.44140625" style="1" bestFit="1" customWidth="1"/>
    <col min="10" max="10" width="3.88671875" style="1" bestFit="1" customWidth="1"/>
    <col min="11" max="13" width="5.109375" style="1" bestFit="1" customWidth="1"/>
    <col min="14" max="14" width="3.88671875" style="1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</row>
    <row r="3" spans="1:14" x14ac:dyDescent="0.3">
      <c r="A3" s="51"/>
      <c r="B3" s="52"/>
      <c r="C3" s="29"/>
      <c r="D3" s="29"/>
      <c r="E3" s="31" t="str">
        <f>IF(E4=0," ",CHOOSE(WEEKDAY(E4,2),"L","M","X","J","V","S","D"))</f>
        <v>J</v>
      </c>
      <c r="F3" s="31" t="str">
        <f>IF(F4=0," ",CHOOSE(WEEKDAY(F4,2),"L","M","X","J","V","S","D"))</f>
        <v>V</v>
      </c>
      <c r="G3" s="31" t="str">
        <f>IF(G4=0," ",CHOOSE(WEEKDAY(G4,2),"L","M","X","J","V","S","D"))</f>
        <v>L</v>
      </c>
      <c r="H3" s="31" t="str">
        <f t="shared" ref="H3:N3" si="0">IF(H4=0," ",CHOOSE(WEEKDAY(H4,2),"L","M","X","J","V","S","D"))</f>
        <v>M</v>
      </c>
      <c r="I3" s="31" t="str">
        <f t="shared" si="0"/>
        <v>X</v>
      </c>
      <c r="J3" s="31" t="str">
        <f t="shared" si="0"/>
        <v>J</v>
      </c>
      <c r="K3" s="31" t="str">
        <f t="shared" si="0"/>
        <v>V</v>
      </c>
      <c r="L3" s="31" t="str">
        <f t="shared" si="0"/>
        <v>L</v>
      </c>
      <c r="M3" s="31" t="str">
        <f t="shared" si="0"/>
        <v>M</v>
      </c>
      <c r="N3" s="31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34" t="str">
        <f ca="1">IF(AND(D4&lt;TODAY(),TODAY()&lt;(E4+1),E4&lt;&gt;""),"ACTUAL","")</f>
        <v/>
      </c>
      <c r="F5" s="34" t="str">
        <f ca="1">IF(AND(E4&lt;TODAY(),TODAY()&lt;(F4+1),F4&lt;&gt;""),"ACTUAL","")</f>
        <v/>
      </c>
      <c r="G5" s="34" t="str">
        <f ca="1">IF(AND(F4&lt;TODAY(),TODAY()&lt;(G4+1),G4&lt;&gt;""),"ACTUAL","")</f>
        <v/>
      </c>
      <c r="H5" s="34" t="str">
        <f t="shared" ref="H5:N5" ca="1" si="1">IF(AND(G4&lt;TODAY(),TODAY()&lt;(H4+1),H4&lt;&gt;""),"ACTUAL","")</f>
        <v/>
      </c>
      <c r="I5" s="34" t="str">
        <f t="shared" ca="1" si="1"/>
        <v/>
      </c>
      <c r="J5" s="34" t="str">
        <f t="shared" ca="1" si="1"/>
        <v/>
      </c>
      <c r="K5" s="34" t="str">
        <f t="shared" ca="1" si="1"/>
        <v/>
      </c>
      <c r="L5" s="34" t="str">
        <f t="shared" ca="1" si="1"/>
        <v/>
      </c>
      <c r="M5" s="34"/>
      <c r="N5" s="34" t="str">
        <f t="shared" ca="1" si="1"/>
        <v/>
      </c>
    </row>
    <row r="6" spans="1:14" ht="15" x14ac:dyDescent="0.3">
      <c r="A6" s="107" t="s">
        <v>53</v>
      </c>
      <c r="B6" s="108"/>
      <c r="C6" s="109"/>
      <c r="D6" s="36"/>
      <c r="E6" s="37">
        <f>SUM($E$10:E42)</f>
        <v>0</v>
      </c>
      <c r="F6" s="37">
        <f>SUM($E$7:F7)</f>
        <v>0</v>
      </c>
      <c r="G6" s="37">
        <f>SUM($E$7:G7)</f>
        <v>0</v>
      </c>
      <c r="H6" s="37">
        <f>SUM($E$7:H7)</f>
        <v>0</v>
      </c>
      <c r="I6" s="37">
        <f>SUM($E$7:I7)</f>
        <v>0</v>
      </c>
      <c r="J6" s="37">
        <f>SUM($E$7:J7)</f>
        <v>0</v>
      </c>
      <c r="K6" s="37">
        <f>SUM($E$7:K7)</f>
        <v>0</v>
      </c>
      <c r="L6" s="37">
        <f>SUM($E$7:L7)</f>
        <v>0</v>
      </c>
      <c r="M6" s="37">
        <f>SUM($E$7:M7)</f>
        <v>0</v>
      </c>
      <c r="N6" s="37">
        <f>SUM($E$7:N7)</f>
        <v>0</v>
      </c>
    </row>
    <row r="7" spans="1:14" ht="15" customHeight="1" x14ac:dyDescent="0.3">
      <c r="A7" s="107" t="s">
        <v>44</v>
      </c>
      <c r="B7" s="108"/>
      <c r="C7" s="109"/>
      <c r="D7" s="38">
        <f>SUM(E7:N7)</f>
        <v>0</v>
      </c>
      <c r="E7" s="39">
        <f>SUM(E10:E42)</f>
        <v>0</v>
      </c>
      <c r="F7" s="39">
        <f t="shared" ref="F7:N7" si="2">SUM(F10:F42)</f>
        <v>0</v>
      </c>
      <c r="G7" s="39">
        <f t="shared" si="2"/>
        <v>0</v>
      </c>
      <c r="H7" s="39">
        <f t="shared" si="2"/>
        <v>0</v>
      </c>
      <c r="I7" s="39">
        <f t="shared" si="2"/>
        <v>0</v>
      </c>
      <c r="J7" s="39">
        <f t="shared" si="2"/>
        <v>0</v>
      </c>
      <c r="K7" s="39">
        <f t="shared" si="2"/>
        <v>0</v>
      </c>
      <c r="L7" s="39">
        <f t="shared" si="2"/>
        <v>0</v>
      </c>
      <c r="M7" s="39">
        <f t="shared" si="2"/>
        <v>0</v>
      </c>
      <c r="N7" s="39">
        <f t="shared" si="2"/>
        <v>0</v>
      </c>
    </row>
    <row r="9" spans="1:14" s="24" customFormat="1" ht="18" x14ac:dyDescent="0.3">
      <c r="A9" s="25" t="s">
        <v>0</v>
      </c>
      <c r="B9" s="25" t="s">
        <v>1</v>
      </c>
      <c r="C9" s="25" t="s">
        <v>48</v>
      </c>
      <c r="D9" s="25" t="s">
        <v>44</v>
      </c>
      <c r="E9" s="113" t="s">
        <v>47</v>
      </c>
      <c r="F9" s="114"/>
      <c r="G9" s="114"/>
      <c r="H9" s="114"/>
      <c r="I9" s="114"/>
      <c r="J9" s="114"/>
      <c r="K9" s="114"/>
      <c r="L9" s="114"/>
      <c r="M9" s="114"/>
      <c r="N9" s="115"/>
    </row>
    <row r="10" spans="1:14" x14ac:dyDescent="0.3">
      <c r="A10" s="1" t="s">
        <v>12</v>
      </c>
      <c r="B10" s="1" t="s">
        <v>81</v>
      </c>
      <c r="C10" s="88" t="s">
        <v>66</v>
      </c>
      <c r="D10" s="2"/>
    </row>
    <row r="11" spans="1:14" x14ac:dyDescent="0.3">
      <c r="A11" s="1" t="s">
        <v>13</v>
      </c>
      <c r="B11" s="1" t="s">
        <v>82</v>
      </c>
      <c r="C11" s="88" t="s">
        <v>66</v>
      </c>
      <c r="D11" s="2"/>
    </row>
    <row r="12" spans="1:14" x14ac:dyDescent="0.3">
      <c r="A12" s="1" t="s">
        <v>14</v>
      </c>
      <c r="B12" s="1" t="s">
        <v>83</v>
      </c>
      <c r="C12" s="88" t="s">
        <v>66</v>
      </c>
      <c r="D12" s="2"/>
    </row>
    <row r="13" spans="1:14" x14ac:dyDescent="0.3">
      <c r="A13" s="1" t="s">
        <v>80</v>
      </c>
      <c r="B13" s="1" t="s">
        <v>84</v>
      </c>
      <c r="C13" s="88" t="s">
        <v>66</v>
      </c>
      <c r="D13" s="2"/>
    </row>
    <row r="14" spans="1:14" x14ac:dyDescent="0.3">
      <c r="A14" s="1" t="s">
        <v>15</v>
      </c>
      <c r="B14" s="1" t="s">
        <v>102</v>
      </c>
      <c r="C14" s="88" t="s">
        <v>66</v>
      </c>
      <c r="D14" s="2"/>
    </row>
    <row r="15" spans="1:14" x14ac:dyDescent="0.3">
      <c r="A15" s="1" t="s">
        <v>16</v>
      </c>
      <c r="B15" s="1" t="s">
        <v>85</v>
      </c>
      <c r="C15" s="88" t="s">
        <v>66</v>
      </c>
      <c r="D15" s="2"/>
    </row>
    <row r="16" spans="1:14" x14ac:dyDescent="0.3">
      <c r="A16" s="1" t="s">
        <v>17</v>
      </c>
      <c r="B16" s="1" t="s">
        <v>86</v>
      </c>
      <c r="C16" s="88" t="s">
        <v>66</v>
      </c>
      <c r="D16" s="2"/>
    </row>
    <row r="17" spans="1:4" x14ac:dyDescent="0.3">
      <c r="A17" s="1" t="s">
        <v>18</v>
      </c>
      <c r="B17" s="1" t="s">
        <v>90</v>
      </c>
      <c r="C17" s="88" t="s">
        <v>66</v>
      </c>
      <c r="D17" s="2"/>
    </row>
    <row r="18" spans="1:4" x14ac:dyDescent="0.3">
      <c r="A18" s="1" t="s">
        <v>19</v>
      </c>
      <c r="B18" s="1" t="s">
        <v>87</v>
      </c>
      <c r="C18" s="88" t="s">
        <v>66</v>
      </c>
      <c r="D18" s="2"/>
    </row>
    <row r="19" spans="1:4" x14ac:dyDescent="0.3">
      <c r="A19" s="1" t="s">
        <v>88</v>
      </c>
      <c r="B19" s="1" t="s">
        <v>89</v>
      </c>
      <c r="C19" s="88" t="s">
        <v>66</v>
      </c>
      <c r="D19" s="2"/>
    </row>
    <row r="20" spans="1:4" x14ac:dyDescent="0.3">
      <c r="A20" s="1" t="s">
        <v>20</v>
      </c>
      <c r="B20" s="1" t="s">
        <v>91</v>
      </c>
      <c r="C20" s="88" t="s">
        <v>66</v>
      </c>
      <c r="D20" s="2"/>
    </row>
    <row r="21" spans="1:4" x14ac:dyDescent="0.3">
      <c r="A21" s="1" t="s">
        <v>21</v>
      </c>
      <c r="B21" s="1" t="s">
        <v>92</v>
      </c>
      <c r="C21" s="88" t="s">
        <v>66</v>
      </c>
      <c r="D21" s="2"/>
    </row>
    <row r="22" spans="1:4" x14ac:dyDescent="0.3">
      <c r="A22" s="1" t="s">
        <v>22</v>
      </c>
      <c r="B22" s="1" t="s">
        <v>93</v>
      </c>
      <c r="C22" s="1" t="s">
        <v>66</v>
      </c>
      <c r="D22" s="2"/>
    </row>
    <row r="23" spans="1:4" x14ac:dyDescent="0.3">
      <c r="A23" s="1" t="s">
        <v>23</v>
      </c>
      <c r="B23" s="1" t="s">
        <v>94</v>
      </c>
      <c r="C23" s="1" t="s">
        <v>66</v>
      </c>
      <c r="D23" s="2"/>
    </row>
    <row r="24" spans="1:4" x14ac:dyDescent="0.3">
      <c r="A24" s="1" t="s">
        <v>24</v>
      </c>
      <c r="B24" s="1" t="s">
        <v>95</v>
      </c>
      <c r="C24" s="1" t="s">
        <v>66</v>
      </c>
      <c r="D24" s="2"/>
    </row>
    <row r="25" spans="1:4" x14ac:dyDescent="0.3">
      <c r="A25" s="1" t="s">
        <v>25</v>
      </c>
      <c r="B25" s="1" t="s">
        <v>96</v>
      </c>
      <c r="C25" s="1" t="s">
        <v>66</v>
      </c>
      <c r="D25" s="2"/>
    </row>
    <row r="26" spans="1:4" x14ac:dyDescent="0.3">
      <c r="A26" s="1" t="s">
        <v>26</v>
      </c>
      <c r="B26" s="1" t="s">
        <v>97</v>
      </c>
      <c r="C26" s="1" t="s">
        <v>66</v>
      </c>
      <c r="D26" s="2"/>
    </row>
    <row r="27" spans="1:4" x14ac:dyDescent="0.3">
      <c r="A27" s="1" t="s">
        <v>27</v>
      </c>
      <c r="B27" s="1" t="s">
        <v>98</v>
      </c>
      <c r="C27" s="1" t="s">
        <v>66</v>
      </c>
      <c r="D27" s="2"/>
    </row>
    <row r="28" spans="1:4" x14ac:dyDescent="0.3">
      <c r="A28" s="1" t="s">
        <v>31</v>
      </c>
      <c r="B28" s="1" t="s">
        <v>106</v>
      </c>
      <c r="C28" s="1" t="s">
        <v>66</v>
      </c>
      <c r="D28" s="2"/>
    </row>
    <row r="29" spans="1:4" x14ac:dyDescent="0.3">
      <c r="A29" s="1" t="s">
        <v>33</v>
      </c>
      <c r="B29" s="1" t="s">
        <v>103</v>
      </c>
      <c r="C29" s="1" t="s">
        <v>66</v>
      </c>
      <c r="D29" s="2"/>
    </row>
    <row r="30" spans="1:4" x14ac:dyDescent="0.3">
      <c r="A30" s="1" t="s">
        <v>34</v>
      </c>
      <c r="B30" s="1" t="s">
        <v>104</v>
      </c>
      <c r="C30" s="1" t="s">
        <v>66</v>
      </c>
      <c r="D30" s="2"/>
    </row>
    <row r="31" spans="1:4" x14ac:dyDescent="0.3">
      <c r="A31" s="1" t="s">
        <v>38</v>
      </c>
      <c r="B31" s="1" t="s">
        <v>105</v>
      </c>
      <c r="C31" s="1" t="s">
        <v>66</v>
      </c>
      <c r="D31" s="2"/>
    </row>
    <row r="32" spans="1:4" x14ac:dyDescent="0.3">
      <c r="A32" s="1" t="s">
        <v>35</v>
      </c>
      <c r="B32" s="1" t="s">
        <v>99</v>
      </c>
      <c r="C32" s="1" t="s">
        <v>66</v>
      </c>
      <c r="D32" s="2"/>
    </row>
    <row r="33" spans="1:4" x14ac:dyDescent="0.3">
      <c r="A33" s="1" t="s">
        <v>36</v>
      </c>
      <c r="B33" s="1" t="s">
        <v>100</v>
      </c>
      <c r="C33" s="1" t="s">
        <v>66</v>
      </c>
      <c r="D33" s="2"/>
    </row>
    <row r="34" spans="1:4" x14ac:dyDescent="0.3">
      <c r="A34" s="1" t="s">
        <v>37</v>
      </c>
      <c r="B34" s="1" t="s">
        <v>101</v>
      </c>
      <c r="C34" s="1" t="s">
        <v>66</v>
      </c>
      <c r="D34" s="2"/>
    </row>
    <row r="35" spans="1:4" x14ac:dyDescent="0.3">
      <c r="C35" s="1"/>
      <c r="D35" s="2"/>
    </row>
    <row r="36" spans="1:4" x14ac:dyDescent="0.3">
      <c r="C36" s="1"/>
      <c r="D36" s="2"/>
    </row>
    <row r="37" spans="1:4" x14ac:dyDescent="0.3">
      <c r="C37" s="1"/>
      <c r="D37" s="2"/>
    </row>
    <row r="38" spans="1:4" x14ac:dyDescent="0.3">
      <c r="C38" s="1"/>
      <c r="D38" s="2"/>
    </row>
    <row r="39" spans="1:4" x14ac:dyDescent="0.3">
      <c r="C39" s="1"/>
      <c r="D39" s="2"/>
    </row>
    <row r="40" spans="1:4" x14ac:dyDescent="0.3">
      <c r="C40" s="1"/>
      <c r="D40" s="2"/>
    </row>
    <row r="41" spans="1:4" x14ac:dyDescent="0.3">
      <c r="C41" s="1"/>
      <c r="D41" s="2"/>
    </row>
    <row r="42" spans="1:4" x14ac:dyDescent="0.3">
      <c r="C42" s="1"/>
      <c r="D42" s="2"/>
    </row>
  </sheetData>
  <mergeCells count="3">
    <mergeCell ref="A6:C6"/>
    <mergeCell ref="A7:C7"/>
    <mergeCell ref="E9:N9"/>
  </mergeCells>
  <conditionalFormatting sqref="E3:N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9"/>
  <sheetViews>
    <sheetView zoomScale="85" zoomScaleNormal="85" workbookViewId="0"/>
  </sheetViews>
  <sheetFormatPr baseColWidth="10" defaultRowHeight="14.4" outlineLevelRow="1" x14ac:dyDescent="0.3"/>
  <cols>
    <col min="1" max="1" width="25.88671875" customWidth="1"/>
    <col min="2" max="3" width="8.88671875" customWidth="1"/>
    <col min="4" max="4" width="7.109375" customWidth="1"/>
    <col min="5" max="5" width="9.6640625" style="49" customWidth="1"/>
    <col min="6" max="6" width="9.6640625" customWidth="1"/>
    <col min="7" max="7" width="10.44140625" customWidth="1"/>
    <col min="8" max="9" width="11.109375" customWidth="1"/>
    <col min="10" max="11" width="11.88671875" customWidth="1"/>
  </cols>
  <sheetData>
    <row r="2" spans="5:5" x14ac:dyDescent="0.3">
      <c r="E2"/>
    </row>
    <row r="3" spans="5:5" x14ac:dyDescent="0.3">
      <c r="E3"/>
    </row>
    <row r="9" spans="5:5" x14ac:dyDescent="0.3">
      <c r="E9"/>
    </row>
    <row r="12" spans="5:5" x14ac:dyDescent="0.3">
      <c r="E12"/>
    </row>
    <row r="14" spans="5:5" x14ac:dyDescent="0.3">
      <c r="E14"/>
    </row>
    <row r="26" spans="1:17" x14ac:dyDescent="0.3">
      <c r="A26" s="47" t="s">
        <v>49</v>
      </c>
      <c r="B26" s="47"/>
      <c r="C26" s="47"/>
      <c r="E26"/>
    </row>
    <row r="27" spans="1:17" ht="36" x14ac:dyDescent="0.3">
      <c r="A27" s="47" t="s">
        <v>50</v>
      </c>
      <c r="B27" s="48">
        <f>'Pila-Sprint1'!C2</f>
        <v>61</v>
      </c>
      <c r="C27" s="33">
        <v>42278</v>
      </c>
      <c r="D27" s="33">
        <v>42279</v>
      </c>
      <c r="E27" s="33">
        <v>42282</v>
      </c>
      <c r="F27" s="33">
        <v>42283</v>
      </c>
      <c r="G27" s="33">
        <v>42284</v>
      </c>
      <c r="H27" s="33">
        <v>42285</v>
      </c>
      <c r="I27" s="33">
        <v>42286</v>
      </c>
      <c r="J27" s="33">
        <v>42289</v>
      </c>
      <c r="K27" s="33">
        <v>42290</v>
      </c>
      <c r="L27" s="33">
        <v>42291</v>
      </c>
    </row>
    <row r="28" spans="1:17" ht="15" x14ac:dyDescent="0.3">
      <c r="A28" s="47" t="s">
        <v>51</v>
      </c>
      <c r="B28" s="35"/>
      <c r="C28" s="35">
        <f>$B$27/10</f>
        <v>6.1</v>
      </c>
      <c r="D28" s="35">
        <f t="shared" ref="D28:L28" si="0">$B$27/10</f>
        <v>6.1</v>
      </c>
      <c r="E28" s="35">
        <f t="shared" si="0"/>
        <v>6.1</v>
      </c>
      <c r="F28" s="35">
        <f t="shared" si="0"/>
        <v>6.1</v>
      </c>
      <c r="G28" s="35">
        <f t="shared" si="0"/>
        <v>6.1</v>
      </c>
      <c r="H28" s="35">
        <f t="shared" si="0"/>
        <v>6.1</v>
      </c>
      <c r="I28" s="35">
        <f t="shared" si="0"/>
        <v>6.1</v>
      </c>
      <c r="J28" s="35">
        <f t="shared" si="0"/>
        <v>6.1</v>
      </c>
      <c r="K28" s="35">
        <f t="shared" si="0"/>
        <v>6.1</v>
      </c>
      <c r="L28" s="35">
        <f t="shared" si="0"/>
        <v>6.1</v>
      </c>
      <c r="M28" s="35"/>
      <c r="N28" s="35"/>
      <c r="O28" s="35"/>
      <c r="P28" s="35"/>
      <c r="Q28" s="35"/>
    </row>
    <row r="29" spans="1:17" ht="15" outlineLevel="1" x14ac:dyDescent="0.3">
      <c r="A29" s="47" t="s">
        <v>52</v>
      </c>
      <c r="B29" s="35"/>
      <c r="C29" s="35">
        <f>B27</f>
        <v>61</v>
      </c>
      <c r="D29" s="35">
        <f>$B$27-SUM($C$28:D28)</f>
        <v>48.8</v>
      </c>
      <c r="E29" s="35">
        <f>$B$27-SUM($C$28:E28)</f>
        <v>42.7</v>
      </c>
      <c r="F29" s="35">
        <f>$B$27-SUM($C$28:F28)</f>
        <v>36.6</v>
      </c>
      <c r="G29" s="35">
        <f>$B$27-SUM($C$28:G28)</f>
        <v>30.5</v>
      </c>
      <c r="H29" s="35">
        <f>$B$27-SUM($C$28:H28)</f>
        <v>24.4</v>
      </c>
      <c r="I29" s="35">
        <f>$B$27-SUM($C$28:I28)</f>
        <v>18.299999999999997</v>
      </c>
      <c r="J29" s="35">
        <f>$B$27-SUM($C$28:J28)</f>
        <v>12.199999999999996</v>
      </c>
      <c r="K29" s="35">
        <f>$B$27-SUM($C$28:K28)</f>
        <v>6.0999999999999943</v>
      </c>
      <c r="L29" s="35">
        <f>$B$27-SUM($C$28:L28)</f>
        <v>0</v>
      </c>
      <c r="M29" s="35"/>
      <c r="N29" s="35"/>
      <c r="O29" s="35"/>
      <c r="P29" s="35"/>
      <c r="Q29" s="3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tabSelected="1" workbookViewId="0"/>
  </sheetViews>
  <sheetFormatPr baseColWidth="10" defaultRowHeight="14.4" x14ac:dyDescent="0.3"/>
  <cols>
    <col min="1" max="1" width="59.6640625" customWidth="1"/>
    <col min="2" max="2" width="30.44140625" customWidth="1"/>
    <col min="3" max="3" width="63.33203125" customWidth="1"/>
  </cols>
  <sheetData>
    <row r="1" spans="1:3" ht="39.9" customHeight="1" x14ac:dyDescent="0.3">
      <c r="A1" s="73" t="s">
        <v>60</v>
      </c>
      <c r="B1" s="73" t="s">
        <v>61</v>
      </c>
      <c r="C1" s="73" t="s">
        <v>62</v>
      </c>
    </row>
    <row r="2" spans="1:3" ht="39.9" customHeight="1" x14ac:dyDescent="0.3">
      <c r="A2" s="74"/>
      <c r="B2" s="74"/>
      <c r="C2" s="74"/>
    </row>
    <row r="3" spans="1:3" ht="39.9" customHeight="1" x14ac:dyDescent="0.3">
      <c r="A3" s="74"/>
      <c r="B3" s="74"/>
      <c r="C3" s="74"/>
    </row>
    <row r="4" spans="1:3" ht="39.9" customHeight="1" x14ac:dyDescent="0.3">
      <c r="A4" s="74"/>
      <c r="B4" s="74"/>
      <c r="C4" s="74"/>
    </row>
    <row r="5" spans="1:3" ht="39.9" customHeight="1" x14ac:dyDescent="0.3">
      <c r="A5" s="74"/>
      <c r="B5" s="74"/>
      <c r="C5" s="74"/>
    </row>
    <row r="6" spans="1:3" ht="39.9" customHeight="1" x14ac:dyDescent="0.3">
      <c r="A6" s="74"/>
      <c r="B6" s="74"/>
      <c r="C6" s="74"/>
    </row>
    <row r="7" spans="1:3" ht="39.9" customHeight="1" x14ac:dyDescent="0.3"/>
    <row r="8" spans="1:3" ht="39.9" customHeight="1" x14ac:dyDescent="0.3"/>
    <row r="9" spans="1:3" ht="39.9" customHeight="1" x14ac:dyDescent="0.3"/>
    <row r="10" spans="1:3" ht="39.9" customHeight="1" x14ac:dyDescent="0.3"/>
    <row r="11" spans="1:3" ht="39.9" customHeight="1" x14ac:dyDescent="0.3"/>
    <row r="12" spans="1:3" ht="39.9" customHeight="1" x14ac:dyDescent="0.3"/>
    <row r="13" spans="1:3" ht="39.9" customHeight="1" x14ac:dyDescent="0.3"/>
    <row r="14" spans="1:3" ht="39.9" customHeight="1" x14ac:dyDescent="0.3"/>
    <row r="15" spans="1:3" ht="39.9" customHeight="1" x14ac:dyDescent="0.3"/>
    <row r="16" spans="1: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Backlog Producto</vt:lpstr>
      <vt:lpstr>Pila-Sprint1</vt:lpstr>
      <vt:lpstr>Diario-Restante</vt:lpstr>
      <vt:lpstr>Diario-Realizado</vt:lpstr>
      <vt:lpstr>Burns</vt:lpstr>
      <vt:lpstr>Retrospectiva 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2025-10-12T11:37:46Z</dcterms:modified>
</cp:coreProperties>
</file>