
<file path=[Content_Types].xml><?xml version="1.0" encoding="utf-8"?>
<Types xmlns="http://schemas.openxmlformats.org/package/2006/content-types">
  <Default Extension="emf" ContentType="image/x-emf"/>
  <Default Extension="jfif" ContentType="image/jpeg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licers/slicer1.xml" ContentType="application/vnd.ms-excel.slicer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\"/>
    </mc:Choice>
  </mc:AlternateContent>
  <xr:revisionPtr revIDLastSave="0" documentId="13_ncr:1_{7315DAFE-D9A5-476E-A4F3-8D25B1EA563B}" xr6:coauthVersionLast="47" xr6:coauthVersionMax="47" xr10:uidLastSave="{00000000-0000-0000-0000-000000000000}"/>
  <bookViews>
    <workbookView xWindow="-120" yWindow="-120" windowWidth="20730" windowHeight="11040" tabRatio="753" activeTab="4" xr2:uid="{23D2CAF9-2782-440E-8280-5351985CC5A7}"/>
  </bookViews>
  <sheets>
    <sheet name="Tabela Dinâmica" sheetId="11" r:id="rId1"/>
    <sheet name="Dados" sheetId="8" r:id="rId2"/>
    <sheet name="Vendedores TOP3" sheetId="10" r:id="rId3"/>
    <sheet name="Rank Vendas" sheetId="12" r:id="rId4"/>
    <sheet name="Resumo" sheetId="13" r:id="rId5"/>
    <sheet name="Personagens" sheetId="9" r:id="rId6"/>
    <sheet name="Imagens Produtos" sheetId="7" r:id="rId7"/>
  </sheets>
  <definedNames>
    <definedName name="_xlnm._FilterDatabase" localSheetId="6" hidden="1">'Imagens Produtos'!$B$1:$B$19</definedName>
    <definedName name="_xlnm._FilterDatabase" localSheetId="5" hidden="1">Personagens!$A$1:$A$9</definedName>
    <definedName name="Bermuda_Masculino">'Imagens Produtos'!$C$2</definedName>
    <definedName name="Bolsa_de_Trabalho">'Imagens Produtos'!$C$3</definedName>
    <definedName name="Boné">'Imagens Produtos'!$C$4</definedName>
    <definedName name="Bota_Masculina">'Imagens Produtos'!$C$5</definedName>
    <definedName name="Bulma">Personagens!$B$2</definedName>
    <definedName name="Calça_Bailarina">'Imagens Produtos'!$C$6</definedName>
    <definedName name="CalçaFemininaJogger">'Imagens Produtos'!$C$7</definedName>
    <definedName name="Camisa_Masculina">'Imagens Produtos'!$C$8</definedName>
    <definedName name="Camisa_Masculina_Festa_Balada">'Imagens Produtos'!$C$9</definedName>
    <definedName name="Camisa_Térmica">'Imagens Produtos'!$C$10</definedName>
    <definedName name="Chinelo">'Imagens Produtos'!$C$11</definedName>
    <definedName name="Colar_Pingente">'Imagens Produtos'!$C$12</definedName>
    <definedName name="Gohan">Personagens!$B$3</definedName>
    <definedName name="Goku">Personagens!$B$4</definedName>
    <definedName name="Jaqueta_Masculina_Preta">'Imagens Produtos'!$C$13</definedName>
    <definedName name="Kit_de_Pinceis_de_Maquiagem">'Imagens Produtos'!$C$14</definedName>
    <definedName name="Kuririn">Personagens!$B$5</definedName>
    <definedName name="Piccolo">Personagens!$B$6</definedName>
    <definedName name="Rank1">INDIRECT('Tabela Dinâmica'!$A$4)</definedName>
    <definedName name="Rank2">INDIRECT('Tabela Dinâmica'!$A$5)</definedName>
    <definedName name="Rank3">INDIRECT('Tabela Dinâmica'!$A$6)</definedName>
    <definedName name="Rank4">INDIRECT('Tabela Dinâmica'!$A$7)</definedName>
    <definedName name="Rank5">INDIRECT('Tabela Dinâmica'!$A$8)</definedName>
    <definedName name="Rank6">INDIRECT('Tabela Dinâmica'!$A$9)</definedName>
    <definedName name="Rank7">INDIRECT('Tabela Dinâmica'!$A$10)</definedName>
    <definedName name="Rank8">INDIRECT('Tabela Dinâmica'!$A$11)</definedName>
    <definedName name="Relógio">'Imagens Produtos'!$C$15</definedName>
    <definedName name="ResumoVendedor">INDIRECT(Resumo!$D$5)</definedName>
    <definedName name="Sapatilha_Sapato">'Imagens Produtos'!$C$16</definedName>
    <definedName name="Sapato_Social">'Imagens Produtos'!$C$17</definedName>
    <definedName name="SegmentaçãodeDados_Vendedor">#N/A</definedName>
    <definedName name="Tênis_Feminino">'Imagens Produtos'!$C$18</definedName>
    <definedName name="Tenshinhan">Personagens!$B$7</definedName>
    <definedName name="Vazio">'Imagens Produtos'!$C$20</definedName>
    <definedName name="Vegeta">Personagens!$B$8</definedName>
    <definedName name="Vestido_Infantil">'Imagens Produtos'!$C$19</definedName>
    <definedName name="Yamcha">Personagens!$B$9</definedName>
  </definedNames>
  <calcPr calcId="181029"/>
  <pivotCaches>
    <pivotCache cacheId="3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13" l="1"/>
  <c r="E12" i="13" a="1"/>
  <c r="E12" i="13" s="1"/>
  <c r="E13" i="13" a="1"/>
  <c r="E13" i="13" s="1"/>
  <c r="E14" i="13" a="1"/>
  <c r="E14" i="13" s="1"/>
  <c r="E15" i="13" a="1"/>
  <c r="E15" i="13" s="1"/>
  <c r="E16" i="13" a="1"/>
  <c r="E16" i="13" s="1"/>
  <c r="E17" i="13" a="1"/>
  <c r="E17" i="13" s="1"/>
  <c r="E18" i="13" a="1"/>
  <c r="E18" i="13" s="1"/>
  <c r="E19" i="13" a="1"/>
  <c r="E19" i="13" s="1"/>
  <c r="E20" i="13" a="1"/>
  <c r="E20" i="13" s="1"/>
  <c r="E21" i="13" a="1"/>
  <c r="E21" i="13" s="1"/>
  <c r="E22" i="13" a="1"/>
  <c r="E22" i="13" s="1"/>
  <c r="E23" i="13" a="1"/>
  <c r="E23" i="13" s="1"/>
  <c r="E11" i="13" a="1"/>
  <c r="E11" i="13" s="1"/>
  <c r="D12" i="13" a="1"/>
  <c r="D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F25" i="13" a="1"/>
  <c r="F25" i="13" s="1"/>
  <c r="D11" i="13" a="1"/>
  <c r="D11" i="13" s="1"/>
  <c r="C12" i="13" a="1"/>
  <c r="C12" i="13" s="1"/>
  <c r="C13" i="13" a="1"/>
  <c r="C13" i="13" s="1"/>
  <c r="C14" i="13" a="1"/>
  <c r="C14" i="13" s="1"/>
  <c r="C15" i="13" a="1"/>
  <c r="C15" i="13" s="1"/>
  <c r="C16" i="13" a="1"/>
  <c r="C16" i="13" s="1"/>
  <c r="C17" i="13" a="1"/>
  <c r="C17" i="13" s="1"/>
  <c r="C18" i="13" a="1"/>
  <c r="C18" i="13" s="1"/>
  <c r="C19" i="13" a="1"/>
  <c r="C19" i="13" s="1"/>
  <c r="C20" i="13" a="1"/>
  <c r="C20" i="13" s="1"/>
  <c r="C21" i="13" a="1"/>
  <c r="C21" i="13" s="1"/>
  <c r="C22" i="13" a="1"/>
  <c r="C22" i="13" s="1"/>
  <c r="C23" i="13" a="1"/>
  <c r="C23" i="13" s="1"/>
  <c r="C11" i="13" a="1"/>
  <c r="C11" i="13" s="1"/>
  <c r="M21" i="12"/>
  <c r="M17" i="12"/>
  <c r="M13" i="12"/>
  <c r="M9" i="12"/>
  <c r="F21" i="12"/>
  <c r="F17" i="12"/>
  <c r="F13" i="12"/>
  <c r="F9" i="12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2" i="8"/>
  <c r="O22" i="12"/>
  <c r="O18" i="12"/>
  <c r="O14" i="12"/>
  <c r="O10" i="12"/>
  <c r="H22" i="12"/>
  <c r="H18" i="12"/>
  <c r="H14" i="12"/>
  <c r="H10" i="12"/>
  <c r="H11" i="12" l="1"/>
  <c r="H15" i="12"/>
  <c r="H19" i="12"/>
  <c r="H23" i="12"/>
  <c r="O11" i="12"/>
  <c r="O15" i="12"/>
  <c r="O19" i="12"/>
  <c r="O23" i="12"/>
</calcChain>
</file>

<file path=xl/sharedStrings.xml><?xml version="1.0" encoding="utf-8"?>
<sst xmlns="http://schemas.openxmlformats.org/spreadsheetml/2006/main" count="336" uniqueCount="60">
  <si>
    <t>Vendedor</t>
  </si>
  <si>
    <t>Produto</t>
  </si>
  <si>
    <t>Valor Unitário</t>
  </si>
  <si>
    <t>Unidades Vendidas</t>
  </si>
  <si>
    <t>Total</t>
  </si>
  <si>
    <t>Tênis Feminino</t>
  </si>
  <si>
    <t>Calça Feminina Jogger</t>
  </si>
  <si>
    <t>Camisa Masculina</t>
  </si>
  <si>
    <t>Bermuda Masculino</t>
  </si>
  <si>
    <t>Camisa Masculina Festa Balada</t>
  </si>
  <si>
    <t>Bota Masculina</t>
  </si>
  <si>
    <t>Jaqueta Masculina Preta</t>
  </si>
  <si>
    <t>Bolsa de Trabalho</t>
  </si>
  <si>
    <t>Kit de Pinceis de Maquiagem</t>
  </si>
  <si>
    <t>Vestido Infantil</t>
  </si>
  <si>
    <t>Calça Bailarina</t>
  </si>
  <si>
    <t>Camisa Térmica</t>
  </si>
  <si>
    <t>Sapato Social</t>
  </si>
  <si>
    <t>Sapatilha Sapato</t>
  </si>
  <si>
    <t>Colar Pingente</t>
  </si>
  <si>
    <t>Boné</t>
  </si>
  <si>
    <t>Relógio</t>
  </si>
  <si>
    <t>Chinelo</t>
  </si>
  <si>
    <t>Goku</t>
  </si>
  <si>
    <t>Bulma</t>
  </si>
  <si>
    <t>Yamcha</t>
  </si>
  <si>
    <t>Kuririn</t>
  </si>
  <si>
    <t>Tenshinhan</t>
  </si>
  <si>
    <t>Piccolo</t>
  </si>
  <si>
    <t>Gohan</t>
  </si>
  <si>
    <t>Vegeta</t>
  </si>
  <si>
    <t>Vazio</t>
  </si>
  <si>
    <t>CalçaFemininaJogger</t>
  </si>
  <si>
    <t>Camisa_Masculina_Festa_Balada</t>
  </si>
  <si>
    <t>Bermuda_Masculino</t>
  </si>
  <si>
    <t>Bolsa_de_Trabalho</t>
  </si>
  <si>
    <t>Bota_Masculina</t>
  </si>
  <si>
    <t>Calça_Bailarina</t>
  </si>
  <si>
    <t>Camisa_Masculina</t>
  </si>
  <si>
    <t>Camisa_Térmica</t>
  </si>
  <si>
    <t>Colar_Pingente</t>
  </si>
  <si>
    <t>Jaqueta_Masculina_Preta</t>
  </si>
  <si>
    <t>Kit_de_Pinceis_de_Maquiagem</t>
  </si>
  <si>
    <t>Sapatilha_Sapato</t>
  </si>
  <si>
    <t>Sapato_Social</t>
  </si>
  <si>
    <t>Tênis_Feminino</t>
  </si>
  <si>
    <t>Vestido_Infantil</t>
  </si>
  <si>
    <t>Vendedor Repetido</t>
  </si>
  <si>
    <t>Rótulos de Linha</t>
  </si>
  <si>
    <t>Total Geral</t>
  </si>
  <si>
    <t>Soma de Total</t>
  </si>
  <si>
    <t>1 - Vendedor TOP 3</t>
  </si>
  <si>
    <t>2 -Rank Vendas</t>
  </si>
  <si>
    <t>3 - Resumo</t>
  </si>
  <si>
    <t>MELHORES VENDEDORES DO MÊS</t>
  </si>
  <si>
    <t>Vendas</t>
  </si>
  <si>
    <t>Meta</t>
  </si>
  <si>
    <t>Rank de Vendas por Vendedor</t>
  </si>
  <si>
    <t>Soma de Unidades Vendidas</t>
  </si>
  <si>
    <t>Descrição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</si>
</sst>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0.0%"/>
    <numFmt numFmtId="165" formatCode="#,##0.00_ ;[Red]\-#,##0.00\ 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E6FA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0" fontId="2" fillId="2" borderId="0" xfId="0" applyFont="1" applyFill="1"/>
    <xf numFmtId="0" fontId="2" fillId="2" borderId="0" xfId="2" applyFont="1" applyFill="1"/>
    <xf numFmtId="0" fontId="4" fillId="3" borderId="0" xfId="0" applyFont="1" applyFill="1" applyAlignment="1">
      <alignment horizontal="center" vertical="center"/>
    </xf>
    <xf numFmtId="0" fontId="0" fillId="0" borderId="3" xfId="0" applyBorder="1"/>
    <xf numFmtId="0" fontId="10" fillId="0" borderId="3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0" xfId="0" applyBorder="1"/>
    <xf numFmtId="44" fontId="7" fillId="0" borderId="6" xfId="1" applyFont="1" applyBorder="1"/>
    <xf numFmtId="0" fontId="0" fillId="0" borderId="8" xfId="0" applyBorder="1"/>
    <xf numFmtId="0" fontId="9" fillId="4" borderId="2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6" fillId="0" borderId="0" xfId="0" applyFont="1"/>
    <xf numFmtId="164" fontId="7" fillId="0" borderId="9" xfId="3" applyNumberFormat="1" applyFont="1" applyBorder="1"/>
    <xf numFmtId="0" fontId="4" fillId="3" borderId="0" xfId="0" applyFont="1" applyFill="1" applyAlignment="1">
      <alignment horizontal="center"/>
    </xf>
    <xf numFmtId="0" fontId="0" fillId="0" borderId="0" xfId="0" applyNumberFormat="1"/>
    <xf numFmtId="165" fontId="0" fillId="0" borderId="0" xfId="0" applyNumberFormat="1"/>
    <xf numFmtId="0" fontId="0" fillId="0" borderId="1" xfId="0" applyBorder="1"/>
    <xf numFmtId="0" fontId="0" fillId="0" borderId="0" xfId="0" applyFont="1" applyAlignment="1"/>
    <xf numFmtId="0" fontId="8" fillId="0" borderId="0" xfId="0" applyFont="1" applyAlignment="1">
      <alignment horizontal="center" vertical="center"/>
    </xf>
    <xf numFmtId="44" fontId="0" fillId="0" borderId="1" xfId="1" applyFont="1" applyBorder="1"/>
    <xf numFmtId="0" fontId="0" fillId="0" borderId="11" xfId="0" applyBorder="1"/>
    <xf numFmtId="44" fontId="0" fillId="0" borderId="11" xfId="1" applyFont="1" applyBorder="1"/>
    <xf numFmtId="0" fontId="5" fillId="5" borderId="10" xfId="0" applyFont="1" applyFill="1" applyBorder="1" applyAlignment="1">
      <alignment horizontal="center" vertical="center"/>
    </xf>
    <xf numFmtId="44" fontId="5" fillId="5" borderId="10" xfId="1" applyFont="1" applyFill="1" applyBorder="1" applyAlignment="1">
      <alignment horizontal="center" vertical="center"/>
    </xf>
  </cellXfs>
  <cellStyles count="4">
    <cellStyle name="Hiperlink" xfId="2" builtinId="8"/>
    <cellStyle name="Moeda" xfId="1" builtinId="4"/>
    <cellStyle name="Normal" xfId="0" builtinId="0"/>
    <cellStyle name="Porcentagem" xfId="3" builtinId="5"/>
  </cellStyles>
  <dxfs count="0"/>
  <tableStyles count="0" defaultTableStyle="TableStyleMedium2" defaultPivotStyle="PivotStyleLight16"/>
  <colors>
    <mruColors>
      <color rgb="FFB4E6FA"/>
      <color rgb="FF65F1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jp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emf"/><Relationship Id="rId3" Type="http://schemas.openxmlformats.org/officeDocument/2006/relationships/image" Target="../media/image10.emf"/><Relationship Id="rId7" Type="http://schemas.openxmlformats.org/officeDocument/2006/relationships/image" Target="../media/image12.emf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11.emf"/><Relationship Id="rId5" Type="http://schemas.openxmlformats.org/officeDocument/2006/relationships/image" Target="../media/image4.emf"/><Relationship Id="rId10" Type="http://schemas.openxmlformats.org/officeDocument/2006/relationships/image" Target="../media/image15.emf"/><Relationship Id="rId4" Type="http://schemas.openxmlformats.org/officeDocument/2006/relationships/image" Target="../media/image3.emf"/><Relationship Id="rId9" Type="http://schemas.openxmlformats.org/officeDocument/2006/relationships/image" Target="../media/image14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2" Type="http://schemas.openxmlformats.org/officeDocument/2006/relationships/image" Target="../media/image23.jpeg"/><Relationship Id="rId1" Type="http://schemas.openxmlformats.org/officeDocument/2006/relationships/image" Target="../media/image22.png"/><Relationship Id="rId6" Type="http://schemas.openxmlformats.org/officeDocument/2006/relationships/image" Target="../media/image27.jpeg"/><Relationship Id="rId5" Type="http://schemas.openxmlformats.org/officeDocument/2006/relationships/image" Target="../media/image26.jpeg"/><Relationship Id="rId4" Type="http://schemas.openxmlformats.org/officeDocument/2006/relationships/image" Target="../media/image25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jfif"/><Relationship Id="rId13" Type="http://schemas.openxmlformats.org/officeDocument/2006/relationships/image" Target="../media/image42.jpeg"/><Relationship Id="rId18" Type="http://schemas.openxmlformats.org/officeDocument/2006/relationships/image" Target="../media/image47.jpeg"/><Relationship Id="rId3" Type="http://schemas.openxmlformats.org/officeDocument/2006/relationships/image" Target="../media/image32.jfif"/><Relationship Id="rId21" Type="http://schemas.openxmlformats.org/officeDocument/2006/relationships/image" Target="../media/image6.svg"/><Relationship Id="rId7" Type="http://schemas.openxmlformats.org/officeDocument/2006/relationships/image" Target="../media/image36.jfif"/><Relationship Id="rId12" Type="http://schemas.openxmlformats.org/officeDocument/2006/relationships/image" Target="../media/image41.jpeg"/><Relationship Id="rId17" Type="http://schemas.openxmlformats.org/officeDocument/2006/relationships/image" Target="../media/image46.jpeg"/><Relationship Id="rId2" Type="http://schemas.openxmlformats.org/officeDocument/2006/relationships/image" Target="../media/image31.jpeg"/><Relationship Id="rId16" Type="http://schemas.openxmlformats.org/officeDocument/2006/relationships/image" Target="../media/image45.jpeg"/><Relationship Id="rId20" Type="http://schemas.openxmlformats.org/officeDocument/2006/relationships/image" Target="../media/image5.png"/><Relationship Id="rId1" Type="http://schemas.openxmlformats.org/officeDocument/2006/relationships/image" Target="../media/image30.jpeg"/><Relationship Id="rId6" Type="http://schemas.openxmlformats.org/officeDocument/2006/relationships/image" Target="../media/image35.jpeg"/><Relationship Id="rId11" Type="http://schemas.openxmlformats.org/officeDocument/2006/relationships/image" Target="../media/image40.jpeg"/><Relationship Id="rId5" Type="http://schemas.openxmlformats.org/officeDocument/2006/relationships/image" Target="../media/image34.jfif"/><Relationship Id="rId15" Type="http://schemas.openxmlformats.org/officeDocument/2006/relationships/image" Target="../media/image44.jpeg"/><Relationship Id="rId10" Type="http://schemas.openxmlformats.org/officeDocument/2006/relationships/image" Target="../media/image39.jpeg"/><Relationship Id="rId19" Type="http://schemas.openxmlformats.org/officeDocument/2006/relationships/image" Target="../media/image1.jpg"/><Relationship Id="rId4" Type="http://schemas.openxmlformats.org/officeDocument/2006/relationships/image" Target="../media/image33.jpeg"/><Relationship Id="rId9" Type="http://schemas.openxmlformats.org/officeDocument/2006/relationships/image" Target="../media/image38.jpeg"/><Relationship Id="rId14" Type="http://schemas.openxmlformats.org/officeDocument/2006/relationships/image" Target="../media/image43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3" Type="http://schemas.openxmlformats.org/officeDocument/2006/relationships/image" Target="../media/image9.emf"/><Relationship Id="rId7" Type="http://schemas.openxmlformats.org/officeDocument/2006/relationships/image" Target="../media/image20.emf"/><Relationship Id="rId2" Type="http://schemas.openxmlformats.org/officeDocument/2006/relationships/image" Target="../media/image8.emf"/><Relationship Id="rId1" Type="http://schemas.openxmlformats.org/officeDocument/2006/relationships/image" Target="../media/image16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400049</xdr:colOff>
      <xdr:row>7</xdr:row>
      <xdr:rowOff>76200</xdr:rowOff>
    </xdr:from>
    <xdr:to>
      <xdr:col>11</xdr:col>
      <xdr:colOff>239112</xdr:colOff>
      <xdr:row>22</xdr:row>
      <xdr:rowOff>85725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2930EA7C-2D88-4289-9C4F-88B89521B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224" y="1552575"/>
          <a:ext cx="5325463" cy="28670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581025</xdr:colOff>
          <xdr:row>3</xdr:row>
          <xdr:rowOff>171450</xdr:rowOff>
        </xdr:from>
        <xdr:to>
          <xdr:col>8</xdr:col>
          <xdr:colOff>104775</xdr:colOff>
          <xdr:row>11</xdr:row>
          <xdr:rowOff>42266</xdr:rowOff>
        </xdr:to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4A02A07D-5C44-93A4-2D8E-0058A0851E4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1" spid="_x0000_s4142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4572000" y="885825"/>
              <a:ext cx="1352550" cy="139481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381000</xdr:colOff>
          <xdr:row>7</xdr:row>
          <xdr:rowOff>57151</xdr:rowOff>
        </xdr:from>
        <xdr:to>
          <xdr:col>10</xdr:col>
          <xdr:colOff>361950</xdr:colOff>
          <xdr:row>13</xdr:row>
          <xdr:rowOff>151806</xdr:rowOff>
        </xdr:to>
        <xdr:pic>
          <xdr:nvPicPr>
            <xdr:cNvPr id="6" name="Imagem 5">
              <a:extLst>
                <a:ext uri="{FF2B5EF4-FFF2-40B4-BE49-F238E27FC236}">
                  <a16:creationId xmlns:a16="http://schemas.microsoft.com/office/drawing/2014/main" id="{5FEED2DA-F0FC-4AE5-B5DF-9241086E188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2" spid="_x0000_s4143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200775" y="1533526"/>
              <a:ext cx="1200150" cy="123765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247650</xdr:colOff>
          <xdr:row>8</xdr:row>
          <xdr:rowOff>180975</xdr:rowOff>
        </xdr:from>
        <xdr:to>
          <xdr:col>5</xdr:col>
          <xdr:colOff>266700</xdr:colOff>
          <xdr:row>15</xdr:row>
          <xdr:rowOff>124421</xdr:rowOff>
        </xdr:to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7CF014FC-C477-48F4-8712-13A884CD81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3" spid="_x0000_s41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019425" y="1847850"/>
              <a:ext cx="1238250" cy="127694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5</xdr:col>
      <xdr:colOff>266700</xdr:colOff>
      <xdr:row>11</xdr:row>
      <xdr:rowOff>38100</xdr:rowOff>
    </xdr:from>
    <xdr:to>
      <xdr:col>8</xdr:col>
      <xdr:colOff>180975</xdr:colOff>
      <xdr:row>12</xdr:row>
      <xdr:rowOff>104775</xdr:rowOff>
    </xdr:to>
    <xdr:sp macro="" textlink="'Tabela Dinâmica'!$B$4">
      <xdr:nvSpPr>
        <xdr:cNvPr id="8" name="CaixaDeTexto 7">
          <a:extLst>
            <a:ext uri="{FF2B5EF4-FFF2-40B4-BE49-F238E27FC236}">
              <a16:creationId xmlns:a16="http://schemas.microsoft.com/office/drawing/2014/main" id="{C315D482-12D2-8D19-FBBB-8D8ED8D6C6D6}"/>
            </a:ext>
          </a:extLst>
        </xdr:cNvPr>
        <xdr:cNvSpPr txBox="1"/>
      </xdr:nvSpPr>
      <xdr:spPr>
        <a:xfrm>
          <a:off x="4257675" y="2276475"/>
          <a:ext cx="17430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5034F9A-437C-47DC-B3E1-001286DD2412}" type="TxLink">
            <a:rPr lang="en-US" sz="16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R$ 4.663,48 </a:t>
          </a:fld>
          <a:endParaRPr lang="pt-BR" sz="1600" b="1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7</xdr:col>
      <xdr:colOff>600074</xdr:colOff>
      <xdr:row>14</xdr:row>
      <xdr:rowOff>28575</xdr:rowOff>
    </xdr:from>
    <xdr:to>
      <xdr:col>10</xdr:col>
      <xdr:colOff>514349</xdr:colOff>
      <xdr:row>15</xdr:row>
      <xdr:rowOff>95250</xdr:rowOff>
    </xdr:to>
    <xdr:sp macro="" textlink="'Tabela Dinâmica'!$B$5">
      <xdr:nvSpPr>
        <xdr:cNvPr id="10" name="CaixaDeTexto 9">
          <a:extLst>
            <a:ext uri="{FF2B5EF4-FFF2-40B4-BE49-F238E27FC236}">
              <a16:creationId xmlns:a16="http://schemas.microsoft.com/office/drawing/2014/main" id="{33AB6781-EF97-4D4A-A94F-2389A16E57F4}"/>
            </a:ext>
          </a:extLst>
        </xdr:cNvPr>
        <xdr:cNvSpPr txBox="1"/>
      </xdr:nvSpPr>
      <xdr:spPr>
        <a:xfrm>
          <a:off x="5810249" y="2838450"/>
          <a:ext cx="17430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39E1415-82F5-4C56-975B-9A1E4DD7F9B3}" type="TxLink">
            <a:rPr lang="en-US" sz="16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R$ 4.096,58 </a:t>
          </a:fld>
          <a:endParaRPr lang="pt-BR" sz="1600" b="1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</xdr:col>
      <xdr:colOff>495299</xdr:colOff>
      <xdr:row>15</xdr:row>
      <xdr:rowOff>133350</xdr:rowOff>
    </xdr:from>
    <xdr:to>
      <xdr:col>5</xdr:col>
      <xdr:colOff>409574</xdr:colOff>
      <xdr:row>17</xdr:row>
      <xdr:rowOff>9525</xdr:rowOff>
    </xdr:to>
    <xdr:sp macro="" textlink="'Tabela Dinâmica'!$B$6">
      <xdr:nvSpPr>
        <xdr:cNvPr id="11" name="CaixaDeTexto 10">
          <a:extLst>
            <a:ext uri="{FF2B5EF4-FFF2-40B4-BE49-F238E27FC236}">
              <a16:creationId xmlns:a16="http://schemas.microsoft.com/office/drawing/2014/main" id="{5B5B7875-102D-46A8-BCEF-70AC1E52DC6A}"/>
            </a:ext>
          </a:extLst>
        </xdr:cNvPr>
        <xdr:cNvSpPr txBox="1"/>
      </xdr:nvSpPr>
      <xdr:spPr>
        <a:xfrm>
          <a:off x="2657474" y="3133725"/>
          <a:ext cx="17430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407465F-C400-455B-A2D4-8C367F0C1644}" type="TxLink">
            <a:rPr lang="en-US" sz="16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 R$ 3.912,28 </a:t>
          </a:fld>
          <a:endParaRPr lang="pt-BR" sz="3600" b="1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371475</xdr:colOff>
      <xdr:row>2</xdr:row>
      <xdr:rowOff>142875</xdr:rowOff>
    </xdr:from>
    <xdr:to>
      <xdr:col>8</xdr:col>
      <xdr:colOff>285750</xdr:colOff>
      <xdr:row>4</xdr:row>
      <xdr:rowOff>19050</xdr:rowOff>
    </xdr:to>
    <xdr:sp macro="" textlink="'Tabela Dinâmica'!A4">
      <xdr:nvSpPr>
        <xdr:cNvPr id="12" name="CaixaDeTexto 11">
          <a:extLst>
            <a:ext uri="{FF2B5EF4-FFF2-40B4-BE49-F238E27FC236}">
              <a16:creationId xmlns:a16="http://schemas.microsoft.com/office/drawing/2014/main" id="{048761BE-E978-402A-9795-1B050821AB58}"/>
            </a:ext>
          </a:extLst>
        </xdr:cNvPr>
        <xdr:cNvSpPr txBox="1"/>
      </xdr:nvSpPr>
      <xdr:spPr>
        <a:xfrm>
          <a:off x="4362450" y="666750"/>
          <a:ext cx="17430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6013393-34C9-4FBB-B3B6-2F902B998B52}" type="TxLink">
            <a:rPr lang="en-US" sz="24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Gohan</a:t>
          </a:fld>
          <a:endParaRPr lang="pt-BR" sz="2400" b="1" kern="1200"/>
        </a:p>
      </xdr:txBody>
    </xdr:sp>
    <xdr:clientData/>
  </xdr:twoCellAnchor>
  <xdr:twoCellAnchor>
    <xdr:from>
      <xdr:col>8</xdr:col>
      <xdr:colOff>123825</xdr:colOff>
      <xdr:row>5</xdr:row>
      <xdr:rowOff>114300</xdr:rowOff>
    </xdr:from>
    <xdr:to>
      <xdr:col>11</xdr:col>
      <xdr:colOff>38100</xdr:colOff>
      <xdr:row>6</xdr:row>
      <xdr:rowOff>180975</xdr:rowOff>
    </xdr:to>
    <xdr:sp macro="" textlink="'Tabela Dinâmica'!A5">
      <xdr:nvSpPr>
        <xdr:cNvPr id="13" name="CaixaDeTexto 12">
          <a:extLst>
            <a:ext uri="{FF2B5EF4-FFF2-40B4-BE49-F238E27FC236}">
              <a16:creationId xmlns:a16="http://schemas.microsoft.com/office/drawing/2014/main" id="{204DF54E-2238-4962-8A28-57ACD8ED3C3E}"/>
            </a:ext>
          </a:extLst>
        </xdr:cNvPr>
        <xdr:cNvSpPr txBox="1"/>
      </xdr:nvSpPr>
      <xdr:spPr>
        <a:xfrm>
          <a:off x="5943600" y="1209675"/>
          <a:ext cx="17430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E18EEB5-92EF-4863-AFFB-34857C3A6E8C}" type="TxLink">
            <a:rPr lang="en-US" sz="24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Tenshinhan</a:t>
          </a:fld>
          <a:endParaRPr lang="pt-BR" sz="2400" b="1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</xdr:col>
      <xdr:colOff>581024</xdr:colOff>
      <xdr:row>7</xdr:row>
      <xdr:rowOff>57150</xdr:rowOff>
    </xdr:from>
    <xdr:to>
      <xdr:col>5</xdr:col>
      <xdr:colOff>495299</xdr:colOff>
      <xdr:row>8</xdr:row>
      <xdr:rowOff>123825</xdr:rowOff>
    </xdr:to>
    <xdr:sp macro="" textlink="'Tabela Dinâmica'!A6">
      <xdr:nvSpPr>
        <xdr:cNvPr id="14" name="CaixaDeTexto 13">
          <a:extLst>
            <a:ext uri="{FF2B5EF4-FFF2-40B4-BE49-F238E27FC236}">
              <a16:creationId xmlns:a16="http://schemas.microsoft.com/office/drawing/2014/main" id="{BFF8145E-6AE3-4891-91BA-D1F6574F6B09}"/>
            </a:ext>
          </a:extLst>
        </xdr:cNvPr>
        <xdr:cNvSpPr txBox="1"/>
      </xdr:nvSpPr>
      <xdr:spPr>
        <a:xfrm>
          <a:off x="2743199" y="1533525"/>
          <a:ext cx="17430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7AC0DFB-43D8-4E66-A60A-F0D69244378B}" type="TxLink">
            <a:rPr lang="en-US" sz="2400" b="1" i="0" u="none" strike="noStrike" kern="1200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Bulma</a:t>
          </a:fld>
          <a:endParaRPr lang="pt-BR" sz="2400" b="1" i="0" u="none" strike="noStrike" kern="1200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0</xdr:col>
      <xdr:colOff>238125</xdr:colOff>
      <xdr:row>0</xdr:row>
      <xdr:rowOff>123825</xdr:rowOff>
    </xdr:from>
    <xdr:to>
      <xdr:col>0</xdr:col>
      <xdr:colOff>1305445</xdr:colOff>
      <xdr:row>5</xdr:row>
      <xdr:rowOff>114300</xdr:rowOff>
    </xdr:to>
    <xdr:pic>
      <xdr:nvPicPr>
        <xdr:cNvPr id="15" name="Graphic 3" descr="Trophy">
          <a:extLst>
            <a:ext uri="{FF2B5EF4-FFF2-40B4-BE49-F238E27FC236}">
              <a16:creationId xmlns:a16="http://schemas.microsoft.com/office/drawing/2014/main" id="{DCDE544F-8D05-47B4-814B-8295A1635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8125" y="123825"/>
          <a:ext cx="1067320" cy="1085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5</xdr:row>
      <xdr:rowOff>47625</xdr:rowOff>
    </xdr:from>
    <xdr:to>
      <xdr:col>0</xdr:col>
      <xdr:colOff>1286395</xdr:colOff>
      <xdr:row>9</xdr:row>
      <xdr:rowOff>152400</xdr:rowOff>
    </xdr:to>
    <xdr:pic>
      <xdr:nvPicPr>
        <xdr:cNvPr id="3" name="Graphic 3" descr="Trophy">
          <a:extLst>
            <a:ext uri="{FF2B5EF4-FFF2-40B4-BE49-F238E27FC236}">
              <a16:creationId xmlns:a16="http://schemas.microsoft.com/office/drawing/2014/main" id="{F8E203F0-8B89-4D5C-A667-00730247E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9075" y="47625"/>
          <a:ext cx="1067320" cy="10858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</xdr:colOff>
          <xdr:row>7</xdr:row>
          <xdr:rowOff>133349</xdr:rowOff>
        </xdr:from>
        <xdr:to>
          <xdr:col>4</xdr:col>
          <xdr:colOff>28575</xdr:colOff>
          <xdr:row>11</xdr:row>
          <xdr:rowOff>38100</xdr:rowOff>
        </xdr:to>
        <xdr:pic>
          <xdr:nvPicPr>
            <xdr:cNvPr id="2" name="Imagem 1">
              <a:extLst>
                <a:ext uri="{FF2B5EF4-FFF2-40B4-BE49-F238E27FC236}">
                  <a16:creationId xmlns:a16="http://schemas.microsoft.com/office/drawing/2014/main" id="{D375A7C6-EFCE-4AE4-A4D4-95F787D2556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1" spid="_x0000_s5153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3009900" y="847724"/>
              <a:ext cx="828675" cy="83820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11</xdr:row>
          <xdr:rowOff>180973</xdr:rowOff>
        </xdr:from>
        <xdr:ext cx="838200" cy="723600"/>
        <xdr:pic>
          <xdr:nvPicPr>
            <xdr:cNvPr id="4" name="Imagem 3">
              <a:extLst>
                <a:ext uri="{FF2B5EF4-FFF2-40B4-BE49-F238E27FC236}">
                  <a16:creationId xmlns:a16="http://schemas.microsoft.com/office/drawing/2014/main" id="{8146BE73-5118-4CE1-B450-58B9FB99B6F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2" spid="_x0000_s51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3000375" y="2209798"/>
              <a:ext cx="838200" cy="7236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28573</xdr:colOff>
          <xdr:row>16</xdr:row>
          <xdr:rowOff>19048</xdr:rowOff>
        </xdr:from>
        <xdr:ext cx="828677" cy="723600"/>
        <xdr:pic>
          <xdr:nvPicPr>
            <xdr:cNvPr id="5" name="Imagem 4">
              <a:extLst>
                <a:ext uri="{FF2B5EF4-FFF2-40B4-BE49-F238E27FC236}">
                  <a16:creationId xmlns:a16="http://schemas.microsoft.com/office/drawing/2014/main" id="{843A5D68-B7D8-4C7C-B7B4-D1601F22FFD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3" spid="_x0000_s5155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3009898" y="3124198"/>
              <a:ext cx="828677" cy="7236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38100</xdr:colOff>
          <xdr:row>20</xdr:row>
          <xdr:rowOff>9523</xdr:rowOff>
        </xdr:from>
        <xdr:ext cx="828675" cy="723600"/>
        <xdr:pic>
          <xdr:nvPicPr>
            <xdr:cNvPr id="6" name="Imagem 5">
              <a:extLst>
                <a:ext uri="{FF2B5EF4-FFF2-40B4-BE49-F238E27FC236}">
                  <a16:creationId xmlns:a16="http://schemas.microsoft.com/office/drawing/2014/main" id="{F38F1E82-BC2C-4D7D-8062-50D9825E940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4" spid="_x0000_s5156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3019425" y="4000498"/>
              <a:ext cx="828675" cy="7236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28575</xdr:colOff>
          <xdr:row>8</xdr:row>
          <xdr:rowOff>9523</xdr:rowOff>
        </xdr:from>
        <xdr:ext cx="828675" cy="723600"/>
        <xdr:pic>
          <xdr:nvPicPr>
            <xdr:cNvPr id="7" name="Imagem 6">
              <a:extLst>
                <a:ext uri="{FF2B5EF4-FFF2-40B4-BE49-F238E27FC236}">
                  <a16:creationId xmlns:a16="http://schemas.microsoft.com/office/drawing/2014/main" id="{5E0EE023-8A30-4C57-8314-C8218878FAE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5" spid="_x0000_s5157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7010400" y="1343023"/>
              <a:ext cx="828675" cy="7236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47625</xdr:colOff>
          <xdr:row>12</xdr:row>
          <xdr:rowOff>9523</xdr:rowOff>
        </xdr:from>
        <xdr:ext cx="838200" cy="723901"/>
        <xdr:pic>
          <xdr:nvPicPr>
            <xdr:cNvPr id="8" name="Imagem 7">
              <a:extLst>
                <a:ext uri="{FF2B5EF4-FFF2-40B4-BE49-F238E27FC236}">
                  <a16:creationId xmlns:a16="http://schemas.microsoft.com/office/drawing/2014/main" id="{79259FB4-56E7-479E-AC26-20B0502CBC3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6" spid="_x0000_s5158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7029450" y="2228848"/>
              <a:ext cx="838200" cy="72390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57150</xdr:colOff>
          <xdr:row>16</xdr:row>
          <xdr:rowOff>38099</xdr:rowOff>
        </xdr:from>
        <xdr:ext cx="838200" cy="676276"/>
        <xdr:pic>
          <xdr:nvPicPr>
            <xdr:cNvPr id="9" name="Imagem 8">
              <a:extLst>
                <a:ext uri="{FF2B5EF4-FFF2-40B4-BE49-F238E27FC236}">
                  <a16:creationId xmlns:a16="http://schemas.microsoft.com/office/drawing/2014/main" id="{4EAF71C3-4E52-499B-897B-C498E14A9A3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7" spid="_x0000_s5159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7038975" y="3143249"/>
              <a:ext cx="838200" cy="67627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57150</xdr:colOff>
          <xdr:row>20</xdr:row>
          <xdr:rowOff>19049</xdr:rowOff>
        </xdr:from>
        <xdr:ext cx="847725" cy="685801"/>
        <xdr:pic>
          <xdr:nvPicPr>
            <xdr:cNvPr id="10" name="Imagem 9">
              <a:extLst>
                <a:ext uri="{FF2B5EF4-FFF2-40B4-BE49-F238E27FC236}">
                  <a16:creationId xmlns:a16="http://schemas.microsoft.com/office/drawing/2014/main" id="{B8315727-5B47-454E-AAAB-D9BC7FBBE6A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ank8" spid="_x0000_s5160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7038975" y="4010024"/>
              <a:ext cx="847725" cy="68580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104775</xdr:rowOff>
    </xdr:from>
    <xdr:to>
      <xdr:col>0</xdr:col>
      <xdr:colOff>1276870</xdr:colOff>
      <xdr:row>5</xdr:row>
      <xdr:rowOff>0</xdr:rowOff>
    </xdr:to>
    <xdr:pic>
      <xdr:nvPicPr>
        <xdr:cNvPr id="3" name="Graphic 3" descr="Trophy">
          <a:extLst>
            <a:ext uri="{FF2B5EF4-FFF2-40B4-BE49-F238E27FC236}">
              <a16:creationId xmlns:a16="http://schemas.microsoft.com/office/drawing/2014/main" id="{D0EEDE61-352F-4189-81DC-020913962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9550" y="104775"/>
          <a:ext cx="1067320" cy="10858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</xdr:row>
      <xdr:rowOff>38100</xdr:rowOff>
    </xdr:from>
    <xdr:to>
      <xdr:col>10</xdr:col>
      <xdr:colOff>190500</xdr:colOff>
      <xdr:row>13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Vendedor">
              <a:extLst>
                <a:ext uri="{FF2B5EF4-FFF2-40B4-BE49-F238E27FC236}">
                  <a16:creationId xmlns:a16="http://schemas.microsoft.com/office/drawing/2014/main" id="{A968CFAE-5A90-4FBA-8F46-3F6B36F232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82050" y="2286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19050</xdr:colOff>
          <xdr:row>0</xdr:row>
          <xdr:rowOff>142875</xdr:rowOff>
        </xdr:from>
        <xdr:to>
          <xdr:col>3</xdr:col>
          <xdr:colOff>285750</xdr:colOff>
          <xdr:row>8</xdr:row>
          <xdr:rowOff>47518</xdr:rowOff>
        </xdr:to>
        <xdr:pic>
          <xdr:nvPicPr>
            <xdr:cNvPr id="11" name="Imagem 10">
              <a:extLst>
                <a:ext uri="{FF2B5EF4-FFF2-40B4-BE49-F238E27FC236}">
                  <a16:creationId xmlns:a16="http://schemas.microsoft.com/office/drawing/2014/main" id="{C40EB211-529E-4177-BC57-06357F56C34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sumoVendedor" spid="_x0000_s6147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2133600" y="142875"/>
              <a:ext cx="1647825" cy="166676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1</xdr:col>
      <xdr:colOff>597252</xdr:colOff>
      <xdr:row>1</xdr:row>
      <xdr:rowOff>613497</xdr:rowOff>
    </xdr:to>
    <xdr:pic>
      <xdr:nvPicPr>
        <xdr:cNvPr id="2" name="Imagem 17">
          <a:extLst>
            <a:ext uri="{FF2B5EF4-FFF2-40B4-BE49-F238E27FC236}">
              <a16:creationId xmlns:a16="http://schemas.microsoft.com/office/drawing/2014/main" id="{319851A7-ED8F-49E0-BE1F-3C99B1499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67" r="20150" b="26531"/>
        <a:stretch/>
      </xdr:blipFill>
      <xdr:spPr>
        <a:xfrm>
          <a:off x="752475" y="209550"/>
          <a:ext cx="597252" cy="594447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752474</xdr:colOff>
      <xdr:row>2</xdr:row>
      <xdr:rowOff>47625</xdr:rowOff>
    </xdr:from>
    <xdr:to>
      <xdr:col>1</xdr:col>
      <xdr:colOff>600074</xdr:colOff>
      <xdr:row>3</xdr:row>
      <xdr:rowOff>0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5A2C2DAC-ECC3-4472-87FA-3BC3EB353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857250"/>
          <a:ext cx="600075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2</xdr:col>
      <xdr:colOff>9526</xdr:colOff>
      <xdr:row>3</xdr:row>
      <xdr:rowOff>609601</xdr:rowOff>
    </xdr:to>
    <xdr:pic>
      <xdr:nvPicPr>
        <xdr:cNvPr id="4" name="Imagem 3" descr="Criador de Dragon Ball questiona imagem heroica de Goku">
          <a:extLst>
            <a:ext uri="{FF2B5EF4-FFF2-40B4-BE49-F238E27FC236}">
              <a16:creationId xmlns:a16="http://schemas.microsoft.com/office/drawing/2014/main" id="{1AA36F54-2B75-48D3-BE27-71D487360A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26" r="22111" b="23999"/>
        <a:stretch/>
      </xdr:blipFill>
      <xdr:spPr bwMode="auto">
        <a:xfrm>
          <a:off x="752475" y="1428751"/>
          <a:ext cx="609601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4</xdr:row>
      <xdr:rowOff>19050</xdr:rowOff>
    </xdr:from>
    <xdr:to>
      <xdr:col>2</xdr:col>
      <xdr:colOff>0</xdr:colOff>
      <xdr:row>4</xdr:row>
      <xdr:rowOff>609600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5DE05B6D-96C9-48A1-B502-107B684925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57" t="-1" r="29509" b="29532"/>
        <a:stretch/>
      </xdr:blipFill>
      <xdr:spPr>
        <a:xfrm>
          <a:off x="771525" y="2066925"/>
          <a:ext cx="581025" cy="5905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</xdr:row>
      <xdr:rowOff>9524</xdr:rowOff>
    </xdr:from>
    <xdr:to>
      <xdr:col>2</xdr:col>
      <xdr:colOff>0</xdr:colOff>
      <xdr:row>6</xdr:row>
      <xdr:rowOff>0</xdr:rowOff>
    </xdr:to>
    <xdr:pic>
      <xdr:nvPicPr>
        <xdr:cNvPr id="6" name="Picture 9">
          <a:extLst>
            <a:ext uri="{FF2B5EF4-FFF2-40B4-BE49-F238E27FC236}">
              <a16:creationId xmlns:a16="http://schemas.microsoft.com/office/drawing/2014/main" id="{74B96E7A-876A-4B0F-86CE-D9D8797719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02"/>
        <a:stretch/>
      </xdr:blipFill>
      <xdr:spPr>
        <a:xfrm>
          <a:off x="762000" y="2676524"/>
          <a:ext cx="590550" cy="6096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</xdr:row>
      <xdr:rowOff>19050</xdr:rowOff>
    </xdr:from>
    <xdr:to>
      <xdr:col>2</xdr:col>
      <xdr:colOff>0</xdr:colOff>
      <xdr:row>7</xdr:row>
      <xdr:rowOff>10409</xdr:rowOff>
    </xdr:to>
    <xdr:pic>
      <xdr:nvPicPr>
        <xdr:cNvPr id="7" name="Picture 11">
          <a:extLst>
            <a:ext uri="{FF2B5EF4-FFF2-40B4-BE49-F238E27FC236}">
              <a16:creationId xmlns:a16="http://schemas.microsoft.com/office/drawing/2014/main" id="{F9D8CDD0-D7CC-4633-B54B-5E255808E1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3"/>
        <a:stretch/>
      </xdr:blipFill>
      <xdr:spPr>
        <a:xfrm>
          <a:off x="762000" y="3305175"/>
          <a:ext cx="590550" cy="61048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</xdr:row>
      <xdr:rowOff>9525</xdr:rowOff>
    </xdr:from>
    <xdr:to>
      <xdr:col>2</xdr:col>
      <xdr:colOff>707</xdr:colOff>
      <xdr:row>7</xdr:row>
      <xdr:rowOff>609600</xdr:rowOff>
    </xdr:to>
    <xdr:pic>
      <xdr:nvPicPr>
        <xdr:cNvPr id="8" name="Imagem 13">
          <a:extLst>
            <a:ext uri="{FF2B5EF4-FFF2-40B4-BE49-F238E27FC236}">
              <a16:creationId xmlns:a16="http://schemas.microsoft.com/office/drawing/2014/main" id="{AFF73513-FAD2-46FB-8277-E469E75456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46" r="33507" b="50448"/>
        <a:stretch/>
      </xdr:blipFill>
      <xdr:spPr>
        <a:xfrm>
          <a:off x="762000" y="3914775"/>
          <a:ext cx="591257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9525</xdr:rowOff>
    </xdr:from>
    <xdr:to>
      <xdr:col>2</xdr:col>
      <xdr:colOff>9525</xdr:colOff>
      <xdr:row>9</xdr:row>
      <xdr:rowOff>9525</xdr:rowOff>
    </xdr:to>
    <xdr:pic>
      <xdr:nvPicPr>
        <xdr:cNvPr id="9" name="Picture 13">
          <a:extLst>
            <a:ext uri="{FF2B5EF4-FFF2-40B4-BE49-F238E27FC236}">
              <a16:creationId xmlns:a16="http://schemas.microsoft.com/office/drawing/2014/main" id="{CD2B18E0-0421-45B4-BF75-C785CF3198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54" r="24376" b="21362"/>
        <a:stretch/>
      </xdr:blipFill>
      <xdr:spPr>
        <a:xfrm>
          <a:off x="752475" y="4533900"/>
          <a:ext cx="609600" cy="619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127000</xdr:colOff>
      <xdr:row>2</xdr:row>
      <xdr:rowOff>44450</xdr:rowOff>
    </xdr:from>
    <xdr:to>
      <xdr:col>2</xdr:col>
      <xdr:colOff>704850</xdr:colOff>
      <xdr:row>2</xdr:row>
      <xdr:rowOff>622300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F2550D-C928-4445-9265-A931C3FF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914400"/>
          <a:ext cx="577850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</xdr:row>
      <xdr:rowOff>31750</xdr:rowOff>
    </xdr:from>
    <xdr:to>
      <xdr:col>2</xdr:col>
      <xdr:colOff>749300</xdr:colOff>
      <xdr:row>1</xdr:row>
      <xdr:rowOff>654050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18B402-C1F9-4112-9376-AEAEC613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950" y="215900"/>
          <a:ext cx="6223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3</xdr:row>
      <xdr:rowOff>44451</xdr:rowOff>
    </xdr:from>
    <xdr:to>
      <xdr:col>2</xdr:col>
      <xdr:colOff>688975</xdr:colOff>
      <xdr:row>3</xdr:row>
      <xdr:rowOff>619125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F7CA14-1B5E-420F-892B-E06EDEE5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1" y="1600201"/>
          <a:ext cx="574674" cy="574674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</xdr:row>
      <xdr:rowOff>19050</xdr:rowOff>
    </xdr:from>
    <xdr:to>
      <xdr:col>2</xdr:col>
      <xdr:colOff>774700</xdr:colOff>
      <xdr:row>4</xdr:row>
      <xdr:rowOff>660400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803F9C-0FEC-4FDC-ACC1-1A4160831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9300" y="2260600"/>
          <a:ext cx="641350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222251</xdr:colOff>
      <xdr:row>5</xdr:row>
      <xdr:rowOff>37738</xdr:rowOff>
    </xdr:from>
    <xdr:to>
      <xdr:col>2</xdr:col>
      <xdr:colOff>685800</xdr:colOff>
      <xdr:row>5</xdr:row>
      <xdr:rowOff>667012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CA6838-A71A-4428-9386-3373F9A2D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201" y="2965088"/>
          <a:ext cx="463549" cy="629274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</xdr:row>
      <xdr:rowOff>19050</xdr:rowOff>
    </xdr:from>
    <xdr:to>
      <xdr:col>2</xdr:col>
      <xdr:colOff>774700</xdr:colOff>
      <xdr:row>6</xdr:row>
      <xdr:rowOff>654050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973C46D-FD02-48B1-BED6-38AB2C339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0" y="363220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165101</xdr:colOff>
      <xdr:row>7</xdr:row>
      <xdr:rowOff>21007</xdr:rowOff>
    </xdr:from>
    <xdr:to>
      <xdr:col>2</xdr:col>
      <xdr:colOff>781050</xdr:colOff>
      <xdr:row>7</xdr:row>
      <xdr:rowOff>670707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DB4ADD-D526-44A9-B54B-93A0474FF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1" y="4319957"/>
          <a:ext cx="615949" cy="64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8</xdr:row>
      <xdr:rowOff>28574</xdr:rowOff>
    </xdr:from>
    <xdr:to>
      <xdr:col>2</xdr:col>
      <xdr:colOff>787399</xdr:colOff>
      <xdr:row>8</xdr:row>
      <xdr:rowOff>650873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FEC810-FC67-48B2-A548-C848D3BF9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050" y="5013324"/>
          <a:ext cx="622299" cy="622299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139701</xdr:colOff>
      <xdr:row>9</xdr:row>
      <xdr:rowOff>32136</xdr:rowOff>
    </xdr:from>
    <xdr:to>
      <xdr:col>2</xdr:col>
      <xdr:colOff>768351</xdr:colOff>
      <xdr:row>9</xdr:row>
      <xdr:rowOff>640703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8897EC5-B533-4F18-8CF8-3A88AA2EC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5651" y="5702686"/>
          <a:ext cx="628650" cy="6085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12701</xdr:colOff>
      <xdr:row>10</xdr:row>
      <xdr:rowOff>106050</xdr:rowOff>
    </xdr:from>
    <xdr:to>
      <xdr:col>3</xdr:col>
      <xdr:colOff>3176</xdr:colOff>
      <xdr:row>10</xdr:row>
      <xdr:rowOff>628649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2442327-331C-4ED6-91ED-24B97A6FB4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98" b="20155"/>
        <a:stretch/>
      </xdr:blipFill>
      <xdr:spPr>
        <a:xfrm>
          <a:off x="1898651" y="6462400"/>
          <a:ext cx="838200" cy="522599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11</xdr:row>
      <xdr:rowOff>12700</xdr:rowOff>
    </xdr:from>
    <xdr:to>
      <xdr:col>2</xdr:col>
      <xdr:colOff>749300</xdr:colOff>
      <xdr:row>11</xdr:row>
      <xdr:rowOff>660400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F929DF-93BF-4270-BE56-8CB6BD4BB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705485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12</xdr:row>
      <xdr:rowOff>15345</xdr:rowOff>
    </xdr:from>
    <xdr:to>
      <xdr:col>2</xdr:col>
      <xdr:colOff>717549</xdr:colOff>
      <xdr:row>12</xdr:row>
      <xdr:rowOff>677785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552D388-79AE-4CC2-8076-07D474E27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7743295"/>
          <a:ext cx="565149" cy="66244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13</xdr:row>
      <xdr:rowOff>44450</xdr:rowOff>
    </xdr:from>
    <xdr:to>
      <xdr:col>2</xdr:col>
      <xdr:colOff>812800</xdr:colOff>
      <xdr:row>13</xdr:row>
      <xdr:rowOff>652705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EC6E74E-69C7-4011-9D19-DB63A62D2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8458200"/>
          <a:ext cx="749300" cy="608255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260351</xdr:colOff>
      <xdr:row>14</xdr:row>
      <xdr:rowOff>34086</xdr:rowOff>
    </xdr:from>
    <xdr:to>
      <xdr:col>2</xdr:col>
      <xdr:colOff>647700</xdr:colOff>
      <xdr:row>14</xdr:row>
      <xdr:rowOff>659633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9B0B23E-0FDE-4886-8A43-06914CCC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6301" y="9133636"/>
          <a:ext cx="387349" cy="625547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15</xdr:row>
      <xdr:rowOff>50800</xdr:rowOff>
    </xdr:from>
    <xdr:to>
      <xdr:col>2</xdr:col>
      <xdr:colOff>825500</xdr:colOff>
      <xdr:row>15</xdr:row>
      <xdr:rowOff>591526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65D2AE-481C-43DC-A972-A74A8B82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9836150"/>
          <a:ext cx="793750" cy="540726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16</xdr:row>
      <xdr:rowOff>22224</xdr:rowOff>
    </xdr:from>
    <xdr:to>
      <xdr:col>2</xdr:col>
      <xdr:colOff>742949</xdr:colOff>
      <xdr:row>16</xdr:row>
      <xdr:rowOff>676273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FC42746-35A8-4ED3-A523-40F314B8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0493374"/>
          <a:ext cx="654049" cy="65404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17</xdr:row>
      <xdr:rowOff>6350</xdr:rowOff>
    </xdr:from>
    <xdr:to>
      <xdr:col>3</xdr:col>
      <xdr:colOff>25400</xdr:colOff>
      <xdr:row>18</xdr:row>
      <xdr:rowOff>25400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5E710BB-E7D8-4302-9AD7-D568670E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163300"/>
          <a:ext cx="882650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18</xdr:row>
      <xdr:rowOff>38100</xdr:rowOff>
    </xdr:from>
    <xdr:to>
      <xdr:col>2</xdr:col>
      <xdr:colOff>787400</xdr:colOff>
      <xdr:row>18</xdr:row>
      <xdr:rowOff>673100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1A659FE-D87E-41A0-A40F-40F8B8AE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11880850"/>
          <a:ext cx="635000" cy="635000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1</xdr:row>
      <xdr:rowOff>447675</xdr:rowOff>
    </xdr:from>
    <xdr:to>
      <xdr:col>17</xdr:col>
      <xdr:colOff>454025</xdr:colOff>
      <xdr:row>5</xdr:row>
      <xdr:rowOff>369090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2AD5DA28-4B48-4C11-8102-59CD65E5C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1075" y="638175"/>
          <a:ext cx="4921250" cy="266461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485775</xdr:colOff>
      <xdr:row>5</xdr:row>
      <xdr:rowOff>390525</xdr:rowOff>
    </xdr:from>
    <xdr:to>
      <xdr:col>12</xdr:col>
      <xdr:colOff>180975</xdr:colOff>
      <xdr:row>6</xdr:row>
      <xdr:rowOff>635000</xdr:rowOff>
    </xdr:to>
    <xdr:pic>
      <xdr:nvPicPr>
        <xdr:cNvPr id="38" name="Graphic 3" descr="Trophy">
          <a:extLst>
            <a:ext uri="{FF2B5EF4-FFF2-40B4-BE49-F238E27FC236}">
              <a16:creationId xmlns:a16="http://schemas.microsoft.com/office/drawing/2014/main" id="{B9E90051-CFC8-473A-B2B1-8A2B9D200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9286875" y="3324225"/>
          <a:ext cx="914400" cy="93027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M GONÇALVES LARANGEIRA" refreshedDate="45667.713588194441" createdVersion="8" refreshedVersion="8" minRefreshableVersion="3" recordCount="74" xr:uid="{52ADD99C-9DBC-43E6-8CEF-374E19EDE0C4}">
  <cacheSource type="worksheet">
    <worksheetSource name="Tabela1"/>
  </cacheSource>
  <cacheFields count="6">
    <cacheField name="Vendedor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Vendedor Repetido" numFmtId="0">
      <sharedItems count="8">
        <s v="Piccolo"/>
        <s v="Tenshinhan"/>
        <s v="Gohan"/>
        <s v="Bulma"/>
        <s v="Vegeta"/>
        <s v="Goku"/>
        <s v="Yamcha"/>
        <s v="Kuririn"/>
      </sharedItems>
    </cacheField>
    <cacheField name="Produto" numFmtId="0">
      <sharedItems count="18">
        <s v="Tênis Feminino"/>
        <s v="Calça Feminina Jogger"/>
        <s v="Camisa Masculina"/>
        <s v="Bermuda Masculino"/>
        <s v="Camisa Masculina Festa Balada"/>
        <s v="Bota Masculina"/>
        <s v="Jaqueta Masculina Preta"/>
        <s v="Bolsa de Trabalho"/>
        <s v="Kit de Pinceis de Maquiagem"/>
        <s v="Vestido Infantil"/>
        <s v="Calça Bailarina"/>
        <s v="Camisa Térmica"/>
        <s v="Sapato Social"/>
        <s v="Sapatilha Sapato"/>
        <s v="Colar Pingente"/>
        <s v="Boné"/>
        <s v="Relógio"/>
        <s v="Chinelo"/>
      </sharedItems>
    </cacheField>
    <cacheField name="Valor Unitário" numFmtId="0">
      <sharedItems containsSemiMixedTypes="0" containsString="0" containsNumber="1" minValue="40" maxValue="678"/>
    </cacheField>
    <cacheField name="Unidades Vendidas" numFmtId="0">
      <sharedItems containsSemiMixedTypes="0" containsString="0" containsNumber="1" containsInteger="1" minValue="1" maxValue="9"/>
    </cacheField>
    <cacheField name="Total" numFmtId="0">
      <sharedItems containsSemiMixedTypes="0" containsString="0" containsNumber="1" minValue="46.9" maxValue="1337.04"/>
    </cacheField>
  </cacheFields>
  <extLst>
    <ext xmlns:x14="http://schemas.microsoft.com/office/spreadsheetml/2009/9/main" uri="{725AE2AE-9491-48be-B2B4-4EB974FC3084}">
      <x14:pivotCacheDefinition pivotCacheId="179937939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"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9"/>
    <n v="1337.04"/>
  </r>
  <r>
    <x v="4"/>
    <x v="4"/>
    <x v="4"/>
    <n v="146.13999999999999"/>
    <n v="1"/>
    <n v="146.13999999999999"/>
  </r>
  <r>
    <x v="5"/>
    <x v="5"/>
    <x v="5"/>
    <n v="224.14"/>
    <n v="4"/>
    <n v="896.56"/>
  </r>
  <r>
    <x v="0"/>
    <x v="0"/>
    <x v="6"/>
    <n v="150.5"/>
    <n v="4"/>
    <n v="602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"/>
    <n v="46.9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89.9"/>
    <n v="1"/>
    <n v="89.9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146.13999999999999"/>
    <n v="1"/>
    <n v="146.13999999999999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1"/>
    <n v="153.4"/>
  </r>
  <r>
    <x v="0"/>
    <x v="0"/>
    <x v="0"/>
    <n v="89.99"/>
    <n v="3"/>
    <n v="269.96999999999997"/>
  </r>
  <r>
    <x v="1"/>
    <x v="1"/>
    <x v="1"/>
    <n v="69.989999999999995"/>
    <n v="5"/>
    <n v="349.95"/>
  </r>
  <r>
    <x v="2"/>
    <x v="2"/>
    <x v="2"/>
    <n v="153.4"/>
    <n v="1"/>
    <n v="153.4"/>
  </r>
  <r>
    <x v="3"/>
    <x v="3"/>
    <x v="3"/>
    <n v="148.56"/>
    <n v="9"/>
    <n v="1337.04"/>
  </r>
  <r>
    <x v="4"/>
    <x v="4"/>
    <x v="4"/>
    <n v="146.13999999999999"/>
    <n v="1"/>
    <n v="146.13999999999999"/>
  </r>
  <r>
    <x v="5"/>
    <x v="5"/>
    <x v="5"/>
    <n v="224.14"/>
    <n v="4"/>
    <n v="896.56"/>
  </r>
  <r>
    <x v="0"/>
    <x v="0"/>
    <x v="6"/>
    <n v="150.5"/>
    <n v="4"/>
    <n v="602"/>
  </r>
  <r>
    <x v="1"/>
    <x v="1"/>
    <x v="7"/>
    <n v="248.73"/>
    <n v="1"/>
    <n v="248.73"/>
  </r>
  <r>
    <x v="2"/>
    <x v="2"/>
    <x v="8"/>
    <n v="116.52"/>
    <n v="1"/>
    <n v="116.52"/>
  </r>
  <r>
    <x v="3"/>
    <x v="3"/>
    <x v="9"/>
    <n v="59.9"/>
    <n v="1"/>
    <n v="59.9"/>
  </r>
  <r>
    <x v="0"/>
    <x v="0"/>
    <x v="10"/>
    <n v="46.9"/>
    <n v="1"/>
    <n v="46.9"/>
  </r>
  <r>
    <x v="1"/>
    <x v="1"/>
    <x v="11"/>
    <n v="41.9"/>
    <n v="4"/>
    <n v="167.6"/>
  </r>
  <r>
    <x v="2"/>
    <x v="2"/>
    <x v="12"/>
    <n v="81.900000000000006"/>
    <n v="9"/>
    <n v="737.1"/>
  </r>
  <r>
    <x v="3"/>
    <x v="3"/>
    <x v="13"/>
    <n v="55.9"/>
    <n v="2"/>
    <n v="111.8"/>
  </r>
  <r>
    <x v="1"/>
    <x v="1"/>
    <x v="14"/>
    <n v="678"/>
    <n v="1"/>
    <n v="678"/>
  </r>
  <r>
    <x v="6"/>
    <x v="6"/>
    <x v="0"/>
    <n v="89.99"/>
    <n v="1"/>
    <n v="89.99"/>
  </r>
  <r>
    <x v="7"/>
    <x v="7"/>
    <x v="1"/>
    <n v="69.989999999999995"/>
    <n v="1"/>
    <n v="69.989999999999995"/>
  </r>
  <r>
    <x v="1"/>
    <x v="1"/>
    <x v="2"/>
    <n v="153.4"/>
    <n v="2"/>
    <n v="306.8"/>
  </r>
  <r>
    <x v="2"/>
    <x v="2"/>
    <x v="3"/>
    <n v="148.56"/>
    <n v="6"/>
    <n v="891.36"/>
  </r>
  <r>
    <x v="0"/>
    <x v="0"/>
    <x v="4"/>
    <n v="146.13999999999999"/>
    <n v="1"/>
    <n v="146.13999999999999"/>
  </r>
  <r>
    <x v="5"/>
    <x v="5"/>
    <x v="5"/>
    <n v="224.14"/>
    <n v="1"/>
    <n v="224.14"/>
  </r>
  <r>
    <x v="0"/>
    <x v="0"/>
    <x v="6"/>
    <n v="150.5"/>
    <n v="5"/>
    <n v="752.5"/>
  </r>
  <r>
    <x v="1"/>
    <x v="1"/>
    <x v="7"/>
    <n v="248.73"/>
    <n v="2"/>
    <n v="497.46"/>
  </r>
  <r>
    <x v="2"/>
    <x v="2"/>
    <x v="8"/>
    <n v="116.52"/>
    <n v="3"/>
    <n v="349.56"/>
  </r>
  <r>
    <x v="3"/>
    <x v="3"/>
    <x v="9"/>
    <n v="59.9"/>
    <n v="2"/>
    <n v="119.8"/>
  </r>
  <r>
    <x v="1"/>
    <x v="1"/>
    <x v="10"/>
    <n v="46.9"/>
    <n v="2"/>
    <n v="93.8"/>
  </r>
  <r>
    <x v="2"/>
    <x v="2"/>
    <x v="11"/>
    <n v="41.9"/>
    <n v="2"/>
    <n v="83.8"/>
  </r>
  <r>
    <x v="3"/>
    <x v="3"/>
    <x v="12"/>
    <n v="81.900000000000006"/>
    <n v="4"/>
    <n v="327.60000000000002"/>
  </r>
  <r>
    <x v="6"/>
    <x v="6"/>
    <x v="8"/>
    <n v="116.52"/>
    <n v="3"/>
    <n v="349.56"/>
  </r>
  <r>
    <x v="6"/>
    <x v="6"/>
    <x v="9"/>
    <n v="59.9"/>
    <n v="2"/>
    <n v="119.8"/>
  </r>
  <r>
    <x v="7"/>
    <x v="7"/>
    <x v="15"/>
    <n v="40"/>
    <n v="3"/>
    <n v="120"/>
  </r>
  <r>
    <x v="7"/>
    <x v="7"/>
    <x v="16"/>
    <n v="390"/>
    <n v="2"/>
    <n v="780"/>
  </r>
  <r>
    <x v="5"/>
    <x v="5"/>
    <x v="3"/>
    <n v="148.56"/>
    <n v="2"/>
    <n v="297.12"/>
  </r>
  <r>
    <x v="5"/>
    <x v="5"/>
    <x v="2"/>
    <n v="153.4"/>
    <n v="1"/>
    <n v="153.4"/>
  </r>
  <r>
    <x v="5"/>
    <x v="5"/>
    <x v="17"/>
    <n v="40"/>
    <n v="3"/>
    <n v="120"/>
  </r>
  <r>
    <x v="4"/>
    <x v="4"/>
    <x v="12"/>
    <n v="81.900000000000006"/>
    <n v="8"/>
    <n v="655.20000000000005"/>
  </r>
  <r>
    <x v="4"/>
    <x v="4"/>
    <x v="2"/>
    <n v="153.4"/>
    <n v="1"/>
    <n v="153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981C5-9405-49CC-BED1-8C5EA9503EA0}" name="Tabela dinâmica2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3:H10" firstHeaderRow="0" firstDataRow="1" firstDataCol="2" rowPageCount="1" colPageCount="1"/>
  <pivotFields count="6">
    <pivotField axis="axisPage" compact="0" outline="0" showAll="0">
      <items count="9">
        <item x="3"/>
        <item x="2"/>
        <item x="5"/>
        <item x="7"/>
        <item x="0"/>
        <item x="1"/>
        <item x="4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3"/>
        <item x="2"/>
        <item x="5"/>
        <item x="7"/>
        <item x="0"/>
        <item x="1"/>
        <item x="4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3"/>
        <item x="7"/>
        <item x="15"/>
        <item x="5"/>
        <item x="10"/>
        <item x="1"/>
        <item x="2"/>
        <item x="4"/>
        <item x="11"/>
        <item x="17"/>
        <item x="14"/>
        <item x="6"/>
        <item x="8"/>
        <item x="16"/>
        <item x="13"/>
        <item x="12"/>
        <item x="0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7">
    <i>
      <x v="5"/>
      <x v="1"/>
    </i>
    <i r="1">
      <x v="4"/>
    </i>
    <i r="1">
      <x v="5"/>
    </i>
    <i r="1">
      <x v="6"/>
    </i>
    <i r="1">
      <x v="8"/>
    </i>
    <i r="1">
      <x v="10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5" hier="-1"/>
  </pageFields>
  <dataFields count="2">
    <dataField name="Soma de Unidades Vendidas" fld="4" baseField="0" baseItem="0"/>
    <dataField name="Soma de Total" fld="5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FB847-6E2F-404B-ADBB-7BA23590F047}" name="Tabela dinâ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2" firstHeaderRow="1" firstDataRow="1" firstDataCol="1"/>
  <pivotFields count="6">
    <pivotField showAll="0"/>
    <pivotField axis="axisRow" showAll="0" sortType="descending">
      <items count="9">
        <item x="3"/>
        <item x="2"/>
        <item x="5"/>
        <item x="7"/>
        <item x="0"/>
        <item x="1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</pivotFields>
  <rowFields count="1">
    <field x="1"/>
  </rowFields>
  <rowItems count="9">
    <i>
      <x v="1"/>
    </i>
    <i>
      <x v="5"/>
    </i>
    <i>
      <x/>
    </i>
    <i>
      <x v="4"/>
    </i>
    <i>
      <x v="2"/>
    </i>
    <i>
      <x v="3"/>
    </i>
    <i>
      <x v="6"/>
    </i>
    <i>
      <x v="7"/>
    </i>
    <i t="grand">
      <x/>
    </i>
  </rowItems>
  <colItems count="1">
    <i/>
  </colItems>
  <dataFields count="1">
    <dataField name="Soma de Total" fld="5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endedor" xr10:uid="{85087F28-A67E-4B7F-842C-BC3D5E771F78}" sourceName="Vendedor">
  <pivotTables>
    <pivotTable tabId="11" name="Tabela dinâmica2"/>
  </pivotTables>
  <data>
    <tabular pivotCacheId="1799379396">
      <items count="8">
        <i x="3"/>
        <i x="2"/>
        <i x="5"/>
        <i x="7"/>
        <i x="0"/>
        <i x="1" s="1"/>
        <i x="4"/>
        <i x="6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Vendedor" xr10:uid="{04D12EC3-CBC3-4317-8321-4E156DDAA237}" cache="SegmentaçãodeDados_Vendedor" caption="Vendedor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78020B-2FA3-4955-AE1C-DF2B8BC5C608}" name="Tabela1" displayName="Tabela1" ref="A1:F75" totalsRowShown="0">
  <autoFilter ref="A1:F75" xr:uid="{5478020B-2FA3-4955-AE1C-DF2B8BC5C608}"/>
  <tableColumns count="6">
    <tableColumn id="1" xr3:uid="{71157EDD-BAF2-446A-A58F-932AE4547082}" name="Vendedor"/>
    <tableColumn id="2" xr3:uid="{6B0B96A7-BC29-4973-8919-03639AD72FC8}" name="Vendedor Repetido"/>
    <tableColumn id="3" xr3:uid="{5B8B07A8-6E60-4773-BE78-74701F2758C3}" name="Produto"/>
    <tableColumn id="4" xr3:uid="{9C720730-7438-475A-AB5A-42A499A31D8E}" name="Valor Unitário"/>
    <tableColumn id="5" xr3:uid="{4EEF431C-1B1B-4778-9C87-ECE9EC222BB2}" name="Unidades Vendidas"/>
    <tableColumn id="6" xr3:uid="{99988D20-7D86-4580-A962-53F0D6A60C57}" name="Total">
      <calculatedColumnFormula>D2*E2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46C63-15AB-40F6-ACCE-48D694C394A5}">
  <dimension ref="A1:H12"/>
  <sheetViews>
    <sheetView workbookViewId="0">
      <selection activeCell="F27" sqref="F27"/>
    </sheetView>
  </sheetViews>
  <sheetFormatPr defaultRowHeight="15" x14ac:dyDescent="0.25"/>
  <cols>
    <col min="1" max="1" width="18" bestFit="1" customWidth="1"/>
    <col min="2" max="2" width="13.5703125" style="4" bestFit="1" customWidth="1"/>
    <col min="5" max="5" width="32.42578125" bestFit="1" customWidth="1"/>
    <col min="6" max="6" width="20.7109375" bestFit="1" customWidth="1"/>
    <col min="7" max="7" width="26.7109375" bestFit="1" customWidth="1"/>
    <col min="8" max="8" width="13.5703125" bestFit="1" customWidth="1"/>
  </cols>
  <sheetData>
    <row r="1" spans="1:8" x14ac:dyDescent="0.25">
      <c r="E1" s="2" t="s">
        <v>0</v>
      </c>
      <c r="F1" t="s">
        <v>27</v>
      </c>
    </row>
    <row r="3" spans="1:8" x14ac:dyDescent="0.25">
      <c r="A3" s="2" t="s">
        <v>48</v>
      </c>
      <c r="B3" s="4" t="s">
        <v>50</v>
      </c>
      <c r="E3" s="2" t="s">
        <v>47</v>
      </c>
      <c r="F3" s="2" t="s">
        <v>1</v>
      </c>
      <c r="G3" t="s">
        <v>58</v>
      </c>
      <c r="H3" t="s">
        <v>50</v>
      </c>
    </row>
    <row r="4" spans="1:8" x14ac:dyDescent="0.25">
      <c r="A4" s="3" t="s">
        <v>29</v>
      </c>
      <c r="B4" s="4">
        <v>4663.4800000000005</v>
      </c>
      <c r="E4" t="s">
        <v>27</v>
      </c>
      <c r="F4" t="s">
        <v>12</v>
      </c>
      <c r="G4" s="20">
        <v>6</v>
      </c>
      <c r="H4" s="21">
        <v>1492.3799999999999</v>
      </c>
    </row>
    <row r="5" spans="1:8" x14ac:dyDescent="0.25">
      <c r="A5" s="3" t="s">
        <v>27</v>
      </c>
      <c r="B5" s="4">
        <v>4096.58</v>
      </c>
      <c r="E5" t="s">
        <v>27</v>
      </c>
      <c r="F5" t="s">
        <v>15</v>
      </c>
      <c r="G5" s="20">
        <v>4</v>
      </c>
      <c r="H5" s="21">
        <v>187.6</v>
      </c>
    </row>
    <row r="6" spans="1:8" x14ac:dyDescent="0.25">
      <c r="A6" s="3" t="s">
        <v>24</v>
      </c>
      <c r="B6" s="4">
        <v>3912.28</v>
      </c>
      <c r="E6" t="s">
        <v>27</v>
      </c>
      <c r="F6" t="s">
        <v>6</v>
      </c>
      <c r="G6" s="20">
        <v>10</v>
      </c>
      <c r="H6" s="21">
        <v>699.9</v>
      </c>
    </row>
    <row r="7" spans="1:8" x14ac:dyDescent="0.25">
      <c r="A7" s="3" t="s">
        <v>28</v>
      </c>
      <c r="B7" s="4">
        <v>3635.02</v>
      </c>
      <c r="E7" t="s">
        <v>27</v>
      </c>
      <c r="F7" t="s">
        <v>7</v>
      </c>
      <c r="G7" s="20">
        <v>4</v>
      </c>
      <c r="H7" s="21">
        <v>613.6</v>
      </c>
    </row>
    <row r="8" spans="1:8" x14ac:dyDescent="0.25">
      <c r="A8" s="3" t="s">
        <v>23</v>
      </c>
      <c r="B8" s="4">
        <v>3382.4399999999996</v>
      </c>
      <c r="E8" t="s">
        <v>27</v>
      </c>
      <c r="F8" t="s">
        <v>16</v>
      </c>
      <c r="G8" s="20">
        <v>8</v>
      </c>
      <c r="H8" s="21">
        <v>335.2</v>
      </c>
    </row>
    <row r="9" spans="1:8" x14ac:dyDescent="0.25">
      <c r="A9" s="3" t="s">
        <v>26</v>
      </c>
      <c r="B9" s="4">
        <v>1939.98</v>
      </c>
      <c r="E9" t="s">
        <v>27</v>
      </c>
      <c r="F9" t="s">
        <v>19</v>
      </c>
      <c r="G9" s="20">
        <v>2</v>
      </c>
      <c r="H9" s="21">
        <v>767.9</v>
      </c>
    </row>
    <row r="10" spans="1:8" x14ac:dyDescent="0.25">
      <c r="A10" s="3" t="s">
        <v>30</v>
      </c>
      <c r="B10" s="4">
        <v>1909.4800000000002</v>
      </c>
      <c r="E10" t="s">
        <v>49</v>
      </c>
      <c r="G10" s="20">
        <v>34</v>
      </c>
      <c r="H10" s="21">
        <v>4096.579999999999</v>
      </c>
    </row>
    <row r="11" spans="1:8" x14ac:dyDescent="0.25">
      <c r="A11" s="3" t="s">
        <v>25</v>
      </c>
      <c r="B11" s="4">
        <v>1118.7</v>
      </c>
    </row>
    <row r="12" spans="1:8" x14ac:dyDescent="0.25">
      <c r="A12" s="3" t="s">
        <v>49</v>
      </c>
      <c r="B12" s="4">
        <v>24657.96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5F39-B3B4-4616-9353-0B3A3C13D6C3}">
  <dimension ref="A1:F75"/>
  <sheetViews>
    <sheetView topLeftCell="A2" workbookViewId="0"/>
  </sheetViews>
  <sheetFormatPr defaultRowHeight="15" x14ac:dyDescent="0.25"/>
  <cols>
    <col min="1" max="1" width="12" customWidth="1"/>
    <col min="2" max="2" width="20.5703125" customWidth="1"/>
    <col min="3" max="3" width="28.5703125" bestFit="1" customWidth="1"/>
    <col min="4" max="4" width="15.5703125" customWidth="1"/>
    <col min="5" max="5" width="20.28515625" customWidth="1"/>
    <col min="6" max="6" width="8" bestFit="1" customWidth="1"/>
  </cols>
  <sheetData>
    <row r="1" spans="1:6" x14ac:dyDescent="0.25">
      <c r="A1" t="s">
        <v>0</v>
      </c>
      <c r="B1" t="s">
        <v>47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28</v>
      </c>
      <c r="B2" t="s">
        <v>28</v>
      </c>
      <c r="C2" t="s">
        <v>5</v>
      </c>
      <c r="D2">
        <v>89.99</v>
      </c>
      <c r="E2">
        <v>3</v>
      </c>
      <c r="F2">
        <f>D2*E2</f>
        <v>269.96999999999997</v>
      </c>
    </row>
    <row r="3" spans="1:6" x14ac:dyDescent="0.25">
      <c r="A3" t="s">
        <v>27</v>
      </c>
      <c r="B3" t="s">
        <v>27</v>
      </c>
      <c r="C3" t="s">
        <v>6</v>
      </c>
      <c r="D3">
        <v>69.989999999999995</v>
      </c>
      <c r="E3">
        <v>5</v>
      </c>
      <c r="F3">
        <f t="shared" ref="F3:F66" si="0">D3*E3</f>
        <v>349.95</v>
      </c>
    </row>
    <row r="4" spans="1:6" x14ac:dyDescent="0.25">
      <c r="A4" t="s">
        <v>29</v>
      </c>
      <c r="B4" t="s">
        <v>29</v>
      </c>
      <c r="C4" t="s">
        <v>7</v>
      </c>
      <c r="D4">
        <v>153.4</v>
      </c>
      <c r="E4">
        <v>1</v>
      </c>
      <c r="F4">
        <f t="shared" si="0"/>
        <v>153.4</v>
      </c>
    </row>
    <row r="5" spans="1:6" x14ac:dyDescent="0.25">
      <c r="A5" t="s">
        <v>24</v>
      </c>
      <c r="B5" t="s">
        <v>24</v>
      </c>
      <c r="C5" t="s">
        <v>8</v>
      </c>
      <c r="D5">
        <v>148.56</v>
      </c>
      <c r="E5">
        <v>9</v>
      </c>
      <c r="F5">
        <f t="shared" si="0"/>
        <v>1337.04</v>
      </c>
    </row>
    <row r="6" spans="1:6" x14ac:dyDescent="0.25">
      <c r="A6" t="s">
        <v>30</v>
      </c>
      <c r="B6" t="s">
        <v>30</v>
      </c>
      <c r="C6" t="s">
        <v>9</v>
      </c>
      <c r="D6">
        <v>146.13999999999999</v>
      </c>
      <c r="E6">
        <v>1</v>
      </c>
      <c r="F6">
        <f t="shared" si="0"/>
        <v>146.13999999999999</v>
      </c>
    </row>
    <row r="7" spans="1:6" x14ac:dyDescent="0.25">
      <c r="A7" t="s">
        <v>23</v>
      </c>
      <c r="B7" t="s">
        <v>23</v>
      </c>
      <c r="C7" t="s">
        <v>10</v>
      </c>
      <c r="D7">
        <v>224.14</v>
      </c>
      <c r="E7">
        <v>4</v>
      </c>
      <c r="F7">
        <f t="shared" si="0"/>
        <v>896.56</v>
      </c>
    </row>
    <row r="8" spans="1:6" x14ac:dyDescent="0.25">
      <c r="A8" t="s">
        <v>28</v>
      </c>
      <c r="B8" t="s">
        <v>28</v>
      </c>
      <c r="C8" t="s">
        <v>11</v>
      </c>
      <c r="D8">
        <v>150.5</v>
      </c>
      <c r="E8">
        <v>4</v>
      </c>
      <c r="F8">
        <f t="shared" si="0"/>
        <v>602</v>
      </c>
    </row>
    <row r="9" spans="1:6" x14ac:dyDescent="0.25">
      <c r="A9" t="s">
        <v>27</v>
      </c>
      <c r="B9" t="s">
        <v>27</v>
      </c>
      <c r="C9" t="s">
        <v>12</v>
      </c>
      <c r="D9">
        <v>248.73</v>
      </c>
      <c r="E9">
        <v>1</v>
      </c>
      <c r="F9">
        <f t="shared" si="0"/>
        <v>248.73</v>
      </c>
    </row>
    <row r="10" spans="1:6" x14ac:dyDescent="0.25">
      <c r="A10" t="s">
        <v>29</v>
      </c>
      <c r="B10" t="s">
        <v>29</v>
      </c>
      <c r="C10" t="s">
        <v>13</v>
      </c>
      <c r="D10">
        <v>116.52</v>
      </c>
      <c r="E10">
        <v>1</v>
      </c>
      <c r="F10">
        <f t="shared" si="0"/>
        <v>116.52</v>
      </c>
    </row>
    <row r="11" spans="1:6" x14ac:dyDescent="0.25">
      <c r="A11" t="s">
        <v>24</v>
      </c>
      <c r="B11" t="s">
        <v>24</v>
      </c>
      <c r="C11" t="s">
        <v>14</v>
      </c>
      <c r="D11">
        <v>59.9</v>
      </c>
      <c r="E11">
        <v>1</v>
      </c>
      <c r="F11">
        <f t="shared" si="0"/>
        <v>59.9</v>
      </c>
    </row>
    <row r="12" spans="1:6" x14ac:dyDescent="0.25">
      <c r="A12" t="s">
        <v>28</v>
      </c>
      <c r="B12" t="s">
        <v>28</v>
      </c>
      <c r="C12" t="s">
        <v>15</v>
      </c>
      <c r="D12">
        <v>46.9</v>
      </c>
      <c r="E12">
        <v>1</v>
      </c>
      <c r="F12">
        <f t="shared" si="0"/>
        <v>46.9</v>
      </c>
    </row>
    <row r="13" spans="1:6" x14ac:dyDescent="0.25">
      <c r="A13" t="s">
        <v>27</v>
      </c>
      <c r="B13" t="s">
        <v>27</v>
      </c>
      <c r="C13" t="s">
        <v>16</v>
      </c>
      <c r="D13">
        <v>41.9</v>
      </c>
      <c r="E13">
        <v>4</v>
      </c>
      <c r="F13">
        <f t="shared" si="0"/>
        <v>167.6</v>
      </c>
    </row>
    <row r="14" spans="1:6" x14ac:dyDescent="0.25">
      <c r="A14" t="s">
        <v>29</v>
      </c>
      <c r="B14" t="s">
        <v>29</v>
      </c>
      <c r="C14" t="s">
        <v>17</v>
      </c>
      <c r="D14">
        <v>81.900000000000006</v>
      </c>
      <c r="E14">
        <v>9</v>
      </c>
      <c r="F14">
        <f t="shared" si="0"/>
        <v>737.1</v>
      </c>
    </row>
    <row r="15" spans="1:6" x14ac:dyDescent="0.25">
      <c r="A15" t="s">
        <v>24</v>
      </c>
      <c r="B15" t="s">
        <v>24</v>
      </c>
      <c r="C15" t="s">
        <v>18</v>
      </c>
      <c r="D15">
        <v>55.9</v>
      </c>
      <c r="E15">
        <v>2</v>
      </c>
      <c r="F15">
        <f t="shared" si="0"/>
        <v>111.8</v>
      </c>
    </row>
    <row r="16" spans="1:6" x14ac:dyDescent="0.25">
      <c r="A16" t="s">
        <v>27</v>
      </c>
      <c r="B16" t="s">
        <v>27</v>
      </c>
      <c r="C16" t="s">
        <v>19</v>
      </c>
      <c r="D16">
        <v>89.9</v>
      </c>
      <c r="E16">
        <v>1</v>
      </c>
      <c r="F16">
        <f t="shared" si="0"/>
        <v>89.9</v>
      </c>
    </row>
    <row r="17" spans="1:6" x14ac:dyDescent="0.25">
      <c r="A17" t="s">
        <v>25</v>
      </c>
      <c r="B17" t="s">
        <v>25</v>
      </c>
      <c r="C17" t="s">
        <v>5</v>
      </c>
      <c r="D17">
        <v>89.99</v>
      </c>
      <c r="E17">
        <v>1</v>
      </c>
      <c r="F17">
        <f t="shared" si="0"/>
        <v>89.99</v>
      </c>
    </row>
    <row r="18" spans="1:6" x14ac:dyDescent="0.25">
      <c r="A18" t="s">
        <v>26</v>
      </c>
      <c r="B18" t="s">
        <v>26</v>
      </c>
      <c r="C18" t="s">
        <v>6</v>
      </c>
      <c r="D18">
        <v>69.989999999999995</v>
      </c>
      <c r="E18">
        <v>1</v>
      </c>
      <c r="F18">
        <f t="shared" si="0"/>
        <v>69.989999999999995</v>
      </c>
    </row>
    <row r="19" spans="1:6" x14ac:dyDescent="0.25">
      <c r="A19" t="s">
        <v>27</v>
      </c>
      <c r="B19" t="s">
        <v>27</v>
      </c>
      <c r="C19" t="s">
        <v>7</v>
      </c>
      <c r="D19">
        <v>153.4</v>
      </c>
      <c r="E19">
        <v>2</v>
      </c>
      <c r="F19">
        <f t="shared" si="0"/>
        <v>306.8</v>
      </c>
    </row>
    <row r="20" spans="1:6" x14ac:dyDescent="0.25">
      <c r="A20" t="s">
        <v>29</v>
      </c>
      <c r="B20" t="s">
        <v>29</v>
      </c>
      <c r="C20" t="s">
        <v>8</v>
      </c>
      <c r="D20">
        <v>148.56</v>
      </c>
      <c r="E20">
        <v>6</v>
      </c>
      <c r="F20">
        <f t="shared" si="0"/>
        <v>891.36</v>
      </c>
    </row>
    <row r="21" spans="1:6" x14ac:dyDescent="0.25">
      <c r="A21" t="s">
        <v>28</v>
      </c>
      <c r="B21" t="s">
        <v>28</v>
      </c>
      <c r="C21" t="s">
        <v>9</v>
      </c>
      <c r="D21">
        <v>146.13999999999999</v>
      </c>
      <c r="E21">
        <v>1</v>
      </c>
      <c r="F21">
        <f t="shared" si="0"/>
        <v>146.13999999999999</v>
      </c>
    </row>
    <row r="22" spans="1:6" x14ac:dyDescent="0.25">
      <c r="A22" t="s">
        <v>23</v>
      </c>
      <c r="B22" t="s">
        <v>23</v>
      </c>
      <c r="C22" t="s">
        <v>10</v>
      </c>
      <c r="D22">
        <v>224.14</v>
      </c>
      <c r="E22">
        <v>1</v>
      </c>
      <c r="F22">
        <f t="shared" si="0"/>
        <v>224.14</v>
      </c>
    </row>
    <row r="23" spans="1:6" x14ac:dyDescent="0.25">
      <c r="A23" t="s">
        <v>28</v>
      </c>
      <c r="B23" t="s">
        <v>28</v>
      </c>
      <c r="C23" t="s">
        <v>11</v>
      </c>
      <c r="D23">
        <v>150.5</v>
      </c>
      <c r="E23">
        <v>5</v>
      </c>
      <c r="F23">
        <f t="shared" si="0"/>
        <v>752.5</v>
      </c>
    </row>
    <row r="24" spans="1:6" x14ac:dyDescent="0.25">
      <c r="A24" t="s">
        <v>27</v>
      </c>
      <c r="B24" t="s">
        <v>27</v>
      </c>
      <c r="C24" t="s">
        <v>12</v>
      </c>
      <c r="D24">
        <v>248.73</v>
      </c>
      <c r="E24">
        <v>2</v>
      </c>
      <c r="F24">
        <f t="shared" si="0"/>
        <v>497.46</v>
      </c>
    </row>
    <row r="25" spans="1:6" x14ac:dyDescent="0.25">
      <c r="A25" t="s">
        <v>29</v>
      </c>
      <c r="B25" t="s">
        <v>29</v>
      </c>
      <c r="C25" t="s">
        <v>13</v>
      </c>
      <c r="D25">
        <v>116.52</v>
      </c>
      <c r="E25">
        <v>3</v>
      </c>
      <c r="F25">
        <f t="shared" si="0"/>
        <v>349.56</v>
      </c>
    </row>
    <row r="26" spans="1:6" x14ac:dyDescent="0.25">
      <c r="A26" t="s">
        <v>24</v>
      </c>
      <c r="B26" t="s">
        <v>24</v>
      </c>
      <c r="C26" t="s">
        <v>14</v>
      </c>
      <c r="D26">
        <v>59.9</v>
      </c>
      <c r="E26">
        <v>2</v>
      </c>
      <c r="F26">
        <f t="shared" si="0"/>
        <v>119.8</v>
      </c>
    </row>
    <row r="27" spans="1:6" x14ac:dyDescent="0.25">
      <c r="A27" t="s">
        <v>27</v>
      </c>
      <c r="B27" t="s">
        <v>27</v>
      </c>
      <c r="C27" t="s">
        <v>15</v>
      </c>
      <c r="D27">
        <v>46.9</v>
      </c>
      <c r="E27">
        <v>2</v>
      </c>
      <c r="F27">
        <f t="shared" si="0"/>
        <v>93.8</v>
      </c>
    </row>
    <row r="28" spans="1:6" x14ac:dyDescent="0.25">
      <c r="A28" t="s">
        <v>29</v>
      </c>
      <c r="B28" t="s">
        <v>29</v>
      </c>
      <c r="C28" t="s">
        <v>16</v>
      </c>
      <c r="D28">
        <v>41.9</v>
      </c>
      <c r="E28">
        <v>2</v>
      </c>
      <c r="F28">
        <f t="shared" si="0"/>
        <v>83.8</v>
      </c>
    </row>
    <row r="29" spans="1:6" x14ac:dyDescent="0.25">
      <c r="A29" t="s">
        <v>24</v>
      </c>
      <c r="B29" t="s">
        <v>24</v>
      </c>
      <c r="C29" t="s">
        <v>17</v>
      </c>
      <c r="D29">
        <v>81.900000000000006</v>
      </c>
      <c r="E29">
        <v>4</v>
      </c>
      <c r="F29">
        <f t="shared" si="0"/>
        <v>327.60000000000002</v>
      </c>
    </row>
    <row r="30" spans="1:6" x14ac:dyDescent="0.25">
      <c r="A30" t="s">
        <v>25</v>
      </c>
      <c r="B30" t="s">
        <v>25</v>
      </c>
      <c r="C30" t="s">
        <v>13</v>
      </c>
      <c r="D30">
        <v>116.52</v>
      </c>
      <c r="E30">
        <v>3</v>
      </c>
      <c r="F30">
        <f t="shared" si="0"/>
        <v>349.56</v>
      </c>
    </row>
    <row r="31" spans="1:6" x14ac:dyDescent="0.25">
      <c r="A31" t="s">
        <v>25</v>
      </c>
      <c r="B31" t="s">
        <v>25</v>
      </c>
      <c r="C31" t="s">
        <v>14</v>
      </c>
      <c r="D31">
        <v>59.9</v>
      </c>
      <c r="E31">
        <v>2</v>
      </c>
      <c r="F31">
        <f t="shared" si="0"/>
        <v>119.8</v>
      </c>
    </row>
    <row r="32" spans="1:6" x14ac:dyDescent="0.25">
      <c r="A32" t="s">
        <v>26</v>
      </c>
      <c r="B32" t="s">
        <v>26</v>
      </c>
      <c r="C32" t="s">
        <v>20</v>
      </c>
      <c r="D32">
        <v>40</v>
      </c>
      <c r="E32">
        <v>3</v>
      </c>
      <c r="F32">
        <f t="shared" si="0"/>
        <v>120</v>
      </c>
    </row>
    <row r="33" spans="1:6" x14ac:dyDescent="0.25">
      <c r="A33" t="s">
        <v>26</v>
      </c>
      <c r="B33" t="s">
        <v>26</v>
      </c>
      <c r="C33" t="s">
        <v>21</v>
      </c>
      <c r="D33">
        <v>390</v>
      </c>
      <c r="E33">
        <v>2</v>
      </c>
      <c r="F33">
        <f t="shared" si="0"/>
        <v>780</v>
      </c>
    </row>
    <row r="34" spans="1:6" x14ac:dyDescent="0.25">
      <c r="A34" t="s">
        <v>23</v>
      </c>
      <c r="B34" t="s">
        <v>23</v>
      </c>
      <c r="C34" t="s">
        <v>8</v>
      </c>
      <c r="D34">
        <v>148.56</v>
      </c>
      <c r="E34">
        <v>2</v>
      </c>
      <c r="F34">
        <f t="shared" si="0"/>
        <v>297.12</v>
      </c>
    </row>
    <row r="35" spans="1:6" x14ac:dyDescent="0.25">
      <c r="A35" t="s">
        <v>23</v>
      </c>
      <c r="B35" t="s">
        <v>23</v>
      </c>
      <c r="C35" t="s">
        <v>7</v>
      </c>
      <c r="D35">
        <v>153.4</v>
      </c>
      <c r="E35">
        <v>1</v>
      </c>
      <c r="F35">
        <f t="shared" si="0"/>
        <v>153.4</v>
      </c>
    </row>
    <row r="36" spans="1:6" x14ac:dyDescent="0.25">
      <c r="A36" t="s">
        <v>23</v>
      </c>
      <c r="B36" t="s">
        <v>23</v>
      </c>
      <c r="C36" t="s">
        <v>22</v>
      </c>
      <c r="D36">
        <v>40</v>
      </c>
      <c r="E36">
        <v>3</v>
      </c>
      <c r="F36">
        <f t="shared" si="0"/>
        <v>120</v>
      </c>
    </row>
    <row r="37" spans="1:6" x14ac:dyDescent="0.25">
      <c r="A37" t="s">
        <v>30</v>
      </c>
      <c r="B37" t="s">
        <v>30</v>
      </c>
      <c r="C37" t="s">
        <v>17</v>
      </c>
      <c r="D37">
        <v>81.900000000000006</v>
      </c>
      <c r="E37">
        <v>8</v>
      </c>
      <c r="F37">
        <f t="shared" si="0"/>
        <v>655.20000000000005</v>
      </c>
    </row>
    <row r="38" spans="1:6" x14ac:dyDescent="0.25">
      <c r="A38" t="s">
        <v>30</v>
      </c>
      <c r="B38" t="s">
        <v>30</v>
      </c>
      <c r="C38" t="s">
        <v>7</v>
      </c>
      <c r="D38">
        <v>153.4</v>
      </c>
      <c r="E38">
        <v>1</v>
      </c>
      <c r="F38">
        <f t="shared" si="0"/>
        <v>153.4</v>
      </c>
    </row>
    <row r="39" spans="1:6" x14ac:dyDescent="0.25">
      <c r="A39" t="s">
        <v>28</v>
      </c>
      <c r="B39" t="s">
        <v>28</v>
      </c>
      <c r="C39" t="s">
        <v>5</v>
      </c>
      <c r="D39">
        <v>89.99</v>
      </c>
      <c r="E39">
        <v>3</v>
      </c>
      <c r="F39">
        <f t="shared" si="0"/>
        <v>269.96999999999997</v>
      </c>
    </row>
    <row r="40" spans="1:6" x14ac:dyDescent="0.25">
      <c r="A40" t="s">
        <v>27</v>
      </c>
      <c r="B40" t="s">
        <v>27</v>
      </c>
      <c r="C40" t="s">
        <v>6</v>
      </c>
      <c r="D40">
        <v>69.989999999999995</v>
      </c>
      <c r="E40">
        <v>5</v>
      </c>
      <c r="F40">
        <f t="shared" si="0"/>
        <v>349.95</v>
      </c>
    </row>
    <row r="41" spans="1:6" x14ac:dyDescent="0.25">
      <c r="A41" t="s">
        <v>29</v>
      </c>
      <c r="B41" t="s">
        <v>29</v>
      </c>
      <c r="C41" t="s">
        <v>7</v>
      </c>
      <c r="D41">
        <v>153.4</v>
      </c>
      <c r="E41">
        <v>1</v>
      </c>
      <c r="F41">
        <f t="shared" si="0"/>
        <v>153.4</v>
      </c>
    </row>
    <row r="42" spans="1:6" x14ac:dyDescent="0.25">
      <c r="A42" t="s">
        <v>24</v>
      </c>
      <c r="B42" t="s">
        <v>24</v>
      </c>
      <c r="C42" t="s">
        <v>8</v>
      </c>
      <c r="D42">
        <v>148.56</v>
      </c>
      <c r="E42">
        <v>9</v>
      </c>
      <c r="F42">
        <f t="shared" si="0"/>
        <v>1337.04</v>
      </c>
    </row>
    <row r="43" spans="1:6" x14ac:dyDescent="0.25">
      <c r="A43" t="s">
        <v>30</v>
      </c>
      <c r="B43" t="s">
        <v>30</v>
      </c>
      <c r="C43" t="s">
        <v>9</v>
      </c>
      <c r="D43">
        <v>146.13999999999999</v>
      </c>
      <c r="E43">
        <v>1</v>
      </c>
      <c r="F43">
        <f t="shared" si="0"/>
        <v>146.13999999999999</v>
      </c>
    </row>
    <row r="44" spans="1:6" x14ac:dyDescent="0.25">
      <c r="A44" t="s">
        <v>23</v>
      </c>
      <c r="B44" t="s">
        <v>23</v>
      </c>
      <c r="C44" t="s">
        <v>10</v>
      </c>
      <c r="D44">
        <v>224.14</v>
      </c>
      <c r="E44">
        <v>4</v>
      </c>
      <c r="F44">
        <f t="shared" si="0"/>
        <v>896.56</v>
      </c>
    </row>
    <row r="45" spans="1:6" x14ac:dyDescent="0.25">
      <c r="A45" t="s">
        <v>28</v>
      </c>
      <c r="B45" t="s">
        <v>28</v>
      </c>
      <c r="C45" t="s">
        <v>11</v>
      </c>
      <c r="D45">
        <v>150.5</v>
      </c>
      <c r="E45">
        <v>4</v>
      </c>
      <c r="F45">
        <f t="shared" si="0"/>
        <v>602</v>
      </c>
    </row>
    <row r="46" spans="1:6" x14ac:dyDescent="0.25">
      <c r="A46" t="s">
        <v>27</v>
      </c>
      <c r="B46" t="s">
        <v>27</v>
      </c>
      <c r="C46" t="s">
        <v>12</v>
      </c>
      <c r="D46">
        <v>248.73</v>
      </c>
      <c r="E46">
        <v>1</v>
      </c>
      <c r="F46">
        <f t="shared" si="0"/>
        <v>248.73</v>
      </c>
    </row>
    <row r="47" spans="1:6" x14ac:dyDescent="0.25">
      <c r="A47" t="s">
        <v>29</v>
      </c>
      <c r="B47" t="s">
        <v>29</v>
      </c>
      <c r="C47" t="s">
        <v>13</v>
      </c>
      <c r="D47">
        <v>116.52</v>
      </c>
      <c r="E47">
        <v>1</v>
      </c>
      <c r="F47">
        <f t="shared" si="0"/>
        <v>116.52</v>
      </c>
    </row>
    <row r="48" spans="1:6" x14ac:dyDescent="0.25">
      <c r="A48" t="s">
        <v>24</v>
      </c>
      <c r="B48" t="s">
        <v>24</v>
      </c>
      <c r="C48" t="s">
        <v>14</v>
      </c>
      <c r="D48">
        <v>59.9</v>
      </c>
      <c r="E48">
        <v>1</v>
      </c>
      <c r="F48">
        <f t="shared" si="0"/>
        <v>59.9</v>
      </c>
    </row>
    <row r="49" spans="1:6" x14ac:dyDescent="0.25">
      <c r="A49" t="s">
        <v>28</v>
      </c>
      <c r="B49" t="s">
        <v>28</v>
      </c>
      <c r="C49" t="s">
        <v>15</v>
      </c>
      <c r="D49">
        <v>46.9</v>
      </c>
      <c r="E49">
        <v>1</v>
      </c>
      <c r="F49">
        <f t="shared" si="0"/>
        <v>46.9</v>
      </c>
    </row>
    <row r="50" spans="1:6" x14ac:dyDescent="0.25">
      <c r="A50" t="s">
        <v>27</v>
      </c>
      <c r="B50" t="s">
        <v>27</v>
      </c>
      <c r="C50" t="s">
        <v>16</v>
      </c>
      <c r="D50">
        <v>41.9</v>
      </c>
      <c r="E50">
        <v>4</v>
      </c>
      <c r="F50">
        <f t="shared" si="0"/>
        <v>167.6</v>
      </c>
    </row>
    <row r="51" spans="1:6" x14ac:dyDescent="0.25">
      <c r="A51" t="s">
        <v>29</v>
      </c>
      <c r="B51" t="s">
        <v>29</v>
      </c>
      <c r="C51" t="s">
        <v>17</v>
      </c>
      <c r="D51">
        <v>81.900000000000006</v>
      </c>
      <c r="E51">
        <v>9</v>
      </c>
      <c r="F51">
        <f t="shared" si="0"/>
        <v>737.1</v>
      </c>
    </row>
    <row r="52" spans="1:6" x14ac:dyDescent="0.25">
      <c r="A52" t="s">
        <v>24</v>
      </c>
      <c r="B52" t="s">
        <v>24</v>
      </c>
      <c r="C52" t="s">
        <v>18</v>
      </c>
      <c r="D52">
        <v>55.9</v>
      </c>
      <c r="E52">
        <v>2</v>
      </c>
      <c r="F52">
        <f t="shared" si="0"/>
        <v>111.8</v>
      </c>
    </row>
    <row r="53" spans="1:6" x14ac:dyDescent="0.25">
      <c r="A53" t="s">
        <v>27</v>
      </c>
      <c r="B53" t="s">
        <v>27</v>
      </c>
      <c r="C53" t="s">
        <v>19</v>
      </c>
      <c r="D53">
        <v>678</v>
      </c>
      <c r="E53">
        <v>1</v>
      </c>
      <c r="F53">
        <f t="shared" si="0"/>
        <v>678</v>
      </c>
    </row>
    <row r="54" spans="1:6" x14ac:dyDescent="0.25">
      <c r="A54" t="s">
        <v>25</v>
      </c>
      <c r="B54" t="s">
        <v>25</v>
      </c>
      <c r="C54" t="s">
        <v>5</v>
      </c>
      <c r="D54">
        <v>89.99</v>
      </c>
      <c r="E54">
        <v>1</v>
      </c>
      <c r="F54">
        <f t="shared" si="0"/>
        <v>89.99</v>
      </c>
    </row>
    <row r="55" spans="1:6" x14ac:dyDescent="0.25">
      <c r="A55" t="s">
        <v>26</v>
      </c>
      <c r="B55" t="s">
        <v>26</v>
      </c>
      <c r="C55" t="s">
        <v>6</v>
      </c>
      <c r="D55">
        <v>69.989999999999995</v>
      </c>
      <c r="E55">
        <v>1</v>
      </c>
      <c r="F55">
        <f t="shared" si="0"/>
        <v>69.989999999999995</v>
      </c>
    </row>
    <row r="56" spans="1:6" x14ac:dyDescent="0.25">
      <c r="A56" t="s">
        <v>27</v>
      </c>
      <c r="B56" t="s">
        <v>27</v>
      </c>
      <c r="C56" t="s">
        <v>7</v>
      </c>
      <c r="D56">
        <v>153.4</v>
      </c>
      <c r="E56">
        <v>2</v>
      </c>
      <c r="F56">
        <f t="shared" si="0"/>
        <v>306.8</v>
      </c>
    </row>
    <row r="57" spans="1:6" x14ac:dyDescent="0.25">
      <c r="A57" t="s">
        <v>29</v>
      </c>
      <c r="B57" t="s">
        <v>29</v>
      </c>
      <c r="C57" t="s">
        <v>8</v>
      </c>
      <c r="D57">
        <v>148.56</v>
      </c>
      <c r="E57">
        <v>6</v>
      </c>
      <c r="F57">
        <f t="shared" si="0"/>
        <v>891.36</v>
      </c>
    </row>
    <row r="58" spans="1:6" x14ac:dyDescent="0.25">
      <c r="A58" t="s">
        <v>28</v>
      </c>
      <c r="B58" t="s">
        <v>28</v>
      </c>
      <c r="C58" t="s">
        <v>9</v>
      </c>
      <c r="D58">
        <v>146.13999999999999</v>
      </c>
      <c r="E58">
        <v>1</v>
      </c>
      <c r="F58">
        <f t="shared" si="0"/>
        <v>146.13999999999999</v>
      </c>
    </row>
    <row r="59" spans="1:6" x14ac:dyDescent="0.25">
      <c r="A59" t="s">
        <v>23</v>
      </c>
      <c r="B59" t="s">
        <v>23</v>
      </c>
      <c r="C59" t="s">
        <v>10</v>
      </c>
      <c r="D59">
        <v>224.14</v>
      </c>
      <c r="E59">
        <v>1</v>
      </c>
      <c r="F59">
        <f t="shared" si="0"/>
        <v>224.14</v>
      </c>
    </row>
    <row r="60" spans="1:6" x14ac:dyDescent="0.25">
      <c r="A60" t="s">
        <v>28</v>
      </c>
      <c r="B60" t="s">
        <v>28</v>
      </c>
      <c r="C60" t="s">
        <v>11</v>
      </c>
      <c r="D60">
        <v>150.5</v>
      </c>
      <c r="E60">
        <v>5</v>
      </c>
      <c r="F60">
        <f t="shared" si="0"/>
        <v>752.5</v>
      </c>
    </row>
    <row r="61" spans="1:6" x14ac:dyDescent="0.25">
      <c r="A61" t="s">
        <v>27</v>
      </c>
      <c r="B61" t="s">
        <v>27</v>
      </c>
      <c r="C61" t="s">
        <v>12</v>
      </c>
      <c r="D61">
        <v>248.73</v>
      </c>
      <c r="E61">
        <v>2</v>
      </c>
      <c r="F61">
        <f t="shared" si="0"/>
        <v>497.46</v>
      </c>
    </row>
    <row r="62" spans="1:6" x14ac:dyDescent="0.25">
      <c r="A62" t="s">
        <v>29</v>
      </c>
      <c r="B62" t="s">
        <v>29</v>
      </c>
      <c r="C62" t="s">
        <v>13</v>
      </c>
      <c r="D62">
        <v>116.52</v>
      </c>
      <c r="E62">
        <v>3</v>
      </c>
      <c r="F62">
        <f t="shared" si="0"/>
        <v>349.56</v>
      </c>
    </row>
    <row r="63" spans="1:6" x14ac:dyDescent="0.25">
      <c r="A63" t="s">
        <v>24</v>
      </c>
      <c r="B63" t="s">
        <v>24</v>
      </c>
      <c r="C63" t="s">
        <v>14</v>
      </c>
      <c r="D63">
        <v>59.9</v>
      </c>
      <c r="E63">
        <v>2</v>
      </c>
      <c r="F63">
        <f t="shared" si="0"/>
        <v>119.8</v>
      </c>
    </row>
    <row r="64" spans="1:6" x14ac:dyDescent="0.25">
      <c r="A64" t="s">
        <v>27</v>
      </c>
      <c r="B64" t="s">
        <v>27</v>
      </c>
      <c r="C64" t="s">
        <v>15</v>
      </c>
      <c r="D64">
        <v>46.9</v>
      </c>
      <c r="E64">
        <v>2</v>
      </c>
      <c r="F64">
        <f t="shared" si="0"/>
        <v>93.8</v>
      </c>
    </row>
    <row r="65" spans="1:6" x14ac:dyDescent="0.25">
      <c r="A65" t="s">
        <v>29</v>
      </c>
      <c r="B65" t="s">
        <v>29</v>
      </c>
      <c r="C65" t="s">
        <v>16</v>
      </c>
      <c r="D65">
        <v>41.9</v>
      </c>
      <c r="E65">
        <v>2</v>
      </c>
      <c r="F65">
        <f t="shared" si="0"/>
        <v>83.8</v>
      </c>
    </row>
    <row r="66" spans="1:6" x14ac:dyDescent="0.25">
      <c r="A66" t="s">
        <v>24</v>
      </c>
      <c r="B66" t="s">
        <v>24</v>
      </c>
      <c r="C66" t="s">
        <v>17</v>
      </c>
      <c r="D66">
        <v>81.900000000000006</v>
      </c>
      <c r="E66">
        <v>4</v>
      </c>
      <c r="F66">
        <f t="shared" si="0"/>
        <v>327.60000000000002</v>
      </c>
    </row>
    <row r="67" spans="1:6" x14ac:dyDescent="0.25">
      <c r="A67" t="s">
        <v>25</v>
      </c>
      <c r="B67" t="s">
        <v>25</v>
      </c>
      <c r="C67" t="s">
        <v>13</v>
      </c>
      <c r="D67">
        <v>116.52</v>
      </c>
      <c r="E67">
        <v>3</v>
      </c>
      <c r="F67">
        <f t="shared" ref="F67:F75" si="1">D67*E67</f>
        <v>349.56</v>
      </c>
    </row>
    <row r="68" spans="1:6" x14ac:dyDescent="0.25">
      <c r="A68" t="s">
        <v>25</v>
      </c>
      <c r="B68" t="s">
        <v>25</v>
      </c>
      <c r="C68" t="s">
        <v>14</v>
      </c>
      <c r="D68">
        <v>59.9</v>
      </c>
      <c r="E68">
        <v>2</v>
      </c>
      <c r="F68">
        <f t="shared" si="1"/>
        <v>119.8</v>
      </c>
    </row>
    <row r="69" spans="1:6" x14ac:dyDescent="0.25">
      <c r="A69" t="s">
        <v>26</v>
      </c>
      <c r="B69" t="s">
        <v>26</v>
      </c>
      <c r="C69" t="s">
        <v>20</v>
      </c>
      <c r="D69">
        <v>40</v>
      </c>
      <c r="E69">
        <v>3</v>
      </c>
      <c r="F69">
        <f t="shared" si="1"/>
        <v>120</v>
      </c>
    </row>
    <row r="70" spans="1:6" x14ac:dyDescent="0.25">
      <c r="A70" t="s">
        <v>26</v>
      </c>
      <c r="B70" t="s">
        <v>26</v>
      </c>
      <c r="C70" t="s">
        <v>21</v>
      </c>
      <c r="D70">
        <v>390</v>
      </c>
      <c r="E70">
        <v>2</v>
      </c>
      <c r="F70">
        <f t="shared" si="1"/>
        <v>780</v>
      </c>
    </row>
    <row r="71" spans="1:6" x14ac:dyDescent="0.25">
      <c r="A71" t="s">
        <v>23</v>
      </c>
      <c r="B71" t="s">
        <v>23</v>
      </c>
      <c r="C71" t="s">
        <v>8</v>
      </c>
      <c r="D71">
        <v>148.56</v>
      </c>
      <c r="E71">
        <v>2</v>
      </c>
      <c r="F71">
        <f t="shared" si="1"/>
        <v>297.12</v>
      </c>
    </row>
    <row r="72" spans="1:6" x14ac:dyDescent="0.25">
      <c r="A72" t="s">
        <v>23</v>
      </c>
      <c r="B72" t="s">
        <v>23</v>
      </c>
      <c r="C72" t="s">
        <v>7</v>
      </c>
      <c r="D72">
        <v>153.4</v>
      </c>
      <c r="E72">
        <v>1</v>
      </c>
      <c r="F72">
        <f t="shared" si="1"/>
        <v>153.4</v>
      </c>
    </row>
    <row r="73" spans="1:6" x14ac:dyDescent="0.25">
      <c r="A73" t="s">
        <v>23</v>
      </c>
      <c r="B73" t="s">
        <v>23</v>
      </c>
      <c r="C73" t="s">
        <v>22</v>
      </c>
      <c r="D73">
        <v>40</v>
      </c>
      <c r="E73">
        <v>3</v>
      </c>
      <c r="F73">
        <f t="shared" si="1"/>
        <v>120</v>
      </c>
    </row>
    <row r="74" spans="1:6" x14ac:dyDescent="0.25">
      <c r="A74" t="s">
        <v>30</v>
      </c>
      <c r="B74" t="s">
        <v>30</v>
      </c>
      <c r="C74" t="s">
        <v>17</v>
      </c>
      <c r="D74">
        <v>81.900000000000006</v>
      </c>
      <c r="E74">
        <v>8</v>
      </c>
      <c r="F74">
        <f t="shared" si="1"/>
        <v>655.20000000000005</v>
      </c>
    </row>
    <row r="75" spans="1:6" x14ac:dyDescent="0.25">
      <c r="A75" t="s">
        <v>30</v>
      </c>
      <c r="B75" t="s">
        <v>30</v>
      </c>
      <c r="C75" t="s">
        <v>7</v>
      </c>
      <c r="D75">
        <v>153.4</v>
      </c>
      <c r="E75">
        <v>1</v>
      </c>
      <c r="F75">
        <f t="shared" si="1"/>
        <v>153.4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19C62-0B35-4540-9D17-F391DC75C067}">
  <dimension ref="A1:M23"/>
  <sheetViews>
    <sheetView showGridLines="0" workbookViewId="0">
      <selection activeCell="C2" sqref="C2:L2"/>
    </sheetView>
  </sheetViews>
  <sheetFormatPr defaultColWidth="0" defaultRowHeight="15" zeroHeight="1" x14ac:dyDescent="0.25"/>
  <cols>
    <col min="1" max="1" width="23.28515625" style="5" customWidth="1"/>
    <col min="2" max="13" width="9.140625" customWidth="1"/>
    <col min="14" max="16384" width="9.140625" hidden="1"/>
  </cols>
  <sheetData>
    <row r="1" spans="1:12" x14ac:dyDescent="0.25"/>
    <row r="2" spans="1:12" ht="26.25" x14ac:dyDescent="0.25">
      <c r="C2" s="7" t="s">
        <v>54</v>
      </c>
      <c r="D2" s="7"/>
      <c r="E2" s="7"/>
      <c r="F2" s="7"/>
      <c r="G2" s="7"/>
      <c r="H2" s="7"/>
      <c r="I2" s="7"/>
      <c r="J2" s="7"/>
      <c r="K2" s="7"/>
      <c r="L2" s="7"/>
    </row>
    <row r="3" spans="1:12" x14ac:dyDescent="0.25"/>
    <row r="4" spans="1:12" x14ac:dyDescent="0.25"/>
    <row r="5" spans="1:12" x14ac:dyDescent="0.25"/>
    <row r="6" spans="1:12" x14ac:dyDescent="0.25"/>
    <row r="7" spans="1:12" x14ac:dyDescent="0.25"/>
    <row r="8" spans="1:12" x14ac:dyDescent="0.25">
      <c r="A8" s="6" t="s">
        <v>51</v>
      </c>
    </row>
    <row r="9" spans="1:12" x14ac:dyDescent="0.25">
      <c r="A9" s="6" t="s">
        <v>52</v>
      </c>
    </row>
    <row r="10" spans="1:12" x14ac:dyDescent="0.25">
      <c r="A10" s="6" t="s">
        <v>53</v>
      </c>
    </row>
    <row r="11" spans="1:12" x14ac:dyDescent="0.25"/>
    <row r="12" spans="1:12" x14ac:dyDescent="0.25"/>
    <row r="13" spans="1:12" x14ac:dyDescent="0.25"/>
    <row r="14" spans="1:12" x14ac:dyDescent="0.25"/>
    <row r="15" spans="1:12" x14ac:dyDescent="0.25"/>
    <row r="16" spans="1:12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</sheetData>
  <mergeCells count="1">
    <mergeCell ref="C2:L2"/>
  </mergeCells>
  <hyperlinks>
    <hyperlink ref="A8" location="'Vendedores TOP3'!A1" display="Vendedor TOP 3" xr:uid="{A98C8B3F-7345-4209-A351-4579AC48267E}"/>
    <hyperlink ref="A9" location="'Rank Vendas'!A1" display="Rank Vendas" xr:uid="{D0CDFB96-E974-4BB0-BA18-DF8F5565AC1B}"/>
    <hyperlink ref="A10" location="Resumo!A1" display="Resumo" xr:uid="{79610B51-6F24-4B4D-9487-75924EE6CF10}"/>
  </hyperlink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65C5B-4DDD-4E63-9AC3-F63364E41896}">
  <dimension ref="A1:P23"/>
  <sheetViews>
    <sheetView showGridLines="0" topLeftCell="A5" workbookViewId="0">
      <selection activeCell="B12" sqref="B12"/>
    </sheetView>
  </sheetViews>
  <sheetFormatPr defaultRowHeight="15" x14ac:dyDescent="0.25"/>
  <cols>
    <col min="1" max="1" width="23.28515625" style="5" customWidth="1"/>
    <col min="3" max="3" width="12.28515625" customWidth="1"/>
    <col min="4" max="4" width="12.42578125" customWidth="1"/>
    <col min="5" max="5" width="1.85546875" customWidth="1"/>
    <col min="7" max="7" width="1.7109375" customWidth="1"/>
    <col min="8" max="8" width="16.5703125" bestFit="1" customWidth="1"/>
    <col min="12" max="12" width="6" customWidth="1"/>
    <col min="15" max="15" width="16.5703125" bestFit="1" customWidth="1"/>
  </cols>
  <sheetData>
    <row r="1" spans="1:16" hidden="1" x14ac:dyDescent="0.25"/>
    <row r="2" spans="1:16" hidden="1" x14ac:dyDescent="0.25"/>
    <row r="3" spans="1:16" hidden="1" x14ac:dyDescent="0.25"/>
    <row r="4" spans="1:16" hidden="1" x14ac:dyDescent="0.25"/>
    <row r="6" spans="1:16" ht="26.25" x14ac:dyDescent="0.4">
      <c r="D6" s="19" t="s">
        <v>57</v>
      </c>
      <c r="E6" s="19"/>
      <c r="F6" s="19"/>
      <c r="G6" s="19"/>
      <c r="H6" s="19"/>
      <c r="I6" s="19"/>
      <c r="J6" s="19"/>
      <c r="K6" s="19"/>
      <c r="L6" s="19"/>
      <c r="M6" s="19"/>
      <c r="N6" s="19"/>
    </row>
    <row r="9" spans="1:16" ht="21" x14ac:dyDescent="0.35">
      <c r="C9" s="14">
        <v>1</v>
      </c>
      <c r="D9" s="8"/>
      <c r="E9" s="8"/>
      <c r="F9" s="9" t="str">
        <f>'Tabela Dinâmica'!A4</f>
        <v>Gohan</v>
      </c>
      <c r="G9" s="9"/>
      <c r="H9" s="10"/>
      <c r="J9" s="14">
        <v>5</v>
      </c>
      <c r="K9" s="8"/>
      <c r="L9" s="8"/>
      <c r="M9" s="9" t="str">
        <f>'Tabela Dinâmica'!A8</f>
        <v>Goku</v>
      </c>
      <c r="N9" s="9"/>
      <c r="O9" s="10"/>
    </row>
    <row r="10" spans="1:16" ht="18.75" x14ac:dyDescent="0.3">
      <c r="C10" s="15"/>
      <c r="D10" s="11"/>
      <c r="E10" s="11"/>
      <c r="F10" s="11" t="s">
        <v>55</v>
      </c>
      <c r="G10" s="11"/>
      <c r="H10" s="12">
        <f>GETPIVOTDATA("Total",'Tabela Dinâmica'!$A$3,"Vendedor Repetido","Gohan")</f>
        <v>4663.4800000000005</v>
      </c>
      <c r="J10" s="15"/>
      <c r="K10" s="11"/>
      <c r="L10" s="11"/>
      <c r="M10" s="11" t="s">
        <v>55</v>
      </c>
      <c r="N10" s="11"/>
      <c r="O10" s="12">
        <f>GETPIVOTDATA("Total",'Tabela Dinâmica'!$A$3,"Vendedor Repetido","Goku")</f>
        <v>3382.4399999999996</v>
      </c>
    </row>
    <row r="11" spans="1:16" ht="18.75" x14ac:dyDescent="0.3">
      <c r="C11" s="16"/>
      <c r="D11" s="13"/>
      <c r="E11" s="13"/>
      <c r="F11" s="13" t="s">
        <v>56</v>
      </c>
      <c r="G11" s="13"/>
      <c r="H11" s="18">
        <f>H10/2000</f>
        <v>2.3317400000000004</v>
      </c>
      <c r="J11" s="16"/>
      <c r="K11" s="13"/>
      <c r="L11" s="13"/>
      <c r="M11" s="13" t="s">
        <v>56</v>
      </c>
      <c r="N11" s="13"/>
      <c r="O11" s="18">
        <f>O10/2000</f>
        <v>1.6912199999999997</v>
      </c>
    </row>
    <row r="12" spans="1:16" x14ac:dyDescent="0.25">
      <c r="A12" s="6" t="s">
        <v>51</v>
      </c>
    </row>
    <row r="13" spans="1:16" ht="21" x14ac:dyDescent="0.35">
      <c r="A13" s="6" t="s">
        <v>52</v>
      </c>
      <c r="C13" s="14">
        <v>2</v>
      </c>
      <c r="D13" s="8"/>
      <c r="E13" s="8"/>
      <c r="F13" s="9" t="str">
        <f>'Tabela Dinâmica'!A5</f>
        <v>Tenshinhan</v>
      </c>
      <c r="G13" s="9"/>
      <c r="H13" s="10"/>
      <c r="J13" s="14">
        <v>6</v>
      </c>
      <c r="K13" s="8"/>
      <c r="L13" s="8"/>
      <c r="M13" s="9" t="str">
        <f>'Tabela Dinâmica'!A9</f>
        <v>Kuririn</v>
      </c>
      <c r="N13" s="9"/>
      <c r="O13" s="10"/>
    </row>
    <row r="14" spans="1:16" ht="18.75" x14ac:dyDescent="0.3">
      <c r="A14" s="6" t="s">
        <v>53</v>
      </c>
      <c r="C14" s="15"/>
      <c r="D14" s="11"/>
      <c r="E14" s="11"/>
      <c r="F14" s="11" t="s">
        <v>55</v>
      </c>
      <c r="G14" s="11"/>
      <c r="H14" s="12">
        <f>GETPIVOTDATA("Total",'Tabela Dinâmica'!$A$3,"Vendedor Repetido","Tenshinhan")</f>
        <v>4096.58</v>
      </c>
      <c r="J14" s="15"/>
      <c r="K14" s="11"/>
      <c r="L14" s="11"/>
      <c r="M14" s="11" t="s">
        <v>55</v>
      </c>
      <c r="N14" s="11"/>
      <c r="O14" s="12">
        <f>GETPIVOTDATA("Total",'Tabela Dinâmica'!$A$3,"Vendedor Repetido","Kuririn")</f>
        <v>1939.98</v>
      </c>
      <c r="P14" s="17"/>
    </row>
    <row r="15" spans="1:16" ht="18.75" x14ac:dyDescent="0.3">
      <c r="C15" s="16"/>
      <c r="D15" s="13"/>
      <c r="E15" s="13"/>
      <c r="F15" s="13" t="s">
        <v>56</v>
      </c>
      <c r="G15" s="13"/>
      <c r="H15" s="18">
        <f>H14/2000</f>
        <v>2.0482900000000002</v>
      </c>
      <c r="J15" s="16"/>
      <c r="K15" s="13"/>
      <c r="L15" s="13"/>
      <c r="M15" s="13" t="s">
        <v>56</v>
      </c>
      <c r="N15" s="13"/>
      <c r="O15" s="18">
        <f>O14/2000</f>
        <v>0.96999000000000002</v>
      </c>
    </row>
    <row r="17" spans="3:15" ht="21" x14ac:dyDescent="0.35">
      <c r="C17" s="14">
        <v>3</v>
      </c>
      <c r="D17" s="8"/>
      <c r="E17" s="8"/>
      <c r="F17" s="9" t="str">
        <f>'Tabela Dinâmica'!A6</f>
        <v>Bulma</v>
      </c>
      <c r="G17" s="9"/>
      <c r="H17" s="10"/>
      <c r="J17" s="14">
        <v>7</v>
      </c>
      <c r="K17" s="8"/>
      <c r="L17" s="8"/>
      <c r="M17" s="9" t="str">
        <f>'Tabela Dinâmica'!A10</f>
        <v>Vegeta</v>
      </c>
      <c r="N17" s="9"/>
      <c r="O17" s="10"/>
    </row>
    <row r="18" spans="3:15" ht="18.75" x14ac:dyDescent="0.3">
      <c r="C18" s="15"/>
      <c r="D18" s="11"/>
      <c r="E18" s="11"/>
      <c r="F18" s="11" t="s">
        <v>55</v>
      </c>
      <c r="G18" s="11"/>
      <c r="H18" s="12">
        <f>GETPIVOTDATA("Total",'Tabela Dinâmica'!$A$3,"Vendedor Repetido","Bulma")</f>
        <v>3912.28</v>
      </c>
      <c r="J18" s="15"/>
      <c r="K18" s="11"/>
      <c r="L18" s="11"/>
      <c r="M18" s="11" t="s">
        <v>55</v>
      </c>
      <c r="N18" s="11"/>
      <c r="O18" s="12">
        <f>GETPIVOTDATA("Total",'Tabela Dinâmica'!$A$3,"Vendedor Repetido","Vegeta")</f>
        <v>1909.4800000000002</v>
      </c>
    </row>
    <row r="19" spans="3:15" ht="18.75" x14ac:dyDescent="0.3">
      <c r="C19" s="16"/>
      <c r="D19" s="13"/>
      <c r="E19" s="13"/>
      <c r="F19" s="13" t="s">
        <v>56</v>
      </c>
      <c r="G19" s="13"/>
      <c r="H19" s="18">
        <f>H18/2000</f>
        <v>1.95614</v>
      </c>
      <c r="J19" s="16"/>
      <c r="K19" s="13"/>
      <c r="L19" s="13"/>
      <c r="M19" s="13" t="s">
        <v>56</v>
      </c>
      <c r="N19" s="13"/>
      <c r="O19" s="18">
        <f>O18/2000</f>
        <v>0.95474000000000014</v>
      </c>
    </row>
    <row r="21" spans="3:15" ht="21" x14ac:dyDescent="0.35">
      <c r="C21" s="14">
        <v>4</v>
      </c>
      <c r="D21" s="8"/>
      <c r="E21" s="8"/>
      <c r="F21" s="9" t="str">
        <f>'Tabela Dinâmica'!A7</f>
        <v>Piccolo</v>
      </c>
      <c r="G21" s="9"/>
      <c r="H21" s="10"/>
      <c r="J21" s="14">
        <v>8</v>
      </c>
      <c r="K21" s="8"/>
      <c r="L21" s="8"/>
      <c r="M21" s="9" t="str">
        <f>'Tabela Dinâmica'!A11</f>
        <v>Yamcha</v>
      </c>
      <c r="N21" s="9"/>
      <c r="O21" s="10"/>
    </row>
    <row r="22" spans="3:15" ht="18.75" x14ac:dyDescent="0.3">
      <c r="C22" s="15"/>
      <c r="D22" s="11"/>
      <c r="E22" s="11"/>
      <c r="F22" s="11" t="s">
        <v>55</v>
      </c>
      <c r="G22" s="11"/>
      <c r="H22" s="12">
        <f>GETPIVOTDATA("Total",'Tabela Dinâmica'!$A$3,"Vendedor Repetido","Piccolo")</f>
        <v>3635.02</v>
      </c>
      <c r="J22" s="15"/>
      <c r="K22" s="11"/>
      <c r="L22" s="11"/>
      <c r="M22" s="11" t="s">
        <v>55</v>
      </c>
      <c r="N22" s="11"/>
      <c r="O22" s="12">
        <f>GETPIVOTDATA("Total",'Tabela Dinâmica'!$A$3,"Vendedor Repetido","Yamcha")</f>
        <v>1118.7</v>
      </c>
    </row>
    <row r="23" spans="3:15" ht="18.75" x14ac:dyDescent="0.3">
      <c r="C23" s="16"/>
      <c r="D23" s="13"/>
      <c r="E23" s="13"/>
      <c r="F23" s="13" t="s">
        <v>56</v>
      </c>
      <c r="G23" s="13"/>
      <c r="H23" s="18">
        <f>H22/2000</f>
        <v>1.81751</v>
      </c>
      <c r="J23" s="16"/>
      <c r="K23" s="13"/>
      <c r="L23" s="13"/>
      <c r="M23" s="13" t="s">
        <v>56</v>
      </c>
      <c r="N23" s="13"/>
      <c r="O23" s="18">
        <f>O22/2000</f>
        <v>0.55935000000000001</v>
      </c>
    </row>
  </sheetData>
  <mergeCells count="17">
    <mergeCell ref="D6:N6"/>
    <mergeCell ref="C21:C23"/>
    <mergeCell ref="F21:H21"/>
    <mergeCell ref="J9:J11"/>
    <mergeCell ref="M9:O9"/>
    <mergeCell ref="J13:J15"/>
    <mergeCell ref="M13:O13"/>
    <mergeCell ref="J17:J19"/>
    <mergeCell ref="M17:O17"/>
    <mergeCell ref="J21:J23"/>
    <mergeCell ref="M21:O21"/>
    <mergeCell ref="C9:C11"/>
    <mergeCell ref="F9:H9"/>
    <mergeCell ref="C13:C15"/>
    <mergeCell ref="F13:H13"/>
    <mergeCell ref="C17:C19"/>
    <mergeCell ref="F17:H17"/>
  </mergeCells>
  <hyperlinks>
    <hyperlink ref="A12" location="'Vendedores TOP3'!A1" display="Vendedor TOP 3" xr:uid="{A135A3B6-F6FA-4E34-B4EF-8A3CF5C1C8B5}"/>
    <hyperlink ref="A13" location="'Rank Vendas'!A1" display="Rank Vendas" xr:uid="{BD6DA877-B1F2-49E7-84E3-8888DCC65B59}"/>
    <hyperlink ref="A14" location="Resumo!A1" display="Resumo" xr:uid="{613A98CD-0398-4DFC-9DC3-352A6BC424C5}"/>
  </hyperlink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427AE-64E3-4EFC-977C-0D65A90CCBBC}">
  <dimension ref="A4:G25"/>
  <sheetViews>
    <sheetView showGridLines="0" tabSelected="1" workbookViewId="0">
      <selection activeCell="E15" sqref="E15"/>
    </sheetView>
  </sheetViews>
  <sheetFormatPr defaultRowHeight="15" x14ac:dyDescent="0.25"/>
  <cols>
    <col min="1" max="1" width="23.28515625" style="5" customWidth="1"/>
    <col min="2" max="2" width="8.42578125" customWidth="1"/>
    <col min="3" max="3" width="20.7109375" bestFit="1" customWidth="1"/>
    <col min="4" max="4" width="18.7109375" bestFit="1" customWidth="1"/>
    <col min="5" max="5" width="18.7109375" customWidth="1"/>
    <col min="6" max="6" width="18.28515625" bestFit="1" customWidth="1"/>
    <col min="7" max="7" width="20.7109375" bestFit="1" customWidth="1"/>
  </cols>
  <sheetData>
    <row r="4" spans="1:7" x14ac:dyDescent="0.25">
      <c r="F4" s="23"/>
      <c r="G4" s="23"/>
    </row>
    <row r="5" spans="1:7" ht="33.75" x14ac:dyDescent="0.25">
      <c r="D5" s="24" t="str">
        <f>'Tabela Dinâmica'!F1</f>
        <v>Tenshinhan</v>
      </c>
      <c r="E5" s="24"/>
    </row>
    <row r="8" spans="1:7" x14ac:dyDescent="0.25">
      <c r="A8" s="6" t="s">
        <v>51</v>
      </c>
    </row>
    <row r="9" spans="1:7" x14ac:dyDescent="0.25">
      <c r="A9" s="6" t="s">
        <v>52</v>
      </c>
    </row>
    <row r="10" spans="1:7" x14ac:dyDescent="0.25">
      <c r="A10" s="6" t="s">
        <v>53</v>
      </c>
      <c r="C10" s="28" t="s">
        <v>59</v>
      </c>
      <c r="D10" s="28" t="s">
        <v>3</v>
      </c>
      <c r="E10" s="29" t="s">
        <v>4</v>
      </c>
    </row>
    <row r="11" spans="1:7" x14ac:dyDescent="0.25">
      <c r="C11" s="26" t="str">
        <f t="array" ref="C11">IFERROR(INDEX('Tabela Dinâmica'!$E$4:$H$100,SMALL(IF('Tabela Dinâmica'!$E$4:$E$100='Tabela Dinâmica'!$F$1,ROW('Tabela Dinâmica'!$E$4:$E$100)-3),ROW(Resumo!B1)),2),"")</f>
        <v>Bolsa de Trabalho</v>
      </c>
      <c r="D11" s="26">
        <f t="array" ref="D11">IFERROR(INDEX('Tabela Dinâmica'!$E$4:$H$100,SMALL(IF('Tabela Dinâmica'!$E$4:$E$100='Tabela Dinâmica'!$F$1,ROW('Tabela Dinâmica'!$E$4:$E$100)-3),ROW(Resumo!C1)),3),"")</f>
        <v>6</v>
      </c>
      <c r="E11" s="27">
        <f t="array" ref="E11">IFERROR(INDEX('Tabela Dinâmica'!$E$4:$H$100,SMALL(IF('Tabela Dinâmica'!$E$4:$E$100='Tabela Dinâmica'!$F$1,ROW('Tabela Dinâmica'!$E$4:$E$100)-3),ROW(Resumo!D1)),4),"")</f>
        <v>1492.3799999999999</v>
      </c>
    </row>
    <row r="12" spans="1:7" x14ac:dyDescent="0.25">
      <c r="C12" s="22" t="str">
        <f t="array" ref="C12">IFERROR(INDEX('Tabela Dinâmica'!$E$4:$H$100,SMALL(IF('Tabela Dinâmica'!$E$4:$E$100='Tabela Dinâmica'!$F$1,ROW('Tabela Dinâmica'!$E$4:$E$100)-3),ROW(Resumo!B2)),2),"")</f>
        <v>Calça Bailarina</v>
      </c>
      <c r="D12" s="22">
        <f t="array" ref="D12">IFERROR(INDEX('Tabela Dinâmica'!$E$4:$H$100,SMALL(IF('Tabela Dinâmica'!$E$4:$E$100='Tabela Dinâmica'!$F$1,ROW('Tabela Dinâmica'!$E$4:$E$100)-3),ROW(Resumo!C2)),3),"")</f>
        <v>4</v>
      </c>
      <c r="E12" s="25">
        <f t="array" ref="E12">IFERROR(INDEX('Tabela Dinâmica'!$E$4:$H$100,SMALL(IF('Tabela Dinâmica'!$E$4:$E$100='Tabela Dinâmica'!$F$1,ROW('Tabela Dinâmica'!$E$4:$E$100)-3),ROW(Resumo!D2)),4),"")</f>
        <v>187.6</v>
      </c>
    </row>
    <row r="13" spans="1:7" x14ac:dyDescent="0.25">
      <c r="C13" s="22" t="str">
        <f t="array" ref="C13">IFERROR(INDEX('Tabela Dinâmica'!$E$4:$H$100,SMALL(IF('Tabela Dinâmica'!$E$4:$E$100='Tabela Dinâmica'!$F$1,ROW('Tabela Dinâmica'!$E$4:$E$100)-3),ROW(Resumo!B3)),2),"")</f>
        <v>Calça Feminina Jogger</v>
      </c>
      <c r="D13" s="22">
        <f t="array" ref="D13">IFERROR(INDEX('Tabela Dinâmica'!$E$4:$H$100,SMALL(IF('Tabela Dinâmica'!$E$4:$E$100='Tabela Dinâmica'!$F$1,ROW('Tabela Dinâmica'!$E$4:$E$100)-3),ROW(Resumo!C3)),3),"")</f>
        <v>10</v>
      </c>
      <c r="E13" s="25">
        <f t="array" ref="E13">IFERROR(INDEX('Tabela Dinâmica'!$E$4:$H$100,SMALL(IF('Tabela Dinâmica'!$E$4:$E$100='Tabela Dinâmica'!$F$1,ROW('Tabela Dinâmica'!$E$4:$E$100)-3),ROW(Resumo!D3)),4),"")</f>
        <v>699.9</v>
      </c>
    </row>
    <row r="14" spans="1:7" x14ac:dyDescent="0.25">
      <c r="C14" s="22" t="str">
        <f t="array" ref="C14">IFERROR(INDEX('Tabela Dinâmica'!$E$4:$H$100,SMALL(IF('Tabela Dinâmica'!$E$4:$E$100='Tabela Dinâmica'!$F$1,ROW('Tabela Dinâmica'!$E$4:$E$100)-3),ROW(Resumo!B4)),2),"")</f>
        <v>Camisa Masculina</v>
      </c>
      <c r="D14" s="22">
        <f t="array" ref="D14">IFERROR(INDEX('Tabela Dinâmica'!$E$4:$H$100,SMALL(IF('Tabela Dinâmica'!$E$4:$E$100='Tabela Dinâmica'!$F$1,ROW('Tabela Dinâmica'!$E$4:$E$100)-3),ROW(Resumo!C4)),3),"")</f>
        <v>4</v>
      </c>
      <c r="E14" s="25">
        <f t="array" ref="E14">IFERROR(INDEX('Tabela Dinâmica'!$E$4:$H$100,SMALL(IF('Tabela Dinâmica'!$E$4:$E$100='Tabela Dinâmica'!$F$1,ROW('Tabela Dinâmica'!$E$4:$E$100)-3),ROW(Resumo!D4)),4),"")</f>
        <v>613.6</v>
      </c>
    </row>
    <row r="15" spans="1:7" x14ac:dyDescent="0.25">
      <c r="C15" s="22" t="str">
        <f t="array" ref="C15">IFERROR(INDEX('Tabela Dinâmica'!$E$4:$H$100,SMALL(IF('Tabela Dinâmica'!$E$4:$E$100='Tabela Dinâmica'!$F$1,ROW('Tabela Dinâmica'!$E$4:$E$100)-3),ROW(Resumo!B5)),2),"")</f>
        <v>Camisa Térmica</v>
      </c>
      <c r="D15" s="22">
        <f t="array" ref="D15">IFERROR(INDEX('Tabela Dinâmica'!$E$4:$H$100,SMALL(IF('Tabela Dinâmica'!$E$4:$E$100='Tabela Dinâmica'!$F$1,ROW('Tabela Dinâmica'!$E$4:$E$100)-3),ROW(Resumo!C5)),3),"")</f>
        <v>8</v>
      </c>
      <c r="E15" s="25" t="str">
        <f t="array" ref="E15">IFERROR(INDEX('Tabela Dinâmica'!$E$4:$H$100,SMALL(IF('Tabela Dinâmica'!$E$4:$E$100='Tabela Dinâmica'!$F$1,ROW('Tabela Dinâmica'!$E$4:$E$100)-3),ROW(Resumo!#REF!)),4),"")</f>
        <v/>
      </c>
    </row>
    <row r="16" spans="1:7" x14ac:dyDescent="0.25">
      <c r="C16" s="22" t="str">
        <f t="array" ref="C16">IFERROR(INDEX('Tabela Dinâmica'!$E$4:$H$100,SMALL(IF('Tabela Dinâmica'!$E$4:$E$100='Tabela Dinâmica'!$F$1,ROW('Tabela Dinâmica'!$E$4:$E$100)-3),ROW(Resumo!B6)),2),"")</f>
        <v>Colar Pingente</v>
      </c>
      <c r="D16" s="22">
        <f t="array" ref="D16">IFERROR(INDEX('Tabela Dinâmica'!$E$4:$H$100,SMALL(IF('Tabela Dinâmica'!$E$4:$E$100='Tabela Dinâmica'!$F$1,ROW('Tabela Dinâmica'!$E$4:$E$100)-3),ROW(Resumo!C6)),3),"")</f>
        <v>2</v>
      </c>
      <c r="E16" s="25">
        <f t="array" ref="E16">IFERROR(INDEX('Tabela Dinâmica'!$E$4:$H$100,SMALL(IF('Tabela Dinâmica'!$E$4:$E$100='Tabela Dinâmica'!$F$1,ROW('Tabela Dinâmica'!$E$4:$E$100)-3),ROW(Resumo!D6)),4),"")</f>
        <v>767.9</v>
      </c>
    </row>
    <row r="17" spans="3:6" x14ac:dyDescent="0.25">
      <c r="C17" s="22" t="str">
        <f t="array" ref="C17">IFERROR(INDEX('Tabela Dinâmica'!$E$4:$H$100,SMALL(IF('Tabela Dinâmica'!$E$4:$E$100='Tabela Dinâmica'!$F$1,ROW('Tabela Dinâmica'!$E$4:$E$100)-3),ROW(Resumo!B7)),2),"")</f>
        <v/>
      </c>
      <c r="D17" s="22" t="str">
        <f t="array" ref="D17">IFERROR(INDEX('Tabela Dinâmica'!$E$4:$H$100,SMALL(IF('Tabela Dinâmica'!$E$4:$E$100='Tabela Dinâmica'!$F$1,ROW('Tabela Dinâmica'!$E$4:$E$100)-3),ROW(Resumo!C7)),3),"")</f>
        <v/>
      </c>
      <c r="E17" s="25" t="str">
        <f t="array" ref="E17">IFERROR(INDEX('Tabela Dinâmica'!$E$4:$H$100,SMALL(IF('Tabela Dinâmica'!$E$4:$E$100='Tabela Dinâmica'!$F$1,ROW('Tabela Dinâmica'!$E$4:$E$100)-3),ROW(Resumo!D7)),4),"")</f>
        <v/>
      </c>
    </row>
    <row r="18" spans="3:6" x14ac:dyDescent="0.25">
      <c r="C18" s="22" t="str">
        <f t="array" ref="C18">IFERROR(INDEX('Tabela Dinâmica'!$E$4:$H$100,SMALL(IF('Tabela Dinâmica'!$E$4:$E$100='Tabela Dinâmica'!$F$1,ROW('Tabela Dinâmica'!$E$4:$E$100)-3),ROW(Resumo!B8)),2),"")</f>
        <v/>
      </c>
      <c r="D18" s="22" t="str">
        <f t="array" ref="D18">IFERROR(INDEX('Tabela Dinâmica'!$E$4:$H$100,SMALL(IF('Tabela Dinâmica'!$E$4:$E$100='Tabela Dinâmica'!$F$1,ROW('Tabela Dinâmica'!$E$4:$E$100)-3),ROW(Resumo!C8)),3),"")</f>
        <v/>
      </c>
      <c r="E18" s="25" t="str">
        <f t="array" ref="E18">IFERROR(INDEX('Tabela Dinâmica'!$E$4:$H$100,SMALL(IF('Tabela Dinâmica'!$E$4:$E$100='Tabela Dinâmica'!$F$1,ROW('Tabela Dinâmica'!$E$4:$E$100)-3),ROW(Resumo!D8)),4),"")</f>
        <v/>
      </c>
    </row>
    <row r="19" spans="3:6" x14ac:dyDescent="0.25">
      <c r="C19" s="22" t="str">
        <f t="array" ref="C19">IFERROR(INDEX('Tabela Dinâmica'!$E$4:$H$100,SMALL(IF('Tabela Dinâmica'!$E$4:$E$100='Tabela Dinâmica'!$F$1,ROW('Tabela Dinâmica'!$E$4:$E$100)-3),ROW(Resumo!B9)),2),"")</f>
        <v/>
      </c>
      <c r="D19" s="22" t="str">
        <f t="array" ref="D19">IFERROR(INDEX('Tabela Dinâmica'!$E$4:$H$100,SMALL(IF('Tabela Dinâmica'!$E$4:$E$100='Tabela Dinâmica'!$F$1,ROW('Tabela Dinâmica'!$E$4:$E$100)-3),ROW(Resumo!C9)),3),"")</f>
        <v/>
      </c>
      <c r="E19" s="25" t="str">
        <f t="array" ref="E19">IFERROR(INDEX('Tabela Dinâmica'!$E$4:$H$100,SMALL(IF('Tabela Dinâmica'!$E$4:$E$100='Tabela Dinâmica'!$F$1,ROW('Tabela Dinâmica'!$E$4:$E$100)-3),ROW(Resumo!D9)),4),"")</f>
        <v/>
      </c>
    </row>
    <row r="20" spans="3:6" x14ac:dyDescent="0.25">
      <c r="C20" s="22" t="str">
        <f t="array" ref="C20">IFERROR(INDEX('Tabela Dinâmica'!$E$4:$H$100,SMALL(IF('Tabela Dinâmica'!$E$4:$E$100='Tabela Dinâmica'!$F$1,ROW('Tabela Dinâmica'!$E$4:$E$100)-3),ROW(Resumo!B10)),2),"")</f>
        <v/>
      </c>
      <c r="D20" s="22" t="str">
        <f t="array" ref="D20">IFERROR(INDEX('Tabela Dinâmica'!$E$4:$H$100,SMALL(IF('Tabela Dinâmica'!$E$4:$E$100='Tabela Dinâmica'!$F$1,ROW('Tabela Dinâmica'!$E$4:$E$100)-3),ROW(Resumo!#REF!)),3),"")</f>
        <v/>
      </c>
      <c r="E20" s="25" t="str">
        <f t="array" ref="E20">IFERROR(INDEX('Tabela Dinâmica'!$E$4:$H$100,SMALL(IF('Tabela Dinâmica'!$E$4:$E$100='Tabela Dinâmica'!$F$1,ROW('Tabela Dinâmica'!$E$4:$E$100)-3),ROW(Resumo!C10)),4),"")</f>
        <v/>
      </c>
    </row>
    <row r="21" spans="3:6" x14ac:dyDescent="0.25">
      <c r="C21" s="22" t="str">
        <f t="array" ref="C21">IFERROR(INDEX('Tabela Dinâmica'!$E$4:$H$100,SMALL(IF('Tabela Dinâmica'!$E$4:$E$100='Tabela Dinâmica'!$F$1,ROW('Tabela Dinâmica'!$E$4:$E$100)-3),ROW(Resumo!B11)),2),"")</f>
        <v/>
      </c>
      <c r="D21" s="22" t="str">
        <f t="array" ref="D21">IFERROR(INDEX('Tabela Dinâmica'!$E$4:$H$100,SMALL(IF('Tabela Dinâmica'!$E$4:$E$100='Tabela Dinâmica'!$F$1,ROW('Tabela Dinâmica'!$E$4:$E$100)-3),ROW(Resumo!#REF!)),3),"")</f>
        <v/>
      </c>
      <c r="E21" s="25" t="str">
        <f t="array" ref="E21">IFERROR(INDEX('Tabela Dinâmica'!$E$4:$H$100,SMALL(IF('Tabela Dinâmica'!$E$4:$E$100='Tabela Dinâmica'!$F$1,ROW('Tabela Dinâmica'!$E$4:$E$100)-3),ROW(Resumo!C11)),4),"")</f>
        <v/>
      </c>
    </row>
    <row r="22" spans="3:6" x14ac:dyDescent="0.25">
      <c r="C22" s="22" t="str">
        <f t="array" ref="C22">IFERROR(INDEX('Tabela Dinâmica'!$E$4:$H$100,SMALL(IF('Tabela Dinâmica'!$E$4:$E$100='Tabela Dinâmica'!$F$1,ROW('Tabela Dinâmica'!$E$4:$E$100)-3),ROW(Resumo!B12)),2),"")</f>
        <v/>
      </c>
      <c r="D22" s="22" t="str">
        <f t="array" ref="D22">IFERROR(INDEX('Tabela Dinâmica'!$E$4:$H$100,SMALL(IF('Tabela Dinâmica'!$E$4:$E$100='Tabela Dinâmica'!$F$1,ROW('Tabela Dinâmica'!$E$4:$E$100)-3),ROW(Resumo!#REF!)),3),"")</f>
        <v/>
      </c>
      <c r="E22" s="25" t="str">
        <f t="array" ref="E22">IFERROR(INDEX('Tabela Dinâmica'!$E$4:$H$100,SMALL(IF('Tabela Dinâmica'!$E$4:$E$100='Tabela Dinâmica'!$F$1,ROW('Tabela Dinâmica'!$E$4:$E$100)-3),ROW(Resumo!C12)),4),"")</f>
        <v/>
      </c>
    </row>
    <row r="23" spans="3:6" x14ac:dyDescent="0.25">
      <c r="C23" s="22" t="str">
        <f t="array" ref="C23">IFERROR(INDEX('Tabela Dinâmica'!$E$4:$H$100,SMALL(IF('Tabela Dinâmica'!$E$4:$E$100='Tabela Dinâmica'!$F$1,ROW('Tabela Dinâmica'!$E$4:$E$100)-3),ROW(Resumo!B13)),2),"")</f>
        <v/>
      </c>
      <c r="D23" s="22" t="str">
        <f t="array" ref="D23">IFERROR(INDEX('Tabela Dinâmica'!$E$4:$H$100,SMALL(IF('Tabela Dinâmica'!$E$4:$E$100='Tabela Dinâmica'!$F$1,ROW('Tabela Dinâmica'!$E$4:$E$100)-3),ROW(Resumo!#REF!)),3),"")</f>
        <v/>
      </c>
      <c r="E23" s="25" t="str">
        <f t="array" ref="E23">IFERROR(INDEX('Tabela Dinâmica'!$E$4:$H$100,SMALL(IF('Tabela Dinâmica'!$E$4:$E$100='Tabela Dinâmica'!$F$1,ROW('Tabela Dinâmica'!$E$4:$E$100)-3),ROW(Resumo!C13)),4),"")</f>
        <v/>
      </c>
    </row>
    <row r="25" spans="3:6" x14ac:dyDescent="0.25">
      <c r="F25" t="str">
        <f t="array" ref="F25">IFERROR(INDEX('Tabela Dinâmica'!$E$4:$H$100,SMALL(IF('Tabela Dinâmica'!$E$4:$E$100='Tabela Dinâmica'!$F$1,ROW('Tabela Dinâmica'!$E$4:$E$100)-3),ROW(Resumo!#REF!)),3),"")</f>
        <v/>
      </c>
    </row>
  </sheetData>
  <mergeCells count="1">
    <mergeCell ref="D5:E5"/>
  </mergeCells>
  <hyperlinks>
    <hyperlink ref="A8" location="'Vendedores TOP3'!A1" display="Vendedor TOP 3" xr:uid="{2E56A3CF-245C-4895-89DE-4C39DB1256F2}"/>
    <hyperlink ref="A9" location="'Rank Vendas'!A1" display="Rank Vendas" xr:uid="{40B452BD-479B-4107-9F7E-B1234E7321FE}"/>
    <hyperlink ref="A10" location="Resumo!A1" display="Resumo" xr:uid="{D1026299-869D-4FE9-ABC2-55D90D3146F1}"/>
  </hyperlinks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FAA1F-522B-4AD0-BF38-A2BB0C6B4AE7}">
  <dimension ref="A1:A9"/>
  <sheetViews>
    <sheetView showGridLines="0" workbookViewId="0">
      <selection activeCell="D4" sqref="D4"/>
    </sheetView>
  </sheetViews>
  <sheetFormatPr defaultRowHeight="15" x14ac:dyDescent="0.25"/>
  <cols>
    <col min="1" max="1" width="11.28515625" bestFit="1" customWidth="1"/>
    <col min="2" max="2" width="9" customWidth="1"/>
  </cols>
  <sheetData>
    <row r="1" spans="1:1" x14ac:dyDescent="0.25">
      <c r="A1" t="s">
        <v>0</v>
      </c>
    </row>
    <row r="2" spans="1:1" s="1" customFormat="1" ht="48.75" customHeight="1" x14ac:dyDescent="0.25">
      <c r="A2" s="1" t="s">
        <v>24</v>
      </c>
    </row>
    <row r="3" spans="1:1" s="1" customFormat="1" ht="48.75" customHeight="1" x14ac:dyDescent="0.25">
      <c r="A3" s="1" t="s">
        <v>29</v>
      </c>
    </row>
    <row r="4" spans="1:1" s="1" customFormat="1" ht="48.75" customHeight="1" x14ac:dyDescent="0.25">
      <c r="A4" s="1" t="s">
        <v>23</v>
      </c>
    </row>
    <row r="5" spans="1:1" s="1" customFormat="1" ht="48.75" customHeight="1" x14ac:dyDescent="0.25">
      <c r="A5" s="1" t="s">
        <v>26</v>
      </c>
    </row>
    <row r="6" spans="1:1" s="1" customFormat="1" ht="48.75" customHeight="1" x14ac:dyDescent="0.25">
      <c r="A6" s="1" t="s">
        <v>28</v>
      </c>
    </row>
    <row r="7" spans="1:1" s="1" customFormat="1" ht="48.75" customHeight="1" x14ac:dyDescent="0.25">
      <c r="A7" s="1" t="s">
        <v>27</v>
      </c>
    </row>
    <row r="8" spans="1:1" s="1" customFormat="1" ht="48.75" customHeight="1" x14ac:dyDescent="0.25">
      <c r="A8" s="1" t="s">
        <v>30</v>
      </c>
    </row>
    <row r="9" spans="1:1" s="1" customFormat="1" ht="48.75" customHeight="1" x14ac:dyDescent="0.25">
      <c r="A9" s="1" t="s">
        <v>25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FCAC6-0F36-4D13-9465-0B40612D0A46}">
  <dimension ref="A1:I20"/>
  <sheetViews>
    <sheetView showGridLines="0" workbookViewId="0">
      <selection activeCell="B20" sqref="B20"/>
    </sheetView>
  </sheetViews>
  <sheetFormatPr defaultRowHeight="15" x14ac:dyDescent="0.25"/>
  <cols>
    <col min="1" max="1" width="27" bestFit="1" customWidth="1"/>
    <col min="2" max="2" width="28.5703125" bestFit="1" customWidth="1"/>
    <col min="3" max="3" width="12.42578125" customWidth="1"/>
  </cols>
  <sheetData>
    <row r="1" spans="1:9" x14ac:dyDescent="0.25">
      <c r="A1" t="s">
        <v>1</v>
      </c>
      <c r="B1" t="s">
        <v>1</v>
      </c>
    </row>
    <row r="2" spans="1:9" s="1" customFormat="1" ht="54" customHeight="1" x14ac:dyDescent="0.25">
      <c r="A2" s="1" t="s">
        <v>8</v>
      </c>
      <c r="B2" s="1" t="s">
        <v>34</v>
      </c>
    </row>
    <row r="3" spans="1:9" s="1" customFormat="1" ht="54" customHeight="1" x14ac:dyDescent="0.25">
      <c r="A3" s="1" t="s">
        <v>12</v>
      </c>
      <c r="B3" s="1" t="s">
        <v>35</v>
      </c>
    </row>
    <row r="4" spans="1:9" s="1" customFormat="1" ht="54" customHeight="1" x14ac:dyDescent="0.25">
      <c r="A4" s="1" t="s">
        <v>20</v>
      </c>
      <c r="B4" s="1" t="s">
        <v>20</v>
      </c>
    </row>
    <row r="5" spans="1:9" s="1" customFormat="1" ht="54" customHeight="1" x14ac:dyDescent="0.25">
      <c r="A5" s="1" t="s">
        <v>10</v>
      </c>
      <c r="B5" s="1" t="s">
        <v>36</v>
      </c>
    </row>
    <row r="6" spans="1:9" s="1" customFormat="1" ht="54" customHeight="1" x14ac:dyDescent="0.25">
      <c r="A6" s="1" t="s">
        <v>15</v>
      </c>
      <c r="B6" s="1" t="s">
        <v>37</v>
      </c>
    </row>
    <row r="7" spans="1:9" s="1" customFormat="1" ht="54" customHeight="1" x14ac:dyDescent="0.25">
      <c r="A7" s="1" t="s">
        <v>6</v>
      </c>
      <c r="B7" s="1" t="s">
        <v>32</v>
      </c>
    </row>
    <row r="8" spans="1:9" s="1" customFormat="1" ht="54" customHeight="1" x14ac:dyDescent="0.25">
      <c r="A8" s="1" t="s">
        <v>7</v>
      </c>
      <c r="B8" s="1" t="s">
        <v>38</v>
      </c>
    </row>
    <row r="9" spans="1:9" s="1" customFormat="1" ht="54" customHeight="1" x14ac:dyDescent="0.25">
      <c r="A9" s="1" t="s">
        <v>9</v>
      </c>
      <c r="B9" s="1" t="s">
        <v>33</v>
      </c>
      <c r="I9"/>
    </row>
    <row r="10" spans="1:9" s="1" customFormat="1" ht="54" customHeight="1" x14ac:dyDescent="0.25">
      <c r="A10" s="1" t="s">
        <v>16</v>
      </c>
      <c r="B10" s="1" t="s">
        <v>39</v>
      </c>
    </row>
    <row r="11" spans="1:9" s="1" customFormat="1" ht="54" customHeight="1" x14ac:dyDescent="0.25">
      <c r="A11" s="1" t="s">
        <v>22</v>
      </c>
      <c r="B11" s="1" t="s">
        <v>22</v>
      </c>
    </row>
    <row r="12" spans="1:9" s="1" customFormat="1" ht="54" customHeight="1" x14ac:dyDescent="0.25">
      <c r="A12" s="1" t="s">
        <v>19</v>
      </c>
      <c r="B12" s="1" t="s">
        <v>40</v>
      </c>
    </row>
    <row r="13" spans="1:9" s="1" customFormat="1" ht="54" customHeight="1" x14ac:dyDescent="0.25">
      <c r="A13" s="1" t="s">
        <v>11</v>
      </c>
      <c r="B13" s="1" t="s">
        <v>41</v>
      </c>
    </row>
    <row r="14" spans="1:9" s="1" customFormat="1" ht="54" customHeight="1" x14ac:dyDescent="0.25">
      <c r="A14" s="1" t="s">
        <v>13</v>
      </c>
      <c r="B14" s="1" t="s">
        <v>42</v>
      </c>
    </row>
    <row r="15" spans="1:9" s="1" customFormat="1" ht="54" customHeight="1" x14ac:dyDescent="0.25">
      <c r="A15" s="1" t="s">
        <v>21</v>
      </c>
      <c r="B15" s="1" t="s">
        <v>21</v>
      </c>
    </row>
    <row r="16" spans="1:9" s="1" customFormat="1" ht="54" customHeight="1" x14ac:dyDescent="0.25">
      <c r="A16" s="1" t="s">
        <v>18</v>
      </c>
      <c r="B16" s="1" t="s">
        <v>43</v>
      </c>
    </row>
    <row r="17" spans="1:2" s="1" customFormat="1" ht="54" customHeight="1" x14ac:dyDescent="0.25">
      <c r="A17" s="1" t="s">
        <v>17</v>
      </c>
      <c r="B17" s="1" t="s">
        <v>44</v>
      </c>
    </row>
    <row r="18" spans="1:2" s="1" customFormat="1" ht="54" customHeight="1" x14ac:dyDescent="0.25">
      <c r="A18" s="1" t="s">
        <v>5</v>
      </c>
      <c r="B18" s="1" t="s">
        <v>45</v>
      </c>
    </row>
    <row r="19" spans="1:2" s="1" customFormat="1" ht="54" customHeight="1" x14ac:dyDescent="0.25">
      <c r="A19" s="1" t="s">
        <v>14</v>
      </c>
      <c r="B19" s="1" t="s">
        <v>46</v>
      </c>
    </row>
    <row r="20" spans="1:2" s="1" customFormat="1" ht="54" customHeight="1" x14ac:dyDescent="0.25">
      <c r="B20" s="1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27</vt:i4>
      </vt:variant>
    </vt:vector>
  </HeadingPairs>
  <TitlesOfParts>
    <vt:vector size="34" baseType="lpstr">
      <vt:lpstr>Tabela Dinâmica</vt:lpstr>
      <vt:lpstr>Dados</vt:lpstr>
      <vt:lpstr>Vendedores TOP3</vt:lpstr>
      <vt:lpstr>Rank Vendas</vt:lpstr>
      <vt:lpstr>Resumo</vt:lpstr>
      <vt:lpstr>Personagens</vt:lpstr>
      <vt:lpstr>Imagens Produtos</vt:lpstr>
      <vt:lpstr>Bermuda_Masculino</vt:lpstr>
      <vt:lpstr>Bolsa_de_Trabalho</vt:lpstr>
      <vt:lpstr>Boné</vt:lpstr>
      <vt:lpstr>Bota_Masculina</vt:lpstr>
      <vt:lpstr>Bulma</vt:lpstr>
      <vt:lpstr>Calça_Bailarina</vt:lpstr>
      <vt:lpstr>CalçaFemininaJogger</vt:lpstr>
      <vt:lpstr>Camisa_Masculina</vt:lpstr>
      <vt:lpstr>Camisa_Masculina_Festa_Balada</vt:lpstr>
      <vt:lpstr>Camisa_Térmica</vt:lpstr>
      <vt:lpstr>Chinelo</vt:lpstr>
      <vt:lpstr>Colar_Pingente</vt:lpstr>
      <vt:lpstr>Gohan</vt:lpstr>
      <vt:lpstr>Goku</vt:lpstr>
      <vt:lpstr>Jaqueta_Masculina_Preta</vt:lpstr>
      <vt:lpstr>Kit_de_Pinceis_de_Maquiagem</vt:lpstr>
      <vt:lpstr>Kuririn</vt:lpstr>
      <vt:lpstr>Piccolo</vt:lpstr>
      <vt:lpstr>Relógio</vt:lpstr>
      <vt:lpstr>Sapatilha_Sapato</vt:lpstr>
      <vt:lpstr>Sapato_Social</vt:lpstr>
      <vt:lpstr>Tênis_Feminino</vt:lpstr>
      <vt:lpstr>Tenshinhan</vt:lpstr>
      <vt:lpstr>Vazio</vt:lpstr>
      <vt:lpstr>Vegeta</vt:lpstr>
      <vt:lpstr>Vestido_Infantil</vt:lpstr>
      <vt:lpstr>Yamcha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Clevison Santos</dc:creator>
  <cp:lastModifiedBy>MIRIAM GONÇALVES LARANGEIRA</cp:lastModifiedBy>
  <dcterms:created xsi:type="dcterms:W3CDTF">2021-09-07T13:21:25Z</dcterms:created>
  <dcterms:modified xsi:type="dcterms:W3CDTF">2025-01-11T19:50:42Z</dcterms:modified>
</cp:coreProperties>
</file>