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nron\PycharmProjects\AI-FinalProject\"/>
    </mc:Choice>
  </mc:AlternateContent>
  <xr:revisionPtr revIDLastSave="0" documentId="13_ncr:1_{BE554D90-4BAF-474E-B28E-8601531545F8}" xr6:coauthVersionLast="47" xr6:coauthVersionMax="47" xr10:uidLastSave="{00000000-0000-0000-0000-000000000000}"/>
  <bookViews>
    <workbookView xWindow="3048" yWindow="-17388" windowWidth="30936" windowHeight="16896" activeTab="1" xr2:uid="{B185ED0C-F898-4113-ACB5-157695C9DA0D}"/>
  </bookViews>
  <sheets>
    <sheet name="Astar" sheetId="1" r:id="rId1"/>
    <sheet name="local" sheetId="4" r:id="rId2"/>
    <sheet name="גיליון1" sheetId="3" r:id="rId3"/>
    <sheet name="avg" sheetId="2" r:id="rId4"/>
  </sheets>
  <definedNames>
    <definedName name="_xlnm._FilterDatabase" localSheetId="2" hidden="1">גיליון1!$A$1:$F$46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" i="4"/>
  <c r="F25" i="4"/>
  <c r="F24" i="4"/>
  <c r="F23" i="4"/>
  <c r="F22" i="4"/>
  <c r="F21" i="4"/>
  <c r="F20" i="4"/>
  <c r="F19" i="4"/>
  <c r="F18" i="4"/>
  <c r="F17" i="4"/>
  <c r="F16" i="4"/>
  <c r="F15" i="4"/>
  <c r="F14" i="4"/>
  <c r="F11" i="4"/>
  <c r="F8" i="4"/>
  <c r="F5" i="4"/>
  <c r="F2" i="4"/>
  <c r="F12" i="4"/>
  <c r="F9" i="4"/>
  <c r="F6" i="4"/>
  <c r="F3" i="4"/>
  <c r="F13" i="4"/>
  <c r="F10" i="4"/>
  <c r="F7" i="4"/>
  <c r="F4" i="4"/>
</calcChain>
</file>

<file path=xl/sharedStrings.xml><?xml version="1.0" encoding="utf-8"?>
<sst xmlns="http://schemas.openxmlformats.org/spreadsheetml/2006/main" count="694" uniqueCount="35">
  <si>
    <t>Data set</t>
  </si>
  <si>
    <t>Expanded</t>
  </si>
  <si>
    <t>Load</t>
  </si>
  <si>
    <t>Avg</t>
  </si>
  <si>
    <t>Algorithm</t>
  </si>
  <si>
    <t>Astar</t>
  </si>
  <si>
    <t>CS1</t>
  </si>
  <si>
    <t>CS2</t>
  </si>
  <si>
    <t>Math</t>
  </si>
  <si>
    <t>Mini CS</t>
  </si>
  <si>
    <t>Low</t>
  </si>
  <si>
    <t>Medium</t>
  </si>
  <si>
    <t>High</t>
  </si>
  <si>
    <t>Time (sec)</t>
  </si>
  <si>
    <t>DFS</t>
  </si>
  <si>
    <t>Physics</t>
  </si>
  <si>
    <t>Upper Bound</t>
  </si>
  <si>
    <t>-</t>
  </si>
  <si>
    <t>Mini Math</t>
  </si>
  <si>
    <t>Mini Physics</t>
  </si>
  <si>
    <t>UCS</t>
  </si>
  <si>
    <t>A*</t>
  </si>
  <si>
    <t>Dataset</t>
  </si>
  <si>
    <t>Semester Load</t>
  </si>
  <si>
    <t>Input</t>
  </si>
  <si>
    <t>X</t>
  </si>
  <si>
    <t>4M+</t>
  </si>
  <si>
    <t>4H+</t>
  </si>
  <si>
    <t>Time (Sec)</t>
  </si>
  <si>
    <t>RATIO %</t>
  </si>
  <si>
    <t>Hill Climbing</t>
  </si>
  <si>
    <t>Stochastic Beam Search</t>
  </si>
  <si>
    <t>Simulated Annealing</t>
  </si>
  <si>
    <t>TEST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</si>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</sst>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5BA4-E9C4-4F04-AA12-B23A0E27743F}">
  <dimension ref="A1:F52"/>
  <sheetViews>
    <sheetView rightToLeft="1" topLeftCell="A16" workbookViewId="0">
      <selection activeCell="D40" sqref="D40"/>
    </sheetView>
  </sheetViews>
  <sheetFormatPr defaultColWidth="8.80859375" defaultRowHeight="13.8" x14ac:dyDescent="0.45"/>
  <cols>
    <col min="1" max="1" width="14.6171875" style="2" customWidth="1"/>
    <col min="2" max="2" width="13.37890625" style="2" customWidth="1"/>
    <col min="3" max="3" width="8.80859375" style="2"/>
    <col min="4" max="4" width="10.09375" style="2" customWidth="1"/>
    <col min="5" max="5" width="8.80859375" style="2"/>
    <col min="6" max="6" width="12.80859375" style="2" customWidth="1"/>
    <col min="7" max="16384" width="8.80859375" style="2"/>
  </cols>
  <sheetData>
    <row r="1" spans="1:6" s="1" customFormat="1" ht="14.1" x14ac:dyDescent="0.4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13</v>
      </c>
    </row>
    <row r="2" spans="1:6" x14ac:dyDescent="0.45">
      <c r="A2" s="2" t="s">
        <v>5</v>
      </c>
      <c r="B2" s="2" t="s">
        <v>6</v>
      </c>
      <c r="C2" s="2" t="s">
        <v>10</v>
      </c>
      <c r="D2" s="2">
        <v>1701048</v>
      </c>
      <c r="E2" s="2">
        <v>80.119</v>
      </c>
      <c r="F2" s="2">
        <v>1300</v>
      </c>
    </row>
    <row r="3" spans="1:6" x14ac:dyDescent="0.45">
      <c r="A3" s="2" t="s">
        <v>5</v>
      </c>
      <c r="B3" s="2" t="s">
        <v>6</v>
      </c>
      <c r="C3" s="2" t="s">
        <v>11</v>
      </c>
      <c r="D3" s="2">
        <v>546530</v>
      </c>
      <c r="E3" s="2">
        <v>80.119</v>
      </c>
      <c r="F3" s="2">
        <v>220</v>
      </c>
    </row>
    <row r="4" spans="1:6" x14ac:dyDescent="0.45">
      <c r="A4" s="2" t="s">
        <v>5</v>
      </c>
      <c r="B4" s="2" t="s">
        <v>6</v>
      </c>
      <c r="C4" s="2" t="s">
        <v>12</v>
      </c>
      <c r="D4" s="2">
        <v>353657</v>
      </c>
      <c r="E4" s="2">
        <v>80.063000000000002</v>
      </c>
      <c r="F4" s="2">
        <v>115</v>
      </c>
    </row>
    <row r="5" spans="1:6" x14ac:dyDescent="0.45">
      <c r="A5" s="2" t="s">
        <v>5</v>
      </c>
      <c r="B5" s="2" t="s">
        <v>7</v>
      </c>
      <c r="C5" s="2" t="s">
        <v>10</v>
      </c>
      <c r="D5" s="2">
        <v>315619</v>
      </c>
      <c r="E5" s="2">
        <v>81.308999999999997</v>
      </c>
      <c r="F5" s="2">
        <v>140</v>
      </c>
    </row>
    <row r="6" spans="1:6" x14ac:dyDescent="0.45">
      <c r="A6" s="2" t="s">
        <v>5</v>
      </c>
      <c r="B6" s="2" t="s">
        <v>7</v>
      </c>
      <c r="C6" s="2" t="s">
        <v>11</v>
      </c>
      <c r="D6" s="2">
        <v>48811</v>
      </c>
      <c r="E6" s="2">
        <v>81.302000000000007</v>
      </c>
      <c r="F6" s="2">
        <v>15</v>
      </c>
    </row>
    <row r="7" spans="1:6" x14ac:dyDescent="0.45">
      <c r="A7" s="2" t="s">
        <v>5</v>
      </c>
      <c r="B7" s="2" t="s">
        <v>7</v>
      </c>
      <c r="C7" s="2" t="s">
        <v>12</v>
      </c>
      <c r="D7" s="2">
        <v>51729</v>
      </c>
      <c r="E7" s="2">
        <v>80.786000000000001</v>
      </c>
      <c r="F7" s="2">
        <v>20</v>
      </c>
    </row>
    <row r="8" spans="1:6" x14ac:dyDescent="0.45">
      <c r="A8" s="2" t="s">
        <v>5</v>
      </c>
      <c r="B8" s="2" t="s">
        <v>8</v>
      </c>
      <c r="C8" s="2" t="s">
        <v>10</v>
      </c>
      <c r="D8" s="2">
        <v>100324</v>
      </c>
      <c r="E8" s="2">
        <v>80.233000000000004</v>
      </c>
      <c r="F8" s="2">
        <v>75</v>
      </c>
    </row>
    <row r="9" spans="1:6" x14ac:dyDescent="0.45">
      <c r="A9" s="2" t="s">
        <v>5</v>
      </c>
      <c r="B9" s="2" t="s">
        <v>8</v>
      </c>
      <c r="C9" s="2" t="s">
        <v>11</v>
      </c>
      <c r="D9" s="2">
        <v>17010</v>
      </c>
      <c r="E9" s="2">
        <v>80.233000000000004</v>
      </c>
      <c r="F9" s="2">
        <v>10</v>
      </c>
    </row>
    <row r="10" spans="1:6" x14ac:dyDescent="0.45">
      <c r="A10" s="2" t="s">
        <v>5</v>
      </c>
      <c r="B10" s="2" t="s">
        <v>8</v>
      </c>
      <c r="C10" s="2" t="s">
        <v>12</v>
      </c>
      <c r="D10" s="2">
        <v>10405</v>
      </c>
      <c r="E10" s="2">
        <v>80.233000000000004</v>
      </c>
      <c r="F10" s="2">
        <v>5</v>
      </c>
    </row>
    <row r="11" spans="1:6" x14ac:dyDescent="0.45">
      <c r="A11" s="2" t="s">
        <v>5</v>
      </c>
      <c r="B11" s="2" t="s">
        <v>9</v>
      </c>
      <c r="C11" s="2" t="s">
        <v>10</v>
      </c>
      <c r="D11" s="2">
        <v>24259</v>
      </c>
      <c r="E11" s="2">
        <v>84.463999999999999</v>
      </c>
      <c r="F11" s="2">
        <v>10</v>
      </c>
    </row>
    <row r="12" spans="1:6" x14ac:dyDescent="0.45">
      <c r="A12" s="2" t="s">
        <v>5</v>
      </c>
      <c r="B12" s="2" t="s">
        <v>9</v>
      </c>
      <c r="C12" s="2" t="s">
        <v>11</v>
      </c>
      <c r="D12" s="2">
        <v>3538</v>
      </c>
      <c r="E12" s="2">
        <v>84.463999999999999</v>
      </c>
      <c r="F12" s="2">
        <v>1</v>
      </c>
    </row>
    <row r="13" spans="1:6" x14ac:dyDescent="0.45">
      <c r="A13" s="2" t="s">
        <v>5</v>
      </c>
      <c r="B13" s="2" t="s">
        <v>9</v>
      </c>
      <c r="C13" s="2" t="s">
        <v>12</v>
      </c>
      <c r="D13" s="2">
        <v>10092</v>
      </c>
      <c r="E13" s="2">
        <v>82.975999999999999</v>
      </c>
      <c r="F13" s="2">
        <v>2</v>
      </c>
    </row>
    <row r="14" spans="1:6" x14ac:dyDescent="0.45">
      <c r="A14" s="2" t="s">
        <v>5</v>
      </c>
      <c r="B14" s="2" t="s">
        <v>18</v>
      </c>
      <c r="C14" s="2" t="s">
        <v>10</v>
      </c>
      <c r="D14" s="2">
        <v>10021</v>
      </c>
      <c r="E14" s="2">
        <v>85.05</v>
      </c>
      <c r="F14" s="2">
        <v>14</v>
      </c>
    </row>
    <row r="15" spans="1:6" x14ac:dyDescent="0.45">
      <c r="A15" s="2" t="s">
        <v>5</v>
      </c>
      <c r="B15" s="2" t="s">
        <v>18</v>
      </c>
      <c r="C15" s="2" t="s">
        <v>11</v>
      </c>
      <c r="D15" s="2">
        <v>192605</v>
      </c>
      <c r="E15" s="2">
        <v>80.23</v>
      </c>
      <c r="F15" s="2">
        <v>55</v>
      </c>
    </row>
    <row r="16" spans="1:6" x14ac:dyDescent="0.45">
      <c r="A16" s="2" t="s">
        <v>5</v>
      </c>
      <c r="B16" s="2" t="s">
        <v>18</v>
      </c>
      <c r="C16" s="2" t="s">
        <v>12</v>
      </c>
      <c r="D16" s="2">
        <v>3327</v>
      </c>
      <c r="E16" s="2">
        <v>79.33</v>
      </c>
      <c r="F16" s="2">
        <v>1</v>
      </c>
    </row>
    <row r="17" spans="1:6" x14ac:dyDescent="0.45">
      <c r="A17" s="2" t="s">
        <v>5</v>
      </c>
      <c r="B17" s="2" t="s">
        <v>19</v>
      </c>
      <c r="C17" s="2" t="s">
        <v>10</v>
      </c>
      <c r="D17" s="2">
        <v>363</v>
      </c>
      <c r="E17" s="2">
        <v>77.900000000000006</v>
      </c>
      <c r="F17" s="2">
        <v>2</v>
      </c>
    </row>
    <row r="18" spans="1:6" x14ac:dyDescent="0.45">
      <c r="A18" s="2" t="s">
        <v>5</v>
      </c>
      <c r="B18" s="2" t="s">
        <v>19</v>
      </c>
      <c r="C18" s="2" t="s">
        <v>11</v>
      </c>
      <c r="D18" s="2">
        <v>206</v>
      </c>
      <c r="E18" s="2">
        <v>77.900000000000006</v>
      </c>
      <c r="F18" s="2">
        <v>0.02</v>
      </c>
    </row>
    <row r="19" spans="1:6" x14ac:dyDescent="0.45">
      <c r="A19" s="2" t="s">
        <v>5</v>
      </c>
      <c r="B19" s="2" t="s">
        <v>19</v>
      </c>
      <c r="C19" s="2" t="s">
        <v>12</v>
      </c>
      <c r="D19" s="2" t="s">
        <v>17</v>
      </c>
      <c r="E19" s="2" t="s">
        <v>17</v>
      </c>
      <c r="F19" s="2" t="s">
        <v>17</v>
      </c>
    </row>
    <row r="20" spans="1:6" x14ac:dyDescent="0.45">
      <c r="A20" s="2" t="s">
        <v>14</v>
      </c>
      <c r="B20" s="2" t="s">
        <v>6</v>
      </c>
      <c r="C20" s="2" t="s">
        <v>10</v>
      </c>
      <c r="D20" s="2">
        <v>63</v>
      </c>
      <c r="E20" s="2">
        <v>78.594999999999999</v>
      </c>
      <c r="F20" s="2">
        <v>0.01</v>
      </c>
    </row>
    <row r="21" spans="1:6" x14ac:dyDescent="0.45">
      <c r="A21" s="2" t="s">
        <v>14</v>
      </c>
      <c r="B21" s="2" t="s">
        <v>6</v>
      </c>
      <c r="C21" s="2" t="s">
        <v>11</v>
      </c>
      <c r="D21" s="2">
        <v>381</v>
      </c>
      <c r="E21" s="2">
        <v>78.721999999999994</v>
      </c>
      <c r="F21" s="2">
        <v>0.05</v>
      </c>
    </row>
    <row r="22" spans="1:6" x14ac:dyDescent="0.45">
      <c r="A22" s="2" t="s">
        <v>14</v>
      </c>
      <c r="B22" s="2" t="s">
        <v>6</v>
      </c>
      <c r="C22" s="2" t="s">
        <v>12</v>
      </c>
      <c r="D22" s="2">
        <v>139</v>
      </c>
      <c r="E22" s="2">
        <v>79.165999999999997</v>
      </c>
      <c r="F22" s="2">
        <v>0.03</v>
      </c>
    </row>
    <row r="23" spans="1:6" x14ac:dyDescent="0.45">
      <c r="A23" s="2" t="s">
        <v>14</v>
      </c>
      <c r="B23" s="2" t="s">
        <v>7</v>
      </c>
      <c r="C23" s="2" t="s">
        <v>10</v>
      </c>
      <c r="D23" s="2">
        <v>63</v>
      </c>
      <c r="E23" s="2">
        <v>68.524000000000001</v>
      </c>
      <c r="F23" s="2">
        <v>0.01</v>
      </c>
    </row>
    <row r="24" spans="1:6" x14ac:dyDescent="0.45">
      <c r="A24" s="2" t="s">
        <v>14</v>
      </c>
      <c r="B24" s="2" t="s">
        <v>7</v>
      </c>
      <c r="C24" s="2" t="s">
        <v>11</v>
      </c>
      <c r="D24" s="2">
        <v>381</v>
      </c>
      <c r="E24" s="2">
        <v>66.635000000000005</v>
      </c>
      <c r="F24" s="2">
        <v>0.05</v>
      </c>
    </row>
    <row r="25" spans="1:6" x14ac:dyDescent="0.45">
      <c r="A25" s="2" t="s">
        <v>14</v>
      </c>
      <c r="B25" s="2" t="s">
        <v>7</v>
      </c>
      <c r="C25" s="2" t="s">
        <v>12</v>
      </c>
      <c r="D25" s="2">
        <v>139</v>
      </c>
      <c r="E25" s="2">
        <v>71.578999999999994</v>
      </c>
      <c r="F25" s="2">
        <v>0.03</v>
      </c>
    </row>
    <row r="26" spans="1:6" x14ac:dyDescent="0.45">
      <c r="A26" s="2" t="s">
        <v>14</v>
      </c>
      <c r="B26" s="2" t="s">
        <v>8</v>
      </c>
      <c r="C26" s="2" t="s">
        <v>10</v>
      </c>
      <c r="D26" s="2">
        <v>65</v>
      </c>
      <c r="E26" s="2">
        <v>78.908000000000001</v>
      </c>
      <c r="F26" s="2">
        <v>0.01</v>
      </c>
    </row>
    <row r="27" spans="1:6" x14ac:dyDescent="0.45">
      <c r="A27" s="2" t="s">
        <v>14</v>
      </c>
      <c r="B27" s="2" t="s">
        <v>8</v>
      </c>
      <c r="C27" s="2" t="s">
        <v>11</v>
      </c>
      <c r="D27" s="2">
        <v>94</v>
      </c>
      <c r="E27" s="2">
        <v>78.965999999999994</v>
      </c>
      <c r="F27" s="2">
        <v>0.01</v>
      </c>
    </row>
    <row r="28" spans="1:6" x14ac:dyDescent="0.45">
      <c r="A28" s="2" t="s">
        <v>14</v>
      </c>
      <c r="B28" s="2" t="s">
        <v>8</v>
      </c>
      <c r="C28" s="2" t="s">
        <v>12</v>
      </c>
      <c r="D28" s="2">
        <v>65958</v>
      </c>
      <c r="E28" s="2">
        <v>78.5</v>
      </c>
      <c r="F28" s="2">
        <v>10</v>
      </c>
    </row>
    <row r="29" spans="1:6" x14ac:dyDescent="0.45">
      <c r="A29" s="2" t="s">
        <v>14</v>
      </c>
      <c r="B29" s="2" t="s">
        <v>9</v>
      </c>
      <c r="C29" s="2" t="s">
        <v>10</v>
      </c>
      <c r="D29" s="2">
        <v>24</v>
      </c>
      <c r="E29" s="2">
        <v>79.44</v>
      </c>
      <c r="F29" s="2">
        <v>5.0000000000000001E-3</v>
      </c>
    </row>
    <row r="30" spans="1:6" x14ac:dyDescent="0.45">
      <c r="A30" s="2" t="s">
        <v>14</v>
      </c>
      <c r="B30" s="2" t="s">
        <v>9</v>
      </c>
      <c r="C30" s="2" t="s">
        <v>11</v>
      </c>
      <c r="D30" s="2">
        <v>2105</v>
      </c>
      <c r="E30" s="2">
        <v>80.082999999999998</v>
      </c>
      <c r="F30" s="2">
        <v>0.15</v>
      </c>
    </row>
    <row r="31" spans="1:6" x14ac:dyDescent="0.45">
      <c r="A31" s="2" t="s">
        <v>14</v>
      </c>
      <c r="B31" s="2" t="s">
        <v>9</v>
      </c>
      <c r="C31" s="2" t="s">
        <v>12</v>
      </c>
      <c r="D31" s="2">
        <v>72</v>
      </c>
      <c r="E31" s="2">
        <v>80.082999999999998</v>
      </c>
      <c r="F31" s="2">
        <v>7.0000000000000001E-3</v>
      </c>
    </row>
    <row r="32" spans="1:6" x14ac:dyDescent="0.45">
      <c r="A32" s="2" t="s">
        <v>14</v>
      </c>
      <c r="B32" s="2" t="s">
        <v>18</v>
      </c>
      <c r="C32" s="2" t="s">
        <v>10</v>
      </c>
      <c r="D32" s="2">
        <v>64</v>
      </c>
      <c r="E32" s="2">
        <v>75.56</v>
      </c>
      <c r="F32" s="2">
        <v>1E-3</v>
      </c>
    </row>
    <row r="33" spans="1:6" x14ac:dyDescent="0.45">
      <c r="A33" s="2" t="s">
        <v>14</v>
      </c>
      <c r="B33" s="2" t="s">
        <v>18</v>
      </c>
      <c r="C33" s="2" t="s">
        <v>11</v>
      </c>
      <c r="D33" s="2">
        <v>10532</v>
      </c>
      <c r="E33" s="2">
        <v>76.13</v>
      </c>
      <c r="F33" s="2">
        <v>0.8</v>
      </c>
    </row>
    <row r="34" spans="1:6" x14ac:dyDescent="0.45">
      <c r="A34" s="2" t="s">
        <v>14</v>
      </c>
      <c r="B34" s="2" t="s">
        <v>18</v>
      </c>
      <c r="C34" s="2" t="s">
        <v>12</v>
      </c>
      <c r="D34" s="2">
        <v>163</v>
      </c>
      <c r="E34" s="2">
        <v>74.180000000000007</v>
      </c>
      <c r="F34" s="2">
        <v>0.01</v>
      </c>
    </row>
    <row r="35" spans="1:6" x14ac:dyDescent="0.45">
      <c r="A35" s="2" t="s">
        <v>14</v>
      </c>
      <c r="B35" s="2" t="s">
        <v>19</v>
      </c>
      <c r="C35" s="2" t="s">
        <v>10</v>
      </c>
      <c r="D35" s="2">
        <v>921</v>
      </c>
      <c r="E35" s="2">
        <v>70.31</v>
      </c>
      <c r="F35" s="2">
        <v>0.09</v>
      </c>
    </row>
    <row r="36" spans="1:6" x14ac:dyDescent="0.45">
      <c r="A36" s="2" t="s">
        <v>14</v>
      </c>
      <c r="B36" s="2" t="s">
        <v>19</v>
      </c>
      <c r="C36" s="2" t="s">
        <v>11</v>
      </c>
      <c r="D36" s="2">
        <v>10466</v>
      </c>
      <c r="E36" s="2">
        <v>75.41</v>
      </c>
      <c r="F36" s="2">
        <v>0.5</v>
      </c>
    </row>
    <row r="37" spans="1:6" x14ac:dyDescent="0.45">
      <c r="A37" s="2" t="s">
        <v>14</v>
      </c>
      <c r="B37" s="2" t="s">
        <v>19</v>
      </c>
      <c r="C37" s="2" t="s">
        <v>12</v>
      </c>
      <c r="D37" s="2" t="s">
        <v>17</v>
      </c>
      <c r="E37" s="2" t="s">
        <v>17</v>
      </c>
      <c r="F37" s="2" t="s">
        <v>17</v>
      </c>
    </row>
    <row r="38" spans="1:6" x14ac:dyDescent="0.45">
      <c r="A38" s="2" t="s">
        <v>20</v>
      </c>
      <c r="B38" s="2" t="s">
        <v>9</v>
      </c>
      <c r="C38" s="2" t="s">
        <v>10</v>
      </c>
      <c r="D38" s="2">
        <v>1260027</v>
      </c>
      <c r="E38" s="2">
        <v>84.46</v>
      </c>
      <c r="F38" s="2">
        <v>150</v>
      </c>
    </row>
    <row r="39" spans="1:6" x14ac:dyDescent="0.45">
      <c r="A39" s="2" t="s">
        <v>20</v>
      </c>
      <c r="B39" s="2" t="s">
        <v>9</v>
      </c>
      <c r="C39" s="2" t="s">
        <v>11</v>
      </c>
      <c r="D39" s="2">
        <v>135912</v>
      </c>
      <c r="E39" s="2">
        <v>84.46</v>
      </c>
      <c r="F39" s="2">
        <v>13</v>
      </c>
    </row>
    <row r="40" spans="1:6" x14ac:dyDescent="0.45">
      <c r="A40" s="2" t="s">
        <v>20</v>
      </c>
      <c r="B40" s="2" t="s">
        <v>9</v>
      </c>
      <c r="C40" s="2" t="s">
        <v>12</v>
      </c>
      <c r="D40" s="2">
        <v>21960</v>
      </c>
      <c r="E40" s="2">
        <v>83.01</v>
      </c>
      <c r="F40" s="2">
        <v>2</v>
      </c>
    </row>
    <row r="41" spans="1:6" x14ac:dyDescent="0.45">
      <c r="A41" s="2" t="s">
        <v>20</v>
      </c>
      <c r="B41" s="2" t="s">
        <v>18</v>
      </c>
      <c r="C41" s="2" t="s">
        <v>10</v>
      </c>
      <c r="D41" s="2">
        <v>1700926</v>
      </c>
      <c r="E41" s="2">
        <v>85.05</v>
      </c>
      <c r="F41" s="2">
        <v>300</v>
      </c>
    </row>
    <row r="42" spans="1:6" x14ac:dyDescent="0.45">
      <c r="A42" s="2" t="s">
        <v>20</v>
      </c>
      <c r="B42" s="2" t="s">
        <v>18</v>
      </c>
      <c r="C42" s="2" t="s">
        <v>11</v>
      </c>
      <c r="D42" s="2">
        <v>1134098</v>
      </c>
      <c r="E42" s="2">
        <v>80.23</v>
      </c>
      <c r="F42" s="2">
        <v>100</v>
      </c>
    </row>
    <row r="43" spans="1:6" x14ac:dyDescent="0.45">
      <c r="A43" s="2" t="s">
        <v>20</v>
      </c>
      <c r="B43" s="2" t="s">
        <v>18</v>
      </c>
      <c r="C43" s="2" t="s">
        <v>12</v>
      </c>
      <c r="D43" s="2">
        <v>52509</v>
      </c>
      <c r="E43" s="2">
        <v>79.33</v>
      </c>
      <c r="F43" s="2">
        <v>10</v>
      </c>
    </row>
    <row r="44" spans="1:6" x14ac:dyDescent="0.45">
      <c r="A44" s="2" t="s">
        <v>20</v>
      </c>
      <c r="B44" s="2" t="s">
        <v>19</v>
      </c>
      <c r="C44" s="2" t="s">
        <v>10</v>
      </c>
      <c r="D44" s="2">
        <v>957805</v>
      </c>
      <c r="E44" s="2">
        <v>77.930000000000007</v>
      </c>
      <c r="F44" s="2">
        <v>280</v>
      </c>
    </row>
    <row r="45" spans="1:6" x14ac:dyDescent="0.45">
      <c r="A45" s="2" t="s">
        <v>20</v>
      </c>
      <c r="B45" s="2" t="s">
        <v>19</v>
      </c>
      <c r="C45" s="2" t="s">
        <v>11</v>
      </c>
      <c r="D45" s="2">
        <v>957805</v>
      </c>
      <c r="E45" s="2">
        <v>77.930000000000007</v>
      </c>
      <c r="F45" s="2">
        <v>120</v>
      </c>
    </row>
    <row r="46" spans="1:6" x14ac:dyDescent="0.45">
      <c r="A46" s="2" t="s">
        <v>20</v>
      </c>
      <c r="B46" s="2" t="s">
        <v>19</v>
      </c>
      <c r="C46" s="2" t="s">
        <v>12</v>
      </c>
      <c r="D46" s="2" t="s">
        <v>17</v>
      </c>
      <c r="E46" s="2" t="s">
        <v>17</v>
      </c>
      <c r="F46" s="2" t="s">
        <v>17</v>
      </c>
    </row>
    <row r="47" spans="1:6" x14ac:dyDescent="0.45">
      <c r="A47" s="2" t="s">
        <v>16</v>
      </c>
      <c r="B47" s="2" t="s">
        <v>6</v>
      </c>
      <c r="C47" s="2" t="s">
        <v>17</v>
      </c>
      <c r="D47" s="2" t="s">
        <v>17</v>
      </c>
      <c r="E47" s="2">
        <v>80.150000000000006</v>
      </c>
      <c r="F47" s="2" t="s">
        <v>17</v>
      </c>
    </row>
    <row r="48" spans="1:6" x14ac:dyDescent="0.45">
      <c r="A48" s="2" t="s">
        <v>16</v>
      </c>
      <c r="B48" s="2" t="s">
        <v>7</v>
      </c>
      <c r="C48" s="2" t="s">
        <v>17</v>
      </c>
      <c r="D48" s="2" t="s">
        <v>17</v>
      </c>
      <c r="E48" s="2">
        <v>81.325000000000003</v>
      </c>
      <c r="F48" s="2" t="s">
        <v>17</v>
      </c>
    </row>
    <row r="49" spans="1:6" x14ac:dyDescent="0.45">
      <c r="A49" s="2" t="s">
        <v>16</v>
      </c>
      <c r="B49" s="2" t="s">
        <v>8</v>
      </c>
      <c r="C49" s="2" t="s">
        <v>17</v>
      </c>
      <c r="D49" s="2" t="s">
        <v>17</v>
      </c>
      <c r="E49" s="2">
        <v>80.233000000000004</v>
      </c>
      <c r="F49" s="2" t="s">
        <v>17</v>
      </c>
    </row>
    <row r="50" spans="1:6" x14ac:dyDescent="0.45">
      <c r="A50" s="2" t="s">
        <v>16</v>
      </c>
      <c r="B50" s="2" t="s">
        <v>9</v>
      </c>
      <c r="C50" s="2" t="s">
        <v>17</v>
      </c>
      <c r="D50" s="2" t="s">
        <v>17</v>
      </c>
      <c r="E50" s="2">
        <v>84.606999999999999</v>
      </c>
      <c r="F50" s="2" t="s">
        <v>17</v>
      </c>
    </row>
    <row r="51" spans="1:6" x14ac:dyDescent="0.45">
      <c r="A51" s="2" t="s">
        <v>16</v>
      </c>
      <c r="B51" s="2" t="s">
        <v>18</v>
      </c>
      <c r="C51" s="2" t="s">
        <v>17</v>
      </c>
      <c r="D51" s="2" t="s">
        <v>17</v>
      </c>
      <c r="E51" s="2">
        <v>86.566000000000003</v>
      </c>
      <c r="F51" s="2" t="s">
        <v>17</v>
      </c>
    </row>
    <row r="52" spans="1:6" x14ac:dyDescent="0.45">
      <c r="A52" s="2" t="s">
        <v>16</v>
      </c>
      <c r="B52" s="2" t="s">
        <v>19</v>
      </c>
      <c r="C52" s="2" t="s">
        <v>17</v>
      </c>
      <c r="D52" s="2" t="s">
        <v>17</v>
      </c>
      <c r="E52" s="2">
        <v>78.126999999999995</v>
      </c>
      <c r="F52" s="2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0CCF9-61D8-44BF-8CE9-C17F122C5534}">
  <dimension ref="A1:H41"/>
  <sheetViews>
    <sheetView rightToLeft="1" tabSelected="1" workbookViewId="0">
      <selection activeCell="P31" sqref="P31"/>
    </sheetView>
  </sheetViews>
  <sheetFormatPr defaultColWidth="8.80859375" defaultRowHeight="13.8" x14ac:dyDescent="0.45"/>
  <cols>
    <col min="1" max="1" width="26.80859375" style="2" customWidth="1"/>
    <col min="2" max="2" width="14.7109375" style="2" customWidth="1"/>
    <col min="3" max="3" width="11.90234375" style="2" customWidth="1"/>
    <col min="4" max="4" width="15.6171875" style="2" customWidth="1"/>
    <col min="5" max="5" width="13.28515625" style="2" customWidth="1"/>
    <col min="6" max="6" width="11.90234375" style="2" customWidth="1"/>
    <col min="7" max="7" width="12.90234375" style="2" customWidth="1"/>
    <col min="9" max="16384" width="8.80859375" style="2"/>
  </cols>
  <sheetData>
    <row r="1" spans="1:7" ht="14.1" x14ac:dyDescent="0.4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34</v>
      </c>
      <c r="G1" s="1" t="s">
        <v>29</v>
      </c>
    </row>
    <row r="2" spans="1:7" x14ac:dyDescent="0.45">
      <c r="A2" s="2" t="s">
        <v>32</v>
      </c>
      <c r="B2" s="2" t="s">
        <v>6</v>
      </c>
      <c r="C2" s="2" t="s">
        <v>10</v>
      </c>
      <c r="D2" s="2">
        <v>1347</v>
      </c>
      <c r="E2" s="2">
        <f>גיליון1!P2*G2/100</f>
        <v>19.000799999999998</v>
      </c>
      <c r="F2" s="2">
        <f>1250/50</f>
        <v>25</v>
      </c>
      <c r="G2" s="2">
        <v>24</v>
      </c>
    </row>
    <row r="3" spans="1:7" x14ac:dyDescent="0.45">
      <c r="A3" s="2" t="s">
        <v>32</v>
      </c>
      <c r="B3" s="2" t="s">
        <v>6</v>
      </c>
      <c r="C3" s="2" t="s">
        <v>11</v>
      </c>
      <c r="D3" s="2">
        <v>1347</v>
      </c>
      <c r="E3" s="2">
        <f>גיליון1!P3*G3/100</f>
        <v>15.872</v>
      </c>
      <c r="F3" s="2">
        <f>1940/50</f>
        <v>38.799999999999997</v>
      </c>
      <c r="G3" s="2">
        <v>20</v>
      </c>
    </row>
    <row r="4" spans="1:7" x14ac:dyDescent="0.45">
      <c r="A4" s="2" t="s">
        <v>32</v>
      </c>
      <c r="B4" s="2" t="s">
        <v>6</v>
      </c>
      <c r="C4" s="2" t="s">
        <v>12</v>
      </c>
      <c r="D4" s="2">
        <v>1347</v>
      </c>
      <c r="E4" s="2">
        <f>גיליון1!P4*G4/100</f>
        <v>3.1779999999999999</v>
      </c>
      <c r="F4" s="2">
        <f>1890/50</f>
        <v>37.799999999999997</v>
      </c>
      <c r="G4" s="2">
        <v>4</v>
      </c>
    </row>
    <row r="5" spans="1:7" x14ac:dyDescent="0.45">
      <c r="A5" s="2" t="s">
        <v>32</v>
      </c>
      <c r="B5" s="2" t="s">
        <v>7</v>
      </c>
      <c r="C5" s="2" t="s">
        <v>10</v>
      </c>
      <c r="D5" s="2">
        <v>1347</v>
      </c>
      <c r="E5" s="2">
        <f>גיליון1!P5*G5/100</f>
        <v>68.668800000000005</v>
      </c>
      <c r="F5" s="2">
        <f>4100/50</f>
        <v>82</v>
      </c>
      <c r="G5" s="2">
        <v>92</v>
      </c>
    </row>
    <row r="6" spans="1:7" x14ac:dyDescent="0.45">
      <c r="A6" s="2" t="s">
        <v>32</v>
      </c>
      <c r="B6" s="2" t="s">
        <v>7</v>
      </c>
      <c r="C6" s="2" t="s">
        <v>11</v>
      </c>
      <c r="D6" s="2">
        <v>1347</v>
      </c>
      <c r="E6" s="2">
        <f>גיליון1!P6*G6/100</f>
        <v>43.227399999999996</v>
      </c>
      <c r="F6" s="2">
        <f>4650/50</f>
        <v>93</v>
      </c>
      <c r="G6" s="2">
        <v>58</v>
      </c>
    </row>
    <row r="7" spans="1:7" x14ac:dyDescent="0.45">
      <c r="A7" s="2" t="s">
        <v>32</v>
      </c>
      <c r="B7" s="2" t="s">
        <v>7</v>
      </c>
      <c r="C7" s="2" t="s">
        <v>12</v>
      </c>
      <c r="D7" s="2">
        <v>1347</v>
      </c>
      <c r="E7" s="2">
        <f>גיליון1!P7*G7/100</f>
        <v>28.534200000000002</v>
      </c>
      <c r="F7" s="2">
        <f>2370/50</f>
        <v>47.4</v>
      </c>
      <c r="G7" s="2">
        <v>38</v>
      </c>
    </row>
    <row r="8" spans="1:7" x14ac:dyDescent="0.45">
      <c r="A8" s="2" t="s">
        <v>32</v>
      </c>
      <c r="B8" s="2" t="s">
        <v>8</v>
      </c>
      <c r="C8" s="2" t="s">
        <v>10</v>
      </c>
      <c r="D8" s="2">
        <v>1347</v>
      </c>
      <c r="E8" s="2">
        <f>גיליון1!P8*G8/100</f>
        <v>42.6708</v>
      </c>
      <c r="F8" s="2">
        <f>850/50</f>
        <v>17</v>
      </c>
      <c r="G8" s="2">
        <v>54</v>
      </c>
    </row>
    <row r="9" spans="1:7" x14ac:dyDescent="0.45">
      <c r="A9" s="2" t="s">
        <v>32</v>
      </c>
      <c r="B9" s="2" t="s">
        <v>8</v>
      </c>
      <c r="C9" s="2" t="s">
        <v>11</v>
      </c>
      <c r="D9" s="2">
        <v>1347</v>
      </c>
      <c r="E9" s="2">
        <f>גיליון1!P9*G9/100</f>
        <v>47.46</v>
      </c>
      <c r="F9" s="2">
        <f>2070/50</f>
        <v>41.4</v>
      </c>
      <c r="G9" s="2">
        <v>60</v>
      </c>
    </row>
    <row r="10" spans="1:7" x14ac:dyDescent="0.45">
      <c r="A10" s="2" t="s">
        <v>32</v>
      </c>
      <c r="B10" s="2" t="s">
        <v>8</v>
      </c>
      <c r="C10" s="2" t="s">
        <v>12</v>
      </c>
      <c r="D10" s="2">
        <v>1347</v>
      </c>
      <c r="E10" s="2">
        <f>גיליון1!P10*G10/100</f>
        <v>25.251199999999997</v>
      </c>
      <c r="F10" s="2">
        <f>1980/50</f>
        <v>39.6</v>
      </c>
      <c r="G10" s="2">
        <v>32</v>
      </c>
    </row>
    <row r="11" spans="1:7" x14ac:dyDescent="0.45">
      <c r="A11" s="2" t="s">
        <v>32</v>
      </c>
      <c r="B11" s="2" t="s">
        <v>15</v>
      </c>
      <c r="C11" s="2" t="s">
        <v>10</v>
      </c>
      <c r="D11" s="2">
        <v>1347</v>
      </c>
      <c r="E11" s="2">
        <f>גיליון1!P11*G11/100</f>
        <v>52.128799999999998</v>
      </c>
      <c r="F11" s="2">
        <f>1550/50</f>
        <v>31</v>
      </c>
      <c r="G11" s="2">
        <v>68</v>
      </c>
    </row>
    <row r="12" spans="1:7" x14ac:dyDescent="0.45">
      <c r="A12" s="2" t="s">
        <v>32</v>
      </c>
      <c r="B12" s="2" t="s">
        <v>15</v>
      </c>
      <c r="C12" s="2" t="s">
        <v>11</v>
      </c>
      <c r="D12" s="2">
        <v>1347</v>
      </c>
      <c r="E12" s="2">
        <f>גיליון1!P12*G12/100</f>
        <v>41.526000000000003</v>
      </c>
      <c r="F12" s="2">
        <f>1000/50</f>
        <v>20</v>
      </c>
      <c r="G12" s="2">
        <v>54</v>
      </c>
    </row>
    <row r="13" spans="1:7" x14ac:dyDescent="0.45">
      <c r="A13" s="2" t="s">
        <v>32</v>
      </c>
      <c r="B13" s="2" t="s">
        <v>15</v>
      </c>
      <c r="C13" s="2" t="s">
        <v>12</v>
      </c>
      <c r="D13" s="2">
        <v>1347</v>
      </c>
      <c r="E13" s="2">
        <f>גיליון1!P13*G13/100</f>
        <v>7.73</v>
      </c>
      <c r="F13" s="2">
        <f>1920/50</f>
        <v>38.4</v>
      </c>
      <c r="G13" s="2">
        <v>10</v>
      </c>
    </row>
    <row r="14" spans="1:7" x14ac:dyDescent="0.45">
      <c r="A14" s="2" t="s">
        <v>30</v>
      </c>
      <c r="B14" s="2" t="s">
        <v>6</v>
      </c>
      <c r="C14" s="2" t="s">
        <v>10</v>
      </c>
      <c r="D14" s="2">
        <v>13</v>
      </c>
      <c r="E14" s="2">
        <f>גיליון1!P14*G14/100</f>
        <v>26.914400000000001</v>
      </c>
      <c r="F14" s="2">
        <f>15/50</f>
        <v>0.3</v>
      </c>
      <c r="G14" s="2">
        <v>34</v>
      </c>
    </row>
    <row r="15" spans="1:7" x14ac:dyDescent="0.45">
      <c r="A15" s="2" t="s">
        <v>30</v>
      </c>
      <c r="B15" s="2" t="s">
        <v>6</v>
      </c>
      <c r="C15" s="2" t="s">
        <v>11</v>
      </c>
      <c r="D15" s="2">
        <v>12</v>
      </c>
      <c r="E15" s="2">
        <f>גיליון1!P15*G15/100</f>
        <v>14.277599999999998</v>
      </c>
      <c r="F15" s="2">
        <f>12/50</f>
        <v>0.24</v>
      </c>
      <c r="G15" s="2">
        <v>18</v>
      </c>
    </row>
    <row r="16" spans="1:7" x14ac:dyDescent="0.45">
      <c r="A16" s="2" t="s">
        <v>30</v>
      </c>
      <c r="B16" s="2" t="s">
        <v>6</v>
      </c>
      <c r="C16" s="2" t="s">
        <v>12</v>
      </c>
      <c r="D16" s="2">
        <v>12</v>
      </c>
      <c r="E16" s="2">
        <f>גיליון1!P16*G16/100</f>
        <v>1.5806</v>
      </c>
      <c r="F16" s="2">
        <f>16/50</f>
        <v>0.32</v>
      </c>
      <c r="G16" s="2">
        <v>2</v>
      </c>
    </row>
    <row r="17" spans="1:7" x14ac:dyDescent="0.45">
      <c r="A17" s="2" t="s">
        <v>30</v>
      </c>
      <c r="B17" s="2" t="s">
        <v>7</v>
      </c>
      <c r="C17" s="2" t="s">
        <v>10</v>
      </c>
      <c r="D17" s="2">
        <v>14</v>
      </c>
      <c r="E17" s="2">
        <f>גיליון1!P17*G17/100</f>
        <v>35.520000000000003</v>
      </c>
      <c r="F17" s="2">
        <f>17/50</f>
        <v>0.34</v>
      </c>
      <c r="G17" s="2">
        <v>48</v>
      </c>
    </row>
    <row r="18" spans="1:7" x14ac:dyDescent="0.45">
      <c r="A18" s="2" t="s">
        <v>30</v>
      </c>
      <c r="B18" s="2" t="s">
        <v>7</v>
      </c>
      <c r="C18" s="2" t="s">
        <v>11</v>
      </c>
      <c r="D18" s="2">
        <v>12</v>
      </c>
      <c r="E18" s="2">
        <f>גיליון1!P18*G18/100</f>
        <v>19.336200000000002</v>
      </c>
      <c r="F18" s="2">
        <f>14/50</f>
        <v>0.28000000000000003</v>
      </c>
      <c r="G18" s="2">
        <v>26</v>
      </c>
    </row>
    <row r="19" spans="1:7" x14ac:dyDescent="0.45">
      <c r="A19" s="2" t="s">
        <v>30</v>
      </c>
      <c r="B19" s="2" t="s">
        <v>7</v>
      </c>
      <c r="C19" s="2" t="s">
        <v>12</v>
      </c>
      <c r="D19" s="2">
        <v>9</v>
      </c>
      <c r="E19" s="2">
        <f>גיליון1!P19*G19/100</f>
        <v>10.3796</v>
      </c>
      <c r="F19" s="2">
        <f>10/50</f>
        <v>0.2</v>
      </c>
      <c r="G19" s="2">
        <v>14</v>
      </c>
    </row>
    <row r="20" spans="1:7" x14ac:dyDescent="0.45">
      <c r="A20" s="2" t="s">
        <v>30</v>
      </c>
      <c r="B20" s="2" t="s">
        <v>8</v>
      </c>
      <c r="C20" s="2" t="s">
        <v>10</v>
      </c>
      <c r="D20" s="2">
        <v>14</v>
      </c>
      <c r="E20" s="2">
        <f>גיליון1!P20*G20/100</f>
        <v>50.521599999999999</v>
      </c>
      <c r="F20" s="2">
        <f>17/50</f>
        <v>0.34</v>
      </c>
      <c r="G20" s="2">
        <v>64</v>
      </c>
    </row>
    <row r="21" spans="1:7" x14ac:dyDescent="0.45">
      <c r="A21" s="2" t="s">
        <v>30</v>
      </c>
      <c r="B21" s="2" t="s">
        <v>8</v>
      </c>
      <c r="C21" s="2" t="s">
        <v>11</v>
      </c>
      <c r="D21" s="2">
        <v>14</v>
      </c>
      <c r="E21" s="2">
        <f>גיליון1!P21*G21/100</f>
        <v>33.175800000000002</v>
      </c>
      <c r="F21" s="2">
        <f>17/50</f>
        <v>0.34</v>
      </c>
      <c r="G21" s="2">
        <v>42</v>
      </c>
    </row>
    <row r="22" spans="1:7" x14ac:dyDescent="0.45">
      <c r="A22" s="2" t="s">
        <v>30</v>
      </c>
      <c r="B22" s="2" t="s">
        <v>8</v>
      </c>
      <c r="C22" s="2" t="s">
        <v>12</v>
      </c>
      <c r="D22" s="2">
        <v>15</v>
      </c>
      <c r="E22" s="2">
        <f>גיליון1!P22*G22/100</f>
        <v>30.168200000000002</v>
      </c>
      <c r="F22" s="2">
        <f>18/50</f>
        <v>0.36</v>
      </c>
      <c r="G22" s="2">
        <v>38</v>
      </c>
    </row>
    <row r="23" spans="1:7" x14ac:dyDescent="0.45">
      <c r="A23" s="2" t="s">
        <v>30</v>
      </c>
      <c r="B23" s="2" t="s">
        <v>15</v>
      </c>
      <c r="C23" s="2" t="s">
        <v>10</v>
      </c>
      <c r="D23" s="2">
        <v>15</v>
      </c>
      <c r="E23" s="2">
        <f>גיליון1!P23*G23/100</f>
        <v>42.8904</v>
      </c>
      <c r="F23" s="2">
        <f>27/50</f>
        <v>0.54</v>
      </c>
      <c r="G23" s="2">
        <v>56</v>
      </c>
    </row>
    <row r="24" spans="1:7" x14ac:dyDescent="0.45">
      <c r="A24" s="2" t="s">
        <v>30</v>
      </c>
      <c r="B24" s="2" t="s">
        <v>15</v>
      </c>
      <c r="C24" s="2" t="s">
        <v>11</v>
      </c>
      <c r="D24" s="2">
        <v>14</v>
      </c>
      <c r="E24" s="2">
        <f>גיליון1!P24*G24/100</f>
        <v>26.088200000000001</v>
      </c>
      <c r="F24" s="2">
        <f>23/50</f>
        <v>0.46</v>
      </c>
      <c r="G24" s="2">
        <v>34</v>
      </c>
    </row>
    <row r="25" spans="1:7" x14ac:dyDescent="0.45">
      <c r="A25" s="2" t="s">
        <v>30</v>
      </c>
      <c r="B25" s="2" t="s">
        <v>15</v>
      </c>
      <c r="C25" s="2" t="s">
        <v>12</v>
      </c>
      <c r="D25" s="2">
        <v>12</v>
      </c>
      <c r="E25" s="2">
        <f>גיליון1!P25*G25/100</f>
        <v>4.6272000000000002</v>
      </c>
      <c r="F25" s="2">
        <f>30/50</f>
        <v>0.6</v>
      </c>
      <c r="G25" s="2">
        <v>6</v>
      </c>
    </row>
    <row r="26" spans="1:7" x14ac:dyDescent="0.45">
      <c r="A26" s="2" t="s">
        <v>31</v>
      </c>
      <c r="B26" s="2" t="s">
        <v>6</v>
      </c>
      <c r="C26" s="2" t="s">
        <v>10</v>
      </c>
      <c r="D26" s="2">
        <v>754</v>
      </c>
      <c r="E26" s="2">
        <f>גיליון1!P26*G26/100</f>
        <v>79.400000000000006</v>
      </c>
      <c r="F26" s="2">
        <v>86</v>
      </c>
      <c r="G26" s="2">
        <v>100</v>
      </c>
    </row>
    <row r="27" spans="1:7" x14ac:dyDescent="0.45">
      <c r="A27" s="2" t="s">
        <v>31</v>
      </c>
      <c r="B27" s="2" t="s">
        <v>6</v>
      </c>
      <c r="C27" s="2" t="s">
        <v>11</v>
      </c>
      <c r="D27" s="2">
        <v>14409</v>
      </c>
      <c r="E27" s="2">
        <f>גיליון1!P27*G27/100</f>
        <v>77.510000000000005</v>
      </c>
      <c r="F27" s="2">
        <v>204</v>
      </c>
      <c r="G27" s="2">
        <v>100</v>
      </c>
    </row>
    <row r="28" spans="1:7" x14ac:dyDescent="0.45">
      <c r="A28" s="2" t="s">
        <v>31</v>
      </c>
      <c r="B28" s="2" t="s">
        <v>6</v>
      </c>
      <c r="C28" s="2" t="s">
        <v>12</v>
      </c>
      <c r="D28" s="2">
        <v>1312</v>
      </c>
      <c r="E28" s="2">
        <f>גיליון1!P28*G28/100</f>
        <v>76.209999999999994</v>
      </c>
      <c r="F28" s="2">
        <v>220</v>
      </c>
      <c r="G28" s="2">
        <v>100</v>
      </c>
    </row>
    <row r="29" spans="1:7" x14ac:dyDescent="0.45">
      <c r="A29" s="2" t="s">
        <v>31</v>
      </c>
      <c r="B29" s="2" t="s">
        <v>7</v>
      </c>
      <c r="C29" s="2" t="s">
        <v>10</v>
      </c>
      <c r="D29" s="2">
        <v>1519</v>
      </c>
      <c r="E29" s="2">
        <f>גיליון1!P29*G29/100</f>
        <v>74.989999999999995</v>
      </c>
      <c r="F29" s="2">
        <v>134</v>
      </c>
      <c r="G29" s="2">
        <v>100</v>
      </c>
    </row>
    <row r="30" spans="1:7" x14ac:dyDescent="0.45">
      <c r="A30" s="2" t="s">
        <v>31</v>
      </c>
      <c r="B30" s="2" t="s">
        <v>7</v>
      </c>
      <c r="C30" s="2" t="s">
        <v>11</v>
      </c>
      <c r="D30" s="2">
        <v>1334</v>
      </c>
      <c r="E30" s="2">
        <f>גיליון1!P30*G30/100</f>
        <v>74.61</v>
      </c>
      <c r="F30" s="2">
        <v>215</v>
      </c>
      <c r="G30" s="2">
        <v>100</v>
      </c>
    </row>
    <row r="31" spans="1:7" x14ac:dyDescent="0.45">
      <c r="A31" s="2" t="s">
        <v>31</v>
      </c>
      <c r="B31" s="2" t="s">
        <v>7</v>
      </c>
      <c r="C31" s="2" t="s">
        <v>12</v>
      </c>
      <c r="D31" s="2">
        <v>1959</v>
      </c>
      <c r="E31" s="2">
        <f>גיליון1!P31*G31/100</f>
        <v>72.62</v>
      </c>
      <c r="F31" s="2">
        <v>136</v>
      </c>
      <c r="G31" s="2">
        <v>100</v>
      </c>
    </row>
    <row r="32" spans="1:7" x14ac:dyDescent="0.45">
      <c r="A32" s="2" t="s">
        <v>31</v>
      </c>
      <c r="B32" s="2" t="s">
        <v>8</v>
      </c>
      <c r="C32" s="2" t="s">
        <v>10</v>
      </c>
      <c r="D32" s="2">
        <v>1450</v>
      </c>
      <c r="E32" s="2">
        <f>גיליון1!P32*G32/100</f>
        <v>79.510000000000005</v>
      </c>
      <c r="F32" s="2">
        <v>94</v>
      </c>
      <c r="G32" s="2">
        <v>100</v>
      </c>
    </row>
    <row r="33" spans="1:7" x14ac:dyDescent="0.45">
      <c r="A33" s="2" t="s">
        <v>31</v>
      </c>
      <c r="B33" s="2" t="s">
        <v>8</v>
      </c>
      <c r="C33" s="2" t="s">
        <v>11</v>
      </c>
      <c r="D33" s="2">
        <v>3680</v>
      </c>
      <c r="E33" s="2">
        <f>גיליון1!P33*G33/100</f>
        <v>79.38</v>
      </c>
      <c r="F33" s="2">
        <v>210</v>
      </c>
      <c r="G33" s="2">
        <v>100</v>
      </c>
    </row>
    <row r="34" spans="1:7" x14ac:dyDescent="0.45">
      <c r="A34" s="2" t="s">
        <v>31</v>
      </c>
      <c r="B34" s="2" t="s">
        <v>8</v>
      </c>
      <c r="C34" s="2" t="s">
        <v>12</v>
      </c>
      <c r="D34" s="2">
        <v>1580</v>
      </c>
      <c r="E34" s="2">
        <f>גיליון1!P34*G34/100</f>
        <v>76.06</v>
      </c>
      <c r="F34" s="2">
        <v>160</v>
      </c>
      <c r="G34" s="2">
        <v>100</v>
      </c>
    </row>
    <row r="35" spans="1:7" x14ac:dyDescent="0.45">
      <c r="A35" s="2" t="s">
        <v>31</v>
      </c>
      <c r="B35" s="2" t="s">
        <v>15</v>
      </c>
      <c r="C35" s="2" t="s">
        <v>10</v>
      </c>
      <c r="D35" s="2">
        <v>1434</v>
      </c>
      <c r="E35" s="2">
        <f>גיליון1!P35*G35/100</f>
        <v>77.010000000000005</v>
      </c>
      <c r="F35" s="2">
        <v>93</v>
      </c>
      <c r="G35" s="2">
        <v>100</v>
      </c>
    </row>
    <row r="36" spans="1:7" x14ac:dyDescent="0.45">
      <c r="A36" s="2" t="s">
        <v>31</v>
      </c>
      <c r="B36" s="2" t="s">
        <v>15</v>
      </c>
      <c r="C36" s="2" t="s">
        <v>11</v>
      </c>
      <c r="D36" s="2">
        <v>1360</v>
      </c>
      <c r="E36" s="2">
        <f>גיליון1!P36*G36/100</f>
        <v>76.819999999999993</v>
      </c>
      <c r="F36" s="2">
        <v>87</v>
      </c>
      <c r="G36" s="2">
        <v>100</v>
      </c>
    </row>
    <row r="37" spans="1:7" x14ac:dyDescent="0.45">
      <c r="A37" s="2" t="s">
        <v>31</v>
      </c>
      <c r="B37" s="2" t="s">
        <v>15</v>
      </c>
      <c r="C37" s="2" t="s">
        <v>12</v>
      </c>
      <c r="D37" s="2">
        <v>1980</v>
      </c>
      <c r="E37" s="2">
        <f>גיליון1!P37*G37/100</f>
        <v>75.84</v>
      </c>
      <c r="F37" s="2">
        <v>182</v>
      </c>
      <c r="G37" s="2">
        <v>100</v>
      </c>
    </row>
    <row r="38" spans="1:7" x14ac:dyDescent="0.45">
      <c r="A38" s="2" t="s">
        <v>16</v>
      </c>
      <c r="B38" s="2" t="s">
        <v>6</v>
      </c>
      <c r="C38" s="2" t="s">
        <v>17</v>
      </c>
      <c r="D38" s="2" t="s">
        <v>17</v>
      </c>
      <c r="E38" s="2">
        <v>100</v>
      </c>
    </row>
    <row r="39" spans="1:7" x14ac:dyDescent="0.45">
      <c r="A39" s="2" t="s">
        <v>16</v>
      </c>
      <c r="B39" s="2" t="s">
        <v>7</v>
      </c>
      <c r="C39" s="2" t="s">
        <v>17</v>
      </c>
      <c r="D39" s="2" t="s">
        <v>17</v>
      </c>
      <c r="E39" s="2">
        <v>100</v>
      </c>
    </row>
    <row r="40" spans="1:7" x14ac:dyDescent="0.45">
      <c r="A40" s="2" t="s">
        <v>16</v>
      </c>
      <c r="B40" s="2" t="s">
        <v>8</v>
      </c>
      <c r="C40" s="2" t="s">
        <v>17</v>
      </c>
      <c r="D40" s="2" t="s">
        <v>17</v>
      </c>
      <c r="E40" s="2">
        <v>100</v>
      </c>
    </row>
    <row r="41" spans="1:7" x14ac:dyDescent="0.45">
      <c r="A41" s="2" t="s">
        <v>16</v>
      </c>
      <c r="B41" s="2" t="s">
        <v>15</v>
      </c>
      <c r="C41" s="2" t="s">
        <v>17</v>
      </c>
      <c r="D41" s="2" t="s">
        <v>17</v>
      </c>
      <c r="E41" s="2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04C8-3B02-4F4C-A3C4-0DF983CD0D88}">
  <dimension ref="A1:P75"/>
  <sheetViews>
    <sheetView rightToLeft="1" zoomScale="109" zoomScaleNormal="85" workbookViewId="0">
      <selection activeCell="F2" sqref="F2"/>
    </sheetView>
  </sheetViews>
  <sheetFormatPr defaultColWidth="8.80859375" defaultRowHeight="13.8" x14ac:dyDescent="0.45"/>
  <cols>
    <col min="1" max="1" width="14.6171875" style="2" customWidth="1"/>
    <col min="2" max="2" width="13.37890625" style="2" customWidth="1"/>
    <col min="3" max="3" width="9" style="2" customWidth="1"/>
    <col min="4" max="4" width="13.28515625" style="2" bestFit="1" customWidth="1"/>
    <col min="5" max="5" width="0" style="2" hidden="1" customWidth="1"/>
    <col min="6" max="6" width="13.47265625" style="2" bestFit="1" customWidth="1"/>
    <col min="7" max="8" width="8.80859375" style="2"/>
    <col min="9" max="9" width="8.80859375" style="2" customWidth="1"/>
    <col min="10" max="11" width="8.80859375" style="2"/>
    <col min="12" max="12" width="5.37890625" style="2" customWidth="1"/>
    <col min="13" max="13" width="6.80859375" style="2" bestFit="1" customWidth="1"/>
    <col min="14" max="14" width="12.6171875" style="2" bestFit="1" customWidth="1"/>
    <col min="15" max="16384" width="8.80859375" style="2"/>
  </cols>
  <sheetData>
    <row r="1" spans="1:16" s="1" customFormat="1" ht="14.1" x14ac:dyDescent="0.4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13</v>
      </c>
      <c r="I1" s="3"/>
      <c r="P1" s="2" t="s">
        <v>33</v>
      </c>
    </row>
    <row r="2" spans="1:16" x14ac:dyDescent="0.45">
      <c r="A2" s="2" t="s">
        <v>5</v>
      </c>
      <c r="B2" s="2" t="s">
        <v>6</v>
      </c>
      <c r="C2" s="2" t="s">
        <v>10</v>
      </c>
      <c r="D2" s="2">
        <v>1701048</v>
      </c>
      <c r="E2" s="2">
        <v>80.119</v>
      </c>
      <c r="F2" s="2">
        <v>1300</v>
      </c>
      <c r="P2" s="2">
        <v>79.17</v>
      </c>
    </row>
    <row r="3" spans="1:16" x14ac:dyDescent="0.45">
      <c r="A3" s="2" t="s">
        <v>5</v>
      </c>
      <c r="B3" s="2" t="s">
        <v>6</v>
      </c>
      <c r="C3" s="2" t="s">
        <v>11</v>
      </c>
      <c r="D3" s="2">
        <v>546530</v>
      </c>
      <c r="E3" s="2">
        <v>80.119</v>
      </c>
      <c r="F3" s="2">
        <v>220</v>
      </c>
      <c r="P3" s="2">
        <v>79.36</v>
      </c>
    </row>
    <row r="4" spans="1:16" x14ac:dyDescent="0.45">
      <c r="A4" s="2" t="s">
        <v>5</v>
      </c>
      <c r="B4" s="2" t="s">
        <v>6</v>
      </c>
      <c r="C4" s="2" t="s">
        <v>12</v>
      </c>
      <c r="D4" s="2">
        <v>353657</v>
      </c>
      <c r="E4" s="2">
        <v>80.063000000000002</v>
      </c>
      <c r="F4" s="2">
        <v>115</v>
      </c>
      <c r="P4" s="2">
        <v>79.45</v>
      </c>
    </row>
    <row r="5" spans="1:16" x14ac:dyDescent="0.45">
      <c r="A5" s="2" t="s">
        <v>14</v>
      </c>
      <c r="B5" s="2" t="s">
        <v>6</v>
      </c>
      <c r="C5" s="2" t="s">
        <v>10</v>
      </c>
      <c r="D5" s="2">
        <v>63</v>
      </c>
      <c r="E5" s="2">
        <v>78.594999999999999</v>
      </c>
      <c r="F5" s="2">
        <v>0.01</v>
      </c>
      <c r="P5" s="2">
        <v>74.64</v>
      </c>
    </row>
    <row r="6" spans="1:16" x14ac:dyDescent="0.45">
      <c r="A6" s="2" t="s">
        <v>14</v>
      </c>
      <c r="B6" s="2" t="s">
        <v>6</v>
      </c>
      <c r="C6" s="2" t="s">
        <v>11</v>
      </c>
      <c r="D6" s="2">
        <v>381</v>
      </c>
      <c r="E6" s="2">
        <v>78.721999999999994</v>
      </c>
      <c r="F6" s="2">
        <v>0.05</v>
      </c>
      <c r="P6" s="2">
        <v>74.53</v>
      </c>
    </row>
    <row r="7" spans="1:16" x14ac:dyDescent="0.45">
      <c r="A7" s="2" t="s">
        <v>14</v>
      </c>
      <c r="B7" s="2" t="s">
        <v>6</v>
      </c>
      <c r="C7" s="2" t="s">
        <v>12</v>
      </c>
      <c r="D7" s="2">
        <v>139</v>
      </c>
      <c r="E7" s="2">
        <v>79.165999999999997</v>
      </c>
      <c r="F7" s="2">
        <v>0.03</v>
      </c>
      <c r="P7" s="2">
        <v>75.09</v>
      </c>
    </row>
    <row r="8" spans="1:16" x14ac:dyDescent="0.45">
      <c r="A8" s="2" t="s">
        <v>5</v>
      </c>
      <c r="B8" s="2" t="s">
        <v>7</v>
      </c>
      <c r="C8" s="2" t="s">
        <v>10</v>
      </c>
      <c r="D8" s="2">
        <v>315619</v>
      </c>
      <c r="E8" s="2">
        <v>81.308999999999997</v>
      </c>
      <c r="F8" s="2">
        <v>140</v>
      </c>
      <c r="P8" s="2">
        <v>79.02</v>
      </c>
    </row>
    <row r="9" spans="1:16" x14ac:dyDescent="0.45">
      <c r="A9" s="2" t="s">
        <v>5</v>
      </c>
      <c r="B9" s="2" t="s">
        <v>7</v>
      </c>
      <c r="C9" s="2" t="s">
        <v>11</v>
      </c>
      <c r="D9" s="2">
        <v>48811</v>
      </c>
      <c r="E9" s="2">
        <v>81.302000000000007</v>
      </c>
      <c r="F9" s="2">
        <v>15</v>
      </c>
      <c r="P9" s="2">
        <v>79.099999999999994</v>
      </c>
    </row>
    <row r="10" spans="1:16" x14ac:dyDescent="0.45">
      <c r="A10" s="2" t="s">
        <v>5</v>
      </c>
      <c r="B10" s="2" t="s">
        <v>7</v>
      </c>
      <c r="C10" s="2" t="s">
        <v>12</v>
      </c>
      <c r="D10" s="2">
        <v>51729</v>
      </c>
      <c r="E10" s="2">
        <v>80.786000000000001</v>
      </c>
      <c r="F10" s="2">
        <v>20</v>
      </c>
      <c r="P10" s="2">
        <v>78.91</v>
      </c>
    </row>
    <row r="11" spans="1:16" x14ac:dyDescent="0.45">
      <c r="A11" s="2" t="s">
        <v>14</v>
      </c>
      <c r="B11" s="2" t="s">
        <v>7</v>
      </c>
      <c r="C11" s="2" t="s">
        <v>10</v>
      </c>
      <c r="D11" s="2">
        <v>63</v>
      </c>
      <c r="E11" s="2">
        <v>68.524000000000001</v>
      </c>
      <c r="F11" s="2">
        <v>0.01</v>
      </c>
      <c r="P11" s="2">
        <v>76.66</v>
      </c>
    </row>
    <row r="12" spans="1:16" x14ac:dyDescent="0.45">
      <c r="A12" s="2" t="s">
        <v>14</v>
      </c>
      <c r="B12" s="2" t="s">
        <v>7</v>
      </c>
      <c r="C12" s="2" t="s">
        <v>11</v>
      </c>
      <c r="D12" s="2">
        <v>381</v>
      </c>
      <c r="E12" s="2">
        <v>66.635000000000005</v>
      </c>
      <c r="F12" s="2">
        <v>0.05</v>
      </c>
      <c r="P12" s="2">
        <v>76.900000000000006</v>
      </c>
    </row>
    <row r="13" spans="1:16" x14ac:dyDescent="0.45">
      <c r="A13" s="2" t="s">
        <v>14</v>
      </c>
      <c r="B13" s="2" t="s">
        <v>7</v>
      </c>
      <c r="C13" s="2" t="s">
        <v>12</v>
      </c>
      <c r="D13" s="2">
        <v>139</v>
      </c>
      <c r="E13" s="2">
        <v>71.578999999999994</v>
      </c>
      <c r="F13" s="2">
        <v>0.03</v>
      </c>
      <c r="P13" s="2">
        <v>77.3</v>
      </c>
    </row>
    <row r="14" spans="1:16" x14ac:dyDescent="0.45">
      <c r="A14" s="2" t="s">
        <v>5</v>
      </c>
      <c r="B14" s="2" t="s">
        <v>8</v>
      </c>
      <c r="C14" s="2" t="s">
        <v>10</v>
      </c>
      <c r="D14" s="2">
        <v>100324</v>
      </c>
      <c r="E14" s="2">
        <v>80.233000000000004</v>
      </c>
      <c r="F14" s="2">
        <v>75</v>
      </c>
      <c r="P14" s="2">
        <v>79.16</v>
      </c>
    </row>
    <row r="15" spans="1:16" x14ac:dyDescent="0.45">
      <c r="A15" s="2" t="s">
        <v>5</v>
      </c>
      <c r="B15" s="2" t="s">
        <v>8</v>
      </c>
      <c r="C15" s="2" t="s">
        <v>11</v>
      </c>
      <c r="D15" s="2">
        <v>17010</v>
      </c>
      <c r="E15" s="2">
        <v>80.233000000000004</v>
      </c>
      <c r="F15" s="2">
        <v>10</v>
      </c>
      <c r="P15" s="2">
        <v>79.319999999999993</v>
      </c>
    </row>
    <row r="16" spans="1:16" x14ac:dyDescent="0.45">
      <c r="A16" s="2" t="s">
        <v>5</v>
      </c>
      <c r="B16" s="2" t="s">
        <v>8</v>
      </c>
      <c r="C16" s="2" t="s">
        <v>12</v>
      </c>
      <c r="D16" s="2">
        <v>10405</v>
      </c>
      <c r="E16" s="2">
        <v>80.233000000000004</v>
      </c>
      <c r="F16" s="2">
        <v>5</v>
      </c>
      <c r="P16" s="2">
        <v>79.03</v>
      </c>
    </row>
    <row r="17" spans="1:16" x14ac:dyDescent="0.45">
      <c r="A17" s="2" t="s">
        <v>14</v>
      </c>
      <c r="B17" s="2" t="s">
        <v>8</v>
      </c>
      <c r="C17" s="2" t="s">
        <v>10</v>
      </c>
      <c r="D17" s="2">
        <v>65</v>
      </c>
      <c r="E17" s="2">
        <v>78.908000000000001</v>
      </c>
      <c r="F17" s="2">
        <v>0.01</v>
      </c>
      <c r="P17" s="2">
        <v>74</v>
      </c>
    </row>
    <row r="18" spans="1:16" x14ac:dyDescent="0.45">
      <c r="A18" s="2" t="s">
        <v>14</v>
      </c>
      <c r="B18" s="2" t="s">
        <v>8</v>
      </c>
      <c r="C18" s="2" t="s">
        <v>11</v>
      </c>
      <c r="D18" s="2">
        <v>94</v>
      </c>
      <c r="E18" s="2">
        <v>78.965999999999994</v>
      </c>
      <c r="F18" s="2">
        <v>0.01</v>
      </c>
      <c r="P18" s="2">
        <v>74.37</v>
      </c>
    </row>
    <row r="19" spans="1:16" x14ac:dyDescent="0.45">
      <c r="A19" s="2" t="s">
        <v>14</v>
      </c>
      <c r="B19" s="2" t="s">
        <v>8</v>
      </c>
      <c r="C19" s="2" t="s">
        <v>12</v>
      </c>
      <c r="D19" s="2">
        <v>65958</v>
      </c>
      <c r="E19" s="2">
        <v>78.5</v>
      </c>
      <c r="F19" s="2">
        <v>10</v>
      </c>
      <c r="P19" s="2">
        <v>74.14</v>
      </c>
    </row>
    <row r="20" spans="1:16" x14ac:dyDescent="0.45">
      <c r="A20" s="2" t="s">
        <v>5</v>
      </c>
      <c r="B20" s="2" t="s">
        <v>9</v>
      </c>
      <c r="C20" s="2" t="s">
        <v>10</v>
      </c>
      <c r="D20" s="2">
        <v>24259</v>
      </c>
      <c r="E20" s="2">
        <v>84.463999999999999</v>
      </c>
      <c r="F20" s="2">
        <v>10</v>
      </c>
      <c r="P20" s="2">
        <v>78.94</v>
      </c>
    </row>
    <row r="21" spans="1:16" x14ac:dyDescent="0.45">
      <c r="A21" s="2" t="s">
        <v>5</v>
      </c>
      <c r="B21" s="2" t="s">
        <v>9</v>
      </c>
      <c r="C21" s="2" t="s">
        <v>11</v>
      </c>
      <c r="D21" s="2">
        <v>3538</v>
      </c>
      <c r="E21" s="2">
        <v>84.463999999999999</v>
      </c>
      <c r="F21" s="2">
        <v>1</v>
      </c>
      <c r="P21" s="2">
        <v>78.989999999999995</v>
      </c>
    </row>
    <row r="22" spans="1:16" x14ac:dyDescent="0.45">
      <c r="A22" s="2" t="s">
        <v>5</v>
      </c>
      <c r="B22" s="2" t="s">
        <v>9</v>
      </c>
      <c r="C22" s="2" t="s">
        <v>12</v>
      </c>
      <c r="D22" s="2">
        <v>10092</v>
      </c>
      <c r="E22" s="2">
        <v>82.975999999999999</v>
      </c>
      <c r="F22" s="2">
        <v>2</v>
      </c>
      <c r="P22" s="2">
        <v>79.39</v>
      </c>
    </row>
    <row r="23" spans="1:16" x14ac:dyDescent="0.45">
      <c r="A23" s="2" t="s">
        <v>14</v>
      </c>
      <c r="B23" s="2" t="s">
        <v>9</v>
      </c>
      <c r="C23" s="2" t="s">
        <v>10</v>
      </c>
      <c r="D23" s="2">
        <v>24</v>
      </c>
      <c r="E23" s="2">
        <v>79.44</v>
      </c>
      <c r="F23" s="2">
        <v>5.0000000000000001E-3</v>
      </c>
      <c r="P23" s="2">
        <v>76.59</v>
      </c>
    </row>
    <row r="24" spans="1:16" x14ac:dyDescent="0.45">
      <c r="A24" s="2" t="s">
        <v>14</v>
      </c>
      <c r="B24" s="2" t="s">
        <v>9</v>
      </c>
      <c r="C24" s="2" t="s">
        <v>11</v>
      </c>
      <c r="D24" s="2">
        <v>2105</v>
      </c>
      <c r="E24" s="2">
        <v>80.082999999999998</v>
      </c>
      <c r="F24" s="2">
        <v>0.15</v>
      </c>
      <c r="P24" s="2">
        <v>76.73</v>
      </c>
    </row>
    <row r="25" spans="1:16" x14ac:dyDescent="0.45">
      <c r="A25" s="2" t="s">
        <v>14</v>
      </c>
      <c r="B25" s="2" t="s">
        <v>9</v>
      </c>
      <c r="C25" s="2" t="s">
        <v>12</v>
      </c>
      <c r="D25" s="2">
        <v>72</v>
      </c>
      <c r="E25" s="2">
        <v>80.082999999999998</v>
      </c>
      <c r="F25" s="2">
        <v>7.0000000000000001E-3</v>
      </c>
      <c r="P25" s="2">
        <v>77.12</v>
      </c>
    </row>
    <row r="26" spans="1:16" x14ac:dyDescent="0.45">
      <c r="A26" s="2" t="s">
        <v>20</v>
      </c>
      <c r="B26" s="2" t="s">
        <v>9</v>
      </c>
      <c r="C26" s="2" t="s">
        <v>10</v>
      </c>
      <c r="D26" s="2">
        <v>1260027</v>
      </c>
      <c r="E26" s="2">
        <v>84.46</v>
      </c>
      <c r="F26" s="2">
        <v>150</v>
      </c>
      <c r="P26" s="2">
        <v>79.400000000000006</v>
      </c>
    </row>
    <row r="27" spans="1:16" x14ac:dyDescent="0.45">
      <c r="A27" s="2" t="s">
        <v>20</v>
      </c>
      <c r="B27" s="2" t="s">
        <v>9</v>
      </c>
      <c r="C27" s="2" t="s">
        <v>11</v>
      </c>
      <c r="D27" s="2">
        <v>135912</v>
      </c>
      <c r="E27" s="2">
        <v>84.46</v>
      </c>
      <c r="F27" s="2">
        <v>13</v>
      </c>
      <c r="P27" s="2">
        <v>77.510000000000005</v>
      </c>
    </row>
    <row r="28" spans="1:16" x14ac:dyDescent="0.45">
      <c r="A28" s="2" t="s">
        <v>20</v>
      </c>
      <c r="B28" s="2" t="s">
        <v>9</v>
      </c>
      <c r="C28" s="2" t="s">
        <v>12</v>
      </c>
      <c r="D28" s="2">
        <v>21960</v>
      </c>
      <c r="E28" s="2">
        <v>83.01</v>
      </c>
      <c r="F28" s="2">
        <v>2</v>
      </c>
      <c r="P28" s="2">
        <v>76.209999999999994</v>
      </c>
    </row>
    <row r="29" spans="1:16" x14ac:dyDescent="0.45">
      <c r="A29" s="2" t="s">
        <v>5</v>
      </c>
      <c r="B29" s="2" t="s">
        <v>18</v>
      </c>
      <c r="C29" s="2" t="s">
        <v>10</v>
      </c>
      <c r="D29" s="2">
        <v>10021</v>
      </c>
      <c r="E29" s="2">
        <v>85.05</v>
      </c>
      <c r="F29" s="2">
        <v>14</v>
      </c>
      <c r="P29" s="2">
        <v>74.989999999999995</v>
      </c>
    </row>
    <row r="30" spans="1:16" x14ac:dyDescent="0.45">
      <c r="A30" s="2" t="s">
        <v>5</v>
      </c>
      <c r="B30" s="2" t="s">
        <v>18</v>
      </c>
      <c r="C30" s="2" t="s">
        <v>11</v>
      </c>
      <c r="D30" s="2">
        <v>192605</v>
      </c>
      <c r="E30" s="2">
        <v>80.23</v>
      </c>
      <c r="F30" s="2">
        <v>55</v>
      </c>
      <c r="P30" s="2">
        <v>74.61</v>
      </c>
    </row>
    <row r="31" spans="1:16" x14ac:dyDescent="0.45">
      <c r="A31" s="2" t="s">
        <v>5</v>
      </c>
      <c r="B31" s="2" t="s">
        <v>18</v>
      </c>
      <c r="C31" s="2" t="s">
        <v>12</v>
      </c>
      <c r="D31" s="2">
        <v>3327</v>
      </c>
      <c r="E31" s="2">
        <v>79.33</v>
      </c>
      <c r="F31" s="2">
        <v>1</v>
      </c>
      <c r="P31" s="2">
        <v>72.62</v>
      </c>
    </row>
    <row r="32" spans="1:16" x14ac:dyDescent="0.45">
      <c r="A32" s="2" t="s">
        <v>14</v>
      </c>
      <c r="B32" s="2" t="s">
        <v>18</v>
      </c>
      <c r="C32" s="2" t="s">
        <v>10</v>
      </c>
      <c r="D32" s="2">
        <v>64</v>
      </c>
      <c r="E32" s="2">
        <v>75.56</v>
      </c>
      <c r="F32" s="2">
        <v>1E-3</v>
      </c>
      <c r="P32" s="2">
        <v>79.510000000000005</v>
      </c>
    </row>
    <row r="33" spans="1:16" x14ac:dyDescent="0.45">
      <c r="A33" s="2" t="s">
        <v>14</v>
      </c>
      <c r="B33" s="2" t="s">
        <v>18</v>
      </c>
      <c r="C33" s="2" t="s">
        <v>11</v>
      </c>
      <c r="D33" s="2">
        <v>10532</v>
      </c>
      <c r="E33" s="2">
        <v>76.13</v>
      </c>
      <c r="F33" s="2">
        <v>0.8</v>
      </c>
      <c r="P33" s="2">
        <v>79.38</v>
      </c>
    </row>
    <row r="34" spans="1:16" x14ac:dyDescent="0.45">
      <c r="A34" s="2" t="s">
        <v>14</v>
      </c>
      <c r="B34" s="2" t="s">
        <v>18</v>
      </c>
      <c r="C34" s="2" t="s">
        <v>12</v>
      </c>
      <c r="D34" s="2">
        <v>163</v>
      </c>
      <c r="E34" s="2">
        <v>74.180000000000007</v>
      </c>
      <c r="F34" s="2">
        <v>0.01</v>
      </c>
      <c r="P34" s="2">
        <v>76.06</v>
      </c>
    </row>
    <row r="35" spans="1:16" x14ac:dyDescent="0.45">
      <c r="A35" s="2" t="s">
        <v>20</v>
      </c>
      <c r="B35" s="2" t="s">
        <v>18</v>
      </c>
      <c r="C35" s="2" t="s">
        <v>10</v>
      </c>
      <c r="D35" s="2">
        <v>1700926</v>
      </c>
      <c r="E35" s="2">
        <v>85.05</v>
      </c>
      <c r="F35" s="2">
        <v>300</v>
      </c>
      <c r="P35" s="2">
        <v>77.010000000000005</v>
      </c>
    </row>
    <row r="36" spans="1:16" x14ac:dyDescent="0.45">
      <c r="A36" s="2" t="s">
        <v>20</v>
      </c>
      <c r="B36" s="2" t="s">
        <v>18</v>
      </c>
      <c r="C36" s="2" t="s">
        <v>11</v>
      </c>
      <c r="D36" s="2">
        <v>1134098</v>
      </c>
      <c r="E36" s="2">
        <v>80.23</v>
      </c>
      <c r="F36" s="2">
        <v>100</v>
      </c>
      <c r="P36" s="2">
        <v>76.819999999999993</v>
      </c>
    </row>
    <row r="37" spans="1:16" x14ac:dyDescent="0.45">
      <c r="A37" s="2" t="s">
        <v>20</v>
      </c>
      <c r="B37" s="2" t="s">
        <v>18</v>
      </c>
      <c r="C37" s="2" t="s">
        <v>12</v>
      </c>
      <c r="D37" s="2">
        <v>52509</v>
      </c>
      <c r="E37" s="2">
        <v>79.33</v>
      </c>
      <c r="F37" s="2">
        <v>10</v>
      </c>
      <c r="P37" s="2">
        <v>75.84</v>
      </c>
    </row>
    <row r="38" spans="1:16" x14ac:dyDescent="0.45">
      <c r="A38" s="2" t="s">
        <v>5</v>
      </c>
      <c r="B38" s="2" t="s">
        <v>19</v>
      </c>
      <c r="C38" s="2" t="s">
        <v>10</v>
      </c>
      <c r="D38" s="2">
        <v>363</v>
      </c>
      <c r="E38" s="2">
        <v>77.900000000000006</v>
      </c>
      <c r="F38" s="2">
        <v>2</v>
      </c>
      <c r="P38" s="2">
        <v>80.150000000000006</v>
      </c>
    </row>
    <row r="39" spans="1:16" x14ac:dyDescent="0.45">
      <c r="A39" s="2" t="s">
        <v>5</v>
      </c>
      <c r="B39" s="2" t="s">
        <v>19</v>
      </c>
      <c r="C39" s="2" t="s">
        <v>11</v>
      </c>
      <c r="D39" s="2">
        <v>206</v>
      </c>
      <c r="E39" s="2">
        <v>77.900000000000006</v>
      </c>
      <c r="F39" s="2">
        <v>0.02</v>
      </c>
      <c r="P39" s="2">
        <v>81.325000000000003</v>
      </c>
    </row>
    <row r="40" spans="1:16" x14ac:dyDescent="0.45">
      <c r="A40" s="2" t="s">
        <v>5</v>
      </c>
      <c r="B40" s="2" t="s">
        <v>19</v>
      </c>
      <c r="C40" s="2" t="s">
        <v>12</v>
      </c>
      <c r="D40" s="2" t="s">
        <v>17</v>
      </c>
      <c r="E40" s="2" t="s">
        <v>17</v>
      </c>
      <c r="F40" s="2" t="s">
        <v>17</v>
      </c>
      <c r="P40" s="2">
        <v>80.233000000000004</v>
      </c>
    </row>
    <row r="41" spans="1:16" x14ac:dyDescent="0.45">
      <c r="A41" s="2" t="s">
        <v>14</v>
      </c>
      <c r="B41" s="2" t="s">
        <v>19</v>
      </c>
      <c r="C41" s="2" t="s">
        <v>10</v>
      </c>
      <c r="D41" s="2">
        <v>921</v>
      </c>
      <c r="E41" s="2">
        <v>70.31</v>
      </c>
      <c r="F41" s="2">
        <v>0.09</v>
      </c>
      <c r="P41" s="2">
        <v>78.817999999999998</v>
      </c>
    </row>
    <row r="42" spans="1:16" x14ac:dyDescent="0.45">
      <c r="A42" s="2" t="s">
        <v>14</v>
      </c>
      <c r="B42" s="2" t="s">
        <v>19</v>
      </c>
      <c r="C42" s="2" t="s">
        <v>11</v>
      </c>
      <c r="D42" s="2">
        <v>10466</v>
      </c>
      <c r="E42" s="2">
        <v>75.41</v>
      </c>
      <c r="F42" s="2">
        <v>0.5</v>
      </c>
    </row>
    <row r="43" spans="1:16" x14ac:dyDescent="0.45">
      <c r="A43" s="2" t="s">
        <v>14</v>
      </c>
      <c r="B43" s="2" t="s">
        <v>19</v>
      </c>
      <c r="C43" s="2" t="s">
        <v>12</v>
      </c>
      <c r="D43" s="2" t="s">
        <v>17</v>
      </c>
      <c r="E43" s="2" t="s">
        <v>17</v>
      </c>
      <c r="F43" s="2" t="s">
        <v>17</v>
      </c>
    </row>
    <row r="44" spans="1:16" x14ac:dyDescent="0.45">
      <c r="A44" s="2" t="s">
        <v>20</v>
      </c>
      <c r="B44" s="2" t="s">
        <v>19</v>
      </c>
      <c r="C44" s="2" t="s">
        <v>10</v>
      </c>
      <c r="D44" s="2">
        <v>957805</v>
      </c>
      <c r="E44" s="2">
        <v>77.930000000000007</v>
      </c>
      <c r="F44" s="2">
        <v>280</v>
      </c>
    </row>
    <row r="45" spans="1:16" x14ac:dyDescent="0.45">
      <c r="A45" s="2" t="s">
        <v>20</v>
      </c>
      <c r="B45" s="2" t="s">
        <v>19</v>
      </c>
      <c r="C45" s="2" t="s">
        <v>11</v>
      </c>
      <c r="D45" s="2">
        <v>957805</v>
      </c>
      <c r="E45" s="2">
        <v>77.930000000000007</v>
      </c>
      <c r="F45" s="2">
        <v>120</v>
      </c>
    </row>
    <row r="46" spans="1:16" x14ac:dyDescent="0.45">
      <c r="A46" s="2" t="s">
        <v>20</v>
      </c>
      <c r="B46" s="2" t="s">
        <v>19</v>
      </c>
      <c r="C46" s="2" t="s">
        <v>12</v>
      </c>
      <c r="D46" s="2" t="s">
        <v>25</v>
      </c>
      <c r="E46" s="2" t="s">
        <v>17</v>
      </c>
      <c r="F46" s="2" t="s">
        <v>25</v>
      </c>
    </row>
    <row r="52" spans="3:11" ht="14.1" thickBot="1" x14ac:dyDescent="0.5"/>
    <row r="53" spans="3:11" ht="14.1" x14ac:dyDescent="0.45">
      <c r="C53" s="22" t="s">
        <v>24</v>
      </c>
      <c r="D53" s="23"/>
      <c r="E53" s="24"/>
      <c r="F53" s="22" t="s">
        <v>1</v>
      </c>
      <c r="G53" s="25"/>
      <c r="H53" s="23"/>
      <c r="I53" s="26" t="s">
        <v>28</v>
      </c>
      <c r="J53" s="27"/>
      <c r="K53" s="28"/>
    </row>
    <row r="54" spans="3:11" ht="14.1" thickBot="1" x14ac:dyDescent="0.5">
      <c r="C54" s="16" t="s">
        <v>2</v>
      </c>
      <c r="D54" s="17" t="s">
        <v>22</v>
      </c>
      <c r="E54" s="15" t="s">
        <v>23</v>
      </c>
      <c r="F54" s="18" t="s">
        <v>20</v>
      </c>
      <c r="G54" s="19" t="s">
        <v>21</v>
      </c>
      <c r="H54" s="17" t="s">
        <v>14</v>
      </c>
      <c r="I54" s="18" t="s">
        <v>20</v>
      </c>
      <c r="J54" s="19" t="s">
        <v>21</v>
      </c>
      <c r="K54" s="17" t="s">
        <v>14</v>
      </c>
    </row>
    <row r="55" spans="3:11" x14ac:dyDescent="0.45">
      <c r="C55" s="6" t="s">
        <v>10</v>
      </c>
      <c r="D55" s="8" t="s">
        <v>6</v>
      </c>
      <c r="E55" s="14"/>
      <c r="F55" s="6" t="s">
        <v>26</v>
      </c>
      <c r="G55" s="7">
        <v>1701048</v>
      </c>
      <c r="H55" s="8">
        <v>63</v>
      </c>
      <c r="I55" s="6" t="s">
        <v>27</v>
      </c>
      <c r="J55" s="7">
        <v>1300</v>
      </c>
      <c r="K55" s="8">
        <v>0.01</v>
      </c>
    </row>
    <row r="56" spans="3:11" x14ac:dyDescent="0.45">
      <c r="C56" s="9" t="s">
        <v>10</v>
      </c>
      <c r="D56" s="10" t="s">
        <v>7</v>
      </c>
      <c r="E56" s="14"/>
      <c r="F56" s="9" t="s">
        <v>26</v>
      </c>
      <c r="G56" s="4">
        <v>315619</v>
      </c>
      <c r="H56" s="10">
        <v>63</v>
      </c>
      <c r="I56" s="9" t="s">
        <v>27</v>
      </c>
      <c r="J56" s="4">
        <v>140</v>
      </c>
      <c r="K56" s="10">
        <v>0.01</v>
      </c>
    </row>
    <row r="57" spans="3:11" x14ac:dyDescent="0.45">
      <c r="C57" s="9" t="s">
        <v>10</v>
      </c>
      <c r="D57" s="10" t="s">
        <v>8</v>
      </c>
      <c r="E57" s="14"/>
      <c r="F57" s="9" t="s">
        <v>26</v>
      </c>
      <c r="G57" s="4">
        <v>100324</v>
      </c>
      <c r="H57" s="10">
        <v>65</v>
      </c>
      <c r="I57" s="9" t="s">
        <v>27</v>
      </c>
      <c r="J57" s="4">
        <v>75</v>
      </c>
      <c r="K57" s="10">
        <v>0.01</v>
      </c>
    </row>
    <row r="58" spans="3:11" x14ac:dyDescent="0.45">
      <c r="C58" s="9" t="s">
        <v>10</v>
      </c>
      <c r="D58" s="10" t="s">
        <v>15</v>
      </c>
      <c r="E58" s="14"/>
      <c r="F58" s="9" t="s">
        <v>26</v>
      </c>
      <c r="G58" s="4" t="s">
        <v>26</v>
      </c>
      <c r="H58" s="10">
        <v>43</v>
      </c>
      <c r="I58" s="9" t="s">
        <v>27</v>
      </c>
      <c r="J58" s="4" t="s">
        <v>27</v>
      </c>
      <c r="K58" s="10">
        <v>0.01</v>
      </c>
    </row>
    <row r="59" spans="3:11" x14ac:dyDescent="0.45">
      <c r="C59" s="9" t="s">
        <v>10</v>
      </c>
      <c r="D59" s="10" t="s">
        <v>9</v>
      </c>
      <c r="E59" s="14"/>
      <c r="F59" s="9">
        <v>1260027</v>
      </c>
      <c r="G59" s="4">
        <v>24259</v>
      </c>
      <c r="H59" s="10">
        <v>24</v>
      </c>
      <c r="I59" s="9">
        <v>150</v>
      </c>
      <c r="J59" s="4">
        <v>10</v>
      </c>
      <c r="K59" s="10">
        <v>5.0000000000000001E-3</v>
      </c>
    </row>
    <row r="60" spans="3:11" x14ac:dyDescent="0.45">
      <c r="C60" s="9" t="s">
        <v>10</v>
      </c>
      <c r="D60" s="10" t="s">
        <v>18</v>
      </c>
      <c r="E60" s="14"/>
      <c r="F60" s="9">
        <v>1700926</v>
      </c>
      <c r="G60" s="4">
        <v>10021</v>
      </c>
      <c r="H60" s="10">
        <v>64</v>
      </c>
      <c r="I60" s="9">
        <v>300</v>
      </c>
      <c r="J60" s="4">
        <v>14</v>
      </c>
      <c r="K60" s="10">
        <v>1E-3</v>
      </c>
    </row>
    <row r="61" spans="3:11" ht="14.1" thickBot="1" x14ac:dyDescent="0.5">
      <c r="C61" s="11" t="s">
        <v>10</v>
      </c>
      <c r="D61" s="13" t="s">
        <v>19</v>
      </c>
      <c r="E61" s="14"/>
      <c r="F61" s="11">
        <v>957805</v>
      </c>
      <c r="G61" s="12">
        <v>363</v>
      </c>
      <c r="H61" s="13">
        <v>921</v>
      </c>
      <c r="I61" s="11">
        <v>280</v>
      </c>
      <c r="J61" s="12">
        <v>2</v>
      </c>
      <c r="K61" s="13">
        <v>0.09</v>
      </c>
    </row>
    <row r="62" spans="3:11" x14ac:dyDescent="0.45">
      <c r="C62" s="6" t="s">
        <v>11</v>
      </c>
      <c r="D62" s="8" t="s">
        <v>6</v>
      </c>
      <c r="E62" s="14"/>
      <c r="F62" s="6" t="s">
        <v>26</v>
      </c>
      <c r="G62" s="7">
        <v>546530</v>
      </c>
      <c r="H62" s="8">
        <v>381</v>
      </c>
      <c r="I62" s="6" t="s">
        <v>27</v>
      </c>
      <c r="J62" s="7">
        <v>220</v>
      </c>
      <c r="K62" s="8">
        <v>0.05</v>
      </c>
    </row>
    <row r="63" spans="3:11" x14ac:dyDescent="0.45">
      <c r="C63" s="9" t="s">
        <v>11</v>
      </c>
      <c r="D63" s="10" t="s">
        <v>7</v>
      </c>
      <c r="E63" s="14"/>
      <c r="F63" s="9" t="s">
        <v>26</v>
      </c>
      <c r="G63" s="4">
        <v>48811</v>
      </c>
      <c r="H63" s="10">
        <v>381</v>
      </c>
      <c r="I63" s="9" t="s">
        <v>27</v>
      </c>
      <c r="J63" s="4">
        <v>15</v>
      </c>
      <c r="K63" s="10">
        <v>0.05</v>
      </c>
    </row>
    <row r="64" spans="3:11" x14ac:dyDescent="0.45">
      <c r="C64" s="9" t="s">
        <v>11</v>
      </c>
      <c r="D64" s="10" t="s">
        <v>8</v>
      </c>
      <c r="E64" s="14"/>
      <c r="F64" s="9" t="s">
        <v>26</v>
      </c>
      <c r="G64" s="4">
        <v>17010</v>
      </c>
      <c r="H64" s="10">
        <v>94</v>
      </c>
      <c r="I64" s="9" t="s">
        <v>27</v>
      </c>
      <c r="J64" s="4">
        <v>10</v>
      </c>
      <c r="K64" s="10">
        <v>0.01</v>
      </c>
    </row>
    <row r="65" spans="3:11" x14ac:dyDescent="0.45">
      <c r="C65" s="9" t="s">
        <v>11</v>
      </c>
      <c r="D65" s="10" t="s">
        <v>15</v>
      </c>
      <c r="E65" s="14"/>
      <c r="F65" s="9" t="s">
        <v>26</v>
      </c>
      <c r="G65" s="4" t="s">
        <v>26</v>
      </c>
      <c r="H65" s="10">
        <v>363</v>
      </c>
      <c r="I65" s="9" t="s">
        <v>27</v>
      </c>
      <c r="J65" s="4" t="s">
        <v>27</v>
      </c>
      <c r="K65" s="10">
        <v>0.06</v>
      </c>
    </row>
    <row r="66" spans="3:11" x14ac:dyDescent="0.45">
      <c r="C66" s="9" t="s">
        <v>11</v>
      </c>
      <c r="D66" s="10" t="s">
        <v>9</v>
      </c>
      <c r="E66" s="14"/>
      <c r="F66" s="9">
        <v>135912</v>
      </c>
      <c r="G66" s="4">
        <v>3538</v>
      </c>
      <c r="H66" s="10">
        <v>2105</v>
      </c>
      <c r="I66" s="9">
        <v>13</v>
      </c>
      <c r="J66" s="4">
        <v>1</v>
      </c>
      <c r="K66" s="10">
        <v>0.15</v>
      </c>
    </row>
    <row r="67" spans="3:11" x14ac:dyDescent="0.45">
      <c r="C67" s="9" t="s">
        <v>11</v>
      </c>
      <c r="D67" s="10" t="s">
        <v>18</v>
      </c>
      <c r="E67" s="14"/>
      <c r="F67" s="9">
        <v>1134098</v>
      </c>
      <c r="G67" s="4">
        <v>192605</v>
      </c>
      <c r="H67" s="10">
        <v>10532</v>
      </c>
      <c r="I67" s="9">
        <v>100</v>
      </c>
      <c r="J67" s="4">
        <v>55</v>
      </c>
      <c r="K67" s="10">
        <v>0.8</v>
      </c>
    </row>
    <row r="68" spans="3:11" ht="14.1" thickBot="1" x14ac:dyDescent="0.5">
      <c r="C68" s="11" t="s">
        <v>11</v>
      </c>
      <c r="D68" s="13" t="s">
        <v>19</v>
      </c>
      <c r="E68" s="14"/>
      <c r="F68" s="11">
        <v>957805</v>
      </c>
      <c r="G68" s="12">
        <v>206</v>
      </c>
      <c r="H68" s="13">
        <v>10466</v>
      </c>
      <c r="I68" s="11">
        <v>120</v>
      </c>
      <c r="J68" s="12">
        <v>0.02</v>
      </c>
      <c r="K68" s="13">
        <v>0.5</v>
      </c>
    </row>
    <row r="69" spans="3:11" x14ac:dyDescent="0.45">
      <c r="C69" s="20" t="s">
        <v>12</v>
      </c>
      <c r="D69" s="21" t="s">
        <v>6</v>
      </c>
      <c r="E69" s="14"/>
      <c r="F69" s="20" t="s">
        <v>26</v>
      </c>
      <c r="G69" s="5">
        <v>353657</v>
      </c>
      <c r="H69" s="21">
        <v>139</v>
      </c>
      <c r="I69" s="20" t="s">
        <v>27</v>
      </c>
      <c r="J69" s="5">
        <v>115</v>
      </c>
      <c r="K69" s="21">
        <v>0.03</v>
      </c>
    </row>
    <row r="70" spans="3:11" x14ac:dyDescent="0.45">
      <c r="C70" s="9" t="s">
        <v>12</v>
      </c>
      <c r="D70" s="10" t="s">
        <v>7</v>
      </c>
      <c r="E70" s="14"/>
      <c r="F70" s="9" t="s">
        <v>26</v>
      </c>
      <c r="G70" s="4">
        <v>51729</v>
      </c>
      <c r="H70" s="10">
        <v>139</v>
      </c>
      <c r="I70" s="9" t="s">
        <v>27</v>
      </c>
      <c r="J70" s="4">
        <v>20</v>
      </c>
      <c r="K70" s="10">
        <v>0.03</v>
      </c>
    </row>
    <row r="71" spans="3:11" x14ac:dyDescent="0.45">
      <c r="C71" s="9" t="s">
        <v>12</v>
      </c>
      <c r="D71" s="10" t="s">
        <v>8</v>
      </c>
      <c r="E71" s="14"/>
      <c r="F71" s="9" t="s">
        <v>26</v>
      </c>
      <c r="G71" s="4">
        <v>10405</v>
      </c>
      <c r="H71" s="10">
        <v>65958</v>
      </c>
      <c r="I71" s="9" t="s">
        <v>27</v>
      </c>
      <c r="J71" s="4">
        <v>5</v>
      </c>
      <c r="K71" s="10">
        <v>10</v>
      </c>
    </row>
    <row r="72" spans="3:11" x14ac:dyDescent="0.45">
      <c r="C72" s="9" t="s">
        <v>12</v>
      </c>
      <c r="D72" s="10" t="s">
        <v>15</v>
      </c>
      <c r="E72" s="14"/>
      <c r="F72" s="9" t="s">
        <v>26</v>
      </c>
      <c r="G72" s="4" t="s">
        <v>26</v>
      </c>
      <c r="H72" s="10">
        <v>105683</v>
      </c>
      <c r="I72" s="9" t="s">
        <v>27</v>
      </c>
      <c r="J72" s="4" t="s">
        <v>27</v>
      </c>
      <c r="K72" s="10">
        <v>21</v>
      </c>
    </row>
    <row r="73" spans="3:11" x14ac:dyDescent="0.45">
      <c r="C73" s="9" t="s">
        <v>12</v>
      </c>
      <c r="D73" s="10" t="s">
        <v>9</v>
      </c>
      <c r="E73" s="14"/>
      <c r="F73" s="9">
        <v>21960</v>
      </c>
      <c r="G73" s="4">
        <v>10092</v>
      </c>
      <c r="H73" s="10">
        <v>72</v>
      </c>
      <c r="I73" s="9">
        <v>2</v>
      </c>
      <c r="J73" s="4">
        <v>2</v>
      </c>
      <c r="K73" s="10">
        <v>7.0000000000000001E-3</v>
      </c>
    </row>
    <row r="74" spans="3:11" x14ac:dyDescent="0.45">
      <c r="C74" s="9" t="s">
        <v>12</v>
      </c>
      <c r="D74" s="10" t="s">
        <v>18</v>
      </c>
      <c r="E74" s="14"/>
      <c r="F74" s="9">
        <v>52509</v>
      </c>
      <c r="G74" s="4">
        <v>3327</v>
      </c>
      <c r="H74" s="10">
        <v>163</v>
      </c>
      <c r="I74" s="9">
        <v>10</v>
      </c>
      <c r="J74" s="4">
        <v>1</v>
      </c>
      <c r="K74" s="10">
        <v>0.01</v>
      </c>
    </row>
    <row r="75" spans="3:11" ht="14.1" thickBot="1" x14ac:dyDescent="0.5">
      <c r="C75" s="11" t="s">
        <v>12</v>
      </c>
      <c r="D75" s="13" t="s">
        <v>19</v>
      </c>
      <c r="E75" s="14"/>
      <c r="F75" s="11" t="s">
        <v>25</v>
      </c>
      <c r="G75" s="12" t="s">
        <v>25</v>
      </c>
      <c r="H75" s="13" t="s">
        <v>25</v>
      </c>
      <c r="I75" s="11" t="s">
        <v>25</v>
      </c>
      <c r="J75" s="12" t="s">
        <v>25</v>
      </c>
      <c r="K75" s="13" t="s">
        <v>25</v>
      </c>
    </row>
  </sheetData>
  <autoFilter ref="A1:F46" xr:uid="{B21204C8-3B02-4F4C-A3C4-0DF983CD0D88}">
    <sortState xmlns:xlrd2="http://schemas.microsoft.com/office/spreadsheetml/2017/richdata2" ref="A2:F46">
      <sortCondition ref="B1:B46"/>
    </sortState>
  </autoFilter>
  <mergeCells count="3">
    <mergeCell ref="C53:E53"/>
    <mergeCell ref="F53:H53"/>
    <mergeCell ref="I53:K5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A61D-97FE-4E17-BE5D-4AD4726A2D83}">
  <dimension ref="A1:D47"/>
  <sheetViews>
    <sheetView rightToLeft="1" topLeftCell="A19" workbookViewId="0">
      <selection activeCell="D45" sqref="D45"/>
    </sheetView>
  </sheetViews>
  <sheetFormatPr defaultColWidth="8.80859375" defaultRowHeight="13.8" x14ac:dyDescent="0.45"/>
  <cols>
    <col min="1" max="1" width="14.6171875" style="2" customWidth="1"/>
    <col min="2" max="2" width="14.47265625" style="2" customWidth="1"/>
    <col min="3" max="16384" width="8.80859375" style="2"/>
  </cols>
  <sheetData>
    <row r="1" spans="1:4" s="1" customFormat="1" ht="14.1" x14ac:dyDescent="0.45">
      <c r="A1" s="1" t="s">
        <v>4</v>
      </c>
      <c r="B1" s="1" t="s">
        <v>0</v>
      </c>
      <c r="C1" s="1" t="s">
        <v>2</v>
      </c>
      <c r="D1" s="1" t="s">
        <v>3</v>
      </c>
    </row>
    <row r="2" spans="1:4" x14ac:dyDescent="0.45">
      <c r="A2" s="2" t="s">
        <v>5</v>
      </c>
      <c r="B2" s="2" t="s">
        <v>6</v>
      </c>
      <c r="C2" s="2" t="s">
        <v>10</v>
      </c>
      <c r="D2" s="2">
        <v>80.119</v>
      </c>
    </row>
    <row r="3" spans="1:4" x14ac:dyDescent="0.45">
      <c r="A3" s="2" t="s">
        <v>5</v>
      </c>
      <c r="B3" s="2" t="s">
        <v>6</v>
      </c>
      <c r="C3" s="2" t="s">
        <v>11</v>
      </c>
      <c r="D3" s="2">
        <v>80.119</v>
      </c>
    </row>
    <row r="4" spans="1:4" x14ac:dyDescent="0.45">
      <c r="A4" s="2" t="s">
        <v>5</v>
      </c>
      <c r="B4" s="2" t="s">
        <v>6</v>
      </c>
      <c r="C4" s="2" t="s">
        <v>12</v>
      </c>
      <c r="D4" s="2">
        <v>80.063000000000002</v>
      </c>
    </row>
    <row r="5" spans="1:4" x14ac:dyDescent="0.45">
      <c r="A5" s="2" t="s">
        <v>5</v>
      </c>
      <c r="B5" s="2" t="s">
        <v>7</v>
      </c>
      <c r="C5" s="2" t="s">
        <v>10</v>
      </c>
      <c r="D5" s="2">
        <v>81.308999999999997</v>
      </c>
    </row>
    <row r="6" spans="1:4" x14ac:dyDescent="0.45">
      <c r="A6" s="2" t="s">
        <v>5</v>
      </c>
      <c r="B6" s="2" t="s">
        <v>7</v>
      </c>
      <c r="C6" s="2" t="s">
        <v>11</v>
      </c>
      <c r="D6" s="2">
        <v>81.302000000000007</v>
      </c>
    </row>
    <row r="7" spans="1:4" x14ac:dyDescent="0.45">
      <c r="A7" s="2" t="s">
        <v>5</v>
      </c>
      <c r="B7" s="2" t="s">
        <v>7</v>
      </c>
      <c r="C7" s="2" t="s">
        <v>12</v>
      </c>
      <c r="D7" s="2">
        <v>80.786000000000001</v>
      </c>
    </row>
    <row r="8" spans="1:4" x14ac:dyDescent="0.45">
      <c r="A8" s="2" t="s">
        <v>5</v>
      </c>
      <c r="B8" s="2" t="s">
        <v>8</v>
      </c>
      <c r="C8" s="2" t="s">
        <v>10</v>
      </c>
      <c r="D8" s="2">
        <v>80.233000000000004</v>
      </c>
    </row>
    <row r="9" spans="1:4" x14ac:dyDescent="0.45">
      <c r="A9" s="2" t="s">
        <v>5</v>
      </c>
      <c r="B9" s="2" t="s">
        <v>8</v>
      </c>
      <c r="C9" s="2" t="s">
        <v>11</v>
      </c>
      <c r="D9" s="2">
        <v>80.233000000000004</v>
      </c>
    </row>
    <row r="10" spans="1:4" x14ac:dyDescent="0.45">
      <c r="A10" s="2" t="s">
        <v>5</v>
      </c>
      <c r="B10" s="2" t="s">
        <v>8</v>
      </c>
      <c r="C10" s="2" t="s">
        <v>12</v>
      </c>
      <c r="D10" s="2">
        <v>80.233000000000004</v>
      </c>
    </row>
    <row r="11" spans="1:4" x14ac:dyDescent="0.45">
      <c r="A11" s="2" t="s">
        <v>5</v>
      </c>
      <c r="B11" s="2" t="s">
        <v>9</v>
      </c>
      <c r="C11" s="2" t="s">
        <v>10</v>
      </c>
      <c r="D11" s="2">
        <v>84.463999999999999</v>
      </c>
    </row>
    <row r="12" spans="1:4" x14ac:dyDescent="0.45">
      <c r="A12" s="2" t="s">
        <v>5</v>
      </c>
      <c r="B12" s="2" t="s">
        <v>9</v>
      </c>
      <c r="C12" s="2" t="s">
        <v>11</v>
      </c>
      <c r="D12" s="2">
        <v>84.463999999999999</v>
      </c>
    </row>
    <row r="13" spans="1:4" x14ac:dyDescent="0.45">
      <c r="A13" s="2" t="s">
        <v>5</v>
      </c>
      <c r="B13" s="2" t="s">
        <v>9</v>
      </c>
      <c r="C13" s="2" t="s">
        <v>12</v>
      </c>
      <c r="D13" s="2">
        <v>82.975999999999999</v>
      </c>
    </row>
    <row r="14" spans="1:4" x14ac:dyDescent="0.45">
      <c r="A14" s="2" t="s">
        <v>5</v>
      </c>
      <c r="B14" s="2" t="s">
        <v>18</v>
      </c>
      <c r="C14" s="2" t="s">
        <v>10</v>
      </c>
    </row>
    <row r="15" spans="1:4" x14ac:dyDescent="0.45">
      <c r="A15" s="2" t="s">
        <v>5</v>
      </c>
      <c r="B15" s="2" t="s">
        <v>18</v>
      </c>
      <c r="C15" s="2" t="s">
        <v>11</v>
      </c>
    </row>
    <row r="16" spans="1:4" x14ac:dyDescent="0.45">
      <c r="A16" s="2" t="s">
        <v>5</v>
      </c>
      <c r="B16" s="2" t="s">
        <v>18</v>
      </c>
      <c r="C16" s="2" t="s">
        <v>12</v>
      </c>
    </row>
    <row r="17" spans="1:4" x14ac:dyDescent="0.45">
      <c r="A17" s="2" t="s">
        <v>5</v>
      </c>
      <c r="B17" s="2" t="s">
        <v>19</v>
      </c>
      <c r="C17" s="2" t="s">
        <v>10</v>
      </c>
    </row>
    <row r="18" spans="1:4" x14ac:dyDescent="0.45">
      <c r="A18" s="2" t="s">
        <v>5</v>
      </c>
      <c r="B18" s="2" t="s">
        <v>19</v>
      </c>
      <c r="C18" s="2" t="s">
        <v>11</v>
      </c>
    </row>
    <row r="19" spans="1:4" x14ac:dyDescent="0.45">
      <c r="A19" s="2" t="s">
        <v>5</v>
      </c>
      <c r="B19" s="2" t="s">
        <v>19</v>
      </c>
      <c r="C19" s="2" t="s">
        <v>12</v>
      </c>
    </row>
    <row r="20" spans="1:4" x14ac:dyDescent="0.45">
      <c r="A20" s="2" t="s">
        <v>14</v>
      </c>
      <c r="B20" s="2" t="s">
        <v>6</v>
      </c>
      <c r="C20" s="2" t="s">
        <v>10</v>
      </c>
      <c r="D20" s="2">
        <v>78.594999999999999</v>
      </c>
    </row>
    <row r="21" spans="1:4" x14ac:dyDescent="0.45">
      <c r="A21" s="2" t="s">
        <v>14</v>
      </c>
      <c r="B21" s="2" t="s">
        <v>6</v>
      </c>
      <c r="C21" s="2" t="s">
        <v>11</v>
      </c>
      <c r="D21" s="2">
        <v>78.721999999999994</v>
      </c>
    </row>
    <row r="22" spans="1:4" x14ac:dyDescent="0.45">
      <c r="A22" s="2" t="s">
        <v>14</v>
      </c>
      <c r="B22" s="2" t="s">
        <v>6</v>
      </c>
      <c r="C22" s="2" t="s">
        <v>12</v>
      </c>
      <c r="D22" s="2">
        <v>79.165999999999997</v>
      </c>
    </row>
    <row r="23" spans="1:4" x14ac:dyDescent="0.45">
      <c r="A23" s="2" t="s">
        <v>14</v>
      </c>
      <c r="B23" s="2" t="s">
        <v>7</v>
      </c>
      <c r="C23" s="2" t="s">
        <v>10</v>
      </c>
      <c r="D23" s="2">
        <v>68.524000000000001</v>
      </c>
    </row>
    <row r="24" spans="1:4" x14ac:dyDescent="0.45">
      <c r="A24" s="2" t="s">
        <v>14</v>
      </c>
      <c r="B24" s="2" t="s">
        <v>7</v>
      </c>
      <c r="C24" s="2" t="s">
        <v>11</v>
      </c>
      <c r="D24" s="2">
        <v>66.635000000000005</v>
      </c>
    </row>
    <row r="25" spans="1:4" x14ac:dyDescent="0.45">
      <c r="A25" s="2" t="s">
        <v>14</v>
      </c>
      <c r="B25" s="2" t="s">
        <v>7</v>
      </c>
      <c r="C25" s="2" t="s">
        <v>12</v>
      </c>
      <c r="D25" s="2">
        <v>71.578999999999994</v>
      </c>
    </row>
    <row r="26" spans="1:4" x14ac:dyDescent="0.45">
      <c r="A26" s="2" t="s">
        <v>14</v>
      </c>
      <c r="B26" s="2" t="s">
        <v>8</v>
      </c>
      <c r="C26" s="2" t="s">
        <v>10</v>
      </c>
      <c r="D26" s="2">
        <v>78.908000000000001</v>
      </c>
    </row>
    <row r="27" spans="1:4" x14ac:dyDescent="0.45">
      <c r="A27" s="2" t="s">
        <v>14</v>
      </c>
      <c r="B27" s="2" t="s">
        <v>8</v>
      </c>
      <c r="C27" s="2" t="s">
        <v>11</v>
      </c>
      <c r="D27" s="2">
        <v>78.965999999999994</v>
      </c>
    </row>
    <row r="28" spans="1:4" x14ac:dyDescent="0.45">
      <c r="A28" s="2" t="s">
        <v>14</v>
      </c>
      <c r="B28" s="2" t="s">
        <v>8</v>
      </c>
      <c r="C28" s="2" t="s">
        <v>12</v>
      </c>
      <c r="D28" s="2">
        <v>78.5</v>
      </c>
    </row>
    <row r="29" spans="1:4" x14ac:dyDescent="0.45">
      <c r="A29" s="2" t="s">
        <v>14</v>
      </c>
      <c r="B29" s="2" t="s">
        <v>9</v>
      </c>
      <c r="C29" s="2" t="s">
        <v>10</v>
      </c>
      <c r="D29" s="2">
        <v>79.44</v>
      </c>
    </row>
    <row r="30" spans="1:4" x14ac:dyDescent="0.45">
      <c r="A30" s="2" t="s">
        <v>14</v>
      </c>
      <c r="B30" s="2" t="s">
        <v>9</v>
      </c>
      <c r="C30" s="2" t="s">
        <v>11</v>
      </c>
      <c r="D30" s="2">
        <v>80.082999999999998</v>
      </c>
    </row>
    <row r="31" spans="1:4" x14ac:dyDescent="0.45">
      <c r="A31" s="2" t="s">
        <v>14</v>
      </c>
      <c r="B31" s="2" t="s">
        <v>9</v>
      </c>
      <c r="C31" s="2" t="s">
        <v>12</v>
      </c>
      <c r="D31" s="2">
        <v>80.082999999999998</v>
      </c>
    </row>
    <row r="32" spans="1:4" x14ac:dyDescent="0.45">
      <c r="A32" s="2" t="s">
        <v>14</v>
      </c>
      <c r="B32" s="2" t="s">
        <v>15</v>
      </c>
      <c r="C32" s="2" t="s">
        <v>10</v>
      </c>
      <c r="D32" s="2">
        <v>75.977999999999994</v>
      </c>
    </row>
    <row r="33" spans="1:4" x14ac:dyDescent="0.45">
      <c r="A33" s="2" t="s">
        <v>14</v>
      </c>
      <c r="B33" s="2" t="s">
        <v>15</v>
      </c>
      <c r="C33" s="2" t="s">
        <v>11</v>
      </c>
      <c r="D33" s="2">
        <v>75.62</v>
      </c>
    </row>
    <row r="34" spans="1:4" x14ac:dyDescent="0.45">
      <c r="A34" s="2" t="s">
        <v>14</v>
      </c>
      <c r="B34" s="2" t="s">
        <v>15</v>
      </c>
      <c r="C34" s="2" t="s">
        <v>12</v>
      </c>
      <c r="D34" s="2">
        <v>76.590999999999994</v>
      </c>
    </row>
    <row r="35" spans="1:4" x14ac:dyDescent="0.45">
      <c r="A35" s="2" t="s">
        <v>14</v>
      </c>
      <c r="B35" s="2" t="s">
        <v>18</v>
      </c>
      <c r="C35" s="2" t="s">
        <v>10</v>
      </c>
    </row>
    <row r="36" spans="1:4" x14ac:dyDescent="0.45">
      <c r="A36" s="2" t="s">
        <v>14</v>
      </c>
      <c r="B36" s="2" t="s">
        <v>18</v>
      </c>
      <c r="C36" s="2" t="s">
        <v>11</v>
      </c>
    </row>
    <row r="37" spans="1:4" x14ac:dyDescent="0.45">
      <c r="A37" s="2" t="s">
        <v>14</v>
      </c>
      <c r="B37" s="2" t="s">
        <v>18</v>
      </c>
      <c r="C37" s="2" t="s">
        <v>12</v>
      </c>
    </row>
    <row r="38" spans="1:4" x14ac:dyDescent="0.45">
      <c r="A38" s="2" t="s">
        <v>14</v>
      </c>
      <c r="B38" s="2" t="s">
        <v>19</v>
      </c>
      <c r="C38" s="2" t="s">
        <v>10</v>
      </c>
    </row>
    <row r="39" spans="1:4" x14ac:dyDescent="0.45">
      <c r="A39" s="2" t="s">
        <v>14</v>
      </c>
      <c r="B39" s="2" t="s">
        <v>19</v>
      </c>
      <c r="C39" s="2" t="s">
        <v>11</v>
      </c>
    </row>
    <row r="40" spans="1:4" x14ac:dyDescent="0.45">
      <c r="A40" s="2" t="s">
        <v>14</v>
      </c>
      <c r="B40" s="2" t="s">
        <v>19</v>
      </c>
      <c r="C40" s="2" t="s">
        <v>12</v>
      </c>
    </row>
    <row r="41" spans="1:4" x14ac:dyDescent="0.45">
      <c r="A41" s="2" t="s">
        <v>16</v>
      </c>
      <c r="B41" s="2" t="s">
        <v>6</v>
      </c>
      <c r="C41" s="2" t="s">
        <v>17</v>
      </c>
      <c r="D41" s="2">
        <v>80.150000000000006</v>
      </c>
    </row>
    <row r="42" spans="1:4" x14ac:dyDescent="0.45">
      <c r="A42" s="2" t="s">
        <v>16</v>
      </c>
      <c r="B42" s="2" t="s">
        <v>7</v>
      </c>
      <c r="C42" s="2" t="s">
        <v>17</v>
      </c>
      <c r="D42" s="2">
        <v>81.325000000000003</v>
      </c>
    </row>
    <row r="43" spans="1:4" x14ac:dyDescent="0.45">
      <c r="A43" s="2" t="s">
        <v>16</v>
      </c>
      <c r="B43" s="2" t="s">
        <v>8</v>
      </c>
      <c r="C43" s="2" t="s">
        <v>17</v>
      </c>
      <c r="D43" s="2">
        <v>80.233000000000004</v>
      </c>
    </row>
    <row r="44" spans="1:4" x14ac:dyDescent="0.45">
      <c r="A44" s="2" t="s">
        <v>16</v>
      </c>
      <c r="B44" s="2" t="s">
        <v>9</v>
      </c>
      <c r="C44" s="2" t="s">
        <v>17</v>
      </c>
      <c r="D44" s="2">
        <v>84.606999999999999</v>
      </c>
    </row>
    <row r="45" spans="1:4" x14ac:dyDescent="0.45">
      <c r="A45" s="2" t="s">
        <v>16</v>
      </c>
      <c r="B45" s="2" t="s">
        <v>15</v>
      </c>
      <c r="C45" s="2" t="s">
        <v>17</v>
      </c>
      <c r="D45" s="2">
        <v>78.817999999999998</v>
      </c>
    </row>
    <row r="46" spans="1:4" x14ac:dyDescent="0.45">
      <c r="A46" s="2" t="s">
        <v>16</v>
      </c>
      <c r="B46" s="2" t="s">
        <v>18</v>
      </c>
      <c r="C46" s="2" t="s">
        <v>17</v>
      </c>
      <c r="D46" s="2">
        <v>86.566000000000003</v>
      </c>
    </row>
    <row r="47" spans="1:4" x14ac:dyDescent="0.45">
      <c r="A47" s="2" t="s">
        <v>16</v>
      </c>
      <c r="B47" s="2" t="s">
        <v>19</v>
      </c>
      <c r="C47" s="2" t="s">
        <v>17</v>
      </c>
      <c r="D47" s="2">
        <v>78.126999999999995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Astar</vt:lpstr>
      <vt:lpstr>local</vt:lpstr>
      <vt:lpstr>גיליון1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Balouka</dc:creator>
  <cp:lastModifiedBy>Ron Benjamin</cp:lastModifiedBy>
  <dcterms:created xsi:type="dcterms:W3CDTF">2024-09-15T08:28:24Z</dcterms:created>
  <dcterms:modified xsi:type="dcterms:W3CDTF">2024-09-17T19:51:45Z</dcterms:modified>
</cp:coreProperties>
</file>